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DESKTOP-EKDVIE6\ATTsF\UNHCR\UNHCR 2023\"/>
    </mc:Choice>
  </mc:AlternateContent>
  <xr:revisionPtr revIDLastSave="0" documentId="13_ncr:1_{64E925A4-651B-4A43-9402-68897F3DCB81}" xr6:coauthVersionLast="47" xr6:coauthVersionMax="47" xr10:uidLastSave="{00000000-0000-0000-0000-000000000000}"/>
  <bookViews>
    <workbookView xWindow="-120" yWindow="-120" windowWidth="29040" windowHeight="15840" tabRatio="786" activeTab="6" xr2:uid="{00000000-000D-0000-FFFF-FFFF00000000}"/>
  </bookViews>
  <sheets>
    <sheet name="Base de datos Preventiva" sheetId="45" r:id="rId1"/>
    <sheet name="Base de datos Correctiva" sheetId="5" r:id="rId2"/>
    <sheet name="Base de datos Correctiva INFORM" sheetId="50" r:id="rId3"/>
    <sheet name="INF PREVENTIVO" sheetId="46" r:id="rId4"/>
    <sheet name="INF CORRECTIVO" sheetId="49" r:id="rId5"/>
    <sheet name="Listas" sheetId="47" r:id="rId6"/>
    <sheet name="Wilayas" sheetId="53" r:id="rId7"/>
  </sheets>
  <externalReferences>
    <externalReference r:id="rId8"/>
    <externalReference r:id="rId9"/>
  </externalReferences>
  <definedNames>
    <definedName name="AAIUN" localSheetId="2">[1]Listas!$J$3</definedName>
    <definedName name="AAIUN">Listas!$K$3</definedName>
    <definedName name="ATC" localSheetId="2">[1]Listas!$J$2</definedName>
    <definedName name="ATC">Listas!$K$2</definedName>
    <definedName name="AUSERD" localSheetId="2">[1]Listas!$J$4</definedName>
    <definedName name="AUSERD">Listas!$K$4</definedName>
    <definedName name="Averia" localSheetId="2">'[1]Formulario Correctivo'!#REF!</definedName>
    <definedName name="Averia">'[2]Formulario Correctivo'!#REF!</definedName>
    <definedName name="Ballesta_Delantera" localSheetId="2">[1]!Lista_Ballesta_Delantera[Ballesta Delantera]</definedName>
    <definedName name="Ballesta_Delantera" localSheetId="4">Lista_Ballesta_Delantera[Ballesta Delantera]</definedName>
    <definedName name="Ballesta_Delantera">Lista_Ballesta_Delantera[Ballesta Delantera]</definedName>
    <definedName name="Ballesta_Trasera" localSheetId="2">[1]!Lista_Ballesta_Trasera[Ballesta Trasera]</definedName>
    <definedName name="Ballesta_Trasera" localSheetId="4">Lista_Ballesta_Trasera[Ballesta Trasera]</definedName>
    <definedName name="Ballesta_Trasera">Lista_Ballesta_Trasera[Ballesta Trasera]</definedName>
    <definedName name="Ballestas" localSheetId="2">[1]!Lista_Ballesta_Delantera[Ballesta Delantera]</definedName>
    <definedName name="Ballestas" localSheetId="4">Lista_Ballesta_Delantera[Ballesta Delantera]</definedName>
    <definedName name="Ballestas">Lista_Ballesta_Delantera[Ballesta Delantera]</definedName>
    <definedName name="BOUJDUR" localSheetId="2">[1]Listas!$J$5</definedName>
    <definedName name="BOUJDUR">Listas!$K$5</definedName>
    <definedName name="Chasis" localSheetId="2">[1]!Lista_Chasis[Chasis]</definedName>
    <definedName name="Chasis" localSheetId="4">Lista_Chasis[Chasis]</definedName>
    <definedName name="Chasis">Lista_Chasis[Chasis]</definedName>
    <definedName name="DAJLA" localSheetId="2">[1]Listas!$J$6</definedName>
    <definedName name="DAJLA">Listas!$K$6</definedName>
    <definedName name="Donde_se_ha_reparado__Where_has_been_repaired">#REF!</definedName>
    <definedName name="Electrica" localSheetId="2">[1]!Lista_Electrico[Electrico]</definedName>
    <definedName name="Electrica" localSheetId="4">Lista_Electrico[Electrico]</definedName>
    <definedName name="Electrica">Lista_Electrico[Electrico]</definedName>
    <definedName name="hola">Listas!$AN$1</definedName>
    <definedName name="Mecanica" localSheetId="2">[1]!Lista_Mecanica[Mecanica]</definedName>
    <definedName name="Mecanica" localSheetId="4">Lista_Mecanica[Mecanica]</definedName>
    <definedName name="Mecanica">Lista_Mecanica[Mecanica]</definedName>
    <definedName name="MyData" localSheetId="2">[1]Pruebas!$A$1:$E$2</definedName>
    <definedName name="MyData">[2]Pruebas!$A$1:$E$2</definedName>
    <definedName name="Neumaticos" localSheetId="2">[1]!Lista_Neumaticos[Neumaticos]</definedName>
    <definedName name="Neumaticos" localSheetId="4">Lista_Neumaticos[Neumaticos]</definedName>
    <definedName name="Neumaticos">Lista_Neumaticos[Neumaticos]</definedName>
    <definedName name="PA" localSheetId="2">#REF!</definedName>
    <definedName name="PA">#REF!</definedName>
    <definedName name="Repuesto">[2]!Ruedas_correctiva[Tipo]</definedName>
    <definedName name="Ruedas" localSheetId="2">[1]!Lista_Neumaticos[Neumaticos]</definedName>
    <definedName name="Ruedas" localSheetId="4">Lista_Neumaticos[Neumaticos]</definedName>
    <definedName name="Ruedas">Lista_Neumaticos[Neumaticos]</definedName>
    <definedName name="SegmentaciónDeDatos_Nº">#N/A</definedName>
    <definedName name="SegmentaciónDeDatos_NºOTC">#N/A</definedName>
    <definedName name="SegmentaciónDeDatos_wilaya">#N/A</definedName>
    <definedName name="SMARA" localSheetId="2">[1]Listas!$J$7</definedName>
    <definedName name="SMARA">Listas!$K$7</definedName>
    <definedName name="TALLERES" localSheetId="2">[1]!Lista_Talleres[TALLERES]</definedName>
    <definedName name="TALLERES" localSheetId="0">[2]!Lista_Talleres[TALLERES]</definedName>
    <definedName name="TALLERES" localSheetId="4">Lista_Talleres[TALLERES]</definedName>
    <definedName name="TALLERES">Lista_Talleres[TALLERES]</definedName>
    <definedName name="TR_AAIUN" localSheetId="2">[1]!lista[LISTA]</definedName>
    <definedName name="TR_AAIUN" localSheetId="0">[2]!lista[LISTA]</definedName>
    <definedName name="TR_AAIUN" localSheetId="4">lista[LISTA]</definedName>
    <definedName name="TR_AAIUN">lista[LISTA]</definedName>
    <definedName name="TR_AUSERD" localSheetId="2">#REF!</definedName>
    <definedName name="TR_AUSERD">#REF!</definedName>
    <definedName name="TR_RABUNI" localSheetId="2">[1]!TIPOMANTENIMIENTO[tipo de mantenimiento]</definedName>
    <definedName name="TR_RABUNI" localSheetId="0">[2]!TIPOMANTENIMIENTO[tipo de mantenimiento]</definedName>
    <definedName name="TR_RABUNI" localSheetId="4">TIPOMANTENIMIENTO[tipo de mantenimiento]</definedName>
    <definedName name="TR_RABUNI">TIPOMANTENIMIENTO[tipo de mantenimiento]</definedName>
    <definedName name="TR_SMARA" localSheetId="2">#REF!</definedName>
    <definedName name="TR_SMARA">#REF!</definedName>
    <definedName name="traiunn" localSheetId="2">[1]!lista[LISTA]</definedName>
    <definedName name="traiunn" localSheetId="0">[2]!lista[LISTA]</definedName>
    <definedName name="traiunn" localSheetId="4">lista[LISTA]</definedName>
    <definedName name="traiunn">lista[LISTA]</definedName>
    <definedName name="TRANSPORT">Listas!$K$8</definedName>
    <definedName name="trauserd" localSheetId="2">#REF!</definedName>
    <definedName name="trauserd">#REF!</definedName>
    <definedName name="trboujdur" localSheetId="2">#REF!</definedName>
    <definedName name="trboujdur">#REF!</definedName>
    <definedName name="trdajla" localSheetId="2">#REF!</definedName>
    <definedName name="trdajla">#REF!</definedName>
    <definedName name="trrabuni" localSheetId="2">[1]!TIPOMANTENIMIENTO[tipo de mantenimiento]</definedName>
    <definedName name="trrabuni" localSheetId="0">[2]!TIPOMANTENIMIENTO[tipo de mantenimiento]</definedName>
    <definedName name="trrabuni" localSheetId="4">TIPOMANTENIMIENTO[tipo de mantenimiento]</definedName>
    <definedName name="trrabuni">TIPOMANTENIMIENTO[tipo de mantenimiento]</definedName>
    <definedName name="trsmara" localSheetId="2">#REF!</definedName>
    <definedName name="trsmara">#REF!</definedName>
    <definedName name="Vulcanizado" localSheetId="2">[1]!Lista_Vulcanizado[Vulcanizado]</definedName>
    <definedName name="Vulcanizado" localSheetId="4">Lista_Vulcanizado[Vulcanizado]</definedName>
    <definedName name="Vulcanizado">Lista_Vulcanizado[Vulcanizado]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53" l="1"/>
  <c r="D141" i="53"/>
  <c r="D124" i="53"/>
  <c r="D123" i="53"/>
  <c r="D102" i="53"/>
  <c r="D101" i="53"/>
  <c r="D78" i="53"/>
  <c r="D77" i="53"/>
  <c r="D59" i="53"/>
  <c r="D58" i="53"/>
  <c r="D35" i="53"/>
  <c r="D7" i="53"/>
  <c r="D34" i="53"/>
  <c r="C43" i="53"/>
  <c r="C109" i="53"/>
  <c r="C110" i="53"/>
  <c r="C111" i="53"/>
  <c r="C112" i="53"/>
  <c r="C113" i="53"/>
  <c r="C114" i="53"/>
  <c r="C86" i="53"/>
  <c r="C87" i="53"/>
  <c r="C88" i="53"/>
  <c r="C89" i="53"/>
  <c r="C90" i="53"/>
  <c r="C91" i="53"/>
  <c r="C92" i="53"/>
  <c r="C45" i="53"/>
  <c r="C46" i="53"/>
  <c r="C47" i="53"/>
  <c r="C48" i="53"/>
  <c r="C49" i="53"/>
  <c r="C5" i="53"/>
  <c r="C32" i="53" s="1"/>
  <c r="C56" i="53" s="1"/>
  <c r="C75" i="53" s="1"/>
  <c r="C99" i="53" s="1"/>
  <c r="C121" i="53" s="1"/>
  <c r="C139" i="53" s="1"/>
  <c r="D41" i="53"/>
  <c r="D42" i="53"/>
  <c r="D43" i="53"/>
  <c r="D44" i="53"/>
  <c r="D45" i="53"/>
  <c r="D46" i="53"/>
  <c r="D47" i="53"/>
  <c r="D48" i="53"/>
  <c r="D49" i="53"/>
  <c r="D65" i="53"/>
  <c r="D66" i="53"/>
  <c r="D67" i="53"/>
  <c r="D68" i="53"/>
  <c r="D84" i="53"/>
  <c r="D85" i="53"/>
  <c r="D86" i="53"/>
  <c r="D87" i="53"/>
  <c r="D88" i="53"/>
  <c r="D89" i="53"/>
  <c r="D90" i="53"/>
  <c r="D91" i="53"/>
  <c r="D92" i="53"/>
  <c r="D108" i="53"/>
  <c r="D109" i="53"/>
  <c r="D110" i="53"/>
  <c r="D111" i="53"/>
  <c r="D112" i="53"/>
  <c r="D113" i="53"/>
  <c r="D114" i="53"/>
  <c r="D130" i="53"/>
  <c r="D131" i="53"/>
  <c r="D132" i="53"/>
  <c r="D145" i="53"/>
  <c r="D146" i="53"/>
  <c r="D147" i="53"/>
  <c r="D148" i="53"/>
  <c r="D149" i="53"/>
  <c r="D150" i="53"/>
  <c r="D151" i="53"/>
  <c r="E77" i="53" l="1"/>
  <c r="E58" i="53"/>
  <c r="E102" i="53"/>
  <c r="E141" i="53"/>
  <c r="E124" i="53"/>
  <c r="E35" i="53"/>
  <c r="E59" i="53"/>
  <c r="E61" i="53" s="1"/>
  <c r="E34" i="53"/>
  <c r="E78" i="53"/>
  <c r="E80" i="53" s="1"/>
  <c r="E101" i="53"/>
  <c r="E123" i="53"/>
  <c r="E126" i="53" s="1"/>
  <c r="D15" i="53"/>
  <c r="D16" i="53"/>
  <c r="D17" i="53"/>
  <c r="D18" i="53"/>
  <c r="D19" i="53"/>
  <c r="D20" i="53"/>
  <c r="D21" i="53"/>
  <c r="D22" i="53"/>
  <c r="D23" i="53"/>
  <c r="D24" i="53"/>
  <c r="D25" i="53"/>
  <c r="D14" i="53"/>
  <c r="G33" i="46"/>
  <c r="AF6" i="49"/>
  <c r="AG6" i="49"/>
  <c r="AH6" i="49"/>
  <c r="AI6" i="49"/>
  <c r="AJ6" i="49"/>
  <c r="AK6" i="49"/>
  <c r="AL6" i="49"/>
  <c r="AM6" i="49"/>
  <c r="AN6" i="49"/>
  <c r="AO6" i="49"/>
  <c r="AP6" i="49"/>
  <c r="AQ6" i="49"/>
  <c r="AR6" i="49"/>
  <c r="AS6" i="49"/>
  <c r="AT6" i="49"/>
  <c r="AU6" i="49"/>
  <c r="AV6" i="49"/>
  <c r="AW6" i="49"/>
  <c r="AX6" i="49"/>
  <c r="AY6" i="49"/>
  <c r="AZ6" i="49"/>
  <c r="BA6" i="49"/>
  <c r="BB6" i="49"/>
  <c r="BC6" i="49"/>
  <c r="BD6" i="49"/>
  <c r="BE6" i="49"/>
  <c r="BF6" i="49"/>
  <c r="BG6" i="49"/>
  <c r="BH6" i="49"/>
  <c r="BI6" i="49"/>
  <c r="BJ6" i="49"/>
  <c r="BK6" i="49"/>
  <c r="BL6" i="49"/>
  <c r="BM6" i="49"/>
  <c r="BN6" i="49"/>
  <c r="BO6" i="49"/>
  <c r="BP6" i="49"/>
  <c r="BQ6" i="49"/>
  <c r="BR6" i="49"/>
  <c r="BS6" i="49"/>
  <c r="BT6" i="49"/>
  <c r="BU6" i="49"/>
  <c r="BV6" i="49"/>
  <c r="BW6" i="49"/>
  <c r="BX6" i="49"/>
  <c r="BY6" i="49"/>
  <c r="BZ6" i="49"/>
  <c r="CA6" i="49"/>
  <c r="CB6" i="49"/>
  <c r="CC6" i="49"/>
  <c r="CD6" i="49"/>
  <c r="CE6" i="49"/>
  <c r="CF6" i="49"/>
  <c r="CG6" i="49"/>
  <c r="CH6" i="49"/>
  <c r="CI6" i="49"/>
  <c r="CJ6" i="49"/>
  <c r="AF7" i="49"/>
  <c r="AG7" i="49"/>
  <c r="AH7" i="49"/>
  <c r="AI7" i="49"/>
  <c r="AJ7" i="49"/>
  <c r="AK7" i="49"/>
  <c r="AL7" i="49"/>
  <c r="AM7" i="49"/>
  <c r="AN7" i="49"/>
  <c r="AO7" i="49"/>
  <c r="AP7" i="49"/>
  <c r="AQ7" i="49"/>
  <c r="AR7" i="49"/>
  <c r="AS7" i="49"/>
  <c r="AT7" i="49"/>
  <c r="AU7" i="49"/>
  <c r="AV7" i="49"/>
  <c r="AW7" i="49"/>
  <c r="AX7" i="49"/>
  <c r="AY7" i="49"/>
  <c r="AZ7" i="49"/>
  <c r="BA7" i="49"/>
  <c r="BB7" i="49"/>
  <c r="BC7" i="49"/>
  <c r="BD7" i="49"/>
  <c r="BE7" i="49"/>
  <c r="BF7" i="49"/>
  <c r="BG7" i="49"/>
  <c r="BH7" i="49"/>
  <c r="BI7" i="49"/>
  <c r="BJ7" i="49"/>
  <c r="BK7" i="49"/>
  <c r="BL7" i="49"/>
  <c r="BM7" i="49"/>
  <c r="BN7" i="49"/>
  <c r="BO7" i="49"/>
  <c r="BP7" i="49"/>
  <c r="BQ7" i="49"/>
  <c r="BR7" i="49"/>
  <c r="BS7" i="49"/>
  <c r="BT7" i="49"/>
  <c r="BU7" i="49"/>
  <c r="BV7" i="49"/>
  <c r="BW7" i="49"/>
  <c r="BX7" i="49"/>
  <c r="BY7" i="49"/>
  <c r="BZ7" i="49"/>
  <c r="CA7" i="49"/>
  <c r="CB7" i="49"/>
  <c r="CC7" i="49"/>
  <c r="CD7" i="49"/>
  <c r="CE7" i="49"/>
  <c r="CF7" i="49"/>
  <c r="CG7" i="49"/>
  <c r="CH7" i="49"/>
  <c r="CI7" i="49"/>
  <c r="CJ7" i="49"/>
  <c r="AF8" i="49"/>
  <c r="AG8" i="49"/>
  <c r="AH8" i="49"/>
  <c r="AI8" i="49"/>
  <c r="AJ8" i="49"/>
  <c r="AK8" i="49"/>
  <c r="AL8" i="49"/>
  <c r="AM8" i="49"/>
  <c r="AN8" i="49"/>
  <c r="AO8" i="49"/>
  <c r="AP8" i="49"/>
  <c r="AQ8" i="49"/>
  <c r="AR8" i="49"/>
  <c r="AS8" i="49"/>
  <c r="AT8" i="49"/>
  <c r="AU8" i="49"/>
  <c r="AV8" i="49"/>
  <c r="AW8" i="49"/>
  <c r="AX8" i="49"/>
  <c r="AY8" i="49"/>
  <c r="AZ8" i="49"/>
  <c r="BA8" i="49"/>
  <c r="BB8" i="49"/>
  <c r="BC8" i="49"/>
  <c r="BD8" i="49"/>
  <c r="BE8" i="49"/>
  <c r="BF8" i="49"/>
  <c r="BG8" i="49"/>
  <c r="BH8" i="49"/>
  <c r="BI8" i="49"/>
  <c r="BJ8" i="49"/>
  <c r="BK8" i="49"/>
  <c r="BL8" i="49"/>
  <c r="BM8" i="49"/>
  <c r="BN8" i="49"/>
  <c r="BO8" i="49"/>
  <c r="BP8" i="49"/>
  <c r="BQ8" i="49"/>
  <c r="BR8" i="49"/>
  <c r="BS8" i="49"/>
  <c r="BT8" i="49"/>
  <c r="BU8" i="49"/>
  <c r="BV8" i="49"/>
  <c r="BW8" i="49"/>
  <c r="BX8" i="49"/>
  <c r="BY8" i="49"/>
  <c r="BZ8" i="49"/>
  <c r="CA8" i="49"/>
  <c r="CB8" i="49"/>
  <c r="CC8" i="49"/>
  <c r="CD8" i="49"/>
  <c r="CE8" i="49"/>
  <c r="CF8" i="49"/>
  <c r="CG8" i="49"/>
  <c r="CH8" i="49"/>
  <c r="CI8" i="49"/>
  <c r="CJ8" i="49"/>
  <c r="AF9" i="49"/>
  <c r="AG9" i="49"/>
  <c r="AH9" i="49"/>
  <c r="AI9" i="49"/>
  <c r="AJ9" i="49"/>
  <c r="AK9" i="49"/>
  <c r="AL9" i="49"/>
  <c r="AM9" i="49"/>
  <c r="AN9" i="49"/>
  <c r="AO9" i="49"/>
  <c r="AP9" i="49"/>
  <c r="AQ9" i="49"/>
  <c r="AR9" i="49"/>
  <c r="AS9" i="49"/>
  <c r="AT9" i="49"/>
  <c r="AU9" i="49"/>
  <c r="AV9" i="49"/>
  <c r="AW9" i="49"/>
  <c r="AX9" i="49"/>
  <c r="AY9" i="49"/>
  <c r="AZ9" i="49"/>
  <c r="BA9" i="49"/>
  <c r="BB9" i="49"/>
  <c r="BC9" i="49"/>
  <c r="BD9" i="49"/>
  <c r="BE9" i="49"/>
  <c r="BF9" i="49"/>
  <c r="BG9" i="49"/>
  <c r="BH9" i="49"/>
  <c r="BI9" i="49"/>
  <c r="BJ9" i="49"/>
  <c r="BK9" i="49"/>
  <c r="BL9" i="49"/>
  <c r="BM9" i="49"/>
  <c r="BN9" i="49"/>
  <c r="BO9" i="49"/>
  <c r="BP9" i="49"/>
  <c r="BQ9" i="49"/>
  <c r="BR9" i="49"/>
  <c r="BS9" i="49"/>
  <c r="BT9" i="49"/>
  <c r="BU9" i="49"/>
  <c r="BV9" i="49"/>
  <c r="BW9" i="49"/>
  <c r="BX9" i="49"/>
  <c r="BY9" i="49"/>
  <c r="BZ9" i="49"/>
  <c r="CA9" i="49"/>
  <c r="CB9" i="49"/>
  <c r="CC9" i="49"/>
  <c r="CD9" i="49"/>
  <c r="CE9" i="49"/>
  <c r="CF9" i="49"/>
  <c r="CG9" i="49"/>
  <c r="CH9" i="49"/>
  <c r="CI9" i="49"/>
  <c r="CJ9" i="49"/>
  <c r="AF10" i="49"/>
  <c r="AG10" i="49"/>
  <c r="AH10" i="49"/>
  <c r="AI10" i="49"/>
  <c r="AJ10" i="49"/>
  <c r="AK10" i="49"/>
  <c r="AL10" i="49"/>
  <c r="AM10" i="49"/>
  <c r="AN10" i="49"/>
  <c r="AO10" i="49"/>
  <c r="AP10" i="49"/>
  <c r="AQ10" i="49"/>
  <c r="AR10" i="49"/>
  <c r="AS10" i="49"/>
  <c r="AT10" i="49"/>
  <c r="AU10" i="49"/>
  <c r="AV10" i="49"/>
  <c r="AW10" i="49"/>
  <c r="AX10" i="49"/>
  <c r="AY10" i="49"/>
  <c r="AZ10" i="49"/>
  <c r="BA10" i="49"/>
  <c r="BB10" i="49"/>
  <c r="BC10" i="49"/>
  <c r="BD10" i="49"/>
  <c r="BE10" i="49"/>
  <c r="BF10" i="49"/>
  <c r="BG10" i="49"/>
  <c r="BH10" i="49"/>
  <c r="BI10" i="49"/>
  <c r="BJ10" i="49"/>
  <c r="BK10" i="49"/>
  <c r="BL10" i="49"/>
  <c r="BM10" i="49"/>
  <c r="BN10" i="49"/>
  <c r="BO10" i="49"/>
  <c r="BP10" i="49"/>
  <c r="BQ10" i="49"/>
  <c r="BR10" i="49"/>
  <c r="BS10" i="49"/>
  <c r="BT10" i="49"/>
  <c r="BU10" i="49"/>
  <c r="BV10" i="49"/>
  <c r="BW10" i="49"/>
  <c r="BX10" i="49"/>
  <c r="BY10" i="49"/>
  <c r="BZ10" i="49"/>
  <c r="CA10" i="49"/>
  <c r="CB10" i="49"/>
  <c r="CC10" i="49"/>
  <c r="CD10" i="49"/>
  <c r="CE10" i="49"/>
  <c r="CF10" i="49"/>
  <c r="CG10" i="49"/>
  <c r="CH10" i="49"/>
  <c r="CI10" i="49"/>
  <c r="CJ10" i="49"/>
  <c r="AF11" i="49"/>
  <c r="AG11" i="49"/>
  <c r="AH11" i="49"/>
  <c r="AI11" i="49"/>
  <c r="AJ11" i="49"/>
  <c r="AK11" i="49"/>
  <c r="AL11" i="49"/>
  <c r="AM11" i="49"/>
  <c r="AN11" i="49"/>
  <c r="AO11" i="49"/>
  <c r="AP11" i="49"/>
  <c r="AQ11" i="49"/>
  <c r="AR11" i="49"/>
  <c r="AS11" i="49"/>
  <c r="AT11" i="49"/>
  <c r="AU11" i="49"/>
  <c r="AV11" i="49"/>
  <c r="AW11" i="49"/>
  <c r="AX11" i="49"/>
  <c r="AY11" i="49"/>
  <c r="AZ11" i="49"/>
  <c r="BA11" i="49"/>
  <c r="BB11" i="49"/>
  <c r="BC11" i="49"/>
  <c r="BD11" i="49"/>
  <c r="BE11" i="49"/>
  <c r="BF11" i="49"/>
  <c r="BG11" i="49"/>
  <c r="BH11" i="49"/>
  <c r="BI11" i="49"/>
  <c r="BJ11" i="49"/>
  <c r="BK11" i="49"/>
  <c r="BL11" i="49"/>
  <c r="BM11" i="49"/>
  <c r="BN11" i="49"/>
  <c r="BO11" i="49"/>
  <c r="BP11" i="49"/>
  <c r="BQ11" i="49"/>
  <c r="BR11" i="49"/>
  <c r="BS11" i="49"/>
  <c r="BT11" i="49"/>
  <c r="BU11" i="49"/>
  <c r="BV11" i="49"/>
  <c r="BW11" i="49"/>
  <c r="BX11" i="49"/>
  <c r="BY11" i="49"/>
  <c r="BZ11" i="49"/>
  <c r="CA11" i="49"/>
  <c r="CB11" i="49"/>
  <c r="CC11" i="49"/>
  <c r="CD11" i="49"/>
  <c r="CE11" i="49"/>
  <c r="CF11" i="49"/>
  <c r="CG11" i="49"/>
  <c r="CH11" i="49"/>
  <c r="CI11" i="49"/>
  <c r="CJ11" i="49"/>
  <c r="AF12" i="49"/>
  <c r="AG12" i="49"/>
  <c r="AH12" i="49"/>
  <c r="AI12" i="49"/>
  <c r="AJ12" i="49"/>
  <c r="AK12" i="49"/>
  <c r="AL12" i="49"/>
  <c r="AM12" i="49"/>
  <c r="AN12" i="49"/>
  <c r="AO12" i="49"/>
  <c r="AP12" i="49"/>
  <c r="AQ12" i="49"/>
  <c r="AR12" i="49"/>
  <c r="AS12" i="49"/>
  <c r="AT12" i="49"/>
  <c r="AU12" i="49"/>
  <c r="AV12" i="49"/>
  <c r="AW12" i="49"/>
  <c r="AX12" i="49"/>
  <c r="AY12" i="49"/>
  <c r="AZ12" i="49"/>
  <c r="BA12" i="49"/>
  <c r="BB12" i="49"/>
  <c r="BC12" i="49"/>
  <c r="BD12" i="49"/>
  <c r="BE12" i="49"/>
  <c r="BF12" i="49"/>
  <c r="BG12" i="49"/>
  <c r="BH12" i="49"/>
  <c r="BI12" i="49"/>
  <c r="BJ12" i="49"/>
  <c r="BK12" i="49"/>
  <c r="BL12" i="49"/>
  <c r="BM12" i="49"/>
  <c r="BN12" i="49"/>
  <c r="BO12" i="49"/>
  <c r="BP12" i="49"/>
  <c r="BQ12" i="49"/>
  <c r="BR12" i="49"/>
  <c r="BS12" i="49"/>
  <c r="BT12" i="49"/>
  <c r="BU12" i="49"/>
  <c r="BV12" i="49"/>
  <c r="BW12" i="49"/>
  <c r="BX12" i="49"/>
  <c r="BY12" i="49"/>
  <c r="BZ12" i="49"/>
  <c r="CA12" i="49"/>
  <c r="CB12" i="49"/>
  <c r="CC12" i="49"/>
  <c r="CD12" i="49"/>
  <c r="CE12" i="49"/>
  <c r="CF12" i="49"/>
  <c r="CG12" i="49"/>
  <c r="CH12" i="49"/>
  <c r="CI12" i="49"/>
  <c r="CJ12" i="49"/>
  <c r="AF13" i="49"/>
  <c r="AG13" i="49"/>
  <c r="AH13" i="49"/>
  <c r="AI13" i="49"/>
  <c r="AJ13" i="49"/>
  <c r="AK13" i="49"/>
  <c r="AL13" i="49"/>
  <c r="AM13" i="49"/>
  <c r="AN13" i="49"/>
  <c r="AO13" i="49"/>
  <c r="AP13" i="49"/>
  <c r="AQ13" i="49"/>
  <c r="AR13" i="49"/>
  <c r="AS13" i="49"/>
  <c r="AT13" i="49"/>
  <c r="AU13" i="49"/>
  <c r="AV13" i="49"/>
  <c r="AW13" i="49"/>
  <c r="AX13" i="49"/>
  <c r="AY13" i="49"/>
  <c r="AZ13" i="49"/>
  <c r="BA13" i="49"/>
  <c r="BB13" i="49"/>
  <c r="BC13" i="49"/>
  <c r="BD13" i="49"/>
  <c r="BE13" i="49"/>
  <c r="BF13" i="49"/>
  <c r="BG13" i="49"/>
  <c r="BH13" i="49"/>
  <c r="BI13" i="49"/>
  <c r="BJ13" i="49"/>
  <c r="BK13" i="49"/>
  <c r="BL13" i="49"/>
  <c r="BM13" i="49"/>
  <c r="BN13" i="49"/>
  <c r="BO13" i="49"/>
  <c r="BP13" i="49"/>
  <c r="BQ13" i="49"/>
  <c r="BR13" i="49"/>
  <c r="BS13" i="49"/>
  <c r="BT13" i="49"/>
  <c r="BU13" i="49"/>
  <c r="BV13" i="49"/>
  <c r="BW13" i="49"/>
  <c r="BX13" i="49"/>
  <c r="BY13" i="49"/>
  <c r="BZ13" i="49"/>
  <c r="CA13" i="49"/>
  <c r="CB13" i="49"/>
  <c r="CC13" i="49"/>
  <c r="CD13" i="49"/>
  <c r="CE13" i="49"/>
  <c r="CF13" i="49"/>
  <c r="CG13" i="49"/>
  <c r="CH13" i="49"/>
  <c r="CI13" i="49"/>
  <c r="CJ13" i="49"/>
  <c r="AF14" i="49"/>
  <c r="AG14" i="49"/>
  <c r="AH14" i="49"/>
  <c r="AI14" i="49"/>
  <c r="AJ14" i="49"/>
  <c r="AK14" i="49"/>
  <c r="AL14" i="49"/>
  <c r="AM14" i="49"/>
  <c r="AN14" i="49"/>
  <c r="AO14" i="49"/>
  <c r="AP14" i="49"/>
  <c r="AQ14" i="49"/>
  <c r="AR14" i="49"/>
  <c r="AS14" i="49"/>
  <c r="AT14" i="49"/>
  <c r="AU14" i="49"/>
  <c r="AV14" i="49"/>
  <c r="AW14" i="49"/>
  <c r="AX14" i="49"/>
  <c r="AY14" i="49"/>
  <c r="AZ14" i="49"/>
  <c r="BA14" i="49"/>
  <c r="BB14" i="49"/>
  <c r="BC14" i="49"/>
  <c r="BD14" i="49"/>
  <c r="BE14" i="49"/>
  <c r="BF14" i="49"/>
  <c r="BG14" i="49"/>
  <c r="BH14" i="49"/>
  <c r="BI14" i="49"/>
  <c r="BJ14" i="49"/>
  <c r="BK14" i="49"/>
  <c r="BL14" i="49"/>
  <c r="BM14" i="49"/>
  <c r="BN14" i="49"/>
  <c r="BO14" i="49"/>
  <c r="BP14" i="49"/>
  <c r="BQ14" i="49"/>
  <c r="BR14" i="49"/>
  <c r="BS14" i="49"/>
  <c r="BT14" i="49"/>
  <c r="BU14" i="49"/>
  <c r="BV14" i="49"/>
  <c r="BW14" i="49"/>
  <c r="BX14" i="49"/>
  <c r="BY14" i="49"/>
  <c r="BZ14" i="49"/>
  <c r="CA14" i="49"/>
  <c r="CB14" i="49"/>
  <c r="CC14" i="49"/>
  <c r="CD14" i="49"/>
  <c r="CE14" i="49"/>
  <c r="CF14" i="49"/>
  <c r="CG14" i="49"/>
  <c r="CH14" i="49"/>
  <c r="CI14" i="49"/>
  <c r="CJ14" i="49"/>
  <c r="AF15" i="49"/>
  <c r="AG15" i="49"/>
  <c r="AH15" i="49"/>
  <c r="AI15" i="49"/>
  <c r="AJ15" i="49"/>
  <c r="AK15" i="49"/>
  <c r="AL15" i="49"/>
  <c r="AM15" i="49"/>
  <c r="AN15" i="49"/>
  <c r="AO15" i="49"/>
  <c r="AP15" i="49"/>
  <c r="AQ15" i="49"/>
  <c r="AR15" i="49"/>
  <c r="AS15" i="49"/>
  <c r="AT15" i="49"/>
  <c r="AU15" i="49"/>
  <c r="AV15" i="49"/>
  <c r="AW15" i="49"/>
  <c r="AX15" i="49"/>
  <c r="AY15" i="49"/>
  <c r="AZ15" i="49"/>
  <c r="BA15" i="49"/>
  <c r="BB15" i="49"/>
  <c r="BC15" i="49"/>
  <c r="BD15" i="49"/>
  <c r="BE15" i="49"/>
  <c r="BF15" i="49"/>
  <c r="BG15" i="49"/>
  <c r="BH15" i="49"/>
  <c r="BI15" i="49"/>
  <c r="BJ15" i="49"/>
  <c r="BK15" i="49"/>
  <c r="BL15" i="49"/>
  <c r="BM15" i="49"/>
  <c r="BN15" i="49"/>
  <c r="BO15" i="49"/>
  <c r="BP15" i="49"/>
  <c r="BQ15" i="49"/>
  <c r="BR15" i="49"/>
  <c r="BS15" i="49"/>
  <c r="BT15" i="49"/>
  <c r="BU15" i="49"/>
  <c r="BV15" i="49"/>
  <c r="BW15" i="49"/>
  <c r="BX15" i="49"/>
  <c r="BY15" i="49"/>
  <c r="BZ15" i="49"/>
  <c r="CA15" i="49"/>
  <c r="CB15" i="49"/>
  <c r="CC15" i="49"/>
  <c r="CD15" i="49"/>
  <c r="CE15" i="49"/>
  <c r="CF15" i="49"/>
  <c r="CG15" i="49"/>
  <c r="CH15" i="49"/>
  <c r="CI15" i="49"/>
  <c r="CJ15" i="49"/>
  <c r="AF16" i="49"/>
  <c r="AG16" i="49"/>
  <c r="AH16" i="49"/>
  <c r="AI16" i="49"/>
  <c r="AJ16" i="49"/>
  <c r="AK16" i="49"/>
  <c r="AL16" i="49"/>
  <c r="AM16" i="49"/>
  <c r="AN16" i="49"/>
  <c r="AO16" i="49"/>
  <c r="AP16" i="49"/>
  <c r="AQ16" i="49"/>
  <c r="AR16" i="49"/>
  <c r="AS16" i="49"/>
  <c r="AT16" i="49"/>
  <c r="AU16" i="49"/>
  <c r="AV16" i="49"/>
  <c r="AW16" i="49"/>
  <c r="AX16" i="49"/>
  <c r="AY16" i="49"/>
  <c r="AZ16" i="49"/>
  <c r="BA16" i="49"/>
  <c r="BB16" i="49"/>
  <c r="BC16" i="49"/>
  <c r="BD16" i="49"/>
  <c r="BE16" i="49"/>
  <c r="BF16" i="49"/>
  <c r="BG16" i="49"/>
  <c r="BH16" i="49"/>
  <c r="BI16" i="49"/>
  <c r="BJ16" i="49"/>
  <c r="BK16" i="49"/>
  <c r="BL16" i="49"/>
  <c r="BM16" i="49"/>
  <c r="BN16" i="49"/>
  <c r="BO16" i="49"/>
  <c r="BP16" i="49"/>
  <c r="BQ16" i="49"/>
  <c r="BR16" i="49"/>
  <c r="BS16" i="49"/>
  <c r="BT16" i="49"/>
  <c r="BU16" i="49"/>
  <c r="BV16" i="49"/>
  <c r="BW16" i="49"/>
  <c r="BX16" i="49"/>
  <c r="BY16" i="49"/>
  <c r="BZ16" i="49"/>
  <c r="CA16" i="49"/>
  <c r="CB16" i="49"/>
  <c r="CC16" i="49"/>
  <c r="CD16" i="49"/>
  <c r="CE16" i="49"/>
  <c r="CF16" i="49"/>
  <c r="CG16" i="49"/>
  <c r="CH16" i="49"/>
  <c r="CI16" i="49"/>
  <c r="CJ16" i="49"/>
  <c r="AF17" i="49"/>
  <c r="AG17" i="49"/>
  <c r="AH17" i="49"/>
  <c r="AI17" i="49"/>
  <c r="AJ17" i="49"/>
  <c r="AK17" i="49"/>
  <c r="AL17" i="49"/>
  <c r="AM17" i="49"/>
  <c r="AN17" i="49"/>
  <c r="AO17" i="49"/>
  <c r="AP17" i="49"/>
  <c r="AQ17" i="49"/>
  <c r="AR17" i="49"/>
  <c r="AS17" i="49"/>
  <c r="AT17" i="49"/>
  <c r="AU17" i="49"/>
  <c r="AV17" i="49"/>
  <c r="AW17" i="49"/>
  <c r="AX17" i="49"/>
  <c r="AY17" i="49"/>
  <c r="AZ17" i="49"/>
  <c r="BA17" i="49"/>
  <c r="BB17" i="49"/>
  <c r="BC17" i="49"/>
  <c r="BD17" i="49"/>
  <c r="BE17" i="49"/>
  <c r="BF17" i="49"/>
  <c r="BG17" i="49"/>
  <c r="BH17" i="49"/>
  <c r="BI17" i="49"/>
  <c r="BJ17" i="49"/>
  <c r="BK17" i="49"/>
  <c r="BL17" i="49"/>
  <c r="BM17" i="49"/>
  <c r="BN17" i="49"/>
  <c r="BO17" i="49"/>
  <c r="BP17" i="49"/>
  <c r="BQ17" i="49"/>
  <c r="BR17" i="49"/>
  <c r="BS17" i="49"/>
  <c r="BT17" i="49"/>
  <c r="BU17" i="49"/>
  <c r="BV17" i="49"/>
  <c r="BW17" i="49"/>
  <c r="BX17" i="49"/>
  <c r="BY17" i="49"/>
  <c r="BZ17" i="49"/>
  <c r="CA17" i="49"/>
  <c r="CB17" i="49"/>
  <c r="CC17" i="49"/>
  <c r="CD17" i="49"/>
  <c r="CE17" i="49"/>
  <c r="CF17" i="49"/>
  <c r="CG17" i="49"/>
  <c r="CH17" i="49"/>
  <c r="CI17" i="49"/>
  <c r="CJ17" i="49"/>
  <c r="AF18" i="49"/>
  <c r="AG18" i="49"/>
  <c r="AH18" i="49"/>
  <c r="AI18" i="49"/>
  <c r="AJ18" i="49"/>
  <c r="AK18" i="49"/>
  <c r="AL18" i="49"/>
  <c r="AM18" i="49"/>
  <c r="AN18" i="49"/>
  <c r="AO18" i="49"/>
  <c r="AP18" i="49"/>
  <c r="AQ18" i="49"/>
  <c r="AR18" i="49"/>
  <c r="AS18" i="49"/>
  <c r="AT18" i="49"/>
  <c r="AU18" i="49"/>
  <c r="AV18" i="49"/>
  <c r="AW18" i="49"/>
  <c r="AX18" i="49"/>
  <c r="AY18" i="49"/>
  <c r="AZ18" i="49"/>
  <c r="BA18" i="49"/>
  <c r="BB18" i="49"/>
  <c r="BC18" i="49"/>
  <c r="BD18" i="49"/>
  <c r="BE18" i="49"/>
  <c r="BF18" i="49"/>
  <c r="BG18" i="49"/>
  <c r="BH18" i="49"/>
  <c r="BI18" i="49"/>
  <c r="BJ18" i="49"/>
  <c r="BK18" i="49"/>
  <c r="BL18" i="49"/>
  <c r="BM18" i="49"/>
  <c r="BN18" i="49"/>
  <c r="BO18" i="49"/>
  <c r="BP18" i="49"/>
  <c r="BQ18" i="49"/>
  <c r="BR18" i="49"/>
  <c r="BS18" i="49"/>
  <c r="BT18" i="49"/>
  <c r="BU18" i="49"/>
  <c r="BV18" i="49"/>
  <c r="BW18" i="49"/>
  <c r="BX18" i="49"/>
  <c r="BY18" i="49"/>
  <c r="BZ18" i="49"/>
  <c r="CA18" i="49"/>
  <c r="CB18" i="49"/>
  <c r="CC18" i="49"/>
  <c r="CD18" i="49"/>
  <c r="CE18" i="49"/>
  <c r="CF18" i="49"/>
  <c r="CG18" i="49"/>
  <c r="CH18" i="49"/>
  <c r="CI18" i="49"/>
  <c r="CJ18" i="49"/>
  <c r="AF19" i="49"/>
  <c r="AG19" i="49"/>
  <c r="AH19" i="49"/>
  <c r="AI19" i="49"/>
  <c r="AJ19" i="49"/>
  <c r="AK19" i="49"/>
  <c r="AL19" i="49"/>
  <c r="AM19" i="49"/>
  <c r="AN19" i="49"/>
  <c r="AO19" i="49"/>
  <c r="AP19" i="49"/>
  <c r="AQ19" i="49"/>
  <c r="AR19" i="49"/>
  <c r="AS19" i="49"/>
  <c r="AT19" i="49"/>
  <c r="AU19" i="49"/>
  <c r="AV19" i="49"/>
  <c r="AW19" i="49"/>
  <c r="AX19" i="49"/>
  <c r="AY19" i="49"/>
  <c r="AZ19" i="49"/>
  <c r="BA19" i="49"/>
  <c r="BB19" i="49"/>
  <c r="BC19" i="49"/>
  <c r="BD19" i="49"/>
  <c r="BE19" i="49"/>
  <c r="BF19" i="49"/>
  <c r="BG19" i="49"/>
  <c r="BH19" i="49"/>
  <c r="BI19" i="49"/>
  <c r="BJ19" i="49"/>
  <c r="BK19" i="49"/>
  <c r="BL19" i="49"/>
  <c r="BM19" i="49"/>
  <c r="BN19" i="49"/>
  <c r="BO19" i="49"/>
  <c r="BP19" i="49"/>
  <c r="BQ19" i="49"/>
  <c r="BR19" i="49"/>
  <c r="BS19" i="49"/>
  <c r="BT19" i="49"/>
  <c r="BU19" i="49"/>
  <c r="BV19" i="49"/>
  <c r="BW19" i="49"/>
  <c r="BX19" i="49"/>
  <c r="BY19" i="49"/>
  <c r="BZ19" i="49"/>
  <c r="CA19" i="49"/>
  <c r="CB19" i="49"/>
  <c r="CC19" i="49"/>
  <c r="CD19" i="49"/>
  <c r="CE19" i="49"/>
  <c r="CF19" i="49"/>
  <c r="CG19" i="49"/>
  <c r="CH19" i="49"/>
  <c r="CI19" i="49"/>
  <c r="CJ19" i="49"/>
  <c r="AF20" i="49"/>
  <c r="AG20" i="49"/>
  <c r="AH20" i="49"/>
  <c r="AI20" i="49"/>
  <c r="AJ20" i="49"/>
  <c r="AK20" i="49"/>
  <c r="AL20" i="49"/>
  <c r="AM20" i="49"/>
  <c r="AN20" i="49"/>
  <c r="AO20" i="49"/>
  <c r="AP20" i="49"/>
  <c r="AQ20" i="49"/>
  <c r="AR20" i="49"/>
  <c r="AS20" i="49"/>
  <c r="AT20" i="49"/>
  <c r="AU20" i="49"/>
  <c r="AV20" i="49"/>
  <c r="AW20" i="49"/>
  <c r="AX20" i="49"/>
  <c r="AY20" i="49"/>
  <c r="AZ20" i="49"/>
  <c r="BA20" i="49"/>
  <c r="BB20" i="49"/>
  <c r="BC20" i="49"/>
  <c r="BD20" i="49"/>
  <c r="BE20" i="49"/>
  <c r="BF20" i="49"/>
  <c r="BG20" i="49"/>
  <c r="BH20" i="49"/>
  <c r="BI20" i="49"/>
  <c r="BJ20" i="49"/>
  <c r="BK20" i="49"/>
  <c r="BL20" i="49"/>
  <c r="BM20" i="49"/>
  <c r="BN20" i="49"/>
  <c r="BO20" i="49"/>
  <c r="BP20" i="49"/>
  <c r="BQ20" i="49"/>
  <c r="BR20" i="49"/>
  <c r="BS20" i="49"/>
  <c r="BT20" i="49"/>
  <c r="BU20" i="49"/>
  <c r="BV20" i="49"/>
  <c r="BW20" i="49"/>
  <c r="BX20" i="49"/>
  <c r="BY20" i="49"/>
  <c r="BZ20" i="49"/>
  <c r="CA20" i="49"/>
  <c r="CB20" i="49"/>
  <c r="CC20" i="49"/>
  <c r="CD20" i="49"/>
  <c r="CE20" i="49"/>
  <c r="CF20" i="49"/>
  <c r="CG20" i="49"/>
  <c r="CH20" i="49"/>
  <c r="CI20" i="49"/>
  <c r="CJ20" i="49"/>
  <c r="AF21" i="49"/>
  <c r="AG21" i="49"/>
  <c r="AH21" i="49"/>
  <c r="AI21" i="49"/>
  <c r="AJ21" i="49"/>
  <c r="AK21" i="49"/>
  <c r="AL21" i="49"/>
  <c r="AM21" i="49"/>
  <c r="AN21" i="49"/>
  <c r="AO21" i="49"/>
  <c r="AP21" i="49"/>
  <c r="AQ21" i="49"/>
  <c r="AR21" i="49"/>
  <c r="AS21" i="49"/>
  <c r="AT21" i="49"/>
  <c r="AU21" i="49"/>
  <c r="AV21" i="49"/>
  <c r="AW21" i="49"/>
  <c r="AX21" i="49"/>
  <c r="AY21" i="49"/>
  <c r="AZ21" i="49"/>
  <c r="BA21" i="49"/>
  <c r="BB21" i="49"/>
  <c r="BC21" i="49"/>
  <c r="BD21" i="49"/>
  <c r="BE21" i="49"/>
  <c r="BF21" i="49"/>
  <c r="BG21" i="49"/>
  <c r="BH21" i="49"/>
  <c r="BI21" i="49"/>
  <c r="BJ21" i="49"/>
  <c r="BK21" i="49"/>
  <c r="BL21" i="49"/>
  <c r="BM21" i="49"/>
  <c r="BN21" i="49"/>
  <c r="BO21" i="49"/>
  <c r="BP21" i="49"/>
  <c r="BQ21" i="49"/>
  <c r="BR21" i="49"/>
  <c r="BS21" i="49"/>
  <c r="BT21" i="49"/>
  <c r="BU21" i="49"/>
  <c r="BV21" i="49"/>
  <c r="BW21" i="49"/>
  <c r="BX21" i="49"/>
  <c r="BY21" i="49"/>
  <c r="BZ21" i="49"/>
  <c r="CA21" i="49"/>
  <c r="CB21" i="49"/>
  <c r="CC21" i="49"/>
  <c r="CD21" i="49"/>
  <c r="CE21" i="49"/>
  <c r="CF21" i="49"/>
  <c r="CG21" i="49"/>
  <c r="CH21" i="49"/>
  <c r="CI21" i="49"/>
  <c r="CJ21" i="49"/>
  <c r="AF22" i="49"/>
  <c r="AG22" i="49"/>
  <c r="AH22" i="49"/>
  <c r="AI22" i="49"/>
  <c r="AJ22" i="49"/>
  <c r="AK22" i="49"/>
  <c r="AL22" i="49"/>
  <c r="AM22" i="49"/>
  <c r="AN22" i="49"/>
  <c r="AO22" i="49"/>
  <c r="AP22" i="49"/>
  <c r="AQ22" i="49"/>
  <c r="AR22" i="49"/>
  <c r="AS22" i="49"/>
  <c r="AT22" i="49"/>
  <c r="AU22" i="49"/>
  <c r="AV22" i="49"/>
  <c r="AW22" i="49"/>
  <c r="AX22" i="49"/>
  <c r="AY22" i="49"/>
  <c r="AZ22" i="49"/>
  <c r="BA22" i="49"/>
  <c r="BB22" i="49"/>
  <c r="BC22" i="49"/>
  <c r="BD22" i="49"/>
  <c r="BE22" i="49"/>
  <c r="BF22" i="49"/>
  <c r="BG22" i="49"/>
  <c r="BH22" i="49"/>
  <c r="BI22" i="49"/>
  <c r="BJ22" i="49"/>
  <c r="BK22" i="49"/>
  <c r="BL22" i="49"/>
  <c r="BM22" i="49"/>
  <c r="BN22" i="49"/>
  <c r="BO22" i="49"/>
  <c r="BP22" i="49"/>
  <c r="BQ22" i="49"/>
  <c r="BR22" i="49"/>
  <c r="BS22" i="49"/>
  <c r="BT22" i="49"/>
  <c r="BU22" i="49"/>
  <c r="BV22" i="49"/>
  <c r="BW22" i="49"/>
  <c r="BX22" i="49"/>
  <c r="BY22" i="49"/>
  <c r="BZ22" i="49"/>
  <c r="CA22" i="49"/>
  <c r="CB22" i="49"/>
  <c r="CC22" i="49"/>
  <c r="CD22" i="49"/>
  <c r="CE22" i="49"/>
  <c r="CF22" i="49"/>
  <c r="CG22" i="49"/>
  <c r="CH22" i="49"/>
  <c r="CI22" i="49"/>
  <c r="CJ22" i="49"/>
  <c r="AF23" i="49"/>
  <c r="AG23" i="49"/>
  <c r="AH23" i="49"/>
  <c r="AI23" i="49"/>
  <c r="AJ23" i="49"/>
  <c r="AK23" i="49"/>
  <c r="AL23" i="49"/>
  <c r="AM23" i="49"/>
  <c r="AN23" i="49"/>
  <c r="AO23" i="49"/>
  <c r="AP23" i="49"/>
  <c r="AQ23" i="49"/>
  <c r="AR23" i="49"/>
  <c r="AS23" i="49"/>
  <c r="AT23" i="49"/>
  <c r="AU23" i="49"/>
  <c r="AV23" i="49"/>
  <c r="AW23" i="49"/>
  <c r="AX23" i="49"/>
  <c r="AY23" i="49"/>
  <c r="AZ23" i="49"/>
  <c r="BA23" i="49"/>
  <c r="BB23" i="49"/>
  <c r="BC23" i="49"/>
  <c r="BD23" i="49"/>
  <c r="BE23" i="49"/>
  <c r="BF23" i="49"/>
  <c r="BG23" i="49"/>
  <c r="BH23" i="49"/>
  <c r="BI23" i="49"/>
  <c r="BJ23" i="49"/>
  <c r="BK23" i="49"/>
  <c r="BL23" i="49"/>
  <c r="BM23" i="49"/>
  <c r="BN23" i="49"/>
  <c r="BO23" i="49"/>
  <c r="BP23" i="49"/>
  <c r="BQ23" i="49"/>
  <c r="BR23" i="49"/>
  <c r="BS23" i="49"/>
  <c r="BT23" i="49"/>
  <c r="BU23" i="49"/>
  <c r="BV23" i="49"/>
  <c r="BW23" i="49"/>
  <c r="BX23" i="49"/>
  <c r="BY23" i="49"/>
  <c r="BZ23" i="49"/>
  <c r="CA23" i="49"/>
  <c r="CB23" i="49"/>
  <c r="CC23" i="49"/>
  <c r="CD23" i="49"/>
  <c r="CE23" i="49"/>
  <c r="CF23" i="49"/>
  <c r="CG23" i="49"/>
  <c r="CH23" i="49"/>
  <c r="CI23" i="49"/>
  <c r="CJ23" i="49"/>
  <c r="AF24" i="49"/>
  <c r="AG24" i="49"/>
  <c r="AH24" i="49"/>
  <c r="AI24" i="49"/>
  <c r="AJ24" i="49"/>
  <c r="AK24" i="49"/>
  <c r="AL24" i="49"/>
  <c r="AM24" i="49"/>
  <c r="AN24" i="49"/>
  <c r="AO24" i="49"/>
  <c r="AP24" i="49"/>
  <c r="AQ24" i="49"/>
  <c r="AR24" i="49"/>
  <c r="AS24" i="49"/>
  <c r="AT24" i="49"/>
  <c r="AU24" i="49"/>
  <c r="AV24" i="49"/>
  <c r="AW24" i="49"/>
  <c r="AX24" i="49"/>
  <c r="AY24" i="49"/>
  <c r="AZ24" i="49"/>
  <c r="BA24" i="49"/>
  <c r="BB24" i="49"/>
  <c r="BC24" i="49"/>
  <c r="BD24" i="49"/>
  <c r="BE24" i="49"/>
  <c r="BF24" i="49"/>
  <c r="BG24" i="49"/>
  <c r="BH24" i="49"/>
  <c r="BI24" i="49"/>
  <c r="BJ24" i="49"/>
  <c r="BK24" i="49"/>
  <c r="BL24" i="49"/>
  <c r="BM24" i="49"/>
  <c r="BN24" i="49"/>
  <c r="BO24" i="49"/>
  <c r="BP24" i="49"/>
  <c r="BQ24" i="49"/>
  <c r="BR24" i="49"/>
  <c r="BS24" i="49"/>
  <c r="BT24" i="49"/>
  <c r="BU24" i="49"/>
  <c r="BV24" i="49"/>
  <c r="BW24" i="49"/>
  <c r="BX24" i="49"/>
  <c r="BY24" i="49"/>
  <c r="BZ24" i="49"/>
  <c r="CA24" i="49"/>
  <c r="CB24" i="49"/>
  <c r="CC24" i="49"/>
  <c r="CD24" i="49"/>
  <c r="CE24" i="49"/>
  <c r="CF24" i="49"/>
  <c r="CG24" i="49"/>
  <c r="CH24" i="49"/>
  <c r="CI24" i="49"/>
  <c r="CJ24" i="49"/>
  <c r="AF25" i="49"/>
  <c r="AG25" i="49"/>
  <c r="AH25" i="49"/>
  <c r="AI25" i="49"/>
  <c r="AJ25" i="49"/>
  <c r="AK25" i="49"/>
  <c r="AL25" i="49"/>
  <c r="AM25" i="49"/>
  <c r="AN25" i="49"/>
  <c r="AO25" i="49"/>
  <c r="AP25" i="49"/>
  <c r="AQ25" i="49"/>
  <c r="AR25" i="49"/>
  <c r="AS25" i="49"/>
  <c r="AT25" i="49"/>
  <c r="AU25" i="49"/>
  <c r="AV25" i="49"/>
  <c r="AW25" i="49"/>
  <c r="AX25" i="49"/>
  <c r="AY25" i="49"/>
  <c r="AZ25" i="49"/>
  <c r="BA25" i="49"/>
  <c r="BB25" i="49"/>
  <c r="BC25" i="49"/>
  <c r="BD25" i="49"/>
  <c r="BE25" i="49"/>
  <c r="BF25" i="49"/>
  <c r="BG25" i="49"/>
  <c r="BH25" i="49"/>
  <c r="BI25" i="49"/>
  <c r="BJ25" i="49"/>
  <c r="BK25" i="49"/>
  <c r="BL25" i="49"/>
  <c r="BM25" i="49"/>
  <c r="BN25" i="49"/>
  <c r="BO25" i="49"/>
  <c r="BP25" i="49"/>
  <c r="BQ25" i="49"/>
  <c r="BR25" i="49"/>
  <c r="BS25" i="49"/>
  <c r="BT25" i="49"/>
  <c r="BU25" i="49"/>
  <c r="BV25" i="49"/>
  <c r="BW25" i="49"/>
  <c r="BX25" i="49"/>
  <c r="BY25" i="49"/>
  <c r="BZ25" i="49"/>
  <c r="CA25" i="49"/>
  <c r="CB25" i="49"/>
  <c r="CC25" i="49"/>
  <c r="CD25" i="49"/>
  <c r="CE25" i="49"/>
  <c r="CF25" i="49"/>
  <c r="CG25" i="49"/>
  <c r="CH25" i="49"/>
  <c r="CI25" i="49"/>
  <c r="CJ25" i="49"/>
  <c r="AF26" i="49"/>
  <c r="AG26" i="49"/>
  <c r="AH26" i="49"/>
  <c r="AI26" i="49"/>
  <c r="AJ26" i="49"/>
  <c r="AK26" i="49"/>
  <c r="AL26" i="49"/>
  <c r="AM26" i="49"/>
  <c r="AN26" i="49"/>
  <c r="AO26" i="49"/>
  <c r="AP26" i="49"/>
  <c r="AQ26" i="49"/>
  <c r="AR26" i="49"/>
  <c r="AS26" i="49"/>
  <c r="AT26" i="49"/>
  <c r="AU26" i="49"/>
  <c r="AV26" i="49"/>
  <c r="AW26" i="49"/>
  <c r="AX26" i="49"/>
  <c r="AY26" i="49"/>
  <c r="AZ26" i="49"/>
  <c r="BA26" i="49"/>
  <c r="BB26" i="49"/>
  <c r="BC26" i="49"/>
  <c r="BD26" i="49"/>
  <c r="BE26" i="49"/>
  <c r="BF26" i="49"/>
  <c r="BG26" i="49"/>
  <c r="BH26" i="49"/>
  <c r="BI26" i="49"/>
  <c r="BJ26" i="49"/>
  <c r="BK26" i="49"/>
  <c r="BL26" i="49"/>
  <c r="BM26" i="49"/>
  <c r="BN26" i="49"/>
  <c r="BO26" i="49"/>
  <c r="BP26" i="49"/>
  <c r="BQ26" i="49"/>
  <c r="BR26" i="49"/>
  <c r="BS26" i="49"/>
  <c r="BT26" i="49"/>
  <c r="BU26" i="49"/>
  <c r="BV26" i="49"/>
  <c r="BW26" i="49"/>
  <c r="BX26" i="49"/>
  <c r="BY26" i="49"/>
  <c r="BZ26" i="49"/>
  <c r="CA26" i="49"/>
  <c r="CB26" i="49"/>
  <c r="CC26" i="49"/>
  <c r="CD26" i="49"/>
  <c r="CE26" i="49"/>
  <c r="CF26" i="49"/>
  <c r="CG26" i="49"/>
  <c r="CH26" i="49"/>
  <c r="CI26" i="49"/>
  <c r="CJ26" i="49"/>
  <c r="AF27" i="49"/>
  <c r="AG27" i="49"/>
  <c r="AH27" i="49"/>
  <c r="AI27" i="49"/>
  <c r="AJ27" i="49"/>
  <c r="AK27" i="49"/>
  <c r="AL27" i="49"/>
  <c r="AM27" i="49"/>
  <c r="AN27" i="49"/>
  <c r="AO27" i="49"/>
  <c r="AP27" i="49"/>
  <c r="AQ27" i="49"/>
  <c r="AR27" i="49"/>
  <c r="AS27" i="49"/>
  <c r="AT27" i="49"/>
  <c r="AU27" i="49"/>
  <c r="AV27" i="49"/>
  <c r="AW27" i="49"/>
  <c r="AX27" i="49"/>
  <c r="AY27" i="49"/>
  <c r="AZ27" i="49"/>
  <c r="BA27" i="49"/>
  <c r="BB27" i="49"/>
  <c r="BC27" i="49"/>
  <c r="BD27" i="49"/>
  <c r="BE27" i="49"/>
  <c r="BF27" i="49"/>
  <c r="BG27" i="49"/>
  <c r="BH27" i="49"/>
  <c r="BI27" i="49"/>
  <c r="BJ27" i="49"/>
  <c r="BK27" i="49"/>
  <c r="BL27" i="49"/>
  <c r="BM27" i="49"/>
  <c r="BN27" i="49"/>
  <c r="BO27" i="49"/>
  <c r="BP27" i="49"/>
  <c r="BQ27" i="49"/>
  <c r="BR27" i="49"/>
  <c r="BS27" i="49"/>
  <c r="BT27" i="49"/>
  <c r="BU27" i="49"/>
  <c r="BV27" i="49"/>
  <c r="BW27" i="49"/>
  <c r="BX27" i="49"/>
  <c r="BY27" i="49"/>
  <c r="BZ27" i="49"/>
  <c r="CA27" i="49"/>
  <c r="CB27" i="49"/>
  <c r="CC27" i="49"/>
  <c r="CD27" i="49"/>
  <c r="CE27" i="49"/>
  <c r="CF27" i="49"/>
  <c r="CG27" i="49"/>
  <c r="CH27" i="49"/>
  <c r="CI27" i="49"/>
  <c r="CJ27" i="49"/>
  <c r="AF28" i="49"/>
  <c r="AG28" i="49"/>
  <c r="AH28" i="49"/>
  <c r="AI28" i="49"/>
  <c r="AJ28" i="49"/>
  <c r="AK28" i="49"/>
  <c r="AL28" i="49"/>
  <c r="AM28" i="49"/>
  <c r="AN28" i="49"/>
  <c r="AO28" i="49"/>
  <c r="AP28" i="49"/>
  <c r="AQ28" i="49"/>
  <c r="AR28" i="49"/>
  <c r="AS28" i="49"/>
  <c r="AT28" i="49"/>
  <c r="AU28" i="49"/>
  <c r="AV28" i="49"/>
  <c r="AW28" i="49"/>
  <c r="AX28" i="49"/>
  <c r="AY28" i="49"/>
  <c r="AZ28" i="49"/>
  <c r="BA28" i="49"/>
  <c r="BB28" i="49"/>
  <c r="BC28" i="49"/>
  <c r="BD28" i="49"/>
  <c r="BE28" i="49"/>
  <c r="BF28" i="49"/>
  <c r="BG28" i="49"/>
  <c r="BH28" i="49"/>
  <c r="BI28" i="49"/>
  <c r="BJ28" i="49"/>
  <c r="BK28" i="49"/>
  <c r="BL28" i="49"/>
  <c r="BM28" i="49"/>
  <c r="BN28" i="49"/>
  <c r="BO28" i="49"/>
  <c r="BP28" i="49"/>
  <c r="BQ28" i="49"/>
  <c r="BR28" i="49"/>
  <c r="BS28" i="49"/>
  <c r="BT28" i="49"/>
  <c r="BU28" i="49"/>
  <c r="BV28" i="49"/>
  <c r="BW28" i="49"/>
  <c r="BX28" i="49"/>
  <c r="BY28" i="49"/>
  <c r="BZ28" i="49"/>
  <c r="CA28" i="49"/>
  <c r="CB28" i="49"/>
  <c r="CC28" i="49"/>
  <c r="CD28" i="49"/>
  <c r="CE28" i="49"/>
  <c r="CF28" i="49"/>
  <c r="CG28" i="49"/>
  <c r="CH28" i="49"/>
  <c r="CI28" i="49"/>
  <c r="CJ28" i="49"/>
  <c r="AF29" i="49"/>
  <c r="AG29" i="49"/>
  <c r="AH29" i="49"/>
  <c r="AI29" i="49"/>
  <c r="AJ29" i="49"/>
  <c r="AK29" i="49"/>
  <c r="AL29" i="49"/>
  <c r="AM29" i="49"/>
  <c r="AN29" i="49"/>
  <c r="AO29" i="49"/>
  <c r="AP29" i="49"/>
  <c r="AQ29" i="49"/>
  <c r="AR29" i="49"/>
  <c r="AS29" i="49"/>
  <c r="AT29" i="49"/>
  <c r="AU29" i="49"/>
  <c r="AV29" i="49"/>
  <c r="AW29" i="49"/>
  <c r="AX29" i="49"/>
  <c r="AY29" i="49"/>
  <c r="AZ29" i="49"/>
  <c r="BA29" i="49"/>
  <c r="BB29" i="49"/>
  <c r="BC29" i="49"/>
  <c r="BD29" i="49"/>
  <c r="BE29" i="49"/>
  <c r="BF29" i="49"/>
  <c r="BG29" i="49"/>
  <c r="BH29" i="49"/>
  <c r="BI29" i="49"/>
  <c r="BJ29" i="49"/>
  <c r="BK29" i="49"/>
  <c r="BL29" i="49"/>
  <c r="BM29" i="49"/>
  <c r="BN29" i="49"/>
  <c r="BO29" i="49"/>
  <c r="BP29" i="49"/>
  <c r="BQ29" i="49"/>
  <c r="BR29" i="49"/>
  <c r="BS29" i="49"/>
  <c r="BT29" i="49"/>
  <c r="BU29" i="49"/>
  <c r="BV29" i="49"/>
  <c r="BW29" i="49"/>
  <c r="BX29" i="49"/>
  <c r="BY29" i="49"/>
  <c r="BZ29" i="49"/>
  <c r="CA29" i="49"/>
  <c r="CB29" i="49"/>
  <c r="CC29" i="49"/>
  <c r="CD29" i="49"/>
  <c r="CE29" i="49"/>
  <c r="CF29" i="49"/>
  <c r="CG29" i="49"/>
  <c r="CH29" i="49"/>
  <c r="CI29" i="49"/>
  <c r="CJ29" i="49"/>
  <c r="AF30" i="49"/>
  <c r="AG30" i="49"/>
  <c r="AH30" i="49"/>
  <c r="AI30" i="49"/>
  <c r="AJ30" i="49"/>
  <c r="AK30" i="49"/>
  <c r="AL30" i="49"/>
  <c r="AM30" i="49"/>
  <c r="AN30" i="49"/>
  <c r="AO30" i="49"/>
  <c r="AP30" i="49"/>
  <c r="AQ30" i="49"/>
  <c r="AR30" i="49"/>
  <c r="AS30" i="49"/>
  <c r="AT30" i="49"/>
  <c r="AU30" i="49"/>
  <c r="AV30" i="49"/>
  <c r="AW30" i="49"/>
  <c r="AX30" i="49"/>
  <c r="AY30" i="49"/>
  <c r="AZ30" i="49"/>
  <c r="BA30" i="49"/>
  <c r="BB30" i="49"/>
  <c r="BC30" i="49"/>
  <c r="BD30" i="49"/>
  <c r="BE30" i="49"/>
  <c r="BF30" i="49"/>
  <c r="BG30" i="49"/>
  <c r="BH30" i="49"/>
  <c r="BI30" i="49"/>
  <c r="BJ30" i="49"/>
  <c r="BK30" i="49"/>
  <c r="BL30" i="49"/>
  <c r="BM30" i="49"/>
  <c r="BN30" i="49"/>
  <c r="BO30" i="49"/>
  <c r="BP30" i="49"/>
  <c r="BQ30" i="49"/>
  <c r="BR30" i="49"/>
  <c r="BS30" i="49"/>
  <c r="BT30" i="49"/>
  <c r="BU30" i="49"/>
  <c r="BV30" i="49"/>
  <c r="BW30" i="49"/>
  <c r="BX30" i="49"/>
  <c r="BY30" i="49"/>
  <c r="BZ30" i="49"/>
  <c r="CA30" i="49"/>
  <c r="CB30" i="49"/>
  <c r="CC30" i="49"/>
  <c r="CD30" i="49"/>
  <c r="CE30" i="49"/>
  <c r="CF30" i="49"/>
  <c r="CG30" i="49"/>
  <c r="CH30" i="49"/>
  <c r="CI30" i="49"/>
  <c r="CJ30" i="49"/>
  <c r="AF31" i="49"/>
  <c r="AG31" i="49"/>
  <c r="AH31" i="49"/>
  <c r="AI31" i="49"/>
  <c r="AJ31" i="49"/>
  <c r="AK31" i="49"/>
  <c r="AL31" i="49"/>
  <c r="AM31" i="49"/>
  <c r="AN31" i="49"/>
  <c r="AO31" i="49"/>
  <c r="AP31" i="49"/>
  <c r="AQ31" i="49"/>
  <c r="AR31" i="49"/>
  <c r="AS31" i="49"/>
  <c r="AT31" i="49"/>
  <c r="AU31" i="49"/>
  <c r="AV31" i="49"/>
  <c r="AW31" i="49"/>
  <c r="AX31" i="49"/>
  <c r="AY31" i="49"/>
  <c r="AZ31" i="49"/>
  <c r="BA31" i="49"/>
  <c r="BB31" i="49"/>
  <c r="BC31" i="49"/>
  <c r="BD31" i="49"/>
  <c r="BE31" i="49"/>
  <c r="BF31" i="49"/>
  <c r="BG31" i="49"/>
  <c r="BH31" i="49"/>
  <c r="BI31" i="49"/>
  <c r="BJ31" i="49"/>
  <c r="BK31" i="49"/>
  <c r="BL31" i="49"/>
  <c r="BM31" i="49"/>
  <c r="BN31" i="49"/>
  <c r="BO31" i="49"/>
  <c r="BP31" i="49"/>
  <c r="BQ31" i="49"/>
  <c r="BR31" i="49"/>
  <c r="BS31" i="49"/>
  <c r="BT31" i="49"/>
  <c r="BU31" i="49"/>
  <c r="BV31" i="49"/>
  <c r="BW31" i="49"/>
  <c r="BX31" i="49"/>
  <c r="BY31" i="49"/>
  <c r="BZ31" i="49"/>
  <c r="CA31" i="49"/>
  <c r="CB31" i="49"/>
  <c r="CC31" i="49"/>
  <c r="CD31" i="49"/>
  <c r="CE31" i="49"/>
  <c r="CF31" i="49"/>
  <c r="CG31" i="49"/>
  <c r="CH31" i="49"/>
  <c r="CI31" i="49"/>
  <c r="CJ31" i="49"/>
  <c r="AF32" i="49"/>
  <c r="AG32" i="49"/>
  <c r="AH32" i="49"/>
  <c r="AI32" i="49"/>
  <c r="AJ32" i="49"/>
  <c r="AK32" i="49"/>
  <c r="AL32" i="49"/>
  <c r="AM32" i="49"/>
  <c r="AN32" i="49"/>
  <c r="AO32" i="49"/>
  <c r="AP32" i="49"/>
  <c r="AQ32" i="49"/>
  <c r="AR32" i="49"/>
  <c r="AS32" i="49"/>
  <c r="AT32" i="49"/>
  <c r="AU32" i="49"/>
  <c r="AV32" i="49"/>
  <c r="AW32" i="49"/>
  <c r="AX32" i="49"/>
  <c r="AY32" i="49"/>
  <c r="AZ32" i="49"/>
  <c r="BA32" i="49"/>
  <c r="BB32" i="49"/>
  <c r="BC32" i="49"/>
  <c r="BD32" i="49"/>
  <c r="BE32" i="49"/>
  <c r="BF32" i="49"/>
  <c r="BG32" i="49"/>
  <c r="BH32" i="49"/>
  <c r="BI32" i="49"/>
  <c r="BJ32" i="49"/>
  <c r="BK32" i="49"/>
  <c r="BL32" i="49"/>
  <c r="BM32" i="49"/>
  <c r="BN32" i="49"/>
  <c r="BO32" i="49"/>
  <c r="BP32" i="49"/>
  <c r="BQ32" i="49"/>
  <c r="BR32" i="49"/>
  <c r="BS32" i="49"/>
  <c r="BT32" i="49"/>
  <c r="BU32" i="49"/>
  <c r="BV32" i="49"/>
  <c r="BW32" i="49"/>
  <c r="BX32" i="49"/>
  <c r="BY32" i="49"/>
  <c r="BZ32" i="49"/>
  <c r="CA32" i="49"/>
  <c r="CB32" i="49"/>
  <c r="CC32" i="49"/>
  <c r="CD32" i="49"/>
  <c r="CE32" i="49"/>
  <c r="CF32" i="49"/>
  <c r="CG32" i="49"/>
  <c r="CH32" i="49"/>
  <c r="CI32" i="49"/>
  <c r="CJ32" i="49"/>
  <c r="AF33" i="49"/>
  <c r="AG33" i="49"/>
  <c r="AH33" i="49"/>
  <c r="AI33" i="49"/>
  <c r="AJ33" i="49"/>
  <c r="AK33" i="49"/>
  <c r="AL33" i="49"/>
  <c r="AM33" i="49"/>
  <c r="AN33" i="49"/>
  <c r="AO33" i="49"/>
  <c r="AP33" i="49"/>
  <c r="AQ33" i="49"/>
  <c r="AR33" i="49"/>
  <c r="AS33" i="49"/>
  <c r="AT33" i="49"/>
  <c r="AU33" i="49"/>
  <c r="AV33" i="49"/>
  <c r="AW33" i="49"/>
  <c r="AX33" i="49"/>
  <c r="AY33" i="49"/>
  <c r="AZ33" i="49"/>
  <c r="BA33" i="49"/>
  <c r="BB33" i="49"/>
  <c r="BC33" i="49"/>
  <c r="BD33" i="49"/>
  <c r="BE33" i="49"/>
  <c r="BF33" i="49"/>
  <c r="BG33" i="49"/>
  <c r="BH33" i="49"/>
  <c r="BI33" i="49"/>
  <c r="BJ33" i="49"/>
  <c r="BK33" i="49"/>
  <c r="BL33" i="49"/>
  <c r="BM33" i="49"/>
  <c r="BN33" i="49"/>
  <c r="BO33" i="49"/>
  <c r="BP33" i="49"/>
  <c r="BQ33" i="49"/>
  <c r="BR33" i="49"/>
  <c r="BS33" i="49"/>
  <c r="BT33" i="49"/>
  <c r="BU33" i="49"/>
  <c r="BV33" i="49"/>
  <c r="BW33" i="49"/>
  <c r="BX33" i="49"/>
  <c r="BY33" i="49"/>
  <c r="BZ33" i="49"/>
  <c r="CA33" i="49"/>
  <c r="CB33" i="49"/>
  <c r="CC33" i="49"/>
  <c r="CD33" i="49"/>
  <c r="CE33" i="49"/>
  <c r="CF33" i="49"/>
  <c r="CG33" i="49"/>
  <c r="CH33" i="49"/>
  <c r="CI33" i="49"/>
  <c r="CJ33" i="49"/>
  <c r="AF34" i="49"/>
  <c r="AG34" i="49"/>
  <c r="AH34" i="49"/>
  <c r="AI34" i="49"/>
  <c r="AJ34" i="49"/>
  <c r="AK34" i="49"/>
  <c r="AL34" i="49"/>
  <c r="AM34" i="49"/>
  <c r="AN34" i="49"/>
  <c r="AO34" i="49"/>
  <c r="AP34" i="49"/>
  <c r="AQ34" i="49"/>
  <c r="AR34" i="49"/>
  <c r="AS34" i="49"/>
  <c r="AT34" i="49"/>
  <c r="AU34" i="49"/>
  <c r="AV34" i="49"/>
  <c r="AW34" i="49"/>
  <c r="AX34" i="49"/>
  <c r="AY34" i="49"/>
  <c r="AZ34" i="49"/>
  <c r="BA34" i="49"/>
  <c r="BB34" i="49"/>
  <c r="BC34" i="49"/>
  <c r="BD34" i="49"/>
  <c r="BE34" i="49"/>
  <c r="BF34" i="49"/>
  <c r="BG34" i="49"/>
  <c r="BH34" i="49"/>
  <c r="BI34" i="49"/>
  <c r="BJ34" i="49"/>
  <c r="BK34" i="49"/>
  <c r="BL34" i="49"/>
  <c r="BM34" i="49"/>
  <c r="BN34" i="49"/>
  <c r="BO34" i="49"/>
  <c r="BP34" i="49"/>
  <c r="BQ34" i="49"/>
  <c r="BR34" i="49"/>
  <c r="BS34" i="49"/>
  <c r="BT34" i="49"/>
  <c r="BU34" i="49"/>
  <c r="BV34" i="49"/>
  <c r="BW34" i="49"/>
  <c r="BX34" i="49"/>
  <c r="BY34" i="49"/>
  <c r="BZ34" i="49"/>
  <c r="CA34" i="49"/>
  <c r="CB34" i="49"/>
  <c r="CC34" i="49"/>
  <c r="CD34" i="49"/>
  <c r="CE34" i="49"/>
  <c r="CF34" i="49"/>
  <c r="CG34" i="49"/>
  <c r="CH34" i="49"/>
  <c r="CI34" i="49"/>
  <c r="CJ34" i="49"/>
  <c r="AF35" i="49"/>
  <c r="AG35" i="49"/>
  <c r="AH35" i="49"/>
  <c r="AI35" i="49"/>
  <c r="AJ35" i="49"/>
  <c r="AK35" i="49"/>
  <c r="AL35" i="49"/>
  <c r="AM35" i="49"/>
  <c r="AN35" i="49"/>
  <c r="AO35" i="49"/>
  <c r="AP35" i="49"/>
  <c r="AQ35" i="49"/>
  <c r="AR35" i="49"/>
  <c r="AS35" i="49"/>
  <c r="AT35" i="49"/>
  <c r="AU35" i="49"/>
  <c r="AV35" i="49"/>
  <c r="AW35" i="49"/>
  <c r="AX35" i="49"/>
  <c r="AY35" i="49"/>
  <c r="AZ35" i="49"/>
  <c r="BA35" i="49"/>
  <c r="BB35" i="49"/>
  <c r="BC35" i="49"/>
  <c r="BD35" i="49"/>
  <c r="BE35" i="49"/>
  <c r="BF35" i="49"/>
  <c r="BG35" i="49"/>
  <c r="BH35" i="49"/>
  <c r="BI35" i="49"/>
  <c r="BJ35" i="49"/>
  <c r="BK35" i="49"/>
  <c r="BL35" i="49"/>
  <c r="BM35" i="49"/>
  <c r="BN35" i="49"/>
  <c r="BO35" i="49"/>
  <c r="BP35" i="49"/>
  <c r="BQ35" i="49"/>
  <c r="BR35" i="49"/>
  <c r="BS35" i="49"/>
  <c r="BT35" i="49"/>
  <c r="BU35" i="49"/>
  <c r="BV35" i="49"/>
  <c r="BW35" i="49"/>
  <c r="BX35" i="49"/>
  <c r="BY35" i="49"/>
  <c r="BZ35" i="49"/>
  <c r="CA35" i="49"/>
  <c r="CB35" i="49"/>
  <c r="CC35" i="49"/>
  <c r="CD35" i="49"/>
  <c r="CE35" i="49"/>
  <c r="CF35" i="49"/>
  <c r="CG35" i="49"/>
  <c r="CH35" i="49"/>
  <c r="CI35" i="49"/>
  <c r="CJ35" i="49"/>
  <c r="AF36" i="49"/>
  <c r="AG36" i="49"/>
  <c r="AH36" i="49"/>
  <c r="AI36" i="49"/>
  <c r="AJ36" i="49"/>
  <c r="AK36" i="49"/>
  <c r="AL36" i="49"/>
  <c r="AM36" i="49"/>
  <c r="AN36" i="49"/>
  <c r="AO36" i="49"/>
  <c r="AP36" i="49"/>
  <c r="AQ36" i="49"/>
  <c r="AR36" i="49"/>
  <c r="AS36" i="49"/>
  <c r="AT36" i="49"/>
  <c r="AU36" i="49"/>
  <c r="AV36" i="49"/>
  <c r="AW36" i="49"/>
  <c r="AX36" i="49"/>
  <c r="AY36" i="49"/>
  <c r="AZ36" i="49"/>
  <c r="BA36" i="49"/>
  <c r="BB36" i="49"/>
  <c r="BC36" i="49"/>
  <c r="BD36" i="49"/>
  <c r="BE36" i="49"/>
  <c r="BF36" i="49"/>
  <c r="BG36" i="49"/>
  <c r="BH36" i="49"/>
  <c r="BI36" i="49"/>
  <c r="BJ36" i="49"/>
  <c r="BK36" i="49"/>
  <c r="BL36" i="49"/>
  <c r="BM36" i="49"/>
  <c r="BN36" i="49"/>
  <c r="BO36" i="49"/>
  <c r="BP36" i="49"/>
  <c r="BQ36" i="49"/>
  <c r="BR36" i="49"/>
  <c r="BS36" i="49"/>
  <c r="BT36" i="49"/>
  <c r="BU36" i="49"/>
  <c r="BV36" i="49"/>
  <c r="BW36" i="49"/>
  <c r="BX36" i="49"/>
  <c r="BY36" i="49"/>
  <c r="BZ36" i="49"/>
  <c r="CA36" i="49"/>
  <c r="CB36" i="49"/>
  <c r="CC36" i="49"/>
  <c r="CD36" i="49"/>
  <c r="CE36" i="49"/>
  <c r="CF36" i="49"/>
  <c r="CG36" i="49"/>
  <c r="CH36" i="49"/>
  <c r="CI36" i="49"/>
  <c r="CJ36" i="49"/>
  <c r="AF37" i="49"/>
  <c r="AG37" i="49"/>
  <c r="AH37" i="49"/>
  <c r="AI37" i="49"/>
  <c r="AJ37" i="49"/>
  <c r="AK37" i="49"/>
  <c r="AL37" i="49"/>
  <c r="AM37" i="49"/>
  <c r="AN37" i="49"/>
  <c r="AO37" i="49"/>
  <c r="AP37" i="49"/>
  <c r="AQ37" i="49"/>
  <c r="AR37" i="49"/>
  <c r="AS37" i="49"/>
  <c r="AT37" i="49"/>
  <c r="AU37" i="49"/>
  <c r="AV37" i="49"/>
  <c r="AW37" i="49"/>
  <c r="AX37" i="49"/>
  <c r="AY37" i="49"/>
  <c r="AZ37" i="49"/>
  <c r="BA37" i="49"/>
  <c r="BB37" i="49"/>
  <c r="BC37" i="49"/>
  <c r="BD37" i="49"/>
  <c r="BE37" i="49"/>
  <c r="BF37" i="49"/>
  <c r="BG37" i="49"/>
  <c r="BH37" i="49"/>
  <c r="BI37" i="49"/>
  <c r="BJ37" i="49"/>
  <c r="BK37" i="49"/>
  <c r="BL37" i="49"/>
  <c r="BM37" i="49"/>
  <c r="BN37" i="49"/>
  <c r="BO37" i="49"/>
  <c r="BP37" i="49"/>
  <c r="BQ37" i="49"/>
  <c r="BR37" i="49"/>
  <c r="BS37" i="49"/>
  <c r="BT37" i="49"/>
  <c r="BU37" i="49"/>
  <c r="BV37" i="49"/>
  <c r="BW37" i="49"/>
  <c r="BX37" i="49"/>
  <c r="BY37" i="49"/>
  <c r="BZ37" i="49"/>
  <c r="CA37" i="49"/>
  <c r="CB37" i="49"/>
  <c r="CC37" i="49"/>
  <c r="CD37" i="49"/>
  <c r="CE37" i="49"/>
  <c r="CF37" i="49"/>
  <c r="CG37" i="49"/>
  <c r="CH37" i="49"/>
  <c r="CI37" i="49"/>
  <c r="CJ37" i="49"/>
  <c r="AF38" i="49"/>
  <c r="AG38" i="49"/>
  <c r="AH38" i="49"/>
  <c r="AI38" i="49"/>
  <c r="AJ38" i="49"/>
  <c r="AK38" i="49"/>
  <c r="AL38" i="49"/>
  <c r="AM38" i="49"/>
  <c r="AN38" i="49"/>
  <c r="AO38" i="49"/>
  <c r="AP38" i="49"/>
  <c r="AQ38" i="49"/>
  <c r="AR38" i="49"/>
  <c r="AS38" i="49"/>
  <c r="AT38" i="49"/>
  <c r="AU38" i="49"/>
  <c r="AV38" i="49"/>
  <c r="AW38" i="49"/>
  <c r="AX38" i="49"/>
  <c r="AY38" i="49"/>
  <c r="AZ38" i="49"/>
  <c r="BA38" i="49"/>
  <c r="BB38" i="49"/>
  <c r="BC38" i="49"/>
  <c r="BD38" i="49"/>
  <c r="BE38" i="49"/>
  <c r="BF38" i="49"/>
  <c r="BG38" i="49"/>
  <c r="BH38" i="49"/>
  <c r="BI38" i="49"/>
  <c r="BJ38" i="49"/>
  <c r="BK38" i="49"/>
  <c r="BL38" i="49"/>
  <c r="BM38" i="49"/>
  <c r="BN38" i="49"/>
  <c r="BO38" i="49"/>
  <c r="BP38" i="49"/>
  <c r="BQ38" i="49"/>
  <c r="BR38" i="49"/>
  <c r="BS38" i="49"/>
  <c r="BT38" i="49"/>
  <c r="BU38" i="49"/>
  <c r="BV38" i="49"/>
  <c r="BW38" i="49"/>
  <c r="BX38" i="49"/>
  <c r="BY38" i="49"/>
  <c r="BZ38" i="49"/>
  <c r="CA38" i="49"/>
  <c r="CB38" i="49"/>
  <c r="CC38" i="49"/>
  <c r="CD38" i="49"/>
  <c r="CE38" i="49"/>
  <c r="CF38" i="49"/>
  <c r="CG38" i="49"/>
  <c r="CH38" i="49"/>
  <c r="CI38" i="49"/>
  <c r="CJ38" i="49"/>
  <c r="AF39" i="49"/>
  <c r="AG39" i="49"/>
  <c r="AH39" i="49"/>
  <c r="AI39" i="49"/>
  <c r="AJ39" i="49"/>
  <c r="AK39" i="49"/>
  <c r="AL39" i="49"/>
  <c r="AM39" i="49"/>
  <c r="AN39" i="49"/>
  <c r="AO39" i="49"/>
  <c r="AP39" i="49"/>
  <c r="AQ39" i="49"/>
  <c r="AR39" i="49"/>
  <c r="AS39" i="49"/>
  <c r="AT39" i="49"/>
  <c r="AU39" i="49"/>
  <c r="AV39" i="49"/>
  <c r="AW39" i="49"/>
  <c r="AX39" i="49"/>
  <c r="AY39" i="49"/>
  <c r="AZ39" i="49"/>
  <c r="BA39" i="49"/>
  <c r="BB39" i="49"/>
  <c r="BC39" i="49"/>
  <c r="BD39" i="49"/>
  <c r="BE39" i="49"/>
  <c r="BF39" i="49"/>
  <c r="BG39" i="49"/>
  <c r="BH39" i="49"/>
  <c r="BI39" i="49"/>
  <c r="BJ39" i="49"/>
  <c r="BK39" i="49"/>
  <c r="BL39" i="49"/>
  <c r="BM39" i="49"/>
  <c r="BN39" i="49"/>
  <c r="BO39" i="49"/>
  <c r="BP39" i="49"/>
  <c r="BQ39" i="49"/>
  <c r="BR39" i="49"/>
  <c r="BS39" i="49"/>
  <c r="BT39" i="49"/>
  <c r="BU39" i="49"/>
  <c r="BV39" i="49"/>
  <c r="BW39" i="49"/>
  <c r="BX39" i="49"/>
  <c r="BY39" i="49"/>
  <c r="BZ39" i="49"/>
  <c r="CA39" i="49"/>
  <c r="CB39" i="49"/>
  <c r="CC39" i="49"/>
  <c r="CD39" i="49"/>
  <c r="CE39" i="49"/>
  <c r="CF39" i="49"/>
  <c r="CG39" i="49"/>
  <c r="CH39" i="49"/>
  <c r="CI39" i="49"/>
  <c r="CJ39" i="49"/>
  <c r="AF40" i="49"/>
  <c r="AG40" i="49"/>
  <c r="AH40" i="49"/>
  <c r="AI40" i="49"/>
  <c r="AJ40" i="49"/>
  <c r="AK40" i="49"/>
  <c r="AL40" i="49"/>
  <c r="AM40" i="49"/>
  <c r="AN40" i="49"/>
  <c r="AO40" i="49"/>
  <c r="AP40" i="49"/>
  <c r="AQ40" i="49"/>
  <c r="AR40" i="49"/>
  <c r="AS40" i="49"/>
  <c r="AT40" i="49"/>
  <c r="AU40" i="49"/>
  <c r="AV40" i="49"/>
  <c r="AW40" i="49"/>
  <c r="AX40" i="49"/>
  <c r="AY40" i="49"/>
  <c r="AZ40" i="49"/>
  <c r="BA40" i="49"/>
  <c r="BB40" i="49"/>
  <c r="BC40" i="49"/>
  <c r="BD40" i="49"/>
  <c r="BE40" i="49"/>
  <c r="BF40" i="49"/>
  <c r="BG40" i="49"/>
  <c r="BH40" i="49"/>
  <c r="BI40" i="49"/>
  <c r="BJ40" i="49"/>
  <c r="BK40" i="49"/>
  <c r="BL40" i="49"/>
  <c r="BM40" i="49"/>
  <c r="BN40" i="49"/>
  <c r="BO40" i="49"/>
  <c r="BP40" i="49"/>
  <c r="BQ40" i="49"/>
  <c r="BR40" i="49"/>
  <c r="BS40" i="49"/>
  <c r="BT40" i="49"/>
  <c r="BU40" i="49"/>
  <c r="BV40" i="49"/>
  <c r="BW40" i="49"/>
  <c r="BX40" i="49"/>
  <c r="BY40" i="49"/>
  <c r="BZ40" i="49"/>
  <c r="CA40" i="49"/>
  <c r="CB40" i="49"/>
  <c r="CC40" i="49"/>
  <c r="CD40" i="49"/>
  <c r="CE40" i="49"/>
  <c r="CF40" i="49"/>
  <c r="CG40" i="49"/>
  <c r="CH40" i="49"/>
  <c r="CI40" i="49"/>
  <c r="CJ40" i="49"/>
  <c r="AF41" i="49"/>
  <c r="AG41" i="49"/>
  <c r="AH41" i="49"/>
  <c r="AI41" i="49"/>
  <c r="AJ41" i="49"/>
  <c r="AK41" i="49"/>
  <c r="AL41" i="49"/>
  <c r="AM41" i="49"/>
  <c r="AN41" i="49"/>
  <c r="AO41" i="49"/>
  <c r="AP41" i="49"/>
  <c r="AQ41" i="49"/>
  <c r="AR41" i="49"/>
  <c r="AS41" i="49"/>
  <c r="AT41" i="49"/>
  <c r="AU41" i="49"/>
  <c r="AV41" i="49"/>
  <c r="AW41" i="49"/>
  <c r="AX41" i="49"/>
  <c r="AY41" i="49"/>
  <c r="AZ41" i="49"/>
  <c r="BA41" i="49"/>
  <c r="BB41" i="49"/>
  <c r="BC41" i="49"/>
  <c r="BD41" i="49"/>
  <c r="BE41" i="49"/>
  <c r="BF41" i="49"/>
  <c r="BG41" i="49"/>
  <c r="BH41" i="49"/>
  <c r="BI41" i="49"/>
  <c r="BJ41" i="49"/>
  <c r="BK41" i="49"/>
  <c r="BL41" i="49"/>
  <c r="BM41" i="49"/>
  <c r="BN41" i="49"/>
  <c r="BO41" i="49"/>
  <c r="BP41" i="49"/>
  <c r="BQ41" i="49"/>
  <c r="BR41" i="49"/>
  <c r="BS41" i="49"/>
  <c r="BT41" i="49"/>
  <c r="BU41" i="49"/>
  <c r="BV41" i="49"/>
  <c r="BW41" i="49"/>
  <c r="BX41" i="49"/>
  <c r="BY41" i="49"/>
  <c r="BZ41" i="49"/>
  <c r="CA41" i="49"/>
  <c r="CB41" i="49"/>
  <c r="CC41" i="49"/>
  <c r="CD41" i="49"/>
  <c r="CE41" i="49"/>
  <c r="CF41" i="49"/>
  <c r="CG41" i="49"/>
  <c r="CH41" i="49"/>
  <c r="CI41" i="49"/>
  <c r="CJ41" i="49"/>
  <c r="AF42" i="49"/>
  <c r="AG42" i="49"/>
  <c r="AH42" i="49"/>
  <c r="AI42" i="49"/>
  <c r="AJ42" i="49"/>
  <c r="AK42" i="49"/>
  <c r="AL42" i="49"/>
  <c r="AM42" i="49"/>
  <c r="AN42" i="49"/>
  <c r="AO42" i="49"/>
  <c r="AP42" i="49"/>
  <c r="AQ42" i="49"/>
  <c r="AR42" i="49"/>
  <c r="AS42" i="49"/>
  <c r="AT42" i="49"/>
  <c r="AU42" i="49"/>
  <c r="AV42" i="49"/>
  <c r="AW42" i="49"/>
  <c r="AX42" i="49"/>
  <c r="AY42" i="49"/>
  <c r="AZ42" i="49"/>
  <c r="BA42" i="49"/>
  <c r="BB42" i="49"/>
  <c r="BC42" i="49"/>
  <c r="BD42" i="49"/>
  <c r="BE42" i="49"/>
  <c r="BF42" i="49"/>
  <c r="BG42" i="49"/>
  <c r="BH42" i="49"/>
  <c r="BI42" i="49"/>
  <c r="BJ42" i="49"/>
  <c r="BK42" i="49"/>
  <c r="BL42" i="49"/>
  <c r="BM42" i="49"/>
  <c r="BN42" i="49"/>
  <c r="BO42" i="49"/>
  <c r="BP42" i="49"/>
  <c r="BQ42" i="49"/>
  <c r="BR42" i="49"/>
  <c r="BS42" i="49"/>
  <c r="BT42" i="49"/>
  <c r="BU42" i="49"/>
  <c r="BV42" i="49"/>
  <c r="BW42" i="49"/>
  <c r="BX42" i="49"/>
  <c r="BY42" i="49"/>
  <c r="BZ42" i="49"/>
  <c r="CA42" i="49"/>
  <c r="CB42" i="49"/>
  <c r="CC42" i="49"/>
  <c r="CD42" i="49"/>
  <c r="CE42" i="49"/>
  <c r="CF42" i="49"/>
  <c r="CG42" i="49"/>
  <c r="CH42" i="49"/>
  <c r="CI42" i="49"/>
  <c r="CJ42" i="49"/>
  <c r="AF43" i="49"/>
  <c r="AG43" i="49"/>
  <c r="AH43" i="49"/>
  <c r="AI43" i="49"/>
  <c r="AJ43" i="49"/>
  <c r="AK43" i="49"/>
  <c r="AL43" i="49"/>
  <c r="AM43" i="49"/>
  <c r="AN43" i="49"/>
  <c r="AO43" i="49"/>
  <c r="AP43" i="49"/>
  <c r="AQ43" i="49"/>
  <c r="AR43" i="49"/>
  <c r="AS43" i="49"/>
  <c r="AT43" i="49"/>
  <c r="AU43" i="49"/>
  <c r="AV43" i="49"/>
  <c r="AW43" i="49"/>
  <c r="AX43" i="49"/>
  <c r="AY43" i="49"/>
  <c r="AZ43" i="49"/>
  <c r="BA43" i="49"/>
  <c r="BB43" i="49"/>
  <c r="BC43" i="49"/>
  <c r="BD43" i="49"/>
  <c r="BE43" i="49"/>
  <c r="BF43" i="49"/>
  <c r="BG43" i="49"/>
  <c r="BH43" i="49"/>
  <c r="BI43" i="49"/>
  <c r="BJ43" i="49"/>
  <c r="BK43" i="49"/>
  <c r="BL43" i="49"/>
  <c r="BM43" i="49"/>
  <c r="BN43" i="49"/>
  <c r="BO43" i="49"/>
  <c r="BP43" i="49"/>
  <c r="BQ43" i="49"/>
  <c r="BR43" i="49"/>
  <c r="BS43" i="49"/>
  <c r="BT43" i="49"/>
  <c r="BU43" i="49"/>
  <c r="BV43" i="49"/>
  <c r="BW43" i="49"/>
  <c r="BX43" i="49"/>
  <c r="BY43" i="49"/>
  <c r="BZ43" i="49"/>
  <c r="CA43" i="49"/>
  <c r="CB43" i="49"/>
  <c r="CC43" i="49"/>
  <c r="CD43" i="49"/>
  <c r="CE43" i="49"/>
  <c r="CF43" i="49"/>
  <c r="CG43" i="49"/>
  <c r="CH43" i="49"/>
  <c r="CI43" i="49"/>
  <c r="CJ43" i="49"/>
  <c r="AF44" i="49"/>
  <c r="AG44" i="49"/>
  <c r="AH44" i="49"/>
  <c r="AI44" i="49"/>
  <c r="AJ44" i="49"/>
  <c r="AK44" i="49"/>
  <c r="AL44" i="49"/>
  <c r="AM44" i="49"/>
  <c r="AN44" i="49"/>
  <c r="AO44" i="49"/>
  <c r="AP44" i="49"/>
  <c r="AQ44" i="49"/>
  <c r="AR44" i="49"/>
  <c r="AS44" i="49"/>
  <c r="AT44" i="49"/>
  <c r="AU44" i="49"/>
  <c r="AV44" i="49"/>
  <c r="AW44" i="49"/>
  <c r="AX44" i="49"/>
  <c r="AY44" i="49"/>
  <c r="AZ44" i="49"/>
  <c r="BA44" i="49"/>
  <c r="BB44" i="49"/>
  <c r="BC44" i="49"/>
  <c r="BD44" i="49"/>
  <c r="BE44" i="49"/>
  <c r="BF44" i="49"/>
  <c r="BG44" i="49"/>
  <c r="BH44" i="49"/>
  <c r="BI44" i="49"/>
  <c r="BJ44" i="49"/>
  <c r="BK44" i="49"/>
  <c r="BL44" i="49"/>
  <c r="BM44" i="49"/>
  <c r="BN44" i="49"/>
  <c r="BO44" i="49"/>
  <c r="BP44" i="49"/>
  <c r="BQ44" i="49"/>
  <c r="BR44" i="49"/>
  <c r="BS44" i="49"/>
  <c r="BT44" i="49"/>
  <c r="BU44" i="49"/>
  <c r="BV44" i="49"/>
  <c r="BW44" i="49"/>
  <c r="BX44" i="49"/>
  <c r="BY44" i="49"/>
  <c r="BZ44" i="49"/>
  <c r="CA44" i="49"/>
  <c r="CB44" i="49"/>
  <c r="CC44" i="49"/>
  <c r="CD44" i="49"/>
  <c r="CE44" i="49"/>
  <c r="CF44" i="49"/>
  <c r="CG44" i="49"/>
  <c r="CH44" i="49"/>
  <c r="CI44" i="49"/>
  <c r="CJ44" i="49"/>
  <c r="AF45" i="49"/>
  <c r="AG45" i="49"/>
  <c r="AH45" i="49"/>
  <c r="AI45" i="49"/>
  <c r="AJ45" i="49"/>
  <c r="AK45" i="49"/>
  <c r="AL45" i="49"/>
  <c r="AM45" i="49"/>
  <c r="AN45" i="49"/>
  <c r="AO45" i="49"/>
  <c r="AP45" i="49"/>
  <c r="AQ45" i="49"/>
  <c r="AR45" i="49"/>
  <c r="AS45" i="49"/>
  <c r="AT45" i="49"/>
  <c r="AU45" i="49"/>
  <c r="AV45" i="49"/>
  <c r="AW45" i="49"/>
  <c r="AX45" i="49"/>
  <c r="AY45" i="49"/>
  <c r="AZ45" i="49"/>
  <c r="BA45" i="49"/>
  <c r="BB45" i="49"/>
  <c r="BC45" i="49"/>
  <c r="BD45" i="49"/>
  <c r="BE45" i="49"/>
  <c r="BF45" i="49"/>
  <c r="BG45" i="49"/>
  <c r="BH45" i="49"/>
  <c r="BI45" i="49"/>
  <c r="BJ45" i="49"/>
  <c r="BK45" i="49"/>
  <c r="BL45" i="49"/>
  <c r="BM45" i="49"/>
  <c r="BN45" i="49"/>
  <c r="BO45" i="49"/>
  <c r="BP45" i="49"/>
  <c r="BQ45" i="49"/>
  <c r="BR45" i="49"/>
  <c r="BS45" i="49"/>
  <c r="BT45" i="49"/>
  <c r="BU45" i="49"/>
  <c r="BV45" i="49"/>
  <c r="BW45" i="49"/>
  <c r="BX45" i="49"/>
  <c r="BY45" i="49"/>
  <c r="BZ45" i="49"/>
  <c r="CA45" i="49"/>
  <c r="CB45" i="49"/>
  <c r="CC45" i="49"/>
  <c r="CD45" i="49"/>
  <c r="CE45" i="49"/>
  <c r="CF45" i="49"/>
  <c r="CG45" i="49"/>
  <c r="CH45" i="49"/>
  <c r="CI45" i="49"/>
  <c r="CJ45" i="49"/>
  <c r="AF46" i="49"/>
  <c r="AG46" i="49"/>
  <c r="AH46" i="49"/>
  <c r="AI46" i="49"/>
  <c r="AJ46" i="49"/>
  <c r="AK46" i="49"/>
  <c r="AL46" i="49"/>
  <c r="AM46" i="49"/>
  <c r="AN46" i="49"/>
  <c r="AO46" i="49"/>
  <c r="AP46" i="49"/>
  <c r="AQ46" i="49"/>
  <c r="AR46" i="49"/>
  <c r="AS46" i="49"/>
  <c r="AT46" i="49"/>
  <c r="AU46" i="49"/>
  <c r="AV46" i="49"/>
  <c r="AW46" i="49"/>
  <c r="AX46" i="49"/>
  <c r="AY46" i="49"/>
  <c r="AZ46" i="49"/>
  <c r="BA46" i="49"/>
  <c r="BB46" i="49"/>
  <c r="BC46" i="49"/>
  <c r="BD46" i="49"/>
  <c r="BE46" i="49"/>
  <c r="BF46" i="49"/>
  <c r="BG46" i="49"/>
  <c r="BH46" i="49"/>
  <c r="BI46" i="49"/>
  <c r="BJ46" i="49"/>
  <c r="BK46" i="49"/>
  <c r="BL46" i="49"/>
  <c r="BM46" i="49"/>
  <c r="BN46" i="49"/>
  <c r="BO46" i="49"/>
  <c r="BP46" i="49"/>
  <c r="BQ46" i="49"/>
  <c r="BR46" i="49"/>
  <c r="BS46" i="49"/>
  <c r="BT46" i="49"/>
  <c r="BU46" i="49"/>
  <c r="BV46" i="49"/>
  <c r="BW46" i="49"/>
  <c r="BX46" i="49"/>
  <c r="BY46" i="49"/>
  <c r="BZ46" i="49"/>
  <c r="CA46" i="49"/>
  <c r="CB46" i="49"/>
  <c r="CC46" i="49"/>
  <c r="CD46" i="49"/>
  <c r="CE46" i="49"/>
  <c r="CF46" i="49"/>
  <c r="CG46" i="49"/>
  <c r="CH46" i="49"/>
  <c r="CI46" i="49"/>
  <c r="CJ46" i="49"/>
  <c r="AF47" i="49"/>
  <c r="AG47" i="49"/>
  <c r="AH47" i="49"/>
  <c r="AI47" i="49"/>
  <c r="AJ47" i="49"/>
  <c r="AK47" i="49"/>
  <c r="AL47" i="49"/>
  <c r="AM47" i="49"/>
  <c r="AN47" i="49"/>
  <c r="AO47" i="49"/>
  <c r="AP47" i="49"/>
  <c r="AQ47" i="49"/>
  <c r="AR47" i="49"/>
  <c r="AS47" i="49"/>
  <c r="AT47" i="49"/>
  <c r="AU47" i="49"/>
  <c r="AV47" i="49"/>
  <c r="AW47" i="49"/>
  <c r="AX47" i="49"/>
  <c r="AY47" i="49"/>
  <c r="AZ47" i="49"/>
  <c r="BA47" i="49"/>
  <c r="BB47" i="49"/>
  <c r="BC47" i="49"/>
  <c r="BD47" i="49"/>
  <c r="BE47" i="49"/>
  <c r="BF47" i="49"/>
  <c r="BG47" i="49"/>
  <c r="BH47" i="49"/>
  <c r="BI47" i="49"/>
  <c r="BJ47" i="49"/>
  <c r="BK47" i="49"/>
  <c r="BL47" i="49"/>
  <c r="BM47" i="49"/>
  <c r="BN47" i="49"/>
  <c r="BO47" i="49"/>
  <c r="BP47" i="49"/>
  <c r="BQ47" i="49"/>
  <c r="BR47" i="49"/>
  <c r="BS47" i="49"/>
  <c r="BT47" i="49"/>
  <c r="BU47" i="49"/>
  <c r="BV47" i="49"/>
  <c r="BW47" i="49"/>
  <c r="BX47" i="49"/>
  <c r="BY47" i="49"/>
  <c r="BZ47" i="49"/>
  <c r="CA47" i="49"/>
  <c r="CB47" i="49"/>
  <c r="CC47" i="49"/>
  <c r="CD47" i="49"/>
  <c r="CE47" i="49"/>
  <c r="CF47" i="49"/>
  <c r="CG47" i="49"/>
  <c r="CH47" i="49"/>
  <c r="CI47" i="49"/>
  <c r="CJ47" i="49"/>
  <c r="AF48" i="49"/>
  <c r="AG48" i="49"/>
  <c r="AH48" i="49"/>
  <c r="AI48" i="49"/>
  <c r="AJ48" i="49"/>
  <c r="AK48" i="49"/>
  <c r="AL48" i="49"/>
  <c r="AM48" i="49"/>
  <c r="AN48" i="49"/>
  <c r="AO48" i="49"/>
  <c r="AP48" i="49"/>
  <c r="AQ48" i="49"/>
  <c r="AR48" i="49"/>
  <c r="AS48" i="49"/>
  <c r="AT48" i="49"/>
  <c r="AU48" i="49"/>
  <c r="AV48" i="49"/>
  <c r="AW48" i="49"/>
  <c r="AX48" i="49"/>
  <c r="AY48" i="49"/>
  <c r="AZ48" i="49"/>
  <c r="BA48" i="49"/>
  <c r="BB48" i="49"/>
  <c r="BC48" i="49"/>
  <c r="BD48" i="49"/>
  <c r="BE48" i="49"/>
  <c r="BF48" i="49"/>
  <c r="BG48" i="49"/>
  <c r="BH48" i="49"/>
  <c r="BI48" i="49"/>
  <c r="BJ48" i="49"/>
  <c r="BK48" i="49"/>
  <c r="BL48" i="49"/>
  <c r="BM48" i="49"/>
  <c r="BN48" i="49"/>
  <c r="BO48" i="49"/>
  <c r="BP48" i="49"/>
  <c r="BQ48" i="49"/>
  <c r="BR48" i="49"/>
  <c r="BS48" i="49"/>
  <c r="BT48" i="49"/>
  <c r="BU48" i="49"/>
  <c r="BV48" i="49"/>
  <c r="BW48" i="49"/>
  <c r="BX48" i="49"/>
  <c r="BY48" i="49"/>
  <c r="BZ48" i="49"/>
  <c r="CA48" i="49"/>
  <c r="CB48" i="49"/>
  <c r="CC48" i="49"/>
  <c r="CD48" i="49"/>
  <c r="CE48" i="49"/>
  <c r="CF48" i="49"/>
  <c r="CG48" i="49"/>
  <c r="CH48" i="49"/>
  <c r="CI48" i="49"/>
  <c r="CJ48" i="49"/>
  <c r="AF49" i="49"/>
  <c r="AG49" i="49"/>
  <c r="AH49" i="49"/>
  <c r="AI49" i="49"/>
  <c r="AJ49" i="49"/>
  <c r="AK49" i="49"/>
  <c r="AL49" i="49"/>
  <c r="AM49" i="49"/>
  <c r="AN49" i="49"/>
  <c r="AO49" i="49"/>
  <c r="AP49" i="49"/>
  <c r="AQ49" i="49"/>
  <c r="AR49" i="49"/>
  <c r="AS49" i="49"/>
  <c r="AT49" i="49"/>
  <c r="AU49" i="49"/>
  <c r="AV49" i="49"/>
  <c r="AW49" i="49"/>
  <c r="AX49" i="49"/>
  <c r="AY49" i="49"/>
  <c r="AZ49" i="49"/>
  <c r="BA49" i="49"/>
  <c r="BB49" i="49"/>
  <c r="BC49" i="49"/>
  <c r="BD49" i="49"/>
  <c r="BE49" i="49"/>
  <c r="BF49" i="49"/>
  <c r="BG49" i="49"/>
  <c r="BH49" i="49"/>
  <c r="BI49" i="49"/>
  <c r="BJ49" i="49"/>
  <c r="BK49" i="49"/>
  <c r="BL49" i="49"/>
  <c r="BM49" i="49"/>
  <c r="BN49" i="49"/>
  <c r="BO49" i="49"/>
  <c r="BP49" i="49"/>
  <c r="BQ49" i="49"/>
  <c r="BR49" i="49"/>
  <c r="BS49" i="49"/>
  <c r="BT49" i="49"/>
  <c r="BU49" i="49"/>
  <c r="BV49" i="49"/>
  <c r="BW49" i="49"/>
  <c r="BX49" i="49"/>
  <c r="BY49" i="49"/>
  <c r="BZ49" i="49"/>
  <c r="CA49" i="49"/>
  <c r="CB49" i="49"/>
  <c r="CC49" i="49"/>
  <c r="CD49" i="49"/>
  <c r="CE49" i="49"/>
  <c r="CF49" i="49"/>
  <c r="CG49" i="49"/>
  <c r="CH49" i="49"/>
  <c r="CI49" i="49"/>
  <c r="CJ49" i="49"/>
  <c r="AF50" i="49"/>
  <c r="AG50" i="49"/>
  <c r="AH50" i="49"/>
  <c r="AI50" i="49"/>
  <c r="AJ50" i="49"/>
  <c r="AK50" i="49"/>
  <c r="AL50" i="49"/>
  <c r="AM50" i="49"/>
  <c r="AN50" i="49"/>
  <c r="AO50" i="49"/>
  <c r="AP50" i="49"/>
  <c r="AQ50" i="49"/>
  <c r="AR50" i="49"/>
  <c r="AS50" i="49"/>
  <c r="AT50" i="49"/>
  <c r="AU50" i="49"/>
  <c r="AV50" i="49"/>
  <c r="AW50" i="49"/>
  <c r="AX50" i="49"/>
  <c r="AY50" i="49"/>
  <c r="AZ50" i="49"/>
  <c r="BA50" i="49"/>
  <c r="BB50" i="49"/>
  <c r="BC50" i="49"/>
  <c r="BD50" i="49"/>
  <c r="BE50" i="49"/>
  <c r="BF50" i="49"/>
  <c r="BG50" i="49"/>
  <c r="BH50" i="49"/>
  <c r="BI50" i="49"/>
  <c r="BJ50" i="49"/>
  <c r="BK50" i="49"/>
  <c r="BL50" i="49"/>
  <c r="BM50" i="49"/>
  <c r="BN50" i="49"/>
  <c r="BO50" i="49"/>
  <c r="BP50" i="49"/>
  <c r="BQ50" i="49"/>
  <c r="BR50" i="49"/>
  <c r="BS50" i="49"/>
  <c r="BT50" i="49"/>
  <c r="BU50" i="49"/>
  <c r="BV50" i="49"/>
  <c r="BW50" i="49"/>
  <c r="BX50" i="49"/>
  <c r="BY50" i="49"/>
  <c r="BZ50" i="49"/>
  <c r="CA50" i="49"/>
  <c r="CB50" i="49"/>
  <c r="CC50" i="49"/>
  <c r="CD50" i="49"/>
  <c r="CE50" i="49"/>
  <c r="CF50" i="49"/>
  <c r="CG50" i="49"/>
  <c r="CH50" i="49"/>
  <c r="CI50" i="49"/>
  <c r="CJ50" i="49"/>
  <c r="AF51" i="49"/>
  <c r="AG51" i="49"/>
  <c r="AH51" i="49"/>
  <c r="AI51" i="49"/>
  <c r="AJ51" i="49"/>
  <c r="AK51" i="49"/>
  <c r="AL51" i="49"/>
  <c r="AM51" i="49"/>
  <c r="AN51" i="49"/>
  <c r="AO51" i="49"/>
  <c r="AP51" i="49"/>
  <c r="AQ51" i="49"/>
  <c r="AR51" i="49"/>
  <c r="AS51" i="49"/>
  <c r="AT51" i="49"/>
  <c r="AU51" i="49"/>
  <c r="AV51" i="49"/>
  <c r="AW51" i="49"/>
  <c r="AX51" i="49"/>
  <c r="AY51" i="49"/>
  <c r="AZ51" i="49"/>
  <c r="BA51" i="49"/>
  <c r="BB51" i="49"/>
  <c r="BC51" i="49"/>
  <c r="BD51" i="49"/>
  <c r="BE51" i="49"/>
  <c r="BF51" i="49"/>
  <c r="BG51" i="49"/>
  <c r="BH51" i="49"/>
  <c r="BI51" i="49"/>
  <c r="BJ51" i="49"/>
  <c r="BK51" i="49"/>
  <c r="BL51" i="49"/>
  <c r="BM51" i="49"/>
  <c r="BN51" i="49"/>
  <c r="BO51" i="49"/>
  <c r="BP51" i="49"/>
  <c r="BQ51" i="49"/>
  <c r="BR51" i="49"/>
  <c r="BS51" i="49"/>
  <c r="BT51" i="49"/>
  <c r="BU51" i="49"/>
  <c r="BV51" i="49"/>
  <c r="BW51" i="49"/>
  <c r="BX51" i="49"/>
  <c r="BY51" i="49"/>
  <c r="BZ51" i="49"/>
  <c r="CA51" i="49"/>
  <c r="CB51" i="49"/>
  <c r="CC51" i="49"/>
  <c r="CD51" i="49"/>
  <c r="CE51" i="49"/>
  <c r="CF51" i="49"/>
  <c r="CG51" i="49"/>
  <c r="CH51" i="49"/>
  <c r="CI51" i="49"/>
  <c r="CJ51" i="49"/>
  <c r="AF52" i="49"/>
  <c r="AG52" i="49"/>
  <c r="AH52" i="49"/>
  <c r="AI52" i="49"/>
  <c r="AJ52" i="49"/>
  <c r="AK52" i="49"/>
  <c r="AL52" i="49"/>
  <c r="AM52" i="49"/>
  <c r="AN52" i="49"/>
  <c r="AO52" i="49"/>
  <c r="AP52" i="49"/>
  <c r="AQ52" i="49"/>
  <c r="AR52" i="49"/>
  <c r="AS52" i="49"/>
  <c r="AT52" i="49"/>
  <c r="AU52" i="49"/>
  <c r="AV52" i="49"/>
  <c r="AW52" i="49"/>
  <c r="AX52" i="49"/>
  <c r="AY52" i="49"/>
  <c r="AZ52" i="49"/>
  <c r="BA52" i="49"/>
  <c r="BB52" i="49"/>
  <c r="BC52" i="49"/>
  <c r="BD52" i="49"/>
  <c r="BE52" i="49"/>
  <c r="BF52" i="49"/>
  <c r="BG52" i="49"/>
  <c r="BH52" i="49"/>
  <c r="BI52" i="49"/>
  <c r="BJ52" i="49"/>
  <c r="BK52" i="49"/>
  <c r="BL52" i="49"/>
  <c r="BM52" i="49"/>
  <c r="BN52" i="49"/>
  <c r="BO52" i="49"/>
  <c r="BP52" i="49"/>
  <c r="BQ52" i="49"/>
  <c r="BR52" i="49"/>
  <c r="BS52" i="49"/>
  <c r="BT52" i="49"/>
  <c r="BU52" i="49"/>
  <c r="BV52" i="49"/>
  <c r="BW52" i="49"/>
  <c r="BX52" i="49"/>
  <c r="BY52" i="49"/>
  <c r="BZ52" i="49"/>
  <c r="CA52" i="49"/>
  <c r="CB52" i="49"/>
  <c r="CC52" i="49"/>
  <c r="CD52" i="49"/>
  <c r="CE52" i="49"/>
  <c r="CF52" i="49"/>
  <c r="CG52" i="49"/>
  <c r="CH52" i="49"/>
  <c r="CI52" i="49"/>
  <c r="CJ52" i="49"/>
  <c r="AF53" i="49"/>
  <c r="AG53" i="49"/>
  <c r="AH53" i="49"/>
  <c r="AI53" i="49"/>
  <c r="AJ53" i="49"/>
  <c r="AK53" i="49"/>
  <c r="AL53" i="49"/>
  <c r="AM53" i="49"/>
  <c r="AN53" i="49"/>
  <c r="AO53" i="49"/>
  <c r="AP53" i="49"/>
  <c r="AQ53" i="49"/>
  <c r="AR53" i="49"/>
  <c r="AS53" i="49"/>
  <c r="AT53" i="49"/>
  <c r="AU53" i="49"/>
  <c r="AV53" i="49"/>
  <c r="AW53" i="49"/>
  <c r="AX53" i="49"/>
  <c r="AY53" i="49"/>
  <c r="AZ53" i="49"/>
  <c r="BA53" i="49"/>
  <c r="BB53" i="49"/>
  <c r="BC53" i="49"/>
  <c r="BD53" i="49"/>
  <c r="BE53" i="49"/>
  <c r="BF53" i="49"/>
  <c r="BG53" i="49"/>
  <c r="BH53" i="49"/>
  <c r="BI53" i="49"/>
  <c r="BJ53" i="49"/>
  <c r="BK53" i="49"/>
  <c r="BL53" i="49"/>
  <c r="BM53" i="49"/>
  <c r="BN53" i="49"/>
  <c r="BO53" i="49"/>
  <c r="BP53" i="49"/>
  <c r="BQ53" i="49"/>
  <c r="BR53" i="49"/>
  <c r="BS53" i="49"/>
  <c r="BT53" i="49"/>
  <c r="BU53" i="49"/>
  <c r="BV53" i="49"/>
  <c r="BW53" i="49"/>
  <c r="BX53" i="49"/>
  <c r="BY53" i="49"/>
  <c r="BZ53" i="49"/>
  <c r="CA53" i="49"/>
  <c r="CB53" i="49"/>
  <c r="CC53" i="49"/>
  <c r="CD53" i="49"/>
  <c r="CE53" i="49"/>
  <c r="CF53" i="49"/>
  <c r="CG53" i="49"/>
  <c r="CH53" i="49"/>
  <c r="CI53" i="49"/>
  <c r="CJ53" i="49"/>
  <c r="AF54" i="49"/>
  <c r="AG54" i="49"/>
  <c r="AH54" i="49"/>
  <c r="AI54" i="49"/>
  <c r="AJ54" i="49"/>
  <c r="AK54" i="49"/>
  <c r="AL54" i="49"/>
  <c r="AM54" i="49"/>
  <c r="AN54" i="49"/>
  <c r="AO54" i="49"/>
  <c r="AP54" i="49"/>
  <c r="AQ54" i="49"/>
  <c r="AR54" i="49"/>
  <c r="AS54" i="49"/>
  <c r="AT54" i="49"/>
  <c r="AU54" i="49"/>
  <c r="AV54" i="49"/>
  <c r="AW54" i="49"/>
  <c r="AX54" i="49"/>
  <c r="AY54" i="49"/>
  <c r="AZ54" i="49"/>
  <c r="BA54" i="49"/>
  <c r="BB54" i="49"/>
  <c r="BC54" i="49"/>
  <c r="BD54" i="49"/>
  <c r="BE54" i="49"/>
  <c r="BF54" i="49"/>
  <c r="BG54" i="49"/>
  <c r="BH54" i="49"/>
  <c r="BI54" i="49"/>
  <c r="BJ54" i="49"/>
  <c r="BK54" i="49"/>
  <c r="BL54" i="49"/>
  <c r="BM54" i="49"/>
  <c r="BN54" i="49"/>
  <c r="BO54" i="49"/>
  <c r="BP54" i="49"/>
  <c r="BQ54" i="49"/>
  <c r="BR54" i="49"/>
  <c r="BS54" i="49"/>
  <c r="BT54" i="49"/>
  <c r="BU54" i="49"/>
  <c r="BV54" i="49"/>
  <c r="BW54" i="49"/>
  <c r="BX54" i="49"/>
  <c r="BY54" i="49"/>
  <c r="BZ54" i="49"/>
  <c r="CA54" i="49"/>
  <c r="CB54" i="49"/>
  <c r="CC54" i="49"/>
  <c r="CD54" i="49"/>
  <c r="CE54" i="49"/>
  <c r="CF54" i="49"/>
  <c r="CG54" i="49"/>
  <c r="CH54" i="49"/>
  <c r="CI54" i="49"/>
  <c r="CJ54" i="49"/>
  <c r="AF55" i="49"/>
  <c r="AG55" i="49"/>
  <c r="AH55" i="49"/>
  <c r="AI55" i="49"/>
  <c r="AJ55" i="49"/>
  <c r="AK55" i="49"/>
  <c r="AL55" i="49"/>
  <c r="AM55" i="49"/>
  <c r="AN55" i="49"/>
  <c r="AO55" i="49"/>
  <c r="AP55" i="49"/>
  <c r="AQ55" i="49"/>
  <c r="AR55" i="49"/>
  <c r="AS55" i="49"/>
  <c r="AT55" i="49"/>
  <c r="AU55" i="49"/>
  <c r="AV55" i="49"/>
  <c r="AW55" i="49"/>
  <c r="AX55" i="49"/>
  <c r="AY55" i="49"/>
  <c r="AZ55" i="49"/>
  <c r="BA55" i="49"/>
  <c r="BB55" i="49"/>
  <c r="BC55" i="49"/>
  <c r="BD55" i="49"/>
  <c r="BE55" i="49"/>
  <c r="BF55" i="49"/>
  <c r="BG55" i="49"/>
  <c r="BH55" i="49"/>
  <c r="BI55" i="49"/>
  <c r="BJ55" i="49"/>
  <c r="BK55" i="49"/>
  <c r="BL55" i="49"/>
  <c r="BM55" i="49"/>
  <c r="BN55" i="49"/>
  <c r="BO55" i="49"/>
  <c r="BP55" i="49"/>
  <c r="BQ55" i="49"/>
  <c r="BR55" i="49"/>
  <c r="BS55" i="49"/>
  <c r="BT55" i="49"/>
  <c r="BU55" i="49"/>
  <c r="BV55" i="49"/>
  <c r="BW55" i="49"/>
  <c r="BX55" i="49"/>
  <c r="BY55" i="49"/>
  <c r="BZ55" i="49"/>
  <c r="CA55" i="49"/>
  <c r="CB55" i="49"/>
  <c r="CC55" i="49"/>
  <c r="CD55" i="49"/>
  <c r="CE55" i="49"/>
  <c r="CF55" i="49"/>
  <c r="CG55" i="49"/>
  <c r="CH55" i="49"/>
  <c r="CI55" i="49"/>
  <c r="CJ55" i="49"/>
  <c r="AF56" i="49"/>
  <c r="AG56" i="49"/>
  <c r="AH56" i="49"/>
  <c r="AI56" i="49"/>
  <c r="AJ56" i="49"/>
  <c r="AK56" i="49"/>
  <c r="AL56" i="49"/>
  <c r="AM56" i="49"/>
  <c r="AN56" i="49"/>
  <c r="AO56" i="49"/>
  <c r="AP56" i="49"/>
  <c r="AQ56" i="49"/>
  <c r="AR56" i="49"/>
  <c r="AS56" i="49"/>
  <c r="AT56" i="49"/>
  <c r="AU56" i="49"/>
  <c r="AV56" i="49"/>
  <c r="AW56" i="49"/>
  <c r="AX56" i="49"/>
  <c r="AY56" i="49"/>
  <c r="AZ56" i="49"/>
  <c r="BA56" i="49"/>
  <c r="BB56" i="49"/>
  <c r="BC56" i="49"/>
  <c r="BD56" i="49"/>
  <c r="BE56" i="49"/>
  <c r="BF56" i="49"/>
  <c r="BG56" i="49"/>
  <c r="BH56" i="49"/>
  <c r="BI56" i="49"/>
  <c r="BJ56" i="49"/>
  <c r="BK56" i="49"/>
  <c r="BL56" i="49"/>
  <c r="BM56" i="49"/>
  <c r="BN56" i="49"/>
  <c r="BO56" i="49"/>
  <c r="BP56" i="49"/>
  <c r="BQ56" i="49"/>
  <c r="BR56" i="49"/>
  <c r="BS56" i="49"/>
  <c r="BT56" i="49"/>
  <c r="BU56" i="49"/>
  <c r="BV56" i="49"/>
  <c r="BW56" i="49"/>
  <c r="BX56" i="49"/>
  <c r="BY56" i="49"/>
  <c r="BZ56" i="49"/>
  <c r="CA56" i="49"/>
  <c r="CB56" i="49"/>
  <c r="CC56" i="49"/>
  <c r="CD56" i="49"/>
  <c r="CE56" i="49"/>
  <c r="CF56" i="49"/>
  <c r="CG56" i="49"/>
  <c r="CH56" i="49"/>
  <c r="CI56" i="49"/>
  <c r="CJ56" i="49"/>
  <c r="AF57" i="49"/>
  <c r="AG57" i="49"/>
  <c r="AH57" i="49"/>
  <c r="AI57" i="49"/>
  <c r="AJ57" i="49"/>
  <c r="AK57" i="49"/>
  <c r="AL57" i="49"/>
  <c r="AM57" i="49"/>
  <c r="AN57" i="49"/>
  <c r="AO57" i="49"/>
  <c r="AP57" i="49"/>
  <c r="AQ57" i="49"/>
  <c r="AR57" i="49"/>
  <c r="AS57" i="49"/>
  <c r="AT57" i="49"/>
  <c r="AU57" i="49"/>
  <c r="AV57" i="49"/>
  <c r="AW57" i="49"/>
  <c r="AX57" i="49"/>
  <c r="AY57" i="49"/>
  <c r="AZ57" i="49"/>
  <c r="BA57" i="49"/>
  <c r="BB57" i="49"/>
  <c r="BC57" i="49"/>
  <c r="BD57" i="49"/>
  <c r="BE57" i="49"/>
  <c r="BF57" i="49"/>
  <c r="BG57" i="49"/>
  <c r="BH57" i="49"/>
  <c r="BI57" i="49"/>
  <c r="BJ57" i="49"/>
  <c r="BK57" i="49"/>
  <c r="BL57" i="49"/>
  <c r="BM57" i="49"/>
  <c r="BN57" i="49"/>
  <c r="BO57" i="49"/>
  <c r="BP57" i="49"/>
  <c r="BQ57" i="49"/>
  <c r="BR57" i="49"/>
  <c r="BS57" i="49"/>
  <c r="BT57" i="49"/>
  <c r="BU57" i="49"/>
  <c r="BV57" i="49"/>
  <c r="BW57" i="49"/>
  <c r="BX57" i="49"/>
  <c r="BY57" i="49"/>
  <c r="BZ57" i="49"/>
  <c r="CA57" i="49"/>
  <c r="CB57" i="49"/>
  <c r="CC57" i="49"/>
  <c r="CD57" i="49"/>
  <c r="CE57" i="49"/>
  <c r="CF57" i="49"/>
  <c r="CG57" i="49"/>
  <c r="CH57" i="49"/>
  <c r="CI57" i="49"/>
  <c r="CJ57" i="49"/>
  <c r="AF58" i="49"/>
  <c r="AG58" i="49"/>
  <c r="AH58" i="49"/>
  <c r="AI58" i="49"/>
  <c r="AJ58" i="49"/>
  <c r="AK58" i="49"/>
  <c r="AL58" i="49"/>
  <c r="AM58" i="49"/>
  <c r="AN58" i="49"/>
  <c r="AO58" i="49"/>
  <c r="AP58" i="49"/>
  <c r="AQ58" i="49"/>
  <c r="AR58" i="49"/>
  <c r="AS58" i="49"/>
  <c r="AT58" i="49"/>
  <c r="AU58" i="49"/>
  <c r="AV58" i="49"/>
  <c r="AW58" i="49"/>
  <c r="AX58" i="49"/>
  <c r="AY58" i="49"/>
  <c r="AZ58" i="49"/>
  <c r="BA58" i="49"/>
  <c r="BB58" i="49"/>
  <c r="BC58" i="49"/>
  <c r="BD58" i="49"/>
  <c r="BE58" i="49"/>
  <c r="BF58" i="49"/>
  <c r="BG58" i="49"/>
  <c r="BH58" i="49"/>
  <c r="BI58" i="49"/>
  <c r="BJ58" i="49"/>
  <c r="BK58" i="49"/>
  <c r="BL58" i="49"/>
  <c r="BM58" i="49"/>
  <c r="BN58" i="49"/>
  <c r="BO58" i="49"/>
  <c r="BP58" i="49"/>
  <c r="BQ58" i="49"/>
  <c r="BR58" i="49"/>
  <c r="BS58" i="49"/>
  <c r="BT58" i="49"/>
  <c r="BU58" i="49"/>
  <c r="BV58" i="49"/>
  <c r="BW58" i="49"/>
  <c r="BX58" i="49"/>
  <c r="BY58" i="49"/>
  <c r="BZ58" i="49"/>
  <c r="CA58" i="49"/>
  <c r="CB58" i="49"/>
  <c r="CC58" i="49"/>
  <c r="CD58" i="49"/>
  <c r="CE58" i="49"/>
  <c r="CF58" i="49"/>
  <c r="CG58" i="49"/>
  <c r="CH58" i="49"/>
  <c r="CI58" i="49"/>
  <c r="CJ58" i="49"/>
  <c r="AF59" i="49"/>
  <c r="AG59" i="49"/>
  <c r="AH59" i="49"/>
  <c r="AI59" i="49"/>
  <c r="AJ59" i="49"/>
  <c r="AK59" i="49"/>
  <c r="AL59" i="49"/>
  <c r="AM59" i="49"/>
  <c r="AN59" i="49"/>
  <c r="AO59" i="49"/>
  <c r="AP59" i="49"/>
  <c r="AQ59" i="49"/>
  <c r="AR59" i="49"/>
  <c r="AS59" i="49"/>
  <c r="AT59" i="49"/>
  <c r="AU59" i="49"/>
  <c r="AV59" i="49"/>
  <c r="AW59" i="49"/>
  <c r="AX59" i="49"/>
  <c r="AY59" i="49"/>
  <c r="AZ59" i="49"/>
  <c r="BA59" i="49"/>
  <c r="BB59" i="49"/>
  <c r="BC59" i="49"/>
  <c r="BD59" i="49"/>
  <c r="BE59" i="49"/>
  <c r="BF59" i="49"/>
  <c r="BG59" i="49"/>
  <c r="BH59" i="49"/>
  <c r="BI59" i="49"/>
  <c r="BJ59" i="49"/>
  <c r="BK59" i="49"/>
  <c r="BL59" i="49"/>
  <c r="BM59" i="49"/>
  <c r="BN59" i="49"/>
  <c r="BO59" i="49"/>
  <c r="BP59" i="49"/>
  <c r="BQ59" i="49"/>
  <c r="BR59" i="49"/>
  <c r="BS59" i="49"/>
  <c r="BT59" i="49"/>
  <c r="BU59" i="49"/>
  <c r="BV59" i="49"/>
  <c r="BW59" i="49"/>
  <c r="BX59" i="49"/>
  <c r="BY59" i="49"/>
  <c r="BZ59" i="49"/>
  <c r="CA59" i="49"/>
  <c r="CB59" i="49"/>
  <c r="CC59" i="49"/>
  <c r="CD59" i="49"/>
  <c r="CE59" i="49"/>
  <c r="CF59" i="49"/>
  <c r="CG59" i="49"/>
  <c r="CH59" i="49"/>
  <c r="CI59" i="49"/>
  <c r="CJ59" i="49"/>
  <c r="AF60" i="49"/>
  <c r="AG60" i="49"/>
  <c r="AH60" i="49"/>
  <c r="AI60" i="49"/>
  <c r="AJ60" i="49"/>
  <c r="AK60" i="49"/>
  <c r="AL60" i="49"/>
  <c r="AM60" i="49"/>
  <c r="AN60" i="49"/>
  <c r="AO60" i="49"/>
  <c r="AP60" i="49"/>
  <c r="AQ60" i="49"/>
  <c r="AR60" i="49"/>
  <c r="AS60" i="49"/>
  <c r="AT60" i="49"/>
  <c r="AU60" i="49"/>
  <c r="AV60" i="49"/>
  <c r="AW60" i="49"/>
  <c r="AX60" i="49"/>
  <c r="AY60" i="49"/>
  <c r="AZ60" i="49"/>
  <c r="BA60" i="49"/>
  <c r="BB60" i="49"/>
  <c r="BC60" i="49"/>
  <c r="BD60" i="49"/>
  <c r="BE60" i="49"/>
  <c r="BF60" i="49"/>
  <c r="BG60" i="49"/>
  <c r="BH60" i="49"/>
  <c r="BI60" i="49"/>
  <c r="BJ60" i="49"/>
  <c r="BK60" i="49"/>
  <c r="BL60" i="49"/>
  <c r="BM60" i="49"/>
  <c r="BN60" i="49"/>
  <c r="BO60" i="49"/>
  <c r="BP60" i="49"/>
  <c r="BQ60" i="49"/>
  <c r="BR60" i="49"/>
  <c r="BS60" i="49"/>
  <c r="BT60" i="49"/>
  <c r="BU60" i="49"/>
  <c r="BV60" i="49"/>
  <c r="BW60" i="49"/>
  <c r="BX60" i="49"/>
  <c r="BY60" i="49"/>
  <c r="BZ60" i="49"/>
  <c r="CA60" i="49"/>
  <c r="CB60" i="49"/>
  <c r="CC60" i="49"/>
  <c r="CD60" i="49"/>
  <c r="CE60" i="49"/>
  <c r="CF60" i="49"/>
  <c r="CG60" i="49"/>
  <c r="CH60" i="49"/>
  <c r="CI60" i="49"/>
  <c r="CJ60" i="49"/>
  <c r="AF61" i="49"/>
  <c r="AG61" i="49"/>
  <c r="AH61" i="49"/>
  <c r="AI61" i="49"/>
  <c r="AJ61" i="49"/>
  <c r="AK61" i="49"/>
  <c r="AL61" i="49"/>
  <c r="AM61" i="49"/>
  <c r="AN61" i="49"/>
  <c r="AO61" i="49"/>
  <c r="AP61" i="49"/>
  <c r="AQ61" i="49"/>
  <c r="AR61" i="49"/>
  <c r="AS61" i="49"/>
  <c r="AT61" i="49"/>
  <c r="AU61" i="49"/>
  <c r="AV61" i="49"/>
  <c r="AW61" i="49"/>
  <c r="AX61" i="49"/>
  <c r="AY61" i="49"/>
  <c r="AZ61" i="49"/>
  <c r="BA61" i="49"/>
  <c r="BB61" i="49"/>
  <c r="BC61" i="49"/>
  <c r="BD61" i="49"/>
  <c r="BE61" i="49"/>
  <c r="BF61" i="49"/>
  <c r="BG61" i="49"/>
  <c r="BH61" i="49"/>
  <c r="BI61" i="49"/>
  <c r="BJ61" i="49"/>
  <c r="BK61" i="49"/>
  <c r="BL61" i="49"/>
  <c r="BM61" i="49"/>
  <c r="BN61" i="49"/>
  <c r="BO61" i="49"/>
  <c r="BP61" i="49"/>
  <c r="BQ61" i="49"/>
  <c r="BR61" i="49"/>
  <c r="BS61" i="49"/>
  <c r="BT61" i="49"/>
  <c r="BU61" i="49"/>
  <c r="BV61" i="49"/>
  <c r="BW61" i="49"/>
  <c r="BX61" i="49"/>
  <c r="BY61" i="49"/>
  <c r="BZ61" i="49"/>
  <c r="CA61" i="49"/>
  <c r="CB61" i="49"/>
  <c r="CC61" i="49"/>
  <c r="CD61" i="49"/>
  <c r="CE61" i="49"/>
  <c r="CF61" i="49"/>
  <c r="CG61" i="49"/>
  <c r="CH61" i="49"/>
  <c r="CI61" i="49"/>
  <c r="CJ61" i="49"/>
  <c r="AF62" i="49"/>
  <c r="AG62" i="49"/>
  <c r="AH62" i="49"/>
  <c r="AI62" i="49"/>
  <c r="AJ62" i="49"/>
  <c r="AK62" i="49"/>
  <c r="AL62" i="49"/>
  <c r="AM62" i="49"/>
  <c r="AN62" i="49"/>
  <c r="AO62" i="49"/>
  <c r="AP62" i="49"/>
  <c r="AQ62" i="49"/>
  <c r="AR62" i="49"/>
  <c r="AS62" i="49"/>
  <c r="AT62" i="49"/>
  <c r="AU62" i="49"/>
  <c r="AV62" i="49"/>
  <c r="AW62" i="49"/>
  <c r="AX62" i="49"/>
  <c r="AY62" i="49"/>
  <c r="AZ62" i="49"/>
  <c r="BA62" i="49"/>
  <c r="BB62" i="49"/>
  <c r="BC62" i="49"/>
  <c r="BD62" i="49"/>
  <c r="BE62" i="49"/>
  <c r="BF62" i="49"/>
  <c r="BG62" i="49"/>
  <c r="BH62" i="49"/>
  <c r="BI62" i="49"/>
  <c r="BJ62" i="49"/>
  <c r="BK62" i="49"/>
  <c r="BL62" i="49"/>
  <c r="BM62" i="49"/>
  <c r="BN62" i="49"/>
  <c r="BO62" i="49"/>
  <c r="BP62" i="49"/>
  <c r="BQ62" i="49"/>
  <c r="BR62" i="49"/>
  <c r="BS62" i="49"/>
  <c r="BT62" i="49"/>
  <c r="BU62" i="49"/>
  <c r="BV62" i="49"/>
  <c r="BW62" i="49"/>
  <c r="BX62" i="49"/>
  <c r="BY62" i="49"/>
  <c r="BZ62" i="49"/>
  <c r="CA62" i="49"/>
  <c r="CB62" i="49"/>
  <c r="CC62" i="49"/>
  <c r="CD62" i="49"/>
  <c r="CE62" i="49"/>
  <c r="CF62" i="49"/>
  <c r="CG62" i="49"/>
  <c r="CH62" i="49"/>
  <c r="CI62" i="49"/>
  <c r="CJ62" i="49"/>
  <c r="AF63" i="49"/>
  <c r="AG63" i="49"/>
  <c r="AH63" i="49"/>
  <c r="AI63" i="49"/>
  <c r="AJ63" i="49"/>
  <c r="AK63" i="49"/>
  <c r="AL63" i="49"/>
  <c r="AM63" i="49"/>
  <c r="AN63" i="49"/>
  <c r="AO63" i="49"/>
  <c r="AP63" i="49"/>
  <c r="AQ63" i="49"/>
  <c r="AR63" i="49"/>
  <c r="AS63" i="49"/>
  <c r="AT63" i="49"/>
  <c r="AU63" i="49"/>
  <c r="AV63" i="49"/>
  <c r="AW63" i="49"/>
  <c r="AX63" i="49"/>
  <c r="AY63" i="49"/>
  <c r="AZ63" i="49"/>
  <c r="BA63" i="49"/>
  <c r="BB63" i="49"/>
  <c r="BC63" i="49"/>
  <c r="BD63" i="49"/>
  <c r="BE63" i="49"/>
  <c r="BF63" i="49"/>
  <c r="BG63" i="49"/>
  <c r="BH63" i="49"/>
  <c r="BI63" i="49"/>
  <c r="BJ63" i="49"/>
  <c r="BK63" i="49"/>
  <c r="BL63" i="49"/>
  <c r="BM63" i="49"/>
  <c r="BN63" i="49"/>
  <c r="BO63" i="49"/>
  <c r="BP63" i="49"/>
  <c r="BQ63" i="49"/>
  <c r="BR63" i="49"/>
  <c r="BS63" i="49"/>
  <c r="BT63" i="49"/>
  <c r="BU63" i="49"/>
  <c r="BV63" i="49"/>
  <c r="BW63" i="49"/>
  <c r="BX63" i="49"/>
  <c r="BY63" i="49"/>
  <c r="BZ63" i="49"/>
  <c r="CA63" i="49"/>
  <c r="CB63" i="49"/>
  <c r="CC63" i="49"/>
  <c r="CD63" i="49"/>
  <c r="CE63" i="49"/>
  <c r="CF63" i="49"/>
  <c r="CG63" i="49"/>
  <c r="CH63" i="49"/>
  <c r="CI63" i="49"/>
  <c r="CJ63" i="49"/>
  <c r="AF64" i="49"/>
  <c r="AG64" i="49"/>
  <c r="AH64" i="49"/>
  <c r="AI64" i="49"/>
  <c r="AJ64" i="49"/>
  <c r="AK64" i="49"/>
  <c r="AL64" i="49"/>
  <c r="AM64" i="49"/>
  <c r="AN64" i="49"/>
  <c r="AO64" i="49"/>
  <c r="AP64" i="49"/>
  <c r="AQ64" i="49"/>
  <c r="AR64" i="49"/>
  <c r="AS64" i="49"/>
  <c r="AT64" i="49"/>
  <c r="AU64" i="49"/>
  <c r="AV64" i="49"/>
  <c r="AW64" i="49"/>
  <c r="AX64" i="49"/>
  <c r="AY64" i="49"/>
  <c r="AZ64" i="49"/>
  <c r="BA64" i="49"/>
  <c r="BB64" i="49"/>
  <c r="BC64" i="49"/>
  <c r="BD64" i="49"/>
  <c r="BE64" i="49"/>
  <c r="BF64" i="49"/>
  <c r="BG64" i="49"/>
  <c r="BH64" i="49"/>
  <c r="BI64" i="49"/>
  <c r="BJ64" i="49"/>
  <c r="BK64" i="49"/>
  <c r="BL64" i="49"/>
  <c r="BM64" i="49"/>
  <c r="BN64" i="49"/>
  <c r="BO64" i="49"/>
  <c r="BP64" i="49"/>
  <c r="BQ64" i="49"/>
  <c r="BR64" i="49"/>
  <c r="BS64" i="49"/>
  <c r="BT64" i="49"/>
  <c r="BU64" i="49"/>
  <c r="BV64" i="49"/>
  <c r="BW64" i="49"/>
  <c r="BX64" i="49"/>
  <c r="BY64" i="49"/>
  <c r="BZ64" i="49"/>
  <c r="CA64" i="49"/>
  <c r="CB64" i="49"/>
  <c r="CC64" i="49"/>
  <c r="CD64" i="49"/>
  <c r="CE64" i="49"/>
  <c r="CF64" i="49"/>
  <c r="CG64" i="49"/>
  <c r="CH64" i="49"/>
  <c r="CI64" i="49"/>
  <c r="CJ64" i="49"/>
  <c r="AF65" i="49"/>
  <c r="AG65" i="49"/>
  <c r="AH65" i="49"/>
  <c r="AI65" i="49"/>
  <c r="AJ65" i="49"/>
  <c r="AK65" i="49"/>
  <c r="AL65" i="49"/>
  <c r="AM65" i="49"/>
  <c r="AN65" i="49"/>
  <c r="AO65" i="49"/>
  <c r="AP65" i="49"/>
  <c r="AQ65" i="49"/>
  <c r="AR65" i="49"/>
  <c r="AS65" i="49"/>
  <c r="AT65" i="49"/>
  <c r="AU65" i="49"/>
  <c r="AV65" i="49"/>
  <c r="AW65" i="49"/>
  <c r="AX65" i="49"/>
  <c r="AY65" i="49"/>
  <c r="AZ65" i="49"/>
  <c r="BA65" i="49"/>
  <c r="BB65" i="49"/>
  <c r="BC65" i="49"/>
  <c r="BD65" i="49"/>
  <c r="BE65" i="49"/>
  <c r="BF65" i="49"/>
  <c r="BG65" i="49"/>
  <c r="BH65" i="49"/>
  <c r="BI65" i="49"/>
  <c r="BJ65" i="49"/>
  <c r="BK65" i="49"/>
  <c r="BL65" i="49"/>
  <c r="BM65" i="49"/>
  <c r="BN65" i="49"/>
  <c r="BO65" i="49"/>
  <c r="BP65" i="49"/>
  <c r="BQ65" i="49"/>
  <c r="BR65" i="49"/>
  <c r="BS65" i="49"/>
  <c r="BT65" i="49"/>
  <c r="BU65" i="49"/>
  <c r="BV65" i="49"/>
  <c r="BW65" i="49"/>
  <c r="BX65" i="49"/>
  <c r="BY65" i="49"/>
  <c r="BZ65" i="49"/>
  <c r="CA65" i="49"/>
  <c r="CB65" i="49"/>
  <c r="CC65" i="49"/>
  <c r="CD65" i="49"/>
  <c r="CE65" i="49"/>
  <c r="CF65" i="49"/>
  <c r="CG65" i="49"/>
  <c r="CH65" i="49"/>
  <c r="CI65" i="49"/>
  <c r="CJ65" i="49"/>
  <c r="AF66" i="49"/>
  <c r="AG66" i="49"/>
  <c r="AH66" i="49"/>
  <c r="AI66" i="49"/>
  <c r="AJ66" i="49"/>
  <c r="AK66" i="49"/>
  <c r="AL66" i="49"/>
  <c r="AM66" i="49"/>
  <c r="AN66" i="49"/>
  <c r="AO66" i="49"/>
  <c r="AP66" i="49"/>
  <c r="AQ66" i="49"/>
  <c r="AR66" i="49"/>
  <c r="AS66" i="49"/>
  <c r="AT66" i="49"/>
  <c r="AU66" i="49"/>
  <c r="AV66" i="49"/>
  <c r="AW66" i="49"/>
  <c r="AX66" i="49"/>
  <c r="AY66" i="49"/>
  <c r="AZ66" i="49"/>
  <c r="BA66" i="49"/>
  <c r="BB66" i="49"/>
  <c r="BC66" i="49"/>
  <c r="BD66" i="49"/>
  <c r="BE66" i="49"/>
  <c r="BF66" i="49"/>
  <c r="BG66" i="49"/>
  <c r="BH66" i="49"/>
  <c r="BI66" i="49"/>
  <c r="BJ66" i="49"/>
  <c r="BK66" i="49"/>
  <c r="BL66" i="49"/>
  <c r="BM66" i="49"/>
  <c r="BN66" i="49"/>
  <c r="BO66" i="49"/>
  <c r="BP66" i="49"/>
  <c r="BQ66" i="49"/>
  <c r="BR66" i="49"/>
  <c r="BS66" i="49"/>
  <c r="BT66" i="49"/>
  <c r="BU66" i="49"/>
  <c r="BV66" i="49"/>
  <c r="BW66" i="49"/>
  <c r="BX66" i="49"/>
  <c r="BY66" i="49"/>
  <c r="BZ66" i="49"/>
  <c r="CA66" i="49"/>
  <c r="CB66" i="49"/>
  <c r="CC66" i="49"/>
  <c r="CD66" i="49"/>
  <c r="CE66" i="49"/>
  <c r="CF66" i="49"/>
  <c r="CG66" i="49"/>
  <c r="CH66" i="49"/>
  <c r="CI66" i="49"/>
  <c r="CJ66" i="49"/>
  <c r="AF67" i="49"/>
  <c r="AG67" i="49"/>
  <c r="AH67" i="49"/>
  <c r="AI67" i="49"/>
  <c r="AJ67" i="49"/>
  <c r="AK67" i="49"/>
  <c r="AL67" i="49"/>
  <c r="AM67" i="49"/>
  <c r="AN67" i="49"/>
  <c r="AO67" i="49"/>
  <c r="AP67" i="49"/>
  <c r="AQ67" i="49"/>
  <c r="AR67" i="49"/>
  <c r="AS67" i="49"/>
  <c r="AT67" i="49"/>
  <c r="AU67" i="49"/>
  <c r="AV67" i="49"/>
  <c r="AW67" i="49"/>
  <c r="AX67" i="49"/>
  <c r="AY67" i="49"/>
  <c r="AZ67" i="49"/>
  <c r="BA67" i="49"/>
  <c r="BB67" i="49"/>
  <c r="BC67" i="49"/>
  <c r="BD67" i="49"/>
  <c r="BE67" i="49"/>
  <c r="BF67" i="49"/>
  <c r="BG67" i="49"/>
  <c r="BH67" i="49"/>
  <c r="BI67" i="49"/>
  <c r="BJ67" i="49"/>
  <c r="BK67" i="49"/>
  <c r="BL67" i="49"/>
  <c r="BM67" i="49"/>
  <c r="BN67" i="49"/>
  <c r="BO67" i="49"/>
  <c r="BP67" i="49"/>
  <c r="BQ67" i="49"/>
  <c r="BR67" i="49"/>
  <c r="BS67" i="49"/>
  <c r="BT67" i="49"/>
  <c r="BU67" i="49"/>
  <c r="BV67" i="49"/>
  <c r="BW67" i="49"/>
  <c r="BX67" i="49"/>
  <c r="BY67" i="49"/>
  <c r="BZ67" i="49"/>
  <c r="CA67" i="49"/>
  <c r="CB67" i="49"/>
  <c r="CC67" i="49"/>
  <c r="CD67" i="49"/>
  <c r="CE67" i="49"/>
  <c r="CF67" i="49"/>
  <c r="CG67" i="49"/>
  <c r="CH67" i="49"/>
  <c r="CI67" i="49"/>
  <c r="CJ67" i="49"/>
  <c r="AF68" i="49"/>
  <c r="AG68" i="49"/>
  <c r="AH68" i="49"/>
  <c r="AI68" i="49"/>
  <c r="AJ68" i="49"/>
  <c r="AK68" i="49"/>
  <c r="AL68" i="49"/>
  <c r="AM68" i="49"/>
  <c r="AN68" i="49"/>
  <c r="AO68" i="49"/>
  <c r="AP68" i="49"/>
  <c r="AQ68" i="49"/>
  <c r="AR68" i="49"/>
  <c r="AS68" i="49"/>
  <c r="AT68" i="49"/>
  <c r="AU68" i="49"/>
  <c r="AV68" i="49"/>
  <c r="AW68" i="49"/>
  <c r="AX68" i="49"/>
  <c r="AY68" i="49"/>
  <c r="AZ68" i="49"/>
  <c r="BA68" i="49"/>
  <c r="BB68" i="49"/>
  <c r="BC68" i="49"/>
  <c r="BD68" i="49"/>
  <c r="BE68" i="49"/>
  <c r="BF68" i="49"/>
  <c r="BG68" i="49"/>
  <c r="BH68" i="49"/>
  <c r="BI68" i="49"/>
  <c r="BJ68" i="49"/>
  <c r="BK68" i="49"/>
  <c r="BL68" i="49"/>
  <c r="BM68" i="49"/>
  <c r="BN68" i="49"/>
  <c r="BO68" i="49"/>
  <c r="BP68" i="49"/>
  <c r="BQ68" i="49"/>
  <c r="BR68" i="49"/>
  <c r="BS68" i="49"/>
  <c r="BT68" i="49"/>
  <c r="BU68" i="49"/>
  <c r="BV68" i="49"/>
  <c r="BW68" i="49"/>
  <c r="BX68" i="49"/>
  <c r="BY68" i="49"/>
  <c r="BZ68" i="49"/>
  <c r="CA68" i="49"/>
  <c r="CB68" i="49"/>
  <c r="CC68" i="49"/>
  <c r="CD68" i="49"/>
  <c r="CE68" i="49"/>
  <c r="CF68" i="49"/>
  <c r="CG68" i="49"/>
  <c r="CH68" i="49"/>
  <c r="CI68" i="49"/>
  <c r="CJ68" i="49"/>
  <c r="AF69" i="49"/>
  <c r="AG69" i="49"/>
  <c r="AH69" i="49"/>
  <c r="AI69" i="49"/>
  <c r="AJ69" i="49"/>
  <c r="AK69" i="49"/>
  <c r="AL69" i="49"/>
  <c r="AM69" i="49"/>
  <c r="AN69" i="49"/>
  <c r="AO69" i="49"/>
  <c r="AP69" i="49"/>
  <c r="AQ69" i="49"/>
  <c r="AR69" i="49"/>
  <c r="AS69" i="49"/>
  <c r="AT69" i="49"/>
  <c r="AU69" i="49"/>
  <c r="AV69" i="49"/>
  <c r="AW69" i="49"/>
  <c r="AX69" i="49"/>
  <c r="AY69" i="49"/>
  <c r="AZ69" i="49"/>
  <c r="BA69" i="49"/>
  <c r="BB69" i="49"/>
  <c r="BC69" i="49"/>
  <c r="BD69" i="49"/>
  <c r="BE69" i="49"/>
  <c r="BF69" i="49"/>
  <c r="BG69" i="49"/>
  <c r="BH69" i="49"/>
  <c r="BI69" i="49"/>
  <c r="BJ69" i="49"/>
  <c r="BK69" i="49"/>
  <c r="BL69" i="49"/>
  <c r="BM69" i="49"/>
  <c r="BN69" i="49"/>
  <c r="BO69" i="49"/>
  <c r="BP69" i="49"/>
  <c r="BQ69" i="49"/>
  <c r="BR69" i="49"/>
  <c r="BS69" i="49"/>
  <c r="BT69" i="49"/>
  <c r="BU69" i="49"/>
  <c r="BV69" i="49"/>
  <c r="BW69" i="49"/>
  <c r="BX69" i="49"/>
  <c r="BY69" i="49"/>
  <c r="BZ69" i="49"/>
  <c r="CA69" i="49"/>
  <c r="CB69" i="49"/>
  <c r="CC69" i="49"/>
  <c r="CD69" i="49"/>
  <c r="CE69" i="49"/>
  <c r="CF69" i="49"/>
  <c r="CG69" i="49"/>
  <c r="CH69" i="49"/>
  <c r="CI69" i="49"/>
  <c r="CJ69" i="49"/>
  <c r="BV5" i="49"/>
  <c r="BW5" i="49"/>
  <c r="BX5" i="49"/>
  <c r="BU5" i="49"/>
  <c r="AG5" i="49"/>
  <c r="AH5" i="49"/>
  <c r="AI5" i="49"/>
  <c r="AJ5" i="49"/>
  <c r="AK5" i="49"/>
  <c r="AL5" i="49"/>
  <c r="AM5" i="49"/>
  <c r="AN5" i="49"/>
  <c r="AO5" i="49"/>
  <c r="AP5" i="49"/>
  <c r="AQ5" i="49"/>
  <c r="AR5" i="49"/>
  <c r="AS5" i="49"/>
  <c r="AT5" i="49"/>
  <c r="AU5" i="49"/>
  <c r="AV5" i="49"/>
  <c r="AW5" i="49"/>
  <c r="AX5" i="49"/>
  <c r="AY5" i="49"/>
  <c r="AZ5" i="49"/>
  <c r="BA5" i="49"/>
  <c r="BB5" i="49"/>
  <c r="BC5" i="49"/>
  <c r="BD5" i="49"/>
  <c r="BE5" i="49"/>
  <c r="BF5" i="49"/>
  <c r="BG5" i="49"/>
  <c r="BH5" i="49"/>
  <c r="BI5" i="49"/>
  <c r="BJ5" i="49"/>
  <c r="BK5" i="49"/>
  <c r="BL5" i="49"/>
  <c r="BM5" i="49"/>
  <c r="BN5" i="49"/>
  <c r="BO5" i="49"/>
  <c r="BP5" i="49"/>
  <c r="BQ5" i="49"/>
  <c r="BR5" i="49"/>
  <c r="BS5" i="49"/>
  <c r="BT5" i="49"/>
  <c r="BY5" i="49"/>
  <c r="BZ5" i="49"/>
  <c r="CA5" i="49"/>
  <c r="CB5" i="49"/>
  <c r="CC5" i="49"/>
  <c r="CD5" i="49"/>
  <c r="CE5" i="49"/>
  <c r="CF5" i="49"/>
  <c r="CG5" i="49"/>
  <c r="CH5" i="49"/>
  <c r="CI5" i="49"/>
  <c r="CJ5" i="49"/>
  <c r="AF5" i="49"/>
  <c r="AF70" i="49"/>
  <c r="AG70" i="49"/>
  <c r="AH70" i="49"/>
  <c r="AI70" i="49"/>
  <c r="AJ70" i="49"/>
  <c r="AK70" i="49"/>
  <c r="AL70" i="49"/>
  <c r="AM70" i="49"/>
  <c r="AN70" i="49"/>
  <c r="AO70" i="49"/>
  <c r="AP70" i="49"/>
  <c r="AQ70" i="49"/>
  <c r="AR70" i="49"/>
  <c r="AS70" i="49"/>
  <c r="AT70" i="49"/>
  <c r="AU70" i="49"/>
  <c r="AV70" i="49"/>
  <c r="AW70" i="49"/>
  <c r="AX70" i="49"/>
  <c r="AY70" i="49"/>
  <c r="AZ70" i="49"/>
  <c r="BA70" i="49"/>
  <c r="BB70" i="49"/>
  <c r="BC70" i="49"/>
  <c r="BD70" i="49"/>
  <c r="BE70" i="49"/>
  <c r="BF70" i="49"/>
  <c r="BG70" i="49"/>
  <c r="BH70" i="49"/>
  <c r="BI70" i="49"/>
  <c r="BJ70" i="49"/>
  <c r="BK70" i="49"/>
  <c r="BL70" i="49"/>
  <c r="BM70" i="49"/>
  <c r="BN70" i="49"/>
  <c r="BO70" i="49"/>
  <c r="BP70" i="49"/>
  <c r="BQ70" i="49"/>
  <c r="BR70" i="49"/>
  <c r="BS70" i="49"/>
  <c r="BT70" i="49"/>
  <c r="BU70" i="49"/>
  <c r="BV70" i="49"/>
  <c r="BW70" i="49"/>
  <c r="BX70" i="49"/>
  <c r="BY70" i="49"/>
  <c r="BZ70" i="49"/>
  <c r="CA70" i="49"/>
  <c r="CB70" i="49"/>
  <c r="CC70" i="49"/>
  <c r="CD70" i="49"/>
  <c r="CE70" i="49"/>
  <c r="CF70" i="49"/>
  <c r="CG70" i="49"/>
  <c r="CH70" i="49"/>
  <c r="CI70" i="49"/>
  <c r="CJ70" i="49"/>
  <c r="M43" i="49"/>
  <c r="G150" i="53" s="1"/>
  <c r="M61" i="49"/>
  <c r="G130" i="53" s="1"/>
  <c r="M64" i="49"/>
  <c r="M65" i="49"/>
  <c r="M63" i="49"/>
  <c r="M59" i="49"/>
  <c r="G148" i="53" s="1"/>
  <c r="M57" i="49"/>
  <c r="G110" i="53" s="1"/>
  <c r="M46" i="49"/>
  <c r="M42" i="49"/>
  <c r="G149" i="53" s="1"/>
  <c r="M44" i="49"/>
  <c r="G151" i="53" s="1"/>
  <c r="M41" i="49"/>
  <c r="G147" i="53" s="1"/>
  <c r="M39" i="49"/>
  <c r="M13" i="49"/>
  <c r="G111" i="53" s="1"/>
  <c r="M16" i="49"/>
  <c r="G18" i="53" s="1"/>
  <c r="M22" i="49"/>
  <c r="G146" i="53" s="1"/>
  <c r="M24" i="49"/>
  <c r="G132" i="53" s="1"/>
  <c r="F124" i="53" s="1"/>
  <c r="M26" i="49"/>
  <c r="G68" i="53" s="1"/>
  <c r="M27" i="49"/>
  <c r="G47" i="53" s="1"/>
  <c r="M28" i="49"/>
  <c r="G22" i="53" s="1"/>
  <c r="M29" i="49"/>
  <c r="G114" i="53" s="1"/>
  <c r="M30" i="49"/>
  <c r="G92" i="53" s="1"/>
  <c r="M34" i="49"/>
  <c r="G24" i="53" s="1"/>
  <c r="M35" i="49"/>
  <c r="G25" i="53" s="1"/>
  <c r="M36" i="49"/>
  <c r="G84" i="53" s="1"/>
  <c r="M37" i="49"/>
  <c r="G108" i="53" s="1"/>
  <c r="E5" i="49"/>
  <c r="BY397" i="50"/>
  <c r="BX397" i="50"/>
  <c r="BW397" i="50"/>
  <c r="BV397" i="50"/>
  <c r="BU397" i="50"/>
  <c r="BY396" i="50"/>
  <c r="BX396" i="50"/>
  <c r="BW396" i="50"/>
  <c r="BV396" i="50"/>
  <c r="BU396" i="50"/>
  <c r="BY395" i="50"/>
  <c r="BX395" i="50"/>
  <c r="BW395" i="50"/>
  <c r="BV395" i="50"/>
  <c r="BU395" i="50"/>
  <c r="BY394" i="50"/>
  <c r="BX394" i="50"/>
  <c r="BW394" i="50"/>
  <c r="BV394" i="50"/>
  <c r="BU394" i="50"/>
  <c r="BY393" i="50"/>
  <c r="BX393" i="50"/>
  <c r="BW393" i="50"/>
  <c r="BV393" i="50"/>
  <c r="BU393" i="50"/>
  <c r="BY392" i="50"/>
  <c r="BX392" i="50"/>
  <c r="BW392" i="50"/>
  <c r="BV392" i="50"/>
  <c r="BU392" i="50"/>
  <c r="BY391" i="50"/>
  <c r="BX391" i="50"/>
  <c r="BW391" i="50"/>
  <c r="BV391" i="50"/>
  <c r="BU391" i="50"/>
  <c r="BY390" i="50"/>
  <c r="BX390" i="50"/>
  <c r="BW390" i="50"/>
  <c r="BV390" i="50"/>
  <c r="BU390" i="50"/>
  <c r="BY389" i="50"/>
  <c r="BX389" i="50"/>
  <c r="BW389" i="50"/>
  <c r="BV389" i="50"/>
  <c r="BU389" i="50"/>
  <c r="BY388" i="50"/>
  <c r="BX388" i="50"/>
  <c r="BW388" i="50"/>
  <c r="BV388" i="50"/>
  <c r="BU388" i="50"/>
  <c r="BY387" i="50"/>
  <c r="BX387" i="50"/>
  <c r="BW387" i="50"/>
  <c r="BV387" i="50"/>
  <c r="BU387" i="50"/>
  <c r="BY386" i="50"/>
  <c r="BX386" i="50"/>
  <c r="BW386" i="50"/>
  <c r="BV386" i="50"/>
  <c r="BU386" i="50"/>
  <c r="BY385" i="50"/>
  <c r="BX385" i="50"/>
  <c r="BW385" i="50"/>
  <c r="BV385" i="50"/>
  <c r="BU385" i="50"/>
  <c r="BY384" i="50"/>
  <c r="BX384" i="50"/>
  <c r="BW384" i="50"/>
  <c r="BV384" i="50"/>
  <c r="BU384" i="50"/>
  <c r="BY383" i="50"/>
  <c r="BX383" i="50"/>
  <c r="BW383" i="50"/>
  <c r="BV383" i="50"/>
  <c r="BU383" i="50"/>
  <c r="BY382" i="50"/>
  <c r="BX382" i="50"/>
  <c r="BW382" i="50"/>
  <c r="BV382" i="50"/>
  <c r="BU382" i="50"/>
  <c r="BY381" i="50"/>
  <c r="BX381" i="50"/>
  <c r="BW381" i="50"/>
  <c r="BV381" i="50"/>
  <c r="BU381" i="50"/>
  <c r="BY380" i="50"/>
  <c r="BX380" i="50"/>
  <c r="BW380" i="50"/>
  <c r="BV380" i="50"/>
  <c r="BU380" i="50"/>
  <c r="BY379" i="50"/>
  <c r="BX379" i="50"/>
  <c r="BW379" i="50"/>
  <c r="BV379" i="50"/>
  <c r="BU379" i="50"/>
  <c r="BY378" i="50"/>
  <c r="BX378" i="50"/>
  <c r="BW378" i="50"/>
  <c r="BV378" i="50"/>
  <c r="BU378" i="50"/>
  <c r="BY377" i="50"/>
  <c r="BX377" i="50"/>
  <c r="BW377" i="50"/>
  <c r="BV377" i="50"/>
  <c r="BU377" i="50"/>
  <c r="BY376" i="50"/>
  <c r="BX376" i="50"/>
  <c r="BW376" i="50"/>
  <c r="BV376" i="50"/>
  <c r="BU376" i="50"/>
  <c r="BY375" i="50"/>
  <c r="BX375" i="50"/>
  <c r="BW375" i="50"/>
  <c r="BV375" i="50"/>
  <c r="BU375" i="50"/>
  <c r="BY374" i="50"/>
  <c r="BX374" i="50"/>
  <c r="BW374" i="50"/>
  <c r="BV374" i="50"/>
  <c r="BU374" i="50"/>
  <c r="BY373" i="50"/>
  <c r="BX373" i="50"/>
  <c r="BW373" i="50"/>
  <c r="BV373" i="50"/>
  <c r="BU373" i="50"/>
  <c r="BY372" i="50"/>
  <c r="BX372" i="50"/>
  <c r="BW372" i="50"/>
  <c r="BV372" i="50"/>
  <c r="BU372" i="50"/>
  <c r="BY371" i="50"/>
  <c r="BX371" i="50"/>
  <c r="BW371" i="50"/>
  <c r="BV371" i="50"/>
  <c r="BU371" i="50"/>
  <c r="BY370" i="50"/>
  <c r="BX370" i="50"/>
  <c r="BW370" i="50"/>
  <c r="BV370" i="50"/>
  <c r="BU370" i="50"/>
  <c r="BY369" i="50"/>
  <c r="BX369" i="50"/>
  <c r="BW369" i="50"/>
  <c r="BV369" i="50"/>
  <c r="BU369" i="50"/>
  <c r="BY368" i="50"/>
  <c r="BX368" i="50"/>
  <c r="BW368" i="50"/>
  <c r="BV368" i="50"/>
  <c r="BU368" i="50"/>
  <c r="BY367" i="50"/>
  <c r="BX367" i="50"/>
  <c r="BW367" i="50"/>
  <c r="BV367" i="50"/>
  <c r="BU367" i="50"/>
  <c r="BY366" i="50"/>
  <c r="BX366" i="50"/>
  <c r="BW366" i="50"/>
  <c r="BV366" i="50"/>
  <c r="BU366" i="50"/>
  <c r="BY365" i="50"/>
  <c r="BX365" i="50"/>
  <c r="BW365" i="50"/>
  <c r="BV365" i="50"/>
  <c r="BU365" i="50"/>
  <c r="BY364" i="50"/>
  <c r="BX364" i="50"/>
  <c r="BW364" i="50"/>
  <c r="BV364" i="50"/>
  <c r="BU364" i="50"/>
  <c r="BY363" i="50"/>
  <c r="BX363" i="50"/>
  <c r="BW363" i="50"/>
  <c r="BV363" i="50"/>
  <c r="BU363" i="50"/>
  <c r="BY362" i="50"/>
  <c r="BX362" i="50"/>
  <c r="BW362" i="50"/>
  <c r="BV362" i="50"/>
  <c r="BU362" i="50"/>
  <c r="BY361" i="50"/>
  <c r="BX361" i="50"/>
  <c r="BW361" i="50"/>
  <c r="BV361" i="50"/>
  <c r="BU361" i="50"/>
  <c r="BY360" i="50"/>
  <c r="BX360" i="50"/>
  <c r="BW360" i="50"/>
  <c r="BV360" i="50"/>
  <c r="BU360" i="50"/>
  <c r="BY359" i="50"/>
  <c r="BX359" i="50"/>
  <c r="BW359" i="50"/>
  <c r="BV359" i="50"/>
  <c r="BU359" i="50"/>
  <c r="BY358" i="50"/>
  <c r="BX358" i="50"/>
  <c r="BW358" i="50"/>
  <c r="BV358" i="50"/>
  <c r="BU358" i="50"/>
  <c r="BY357" i="50"/>
  <c r="BX357" i="50"/>
  <c r="BW357" i="50"/>
  <c r="BV357" i="50"/>
  <c r="BU357" i="50"/>
  <c r="BY356" i="50"/>
  <c r="BX356" i="50"/>
  <c r="BW356" i="50"/>
  <c r="BV356" i="50"/>
  <c r="BU356" i="50"/>
  <c r="BY355" i="50"/>
  <c r="BX355" i="50"/>
  <c r="BW355" i="50"/>
  <c r="BV355" i="50"/>
  <c r="BU355" i="50"/>
  <c r="BY354" i="50"/>
  <c r="BX354" i="50"/>
  <c r="BW354" i="50"/>
  <c r="BV354" i="50"/>
  <c r="BU354" i="50"/>
  <c r="BY353" i="50"/>
  <c r="BX353" i="50"/>
  <c r="BW353" i="50"/>
  <c r="BV353" i="50"/>
  <c r="BU353" i="50"/>
  <c r="BY352" i="50"/>
  <c r="BX352" i="50"/>
  <c r="BW352" i="50"/>
  <c r="BV352" i="50"/>
  <c r="BU352" i="50"/>
  <c r="BY351" i="50"/>
  <c r="BX351" i="50"/>
  <c r="BW351" i="50"/>
  <c r="BV351" i="50"/>
  <c r="BU351" i="50"/>
  <c r="BY350" i="50"/>
  <c r="BX350" i="50"/>
  <c r="BW350" i="50"/>
  <c r="BV350" i="50"/>
  <c r="BU350" i="50"/>
  <c r="BY349" i="50"/>
  <c r="BX349" i="50"/>
  <c r="BW349" i="50"/>
  <c r="BV349" i="50"/>
  <c r="BU349" i="50"/>
  <c r="BY348" i="50"/>
  <c r="BX348" i="50"/>
  <c r="BW348" i="50"/>
  <c r="BV348" i="50"/>
  <c r="BU348" i="50"/>
  <c r="BY347" i="50"/>
  <c r="BX347" i="50"/>
  <c r="BW347" i="50"/>
  <c r="BV347" i="50"/>
  <c r="BU347" i="50"/>
  <c r="BY346" i="50"/>
  <c r="BX346" i="50"/>
  <c r="BW346" i="50"/>
  <c r="BV346" i="50"/>
  <c r="BU346" i="50"/>
  <c r="BY345" i="50"/>
  <c r="BX345" i="50"/>
  <c r="BW345" i="50"/>
  <c r="BV345" i="50"/>
  <c r="BU345" i="50"/>
  <c r="BY344" i="50"/>
  <c r="BX344" i="50"/>
  <c r="BW344" i="50"/>
  <c r="BV344" i="50"/>
  <c r="BU344" i="50"/>
  <c r="BY343" i="50"/>
  <c r="BX343" i="50"/>
  <c r="BW343" i="50"/>
  <c r="BV343" i="50"/>
  <c r="BU343" i="50"/>
  <c r="BY342" i="50"/>
  <c r="BX342" i="50"/>
  <c r="BW342" i="50"/>
  <c r="BV342" i="50"/>
  <c r="BU342" i="50"/>
  <c r="BY341" i="50"/>
  <c r="BX341" i="50"/>
  <c r="BW341" i="50"/>
  <c r="BV341" i="50"/>
  <c r="BU341" i="50"/>
  <c r="BY340" i="50"/>
  <c r="BX340" i="50"/>
  <c r="BW340" i="50"/>
  <c r="BV340" i="50"/>
  <c r="BU340" i="50"/>
  <c r="BY339" i="50"/>
  <c r="BX339" i="50"/>
  <c r="BW339" i="50"/>
  <c r="BV339" i="50"/>
  <c r="BU339" i="50"/>
  <c r="BY338" i="50"/>
  <c r="BX338" i="50"/>
  <c r="BW338" i="50"/>
  <c r="BV338" i="50"/>
  <c r="BU338" i="50"/>
  <c r="BY337" i="50"/>
  <c r="BX337" i="50"/>
  <c r="BW337" i="50"/>
  <c r="BV337" i="50"/>
  <c r="BU337" i="50"/>
  <c r="BY336" i="50"/>
  <c r="BX336" i="50"/>
  <c r="BW336" i="50"/>
  <c r="BV336" i="50"/>
  <c r="BU336" i="50"/>
  <c r="BY335" i="50"/>
  <c r="BX335" i="50"/>
  <c r="BW335" i="50"/>
  <c r="BV335" i="50"/>
  <c r="BU335" i="50"/>
  <c r="BY334" i="50"/>
  <c r="BX334" i="50"/>
  <c r="BW334" i="50"/>
  <c r="BV334" i="50"/>
  <c r="BU334" i="50"/>
  <c r="BY333" i="50"/>
  <c r="BX333" i="50"/>
  <c r="BW333" i="50"/>
  <c r="BV333" i="50"/>
  <c r="BU333" i="50"/>
  <c r="BY332" i="50"/>
  <c r="BX332" i="50"/>
  <c r="BW332" i="50"/>
  <c r="BV332" i="50"/>
  <c r="BU332" i="50"/>
  <c r="BY331" i="50"/>
  <c r="BX331" i="50"/>
  <c r="BW331" i="50"/>
  <c r="BV331" i="50"/>
  <c r="BU331" i="50"/>
  <c r="BY330" i="50"/>
  <c r="BX330" i="50"/>
  <c r="BW330" i="50"/>
  <c r="BV330" i="50"/>
  <c r="BU330" i="50"/>
  <c r="BY329" i="50"/>
  <c r="BX329" i="50"/>
  <c r="BW329" i="50"/>
  <c r="BV329" i="50"/>
  <c r="BU329" i="50"/>
  <c r="BY328" i="50"/>
  <c r="BX328" i="50"/>
  <c r="BW328" i="50"/>
  <c r="BV328" i="50"/>
  <c r="BU328" i="50"/>
  <c r="BY327" i="50"/>
  <c r="BX327" i="50"/>
  <c r="BW327" i="50"/>
  <c r="BV327" i="50"/>
  <c r="BU327" i="50"/>
  <c r="BY326" i="50"/>
  <c r="BX326" i="50"/>
  <c r="BW326" i="50"/>
  <c r="BV326" i="50"/>
  <c r="BU326" i="50"/>
  <c r="BY325" i="50"/>
  <c r="BX325" i="50"/>
  <c r="BW325" i="50"/>
  <c r="BV325" i="50"/>
  <c r="BU325" i="50"/>
  <c r="BY324" i="50"/>
  <c r="BX324" i="50"/>
  <c r="BW324" i="50"/>
  <c r="BV324" i="50"/>
  <c r="BU324" i="50"/>
  <c r="BY323" i="50"/>
  <c r="BX323" i="50"/>
  <c r="BW323" i="50"/>
  <c r="BV323" i="50"/>
  <c r="BU323" i="50"/>
  <c r="BY322" i="50"/>
  <c r="BX322" i="50"/>
  <c r="BW322" i="50"/>
  <c r="BV322" i="50"/>
  <c r="BU322" i="50"/>
  <c r="BY321" i="50"/>
  <c r="BX321" i="50"/>
  <c r="BW321" i="50"/>
  <c r="BV321" i="50"/>
  <c r="BU321" i="50"/>
  <c r="BY320" i="50"/>
  <c r="BX320" i="50"/>
  <c r="BW320" i="50"/>
  <c r="BV320" i="50"/>
  <c r="BU320" i="50"/>
  <c r="BY319" i="50"/>
  <c r="BX319" i="50"/>
  <c r="BW319" i="50"/>
  <c r="BV319" i="50"/>
  <c r="BU319" i="50"/>
  <c r="BY318" i="50"/>
  <c r="BX318" i="50"/>
  <c r="BW318" i="50"/>
  <c r="BV318" i="50"/>
  <c r="BU318" i="50"/>
  <c r="BY317" i="50"/>
  <c r="BX317" i="50"/>
  <c r="BW317" i="50"/>
  <c r="BV317" i="50"/>
  <c r="BU317" i="50"/>
  <c r="BY316" i="50"/>
  <c r="BX316" i="50"/>
  <c r="BW316" i="50"/>
  <c r="BV316" i="50"/>
  <c r="BU316" i="50"/>
  <c r="BY315" i="50"/>
  <c r="BX315" i="50"/>
  <c r="BW315" i="50"/>
  <c r="BV315" i="50"/>
  <c r="BU315" i="50"/>
  <c r="BY314" i="50"/>
  <c r="BX314" i="50"/>
  <c r="BW314" i="50"/>
  <c r="BV314" i="50"/>
  <c r="BU314" i="50"/>
  <c r="BY313" i="50"/>
  <c r="BX313" i="50"/>
  <c r="BW313" i="50"/>
  <c r="BV313" i="50"/>
  <c r="BU313" i="50"/>
  <c r="BY312" i="50"/>
  <c r="BX312" i="50"/>
  <c r="BW312" i="50"/>
  <c r="BV312" i="50"/>
  <c r="BU312" i="50"/>
  <c r="BY311" i="50"/>
  <c r="BX311" i="50"/>
  <c r="BW311" i="50"/>
  <c r="BV311" i="50"/>
  <c r="BU311" i="50"/>
  <c r="BY310" i="50"/>
  <c r="BX310" i="50"/>
  <c r="BW310" i="50"/>
  <c r="BV310" i="50"/>
  <c r="BU310" i="50"/>
  <c r="BY309" i="50"/>
  <c r="BX309" i="50"/>
  <c r="BW309" i="50"/>
  <c r="BV309" i="50"/>
  <c r="BU309" i="50"/>
  <c r="BY308" i="50"/>
  <c r="BX308" i="50"/>
  <c r="BW308" i="50"/>
  <c r="BV308" i="50"/>
  <c r="BU308" i="50"/>
  <c r="BY307" i="50"/>
  <c r="BX307" i="50"/>
  <c r="BW307" i="50"/>
  <c r="BV307" i="50"/>
  <c r="BU307" i="50"/>
  <c r="BY306" i="50"/>
  <c r="BX306" i="50"/>
  <c r="BW306" i="50"/>
  <c r="BV306" i="50"/>
  <c r="BU306" i="50"/>
  <c r="BY305" i="50"/>
  <c r="BX305" i="50"/>
  <c r="BW305" i="50"/>
  <c r="BV305" i="50"/>
  <c r="BU305" i="50"/>
  <c r="BY304" i="50"/>
  <c r="BX304" i="50"/>
  <c r="BW304" i="50"/>
  <c r="BV304" i="50"/>
  <c r="BU304" i="50"/>
  <c r="BY303" i="50"/>
  <c r="BX303" i="50"/>
  <c r="BW303" i="50"/>
  <c r="BV303" i="50"/>
  <c r="BU303" i="50"/>
  <c r="BY302" i="50"/>
  <c r="BX302" i="50"/>
  <c r="BW302" i="50"/>
  <c r="BV302" i="50"/>
  <c r="BU302" i="50"/>
  <c r="BY301" i="50"/>
  <c r="BX301" i="50"/>
  <c r="BW301" i="50"/>
  <c r="BV301" i="50"/>
  <c r="BU301" i="50"/>
  <c r="BY300" i="50"/>
  <c r="BX300" i="50"/>
  <c r="BW300" i="50"/>
  <c r="BV300" i="50"/>
  <c r="BU300" i="50"/>
  <c r="BY299" i="50"/>
  <c r="BX299" i="50"/>
  <c r="BW299" i="50"/>
  <c r="BV299" i="50"/>
  <c r="BU299" i="50"/>
  <c r="BY298" i="50"/>
  <c r="BX298" i="50"/>
  <c r="BW298" i="50"/>
  <c r="BV298" i="50"/>
  <c r="BU298" i="50"/>
  <c r="BY297" i="50"/>
  <c r="BX297" i="50"/>
  <c r="BW297" i="50"/>
  <c r="BV297" i="50"/>
  <c r="BU297" i="50"/>
  <c r="BY296" i="50"/>
  <c r="BX296" i="50"/>
  <c r="BW296" i="50"/>
  <c r="BV296" i="50"/>
  <c r="BU296" i="50"/>
  <c r="BY295" i="50"/>
  <c r="BX295" i="50"/>
  <c r="BW295" i="50"/>
  <c r="BV295" i="50"/>
  <c r="BU295" i="50"/>
  <c r="BY294" i="50"/>
  <c r="BX294" i="50"/>
  <c r="BW294" i="50"/>
  <c r="BV294" i="50"/>
  <c r="BU294" i="50"/>
  <c r="BY293" i="50"/>
  <c r="BX293" i="50"/>
  <c r="BW293" i="50"/>
  <c r="BV293" i="50"/>
  <c r="BU293" i="50"/>
  <c r="BY292" i="50"/>
  <c r="BX292" i="50"/>
  <c r="BW292" i="50"/>
  <c r="BV292" i="50"/>
  <c r="BU292" i="50"/>
  <c r="BY291" i="50"/>
  <c r="BX291" i="50"/>
  <c r="BW291" i="50"/>
  <c r="BV291" i="50"/>
  <c r="BU291" i="50"/>
  <c r="BY290" i="50"/>
  <c r="BX290" i="50"/>
  <c r="BW290" i="50"/>
  <c r="BV290" i="50"/>
  <c r="BU290" i="50"/>
  <c r="BY289" i="50"/>
  <c r="BX289" i="50"/>
  <c r="BW289" i="50"/>
  <c r="BV289" i="50"/>
  <c r="BU289" i="50"/>
  <c r="BY288" i="50"/>
  <c r="BX288" i="50"/>
  <c r="BW288" i="50"/>
  <c r="BV288" i="50"/>
  <c r="BU288" i="50"/>
  <c r="BY287" i="50"/>
  <c r="BX287" i="50"/>
  <c r="BW287" i="50"/>
  <c r="BV287" i="50"/>
  <c r="BU287" i="50"/>
  <c r="BY286" i="50"/>
  <c r="BX286" i="50"/>
  <c r="BW286" i="50"/>
  <c r="BV286" i="50"/>
  <c r="BU286" i="50"/>
  <c r="BY285" i="50"/>
  <c r="BX285" i="50"/>
  <c r="BW285" i="50"/>
  <c r="BV285" i="50"/>
  <c r="BU285" i="50"/>
  <c r="BY284" i="50"/>
  <c r="BX284" i="50"/>
  <c r="BW284" i="50"/>
  <c r="BV284" i="50"/>
  <c r="BU284" i="50"/>
  <c r="BY283" i="50"/>
  <c r="BX283" i="50"/>
  <c r="BW283" i="50"/>
  <c r="BV283" i="50"/>
  <c r="BU283" i="50"/>
  <c r="BY282" i="50"/>
  <c r="BX282" i="50"/>
  <c r="BW282" i="50"/>
  <c r="BV282" i="50"/>
  <c r="BU282" i="50"/>
  <c r="BY281" i="50"/>
  <c r="BX281" i="50"/>
  <c r="BW281" i="50"/>
  <c r="BV281" i="50"/>
  <c r="BU281" i="50"/>
  <c r="BY280" i="50"/>
  <c r="BX280" i="50"/>
  <c r="BW280" i="50"/>
  <c r="BV280" i="50"/>
  <c r="BU280" i="50"/>
  <c r="BY279" i="50"/>
  <c r="BX279" i="50"/>
  <c r="BW279" i="50"/>
  <c r="BV279" i="50"/>
  <c r="BU279" i="50"/>
  <c r="BY278" i="50"/>
  <c r="BX278" i="50"/>
  <c r="BW278" i="50"/>
  <c r="BV278" i="50"/>
  <c r="BU278" i="50"/>
  <c r="BY277" i="50"/>
  <c r="BX277" i="50"/>
  <c r="BW277" i="50"/>
  <c r="BV277" i="50"/>
  <c r="BU277" i="50"/>
  <c r="BY276" i="50"/>
  <c r="BX276" i="50"/>
  <c r="BW276" i="50"/>
  <c r="BV276" i="50"/>
  <c r="BU276" i="50"/>
  <c r="BY275" i="50"/>
  <c r="BX275" i="50"/>
  <c r="BW275" i="50"/>
  <c r="BV275" i="50"/>
  <c r="BU275" i="50"/>
  <c r="BY274" i="50"/>
  <c r="BX274" i="50"/>
  <c r="BW274" i="50"/>
  <c r="BV274" i="50"/>
  <c r="BU274" i="50"/>
  <c r="BY273" i="50"/>
  <c r="BX273" i="50"/>
  <c r="BW273" i="50"/>
  <c r="BV273" i="50"/>
  <c r="BU273" i="50"/>
  <c r="BY272" i="50"/>
  <c r="BX272" i="50"/>
  <c r="BW272" i="50"/>
  <c r="BV272" i="50"/>
  <c r="BU272" i="50"/>
  <c r="BY271" i="50"/>
  <c r="BX271" i="50"/>
  <c r="BW271" i="50"/>
  <c r="BV271" i="50"/>
  <c r="BU271" i="50"/>
  <c r="BY270" i="50"/>
  <c r="BX270" i="50"/>
  <c r="BW270" i="50"/>
  <c r="BV270" i="50"/>
  <c r="BU270" i="50"/>
  <c r="BY269" i="50"/>
  <c r="BX269" i="50"/>
  <c r="BW269" i="50"/>
  <c r="BV269" i="50"/>
  <c r="BU269" i="50"/>
  <c r="BY268" i="50"/>
  <c r="BX268" i="50"/>
  <c r="BW268" i="50"/>
  <c r="BV268" i="50"/>
  <c r="BU268" i="50"/>
  <c r="BY267" i="50"/>
  <c r="BX267" i="50"/>
  <c r="BW267" i="50"/>
  <c r="BV267" i="50"/>
  <c r="BU267" i="50"/>
  <c r="BY266" i="50"/>
  <c r="BX266" i="50"/>
  <c r="BW266" i="50"/>
  <c r="BV266" i="50"/>
  <c r="BU266" i="50"/>
  <c r="BY265" i="50"/>
  <c r="BX265" i="50"/>
  <c r="BW265" i="50"/>
  <c r="BV265" i="50"/>
  <c r="BU265" i="50"/>
  <c r="BY264" i="50"/>
  <c r="BX264" i="50"/>
  <c r="BW264" i="50"/>
  <c r="BV264" i="50"/>
  <c r="BU264" i="50"/>
  <c r="BY263" i="50"/>
  <c r="BX263" i="50"/>
  <c r="BW263" i="50"/>
  <c r="BV263" i="50"/>
  <c r="BU263" i="50"/>
  <c r="BY262" i="50"/>
  <c r="BX262" i="50"/>
  <c r="BW262" i="50"/>
  <c r="BV262" i="50"/>
  <c r="BU262" i="50"/>
  <c r="BY261" i="50"/>
  <c r="BX261" i="50"/>
  <c r="BW261" i="50"/>
  <c r="BV261" i="50"/>
  <c r="BU261" i="50"/>
  <c r="BY260" i="50"/>
  <c r="BX260" i="50"/>
  <c r="BW260" i="50"/>
  <c r="BV260" i="50"/>
  <c r="BU260" i="50"/>
  <c r="BY259" i="50"/>
  <c r="BX259" i="50"/>
  <c r="BW259" i="50"/>
  <c r="BV259" i="50"/>
  <c r="BU259" i="50"/>
  <c r="BY258" i="50"/>
  <c r="BX258" i="50"/>
  <c r="BW258" i="50"/>
  <c r="BV258" i="50"/>
  <c r="BU258" i="50"/>
  <c r="BY257" i="50"/>
  <c r="BX257" i="50"/>
  <c r="BW257" i="50"/>
  <c r="BV257" i="50"/>
  <c r="BU257" i="50"/>
  <c r="BY256" i="50"/>
  <c r="BX256" i="50"/>
  <c r="BW256" i="50"/>
  <c r="BV256" i="50"/>
  <c r="BU256" i="50"/>
  <c r="BY255" i="50"/>
  <c r="BX255" i="50"/>
  <c r="BW255" i="50"/>
  <c r="BV255" i="50"/>
  <c r="BU255" i="50"/>
  <c r="BY254" i="50"/>
  <c r="BX254" i="50"/>
  <c r="BW254" i="50"/>
  <c r="BV254" i="50"/>
  <c r="BU254" i="50"/>
  <c r="BY253" i="50"/>
  <c r="BX253" i="50"/>
  <c r="BW253" i="50"/>
  <c r="BV253" i="50"/>
  <c r="BU253" i="50"/>
  <c r="BY252" i="50"/>
  <c r="BX252" i="50"/>
  <c r="BW252" i="50"/>
  <c r="BV252" i="50"/>
  <c r="BU252" i="50"/>
  <c r="BY251" i="50"/>
  <c r="BX251" i="50"/>
  <c r="BW251" i="50"/>
  <c r="BV251" i="50"/>
  <c r="BU251" i="50"/>
  <c r="BY250" i="50"/>
  <c r="BX250" i="50"/>
  <c r="BW250" i="50"/>
  <c r="BV250" i="50"/>
  <c r="BU250" i="50"/>
  <c r="BY249" i="50"/>
  <c r="BX249" i="50"/>
  <c r="BW249" i="50"/>
  <c r="BV249" i="50"/>
  <c r="BU249" i="50"/>
  <c r="BY248" i="50"/>
  <c r="BX248" i="50"/>
  <c r="BW248" i="50"/>
  <c r="BV248" i="50"/>
  <c r="BU248" i="50"/>
  <c r="BY247" i="50"/>
  <c r="BX247" i="50"/>
  <c r="BW247" i="50"/>
  <c r="BV247" i="50"/>
  <c r="BU247" i="50"/>
  <c r="BY246" i="50"/>
  <c r="BX246" i="50"/>
  <c r="BW246" i="50"/>
  <c r="BV246" i="50"/>
  <c r="BU246" i="50"/>
  <c r="BY245" i="50"/>
  <c r="BX245" i="50"/>
  <c r="BW245" i="50"/>
  <c r="BV245" i="50"/>
  <c r="BU245" i="50"/>
  <c r="BY244" i="50"/>
  <c r="BX244" i="50"/>
  <c r="BW244" i="50"/>
  <c r="BV244" i="50"/>
  <c r="BU244" i="50"/>
  <c r="BY243" i="50"/>
  <c r="BX243" i="50"/>
  <c r="BW243" i="50"/>
  <c r="BV243" i="50"/>
  <c r="BU243" i="50"/>
  <c r="BY242" i="50"/>
  <c r="BX242" i="50"/>
  <c r="BW242" i="50"/>
  <c r="BV242" i="50"/>
  <c r="BU242" i="50"/>
  <c r="BY241" i="50"/>
  <c r="BX241" i="50"/>
  <c r="BW241" i="50"/>
  <c r="BV241" i="50"/>
  <c r="BU241" i="50"/>
  <c r="BY240" i="50"/>
  <c r="BX240" i="50"/>
  <c r="BW240" i="50"/>
  <c r="BV240" i="50"/>
  <c r="BU240" i="50"/>
  <c r="BY239" i="50"/>
  <c r="BX239" i="50"/>
  <c r="BW239" i="50"/>
  <c r="BV239" i="50"/>
  <c r="BU239" i="50"/>
  <c r="BY238" i="50"/>
  <c r="BX238" i="50"/>
  <c r="BW238" i="50"/>
  <c r="BV238" i="50"/>
  <c r="BU238" i="50"/>
  <c r="BY237" i="50"/>
  <c r="BX237" i="50"/>
  <c r="BW237" i="50"/>
  <c r="BV237" i="50"/>
  <c r="BU237" i="50"/>
  <c r="BY236" i="50"/>
  <c r="BX236" i="50"/>
  <c r="BW236" i="50"/>
  <c r="BV236" i="50"/>
  <c r="BU236" i="50"/>
  <c r="BY235" i="50"/>
  <c r="BX235" i="50"/>
  <c r="BW235" i="50"/>
  <c r="BV235" i="50"/>
  <c r="BU235" i="50"/>
  <c r="BY234" i="50"/>
  <c r="BX234" i="50"/>
  <c r="BW234" i="50"/>
  <c r="BV234" i="50"/>
  <c r="BU234" i="50"/>
  <c r="BY233" i="50"/>
  <c r="BX233" i="50"/>
  <c r="BW233" i="50"/>
  <c r="BV233" i="50"/>
  <c r="BU233" i="50"/>
  <c r="BY232" i="50"/>
  <c r="BX232" i="50"/>
  <c r="BW232" i="50"/>
  <c r="BV232" i="50"/>
  <c r="BU232" i="50"/>
  <c r="BY231" i="50"/>
  <c r="BX231" i="50"/>
  <c r="BW231" i="50"/>
  <c r="BV231" i="50"/>
  <c r="BU231" i="50"/>
  <c r="BY230" i="50"/>
  <c r="BX230" i="50"/>
  <c r="BW230" i="50"/>
  <c r="BV230" i="50"/>
  <c r="BU230" i="50"/>
  <c r="BY229" i="50"/>
  <c r="BX229" i="50"/>
  <c r="BW229" i="50"/>
  <c r="BV229" i="50"/>
  <c r="BU229" i="50"/>
  <c r="BY228" i="50"/>
  <c r="BX228" i="50"/>
  <c r="BW228" i="50"/>
  <c r="BV228" i="50"/>
  <c r="BU228" i="50"/>
  <c r="BY227" i="50"/>
  <c r="BX227" i="50"/>
  <c r="BW227" i="50"/>
  <c r="BV227" i="50"/>
  <c r="BU227" i="50"/>
  <c r="BY226" i="50"/>
  <c r="BX226" i="50"/>
  <c r="BW226" i="50"/>
  <c r="BV226" i="50"/>
  <c r="BU226" i="50"/>
  <c r="BY225" i="50"/>
  <c r="BX225" i="50"/>
  <c r="BW225" i="50"/>
  <c r="BV225" i="50"/>
  <c r="BU225" i="50"/>
  <c r="BY224" i="50"/>
  <c r="BX224" i="50"/>
  <c r="BW224" i="50"/>
  <c r="BV224" i="50"/>
  <c r="BU224" i="50"/>
  <c r="BY223" i="50"/>
  <c r="BX223" i="50"/>
  <c r="BW223" i="50"/>
  <c r="BV223" i="50"/>
  <c r="BU223" i="50"/>
  <c r="BY222" i="50"/>
  <c r="BX222" i="50"/>
  <c r="BW222" i="50"/>
  <c r="BV222" i="50"/>
  <c r="BU222" i="50"/>
  <c r="BY221" i="50"/>
  <c r="BX221" i="50"/>
  <c r="BW221" i="50"/>
  <c r="BV221" i="50"/>
  <c r="BU221" i="50"/>
  <c r="BY220" i="50"/>
  <c r="BX220" i="50"/>
  <c r="BW220" i="50"/>
  <c r="BV220" i="50"/>
  <c r="BU220" i="50"/>
  <c r="BY219" i="50"/>
  <c r="BX219" i="50"/>
  <c r="BW219" i="50"/>
  <c r="BV219" i="50"/>
  <c r="BU219" i="50"/>
  <c r="BY218" i="50"/>
  <c r="BX218" i="50"/>
  <c r="BW218" i="50"/>
  <c r="BV218" i="50"/>
  <c r="BU218" i="50"/>
  <c r="BY217" i="50"/>
  <c r="BX217" i="50"/>
  <c r="BW217" i="50"/>
  <c r="BV217" i="50"/>
  <c r="BU217" i="50"/>
  <c r="BY216" i="50"/>
  <c r="BX216" i="50"/>
  <c r="BW216" i="50"/>
  <c r="BV216" i="50"/>
  <c r="BU216" i="50"/>
  <c r="BY215" i="50"/>
  <c r="BX215" i="50"/>
  <c r="BW215" i="50"/>
  <c r="BV215" i="50"/>
  <c r="BU215" i="50"/>
  <c r="BY214" i="50"/>
  <c r="BX214" i="50"/>
  <c r="BW214" i="50"/>
  <c r="BV214" i="50"/>
  <c r="BU214" i="50"/>
  <c r="BY213" i="50"/>
  <c r="BX213" i="50"/>
  <c r="BW213" i="50"/>
  <c r="BV213" i="50"/>
  <c r="BU213" i="50"/>
  <c r="BY212" i="50"/>
  <c r="BX212" i="50"/>
  <c r="BW212" i="50"/>
  <c r="BV212" i="50"/>
  <c r="BU212" i="50"/>
  <c r="BY211" i="50"/>
  <c r="BX211" i="50"/>
  <c r="BW211" i="50"/>
  <c r="BV211" i="50"/>
  <c r="BU211" i="50"/>
  <c r="BY210" i="50"/>
  <c r="BX210" i="50"/>
  <c r="BW210" i="50"/>
  <c r="BV210" i="50"/>
  <c r="BU210" i="50"/>
  <c r="BY209" i="50"/>
  <c r="BX209" i="50"/>
  <c r="BW209" i="50"/>
  <c r="BV209" i="50"/>
  <c r="BU209" i="50"/>
  <c r="BY208" i="50"/>
  <c r="BX208" i="50"/>
  <c r="BW208" i="50"/>
  <c r="BV208" i="50"/>
  <c r="BU208" i="50"/>
  <c r="BY207" i="50"/>
  <c r="BX207" i="50"/>
  <c r="BW207" i="50"/>
  <c r="BV207" i="50"/>
  <c r="BU207" i="50"/>
  <c r="BY206" i="50"/>
  <c r="BX206" i="50"/>
  <c r="BW206" i="50"/>
  <c r="BV206" i="50"/>
  <c r="BU206" i="50"/>
  <c r="BY205" i="50"/>
  <c r="BX205" i="50"/>
  <c r="BW205" i="50"/>
  <c r="BV205" i="50"/>
  <c r="BU205" i="50"/>
  <c r="BY204" i="50"/>
  <c r="BX204" i="50"/>
  <c r="BW204" i="50"/>
  <c r="BV204" i="50"/>
  <c r="BU204" i="50"/>
  <c r="BY203" i="50"/>
  <c r="BX203" i="50"/>
  <c r="BW203" i="50"/>
  <c r="BV203" i="50"/>
  <c r="BU203" i="50"/>
  <c r="BY202" i="50"/>
  <c r="BX202" i="50"/>
  <c r="BW202" i="50"/>
  <c r="BV202" i="50"/>
  <c r="BU202" i="50"/>
  <c r="BY201" i="50"/>
  <c r="BX201" i="50"/>
  <c r="BW201" i="50"/>
  <c r="BV201" i="50"/>
  <c r="BU201" i="50"/>
  <c r="BY200" i="50"/>
  <c r="BX200" i="50"/>
  <c r="BW200" i="50"/>
  <c r="BV200" i="50"/>
  <c r="BU200" i="50"/>
  <c r="BY199" i="50"/>
  <c r="BX199" i="50"/>
  <c r="BW199" i="50"/>
  <c r="BV199" i="50"/>
  <c r="BU199" i="50"/>
  <c r="BY198" i="50"/>
  <c r="BX198" i="50"/>
  <c r="BW198" i="50"/>
  <c r="BV198" i="50"/>
  <c r="BU198" i="50"/>
  <c r="BY197" i="50"/>
  <c r="BX197" i="50"/>
  <c r="BW197" i="50"/>
  <c r="BV197" i="50"/>
  <c r="BU197" i="50"/>
  <c r="BY196" i="50"/>
  <c r="BX196" i="50"/>
  <c r="BW196" i="50"/>
  <c r="BV196" i="50"/>
  <c r="BU196" i="50"/>
  <c r="BY195" i="50"/>
  <c r="BX195" i="50"/>
  <c r="BW195" i="50"/>
  <c r="BV195" i="50"/>
  <c r="BU195" i="50"/>
  <c r="BY194" i="50"/>
  <c r="BX194" i="50"/>
  <c r="BW194" i="50"/>
  <c r="BV194" i="50"/>
  <c r="BU194" i="50"/>
  <c r="BY193" i="50"/>
  <c r="BX193" i="50"/>
  <c r="BW193" i="50"/>
  <c r="BV193" i="50"/>
  <c r="BU193" i="50"/>
  <c r="BY192" i="50"/>
  <c r="BX192" i="50"/>
  <c r="BW192" i="50"/>
  <c r="BV192" i="50"/>
  <c r="BU192" i="50"/>
  <c r="BY191" i="50"/>
  <c r="BX191" i="50"/>
  <c r="BW191" i="50"/>
  <c r="BV191" i="50"/>
  <c r="BU191" i="50"/>
  <c r="BY190" i="50"/>
  <c r="BX190" i="50"/>
  <c r="BW190" i="50"/>
  <c r="BV190" i="50"/>
  <c r="BU190" i="50"/>
  <c r="BY189" i="50"/>
  <c r="BX189" i="50"/>
  <c r="BW189" i="50"/>
  <c r="BV189" i="50"/>
  <c r="BU189" i="50"/>
  <c r="BY188" i="50"/>
  <c r="BX188" i="50"/>
  <c r="BW188" i="50"/>
  <c r="BV188" i="50"/>
  <c r="BU188" i="50"/>
  <c r="BY187" i="50"/>
  <c r="BX187" i="50"/>
  <c r="BW187" i="50"/>
  <c r="BV187" i="50"/>
  <c r="BU187" i="50"/>
  <c r="BY186" i="50"/>
  <c r="BX186" i="50"/>
  <c r="BW186" i="50"/>
  <c r="BV186" i="50"/>
  <c r="BU186" i="50"/>
  <c r="BY185" i="50"/>
  <c r="BX185" i="50"/>
  <c r="BW185" i="50"/>
  <c r="BV185" i="50"/>
  <c r="BU185" i="50"/>
  <c r="BY184" i="50"/>
  <c r="BX184" i="50"/>
  <c r="BW184" i="50"/>
  <c r="BV184" i="50"/>
  <c r="BU184" i="50"/>
  <c r="BY183" i="50"/>
  <c r="BX183" i="50"/>
  <c r="BW183" i="50"/>
  <c r="BV183" i="50"/>
  <c r="BU183" i="50"/>
  <c r="BY182" i="50"/>
  <c r="BX182" i="50"/>
  <c r="BW182" i="50"/>
  <c r="BV182" i="50"/>
  <c r="BU182" i="50"/>
  <c r="BY181" i="50"/>
  <c r="BX181" i="50"/>
  <c r="BW181" i="50"/>
  <c r="BV181" i="50"/>
  <c r="BU181" i="50"/>
  <c r="BY180" i="50"/>
  <c r="BX180" i="50"/>
  <c r="BW180" i="50"/>
  <c r="BV180" i="50"/>
  <c r="BU180" i="50"/>
  <c r="BY179" i="50"/>
  <c r="BX179" i="50"/>
  <c r="BW179" i="50"/>
  <c r="BV179" i="50"/>
  <c r="BU179" i="50"/>
  <c r="BY178" i="50"/>
  <c r="BX178" i="50"/>
  <c r="BW178" i="50"/>
  <c r="BV178" i="50"/>
  <c r="BU178" i="50"/>
  <c r="BY177" i="50"/>
  <c r="BX177" i="50"/>
  <c r="BW177" i="50"/>
  <c r="BV177" i="50"/>
  <c r="BU177" i="50"/>
  <c r="BY176" i="50"/>
  <c r="BX176" i="50"/>
  <c r="BW176" i="50"/>
  <c r="BV176" i="50"/>
  <c r="BU176" i="50"/>
  <c r="BY175" i="50"/>
  <c r="BX175" i="50"/>
  <c r="BW175" i="50"/>
  <c r="BV175" i="50"/>
  <c r="BU175" i="50"/>
  <c r="BY174" i="50"/>
  <c r="BX174" i="50"/>
  <c r="BW174" i="50"/>
  <c r="BV174" i="50"/>
  <c r="BU174" i="50"/>
  <c r="BY173" i="50"/>
  <c r="BX173" i="50"/>
  <c r="BW173" i="50"/>
  <c r="BV173" i="50"/>
  <c r="BU173" i="50"/>
  <c r="BY172" i="50"/>
  <c r="BX172" i="50"/>
  <c r="BW172" i="50"/>
  <c r="BV172" i="50"/>
  <c r="BU172" i="50"/>
  <c r="BY171" i="50"/>
  <c r="BX171" i="50"/>
  <c r="BW171" i="50"/>
  <c r="BV171" i="50"/>
  <c r="BU171" i="50"/>
  <c r="BY170" i="50"/>
  <c r="BX170" i="50"/>
  <c r="BW170" i="50"/>
  <c r="BV170" i="50"/>
  <c r="BU170" i="50"/>
  <c r="BY169" i="50"/>
  <c r="BX169" i="50"/>
  <c r="BW169" i="50"/>
  <c r="BV169" i="50"/>
  <c r="BU169" i="50"/>
  <c r="BY168" i="50"/>
  <c r="BX168" i="50"/>
  <c r="BW168" i="50"/>
  <c r="BV168" i="50"/>
  <c r="BU168" i="50"/>
  <c r="BY167" i="50"/>
  <c r="BX167" i="50"/>
  <c r="BW167" i="50"/>
  <c r="BV167" i="50"/>
  <c r="BU167" i="50"/>
  <c r="BY166" i="50"/>
  <c r="BX166" i="50"/>
  <c r="BW166" i="50"/>
  <c r="BV166" i="50"/>
  <c r="BU166" i="50"/>
  <c r="BY165" i="50"/>
  <c r="BX165" i="50"/>
  <c r="BW165" i="50"/>
  <c r="BV165" i="50"/>
  <c r="BU165" i="50"/>
  <c r="BY164" i="50"/>
  <c r="BX164" i="50"/>
  <c r="BW164" i="50"/>
  <c r="BV164" i="50"/>
  <c r="BU164" i="50"/>
  <c r="BY163" i="50"/>
  <c r="BX163" i="50"/>
  <c r="BW163" i="50"/>
  <c r="BV163" i="50"/>
  <c r="BU163" i="50"/>
  <c r="BY162" i="50"/>
  <c r="BX162" i="50"/>
  <c r="BW162" i="50"/>
  <c r="BV162" i="50"/>
  <c r="BU162" i="50"/>
  <c r="BY161" i="50"/>
  <c r="BX161" i="50"/>
  <c r="BW161" i="50"/>
  <c r="BV161" i="50"/>
  <c r="BU161" i="50"/>
  <c r="BY160" i="50"/>
  <c r="BX160" i="50"/>
  <c r="BW160" i="50"/>
  <c r="BV160" i="50"/>
  <c r="BU160" i="50"/>
  <c r="BY159" i="50"/>
  <c r="BX159" i="50"/>
  <c r="BW159" i="50"/>
  <c r="BV159" i="50"/>
  <c r="BU159" i="50"/>
  <c r="BY158" i="50"/>
  <c r="BX158" i="50"/>
  <c r="BW158" i="50"/>
  <c r="BV158" i="50"/>
  <c r="BU158" i="50"/>
  <c r="BY157" i="50"/>
  <c r="BX157" i="50"/>
  <c r="BW157" i="50"/>
  <c r="BV157" i="50"/>
  <c r="BU157" i="50"/>
  <c r="BY156" i="50"/>
  <c r="BX156" i="50"/>
  <c r="BW156" i="50"/>
  <c r="BV156" i="50"/>
  <c r="BU156" i="50"/>
  <c r="BY155" i="50"/>
  <c r="BX155" i="50"/>
  <c r="BW155" i="50"/>
  <c r="BV155" i="50"/>
  <c r="BU155" i="50"/>
  <c r="BY154" i="50"/>
  <c r="BX154" i="50"/>
  <c r="BW154" i="50"/>
  <c r="BV154" i="50"/>
  <c r="BU154" i="50"/>
  <c r="BY153" i="50"/>
  <c r="BX153" i="50"/>
  <c r="BW153" i="50"/>
  <c r="BV153" i="50"/>
  <c r="BU153" i="50"/>
  <c r="BY152" i="50"/>
  <c r="BX152" i="50"/>
  <c r="BW152" i="50"/>
  <c r="BV152" i="50"/>
  <c r="BU152" i="50"/>
  <c r="BY151" i="50"/>
  <c r="BX151" i="50"/>
  <c r="BW151" i="50"/>
  <c r="BV151" i="50"/>
  <c r="BU151" i="50"/>
  <c r="BY150" i="50"/>
  <c r="BX150" i="50"/>
  <c r="BW150" i="50"/>
  <c r="BV150" i="50"/>
  <c r="BU150" i="50"/>
  <c r="BY149" i="50"/>
  <c r="BX149" i="50"/>
  <c r="BW149" i="50"/>
  <c r="BV149" i="50"/>
  <c r="BU149" i="50"/>
  <c r="BY148" i="50"/>
  <c r="BX148" i="50"/>
  <c r="BW148" i="50"/>
  <c r="BV148" i="50"/>
  <c r="BU148" i="50"/>
  <c r="BY147" i="50"/>
  <c r="BX147" i="50"/>
  <c r="BW147" i="50"/>
  <c r="BV147" i="50"/>
  <c r="BU147" i="50"/>
  <c r="BY146" i="50"/>
  <c r="BX146" i="50"/>
  <c r="BW146" i="50"/>
  <c r="BV146" i="50"/>
  <c r="BU146" i="50"/>
  <c r="BY145" i="50"/>
  <c r="BX145" i="50"/>
  <c r="BW145" i="50"/>
  <c r="BV145" i="50"/>
  <c r="BU145" i="50"/>
  <c r="BY144" i="50"/>
  <c r="BX144" i="50"/>
  <c r="BW144" i="50"/>
  <c r="BV144" i="50"/>
  <c r="BU144" i="50"/>
  <c r="BY143" i="50"/>
  <c r="BX143" i="50"/>
  <c r="BW143" i="50"/>
  <c r="BV143" i="50"/>
  <c r="BU143" i="50"/>
  <c r="BY142" i="50"/>
  <c r="BX142" i="50"/>
  <c r="BW142" i="50"/>
  <c r="BV142" i="50"/>
  <c r="BU142" i="50"/>
  <c r="BY141" i="50"/>
  <c r="BX141" i="50"/>
  <c r="BW141" i="50"/>
  <c r="BV141" i="50"/>
  <c r="BU141" i="50"/>
  <c r="BY140" i="50"/>
  <c r="BX140" i="50"/>
  <c r="BW140" i="50"/>
  <c r="BV140" i="50"/>
  <c r="BU140" i="50"/>
  <c r="BY139" i="50"/>
  <c r="BX139" i="50"/>
  <c r="BW139" i="50"/>
  <c r="BV139" i="50"/>
  <c r="BU139" i="50"/>
  <c r="BY138" i="50"/>
  <c r="BX138" i="50"/>
  <c r="BW138" i="50"/>
  <c r="BV138" i="50"/>
  <c r="BU138" i="50"/>
  <c r="BY137" i="50"/>
  <c r="BX137" i="50"/>
  <c r="BW137" i="50"/>
  <c r="BV137" i="50"/>
  <c r="BU137" i="50"/>
  <c r="BY136" i="50"/>
  <c r="BX136" i="50"/>
  <c r="BW136" i="50"/>
  <c r="BV136" i="50"/>
  <c r="BU136" i="50"/>
  <c r="BY135" i="50"/>
  <c r="BX135" i="50"/>
  <c r="BW135" i="50"/>
  <c r="BV135" i="50"/>
  <c r="BU135" i="50"/>
  <c r="BY134" i="50"/>
  <c r="BX134" i="50"/>
  <c r="BW134" i="50"/>
  <c r="BV134" i="50"/>
  <c r="BU134" i="50"/>
  <c r="BY133" i="50"/>
  <c r="BX133" i="50"/>
  <c r="BW133" i="50"/>
  <c r="BV133" i="50"/>
  <c r="BU133" i="50"/>
  <c r="BY132" i="50"/>
  <c r="BX132" i="50"/>
  <c r="BW132" i="50"/>
  <c r="BV132" i="50"/>
  <c r="BU132" i="50"/>
  <c r="BY131" i="50"/>
  <c r="BX131" i="50"/>
  <c r="BW131" i="50"/>
  <c r="BV131" i="50"/>
  <c r="BU131" i="50"/>
  <c r="BY130" i="50"/>
  <c r="BX130" i="50"/>
  <c r="BW130" i="50"/>
  <c r="BV130" i="50"/>
  <c r="BU130" i="50"/>
  <c r="BY129" i="50"/>
  <c r="BX129" i="50"/>
  <c r="BW129" i="50"/>
  <c r="BV129" i="50"/>
  <c r="BU129" i="50"/>
  <c r="BY128" i="50"/>
  <c r="BX128" i="50"/>
  <c r="BW128" i="50"/>
  <c r="BV128" i="50"/>
  <c r="BU128" i="50"/>
  <c r="BY127" i="50"/>
  <c r="BX127" i="50"/>
  <c r="BW127" i="50"/>
  <c r="BV127" i="50"/>
  <c r="BU127" i="50"/>
  <c r="BY126" i="50"/>
  <c r="BX126" i="50"/>
  <c r="BW126" i="50"/>
  <c r="BV126" i="50"/>
  <c r="BU126" i="50"/>
  <c r="BY125" i="50"/>
  <c r="BX125" i="50"/>
  <c r="BW125" i="50"/>
  <c r="BV125" i="50"/>
  <c r="BU125" i="50"/>
  <c r="BY124" i="50"/>
  <c r="BX124" i="50"/>
  <c r="BW124" i="50"/>
  <c r="BV124" i="50"/>
  <c r="BU124" i="50"/>
  <c r="BY123" i="50"/>
  <c r="BX123" i="50"/>
  <c r="BW123" i="50"/>
  <c r="BV123" i="50"/>
  <c r="BU123" i="50"/>
  <c r="BY122" i="50"/>
  <c r="BX122" i="50"/>
  <c r="BW122" i="50"/>
  <c r="BV122" i="50"/>
  <c r="BU122" i="50"/>
  <c r="BY121" i="50"/>
  <c r="BX121" i="50"/>
  <c r="BW121" i="50"/>
  <c r="BV121" i="50"/>
  <c r="BU121" i="50"/>
  <c r="BY120" i="50"/>
  <c r="BX120" i="50"/>
  <c r="BW120" i="50"/>
  <c r="BV120" i="50"/>
  <c r="BU120" i="50"/>
  <c r="BY119" i="50"/>
  <c r="BX119" i="50"/>
  <c r="BW119" i="50"/>
  <c r="BV119" i="50"/>
  <c r="BU119" i="50"/>
  <c r="BY118" i="50"/>
  <c r="BX118" i="50"/>
  <c r="BW118" i="50"/>
  <c r="BV118" i="50"/>
  <c r="BU118" i="50"/>
  <c r="BY117" i="50"/>
  <c r="BX117" i="50"/>
  <c r="BW117" i="50"/>
  <c r="BV117" i="50"/>
  <c r="BU117" i="50"/>
  <c r="BY116" i="50"/>
  <c r="BX116" i="50"/>
  <c r="BW116" i="50"/>
  <c r="BV116" i="50"/>
  <c r="BU116" i="50"/>
  <c r="BY115" i="50"/>
  <c r="BX115" i="50"/>
  <c r="BW115" i="50"/>
  <c r="BV115" i="50"/>
  <c r="BU115" i="50"/>
  <c r="BY114" i="50"/>
  <c r="BX114" i="50"/>
  <c r="BW114" i="50"/>
  <c r="BV114" i="50"/>
  <c r="BU114" i="50"/>
  <c r="BY113" i="50"/>
  <c r="BX113" i="50"/>
  <c r="BW113" i="50"/>
  <c r="BV113" i="50"/>
  <c r="BU113" i="50"/>
  <c r="BY112" i="50"/>
  <c r="BX112" i="50"/>
  <c r="BW112" i="50"/>
  <c r="BV112" i="50"/>
  <c r="BU112" i="50"/>
  <c r="BY111" i="50"/>
  <c r="BX111" i="50"/>
  <c r="BW111" i="50"/>
  <c r="BV111" i="50"/>
  <c r="BU111" i="50"/>
  <c r="BY110" i="50"/>
  <c r="BX110" i="50"/>
  <c r="BW110" i="50"/>
  <c r="BV110" i="50"/>
  <c r="BU110" i="50"/>
  <c r="BY109" i="50"/>
  <c r="BX109" i="50"/>
  <c r="BW109" i="50"/>
  <c r="BV109" i="50"/>
  <c r="BU109" i="50"/>
  <c r="BY108" i="50"/>
  <c r="BX108" i="50"/>
  <c r="BW108" i="50"/>
  <c r="BV108" i="50"/>
  <c r="BU108" i="50"/>
  <c r="BY107" i="50"/>
  <c r="BX107" i="50"/>
  <c r="BW107" i="50"/>
  <c r="BV107" i="50"/>
  <c r="BU107" i="50"/>
  <c r="BY106" i="50"/>
  <c r="BX106" i="50"/>
  <c r="BW106" i="50"/>
  <c r="BV106" i="50"/>
  <c r="BU106" i="50"/>
  <c r="BY105" i="50"/>
  <c r="BX105" i="50"/>
  <c r="BW105" i="50"/>
  <c r="BV105" i="50"/>
  <c r="BU105" i="50"/>
  <c r="BY104" i="50"/>
  <c r="BX104" i="50"/>
  <c r="BW104" i="50"/>
  <c r="BV104" i="50"/>
  <c r="BU104" i="50"/>
  <c r="BY103" i="50"/>
  <c r="BX103" i="50"/>
  <c r="BW103" i="50"/>
  <c r="BV103" i="50"/>
  <c r="BU103" i="50"/>
  <c r="BY102" i="50"/>
  <c r="BX102" i="50"/>
  <c r="BW102" i="50"/>
  <c r="BV102" i="50"/>
  <c r="BU102" i="50"/>
  <c r="BY101" i="50"/>
  <c r="BX101" i="50"/>
  <c r="BW101" i="50"/>
  <c r="BV101" i="50"/>
  <c r="BU101" i="50"/>
  <c r="BY100" i="50"/>
  <c r="BX100" i="50"/>
  <c r="BW100" i="50"/>
  <c r="BV100" i="50"/>
  <c r="BU100" i="50"/>
  <c r="BY99" i="50"/>
  <c r="BX99" i="50"/>
  <c r="BW99" i="50"/>
  <c r="BV99" i="50"/>
  <c r="BU99" i="50"/>
  <c r="BY98" i="50"/>
  <c r="BX98" i="50"/>
  <c r="BW98" i="50"/>
  <c r="BV98" i="50"/>
  <c r="BU98" i="50"/>
  <c r="BY97" i="50"/>
  <c r="BX97" i="50"/>
  <c r="BW97" i="50"/>
  <c r="BV97" i="50"/>
  <c r="BU97" i="50"/>
  <c r="BY96" i="50"/>
  <c r="BX96" i="50"/>
  <c r="BW96" i="50"/>
  <c r="BV96" i="50"/>
  <c r="BU96" i="50"/>
  <c r="BY95" i="50"/>
  <c r="BX95" i="50"/>
  <c r="BW95" i="50"/>
  <c r="BV95" i="50"/>
  <c r="BU95" i="50"/>
  <c r="BY94" i="50"/>
  <c r="BX94" i="50"/>
  <c r="BW94" i="50"/>
  <c r="BV94" i="50"/>
  <c r="BU94" i="50"/>
  <c r="BY93" i="50"/>
  <c r="BX93" i="50"/>
  <c r="BW93" i="50"/>
  <c r="BV93" i="50"/>
  <c r="BU93" i="50"/>
  <c r="BY92" i="50"/>
  <c r="BX92" i="50"/>
  <c r="BW92" i="50"/>
  <c r="BV92" i="50"/>
  <c r="BU92" i="50"/>
  <c r="BY91" i="50"/>
  <c r="BX91" i="50"/>
  <c r="BW91" i="50"/>
  <c r="BV91" i="50"/>
  <c r="BU91" i="50"/>
  <c r="BY90" i="50"/>
  <c r="BX90" i="50"/>
  <c r="BW90" i="50"/>
  <c r="BV90" i="50"/>
  <c r="BU90" i="50"/>
  <c r="BY89" i="50"/>
  <c r="BX89" i="50"/>
  <c r="BW89" i="50"/>
  <c r="BV89" i="50"/>
  <c r="BU89" i="50"/>
  <c r="BY88" i="50"/>
  <c r="BX88" i="50"/>
  <c r="BW88" i="50"/>
  <c r="BV88" i="50"/>
  <c r="BU88" i="50"/>
  <c r="BY87" i="50"/>
  <c r="BX87" i="50"/>
  <c r="BW87" i="50"/>
  <c r="BV87" i="50"/>
  <c r="BU87" i="50"/>
  <c r="BY86" i="50"/>
  <c r="BX86" i="50"/>
  <c r="BW86" i="50"/>
  <c r="BV86" i="50"/>
  <c r="BU86" i="50"/>
  <c r="BY85" i="50"/>
  <c r="BX85" i="50"/>
  <c r="BW85" i="50"/>
  <c r="BV85" i="50"/>
  <c r="BU85" i="50"/>
  <c r="BY84" i="50"/>
  <c r="BX84" i="50"/>
  <c r="BW84" i="50"/>
  <c r="BV84" i="50"/>
  <c r="BU84" i="50"/>
  <c r="BY83" i="50"/>
  <c r="BX83" i="50"/>
  <c r="BW83" i="50"/>
  <c r="BV83" i="50"/>
  <c r="BU83" i="50"/>
  <c r="BY82" i="50"/>
  <c r="BX82" i="50"/>
  <c r="BW82" i="50"/>
  <c r="BV82" i="50"/>
  <c r="BU82" i="50"/>
  <c r="BY81" i="50"/>
  <c r="BX81" i="50"/>
  <c r="BW81" i="50"/>
  <c r="BV81" i="50"/>
  <c r="BU81" i="50"/>
  <c r="BY80" i="50"/>
  <c r="BX80" i="50"/>
  <c r="BW80" i="50"/>
  <c r="BV80" i="50"/>
  <c r="BU80" i="50"/>
  <c r="BY79" i="50"/>
  <c r="BX79" i="50"/>
  <c r="BW79" i="50"/>
  <c r="BV79" i="50"/>
  <c r="BU79" i="50"/>
  <c r="BY78" i="50"/>
  <c r="BX78" i="50"/>
  <c r="BW78" i="50"/>
  <c r="BV78" i="50"/>
  <c r="BU78" i="50"/>
  <c r="BY77" i="50"/>
  <c r="BX77" i="50"/>
  <c r="BW77" i="50"/>
  <c r="BV77" i="50"/>
  <c r="BU77" i="50"/>
  <c r="BY76" i="50"/>
  <c r="BX76" i="50"/>
  <c r="BW76" i="50"/>
  <c r="BV76" i="50"/>
  <c r="BU76" i="50"/>
  <c r="BY75" i="50"/>
  <c r="BX75" i="50"/>
  <c r="BW75" i="50"/>
  <c r="BV75" i="50"/>
  <c r="BU75" i="50"/>
  <c r="BY74" i="50"/>
  <c r="BX74" i="50"/>
  <c r="BW74" i="50"/>
  <c r="BV74" i="50"/>
  <c r="BU74" i="50"/>
  <c r="BY73" i="50"/>
  <c r="BX73" i="50"/>
  <c r="BW73" i="50"/>
  <c r="BV73" i="50"/>
  <c r="BU73" i="50"/>
  <c r="BY72" i="50"/>
  <c r="BX72" i="50"/>
  <c r="BW72" i="50"/>
  <c r="BV72" i="50"/>
  <c r="BU72" i="50"/>
  <c r="BY71" i="50"/>
  <c r="BX71" i="50"/>
  <c r="BW71" i="50"/>
  <c r="BV71" i="50"/>
  <c r="BU71" i="50"/>
  <c r="BY70" i="50"/>
  <c r="BX70" i="50"/>
  <c r="BW70" i="50"/>
  <c r="BV70" i="50"/>
  <c r="BU70" i="50"/>
  <c r="BY69" i="50"/>
  <c r="BX69" i="50"/>
  <c r="BW69" i="50"/>
  <c r="BV69" i="50"/>
  <c r="BU69" i="50"/>
  <c r="BY68" i="50"/>
  <c r="BX68" i="50"/>
  <c r="BW68" i="50"/>
  <c r="BV68" i="50"/>
  <c r="BU68" i="50"/>
  <c r="BY67" i="50"/>
  <c r="BX67" i="50"/>
  <c r="BW67" i="50"/>
  <c r="BV67" i="50"/>
  <c r="BU67" i="50"/>
  <c r="BY66" i="50"/>
  <c r="BX66" i="50"/>
  <c r="BW66" i="50"/>
  <c r="BV66" i="50"/>
  <c r="BU66" i="50"/>
  <c r="BY65" i="50"/>
  <c r="BX65" i="50"/>
  <c r="BW65" i="50"/>
  <c r="BV65" i="50"/>
  <c r="BU65" i="50"/>
  <c r="BY64" i="50"/>
  <c r="BX64" i="50"/>
  <c r="BW64" i="50"/>
  <c r="BV64" i="50"/>
  <c r="BU64" i="50"/>
  <c r="BY63" i="50"/>
  <c r="BX63" i="50"/>
  <c r="BW63" i="50"/>
  <c r="BV63" i="50"/>
  <c r="BU63" i="50"/>
  <c r="BY62" i="50"/>
  <c r="BX62" i="50"/>
  <c r="BW62" i="50"/>
  <c r="BV62" i="50"/>
  <c r="BU62" i="50"/>
  <c r="BY61" i="50"/>
  <c r="BX61" i="50"/>
  <c r="BW61" i="50"/>
  <c r="BV61" i="50"/>
  <c r="BU61" i="50"/>
  <c r="BY60" i="50"/>
  <c r="BX60" i="50"/>
  <c r="BW60" i="50"/>
  <c r="BV60" i="50"/>
  <c r="BU60" i="50"/>
  <c r="BY59" i="50"/>
  <c r="BX59" i="50"/>
  <c r="BW59" i="50"/>
  <c r="BV59" i="50"/>
  <c r="BU59" i="50"/>
  <c r="BY58" i="50"/>
  <c r="BX58" i="50"/>
  <c r="BW58" i="50"/>
  <c r="BV58" i="50"/>
  <c r="BU58" i="50"/>
  <c r="BY57" i="50"/>
  <c r="BX57" i="50"/>
  <c r="BW57" i="50"/>
  <c r="BV57" i="50"/>
  <c r="BU57" i="50"/>
  <c r="BY56" i="50"/>
  <c r="BX56" i="50"/>
  <c r="BW56" i="50"/>
  <c r="BV56" i="50"/>
  <c r="BU56" i="50"/>
  <c r="BY55" i="50"/>
  <c r="BX55" i="50"/>
  <c r="BW55" i="50"/>
  <c r="BV55" i="50"/>
  <c r="BU55" i="50"/>
  <c r="BY54" i="50"/>
  <c r="BX54" i="50"/>
  <c r="BW54" i="50"/>
  <c r="BV54" i="50"/>
  <c r="BU54" i="50"/>
  <c r="BY53" i="50"/>
  <c r="BX53" i="50"/>
  <c r="BW53" i="50"/>
  <c r="BV53" i="50"/>
  <c r="BU53" i="50"/>
  <c r="BY52" i="50"/>
  <c r="BX52" i="50"/>
  <c r="BW52" i="50"/>
  <c r="BV52" i="50"/>
  <c r="BU52" i="50"/>
  <c r="BY51" i="50"/>
  <c r="BX51" i="50"/>
  <c r="BW51" i="50"/>
  <c r="BV51" i="50"/>
  <c r="BU51" i="50"/>
  <c r="BY50" i="50"/>
  <c r="BX50" i="50"/>
  <c r="BW50" i="50"/>
  <c r="BV50" i="50"/>
  <c r="BU50" i="50"/>
  <c r="BY49" i="50"/>
  <c r="BX49" i="50"/>
  <c r="BW49" i="50"/>
  <c r="BV49" i="50"/>
  <c r="BU49" i="50"/>
  <c r="BY48" i="50"/>
  <c r="BX48" i="50"/>
  <c r="BW48" i="50"/>
  <c r="BV48" i="50"/>
  <c r="BU48" i="50"/>
  <c r="BY47" i="50"/>
  <c r="BX47" i="50"/>
  <c r="BW47" i="50"/>
  <c r="BV47" i="50"/>
  <c r="BU47" i="50"/>
  <c r="BY46" i="50"/>
  <c r="BX46" i="50"/>
  <c r="BW46" i="50"/>
  <c r="BV46" i="50"/>
  <c r="BU46" i="50"/>
  <c r="BY45" i="50"/>
  <c r="BX45" i="50"/>
  <c r="BW45" i="50"/>
  <c r="BV45" i="50"/>
  <c r="BU45" i="50"/>
  <c r="BY44" i="50"/>
  <c r="BX44" i="50"/>
  <c r="BW44" i="50"/>
  <c r="BV44" i="50"/>
  <c r="BU44" i="50"/>
  <c r="BY43" i="50"/>
  <c r="BX43" i="50"/>
  <c r="BW43" i="50"/>
  <c r="BV43" i="50"/>
  <c r="BU43" i="50"/>
  <c r="BY42" i="50"/>
  <c r="BX42" i="50"/>
  <c r="BW42" i="50"/>
  <c r="BV42" i="50"/>
  <c r="BU42" i="50"/>
  <c r="BY41" i="50"/>
  <c r="BX41" i="50"/>
  <c r="BW41" i="50"/>
  <c r="BV41" i="50"/>
  <c r="BU41" i="50"/>
  <c r="BY40" i="50"/>
  <c r="BX40" i="50"/>
  <c r="BW40" i="50"/>
  <c r="BV40" i="50"/>
  <c r="BU40" i="50"/>
  <c r="BY39" i="50"/>
  <c r="BX39" i="50"/>
  <c r="BW39" i="50"/>
  <c r="BV39" i="50"/>
  <c r="BU39" i="50"/>
  <c r="BY38" i="50"/>
  <c r="BX38" i="50"/>
  <c r="BW38" i="50"/>
  <c r="BV38" i="50"/>
  <c r="BU38" i="50"/>
  <c r="BY37" i="50"/>
  <c r="BX37" i="50"/>
  <c r="BW37" i="50"/>
  <c r="BV37" i="50"/>
  <c r="BU37" i="50"/>
  <c r="BY36" i="50"/>
  <c r="BX36" i="50"/>
  <c r="BW36" i="50"/>
  <c r="BV36" i="50"/>
  <c r="BU36" i="50"/>
  <c r="BY35" i="50"/>
  <c r="BX35" i="50"/>
  <c r="BW35" i="50"/>
  <c r="BV35" i="50"/>
  <c r="BU35" i="50"/>
  <c r="BY34" i="50"/>
  <c r="BX34" i="50"/>
  <c r="BW34" i="50"/>
  <c r="BV34" i="50"/>
  <c r="BU34" i="50"/>
  <c r="BY33" i="50"/>
  <c r="BX33" i="50"/>
  <c r="BW33" i="50"/>
  <c r="BV33" i="50"/>
  <c r="BU33" i="50"/>
  <c r="BY32" i="50"/>
  <c r="BX32" i="50"/>
  <c r="BW32" i="50"/>
  <c r="BV32" i="50"/>
  <c r="BU32" i="50"/>
  <c r="BY31" i="50"/>
  <c r="BX31" i="50"/>
  <c r="BW31" i="50"/>
  <c r="BV31" i="50"/>
  <c r="BU31" i="50"/>
  <c r="BY30" i="50"/>
  <c r="BX30" i="50"/>
  <c r="BW30" i="50"/>
  <c r="BV30" i="50"/>
  <c r="BU30" i="50"/>
  <c r="BY29" i="50"/>
  <c r="BX29" i="50"/>
  <c r="BW29" i="50"/>
  <c r="BV29" i="50"/>
  <c r="BU29" i="50"/>
  <c r="BY28" i="50"/>
  <c r="BX28" i="50"/>
  <c r="BW28" i="50"/>
  <c r="BV28" i="50"/>
  <c r="BU28" i="50"/>
  <c r="BY27" i="50"/>
  <c r="BX27" i="50"/>
  <c r="BW27" i="50"/>
  <c r="BV27" i="50"/>
  <c r="BU27" i="50"/>
  <c r="BY26" i="50"/>
  <c r="BX26" i="50"/>
  <c r="BW26" i="50"/>
  <c r="BV26" i="50"/>
  <c r="BU26" i="50"/>
  <c r="BY25" i="50"/>
  <c r="BX25" i="50"/>
  <c r="BW25" i="50"/>
  <c r="BV25" i="50"/>
  <c r="BU25" i="50"/>
  <c r="BY24" i="50"/>
  <c r="BX24" i="50"/>
  <c r="BW24" i="50"/>
  <c r="BV24" i="50"/>
  <c r="BU24" i="50"/>
  <c r="BY23" i="50"/>
  <c r="BX23" i="50"/>
  <c r="BW23" i="50"/>
  <c r="BV23" i="50"/>
  <c r="BU23" i="50"/>
  <c r="BY22" i="50"/>
  <c r="BX22" i="50"/>
  <c r="BW22" i="50"/>
  <c r="BV22" i="50"/>
  <c r="BU22" i="50"/>
  <c r="BY21" i="50"/>
  <c r="BX21" i="50"/>
  <c r="BW21" i="50"/>
  <c r="BV21" i="50"/>
  <c r="BU21" i="50"/>
  <c r="BY20" i="50"/>
  <c r="BX20" i="50"/>
  <c r="BW20" i="50"/>
  <c r="BV20" i="50"/>
  <c r="BU20" i="50"/>
  <c r="BY19" i="50"/>
  <c r="BX19" i="50"/>
  <c r="BW19" i="50"/>
  <c r="BV19" i="50"/>
  <c r="BU19" i="50"/>
  <c r="BY18" i="50"/>
  <c r="BX18" i="50"/>
  <c r="BW18" i="50"/>
  <c r="BV18" i="50"/>
  <c r="BU18" i="50"/>
  <c r="BY17" i="50"/>
  <c r="BX17" i="50"/>
  <c r="BW17" i="50"/>
  <c r="BV17" i="50"/>
  <c r="BU17" i="50"/>
  <c r="BY16" i="50"/>
  <c r="BX16" i="50"/>
  <c r="BW16" i="50"/>
  <c r="BV16" i="50"/>
  <c r="BU16" i="50"/>
  <c r="BY15" i="50"/>
  <c r="BX15" i="50"/>
  <c r="BW15" i="50"/>
  <c r="BV15" i="50"/>
  <c r="BU15" i="50"/>
  <c r="BY14" i="50"/>
  <c r="BX14" i="50"/>
  <c r="BW14" i="50"/>
  <c r="BV14" i="50"/>
  <c r="BU14" i="50"/>
  <c r="BY13" i="50"/>
  <c r="BX13" i="50"/>
  <c r="BW13" i="50"/>
  <c r="BV13" i="50"/>
  <c r="BU13" i="50"/>
  <c r="BY12" i="50"/>
  <c r="BX12" i="50"/>
  <c r="BW12" i="50"/>
  <c r="BV12" i="50"/>
  <c r="BU12" i="50"/>
  <c r="BY11" i="50"/>
  <c r="BX11" i="50"/>
  <c r="BW11" i="50"/>
  <c r="BV11" i="50"/>
  <c r="BU11" i="50"/>
  <c r="BY10" i="50"/>
  <c r="BX10" i="50"/>
  <c r="BW10" i="50"/>
  <c r="BV10" i="50"/>
  <c r="BU10" i="50"/>
  <c r="BY9" i="50"/>
  <c r="BX9" i="50"/>
  <c r="BW9" i="50"/>
  <c r="BV9" i="50"/>
  <c r="BU9" i="50"/>
  <c r="BY8" i="50"/>
  <c r="BX8" i="50"/>
  <c r="BW8" i="50"/>
  <c r="BV8" i="50"/>
  <c r="BU8" i="50"/>
  <c r="BY7" i="50"/>
  <c r="BX7" i="50"/>
  <c r="BW7" i="50"/>
  <c r="BV7" i="50"/>
  <c r="BU7" i="50"/>
  <c r="BY6" i="50"/>
  <c r="BX6" i="50"/>
  <c r="BW6" i="50"/>
  <c r="BV6" i="50"/>
  <c r="BU6" i="50"/>
  <c r="BY5" i="50"/>
  <c r="BX5" i="50"/>
  <c r="BW5" i="50"/>
  <c r="BV5" i="50"/>
  <c r="BU5" i="50"/>
  <c r="BY4" i="50"/>
  <c r="BX4" i="50"/>
  <c r="BW4" i="50"/>
  <c r="BV4" i="50"/>
  <c r="BU4" i="50"/>
  <c r="BY3" i="50"/>
  <c r="BX3" i="50"/>
  <c r="BW3" i="50"/>
  <c r="BV3" i="50"/>
  <c r="BU3" i="50"/>
  <c r="BY2" i="50"/>
  <c r="BX2" i="50"/>
  <c r="BW2" i="50"/>
  <c r="BV2" i="50"/>
  <c r="BU2" i="50"/>
  <c r="L5" i="49" l="1"/>
  <c r="E17" i="53" s="1"/>
  <c r="L62" i="49"/>
  <c r="L58" i="49"/>
  <c r="L54" i="49"/>
  <c r="E15" i="53" s="1"/>
  <c r="L50" i="49"/>
  <c r="E86" i="53" s="1"/>
  <c r="L46" i="49"/>
  <c r="E91" i="53" s="1"/>
  <c r="L42" i="49"/>
  <c r="E149" i="53" s="1"/>
  <c r="L38" i="49"/>
  <c r="L34" i="49"/>
  <c r="E24" i="53" s="1"/>
  <c r="L30" i="49"/>
  <c r="E92" i="53" s="1"/>
  <c r="L26" i="49"/>
  <c r="E68" i="53" s="1"/>
  <c r="L22" i="49"/>
  <c r="E146" i="53" s="1"/>
  <c r="L18" i="49"/>
  <c r="E46" i="53" s="1"/>
  <c r="L14" i="49"/>
  <c r="E112" i="53" s="1"/>
  <c r="L10" i="49"/>
  <c r="L6" i="49"/>
  <c r="E41" i="53" s="1"/>
  <c r="L65" i="49"/>
  <c r="L61" i="49"/>
  <c r="E130" i="53" s="1"/>
  <c r="L57" i="49"/>
  <c r="E110" i="53" s="1"/>
  <c r="L53" i="49"/>
  <c r="E87" i="53" s="1"/>
  <c r="L49" i="49"/>
  <c r="E109" i="53" s="1"/>
  <c r="L45" i="49"/>
  <c r="L41" i="49"/>
  <c r="E147" i="53" s="1"/>
  <c r="L37" i="49"/>
  <c r="E108" i="53" s="1"/>
  <c r="L33" i="49"/>
  <c r="E23" i="53" s="1"/>
  <c r="L29" i="49"/>
  <c r="E114" i="53" s="1"/>
  <c r="L25" i="49"/>
  <c r="E67" i="53" s="1"/>
  <c r="L21" i="49"/>
  <c r="E145" i="53" s="1"/>
  <c r="L17" i="49"/>
  <c r="E19" i="53" s="1"/>
  <c r="L13" i="49"/>
  <c r="E111" i="53" s="1"/>
  <c r="L9" i="49"/>
  <c r="E44" i="53" s="1"/>
  <c r="L64" i="49"/>
  <c r="L60" i="49"/>
  <c r="E131" i="53" s="1"/>
  <c r="L56" i="49"/>
  <c r="E66" i="53" s="1"/>
  <c r="L52" i="49"/>
  <c r="E65" i="53" s="1"/>
  <c r="L48" i="49"/>
  <c r="E85" i="53" s="1"/>
  <c r="L44" i="49"/>
  <c r="E151" i="53" s="1"/>
  <c r="L40" i="49"/>
  <c r="L36" i="49"/>
  <c r="E84" i="53" s="1"/>
  <c r="L32" i="49"/>
  <c r="E49" i="53" s="1"/>
  <c r="L28" i="49"/>
  <c r="E22" i="53" s="1"/>
  <c r="L24" i="49"/>
  <c r="E132" i="53" s="1"/>
  <c r="L20" i="49"/>
  <c r="E21" i="53" s="1"/>
  <c r="L16" i="49"/>
  <c r="E18" i="53" s="1"/>
  <c r="L12" i="49"/>
  <c r="E89" i="53" s="1"/>
  <c r="L8" i="49"/>
  <c r="E43" i="53" s="1"/>
  <c r="M40" i="49"/>
  <c r="G113" i="53"/>
  <c r="F102" i="53" s="1"/>
  <c r="M47" i="49"/>
  <c r="G91" i="53"/>
  <c r="F78" i="53" s="1"/>
  <c r="L63" i="49"/>
  <c r="L59" i="49"/>
  <c r="E148" i="53" s="1"/>
  <c r="L55" i="49"/>
  <c r="E16" i="53" s="1"/>
  <c r="L51" i="49"/>
  <c r="E14" i="53" s="1"/>
  <c r="L47" i="49"/>
  <c r="L43" i="49"/>
  <c r="E150" i="53" s="1"/>
  <c r="L39" i="49"/>
  <c r="E113" i="53" s="1"/>
  <c r="L35" i="49"/>
  <c r="E25" i="53" s="1"/>
  <c r="L31" i="49"/>
  <c r="E48" i="53" s="1"/>
  <c r="L27" i="49"/>
  <c r="E47" i="53" s="1"/>
  <c r="L23" i="49"/>
  <c r="L19" i="49"/>
  <c r="E20" i="53" s="1"/>
  <c r="L15" i="49"/>
  <c r="E90" i="53" s="1"/>
  <c r="L11" i="49"/>
  <c r="E45" i="53" s="1"/>
  <c r="L7" i="49"/>
  <c r="E42" i="53" s="1"/>
  <c r="E104" i="53"/>
  <c r="E37" i="53"/>
  <c r="E8" i="53"/>
  <c r="E7" i="53"/>
  <c r="M45" i="49"/>
  <c r="E10" i="53" l="1"/>
  <c r="BZ397" i="50"/>
  <c r="M21" i="49" s="1"/>
  <c r="G145" i="53" s="1"/>
  <c r="F141" i="53" s="1"/>
  <c r="J397" i="50"/>
  <c r="J396" i="50"/>
  <c r="BZ395" i="50"/>
  <c r="J395" i="50"/>
  <c r="BZ394" i="50"/>
  <c r="J394" i="50"/>
  <c r="BZ393" i="50"/>
  <c r="J393" i="50"/>
  <c r="J392" i="50"/>
  <c r="BZ391" i="50"/>
  <c r="J391" i="50"/>
  <c r="BZ390" i="50"/>
  <c r="J390" i="50"/>
  <c r="BZ389" i="50"/>
  <c r="J389" i="50"/>
  <c r="J388" i="50"/>
  <c r="BZ387" i="50"/>
  <c r="J387" i="50"/>
  <c r="J386" i="50"/>
  <c r="BZ385" i="50"/>
  <c r="J385" i="50"/>
  <c r="J384" i="50"/>
  <c r="J383" i="50"/>
  <c r="J382" i="50"/>
  <c r="BZ381" i="50"/>
  <c r="J381" i="50"/>
  <c r="J380" i="50"/>
  <c r="J379" i="50"/>
  <c r="J378" i="50"/>
  <c r="BZ377" i="50"/>
  <c r="J377" i="50"/>
  <c r="J376" i="50"/>
  <c r="J375" i="50"/>
  <c r="J374" i="50"/>
  <c r="BZ373" i="50"/>
  <c r="J373" i="50"/>
  <c r="J372" i="50"/>
  <c r="J371" i="50"/>
  <c r="J370" i="50"/>
  <c r="BZ369" i="50"/>
  <c r="J369" i="50"/>
  <c r="J368" i="50"/>
  <c r="J367" i="50"/>
  <c r="J366" i="50"/>
  <c r="BZ365" i="50"/>
  <c r="J365" i="50"/>
  <c r="J364" i="50"/>
  <c r="J363" i="50"/>
  <c r="J362" i="50"/>
  <c r="BZ361" i="50"/>
  <c r="J361" i="50"/>
  <c r="J360" i="50"/>
  <c r="J359" i="50"/>
  <c r="J358" i="50"/>
  <c r="BZ357" i="50"/>
  <c r="J357" i="50"/>
  <c r="J356" i="50"/>
  <c r="J355" i="50"/>
  <c r="J354" i="50"/>
  <c r="BZ353" i="50"/>
  <c r="J353" i="50"/>
  <c r="J352" i="50"/>
  <c r="J351" i="50"/>
  <c r="J350" i="50"/>
  <c r="BZ349" i="50"/>
  <c r="J349" i="50"/>
  <c r="J348" i="50"/>
  <c r="J347" i="50"/>
  <c r="J346" i="50"/>
  <c r="BZ345" i="50"/>
  <c r="J345" i="50"/>
  <c r="J344" i="50"/>
  <c r="J343" i="50"/>
  <c r="J342" i="50"/>
  <c r="BZ341" i="50"/>
  <c r="J341" i="50"/>
  <c r="J340" i="50"/>
  <c r="J339" i="50"/>
  <c r="J338" i="50"/>
  <c r="BZ337" i="50"/>
  <c r="J337" i="50"/>
  <c r="J336" i="50"/>
  <c r="J335" i="50"/>
  <c r="J334" i="50"/>
  <c r="BZ333" i="50"/>
  <c r="J333" i="50"/>
  <c r="J332" i="50"/>
  <c r="J331" i="50"/>
  <c r="J330" i="50"/>
  <c r="BZ329" i="50"/>
  <c r="J329" i="50"/>
  <c r="J328" i="50"/>
  <c r="J327" i="50"/>
  <c r="J326" i="50"/>
  <c r="BZ325" i="50"/>
  <c r="J325" i="50"/>
  <c r="J324" i="50"/>
  <c r="J323" i="50"/>
  <c r="J322" i="50"/>
  <c r="BZ321" i="50"/>
  <c r="J321" i="50"/>
  <c r="J320" i="50"/>
  <c r="J319" i="50"/>
  <c r="J318" i="50"/>
  <c r="J317" i="50"/>
  <c r="J316" i="50"/>
  <c r="J315" i="50"/>
  <c r="J314" i="50"/>
  <c r="J313" i="50"/>
  <c r="J312" i="50"/>
  <c r="J311" i="50"/>
  <c r="J310" i="50"/>
  <c r="J309" i="50"/>
  <c r="J308" i="50"/>
  <c r="J307" i="50"/>
  <c r="J306" i="50"/>
  <c r="BZ305" i="50"/>
  <c r="J305" i="50"/>
  <c r="J304" i="50"/>
  <c r="J303" i="50"/>
  <c r="J302" i="50"/>
  <c r="J301" i="50"/>
  <c r="J300" i="50"/>
  <c r="J299" i="50"/>
  <c r="J298" i="50"/>
  <c r="J297" i="50"/>
  <c r="J296" i="50"/>
  <c r="J295" i="50"/>
  <c r="J294" i="50"/>
  <c r="J293" i="50"/>
  <c r="J292" i="50"/>
  <c r="J291" i="50"/>
  <c r="J290" i="50"/>
  <c r="J289" i="50"/>
  <c r="J288" i="50"/>
  <c r="J287" i="50"/>
  <c r="J286" i="50"/>
  <c r="BZ285" i="50"/>
  <c r="J285" i="50"/>
  <c r="J284" i="50"/>
  <c r="J283" i="50"/>
  <c r="J282" i="50"/>
  <c r="J281" i="50"/>
  <c r="J280" i="50"/>
  <c r="J279" i="50"/>
  <c r="J278" i="50"/>
  <c r="J277" i="50"/>
  <c r="J276" i="50"/>
  <c r="J275" i="50"/>
  <c r="J274" i="50"/>
  <c r="J273" i="50"/>
  <c r="J272" i="50"/>
  <c r="J271" i="50"/>
  <c r="J270" i="50"/>
  <c r="BZ269" i="50"/>
  <c r="J269" i="50"/>
  <c r="J268" i="50"/>
  <c r="J267" i="50"/>
  <c r="J266" i="50"/>
  <c r="J265" i="50"/>
  <c r="J264" i="50"/>
  <c r="J263" i="50"/>
  <c r="J262" i="50"/>
  <c r="J261" i="50"/>
  <c r="J260" i="50"/>
  <c r="J259" i="50"/>
  <c r="J258" i="50"/>
  <c r="J257" i="50"/>
  <c r="J256" i="50"/>
  <c r="J255" i="50"/>
  <c r="J254" i="50"/>
  <c r="BZ253" i="50"/>
  <c r="J253" i="50"/>
  <c r="J252" i="50"/>
  <c r="J251" i="50"/>
  <c r="J250" i="50"/>
  <c r="J249" i="50"/>
  <c r="J248" i="50"/>
  <c r="J247" i="50"/>
  <c r="J246" i="50"/>
  <c r="J245" i="50"/>
  <c r="J244" i="50"/>
  <c r="J243" i="50"/>
  <c r="J242" i="50"/>
  <c r="J241" i="50"/>
  <c r="J240" i="50"/>
  <c r="J239" i="50"/>
  <c r="J238" i="50"/>
  <c r="BZ237" i="50"/>
  <c r="J237" i="50"/>
  <c r="J236" i="50"/>
  <c r="J235" i="50"/>
  <c r="J234" i="50"/>
  <c r="J233" i="50"/>
  <c r="J232" i="50"/>
  <c r="J231" i="50"/>
  <c r="J230" i="50"/>
  <c r="J229" i="50"/>
  <c r="J228" i="50"/>
  <c r="J227" i="50"/>
  <c r="J226" i="50"/>
  <c r="J225" i="50"/>
  <c r="J224" i="50"/>
  <c r="J223" i="50"/>
  <c r="J222" i="50"/>
  <c r="BZ221" i="50"/>
  <c r="J221" i="50"/>
  <c r="J220" i="50"/>
  <c r="J219" i="50"/>
  <c r="J218" i="50"/>
  <c r="J217" i="50"/>
  <c r="J216" i="50"/>
  <c r="J215" i="50"/>
  <c r="J214" i="50"/>
  <c r="J213" i="50"/>
  <c r="J212" i="50"/>
  <c r="J211" i="50"/>
  <c r="J210" i="50"/>
  <c r="J209" i="50"/>
  <c r="J208" i="50"/>
  <c r="J207" i="50"/>
  <c r="J206" i="50"/>
  <c r="BZ205" i="50"/>
  <c r="J205" i="50"/>
  <c r="J204" i="50"/>
  <c r="J203" i="50"/>
  <c r="J202" i="50"/>
  <c r="J201" i="50"/>
  <c r="A201" i="50"/>
  <c r="J200" i="50"/>
  <c r="J199" i="50"/>
  <c r="J198" i="50"/>
  <c r="J197" i="50"/>
  <c r="J196" i="50"/>
  <c r="BZ195" i="50"/>
  <c r="J195" i="50"/>
  <c r="J194" i="50"/>
  <c r="J193" i="50"/>
  <c r="J192" i="50"/>
  <c r="BZ191" i="50"/>
  <c r="J191" i="50"/>
  <c r="J190" i="50"/>
  <c r="J189" i="50"/>
  <c r="J188" i="50"/>
  <c r="BZ187" i="50"/>
  <c r="J187" i="50"/>
  <c r="J186" i="50"/>
  <c r="J185" i="50"/>
  <c r="J184" i="50"/>
  <c r="J183" i="50"/>
  <c r="J182" i="50"/>
  <c r="J181" i="50"/>
  <c r="J180" i="50"/>
  <c r="BZ179" i="50"/>
  <c r="J179" i="50"/>
  <c r="J178" i="50"/>
  <c r="J177" i="50"/>
  <c r="J176" i="50"/>
  <c r="BZ175" i="50"/>
  <c r="J175" i="50"/>
  <c r="J174" i="50"/>
  <c r="J173" i="50"/>
  <c r="J172" i="50"/>
  <c r="BZ171" i="50"/>
  <c r="J171" i="50"/>
  <c r="J170" i="50"/>
  <c r="J169" i="50"/>
  <c r="J168" i="50"/>
  <c r="J167" i="50"/>
  <c r="J166" i="50"/>
  <c r="J165" i="50"/>
  <c r="J164" i="50"/>
  <c r="BZ163" i="50"/>
  <c r="J163" i="50"/>
  <c r="J162" i="50"/>
  <c r="J161" i="50"/>
  <c r="J160" i="50"/>
  <c r="BZ159" i="50"/>
  <c r="J159" i="50"/>
  <c r="J158" i="50"/>
  <c r="J157" i="50"/>
  <c r="J156" i="50"/>
  <c r="BZ155" i="50"/>
  <c r="J155" i="50"/>
  <c r="J154" i="50"/>
  <c r="J153" i="50"/>
  <c r="J152" i="50"/>
  <c r="J151" i="50"/>
  <c r="J150" i="50"/>
  <c r="J149" i="50"/>
  <c r="J148" i="50"/>
  <c r="BZ147" i="50"/>
  <c r="J147" i="50"/>
  <c r="J146" i="50"/>
  <c r="J145" i="50"/>
  <c r="J144" i="50"/>
  <c r="BZ143" i="50"/>
  <c r="J143" i="50"/>
  <c r="J142" i="50"/>
  <c r="J141" i="50"/>
  <c r="J140" i="50"/>
  <c r="BZ139" i="50"/>
  <c r="J139" i="50"/>
  <c r="J138" i="50"/>
  <c r="J137" i="50"/>
  <c r="J136" i="50"/>
  <c r="J135" i="50"/>
  <c r="J134" i="50"/>
  <c r="J133" i="50"/>
  <c r="J132" i="50"/>
  <c r="J131" i="50"/>
  <c r="J130" i="50"/>
  <c r="BZ129" i="50"/>
  <c r="J129" i="50"/>
  <c r="J128" i="50"/>
  <c r="J127" i="50"/>
  <c r="J126" i="50"/>
  <c r="BZ125" i="50"/>
  <c r="J125" i="50"/>
  <c r="J124" i="50"/>
  <c r="J123" i="50"/>
  <c r="J122" i="50"/>
  <c r="BZ121" i="50"/>
  <c r="J121" i="50"/>
  <c r="J120" i="50"/>
  <c r="J119" i="50"/>
  <c r="J118" i="50"/>
  <c r="BZ117" i="50"/>
  <c r="J117" i="50"/>
  <c r="J116" i="50"/>
  <c r="J115" i="50"/>
  <c r="J114" i="50"/>
  <c r="BZ113" i="50"/>
  <c r="J113" i="50"/>
  <c r="J112" i="50"/>
  <c r="J111" i="50"/>
  <c r="J110" i="50"/>
  <c r="BZ109" i="50"/>
  <c r="J109" i="50"/>
  <c r="J108" i="50"/>
  <c r="J107" i="50"/>
  <c r="J106" i="50"/>
  <c r="BZ105" i="50"/>
  <c r="J105" i="50"/>
  <c r="J104" i="50"/>
  <c r="J103" i="50"/>
  <c r="J102" i="50"/>
  <c r="BZ101" i="50"/>
  <c r="J101" i="50"/>
  <c r="J100" i="50"/>
  <c r="J99" i="50"/>
  <c r="J98" i="50"/>
  <c r="BZ97" i="50"/>
  <c r="J97" i="50"/>
  <c r="J96" i="50"/>
  <c r="J95" i="50"/>
  <c r="J94" i="50"/>
  <c r="BZ93" i="50"/>
  <c r="J93" i="50"/>
  <c r="J92" i="50"/>
  <c r="J91" i="50"/>
  <c r="J90" i="50"/>
  <c r="BZ89" i="50"/>
  <c r="J89" i="50"/>
  <c r="J88" i="50"/>
  <c r="J87" i="50"/>
  <c r="J86" i="50"/>
  <c r="BZ85" i="50"/>
  <c r="J85" i="50"/>
  <c r="J84" i="50"/>
  <c r="J83" i="50"/>
  <c r="J82" i="50"/>
  <c r="BZ81" i="50"/>
  <c r="J81" i="50"/>
  <c r="J80" i="50"/>
  <c r="J79" i="50"/>
  <c r="J78" i="50"/>
  <c r="J77" i="50"/>
  <c r="J76" i="50"/>
  <c r="J75" i="50"/>
  <c r="J74" i="50"/>
  <c r="BZ73" i="50"/>
  <c r="J73" i="50"/>
  <c r="J72" i="50"/>
  <c r="J71" i="50"/>
  <c r="J70" i="50"/>
  <c r="BZ69" i="50"/>
  <c r="J69" i="50"/>
  <c r="J68" i="50"/>
  <c r="J67" i="50"/>
  <c r="J66" i="50"/>
  <c r="J65" i="50"/>
  <c r="J64" i="50"/>
  <c r="BZ63" i="50"/>
  <c r="J63" i="50"/>
  <c r="J62" i="50"/>
  <c r="BZ61" i="50"/>
  <c r="J61" i="50"/>
  <c r="J60" i="50"/>
  <c r="BZ59" i="50"/>
  <c r="J59" i="50"/>
  <c r="J58" i="50"/>
  <c r="BZ57" i="50"/>
  <c r="J57" i="50"/>
  <c r="J56" i="50"/>
  <c r="BZ55" i="50"/>
  <c r="J55" i="50"/>
  <c r="J54" i="50"/>
  <c r="BZ53" i="50"/>
  <c r="J53" i="50"/>
  <c r="J52" i="50"/>
  <c r="BZ51" i="50"/>
  <c r="J51" i="50"/>
  <c r="J50" i="50"/>
  <c r="BZ49" i="50"/>
  <c r="J49" i="50"/>
  <c r="J48" i="50"/>
  <c r="BZ47" i="50"/>
  <c r="J47" i="50"/>
  <c r="J46" i="50"/>
  <c r="BZ45" i="50"/>
  <c r="J45" i="50"/>
  <c r="J44" i="50"/>
  <c r="BZ43" i="50"/>
  <c r="J43" i="50"/>
  <c r="J42" i="50"/>
  <c r="BZ41" i="50"/>
  <c r="J41" i="50"/>
  <c r="J40" i="50"/>
  <c r="BZ39" i="50"/>
  <c r="J39" i="50"/>
  <c r="J38" i="50"/>
  <c r="BZ37" i="50"/>
  <c r="J37" i="50"/>
  <c r="J36" i="50"/>
  <c r="BZ35" i="50"/>
  <c r="J35" i="50"/>
  <c r="J34" i="50"/>
  <c r="BZ33" i="50"/>
  <c r="J33" i="50"/>
  <c r="J32" i="50"/>
  <c r="BZ31" i="50"/>
  <c r="J31" i="50"/>
  <c r="J30" i="50"/>
  <c r="BZ29" i="50"/>
  <c r="J29" i="50"/>
  <c r="J28" i="50"/>
  <c r="BZ27" i="50"/>
  <c r="J27" i="50"/>
  <c r="J26" i="50"/>
  <c r="BZ25" i="50"/>
  <c r="J25" i="50"/>
  <c r="J24" i="50"/>
  <c r="BZ23" i="50"/>
  <c r="J23" i="50"/>
  <c r="J22" i="50"/>
  <c r="BZ21" i="50"/>
  <c r="J21" i="50"/>
  <c r="J20" i="50"/>
  <c r="BZ19" i="50"/>
  <c r="J19" i="50"/>
  <c r="J18" i="50"/>
  <c r="BZ17" i="50"/>
  <c r="J17" i="50"/>
  <c r="J16" i="50"/>
  <c r="BZ15" i="50"/>
  <c r="J15" i="50"/>
  <c r="J14" i="50"/>
  <c r="BZ13" i="50"/>
  <c r="J13" i="50"/>
  <c r="J12" i="50"/>
  <c r="BZ11" i="50"/>
  <c r="J11" i="50"/>
  <c r="J10" i="50"/>
  <c r="BZ9" i="50"/>
  <c r="J9" i="50"/>
  <c r="J8" i="50"/>
  <c r="BZ7" i="50"/>
  <c r="J7" i="50"/>
  <c r="J6" i="50"/>
  <c r="BZ5" i="50"/>
  <c r="J5" i="50"/>
  <c r="J4" i="50"/>
  <c r="BZ3" i="50"/>
  <c r="J3" i="50"/>
  <c r="J2" i="50"/>
  <c r="BZ67" i="50" l="1"/>
  <c r="BZ71" i="50"/>
  <c r="BZ91" i="50"/>
  <c r="BZ95" i="50"/>
  <c r="BZ107" i="50"/>
  <c r="BZ111" i="50"/>
  <c r="BZ131" i="50"/>
  <c r="BZ65" i="50"/>
  <c r="BZ75" i="50"/>
  <c r="BZ83" i="50"/>
  <c r="BZ115" i="50"/>
  <c r="BZ123" i="50"/>
  <c r="BZ127" i="50"/>
  <c r="BZ79" i="50"/>
  <c r="BZ99" i="50"/>
  <c r="BZ2" i="50"/>
  <c r="BZ4" i="50"/>
  <c r="BZ6" i="50"/>
  <c r="BZ8" i="50"/>
  <c r="BZ10" i="50"/>
  <c r="BZ12" i="50"/>
  <c r="BZ14" i="50"/>
  <c r="BZ16" i="50"/>
  <c r="BZ18" i="50"/>
  <c r="BZ20" i="50"/>
  <c r="BZ22" i="50"/>
  <c r="BZ24" i="50"/>
  <c r="BZ26" i="50"/>
  <c r="BZ28" i="50"/>
  <c r="BZ30" i="50"/>
  <c r="BZ32" i="50"/>
  <c r="BZ34" i="50"/>
  <c r="BZ36" i="50"/>
  <c r="BZ38" i="50"/>
  <c r="BZ40" i="50"/>
  <c r="BZ42" i="50"/>
  <c r="BZ44" i="50"/>
  <c r="BZ46" i="50"/>
  <c r="BZ133" i="50"/>
  <c r="BZ137" i="50"/>
  <c r="BZ141" i="50"/>
  <c r="BZ145" i="50"/>
  <c r="BZ149" i="50"/>
  <c r="BZ153" i="50"/>
  <c r="BZ157" i="50"/>
  <c r="BZ161" i="50"/>
  <c r="BZ66" i="50"/>
  <c r="BZ68" i="50"/>
  <c r="BZ70" i="50"/>
  <c r="BZ74" i="50"/>
  <c r="BZ76" i="50"/>
  <c r="BZ78" i="50"/>
  <c r="BZ88" i="50"/>
  <c r="BZ104" i="50"/>
  <c r="BZ120" i="50"/>
  <c r="BZ136" i="50"/>
  <c r="BZ152" i="50"/>
  <c r="BZ168" i="50"/>
  <c r="BZ184" i="50"/>
  <c r="BZ200" i="50"/>
  <c r="BZ203" i="50"/>
  <c r="BZ207" i="50"/>
  <c r="BZ211" i="50"/>
  <c r="BZ215" i="50"/>
  <c r="BZ219" i="50"/>
  <c r="BZ223" i="50"/>
  <c r="BZ227" i="50"/>
  <c r="BZ231" i="50"/>
  <c r="BZ235" i="50"/>
  <c r="BZ239" i="50"/>
  <c r="BZ243" i="50"/>
  <c r="BZ247" i="50"/>
  <c r="BZ251" i="50"/>
  <c r="BZ255" i="50"/>
  <c r="BZ259" i="50"/>
  <c r="BZ263" i="50"/>
  <c r="BZ267" i="50"/>
  <c r="BZ271" i="50"/>
  <c r="BZ275" i="50"/>
  <c r="BZ279" i="50"/>
  <c r="BZ283" i="50"/>
  <c r="BZ287" i="50"/>
  <c r="BZ291" i="50"/>
  <c r="BZ295" i="50"/>
  <c r="BZ299" i="50"/>
  <c r="BZ303" i="50"/>
  <c r="BZ307" i="50"/>
  <c r="BZ311" i="50"/>
  <c r="BZ315" i="50"/>
  <c r="BZ319" i="50"/>
  <c r="BZ323" i="50"/>
  <c r="BZ327" i="50"/>
  <c r="BZ331" i="50"/>
  <c r="BZ335" i="50"/>
  <c r="BZ339" i="50"/>
  <c r="M8" i="49" s="1"/>
  <c r="G43" i="53" s="1"/>
  <c r="BZ343" i="50"/>
  <c r="BZ347" i="50"/>
  <c r="BZ351" i="50"/>
  <c r="BZ355" i="50"/>
  <c r="BZ359" i="50"/>
  <c r="BZ363" i="50"/>
  <c r="BZ367" i="50"/>
  <c r="M49" i="49" s="1"/>
  <c r="G109" i="53" s="1"/>
  <c r="BZ371" i="50"/>
  <c r="BZ375" i="50"/>
  <c r="BZ379" i="50"/>
  <c r="BZ383" i="50"/>
  <c r="M56" i="49" s="1"/>
  <c r="G66" i="53" s="1"/>
  <c r="BZ48" i="50"/>
  <c r="BZ50" i="50"/>
  <c r="BZ52" i="50"/>
  <c r="BZ54" i="50"/>
  <c r="BZ56" i="50"/>
  <c r="BZ58" i="50"/>
  <c r="BZ60" i="50"/>
  <c r="BZ62" i="50"/>
  <c r="BZ82" i="50"/>
  <c r="BZ86" i="50"/>
  <c r="BZ90" i="50"/>
  <c r="BZ94" i="50"/>
  <c r="BZ98" i="50"/>
  <c r="BZ102" i="50"/>
  <c r="BZ106" i="50"/>
  <c r="BZ110" i="50"/>
  <c r="BZ114" i="50"/>
  <c r="BZ118" i="50"/>
  <c r="BZ122" i="50"/>
  <c r="BZ126" i="50"/>
  <c r="BZ130" i="50"/>
  <c r="BZ134" i="50"/>
  <c r="BZ138" i="50"/>
  <c r="BZ142" i="50"/>
  <c r="BZ146" i="50"/>
  <c r="BZ150" i="50"/>
  <c r="BZ154" i="50"/>
  <c r="BZ158" i="50"/>
  <c r="BZ162" i="50"/>
  <c r="BZ166" i="50"/>
  <c r="BZ170" i="50"/>
  <c r="BZ174" i="50"/>
  <c r="BZ178" i="50"/>
  <c r="BZ182" i="50"/>
  <c r="BZ186" i="50"/>
  <c r="BZ190" i="50"/>
  <c r="BZ194" i="50"/>
  <c r="BZ198" i="50"/>
  <c r="BZ202" i="50"/>
  <c r="BZ206" i="50"/>
  <c r="BZ210" i="50"/>
  <c r="BZ214" i="50"/>
  <c r="BZ218" i="50"/>
  <c r="BZ222" i="50"/>
  <c r="BZ226" i="50"/>
  <c r="BZ230" i="50"/>
  <c r="BZ234" i="50"/>
  <c r="BZ238" i="50"/>
  <c r="BZ242" i="50"/>
  <c r="BZ246" i="50"/>
  <c r="BZ250" i="50"/>
  <c r="BZ254" i="50"/>
  <c r="BZ258" i="50"/>
  <c r="BZ262" i="50"/>
  <c r="BZ266" i="50"/>
  <c r="BZ270" i="50"/>
  <c r="BZ274" i="50"/>
  <c r="BZ278" i="50"/>
  <c r="BZ282" i="50"/>
  <c r="BZ286" i="50"/>
  <c r="BZ290" i="50"/>
  <c r="BZ294" i="50"/>
  <c r="BZ298" i="50"/>
  <c r="BZ302" i="50"/>
  <c r="BZ306" i="50"/>
  <c r="BZ310" i="50"/>
  <c r="BZ314" i="50"/>
  <c r="M25" i="49" s="1"/>
  <c r="G67" i="53" s="1"/>
  <c r="F59" i="53" s="1"/>
  <c r="BZ318" i="50"/>
  <c r="M32" i="49" s="1"/>
  <c r="G49" i="53" s="1"/>
  <c r="BZ322" i="50"/>
  <c r="M48" i="49" s="1"/>
  <c r="G85" i="53" s="1"/>
  <c r="BZ326" i="50"/>
  <c r="BZ330" i="50"/>
  <c r="M31" i="49" s="1"/>
  <c r="G48" i="53" s="1"/>
  <c r="BZ334" i="50"/>
  <c r="BZ338" i="50"/>
  <c r="BZ342" i="50"/>
  <c r="BZ346" i="50"/>
  <c r="BZ350" i="50"/>
  <c r="BZ354" i="50"/>
  <c r="BZ358" i="50"/>
  <c r="BZ362" i="50"/>
  <c r="BZ366" i="50"/>
  <c r="M14" i="49" s="1"/>
  <c r="G112" i="53" s="1"/>
  <c r="BZ370" i="50"/>
  <c r="BZ374" i="50"/>
  <c r="BZ378" i="50"/>
  <c r="M15" i="49" s="1"/>
  <c r="G90" i="53" s="1"/>
  <c r="BZ382" i="50"/>
  <c r="BZ386" i="50"/>
  <c r="BZ165" i="50"/>
  <c r="BZ169" i="50"/>
  <c r="BZ173" i="50"/>
  <c r="BZ177" i="50"/>
  <c r="BZ181" i="50"/>
  <c r="BZ185" i="50"/>
  <c r="BZ189" i="50"/>
  <c r="BZ193" i="50"/>
  <c r="BZ197" i="50"/>
  <c r="BZ208" i="50"/>
  <c r="BZ212" i="50"/>
  <c r="BZ216" i="50"/>
  <c r="BZ224" i="50"/>
  <c r="BZ228" i="50"/>
  <c r="BZ232" i="50"/>
  <c r="BZ240" i="50"/>
  <c r="BZ244" i="50"/>
  <c r="BZ248" i="50"/>
  <c r="BZ256" i="50"/>
  <c r="BZ260" i="50"/>
  <c r="BZ264" i="50"/>
  <c r="BZ272" i="50"/>
  <c r="BZ276" i="50"/>
  <c r="BZ280" i="50"/>
  <c r="BZ288" i="50"/>
  <c r="BZ292" i="50"/>
  <c r="BZ296" i="50"/>
  <c r="BZ300" i="50"/>
  <c r="BZ308" i="50"/>
  <c r="BZ312" i="50"/>
  <c r="BZ324" i="50"/>
  <c r="BZ328" i="50"/>
  <c r="BZ332" i="50"/>
  <c r="BZ336" i="50"/>
  <c r="BZ340" i="50"/>
  <c r="BZ344" i="50"/>
  <c r="BZ348" i="50"/>
  <c r="BZ352" i="50"/>
  <c r="BZ356" i="50"/>
  <c r="BZ360" i="50"/>
  <c r="BZ364" i="50"/>
  <c r="BZ368" i="50"/>
  <c r="BZ372" i="50"/>
  <c r="BZ376" i="50"/>
  <c r="BZ380" i="50"/>
  <c r="BZ384" i="50"/>
  <c r="M60" i="49" s="1"/>
  <c r="BZ388" i="50"/>
  <c r="BZ392" i="50"/>
  <c r="BZ396" i="50"/>
  <c r="BZ72" i="50"/>
  <c r="BZ77" i="50"/>
  <c r="BZ80" i="50"/>
  <c r="BZ96" i="50"/>
  <c r="BZ112" i="50"/>
  <c r="BZ128" i="50"/>
  <c r="BZ144" i="50"/>
  <c r="BZ160" i="50"/>
  <c r="BZ176" i="50"/>
  <c r="BZ192" i="50"/>
  <c r="BZ213" i="50"/>
  <c r="BZ229" i="50"/>
  <c r="BZ245" i="50"/>
  <c r="BZ261" i="50"/>
  <c r="BZ277" i="50"/>
  <c r="BZ293" i="50"/>
  <c r="BZ309" i="50"/>
  <c r="M18" i="49" s="1"/>
  <c r="G46" i="53" s="1"/>
  <c r="BZ84" i="50"/>
  <c r="BZ87" i="50"/>
  <c r="BZ100" i="50"/>
  <c r="BZ103" i="50"/>
  <c r="BZ116" i="50"/>
  <c r="BZ119" i="50"/>
  <c r="BZ132" i="50"/>
  <c r="BZ135" i="50"/>
  <c r="BZ148" i="50"/>
  <c r="BZ151" i="50"/>
  <c r="BZ164" i="50"/>
  <c r="BZ167" i="50"/>
  <c r="BZ180" i="50"/>
  <c r="BZ183" i="50"/>
  <c r="BZ196" i="50"/>
  <c r="BZ199" i="50"/>
  <c r="BZ201" i="50"/>
  <c r="BZ204" i="50"/>
  <c r="BZ217" i="50"/>
  <c r="BZ220" i="50"/>
  <c r="BZ233" i="50"/>
  <c r="BZ236" i="50"/>
  <c r="BZ249" i="50"/>
  <c r="BZ252" i="50"/>
  <c r="BZ265" i="50"/>
  <c r="BZ268" i="50"/>
  <c r="BZ281" i="50"/>
  <c r="BZ284" i="50"/>
  <c r="BZ297" i="50"/>
  <c r="BZ313" i="50"/>
  <c r="BZ316" i="50"/>
  <c r="BZ301" i="50"/>
  <c r="BZ304" i="50"/>
  <c r="BZ317" i="50"/>
  <c r="BZ320" i="50"/>
  <c r="BZ64" i="50"/>
  <c r="BZ92" i="50"/>
  <c r="BZ108" i="50"/>
  <c r="BZ124" i="50"/>
  <c r="BZ140" i="50"/>
  <c r="BZ156" i="50"/>
  <c r="BZ172" i="50"/>
  <c r="BZ188" i="50"/>
  <c r="BZ209" i="50"/>
  <c r="BZ225" i="50"/>
  <c r="BZ241" i="50"/>
  <c r="BZ257" i="50"/>
  <c r="BZ273" i="50"/>
  <c r="BZ289" i="50"/>
  <c r="M66" i="49"/>
  <c r="M9" i="49" l="1"/>
  <c r="G44" i="53" s="1"/>
  <c r="M54" i="49"/>
  <c r="G15" i="53" s="1"/>
  <c r="M62" i="49"/>
  <c r="G131" i="53"/>
  <c r="F123" i="53" s="1"/>
  <c r="F126" i="53" s="1"/>
  <c r="F35" i="53"/>
  <c r="F101" i="53"/>
  <c r="F104" i="53" s="1"/>
  <c r="M12" i="49"/>
  <c r="G89" i="53" s="1"/>
  <c r="M10" i="49"/>
  <c r="G88" i="53" s="1"/>
  <c r="M33" i="49"/>
  <c r="M7" i="49"/>
  <c r="G42" i="53" s="1"/>
  <c r="M17" i="49"/>
  <c r="G19" i="53" s="1"/>
  <c r="M19" i="49"/>
  <c r="G20" i="53" s="1"/>
  <c r="M38" i="49"/>
  <c r="M52" i="49"/>
  <c r="G65" i="53" s="1"/>
  <c r="F58" i="53" s="1"/>
  <c r="F61" i="53" s="1"/>
  <c r="M55" i="49"/>
  <c r="G16" i="53" s="1"/>
  <c r="M20" i="49"/>
  <c r="G21" i="53" s="1"/>
  <c r="M53" i="49"/>
  <c r="G87" i="53" s="1"/>
  <c r="M50" i="49"/>
  <c r="G86" i="53" s="1"/>
  <c r="M11" i="49"/>
  <c r="G45" i="53" s="1"/>
  <c r="M51" i="49"/>
  <c r="G14" i="53" s="1"/>
  <c r="M6" i="49"/>
  <c r="G41" i="53" s="1"/>
  <c r="M5" i="49"/>
  <c r="G17" i="53" s="1"/>
  <c r="G44" i="49"/>
  <c r="F44" i="49"/>
  <c r="E44" i="49"/>
  <c r="K8" i="49"/>
  <c r="I8" i="49"/>
  <c r="H8" i="49"/>
  <c r="G8" i="49"/>
  <c r="F8" i="49"/>
  <c r="E8" i="49"/>
  <c r="C161" i="45"/>
  <c r="D161" i="45"/>
  <c r="E161" i="45"/>
  <c r="F161" i="45"/>
  <c r="K161" i="45"/>
  <c r="C162" i="45"/>
  <c r="D162" i="45"/>
  <c r="E162" i="45"/>
  <c r="F162" i="45"/>
  <c r="K162" i="45"/>
  <c r="C163" i="45"/>
  <c r="D163" i="45"/>
  <c r="E163" i="45"/>
  <c r="F163" i="45"/>
  <c r="K163" i="45"/>
  <c r="C164" i="45"/>
  <c r="D164" i="45"/>
  <c r="E164" i="45"/>
  <c r="F164" i="45"/>
  <c r="K164" i="45"/>
  <c r="C165" i="45"/>
  <c r="D165" i="45"/>
  <c r="E165" i="45"/>
  <c r="F165" i="45"/>
  <c r="K165" i="45"/>
  <c r="C166" i="45"/>
  <c r="D166" i="45"/>
  <c r="E166" i="45"/>
  <c r="F166" i="45"/>
  <c r="K166" i="45"/>
  <c r="C167" i="45"/>
  <c r="D167" i="45"/>
  <c r="E167" i="45"/>
  <c r="F167" i="45"/>
  <c r="K167" i="45"/>
  <c r="C168" i="45"/>
  <c r="D168" i="45"/>
  <c r="E168" i="45"/>
  <c r="F168" i="45"/>
  <c r="K168" i="45"/>
  <c r="C169" i="45"/>
  <c r="D169" i="45"/>
  <c r="E169" i="45"/>
  <c r="F169" i="45"/>
  <c r="K169" i="45"/>
  <c r="C170" i="45"/>
  <c r="D170" i="45"/>
  <c r="E170" i="45"/>
  <c r="F170" i="45"/>
  <c r="K170" i="45"/>
  <c r="C171" i="45"/>
  <c r="D171" i="45"/>
  <c r="E171" i="45"/>
  <c r="F171" i="45"/>
  <c r="K171" i="45"/>
  <c r="C172" i="45"/>
  <c r="D172" i="45"/>
  <c r="E172" i="45"/>
  <c r="F172" i="45"/>
  <c r="K172" i="45"/>
  <c r="C173" i="45"/>
  <c r="D173" i="45"/>
  <c r="E173" i="45"/>
  <c r="F173" i="45"/>
  <c r="K173" i="45"/>
  <c r="C174" i="45"/>
  <c r="D174" i="45"/>
  <c r="E174" i="45"/>
  <c r="F174" i="45"/>
  <c r="K174" i="45"/>
  <c r="C175" i="45"/>
  <c r="D175" i="45"/>
  <c r="E175" i="45"/>
  <c r="F175" i="45"/>
  <c r="K175" i="45"/>
  <c r="C176" i="45"/>
  <c r="D176" i="45"/>
  <c r="E176" i="45"/>
  <c r="F176" i="45"/>
  <c r="K176" i="45"/>
  <c r="C177" i="45"/>
  <c r="D177" i="45"/>
  <c r="E177" i="45"/>
  <c r="F177" i="45"/>
  <c r="K177" i="45"/>
  <c r="C178" i="45"/>
  <c r="D178" i="45"/>
  <c r="E178" i="45"/>
  <c r="F178" i="45"/>
  <c r="K178" i="45"/>
  <c r="C179" i="45"/>
  <c r="D179" i="45"/>
  <c r="E179" i="45"/>
  <c r="F179" i="45"/>
  <c r="K179" i="45"/>
  <c r="C180" i="45"/>
  <c r="D180" i="45"/>
  <c r="E180" i="45"/>
  <c r="F180" i="45"/>
  <c r="K180" i="45"/>
  <c r="C181" i="45"/>
  <c r="D181" i="45"/>
  <c r="E181" i="45"/>
  <c r="F181" i="45"/>
  <c r="K181" i="45"/>
  <c r="C182" i="45"/>
  <c r="D182" i="45"/>
  <c r="E182" i="45"/>
  <c r="F182" i="45"/>
  <c r="K182" i="45"/>
  <c r="C183" i="45"/>
  <c r="D183" i="45"/>
  <c r="E183" i="45"/>
  <c r="F183" i="45"/>
  <c r="K183" i="45"/>
  <c r="C184" i="45"/>
  <c r="D184" i="45"/>
  <c r="E184" i="45"/>
  <c r="F184" i="45"/>
  <c r="K184" i="45"/>
  <c r="C185" i="45"/>
  <c r="D185" i="45"/>
  <c r="E185" i="45"/>
  <c r="F185" i="45"/>
  <c r="K185" i="45"/>
  <c r="C186" i="45"/>
  <c r="D186" i="45"/>
  <c r="E186" i="45"/>
  <c r="F186" i="45"/>
  <c r="K186" i="45"/>
  <c r="C187" i="45"/>
  <c r="D187" i="45"/>
  <c r="E187" i="45"/>
  <c r="F187" i="45"/>
  <c r="K187" i="45"/>
  <c r="C188" i="45"/>
  <c r="D188" i="45"/>
  <c r="E188" i="45"/>
  <c r="F188" i="45"/>
  <c r="K188" i="45"/>
  <c r="C189" i="45"/>
  <c r="D189" i="45"/>
  <c r="E189" i="45"/>
  <c r="F189" i="45"/>
  <c r="K189" i="45"/>
  <c r="C190" i="45"/>
  <c r="D190" i="45"/>
  <c r="E190" i="45"/>
  <c r="F190" i="45"/>
  <c r="K190" i="45"/>
  <c r="C191" i="45"/>
  <c r="D191" i="45"/>
  <c r="E191" i="45"/>
  <c r="F191" i="45"/>
  <c r="K191" i="45"/>
  <c r="C192" i="45"/>
  <c r="D192" i="45"/>
  <c r="E192" i="45"/>
  <c r="F192" i="45"/>
  <c r="K192" i="45"/>
  <c r="C193" i="45"/>
  <c r="D193" i="45"/>
  <c r="E193" i="45"/>
  <c r="F193" i="45"/>
  <c r="K193" i="45"/>
  <c r="C194" i="45"/>
  <c r="D194" i="45"/>
  <c r="E194" i="45"/>
  <c r="F194" i="45"/>
  <c r="K194" i="45"/>
  <c r="C195" i="45"/>
  <c r="D195" i="45"/>
  <c r="E195" i="45"/>
  <c r="F195" i="45"/>
  <c r="K195" i="45"/>
  <c r="C196" i="45"/>
  <c r="D196" i="45"/>
  <c r="E196" i="45"/>
  <c r="F196" i="45"/>
  <c r="K196" i="45"/>
  <c r="C197" i="45"/>
  <c r="D197" i="45"/>
  <c r="E197" i="45"/>
  <c r="F197" i="45"/>
  <c r="K197" i="45"/>
  <c r="C198" i="45"/>
  <c r="D198" i="45"/>
  <c r="E198" i="45"/>
  <c r="F198" i="45"/>
  <c r="K198" i="45"/>
  <c r="C199" i="45"/>
  <c r="D199" i="45"/>
  <c r="E199" i="45"/>
  <c r="F199" i="45"/>
  <c r="K199" i="45"/>
  <c r="C200" i="45"/>
  <c r="D200" i="45"/>
  <c r="E200" i="45"/>
  <c r="F200" i="45"/>
  <c r="K200" i="45"/>
  <c r="C201" i="45"/>
  <c r="D201" i="45"/>
  <c r="E201" i="45"/>
  <c r="F201" i="45"/>
  <c r="K201" i="45"/>
  <c r="C202" i="45"/>
  <c r="D202" i="45"/>
  <c r="E202" i="45"/>
  <c r="F202" i="45"/>
  <c r="K202" i="45"/>
  <c r="G72" i="46"/>
  <c r="G73" i="46"/>
  <c r="G74" i="46"/>
  <c r="G75" i="46"/>
  <c r="G76" i="46"/>
  <c r="G77" i="46"/>
  <c r="G71" i="46"/>
  <c r="C71" i="46"/>
  <c r="K61" i="49"/>
  <c r="I61" i="49"/>
  <c r="H61" i="49"/>
  <c r="G61" i="49"/>
  <c r="F61" i="49"/>
  <c r="E61" i="49"/>
  <c r="K60" i="49"/>
  <c r="I60" i="49"/>
  <c r="H60" i="49"/>
  <c r="G60" i="49"/>
  <c r="F60" i="49"/>
  <c r="E60" i="49"/>
  <c r="K49" i="49"/>
  <c r="I49" i="49"/>
  <c r="H49" i="49"/>
  <c r="G49" i="49"/>
  <c r="F49" i="49"/>
  <c r="E49" i="49"/>
  <c r="K48" i="49"/>
  <c r="I48" i="49"/>
  <c r="H48" i="49"/>
  <c r="G48" i="49"/>
  <c r="F48" i="49"/>
  <c r="E48" i="49"/>
  <c r="F77" i="53" l="1"/>
  <c r="F80" i="53" s="1"/>
  <c r="F34" i="53"/>
  <c r="F37" i="53" s="1"/>
  <c r="G23" i="53"/>
  <c r="F8" i="53" s="1"/>
  <c r="F7" i="53"/>
  <c r="M23" i="49"/>
  <c r="M58" i="49"/>
  <c r="J8" i="49"/>
  <c r="J60" i="49"/>
  <c r="J61" i="49"/>
  <c r="J48" i="49"/>
  <c r="J49" i="49"/>
  <c r="F10" i="53" l="1"/>
  <c r="BK61" i="46"/>
  <c r="BJ61" i="46"/>
  <c r="BI61" i="46"/>
  <c r="BH61" i="46"/>
  <c r="BG61" i="46"/>
  <c r="BF61" i="46"/>
  <c r="BE61" i="46"/>
  <c r="BD61" i="46"/>
  <c r="BC61" i="46"/>
  <c r="BB61" i="46"/>
  <c r="BA61" i="46"/>
  <c r="AZ61" i="46"/>
  <c r="AY61" i="46"/>
  <c r="AX61" i="46"/>
  <c r="AW61" i="46"/>
  <c r="J61" i="46"/>
  <c r="H61" i="46"/>
  <c r="G61" i="46"/>
  <c r="F61" i="46"/>
  <c r="BK7" i="46"/>
  <c r="BJ7" i="46"/>
  <c r="BI7" i="46"/>
  <c r="BH7" i="46"/>
  <c r="BG7" i="46"/>
  <c r="BF7" i="46"/>
  <c r="BE7" i="46"/>
  <c r="BD7" i="46"/>
  <c r="BC7" i="46"/>
  <c r="BB7" i="46"/>
  <c r="BA7" i="46"/>
  <c r="AZ7" i="46"/>
  <c r="AY7" i="46"/>
  <c r="AX7" i="46"/>
  <c r="AW7" i="46"/>
  <c r="J7" i="46"/>
  <c r="H7" i="46"/>
  <c r="G7" i="46"/>
  <c r="F7" i="46"/>
  <c r="BK48" i="46"/>
  <c r="BJ48" i="46"/>
  <c r="BI48" i="46"/>
  <c r="BH48" i="46"/>
  <c r="BG48" i="46"/>
  <c r="BF48" i="46"/>
  <c r="BE48" i="46"/>
  <c r="BD48" i="46"/>
  <c r="BC48" i="46"/>
  <c r="BB48" i="46"/>
  <c r="BA48" i="46"/>
  <c r="AZ48" i="46"/>
  <c r="AY48" i="46"/>
  <c r="AX48" i="46"/>
  <c r="AW48" i="46"/>
  <c r="J48" i="46"/>
  <c r="H48" i="46"/>
  <c r="G48" i="46"/>
  <c r="F48" i="46"/>
  <c r="AW23" i="46"/>
  <c r="AX23" i="46"/>
  <c r="AY23" i="46"/>
  <c r="AZ23" i="46"/>
  <c r="BA23" i="46"/>
  <c r="BB23" i="46"/>
  <c r="BC23" i="46"/>
  <c r="BD23" i="46"/>
  <c r="BE23" i="46"/>
  <c r="BF23" i="46"/>
  <c r="BG23" i="46"/>
  <c r="BH23" i="46"/>
  <c r="BI23" i="46"/>
  <c r="BJ23" i="46"/>
  <c r="BK23" i="46"/>
  <c r="BK8" i="46"/>
  <c r="BJ8" i="46"/>
  <c r="BI8" i="46"/>
  <c r="BH8" i="46"/>
  <c r="BG8" i="46"/>
  <c r="BF8" i="46"/>
  <c r="BE8" i="46"/>
  <c r="BD8" i="46"/>
  <c r="BC8" i="46"/>
  <c r="BB8" i="46"/>
  <c r="BA8" i="46"/>
  <c r="AZ8" i="46"/>
  <c r="AY8" i="46"/>
  <c r="AX8" i="46"/>
  <c r="AW8" i="46"/>
  <c r="J8" i="46"/>
  <c r="H8" i="46"/>
  <c r="G8" i="46"/>
  <c r="F8" i="46"/>
  <c r="F5" i="46"/>
  <c r="G5" i="46"/>
  <c r="H5" i="46"/>
  <c r="J5" i="46"/>
  <c r="AW5" i="46"/>
  <c r="AX5" i="46"/>
  <c r="AY5" i="46"/>
  <c r="AZ5" i="46"/>
  <c r="BA5" i="46"/>
  <c r="BB5" i="46"/>
  <c r="BC5" i="46"/>
  <c r="BD5" i="46"/>
  <c r="BE5" i="46"/>
  <c r="BF5" i="46"/>
  <c r="BG5" i="46"/>
  <c r="BH5" i="46"/>
  <c r="BI5" i="46"/>
  <c r="BJ5" i="46"/>
  <c r="BK5" i="46"/>
  <c r="F6" i="46"/>
  <c r="G6" i="46"/>
  <c r="H6" i="46"/>
  <c r="J6" i="46"/>
  <c r="AW6" i="46"/>
  <c r="AX6" i="46"/>
  <c r="AY6" i="46"/>
  <c r="AZ6" i="46"/>
  <c r="BA6" i="46"/>
  <c r="BB6" i="46"/>
  <c r="BC6" i="46"/>
  <c r="BD6" i="46"/>
  <c r="BE6" i="46"/>
  <c r="BF6" i="46"/>
  <c r="BG6" i="46"/>
  <c r="BH6" i="46"/>
  <c r="BI6" i="46"/>
  <c r="BJ6" i="46"/>
  <c r="BK6" i="46"/>
  <c r="F9" i="46"/>
  <c r="G9" i="46"/>
  <c r="H9" i="46"/>
  <c r="J9" i="46"/>
  <c r="AW9" i="46"/>
  <c r="AX9" i="46"/>
  <c r="AY9" i="46"/>
  <c r="AZ9" i="46"/>
  <c r="BA9" i="46"/>
  <c r="BB9" i="46"/>
  <c r="BC9" i="46"/>
  <c r="BD9" i="46"/>
  <c r="BE9" i="46"/>
  <c r="BF9" i="46"/>
  <c r="BG9" i="46"/>
  <c r="BH9" i="46"/>
  <c r="BI9" i="46"/>
  <c r="BJ9" i="46"/>
  <c r="BK9" i="46"/>
  <c r="F10" i="46"/>
  <c r="G10" i="46"/>
  <c r="H10" i="46"/>
  <c r="J10" i="46"/>
  <c r="AW10" i="46"/>
  <c r="AX10" i="46"/>
  <c r="AY10" i="46"/>
  <c r="AZ10" i="46"/>
  <c r="BA10" i="46"/>
  <c r="BB10" i="46"/>
  <c r="BC10" i="46"/>
  <c r="BD10" i="46"/>
  <c r="BE10" i="46"/>
  <c r="BF10" i="46"/>
  <c r="BG10" i="46"/>
  <c r="BH10" i="46"/>
  <c r="BI10" i="46"/>
  <c r="BJ10" i="46"/>
  <c r="BK10" i="46"/>
  <c r="F11" i="46"/>
  <c r="G11" i="46"/>
  <c r="H11" i="46"/>
  <c r="J11" i="46"/>
  <c r="AW11" i="46"/>
  <c r="AX11" i="46"/>
  <c r="AY11" i="46"/>
  <c r="AZ11" i="46"/>
  <c r="BA11" i="46"/>
  <c r="BB11" i="46"/>
  <c r="BC11" i="46"/>
  <c r="BD11" i="46"/>
  <c r="BE11" i="46"/>
  <c r="BF11" i="46"/>
  <c r="BG11" i="46"/>
  <c r="BH11" i="46"/>
  <c r="BI11" i="46"/>
  <c r="BJ11" i="46"/>
  <c r="BK11" i="46"/>
  <c r="F12" i="46"/>
  <c r="G12" i="46"/>
  <c r="H12" i="46"/>
  <c r="J12" i="46"/>
  <c r="AW12" i="46"/>
  <c r="AX12" i="46"/>
  <c r="AY12" i="46"/>
  <c r="AZ12" i="46"/>
  <c r="BA12" i="46"/>
  <c r="BB12" i="46"/>
  <c r="BC12" i="46"/>
  <c r="BD12" i="46"/>
  <c r="BE12" i="46"/>
  <c r="BF12" i="46"/>
  <c r="BG12" i="46"/>
  <c r="BH12" i="46"/>
  <c r="BI12" i="46"/>
  <c r="BJ12" i="46"/>
  <c r="BK12" i="46"/>
  <c r="F13" i="46"/>
  <c r="G13" i="46"/>
  <c r="H13" i="46"/>
  <c r="J13" i="46"/>
  <c r="AW13" i="46"/>
  <c r="AX13" i="46"/>
  <c r="AY13" i="46"/>
  <c r="AZ13" i="46"/>
  <c r="BA13" i="46"/>
  <c r="BB13" i="46"/>
  <c r="BC13" i="46"/>
  <c r="BD13" i="46"/>
  <c r="BE13" i="46"/>
  <c r="BF13" i="46"/>
  <c r="BG13" i="46"/>
  <c r="BH13" i="46"/>
  <c r="BI13" i="46"/>
  <c r="BJ13" i="46"/>
  <c r="BK13" i="46"/>
  <c r="F14" i="46"/>
  <c r="G14" i="46"/>
  <c r="H14" i="46"/>
  <c r="J14" i="46"/>
  <c r="AW14" i="46"/>
  <c r="AX14" i="46"/>
  <c r="AY14" i="46"/>
  <c r="AZ14" i="46"/>
  <c r="BA14" i="46"/>
  <c r="BB14" i="46"/>
  <c r="BC14" i="46"/>
  <c r="BD14" i="46"/>
  <c r="BE14" i="46"/>
  <c r="BF14" i="46"/>
  <c r="BG14" i="46"/>
  <c r="BH14" i="46"/>
  <c r="BI14" i="46"/>
  <c r="BJ14" i="46"/>
  <c r="BK14" i="46"/>
  <c r="F15" i="46"/>
  <c r="G15" i="46"/>
  <c r="H15" i="46"/>
  <c r="J15" i="46"/>
  <c r="AW15" i="46"/>
  <c r="AX15" i="46"/>
  <c r="AY15" i="46"/>
  <c r="AZ15" i="46"/>
  <c r="BA15" i="46"/>
  <c r="BB15" i="46"/>
  <c r="BC15" i="46"/>
  <c r="BD15" i="46"/>
  <c r="BE15" i="46"/>
  <c r="BF15" i="46"/>
  <c r="BG15" i="46"/>
  <c r="BH15" i="46"/>
  <c r="BI15" i="46"/>
  <c r="BJ15" i="46"/>
  <c r="BK15" i="46"/>
  <c r="F16" i="46"/>
  <c r="G16" i="46"/>
  <c r="H16" i="46"/>
  <c r="J16" i="46"/>
  <c r="AW16" i="46"/>
  <c r="AX16" i="46"/>
  <c r="AY16" i="46"/>
  <c r="AZ16" i="46"/>
  <c r="BA16" i="46"/>
  <c r="BB16" i="46"/>
  <c r="BC16" i="46"/>
  <c r="BD16" i="46"/>
  <c r="BE16" i="46"/>
  <c r="BF16" i="46"/>
  <c r="BG16" i="46"/>
  <c r="BH16" i="46"/>
  <c r="BI16" i="46"/>
  <c r="BJ16" i="46"/>
  <c r="BK16" i="46"/>
  <c r="F17" i="46"/>
  <c r="G17" i="46"/>
  <c r="H17" i="46"/>
  <c r="J17" i="46"/>
  <c r="AW17" i="46"/>
  <c r="AX17" i="46"/>
  <c r="AY17" i="46"/>
  <c r="AZ17" i="46"/>
  <c r="BA17" i="46"/>
  <c r="BB17" i="46"/>
  <c r="BC17" i="46"/>
  <c r="BD17" i="46"/>
  <c r="BE17" i="46"/>
  <c r="BF17" i="46"/>
  <c r="BG17" i="46"/>
  <c r="BH17" i="46"/>
  <c r="BI17" i="46"/>
  <c r="BJ17" i="46"/>
  <c r="BK17" i="46"/>
  <c r="F18" i="46"/>
  <c r="G18" i="46"/>
  <c r="H18" i="46"/>
  <c r="J18" i="46"/>
  <c r="AW18" i="46"/>
  <c r="AX18" i="46"/>
  <c r="AY18" i="46"/>
  <c r="AZ18" i="46"/>
  <c r="BA18" i="46"/>
  <c r="BB18" i="46"/>
  <c r="BC18" i="46"/>
  <c r="BD18" i="46"/>
  <c r="BE18" i="46"/>
  <c r="BF18" i="46"/>
  <c r="BG18" i="46"/>
  <c r="BH18" i="46"/>
  <c r="BI18" i="46"/>
  <c r="BJ18" i="46"/>
  <c r="BK18" i="46"/>
  <c r="F60" i="46"/>
  <c r="G60" i="46"/>
  <c r="H60" i="46"/>
  <c r="J60" i="46"/>
  <c r="AW60" i="46"/>
  <c r="AX60" i="46"/>
  <c r="AY60" i="46"/>
  <c r="AZ60" i="46"/>
  <c r="BA60" i="46"/>
  <c r="BB60" i="46"/>
  <c r="BC60" i="46"/>
  <c r="BD60" i="46"/>
  <c r="BE60" i="46"/>
  <c r="BF60" i="46"/>
  <c r="BG60" i="46"/>
  <c r="BH60" i="46"/>
  <c r="BI60" i="46"/>
  <c r="BJ60" i="46"/>
  <c r="BK60" i="46"/>
  <c r="F19" i="46"/>
  <c r="G19" i="46"/>
  <c r="H19" i="46"/>
  <c r="J19" i="46"/>
  <c r="AW19" i="46"/>
  <c r="AX19" i="46"/>
  <c r="AY19" i="46"/>
  <c r="AZ19" i="46"/>
  <c r="BA19" i="46"/>
  <c r="BB19" i="46"/>
  <c r="BC19" i="46"/>
  <c r="BD19" i="46"/>
  <c r="BE19" i="46"/>
  <c r="BF19" i="46"/>
  <c r="BG19" i="46"/>
  <c r="BH19" i="46"/>
  <c r="BI19" i="46"/>
  <c r="BJ19" i="46"/>
  <c r="BK19" i="46"/>
  <c r="F20" i="46"/>
  <c r="G20" i="46"/>
  <c r="H20" i="46"/>
  <c r="J20" i="46"/>
  <c r="AW20" i="46"/>
  <c r="AX20" i="46"/>
  <c r="AY20" i="46"/>
  <c r="AZ20" i="46"/>
  <c r="BA20" i="46"/>
  <c r="BB20" i="46"/>
  <c r="BC20" i="46"/>
  <c r="BD20" i="46"/>
  <c r="BE20" i="46"/>
  <c r="BF20" i="46"/>
  <c r="BG20" i="46"/>
  <c r="BH20" i="46"/>
  <c r="BI20" i="46"/>
  <c r="BJ20" i="46"/>
  <c r="BK20" i="46"/>
  <c r="F21" i="46"/>
  <c r="G21" i="46"/>
  <c r="H21" i="46"/>
  <c r="J21" i="46"/>
  <c r="AW21" i="46"/>
  <c r="AX21" i="46"/>
  <c r="AY21" i="46"/>
  <c r="AZ21" i="46"/>
  <c r="BA21" i="46"/>
  <c r="BB21" i="46"/>
  <c r="BC21" i="46"/>
  <c r="BD21" i="46"/>
  <c r="BE21" i="46"/>
  <c r="BF21" i="46"/>
  <c r="BG21" i="46"/>
  <c r="BH21" i="46"/>
  <c r="BI21" i="46"/>
  <c r="BJ21" i="46"/>
  <c r="BK21" i="46"/>
  <c r="F22" i="46"/>
  <c r="G22" i="46"/>
  <c r="H22" i="46"/>
  <c r="J22" i="46"/>
  <c r="AW22" i="46"/>
  <c r="AX22" i="46"/>
  <c r="AY22" i="46"/>
  <c r="AZ22" i="46"/>
  <c r="BA22" i="46"/>
  <c r="BB22" i="46"/>
  <c r="BC22" i="46"/>
  <c r="BD22" i="46"/>
  <c r="BE22" i="46"/>
  <c r="BF22" i="46"/>
  <c r="BG22" i="46"/>
  <c r="BH22" i="46"/>
  <c r="BI22" i="46"/>
  <c r="BJ22" i="46"/>
  <c r="BK22" i="46"/>
  <c r="F24" i="46"/>
  <c r="G24" i="46"/>
  <c r="H24" i="46"/>
  <c r="J24" i="46"/>
  <c r="AW24" i="46"/>
  <c r="AX24" i="46"/>
  <c r="AY24" i="46"/>
  <c r="AZ24" i="46"/>
  <c r="BA24" i="46"/>
  <c r="BB24" i="46"/>
  <c r="BC24" i="46"/>
  <c r="BD24" i="46"/>
  <c r="BE24" i="46"/>
  <c r="BF24" i="46"/>
  <c r="BG24" i="46"/>
  <c r="BH24" i="46"/>
  <c r="BI24" i="46"/>
  <c r="BJ24" i="46"/>
  <c r="BK24" i="46"/>
  <c r="F25" i="46"/>
  <c r="G25" i="46"/>
  <c r="H25" i="46"/>
  <c r="J25" i="46"/>
  <c r="AW25" i="46"/>
  <c r="AX25" i="46"/>
  <c r="AY25" i="46"/>
  <c r="AZ25" i="46"/>
  <c r="BA25" i="46"/>
  <c r="BB25" i="46"/>
  <c r="BC25" i="46"/>
  <c r="BD25" i="46"/>
  <c r="BE25" i="46"/>
  <c r="BF25" i="46"/>
  <c r="BG25" i="46"/>
  <c r="BH25" i="46"/>
  <c r="BI25" i="46"/>
  <c r="BJ25" i="46"/>
  <c r="BK25" i="46"/>
  <c r="F27" i="46"/>
  <c r="G27" i="46"/>
  <c r="H27" i="46"/>
  <c r="J27" i="46"/>
  <c r="AW27" i="46"/>
  <c r="AX27" i="46"/>
  <c r="AY27" i="46"/>
  <c r="AZ27" i="46"/>
  <c r="BA27" i="46"/>
  <c r="BB27" i="46"/>
  <c r="BC27" i="46"/>
  <c r="BD27" i="46"/>
  <c r="BE27" i="46"/>
  <c r="BF27" i="46"/>
  <c r="BG27" i="46"/>
  <c r="BH27" i="46"/>
  <c r="BI27" i="46"/>
  <c r="BJ27" i="46"/>
  <c r="BK27" i="46"/>
  <c r="F28" i="46"/>
  <c r="G28" i="46"/>
  <c r="H28" i="46"/>
  <c r="J28" i="46"/>
  <c r="AW28" i="46"/>
  <c r="AX28" i="46"/>
  <c r="AY28" i="46"/>
  <c r="AZ28" i="46"/>
  <c r="BA28" i="46"/>
  <c r="BB28" i="46"/>
  <c r="BC28" i="46"/>
  <c r="BD28" i="46"/>
  <c r="BE28" i="46"/>
  <c r="BF28" i="46"/>
  <c r="BG28" i="46"/>
  <c r="BH28" i="46"/>
  <c r="BI28" i="46"/>
  <c r="BJ28" i="46"/>
  <c r="BK28" i="46"/>
  <c r="F29" i="46"/>
  <c r="G29" i="46"/>
  <c r="H29" i="46"/>
  <c r="J29" i="46"/>
  <c r="AW29" i="46"/>
  <c r="AX29" i="46"/>
  <c r="AY29" i="46"/>
  <c r="AZ29" i="46"/>
  <c r="BA29" i="46"/>
  <c r="BB29" i="46"/>
  <c r="BC29" i="46"/>
  <c r="BD29" i="46"/>
  <c r="BE29" i="46"/>
  <c r="BF29" i="46"/>
  <c r="BG29" i="46"/>
  <c r="BH29" i="46"/>
  <c r="BI29" i="46"/>
  <c r="BJ29" i="46"/>
  <c r="BK29" i="46"/>
  <c r="F30" i="46"/>
  <c r="G30" i="46"/>
  <c r="H30" i="46"/>
  <c r="J30" i="46"/>
  <c r="AW30" i="46"/>
  <c r="AX30" i="46"/>
  <c r="AY30" i="46"/>
  <c r="AZ30" i="46"/>
  <c r="BA30" i="46"/>
  <c r="BB30" i="46"/>
  <c r="BC30" i="46"/>
  <c r="BD30" i="46"/>
  <c r="BE30" i="46"/>
  <c r="BF30" i="46"/>
  <c r="BG30" i="46"/>
  <c r="BH30" i="46"/>
  <c r="BI30" i="46"/>
  <c r="BJ30" i="46"/>
  <c r="BK30" i="46"/>
  <c r="F31" i="46"/>
  <c r="G31" i="46"/>
  <c r="H31" i="46"/>
  <c r="J31" i="46"/>
  <c r="K31" i="46"/>
  <c r="F32" i="46"/>
  <c r="G32" i="46"/>
  <c r="H32" i="46"/>
  <c r="J32" i="46"/>
  <c r="AW32" i="46"/>
  <c r="AX32" i="46"/>
  <c r="AY32" i="46"/>
  <c r="AZ32" i="46"/>
  <c r="BA32" i="46"/>
  <c r="BB32" i="46"/>
  <c r="BC32" i="46"/>
  <c r="BD32" i="46"/>
  <c r="BE32" i="46"/>
  <c r="BF32" i="46"/>
  <c r="BG32" i="46"/>
  <c r="BH32" i="46"/>
  <c r="BI32" i="46"/>
  <c r="BJ32" i="46"/>
  <c r="BK32" i="46"/>
  <c r="F26" i="46"/>
  <c r="G26" i="46"/>
  <c r="H26" i="46"/>
  <c r="J26" i="46"/>
  <c r="AW26" i="46"/>
  <c r="AX26" i="46"/>
  <c r="AY26" i="46"/>
  <c r="AZ26" i="46"/>
  <c r="BA26" i="46"/>
  <c r="BB26" i="46"/>
  <c r="BC26" i="46"/>
  <c r="BD26" i="46"/>
  <c r="BE26" i="46"/>
  <c r="BF26" i="46"/>
  <c r="BG26" i="46"/>
  <c r="BH26" i="46"/>
  <c r="BI26" i="46"/>
  <c r="BJ26" i="46"/>
  <c r="BK26" i="46"/>
  <c r="F33" i="46"/>
  <c r="H33" i="46"/>
  <c r="J33" i="46"/>
  <c r="AW33" i="46"/>
  <c r="AX33" i="46"/>
  <c r="AY33" i="46"/>
  <c r="AZ33" i="46"/>
  <c r="BA33" i="46"/>
  <c r="BB33" i="46"/>
  <c r="BC33" i="46"/>
  <c r="BD33" i="46"/>
  <c r="BE33" i="46"/>
  <c r="BF33" i="46"/>
  <c r="BG33" i="46"/>
  <c r="BH33" i="46"/>
  <c r="BI33" i="46"/>
  <c r="BJ33" i="46"/>
  <c r="BK33" i="46"/>
  <c r="F34" i="46"/>
  <c r="G34" i="46"/>
  <c r="H34" i="46"/>
  <c r="J34" i="46"/>
  <c r="AW34" i="46"/>
  <c r="AX34" i="46"/>
  <c r="AY34" i="46"/>
  <c r="AZ34" i="46"/>
  <c r="BA34" i="46"/>
  <c r="BB34" i="46"/>
  <c r="BC34" i="46"/>
  <c r="BD34" i="46"/>
  <c r="BE34" i="46"/>
  <c r="BF34" i="46"/>
  <c r="BG34" i="46"/>
  <c r="BH34" i="46"/>
  <c r="BI34" i="46"/>
  <c r="BJ34" i="46"/>
  <c r="BK34" i="46"/>
  <c r="F35" i="46"/>
  <c r="G35" i="46"/>
  <c r="H35" i="46"/>
  <c r="J35" i="46"/>
  <c r="AW35" i="46"/>
  <c r="AX35" i="46"/>
  <c r="AY35" i="46"/>
  <c r="AZ35" i="46"/>
  <c r="BA35" i="46"/>
  <c r="BB35" i="46"/>
  <c r="BC35" i="46"/>
  <c r="BD35" i="46"/>
  <c r="BE35" i="46"/>
  <c r="BF35" i="46"/>
  <c r="BG35" i="46"/>
  <c r="BH35" i="46"/>
  <c r="BI35" i="46"/>
  <c r="BJ35" i="46"/>
  <c r="BK35" i="46"/>
  <c r="F36" i="46"/>
  <c r="G36" i="46"/>
  <c r="H36" i="46"/>
  <c r="J36" i="46"/>
  <c r="AW36" i="46"/>
  <c r="AX36" i="46"/>
  <c r="AY36" i="46"/>
  <c r="AZ36" i="46"/>
  <c r="BA36" i="46"/>
  <c r="BB36" i="46"/>
  <c r="BC36" i="46"/>
  <c r="BD36" i="46"/>
  <c r="BE36" i="46"/>
  <c r="BF36" i="46"/>
  <c r="BG36" i="46"/>
  <c r="BH36" i="46"/>
  <c r="BI36" i="46"/>
  <c r="BJ36" i="46"/>
  <c r="BK36" i="46"/>
  <c r="F37" i="46"/>
  <c r="G37" i="46"/>
  <c r="H37" i="46"/>
  <c r="J37" i="46"/>
  <c r="AW37" i="46"/>
  <c r="AX37" i="46"/>
  <c r="AY37" i="46"/>
  <c r="AZ37" i="46"/>
  <c r="BA37" i="46"/>
  <c r="BB37" i="46"/>
  <c r="BC37" i="46"/>
  <c r="BD37" i="46"/>
  <c r="BE37" i="46"/>
  <c r="BF37" i="46"/>
  <c r="BG37" i="46"/>
  <c r="BH37" i="46"/>
  <c r="BI37" i="46"/>
  <c r="BJ37" i="46"/>
  <c r="BK37" i="46"/>
  <c r="AW38" i="46"/>
  <c r="AX38" i="46"/>
  <c r="AY38" i="46"/>
  <c r="AZ38" i="46"/>
  <c r="BA38" i="46"/>
  <c r="BB38" i="46"/>
  <c r="BC38" i="46"/>
  <c r="BD38" i="46"/>
  <c r="BE38" i="46"/>
  <c r="BF38" i="46"/>
  <c r="BG38" i="46"/>
  <c r="BH38" i="46"/>
  <c r="BI38" i="46"/>
  <c r="BJ38" i="46"/>
  <c r="BK38" i="46"/>
  <c r="F39" i="46"/>
  <c r="F40" i="46" s="1"/>
  <c r="G39" i="46"/>
  <c r="H39" i="46"/>
  <c r="H40" i="46" s="1"/>
  <c r="J39" i="46"/>
  <c r="AW39" i="46"/>
  <c r="AX39" i="46"/>
  <c r="AY39" i="46"/>
  <c r="AZ39" i="46"/>
  <c r="BA39" i="46"/>
  <c r="BB39" i="46"/>
  <c r="BC39" i="46"/>
  <c r="BD39" i="46"/>
  <c r="BE39" i="46"/>
  <c r="BF39" i="46"/>
  <c r="BG39" i="46"/>
  <c r="BH39" i="46"/>
  <c r="BI39" i="46"/>
  <c r="BJ39" i="46"/>
  <c r="BK39" i="46"/>
  <c r="AW40" i="46"/>
  <c r="AX40" i="46"/>
  <c r="AY40" i="46"/>
  <c r="AZ40" i="46"/>
  <c r="BA40" i="46"/>
  <c r="BB40" i="46"/>
  <c r="BC40" i="46"/>
  <c r="BD40" i="46"/>
  <c r="BE40" i="46"/>
  <c r="BF40" i="46"/>
  <c r="BG40" i="46"/>
  <c r="BH40" i="46"/>
  <c r="BI40" i="46"/>
  <c r="BJ40" i="46"/>
  <c r="BK40" i="46"/>
  <c r="F41" i="46"/>
  <c r="G41" i="46"/>
  <c r="H41" i="46"/>
  <c r="J41" i="46"/>
  <c r="AW41" i="46"/>
  <c r="AX41" i="46"/>
  <c r="AY41" i="46"/>
  <c r="AZ41" i="46"/>
  <c r="BA41" i="46"/>
  <c r="BB41" i="46"/>
  <c r="BC41" i="46"/>
  <c r="BD41" i="46"/>
  <c r="BE41" i="46"/>
  <c r="BF41" i="46"/>
  <c r="BG41" i="46"/>
  <c r="BH41" i="46"/>
  <c r="BI41" i="46"/>
  <c r="BJ41" i="46"/>
  <c r="BK41" i="46"/>
  <c r="F42" i="46"/>
  <c r="G42" i="46"/>
  <c r="H42" i="46"/>
  <c r="J42" i="46"/>
  <c r="AW42" i="46"/>
  <c r="AX42" i="46"/>
  <c r="AY42" i="46"/>
  <c r="AZ42" i="46"/>
  <c r="BA42" i="46"/>
  <c r="BB42" i="46"/>
  <c r="BC42" i="46"/>
  <c r="BD42" i="46"/>
  <c r="BE42" i="46"/>
  <c r="BF42" i="46"/>
  <c r="BG42" i="46"/>
  <c r="BH42" i="46"/>
  <c r="BI42" i="46"/>
  <c r="BJ42" i="46"/>
  <c r="BK42" i="46"/>
  <c r="F43" i="46"/>
  <c r="G43" i="46"/>
  <c r="H43" i="46"/>
  <c r="J43" i="46"/>
  <c r="AW43" i="46"/>
  <c r="AX43" i="46"/>
  <c r="AY43" i="46"/>
  <c r="AZ43" i="46"/>
  <c r="BA43" i="46"/>
  <c r="BB43" i="46"/>
  <c r="BC43" i="46"/>
  <c r="BD43" i="46"/>
  <c r="BE43" i="46"/>
  <c r="BF43" i="46"/>
  <c r="BG43" i="46"/>
  <c r="BH43" i="46"/>
  <c r="BI43" i="46"/>
  <c r="BJ43" i="46"/>
  <c r="BK43" i="46"/>
  <c r="F44" i="46"/>
  <c r="G44" i="46"/>
  <c r="H44" i="46"/>
  <c r="J44" i="46"/>
  <c r="AW44" i="46"/>
  <c r="AX44" i="46"/>
  <c r="AY44" i="46"/>
  <c r="AZ44" i="46"/>
  <c r="BA44" i="46"/>
  <c r="BB44" i="46"/>
  <c r="BC44" i="46"/>
  <c r="BD44" i="46"/>
  <c r="BE44" i="46"/>
  <c r="BF44" i="46"/>
  <c r="BG44" i="46"/>
  <c r="BH44" i="46"/>
  <c r="BI44" i="46"/>
  <c r="BJ44" i="46"/>
  <c r="BK44" i="46"/>
  <c r="AW45" i="46"/>
  <c r="AX45" i="46"/>
  <c r="AY45" i="46"/>
  <c r="AZ45" i="46"/>
  <c r="BA45" i="46"/>
  <c r="BB45" i="46"/>
  <c r="BC45" i="46"/>
  <c r="BD45" i="46"/>
  <c r="BE45" i="46"/>
  <c r="BF45" i="46"/>
  <c r="BG45" i="46"/>
  <c r="BH45" i="46"/>
  <c r="BI45" i="46"/>
  <c r="BJ45" i="46"/>
  <c r="BK45" i="46"/>
  <c r="F46" i="46"/>
  <c r="F47" i="46" s="1"/>
  <c r="G46" i="46"/>
  <c r="H46" i="46"/>
  <c r="H47" i="46" s="1"/>
  <c r="J46" i="46"/>
  <c r="AW46" i="46"/>
  <c r="AX46" i="46"/>
  <c r="AY46" i="46"/>
  <c r="AZ46" i="46"/>
  <c r="BA46" i="46"/>
  <c r="BB46" i="46"/>
  <c r="BC46" i="46"/>
  <c r="BD46" i="46"/>
  <c r="BE46" i="46"/>
  <c r="BF46" i="46"/>
  <c r="BG46" i="46"/>
  <c r="BH46" i="46"/>
  <c r="BI46" i="46"/>
  <c r="BJ46" i="46"/>
  <c r="BK46" i="46"/>
  <c r="AW47" i="46"/>
  <c r="AX47" i="46"/>
  <c r="AY47" i="46"/>
  <c r="AZ47" i="46"/>
  <c r="BA47" i="46"/>
  <c r="BB47" i="46"/>
  <c r="BC47" i="46"/>
  <c r="BD47" i="46"/>
  <c r="BE47" i="46"/>
  <c r="BF47" i="46"/>
  <c r="BG47" i="46"/>
  <c r="BH47" i="46"/>
  <c r="BI47" i="46"/>
  <c r="BJ47" i="46"/>
  <c r="BK47" i="46"/>
  <c r="F49" i="46"/>
  <c r="G49" i="46"/>
  <c r="H49" i="46"/>
  <c r="J49" i="46"/>
  <c r="AW49" i="46"/>
  <c r="AX49" i="46"/>
  <c r="AY49" i="46"/>
  <c r="AZ49" i="46"/>
  <c r="BA49" i="46"/>
  <c r="BB49" i="46"/>
  <c r="BC49" i="46"/>
  <c r="BD49" i="46"/>
  <c r="BE49" i="46"/>
  <c r="BF49" i="46"/>
  <c r="BG49" i="46"/>
  <c r="BH49" i="46"/>
  <c r="BI49" i="46"/>
  <c r="BJ49" i="46"/>
  <c r="BK49" i="46"/>
  <c r="F50" i="46"/>
  <c r="G50" i="46"/>
  <c r="H50" i="46"/>
  <c r="J50" i="46"/>
  <c r="AW50" i="46"/>
  <c r="AX50" i="46"/>
  <c r="AY50" i="46"/>
  <c r="AZ50" i="46"/>
  <c r="BA50" i="46"/>
  <c r="BB50" i="46"/>
  <c r="BC50" i="46"/>
  <c r="BD50" i="46"/>
  <c r="BE50" i="46"/>
  <c r="BF50" i="46"/>
  <c r="BG50" i="46"/>
  <c r="BH50" i="46"/>
  <c r="BI50" i="46"/>
  <c r="BJ50" i="46"/>
  <c r="BK50" i="46"/>
  <c r="F51" i="46"/>
  <c r="G51" i="46"/>
  <c r="H51" i="46"/>
  <c r="J51" i="46"/>
  <c r="AW51" i="46"/>
  <c r="AX51" i="46"/>
  <c r="AY51" i="46"/>
  <c r="AZ51" i="46"/>
  <c r="BA51" i="46"/>
  <c r="BB51" i="46"/>
  <c r="BC51" i="46"/>
  <c r="BD51" i="46"/>
  <c r="BE51" i="46"/>
  <c r="BF51" i="46"/>
  <c r="BG51" i="46"/>
  <c r="BH51" i="46"/>
  <c r="BI51" i="46"/>
  <c r="BJ51" i="46"/>
  <c r="BK51" i="46"/>
  <c r="F52" i="46"/>
  <c r="G52" i="46"/>
  <c r="H52" i="46"/>
  <c r="J52" i="46"/>
  <c r="AW52" i="46"/>
  <c r="AX52" i="46"/>
  <c r="AY52" i="46"/>
  <c r="AZ52" i="46"/>
  <c r="BA52" i="46"/>
  <c r="BB52" i="46"/>
  <c r="BC52" i="46"/>
  <c r="BD52" i="46"/>
  <c r="BE52" i="46"/>
  <c r="BF52" i="46"/>
  <c r="BG52" i="46"/>
  <c r="BH52" i="46"/>
  <c r="BI52" i="46"/>
  <c r="BJ52" i="46"/>
  <c r="BK52" i="46"/>
  <c r="F53" i="46"/>
  <c r="G53" i="46"/>
  <c r="H53" i="46"/>
  <c r="J53" i="46"/>
  <c r="AW53" i="46"/>
  <c r="AX53" i="46"/>
  <c r="AY53" i="46"/>
  <c r="AZ53" i="46"/>
  <c r="BA53" i="46"/>
  <c r="BB53" i="46"/>
  <c r="BC53" i="46"/>
  <c r="BD53" i="46"/>
  <c r="BE53" i="46"/>
  <c r="BF53" i="46"/>
  <c r="BG53" i="46"/>
  <c r="BH53" i="46"/>
  <c r="BI53" i="46"/>
  <c r="BJ53" i="46"/>
  <c r="BK53" i="46"/>
  <c r="F54" i="46"/>
  <c r="G54" i="46"/>
  <c r="H54" i="46"/>
  <c r="J54" i="46"/>
  <c r="AW54" i="46"/>
  <c r="AX54" i="46"/>
  <c r="AY54" i="46"/>
  <c r="AZ54" i="46"/>
  <c r="BA54" i="46"/>
  <c r="BB54" i="46"/>
  <c r="BC54" i="46"/>
  <c r="BD54" i="46"/>
  <c r="BE54" i="46"/>
  <c r="BF54" i="46"/>
  <c r="BG54" i="46"/>
  <c r="BH54" i="46"/>
  <c r="BI54" i="46"/>
  <c r="BJ54" i="46"/>
  <c r="BK54" i="46"/>
  <c r="F55" i="46"/>
  <c r="G55" i="46"/>
  <c r="H55" i="46"/>
  <c r="J55" i="46"/>
  <c r="AW55" i="46"/>
  <c r="AX55" i="46"/>
  <c r="AY55" i="46"/>
  <c r="AZ55" i="46"/>
  <c r="BA55" i="46"/>
  <c r="BB55" i="46"/>
  <c r="BC55" i="46"/>
  <c r="BD55" i="46"/>
  <c r="BE55" i="46"/>
  <c r="BF55" i="46"/>
  <c r="BG55" i="46"/>
  <c r="BH55" i="46"/>
  <c r="BI55" i="46"/>
  <c r="BJ55" i="46"/>
  <c r="BK55" i="46"/>
  <c r="F56" i="46"/>
  <c r="G56" i="46"/>
  <c r="H56" i="46"/>
  <c r="J56" i="46"/>
  <c r="AW56" i="46"/>
  <c r="AX56" i="46"/>
  <c r="AY56" i="46"/>
  <c r="AZ56" i="46"/>
  <c r="BA56" i="46"/>
  <c r="BB56" i="46"/>
  <c r="BC56" i="46"/>
  <c r="BD56" i="46"/>
  <c r="BE56" i="46"/>
  <c r="BF56" i="46"/>
  <c r="BG56" i="46"/>
  <c r="BH56" i="46"/>
  <c r="BI56" i="46"/>
  <c r="BJ56" i="46"/>
  <c r="BK56" i="46"/>
  <c r="F57" i="46"/>
  <c r="G57" i="46"/>
  <c r="H57" i="46"/>
  <c r="J57" i="46"/>
  <c r="AW57" i="46"/>
  <c r="AX57" i="46"/>
  <c r="AY57" i="46"/>
  <c r="AZ57" i="46"/>
  <c r="BA57" i="46"/>
  <c r="BB57" i="46"/>
  <c r="BC57" i="46"/>
  <c r="BD57" i="46"/>
  <c r="BE57" i="46"/>
  <c r="BF57" i="46"/>
  <c r="BG57" i="46"/>
  <c r="BH57" i="46"/>
  <c r="BI57" i="46"/>
  <c r="BJ57" i="46"/>
  <c r="BK57" i="46"/>
  <c r="AW58" i="46"/>
  <c r="AX58" i="46"/>
  <c r="AY58" i="46"/>
  <c r="AZ58" i="46"/>
  <c r="BA58" i="46"/>
  <c r="BB58" i="46"/>
  <c r="BC58" i="46"/>
  <c r="BD58" i="46"/>
  <c r="BE58" i="46"/>
  <c r="BF58" i="46"/>
  <c r="BG58" i="46"/>
  <c r="BH58" i="46"/>
  <c r="BI58" i="46"/>
  <c r="BJ58" i="46"/>
  <c r="BK58" i="46"/>
  <c r="F59" i="46"/>
  <c r="G59" i="46"/>
  <c r="H59" i="46"/>
  <c r="H62" i="46" s="1"/>
  <c r="J59" i="46"/>
  <c r="AW59" i="46"/>
  <c r="AX59" i="46"/>
  <c r="AY59" i="46"/>
  <c r="AZ59" i="46"/>
  <c r="BA59" i="46"/>
  <c r="BB59" i="46"/>
  <c r="BC59" i="46"/>
  <c r="BD59" i="46"/>
  <c r="BE59" i="46"/>
  <c r="BF59" i="46"/>
  <c r="BG59" i="46"/>
  <c r="BH59" i="46"/>
  <c r="BI59" i="46"/>
  <c r="BJ59" i="46"/>
  <c r="BK59" i="46"/>
  <c r="AW62" i="46"/>
  <c r="AX62" i="46"/>
  <c r="AY62" i="46"/>
  <c r="AZ62" i="46"/>
  <c r="BA62" i="46"/>
  <c r="BB62" i="46"/>
  <c r="BC62" i="46"/>
  <c r="BD62" i="46"/>
  <c r="BE62" i="46"/>
  <c r="BF62" i="46"/>
  <c r="BG62" i="46"/>
  <c r="BH62" i="46"/>
  <c r="BI62" i="46"/>
  <c r="BJ62" i="46"/>
  <c r="BK62" i="46"/>
  <c r="F63" i="46"/>
  <c r="G63" i="46"/>
  <c r="H63" i="46"/>
  <c r="J63" i="46"/>
  <c r="AW63" i="46"/>
  <c r="AX63" i="46"/>
  <c r="AY63" i="46"/>
  <c r="AZ63" i="46"/>
  <c r="BA63" i="46"/>
  <c r="BB63" i="46"/>
  <c r="BC63" i="46"/>
  <c r="BD63" i="46"/>
  <c r="BE63" i="46"/>
  <c r="BF63" i="46"/>
  <c r="BG63" i="46"/>
  <c r="BH63" i="46"/>
  <c r="BI63" i="46"/>
  <c r="BJ63" i="46"/>
  <c r="BK63" i="46"/>
  <c r="F64" i="46"/>
  <c r="G64" i="46"/>
  <c r="H64" i="46"/>
  <c r="J64" i="46"/>
  <c r="AW64" i="46"/>
  <c r="AX64" i="46"/>
  <c r="AY64" i="46"/>
  <c r="AZ64" i="46"/>
  <c r="BA64" i="46"/>
  <c r="BB64" i="46"/>
  <c r="BC64" i="46"/>
  <c r="BD64" i="46"/>
  <c r="BE64" i="46"/>
  <c r="BF64" i="46"/>
  <c r="BG64" i="46"/>
  <c r="BH64" i="46"/>
  <c r="BI64" i="46"/>
  <c r="BJ64" i="46"/>
  <c r="BK64" i="46"/>
  <c r="F65" i="46"/>
  <c r="G65" i="46"/>
  <c r="H65" i="46"/>
  <c r="J65" i="46"/>
  <c r="K65" i="46"/>
  <c r="C72" i="46"/>
  <c r="C149" i="53" l="1"/>
  <c r="C66" i="53"/>
  <c r="C65" i="53"/>
  <c r="C23" i="53"/>
  <c r="C148" i="53"/>
  <c r="C17" i="53"/>
  <c r="C146" i="53"/>
  <c r="C85" i="53"/>
  <c r="C131" i="53"/>
  <c r="C15" i="53"/>
  <c r="C151" i="53"/>
  <c r="C20" i="53"/>
  <c r="C42" i="53"/>
  <c r="C132" i="53"/>
  <c r="C147" i="53"/>
  <c r="C16" i="53"/>
  <c r="C108" i="53"/>
  <c r="C84" i="53"/>
  <c r="C130" i="53"/>
  <c r="C145" i="53"/>
  <c r="C14" i="53"/>
  <c r="C24" i="53"/>
  <c r="C67" i="53"/>
  <c r="C21" i="53"/>
  <c r="C150" i="53"/>
  <c r="C19" i="53"/>
  <c r="C44" i="53"/>
  <c r="C25" i="53"/>
  <c r="C68" i="53"/>
  <c r="G62" i="46"/>
  <c r="F62" i="46"/>
  <c r="F66" i="46"/>
  <c r="I63" i="46"/>
  <c r="F23" i="46"/>
  <c r="F58" i="46"/>
  <c r="F38" i="46"/>
  <c r="G58" i="46"/>
  <c r="H58" i="46"/>
  <c r="G66" i="46"/>
  <c r="C73" i="46"/>
  <c r="I48" i="46"/>
  <c r="I7" i="46"/>
  <c r="F45" i="46"/>
  <c r="K7" i="46"/>
  <c r="K61" i="46"/>
  <c r="I61" i="46"/>
  <c r="K48" i="46"/>
  <c r="H23" i="46"/>
  <c r="G23" i="46"/>
  <c r="I65" i="46"/>
  <c r="I9" i="46"/>
  <c r="I11" i="46"/>
  <c r="G38" i="46"/>
  <c r="I51" i="46"/>
  <c r="I49" i="46"/>
  <c r="G45" i="46"/>
  <c r="I8" i="46"/>
  <c r="K8" i="46"/>
  <c r="I37" i="46"/>
  <c r="I35" i="46"/>
  <c r="I32" i="46"/>
  <c r="I42" i="46"/>
  <c r="H45" i="46"/>
  <c r="I44" i="46"/>
  <c r="I41" i="46"/>
  <c r="H66" i="46"/>
  <c r="I55" i="46"/>
  <c r="I57" i="46"/>
  <c r="I56" i="46"/>
  <c r="I53" i="46"/>
  <c r="I50" i="46"/>
  <c r="I31" i="46"/>
  <c r="I30" i="46"/>
  <c r="I29" i="46"/>
  <c r="I28" i="46"/>
  <c r="I27" i="46"/>
  <c r="I25" i="46"/>
  <c r="I24" i="46"/>
  <c r="I6" i="46"/>
  <c r="I36" i="46"/>
  <c r="I33" i="46"/>
  <c r="I26" i="46"/>
  <c r="I5" i="46"/>
  <c r="K53" i="46"/>
  <c r="K63" i="46"/>
  <c r="I64" i="46"/>
  <c r="K55" i="46"/>
  <c r="K52" i="46"/>
  <c r="K46" i="46"/>
  <c r="K43" i="46"/>
  <c r="K39" i="46"/>
  <c r="I34" i="46"/>
  <c r="K33" i="46"/>
  <c r="K30" i="46"/>
  <c r="K28" i="46"/>
  <c r="K24" i="46"/>
  <c r="I22" i="46"/>
  <c r="I21" i="46"/>
  <c r="I20" i="46"/>
  <c r="I19" i="46"/>
  <c r="I60" i="46"/>
  <c r="I18" i="46"/>
  <c r="I17" i="46"/>
  <c r="I16" i="46"/>
  <c r="I15" i="46"/>
  <c r="I14" i="46"/>
  <c r="I12" i="46"/>
  <c r="K9" i="46"/>
  <c r="K50" i="46"/>
  <c r="K41" i="46"/>
  <c r="K36" i="46"/>
  <c r="K32" i="46"/>
  <c r="I10" i="46"/>
  <c r="K5" i="46"/>
  <c r="K44" i="46"/>
  <c r="I59" i="46"/>
  <c r="K56" i="46"/>
  <c r="I54" i="46"/>
  <c r="K51" i="46"/>
  <c r="I46" i="46"/>
  <c r="I47" i="46" s="1"/>
  <c r="I43" i="46"/>
  <c r="K42" i="46"/>
  <c r="I39" i="46"/>
  <c r="I40" i="46" s="1"/>
  <c r="K37" i="46"/>
  <c r="K34" i="46"/>
  <c r="K21" i="46"/>
  <c r="K19" i="46"/>
  <c r="K60" i="46"/>
  <c r="K17" i="46"/>
  <c r="K15" i="46"/>
  <c r="K14" i="46"/>
  <c r="I13" i="46"/>
  <c r="K12" i="46"/>
  <c r="K10" i="46"/>
  <c r="K64" i="46"/>
  <c r="K59" i="46"/>
  <c r="K57" i="46"/>
  <c r="K54" i="46"/>
  <c r="I52" i="46"/>
  <c r="K49" i="46"/>
  <c r="K35" i="46"/>
  <c r="K26" i="46"/>
  <c r="K29" i="46"/>
  <c r="K27" i="46"/>
  <c r="K25" i="46"/>
  <c r="H38" i="46"/>
  <c r="K22" i="46"/>
  <c r="K20" i="46"/>
  <c r="K18" i="46"/>
  <c r="K16" i="46"/>
  <c r="K13" i="46"/>
  <c r="K11" i="46"/>
  <c r="K6" i="46"/>
  <c r="G47" i="46"/>
  <c r="G40" i="46"/>
  <c r="I62" i="46" l="1"/>
  <c r="I38" i="46"/>
  <c r="I58" i="46"/>
  <c r="I66" i="46"/>
  <c r="I23" i="46"/>
  <c r="F67" i="46"/>
  <c r="I45" i="46"/>
  <c r="G78" i="46"/>
  <c r="H67" i="46"/>
  <c r="G67" i="46"/>
  <c r="I67" i="46" l="1"/>
  <c r="C74" i="46" s="1"/>
  <c r="C75" i="46" s="1"/>
  <c r="G79" i="46"/>
  <c r="K152" i="45" l="1"/>
  <c r="AA152" i="45"/>
  <c r="K175" i="5"/>
  <c r="E31" i="49" l="1"/>
  <c r="E30" i="49"/>
  <c r="K30" i="49"/>
  <c r="I30" i="49"/>
  <c r="H30" i="49"/>
  <c r="G30" i="49"/>
  <c r="F30" i="49"/>
  <c r="E203" i="45"/>
  <c r="E204" i="45"/>
  <c r="E205" i="45"/>
  <c r="E206" i="45"/>
  <c r="E207" i="45"/>
  <c r="E208" i="45"/>
  <c r="E209" i="45"/>
  <c r="E210" i="45"/>
  <c r="E211" i="45"/>
  <c r="E212" i="45"/>
  <c r="E213" i="45"/>
  <c r="E214" i="45"/>
  <c r="E215" i="45"/>
  <c r="E216" i="45"/>
  <c r="E217" i="45"/>
  <c r="E218" i="45"/>
  <c r="E219" i="45"/>
  <c r="E220" i="45"/>
  <c r="E221" i="45"/>
  <c r="E222" i="45"/>
  <c r="E223" i="45"/>
  <c r="E224" i="45"/>
  <c r="E225" i="45"/>
  <c r="E226" i="45"/>
  <c r="E227" i="45"/>
  <c r="J30" i="49" l="1"/>
  <c r="K64" i="49"/>
  <c r="K65" i="49"/>
  <c r="K63" i="49"/>
  <c r="K51" i="49"/>
  <c r="K52" i="49"/>
  <c r="K53" i="49"/>
  <c r="K54" i="49"/>
  <c r="K55" i="49"/>
  <c r="K56" i="49"/>
  <c r="K57" i="49"/>
  <c r="K59" i="49"/>
  <c r="K50" i="49"/>
  <c r="K46" i="49"/>
  <c r="K41" i="49"/>
  <c r="K42" i="49"/>
  <c r="K43" i="49"/>
  <c r="K44" i="49"/>
  <c r="K39" i="49"/>
  <c r="K25" i="49"/>
  <c r="K26" i="49"/>
  <c r="K27" i="49"/>
  <c r="K28" i="49"/>
  <c r="K29" i="49"/>
  <c r="K31" i="49"/>
  <c r="K32" i="49"/>
  <c r="K33" i="49"/>
  <c r="K34" i="49"/>
  <c r="K35" i="49"/>
  <c r="K36" i="49"/>
  <c r="K37" i="49"/>
  <c r="K24" i="49"/>
  <c r="K6" i="49"/>
  <c r="K7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5" i="49" l="1"/>
  <c r="G89" i="49"/>
  <c r="G88" i="49"/>
  <c r="G87" i="49"/>
  <c r="G86" i="49"/>
  <c r="E25" i="49"/>
  <c r="F25" i="49"/>
  <c r="G25" i="49"/>
  <c r="H25" i="49"/>
  <c r="I25" i="49"/>
  <c r="E26" i="49"/>
  <c r="F26" i="49"/>
  <c r="G26" i="49"/>
  <c r="H26" i="49"/>
  <c r="I26" i="49"/>
  <c r="E27" i="49"/>
  <c r="F27" i="49"/>
  <c r="G27" i="49"/>
  <c r="H27" i="49"/>
  <c r="I27" i="49"/>
  <c r="E28" i="49"/>
  <c r="F28" i="49"/>
  <c r="G28" i="49"/>
  <c r="H28" i="49"/>
  <c r="I28" i="49"/>
  <c r="E29" i="49"/>
  <c r="F29" i="49"/>
  <c r="G29" i="49"/>
  <c r="H29" i="49"/>
  <c r="I29" i="49"/>
  <c r="F31" i="49"/>
  <c r="G31" i="49"/>
  <c r="H31" i="49"/>
  <c r="I31" i="49"/>
  <c r="E32" i="49"/>
  <c r="F32" i="49"/>
  <c r="G32" i="49"/>
  <c r="H32" i="49"/>
  <c r="I32" i="49"/>
  <c r="E33" i="49"/>
  <c r="F33" i="49"/>
  <c r="G33" i="49"/>
  <c r="H33" i="49"/>
  <c r="I33" i="49"/>
  <c r="E34" i="49"/>
  <c r="F34" i="49"/>
  <c r="G34" i="49"/>
  <c r="H34" i="49"/>
  <c r="I34" i="49"/>
  <c r="E35" i="49"/>
  <c r="F35" i="49"/>
  <c r="G35" i="49"/>
  <c r="H35" i="49"/>
  <c r="I35" i="49"/>
  <c r="E36" i="49"/>
  <c r="F36" i="49"/>
  <c r="G36" i="49"/>
  <c r="H36" i="49"/>
  <c r="I36" i="49"/>
  <c r="E37" i="49"/>
  <c r="F37" i="49"/>
  <c r="G37" i="49"/>
  <c r="H37" i="49"/>
  <c r="I37" i="49"/>
  <c r="E64" i="49"/>
  <c r="F64" i="49"/>
  <c r="G64" i="49"/>
  <c r="H64" i="49"/>
  <c r="I64" i="49"/>
  <c r="E65" i="49"/>
  <c r="F65" i="49"/>
  <c r="G65" i="49"/>
  <c r="H65" i="49"/>
  <c r="I65" i="49"/>
  <c r="I63" i="49"/>
  <c r="H63" i="49"/>
  <c r="G63" i="49"/>
  <c r="F63" i="49"/>
  <c r="E63" i="49"/>
  <c r="E51" i="49"/>
  <c r="F51" i="49"/>
  <c r="G51" i="49"/>
  <c r="H51" i="49"/>
  <c r="I51" i="49"/>
  <c r="E52" i="49"/>
  <c r="F52" i="49"/>
  <c r="G52" i="49"/>
  <c r="H52" i="49"/>
  <c r="I52" i="49"/>
  <c r="E53" i="49"/>
  <c r="F53" i="49"/>
  <c r="G53" i="49"/>
  <c r="H53" i="49"/>
  <c r="I53" i="49"/>
  <c r="E54" i="49"/>
  <c r="F54" i="49"/>
  <c r="G54" i="49"/>
  <c r="H54" i="49"/>
  <c r="I54" i="49"/>
  <c r="E55" i="49"/>
  <c r="F55" i="49"/>
  <c r="G55" i="49"/>
  <c r="H55" i="49"/>
  <c r="I55" i="49"/>
  <c r="E56" i="49"/>
  <c r="F56" i="49"/>
  <c r="G56" i="49"/>
  <c r="H56" i="49"/>
  <c r="I56" i="49"/>
  <c r="E57" i="49"/>
  <c r="F57" i="49"/>
  <c r="G57" i="49"/>
  <c r="H57" i="49"/>
  <c r="I57" i="49"/>
  <c r="I59" i="49"/>
  <c r="H59" i="49"/>
  <c r="H62" i="49" s="1"/>
  <c r="G59" i="49"/>
  <c r="G62" i="49" s="1"/>
  <c r="F59" i="49"/>
  <c r="F62" i="49" s="1"/>
  <c r="E59" i="49"/>
  <c r="E62" i="49" s="1"/>
  <c r="I50" i="49"/>
  <c r="H50" i="49"/>
  <c r="G50" i="49"/>
  <c r="F50" i="49"/>
  <c r="E50" i="49"/>
  <c r="I46" i="49"/>
  <c r="I47" i="49" s="1"/>
  <c r="H46" i="49"/>
  <c r="H47" i="49" s="1"/>
  <c r="G46" i="49"/>
  <c r="G47" i="49" s="1"/>
  <c r="E77" i="49" s="1"/>
  <c r="F46" i="49"/>
  <c r="F47" i="49" s="1"/>
  <c r="E46" i="49"/>
  <c r="E41" i="49"/>
  <c r="F41" i="49"/>
  <c r="G41" i="49"/>
  <c r="H41" i="49"/>
  <c r="I41" i="49"/>
  <c r="E42" i="49"/>
  <c r="F42" i="49"/>
  <c r="G42" i="49"/>
  <c r="H42" i="49"/>
  <c r="I42" i="49"/>
  <c r="E43" i="49"/>
  <c r="F43" i="49"/>
  <c r="G43" i="49"/>
  <c r="H43" i="49"/>
  <c r="I43" i="49"/>
  <c r="H44" i="49"/>
  <c r="I44" i="49"/>
  <c r="I39" i="49"/>
  <c r="I40" i="49" s="1"/>
  <c r="G75" i="49" s="1"/>
  <c r="H39" i="49"/>
  <c r="H40" i="49" s="1"/>
  <c r="G39" i="49"/>
  <c r="G40" i="49" s="1"/>
  <c r="F39" i="49"/>
  <c r="F40" i="49" s="1"/>
  <c r="D75" i="49" s="1"/>
  <c r="E39" i="49"/>
  <c r="E40" i="49" s="1"/>
  <c r="C75" i="49" s="1"/>
  <c r="I24" i="49"/>
  <c r="H24" i="49"/>
  <c r="G24" i="49"/>
  <c r="F24" i="49"/>
  <c r="E24" i="49"/>
  <c r="E7" i="49"/>
  <c r="F7" i="49"/>
  <c r="G7" i="49"/>
  <c r="H7" i="49"/>
  <c r="I7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E15" i="49"/>
  <c r="F15" i="49"/>
  <c r="G15" i="49"/>
  <c r="H15" i="49"/>
  <c r="I15" i="49"/>
  <c r="E16" i="49"/>
  <c r="F16" i="49"/>
  <c r="G16" i="49"/>
  <c r="H16" i="49"/>
  <c r="I16" i="49"/>
  <c r="E17" i="49"/>
  <c r="F17" i="49"/>
  <c r="G17" i="49"/>
  <c r="H17" i="49"/>
  <c r="I17" i="49"/>
  <c r="E18" i="49"/>
  <c r="F18" i="49"/>
  <c r="G18" i="49"/>
  <c r="H18" i="49"/>
  <c r="I18" i="49"/>
  <c r="E19" i="49"/>
  <c r="F19" i="49"/>
  <c r="G19" i="49"/>
  <c r="H19" i="49"/>
  <c r="I19" i="49"/>
  <c r="E20" i="49"/>
  <c r="F20" i="49"/>
  <c r="G20" i="49"/>
  <c r="H20" i="49"/>
  <c r="I20" i="49"/>
  <c r="E21" i="49"/>
  <c r="F21" i="49"/>
  <c r="G21" i="49"/>
  <c r="H21" i="49"/>
  <c r="I21" i="49"/>
  <c r="E22" i="49"/>
  <c r="F22" i="49"/>
  <c r="G22" i="49"/>
  <c r="H22" i="49"/>
  <c r="I22" i="49"/>
  <c r="F6" i="49"/>
  <c r="E6" i="49"/>
  <c r="G6" i="49"/>
  <c r="H6" i="49"/>
  <c r="I6" i="49"/>
  <c r="F5" i="49"/>
  <c r="G5" i="49"/>
  <c r="H5" i="49"/>
  <c r="I5" i="49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1" i="5"/>
  <c r="H58" i="49" l="1"/>
  <c r="E58" i="49"/>
  <c r="I58" i="49"/>
  <c r="F58" i="49"/>
  <c r="G79" i="49"/>
  <c r="I62" i="49"/>
  <c r="G58" i="49"/>
  <c r="E23" i="49"/>
  <c r="F23" i="49"/>
  <c r="I23" i="49"/>
  <c r="E38" i="49"/>
  <c r="H23" i="49"/>
  <c r="G23" i="49"/>
  <c r="D87" i="49"/>
  <c r="H45" i="49"/>
  <c r="H38" i="49"/>
  <c r="I66" i="49"/>
  <c r="G80" i="49" s="1"/>
  <c r="J63" i="49"/>
  <c r="J54" i="49"/>
  <c r="J9" i="49"/>
  <c r="F66" i="49"/>
  <c r="D80" i="49" s="1"/>
  <c r="J65" i="49"/>
  <c r="J33" i="49"/>
  <c r="J31" i="49"/>
  <c r="G66" i="49"/>
  <c r="E80" i="49" s="1"/>
  <c r="J44" i="49"/>
  <c r="J28" i="49"/>
  <c r="J25" i="49"/>
  <c r="J24" i="49"/>
  <c r="J52" i="49"/>
  <c r="J26" i="49"/>
  <c r="I45" i="49"/>
  <c r="G76" i="49" s="1"/>
  <c r="J42" i="49"/>
  <c r="J56" i="49"/>
  <c r="H66" i="49"/>
  <c r="J22" i="49"/>
  <c r="J21" i="49"/>
  <c r="J18" i="49"/>
  <c r="J17" i="49"/>
  <c r="J14" i="49"/>
  <c r="J13" i="49"/>
  <c r="J10" i="49"/>
  <c r="J7" i="49"/>
  <c r="J59" i="49"/>
  <c r="J62" i="49" s="1"/>
  <c r="J55" i="49"/>
  <c r="J37" i="49"/>
  <c r="J35" i="49"/>
  <c r="J27" i="49"/>
  <c r="J36" i="49"/>
  <c r="J29" i="49"/>
  <c r="J20" i="49"/>
  <c r="J19" i="49"/>
  <c r="J16" i="49"/>
  <c r="J15" i="49"/>
  <c r="J12" i="49"/>
  <c r="J11" i="49"/>
  <c r="J39" i="49"/>
  <c r="J40" i="49" s="1"/>
  <c r="J43" i="49"/>
  <c r="J46" i="49"/>
  <c r="J47" i="49" s="1"/>
  <c r="J57" i="49"/>
  <c r="J51" i="49"/>
  <c r="J32" i="49"/>
  <c r="J41" i="49"/>
  <c r="J50" i="49"/>
  <c r="J53" i="49"/>
  <c r="J64" i="49"/>
  <c r="E66" i="49"/>
  <c r="C80" i="49" s="1"/>
  <c r="J34" i="49"/>
  <c r="I38" i="49"/>
  <c r="J6" i="49"/>
  <c r="J5" i="49"/>
  <c r="F38" i="49"/>
  <c r="G38" i="49"/>
  <c r="E45" i="49"/>
  <c r="C76" i="49" s="1"/>
  <c r="G45" i="49"/>
  <c r="E76" i="49" s="1"/>
  <c r="E47" i="49"/>
  <c r="C77" i="49" s="1"/>
  <c r="F45" i="49"/>
  <c r="D76" i="49" s="1"/>
  <c r="C79" i="49"/>
  <c r="M67" i="49" l="1"/>
  <c r="I89" i="49" s="1"/>
  <c r="J58" i="49"/>
  <c r="J23" i="49"/>
  <c r="F67" i="49"/>
  <c r="D79" i="49" s="1"/>
  <c r="E67" i="49"/>
  <c r="G67" i="49"/>
  <c r="I67" i="49"/>
  <c r="G73" i="49" s="1"/>
  <c r="H67" i="49"/>
  <c r="C95" i="49"/>
  <c r="C102" i="49"/>
  <c r="C96" i="49"/>
  <c r="C98" i="49"/>
  <c r="J66" i="49"/>
  <c r="F79" i="49"/>
  <c r="J38" i="49"/>
  <c r="C101" i="49" s="1"/>
  <c r="D77" i="49"/>
  <c r="C97" i="49"/>
  <c r="J45" i="49"/>
  <c r="C99" i="49" s="1"/>
  <c r="I86" i="49" l="1"/>
  <c r="I87" i="49"/>
  <c r="I88" i="49"/>
  <c r="E78" i="49"/>
  <c r="E79" i="49"/>
  <c r="C100" i="49"/>
  <c r="C103" i="49" s="1"/>
  <c r="J67" i="49"/>
  <c r="F73" i="49"/>
  <c r="F75" i="49"/>
  <c r="F80" i="49"/>
  <c r="F76" i="49"/>
  <c r="E73" i="49"/>
  <c r="F74" i="49"/>
  <c r="F77" i="49"/>
  <c r="E74" i="49"/>
  <c r="G74" i="49"/>
  <c r="C73" i="49"/>
  <c r="D74" i="49"/>
  <c r="E75" i="49"/>
  <c r="D73" i="49"/>
  <c r="F78" i="49"/>
  <c r="C74" i="49"/>
  <c r="G77" i="49"/>
  <c r="G78" i="49"/>
  <c r="D78" i="49"/>
  <c r="C78" i="49"/>
  <c r="F81" i="49" l="1"/>
  <c r="H79" i="49"/>
  <c r="H80" i="49"/>
  <c r="H73" i="49"/>
  <c r="D81" i="49"/>
  <c r="E81" i="49"/>
  <c r="D88" i="49"/>
  <c r="D89" i="49" s="1"/>
  <c r="H77" i="49"/>
  <c r="H75" i="49"/>
  <c r="H76" i="49"/>
  <c r="H78" i="49"/>
  <c r="G81" i="49"/>
  <c r="H74" i="49"/>
  <c r="C81" i="49"/>
  <c r="H81" i="49" l="1"/>
  <c r="C203" i="45" l="1"/>
  <c r="C204" i="45"/>
  <c r="C205" i="45"/>
  <c r="C206" i="45"/>
  <c r="C207" i="45"/>
  <c r="C208" i="45"/>
  <c r="C209" i="45"/>
  <c r="C210" i="45"/>
  <c r="C211" i="45"/>
  <c r="C212" i="45"/>
  <c r="C213" i="45"/>
  <c r="C214" i="45"/>
  <c r="C215" i="45"/>
  <c r="C216" i="45"/>
  <c r="C217" i="45"/>
  <c r="C218" i="45"/>
  <c r="C219" i="45"/>
  <c r="C220" i="45"/>
  <c r="C221" i="45"/>
  <c r="C222" i="45"/>
  <c r="C223" i="45"/>
  <c r="C224" i="45"/>
  <c r="C225" i="45"/>
  <c r="C226" i="45"/>
  <c r="C227" i="45"/>
  <c r="D203" i="45"/>
  <c r="D204" i="45"/>
  <c r="D205" i="45"/>
  <c r="D206" i="45"/>
  <c r="D207" i="45"/>
  <c r="D208" i="45"/>
  <c r="D209" i="45"/>
  <c r="D210" i="45"/>
  <c r="D211" i="45"/>
  <c r="D212" i="45"/>
  <c r="D213" i="45"/>
  <c r="D214" i="45"/>
  <c r="D215" i="45"/>
  <c r="D216" i="45"/>
  <c r="D217" i="45"/>
  <c r="D218" i="45"/>
  <c r="D219" i="45"/>
  <c r="D220" i="45"/>
  <c r="D221" i="45"/>
  <c r="D222" i="45"/>
  <c r="D223" i="45"/>
  <c r="D224" i="45"/>
  <c r="D225" i="45"/>
  <c r="D226" i="45"/>
  <c r="D227" i="45"/>
  <c r="F203" i="45"/>
  <c r="F204" i="45"/>
  <c r="F205" i="45"/>
  <c r="F206" i="45"/>
  <c r="F207" i="45"/>
  <c r="F208" i="45"/>
  <c r="F209" i="45"/>
  <c r="F210" i="45"/>
  <c r="F211" i="45"/>
  <c r="F212" i="45"/>
  <c r="F213" i="45"/>
  <c r="F214" i="45"/>
  <c r="F215" i="45"/>
  <c r="F216" i="45"/>
  <c r="F217" i="45"/>
  <c r="F218" i="45"/>
  <c r="F219" i="45"/>
  <c r="F220" i="45"/>
  <c r="F221" i="45"/>
  <c r="F222" i="45"/>
  <c r="F223" i="45"/>
  <c r="F224" i="45"/>
  <c r="F225" i="45"/>
  <c r="F226" i="45"/>
  <c r="F227" i="45"/>
  <c r="K93" i="45"/>
  <c r="K94" i="45"/>
  <c r="K95" i="45"/>
  <c r="K125" i="45"/>
  <c r="K126" i="45"/>
  <c r="K154" i="45"/>
  <c r="K107" i="45"/>
  <c r="K130" i="45"/>
  <c r="K133" i="45"/>
  <c r="K118" i="45"/>
  <c r="K156" i="45"/>
  <c r="K140" i="45"/>
  <c r="K108" i="45"/>
  <c r="K123" i="45"/>
  <c r="K109" i="45"/>
  <c r="K143" i="45"/>
  <c r="K131" i="45"/>
  <c r="K115" i="45"/>
  <c r="K134" i="45"/>
  <c r="K135" i="45"/>
  <c r="K138" i="45"/>
  <c r="K157" i="45"/>
  <c r="K116" i="45"/>
  <c r="K144" i="45"/>
  <c r="K119" i="45"/>
  <c r="K149" i="45"/>
  <c r="K127" i="45"/>
  <c r="K122" i="45"/>
  <c r="K139" i="45"/>
  <c r="K158" i="45"/>
  <c r="K110" i="45"/>
  <c r="K145" i="45"/>
  <c r="K160" i="45"/>
  <c r="K111" i="45"/>
  <c r="K120" i="45"/>
  <c r="K148" i="45"/>
  <c r="K117" i="45"/>
  <c r="K136" i="45"/>
  <c r="K121" i="45"/>
  <c r="K112" i="45"/>
  <c r="K124" i="45"/>
  <c r="K159" i="45"/>
  <c r="K129" i="45"/>
  <c r="K141" i="45"/>
  <c r="K132" i="45"/>
  <c r="K146" i="45"/>
  <c r="K137" i="45"/>
  <c r="K113" i="45"/>
  <c r="K142" i="45"/>
  <c r="K150" i="45"/>
  <c r="K147" i="45"/>
  <c r="K155" i="45"/>
  <c r="K151" i="45"/>
  <c r="K114" i="45"/>
  <c r="K153" i="45"/>
  <c r="K128" i="45"/>
  <c r="K203" i="45"/>
  <c r="K204" i="45"/>
  <c r="K205" i="45"/>
  <c r="K206" i="45"/>
  <c r="K207" i="45"/>
  <c r="K208" i="45"/>
  <c r="K209" i="45"/>
  <c r="K210" i="45"/>
  <c r="K211" i="45"/>
  <c r="K212" i="45"/>
  <c r="K213" i="45"/>
  <c r="K214" i="45"/>
  <c r="K215" i="45"/>
  <c r="K216" i="45"/>
  <c r="K217" i="45"/>
  <c r="K218" i="45"/>
  <c r="K219" i="45"/>
  <c r="K220" i="45"/>
  <c r="K221" i="45"/>
  <c r="K222" i="45"/>
  <c r="K223" i="45"/>
  <c r="K224" i="45"/>
  <c r="K225" i="45"/>
  <c r="K226" i="45"/>
  <c r="K227" i="45"/>
  <c r="AA93" i="45"/>
  <c r="AA94" i="45"/>
  <c r="AA95" i="45"/>
  <c r="AA125" i="45"/>
  <c r="AA126" i="45"/>
  <c r="AA154" i="45"/>
  <c r="AA107" i="45"/>
  <c r="AA130" i="45"/>
  <c r="AA133" i="45"/>
  <c r="AA118" i="45"/>
  <c r="AA156" i="45"/>
  <c r="L6" i="46" s="1"/>
  <c r="AA140" i="45"/>
  <c r="AA108" i="45"/>
  <c r="AA123" i="45"/>
  <c r="AA109" i="45"/>
  <c r="AA143" i="45"/>
  <c r="AA131" i="45"/>
  <c r="AA115" i="45"/>
  <c r="AA134" i="45"/>
  <c r="AA135" i="45"/>
  <c r="AA138" i="45"/>
  <c r="L28" i="46" s="1"/>
  <c r="AA157" i="45"/>
  <c r="AA116" i="45"/>
  <c r="AA144" i="45"/>
  <c r="AA119" i="45"/>
  <c r="AA149" i="45"/>
  <c r="AA127" i="45"/>
  <c r="AA122" i="45"/>
  <c r="AA139" i="45"/>
  <c r="AA158" i="45"/>
  <c r="AA110" i="45"/>
  <c r="AA145" i="45"/>
  <c r="L60" i="46" s="1"/>
  <c r="AA160" i="45"/>
  <c r="AA111" i="45"/>
  <c r="AA120" i="45"/>
  <c r="AA148" i="45"/>
  <c r="L19" i="46" s="1"/>
  <c r="AA117" i="45"/>
  <c r="AA136" i="45"/>
  <c r="AA121" i="45"/>
  <c r="AA112" i="45"/>
  <c r="L22" i="46" s="1"/>
  <c r="AA124" i="45"/>
  <c r="AA159" i="45"/>
  <c r="AA129" i="45"/>
  <c r="AA141" i="45"/>
  <c r="L43" i="46" s="1"/>
  <c r="AA132" i="45"/>
  <c r="AA146" i="45"/>
  <c r="AA137" i="45"/>
  <c r="AA113" i="45"/>
  <c r="AA142" i="45"/>
  <c r="AA150" i="45"/>
  <c r="AA147" i="45"/>
  <c r="AA155" i="45"/>
  <c r="L16" i="46" s="1"/>
  <c r="AA151" i="45"/>
  <c r="AA114" i="45"/>
  <c r="AA153" i="45"/>
  <c r="AA128" i="45"/>
  <c r="L57" i="46" s="1"/>
  <c r="AA161" i="45"/>
  <c r="AA162" i="45"/>
  <c r="L8" i="46" s="1"/>
  <c r="AA163" i="45"/>
  <c r="AA164" i="45"/>
  <c r="AA165" i="45"/>
  <c r="AA166" i="45"/>
  <c r="AA167" i="45"/>
  <c r="AA168" i="45"/>
  <c r="AA169" i="45"/>
  <c r="AA170" i="45"/>
  <c r="AA171" i="45"/>
  <c r="AA172" i="45"/>
  <c r="L5" i="46" s="1"/>
  <c r="AA173" i="45"/>
  <c r="AA174" i="45"/>
  <c r="AA175" i="45"/>
  <c r="AA176" i="45"/>
  <c r="AA177" i="45"/>
  <c r="AA178" i="45"/>
  <c r="AA179" i="45"/>
  <c r="AA180" i="45"/>
  <c r="AA181" i="45"/>
  <c r="AA182" i="45"/>
  <c r="AA183" i="45"/>
  <c r="AA184" i="45"/>
  <c r="AA185" i="45"/>
  <c r="AA186" i="45"/>
  <c r="AA187" i="45"/>
  <c r="AA188" i="45"/>
  <c r="AA189" i="45"/>
  <c r="AA190" i="45"/>
  <c r="AA191" i="45"/>
  <c r="AA192" i="45"/>
  <c r="AA193" i="45"/>
  <c r="AA194" i="45"/>
  <c r="AA195" i="45"/>
  <c r="L7" i="46" s="1"/>
  <c r="AA196" i="45"/>
  <c r="AA197" i="45"/>
  <c r="AA198" i="45"/>
  <c r="AA199" i="45"/>
  <c r="AA200" i="45"/>
  <c r="AA201" i="45"/>
  <c r="AA202" i="45"/>
  <c r="AA203" i="45"/>
  <c r="AA204" i="45"/>
  <c r="AA205" i="45"/>
  <c r="AA206" i="45"/>
  <c r="AA207" i="45"/>
  <c r="L48" i="46" s="1"/>
  <c r="AA208" i="45"/>
  <c r="AA209" i="45"/>
  <c r="AA210" i="45"/>
  <c r="AA211" i="45"/>
  <c r="AA212" i="45"/>
  <c r="AA213" i="45"/>
  <c r="AA214" i="45"/>
  <c r="AA215" i="45"/>
  <c r="AA216" i="45"/>
  <c r="AA217" i="45"/>
  <c r="AA218" i="45"/>
  <c r="AA219" i="45"/>
  <c r="AA220" i="45"/>
  <c r="AA221" i="45"/>
  <c r="AA222" i="45"/>
  <c r="AA223" i="45"/>
  <c r="AA224" i="45"/>
  <c r="AA225" i="45"/>
  <c r="AA226" i="45"/>
  <c r="AA227" i="45"/>
  <c r="L55" i="46" l="1"/>
  <c r="L31" i="46"/>
  <c r="L14" i="46"/>
  <c r="L10" i="46"/>
  <c r="L46" i="46"/>
  <c r="L47" i="46" s="1"/>
  <c r="L42" i="46"/>
  <c r="L21" i="46"/>
  <c r="L30" i="46"/>
  <c r="L56" i="46"/>
  <c r="L32" i="46"/>
  <c r="L29" i="46"/>
  <c r="L27" i="46"/>
  <c r="L50" i="46"/>
  <c r="L49" i="46"/>
  <c r="L34" i="46"/>
  <c r="L17" i="46"/>
  <c r="L37" i="46"/>
  <c r="L59" i="46"/>
  <c r="L39" i="46"/>
  <c r="L40" i="46" s="1"/>
  <c r="L33" i="46"/>
  <c r="L18" i="46"/>
  <c r="L15" i="46"/>
  <c r="L51" i="46"/>
  <c r="L26" i="46"/>
  <c r="L24" i="46"/>
  <c r="L36" i="46"/>
  <c r="L52" i="46"/>
  <c r="L35" i="46"/>
  <c r="L44" i="46"/>
  <c r="L41" i="46"/>
  <c r="L45" i="46" s="1"/>
  <c r="L20" i="46"/>
  <c r="L61" i="46"/>
  <c r="L62" i="46" s="1"/>
  <c r="L25" i="46"/>
  <c r="L53" i="46"/>
  <c r="L12" i="46"/>
  <c r="L13" i="46"/>
  <c r="L11" i="46"/>
  <c r="L54" i="46"/>
  <c r="L58" i="46" s="1"/>
  <c r="L63" i="46"/>
  <c r="L65" i="46"/>
  <c r="L64" i="46"/>
  <c r="L9" i="46"/>
  <c r="AA92" i="45"/>
  <c r="AA103" i="45"/>
  <c r="AA99" i="45"/>
  <c r="AA81" i="45"/>
  <c r="AA72" i="45"/>
  <c r="AA106" i="45"/>
  <c r="AA102" i="45"/>
  <c r="AA67" i="45"/>
  <c r="AA91" i="45"/>
  <c r="AA70" i="45"/>
  <c r="AA65" i="45"/>
  <c r="AA59" i="45"/>
  <c r="AA78" i="45"/>
  <c r="AA68" i="45"/>
  <c r="AA105" i="45"/>
  <c r="AA85" i="45"/>
  <c r="AA101" i="45"/>
  <c r="AA104" i="45"/>
  <c r="AA98" i="45"/>
  <c r="AA64" i="45"/>
  <c r="AA96" i="45"/>
  <c r="AA61" i="45"/>
  <c r="AA90" i="45"/>
  <c r="AA100" i="45"/>
  <c r="AA88" i="45"/>
  <c r="AA86" i="45"/>
  <c r="AA84" i="45"/>
  <c r="AA63" i="45"/>
  <c r="AA82" i="45"/>
  <c r="AA60" i="45"/>
  <c r="AA89" i="45"/>
  <c r="AA79" i="45"/>
  <c r="AA87" i="45"/>
  <c r="AA77" i="45"/>
  <c r="AA83" i="45"/>
  <c r="AA76" i="45"/>
  <c r="AA69" i="45"/>
  <c r="AA97" i="45"/>
  <c r="AA66" i="45"/>
  <c r="AA75" i="45"/>
  <c r="AA62" i="45"/>
  <c r="AA74" i="45"/>
  <c r="AA58" i="45"/>
  <c r="AA80" i="45"/>
  <c r="AA73" i="45"/>
  <c r="AA57" i="45"/>
  <c r="AA71" i="45"/>
  <c r="AA13" i="45"/>
  <c r="AA18" i="45"/>
  <c r="AA10" i="45"/>
  <c r="AA56" i="45"/>
  <c r="AA55" i="45"/>
  <c r="AA54" i="45"/>
  <c r="AA53" i="45"/>
  <c r="AA30" i="45"/>
  <c r="AA23" i="45"/>
  <c r="AA6" i="45"/>
  <c r="AA49" i="45"/>
  <c r="AA14" i="45"/>
  <c r="AA52" i="45"/>
  <c r="AA5" i="45"/>
  <c r="AA17" i="45"/>
  <c r="AA12" i="45"/>
  <c r="AA35" i="45"/>
  <c r="AA4" i="45"/>
  <c r="AA33" i="45"/>
  <c r="AA51" i="45"/>
  <c r="AA29" i="45"/>
  <c r="AA27" i="45"/>
  <c r="AA3" i="45"/>
  <c r="AA39" i="45"/>
  <c r="AA22" i="45"/>
  <c r="AA8" i="45"/>
  <c r="AA19" i="45"/>
  <c r="AA38" i="45"/>
  <c r="AA32" i="45"/>
  <c r="AA15" i="45"/>
  <c r="AA20" i="45"/>
  <c r="AA11" i="45"/>
  <c r="AA50" i="45"/>
  <c r="AA21" i="45"/>
  <c r="AA25" i="45"/>
  <c r="AA7" i="45"/>
  <c r="AA16" i="45"/>
  <c r="AA9" i="45"/>
  <c r="AA2" i="45"/>
  <c r="AA43" i="45"/>
  <c r="AA37" i="45"/>
  <c r="AA26" i="45"/>
  <c r="AA48" i="45"/>
  <c r="AA31" i="45"/>
  <c r="AA42" i="45"/>
  <c r="AA41" i="45"/>
  <c r="AA40" i="45"/>
  <c r="AA47" i="45"/>
  <c r="AA46" i="45"/>
  <c r="AA45" i="45"/>
  <c r="AA44" i="45"/>
  <c r="AA34" i="45"/>
  <c r="AA28" i="45"/>
  <c r="AA36" i="45"/>
  <c r="AA24" i="45"/>
  <c r="K24" i="45"/>
  <c r="K36" i="45"/>
  <c r="K28" i="45"/>
  <c r="K34" i="45"/>
  <c r="K44" i="45"/>
  <c r="K45" i="45"/>
  <c r="K46" i="45"/>
  <c r="K47" i="45"/>
  <c r="K40" i="45"/>
  <c r="K41" i="45"/>
  <c r="K42" i="45"/>
  <c r="K31" i="45"/>
  <c r="K48" i="45"/>
  <c r="K26" i="45"/>
  <c r="K37" i="45"/>
  <c r="K43" i="45"/>
  <c r="K2" i="45"/>
  <c r="K9" i="45"/>
  <c r="K16" i="45"/>
  <c r="K7" i="45"/>
  <c r="K25" i="45"/>
  <c r="K21" i="45"/>
  <c r="K50" i="45"/>
  <c r="K11" i="45"/>
  <c r="K20" i="45"/>
  <c r="K15" i="45"/>
  <c r="K32" i="45"/>
  <c r="K38" i="45"/>
  <c r="K19" i="45"/>
  <c r="K8" i="45"/>
  <c r="K22" i="45"/>
  <c r="K39" i="45"/>
  <c r="K3" i="45"/>
  <c r="K27" i="45"/>
  <c r="K29" i="45"/>
  <c r="K51" i="45"/>
  <c r="K33" i="45"/>
  <c r="K4" i="45"/>
  <c r="K35" i="45"/>
  <c r="K12" i="45"/>
  <c r="K17" i="45"/>
  <c r="K5" i="45"/>
  <c r="K52" i="45"/>
  <c r="K14" i="45"/>
  <c r="K49" i="45"/>
  <c r="K6" i="45"/>
  <c r="K23" i="45"/>
  <c r="K30" i="45"/>
  <c r="K53" i="45"/>
  <c r="K54" i="45"/>
  <c r="K55" i="45"/>
  <c r="K56" i="45"/>
  <c r="K10" i="45"/>
  <c r="K18" i="45"/>
  <c r="K13" i="45"/>
  <c r="K71" i="45"/>
  <c r="K57" i="45"/>
  <c r="K73" i="45"/>
  <c r="K80" i="45"/>
  <c r="K58" i="45"/>
  <c r="K74" i="45"/>
  <c r="K62" i="45"/>
  <c r="K75" i="45"/>
  <c r="K66" i="45"/>
  <c r="K97" i="45"/>
  <c r="K69" i="45"/>
  <c r="K76" i="45"/>
  <c r="K83" i="45"/>
  <c r="K77" i="45"/>
  <c r="K87" i="45"/>
  <c r="K79" i="45"/>
  <c r="K89" i="45"/>
  <c r="K60" i="45"/>
  <c r="K82" i="45"/>
  <c r="K63" i="45"/>
  <c r="K84" i="45"/>
  <c r="K86" i="45"/>
  <c r="K88" i="45"/>
  <c r="K100" i="45"/>
  <c r="K90" i="45"/>
  <c r="K61" i="45"/>
  <c r="K96" i="45"/>
  <c r="K64" i="45"/>
  <c r="K98" i="45"/>
  <c r="K104" i="45"/>
  <c r="K101" i="45"/>
  <c r="K85" i="45"/>
  <c r="K105" i="45"/>
  <c r="K68" i="45"/>
  <c r="K78" i="45"/>
  <c r="K59" i="45"/>
  <c r="K65" i="45"/>
  <c r="K70" i="45"/>
  <c r="K91" i="45"/>
  <c r="K67" i="45"/>
  <c r="K102" i="45"/>
  <c r="K106" i="45"/>
  <c r="K72" i="45"/>
  <c r="K81" i="45"/>
  <c r="K99" i="45"/>
  <c r="K103" i="45"/>
  <c r="K92" i="45"/>
  <c r="L38" i="46" l="1"/>
  <c r="L23" i="46"/>
  <c r="L66" i="46"/>
  <c r="L67" i="46" s="1"/>
  <c r="M67" i="4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ATTSF</author>
  </authors>
  <commentList>
    <comment ref="B11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remplazar por la cc57
</t>
        </r>
      </text>
    </comment>
    <comment ref="B14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es un iveco </t>
        </r>
      </text>
    </comment>
    <comment ref="B147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remplazar por la cc02</t>
        </r>
      </text>
    </comment>
    <comment ref="B15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remplazar por la cc56
</t>
        </r>
      </text>
    </comment>
    <comment ref="B155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ATTSF:</t>
        </r>
        <r>
          <rPr>
            <sz val="9"/>
            <color indexed="81"/>
            <rFont val="Tahoma"/>
            <family val="2"/>
          </rPr>
          <t xml:space="preserve">
remplazar por la cc57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Moisés González Conejero</author>
    <author>CePc</author>
  </authors>
  <commentList>
    <comment ref="O10" authorId="0" shapeId="0" xr:uid="{00000000-0006-0000-0300-000001000000}">
      <text>
        <r>
          <rPr>
            <b/>
            <sz val="18"/>
            <color indexed="81"/>
            <rFont val="Tahoma"/>
            <family val="2"/>
          </rPr>
          <t>Moisés González Conejero:</t>
        </r>
        <r>
          <rPr>
            <sz val="18"/>
            <color indexed="81"/>
            <rFont val="Tahoma"/>
            <family val="2"/>
          </rPr>
          <t xml:space="preserve">
¿Esto hay que utilizarlo?</t>
        </r>
      </text>
    </comment>
    <comment ref="I67" authorId="1" shapeId="0" xr:uid="{00000000-0006-0000-0300-000004000000}">
      <text>
        <r>
          <rPr>
            <b/>
            <sz val="9"/>
            <color indexed="81"/>
            <rFont val="Tahoma"/>
            <family val="2"/>
          </rPr>
          <t>CePc:</t>
        </r>
        <r>
          <rPr>
            <sz val="9"/>
            <color indexed="81"/>
            <rFont val="Tahoma"/>
            <family val="2"/>
          </rPr>
          <t xml:space="preserve">
SUMA DE DETERMINADAS CELDAS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Moisés González Conejero</author>
    <author>CePc</author>
  </authors>
  <commentList>
    <comment ref="P9" authorId="0" shapeId="0" xr:uid="{00000000-0006-0000-0400-000001000000}">
      <text>
        <r>
          <rPr>
            <b/>
            <sz val="18"/>
            <color indexed="81"/>
            <rFont val="Tahoma"/>
            <family val="2"/>
          </rPr>
          <t>Moisés González Conejero:</t>
        </r>
        <r>
          <rPr>
            <sz val="18"/>
            <color indexed="81"/>
            <rFont val="Tahoma"/>
            <family val="2"/>
          </rPr>
          <t xml:space="preserve">
¿Esto hay que utilizarlo?</t>
        </r>
      </text>
    </comment>
    <comment ref="I23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CePc:</t>
        </r>
        <r>
          <rPr>
            <sz val="9"/>
            <color indexed="81"/>
            <rFont val="Tahoma"/>
            <family val="2"/>
          </rPr>
          <t xml:space="preserve">
SUMA DE RANGO NORMAL</t>
        </r>
      </text>
    </comment>
    <comment ref="J67" authorId="1" shapeId="0" xr:uid="{00000000-0006-0000-0400-000004000000}">
      <text>
        <r>
          <rPr>
            <b/>
            <sz val="9"/>
            <color indexed="81"/>
            <rFont val="Tahoma"/>
            <family val="2"/>
          </rPr>
          <t>CePc:</t>
        </r>
        <r>
          <rPr>
            <sz val="9"/>
            <color indexed="81"/>
            <rFont val="Tahoma"/>
            <family val="2"/>
          </rPr>
          <t xml:space="preserve">
SUMA DE DETERMINADAS CELDAS</t>
        </r>
      </text>
    </comment>
  </commentList>
</comments>
</file>

<file path=xl/sharedStrings.xml><?xml version="1.0" encoding="utf-8"?>
<sst xmlns="http://schemas.openxmlformats.org/spreadsheetml/2006/main" count="7377" uniqueCount="1166">
  <si>
    <t>Nº</t>
  </si>
  <si>
    <t>Nombre</t>
  </si>
  <si>
    <t>Oficio</t>
  </si>
  <si>
    <t>Compresor</t>
  </si>
  <si>
    <t>Vehículo</t>
  </si>
  <si>
    <t>Orden</t>
  </si>
  <si>
    <t>Mecanicos</t>
  </si>
  <si>
    <t>Entrada</t>
  </si>
  <si>
    <t>Salida</t>
  </si>
  <si>
    <t>Averias</t>
  </si>
  <si>
    <t>NºOTC</t>
  </si>
  <si>
    <t>Nombre1</t>
  </si>
  <si>
    <t>Nombre2</t>
  </si>
  <si>
    <t>Nombre3</t>
  </si>
  <si>
    <t>Nombre4</t>
  </si>
  <si>
    <t>Nº de días</t>
  </si>
  <si>
    <t>Chasis</t>
  </si>
  <si>
    <t>Carrocería</t>
  </si>
  <si>
    <t>Ruedas</t>
  </si>
  <si>
    <t>Mecanica</t>
  </si>
  <si>
    <t>Descripción trabajo solicitado</t>
  </si>
  <si>
    <t>Descripción trabajo realizado</t>
  </si>
  <si>
    <t>Observaciones</t>
  </si>
  <si>
    <t xml:space="preserve"> </t>
  </si>
  <si>
    <t>Mecánica</t>
  </si>
  <si>
    <t>Eléctrica</t>
  </si>
  <si>
    <t>TOTALES</t>
  </si>
  <si>
    <t>SUBTOTAL</t>
  </si>
  <si>
    <t>MERCEDES</t>
  </si>
  <si>
    <t>OTROS</t>
  </si>
  <si>
    <t>TOTAL</t>
  </si>
  <si>
    <t>%</t>
  </si>
  <si>
    <t>Solicitado</t>
  </si>
  <si>
    <t>CR147</t>
  </si>
  <si>
    <t>CR200</t>
  </si>
  <si>
    <t>CC52</t>
  </si>
  <si>
    <t>CC72</t>
  </si>
  <si>
    <t>CC77</t>
  </si>
  <si>
    <t>CC85</t>
  </si>
  <si>
    <t>CC86</t>
  </si>
  <si>
    <t>CR140</t>
  </si>
  <si>
    <t>CC81</t>
  </si>
  <si>
    <t>CC67</t>
  </si>
  <si>
    <t>CC68</t>
  </si>
  <si>
    <t>CR19</t>
  </si>
  <si>
    <t>CC59</t>
  </si>
  <si>
    <t>CC55</t>
  </si>
  <si>
    <t>CC56</t>
  </si>
  <si>
    <t>CC57</t>
  </si>
  <si>
    <t>CC61</t>
  </si>
  <si>
    <t>CC78</t>
  </si>
  <si>
    <t>CC74</t>
  </si>
  <si>
    <t>CC60</t>
  </si>
  <si>
    <t>CC62</t>
  </si>
  <si>
    <t>CC70</t>
  </si>
  <si>
    <t>CR20</t>
  </si>
  <si>
    <t>CODIGO</t>
  </si>
  <si>
    <t>Taller</t>
  </si>
  <si>
    <t>BM</t>
  </si>
  <si>
    <t>Boujdour</t>
  </si>
  <si>
    <t>BAM</t>
  </si>
  <si>
    <t>Mecánico</t>
  </si>
  <si>
    <t>Asist. Mecánico</t>
  </si>
  <si>
    <t>AM</t>
  </si>
  <si>
    <t>Aused</t>
  </si>
  <si>
    <t>AAM</t>
  </si>
  <si>
    <t>DM</t>
  </si>
  <si>
    <t>Bal-lal Hammu</t>
  </si>
  <si>
    <t>Dajla</t>
  </si>
  <si>
    <t>DAM</t>
  </si>
  <si>
    <t>Ahmed Mohamed Lmin</t>
  </si>
  <si>
    <t>XM</t>
  </si>
  <si>
    <t>Ahmed salek Andal</t>
  </si>
  <si>
    <t>Aaiun</t>
  </si>
  <si>
    <t>XAM</t>
  </si>
  <si>
    <t>Adah</t>
  </si>
  <si>
    <t>Ali</t>
  </si>
  <si>
    <t>Mohamed Abdalahi</t>
  </si>
  <si>
    <t>Laulad</t>
  </si>
  <si>
    <t>Sidi Alal</t>
  </si>
  <si>
    <t>Chaibata Gailani</t>
  </si>
  <si>
    <t>VOLVO</t>
  </si>
  <si>
    <t>MAN</t>
  </si>
  <si>
    <t>HYUNDAY</t>
  </si>
  <si>
    <t>RENAULT</t>
  </si>
  <si>
    <t>MITSUBICHI</t>
  </si>
  <si>
    <t>CR</t>
  </si>
  <si>
    <t>DEPARTAMENTO DE RRMM</t>
  </si>
  <si>
    <t>MARCA</t>
  </si>
  <si>
    <t>WILAYA</t>
  </si>
  <si>
    <t>CC</t>
  </si>
  <si>
    <t>Smara</t>
  </si>
  <si>
    <t>Auserd</t>
  </si>
  <si>
    <t>JTG</t>
  </si>
  <si>
    <t>TGM1</t>
  </si>
  <si>
    <t>TGE1</t>
  </si>
  <si>
    <t>TGE2</t>
  </si>
  <si>
    <t>TGM2</t>
  </si>
  <si>
    <t>TGM3</t>
  </si>
  <si>
    <t>TGC</t>
  </si>
  <si>
    <t>GRAN TOTAL</t>
  </si>
  <si>
    <t>cc68</t>
  </si>
  <si>
    <t>cc82</t>
  </si>
  <si>
    <t>cc62</t>
  </si>
  <si>
    <t>cc54</t>
  </si>
  <si>
    <t>cc75</t>
  </si>
  <si>
    <t>Elec, vehiculos</t>
  </si>
  <si>
    <t>cc53</t>
  </si>
  <si>
    <t>cc77</t>
  </si>
  <si>
    <t>cc59</t>
  </si>
  <si>
    <t>cc86</t>
  </si>
  <si>
    <t>cr140</t>
  </si>
  <si>
    <t>cc85</t>
  </si>
  <si>
    <t>cc78</t>
  </si>
  <si>
    <t>TR</t>
  </si>
  <si>
    <t>cc81</t>
  </si>
  <si>
    <t>cc87</t>
  </si>
  <si>
    <t>cr19</t>
  </si>
  <si>
    <t>cc74</t>
  </si>
  <si>
    <t>cr20</t>
  </si>
  <si>
    <t>Jatri Mohamed</t>
  </si>
  <si>
    <t>SM</t>
  </si>
  <si>
    <t>SAM</t>
  </si>
  <si>
    <t>cc70</t>
  </si>
  <si>
    <t>CC03</t>
  </si>
  <si>
    <t>CC02</t>
  </si>
  <si>
    <t>mohamed lamin</t>
  </si>
  <si>
    <t xml:space="preserve">dah </t>
  </si>
  <si>
    <t>todos</t>
  </si>
  <si>
    <t>cc61</t>
  </si>
  <si>
    <t>cc57</t>
  </si>
  <si>
    <t>cr200</t>
  </si>
  <si>
    <t>brahim salem</t>
  </si>
  <si>
    <t>cc56</t>
  </si>
  <si>
    <t>taller general</t>
  </si>
  <si>
    <t>cr147</t>
  </si>
  <si>
    <t>Proyecto</t>
  </si>
  <si>
    <t>ali</t>
  </si>
  <si>
    <t>cc67</t>
  </si>
  <si>
    <t>CC05</t>
  </si>
  <si>
    <t>CC06</t>
  </si>
  <si>
    <t>CT1</t>
  </si>
  <si>
    <t>CT2</t>
  </si>
  <si>
    <t>CT3</t>
  </si>
  <si>
    <t>CT4</t>
  </si>
  <si>
    <t>CT5</t>
  </si>
  <si>
    <t>CT6</t>
  </si>
  <si>
    <t>CT7</t>
  </si>
  <si>
    <t>ct1</t>
  </si>
  <si>
    <t>conductor</t>
  </si>
  <si>
    <t>centro</t>
  </si>
  <si>
    <t>CC07</t>
  </si>
  <si>
    <t>CC08</t>
  </si>
  <si>
    <t>CC04</t>
  </si>
  <si>
    <t>cc04</t>
  </si>
  <si>
    <t>cc02</t>
  </si>
  <si>
    <t>cc07</t>
  </si>
  <si>
    <t>cc08</t>
  </si>
  <si>
    <t>CANT. INTERV</t>
  </si>
  <si>
    <t>CENTRAL</t>
  </si>
  <si>
    <t>REGIONALES</t>
  </si>
  <si>
    <t>SMARA</t>
  </si>
  <si>
    <t>AAIUN</t>
  </si>
  <si>
    <t>AUSERD</t>
  </si>
  <si>
    <t>BOUJDUR</t>
  </si>
  <si>
    <t>DAJLA</t>
  </si>
  <si>
    <t>INSTITUCIONES</t>
  </si>
  <si>
    <t>Nº INTERV.</t>
  </si>
  <si>
    <t>CENTRO LOGGÍSTICO INTEGRAL</t>
  </si>
  <si>
    <t>ATC</t>
  </si>
  <si>
    <t>cc05</t>
  </si>
  <si>
    <t>CR213</t>
  </si>
  <si>
    <t>CR214</t>
  </si>
  <si>
    <t>CR216</t>
  </si>
  <si>
    <t>cr214</t>
  </si>
  <si>
    <t>CR215</t>
  </si>
  <si>
    <t>cr216</t>
  </si>
  <si>
    <t>cc01</t>
  </si>
  <si>
    <t>SINOTRUCK</t>
  </si>
  <si>
    <t>AUTORIZADA</t>
  </si>
  <si>
    <t>HYUNDAI</t>
  </si>
  <si>
    <t>Fecha Fin</t>
  </si>
  <si>
    <t>cc06</t>
  </si>
  <si>
    <t>cr213</t>
  </si>
  <si>
    <t>cc10</t>
  </si>
  <si>
    <t>IVECO</t>
  </si>
  <si>
    <t>CR217</t>
  </si>
  <si>
    <t>CR218</t>
  </si>
  <si>
    <t>CR219</t>
  </si>
  <si>
    <t>CC11</t>
  </si>
  <si>
    <t>CC12</t>
  </si>
  <si>
    <t>cr218</t>
  </si>
  <si>
    <t>MARCA/ BRAND</t>
  </si>
  <si>
    <t>Wilaya</t>
  </si>
  <si>
    <t>Camión/
Truck</t>
  </si>
  <si>
    <t>Chasis/
chassis</t>
  </si>
  <si>
    <t>Carrocería/
Bodywork</t>
  </si>
  <si>
    <t>Ruedas/ 
Tyres</t>
  </si>
  <si>
    <t>Mecánica/
Mechanic</t>
  </si>
  <si>
    <t>Eléctrica/
Electricity</t>
  </si>
  <si>
    <t>Donde se ha reparado/ Where has been repaired</t>
  </si>
  <si>
    <t>Repuestos utilizados/ Supplies or spare parts used</t>
  </si>
  <si>
    <t>Mensual ( 10 en un año) /
Monthly ( 10 per year)</t>
  </si>
  <si>
    <t xml:space="preserve">Annual (Second semi-annual +extras) </t>
  </si>
  <si>
    <t>Comentarios ( Poner aquí si se ha hecho mantenimiento en varios lugares)/
Comments</t>
  </si>
  <si>
    <t>CC10</t>
  </si>
  <si>
    <t>Institutions</t>
  </si>
  <si>
    <t xml:space="preserve">Coste aproximado ( solo materiales)/
Estimated cost (spare parts only)
</t>
  </si>
  <si>
    <t>Anticongelante</t>
  </si>
  <si>
    <t>Grasa</t>
  </si>
  <si>
    <t>Anual</t>
  </si>
  <si>
    <t>Mensual</t>
  </si>
  <si>
    <t>CT</t>
  </si>
  <si>
    <t>Semestral</t>
  </si>
  <si>
    <t xml:space="preserve">INTERVENCIONES PREVENTIVAS
MAINTENANCE
</t>
  </si>
  <si>
    <t>YV2JSG0D4CA728600</t>
  </si>
  <si>
    <t>YV2XSG0D 7HA800617</t>
  </si>
  <si>
    <t>WMAN08ZZ1MY420026</t>
  </si>
  <si>
    <t>LZZ5BLNF0LD609469</t>
  </si>
  <si>
    <t>YV2XSG0D2JA818822</t>
  </si>
  <si>
    <t>YV2XSG0DXJA828806</t>
  </si>
  <si>
    <t>WMAN05ZZ9HY362333</t>
  </si>
  <si>
    <t>WMAN08ZZ9MY420419</t>
  </si>
  <si>
    <t>YV2JSGOD2DA746708</t>
  </si>
  <si>
    <t>JLBFE71CBFKU40116</t>
  </si>
  <si>
    <t>YV2XSG0D2EA763746</t>
  </si>
  <si>
    <t>YV2XSG0D5EA763773</t>
  </si>
  <si>
    <t>LZZ5BLNF0LD609471</t>
  </si>
  <si>
    <t>YV2F7A5A5MA362537</t>
  </si>
  <si>
    <t>YW2D2B3D3WA277966</t>
  </si>
  <si>
    <t>YW2D2B3D5WA2277967</t>
  </si>
  <si>
    <t>VF633BXB000100296</t>
  </si>
  <si>
    <t>VF633BXB000100282</t>
  </si>
  <si>
    <t>VF640ACB000001558</t>
  </si>
  <si>
    <t>VF611GTA000100182</t>
  </si>
  <si>
    <t>cc60</t>
  </si>
  <si>
    <t>Tall/Rep</t>
  </si>
  <si>
    <t>cr217</t>
  </si>
  <si>
    <t>cr215</t>
  </si>
  <si>
    <t>TOT TRUCK</t>
  </si>
  <si>
    <t>REAL. MANT</t>
  </si>
  <si>
    <t xml:space="preserve">se ha reparado el neumatico </t>
  </si>
  <si>
    <t>hasan chej</t>
  </si>
  <si>
    <t>Salek Ali</t>
  </si>
  <si>
    <t xml:space="preserve">neumatico averiado </t>
  </si>
  <si>
    <t xml:space="preserve">se han cambiado los dos neumaticos por dos nuevos </t>
  </si>
  <si>
    <t xml:space="preserve">se ha cambiado el neumatico por uno nuevo </t>
  </si>
  <si>
    <t xml:space="preserve">mohamed fadel </t>
  </si>
  <si>
    <t xml:space="preserve">jefe taller </t>
  </si>
  <si>
    <t xml:space="preserve">baterias gastadas </t>
  </si>
  <si>
    <t>CR223</t>
  </si>
  <si>
    <t>CR224</t>
  </si>
  <si>
    <t>CR225</t>
  </si>
  <si>
    <t>CR226</t>
  </si>
  <si>
    <t xml:space="preserve">se han cambiado las dos baterias por dos nuevas </t>
  </si>
  <si>
    <t>moh fadel</t>
  </si>
  <si>
    <t xml:space="preserve">mec transporte </t>
  </si>
  <si>
    <t xml:space="preserve">transporte </t>
  </si>
  <si>
    <t>cr224</t>
  </si>
  <si>
    <t>cr223</t>
  </si>
  <si>
    <t>cr226</t>
  </si>
  <si>
    <t>ct3</t>
  </si>
  <si>
    <t xml:space="preserve">mangera rota </t>
  </si>
  <si>
    <t>cr219</t>
  </si>
  <si>
    <t>cc03</t>
  </si>
  <si>
    <t>cc11</t>
  </si>
  <si>
    <t>cr225</t>
  </si>
  <si>
    <t>cc12</t>
  </si>
  <si>
    <t>txapu</t>
  </si>
  <si>
    <t>attsf</t>
  </si>
  <si>
    <t>tecnico</t>
  </si>
  <si>
    <t>at</t>
  </si>
  <si>
    <t>juanjo</t>
  </si>
  <si>
    <t xml:space="preserve">bachir </t>
  </si>
  <si>
    <t>jefe almacen</t>
  </si>
  <si>
    <t>cc55</t>
  </si>
  <si>
    <t xml:space="preserve">salek logistica </t>
  </si>
  <si>
    <t>cc09</t>
  </si>
  <si>
    <t>NO</t>
  </si>
  <si>
    <t xml:space="preserve">se ha reparado el neumatico poniendole una recamara nueva </t>
  </si>
  <si>
    <t>ct2</t>
  </si>
  <si>
    <t>ct4</t>
  </si>
  <si>
    <t>ct5</t>
  </si>
  <si>
    <t>ct6</t>
  </si>
  <si>
    <t>ct7</t>
  </si>
  <si>
    <t>lamni</t>
  </si>
  <si>
    <t>mohamed</t>
  </si>
  <si>
    <t>saleh</t>
  </si>
  <si>
    <t xml:space="preserve">neumatico roto </t>
  </si>
  <si>
    <t xml:space="preserve">baba lebisir </t>
  </si>
  <si>
    <t xml:space="preserve">intervencion </t>
  </si>
  <si>
    <t xml:space="preserve">cable de palanca averiado </t>
  </si>
  <si>
    <t xml:space="preserve">se ha cambiado el cable de la palanca por uno nuevo </t>
  </si>
  <si>
    <t>771511</t>
  </si>
  <si>
    <t>771512</t>
  </si>
  <si>
    <t>771513</t>
  </si>
  <si>
    <t>771514</t>
  </si>
  <si>
    <t>moh lamin</t>
  </si>
  <si>
    <t>03114</t>
  </si>
  <si>
    <t>03115</t>
  </si>
  <si>
    <t>03116</t>
  </si>
  <si>
    <t xml:space="preserve">  neumatico deteriorado</t>
  </si>
  <si>
    <t xml:space="preserve">se ha montado neumatico nuevo </t>
  </si>
  <si>
    <t xml:space="preserve">se ha reparado el cable de balanca </t>
  </si>
  <si>
    <t xml:space="preserve">se ha repartado el neumatico </t>
  </si>
  <si>
    <t xml:space="preserve">averia en el tubo de escape </t>
  </si>
  <si>
    <t>se ha reparado el tubo de escape</t>
  </si>
  <si>
    <t>neumatico averiado</t>
  </si>
  <si>
    <t xml:space="preserve">se ha reparado el tubo drawlico </t>
  </si>
  <si>
    <t xml:space="preserve">se ha reparado el tubo de escape </t>
  </si>
  <si>
    <t xml:space="preserve">dismontar ballesta adelantera  </t>
  </si>
  <si>
    <t xml:space="preserve">prefiltro averiado </t>
  </si>
  <si>
    <t xml:space="preserve">se ha cambiado el prefiltro por uno nuevo </t>
  </si>
  <si>
    <t>prefiltro nuevo mitchubichi</t>
  </si>
  <si>
    <t xml:space="preserve">rope olas rotas </t>
  </si>
  <si>
    <t xml:space="preserve">se han soldado las rope olas de la cisterna </t>
  </si>
  <si>
    <t xml:space="preserve">ballesta rota </t>
  </si>
  <si>
    <t xml:space="preserve">se ha puesta bateria </t>
  </si>
  <si>
    <t xml:space="preserve">poner la gemela </t>
  </si>
  <si>
    <t>se ha reparado la gemela</t>
  </si>
  <si>
    <t xml:space="preserve">averia en la bomba de agua </t>
  </si>
  <si>
    <t xml:space="preserve">se ha reparado la bomba de agua </t>
  </si>
  <si>
    <t xml:space="preserve">bateria rota </t>
  </si>
  <si>
    <t xml:space="preserve">se ha puesto pateria nueva 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</si>
  <si>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</si>
  <si>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</si>
  <si>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</si>
  <si>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</si>
  <si>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</si>
  <si>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</si>
  <si>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</si>
  <si>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</si>
  <si>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</si>
  <si>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</si>
  <si>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</si>
  <si>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</si>
  <si>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</si>
  <si>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</si>
  <si>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</si>
  <si>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</si>
  <si>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</si>
  <si>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</si>
  <si>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</si>
  <si>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</si>
  <si>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</si>
  <si>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</si>
  <si>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</si>
  <si>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</si>
  <si>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</si>
  <si>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</si>
  <si>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</si>
  <si>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</si>
  <si>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</si>
  <si>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</si>
  <si>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</si>
  <si>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</si>
  <si>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</si>
  <si>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</si>
  <si>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</si>
  <si>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</si>
  <si>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</si>
  <si>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</si>
  <si>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</si>
  <si>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</si>
  <si>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</si>
  <si>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</si>
  <si>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</si>
  <si>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</si>
  <si>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</si>
  <si>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</si>
  <si>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</si>
  <si>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</si>
  <si>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</si>
  <si>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</si>
  <si>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</si>
  <si>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</si>
  <si>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</si>
  <si>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</si>
  <si>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</si>
  <si>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</si>
  <si>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</si>
  <si>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</si>
  <si>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</si>
  <si>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</si>
  <si>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</si>
  <si>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</si>
  <si>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</si>
  <si>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</si>
  <si>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</si>
  <si>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</si>
  <si>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</si>
  <si>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</si>
  <si>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</si>
  <si>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</si>
  <si>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</si>
  <si>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</si>
  <si>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</si>
  <si>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</si>
  <si>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</si>
  <si>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</si>
  <si>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</si>
  <si>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</si>
  <si>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</si>
  <si>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</si>
  <si>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</si>
  <si>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</si>
  <si>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</si>
  <si>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</si>
  <si>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</si>
  <si>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</si>
  <si>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</si>
  <si>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</si>
  <si>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</si>
  <si>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</si>
  <si>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</si>
  <si>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</si>
  <si>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</si>
  <si>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</si>
  <si>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</si>
  <si>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</si>
  <si>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</si>
  <si>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</si>
  <si>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</si>
  <si>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</si>
  <si>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</si>
  <si>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</si>
  <si>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</si>
  <si>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</si>
  <si>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</si>
  <si>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</si>
  <si>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</si>
  <si>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</si>
  <si>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</si>
  <si>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</si>
  <si>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</si>
  <si>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</si>
  <si>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</si>
  <si>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</si>
  <si>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</si>
  <si>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</si>
  <si>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</si>
  <si>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</si>
  <si>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</si>
  <si>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</si>
  <si>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</si>
  <si>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</si>
  <si>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</si>
  <si>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</si>
  <si>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</si>
  <si>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</si>
  <si>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</si>
  <si>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</si>
  <si>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</si>
  <si>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</si>
  <si>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</si>
  <si>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</si>
  <si>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</si>
  <si>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</si>
  <si>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</si>
  <si>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</si>
  <si>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</si>
  <si>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</si>
  <si>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</si>
  <si>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</si>
  <si>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</si>
  <si>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</si>
  <si>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</si>
  <si>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</si>
  <si>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</si>
  <si>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</si>
  <si>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</si>
  <si>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</si>
  <si>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</si>
  <si>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</si>
  <si>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</si>
  <si>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</si>
  <si>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</si>
  <si>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</si>
  <si>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</si>
  <si>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</si>
  <si>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</si>
  <si>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</si>
  <si>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 xml:space="preserve">se ha cambiado la mangera por una nueva </t>
  </si>
  <si>
    <t>5metros de mangera 80D</t>
  </si>
  <si>
    <t xml:space="preserve">se han cambabiado las dos baterias por dos nuevas </t>
  </si>
  <si>
    <t>baterias 12v 120 AH</t>
  </si>
  <si>
    <t>12 R 20 Nº L015AE04028</t>
  </si>
  <si>
    <t xml:space="preserve">las dos ballestas delanteras rotas </t>
  </si>
  <si>
    <t xml:space="preserve">se  han cambiado las dos ballestas delanteras por dos nuevas </t>
  </si>
  <si>
    <t xml:space="preserve">2 ballestas delanteras curvas volvo </t>
  </si>
  <si>
    <t xml:space="preserve">balanca averiada </t>
  </si>
  <si>
    <t>cable de la palanca nuevo volvo</t>
  </si>
  <si>
    <t xml:space="preserve">gemelas rotas </t>
  </si>
  <si>
    <t xml:space="preserve">se han cambiado las dos gemelas demla ballesta delantera por dos nuevas </t>
  </si>
  <si>
    <t>2 gemelas de la ballesta delantera nuevoas volvo</t>
  </si>
  <si>
    <t xml:space="preserve">filtro de aceite roto </t>
  </si>
  <si>
    <t xml:space="preserve">2 filtros de aceite nuevos </t>
  </si>
  <si>
    <t xml:space="preserve">se ha cambiado los dos filtros de aceite por dos nuevo </t>
  </si>
  <si>
    <t>5metros de mangera 60D</t>
  </si>
  <si>
    <t xml:space="preserve">cojinete roto </t>
  </si>
  <si>
    <t xml:space="preserve">se ha cambiado el cojineta de la correa </t>
  </si>
  <si>
    <t xml:space="preserve">el cojinete de la correa nuevo sunotrok </t>
  </si>
  <si>
    <t xml:space="preserve">correa de alternador rota </t>
  </si>
  <si>
    <t xml:space="preserve">se ha cambiado la correa del alternador por una nueva </t>
  </si>
  <si>
    <t xml:space="preserve">correa de alternador nueva sunotruk </t>
  </si>
  <si>
    <t>12 R 24 Nº 2102YB190272</t>
  </si>
  <si>
    <t>12 R 24 Nº 2102YB130295</t>
  </si>
  <si>
    <t>12 R 24 Nº 2102YB190292</t>
  </si>
  <si>
    <t>12 R 20 Nº L014CE04092</t>
  </si>
  <si>
    <t>12 R 20 Nº L014CE04044</t>
  </si>
  <si>
    <t xml:space="preserve">2 neumaticos en mal estado </t>
  </si>
  <si>
    <t xml:space="preserve">7,5 R 16 </t>
  </si>
  <si>
    <t xml:space="preserve">se ha cambiado la bateria por una nueva </t>
  </si>
  <si>
    <t>baterias 12v 100 AH</t>
  </si>
  <si>
    <t xml:space="preserve">cheibata </t>
  </si>
  <si>
    <t>12 R 20 Nº L015CE04080</t>
  </si>
  <si>
    <t>13 R 22,5 Nº G02BB126</t>
  </si>
  <si>
    <t>12 R 20 Nº L0060CE04068</t>
  </si>
  <si>
    <t>12 R 20 Nº L014AE04026</t>
  </si>
  <si>
    <t xml:space="preserve">tubo hidrawlico roto </t>
  </si>
  <si>
    <t xml:space="preserve">se ha cambiado el tubo hidrawlico por uno  nuevo </t>
  </si>
  <si>
    <t xml:space="preserve">tubo hidrawlico nuevo volvo </t>
  </si>
  <si>
    <t xml:space="preserve">correa de sigueñal rota  </t>
  </si>
  <si>
    <t xml:space="preserve">se ha cambiado la correa del sigueñal por una nueva </t>
  </si>
  <si>
    <t>correa sigueñal nueva sunotruk</t>
  </si>
  <si>
    <t xml:space="preserve">gimelas rotas </t>
  </si>
  <si>
    <t xml:space="preserve">se han cambiado las gimelas de la ballesta delantera </t>
  </si>
  <si>
    <t xml:space="preserve">gimelas de la ballestas curva volvo nueva </t>
  </si>
  <si>
    <t xml:space="preserve">2 neumaticos averiados </t>
  </si>
  <si>
    <t xml:space="preserve">se han reparado los dos neumaticos poniendole 2 recamaras nuevas </t>
  </si>
  <si>
    <t xml:space="preserve">recamaras 12 R20 </t>
  </si>
  <si>
    <t xml:space="preserve">se ha cambiado el filtro de aceita </t>
  </si>
  <si>
    <t xml:space="preserve">filtro de aceite iveco nuevo </t>
  </si>
  <si>
    <t xml:space="preserve">12 R24 Nº </t>
  </si>
  <si>
    <t xml:space="preserve">esparragos averiados </t>
  </si>
  <si>
    <t xml:space="preserve">se han cambiado 4 esparragos por cuatro nuevos </t>
  </si>
  <si>
    <t xml:space="preserve">4 esparragos nuevos </t>
  </si>
  <si>
    <t xml:space="preserve">tubo de aire averiado </t>
  </si>
  <si>
    <t xml:space="preserve">gramba rota </t>
  </si>
  <si>
    <t xml:space="preserve">se ha cambiado la gramba por una nueva </t>
  </si>
  <si>
    <t>gramba nueva sunotruk</t>
  </si>
  <si>
    <t xml:space="preserve">grifo roto </t>
  </si>
  <si>
    <t xml:space="preserve">se ha cambiado el grifo por uno nuevo </t>
  </si>
  <si>
    <t xml:space="preserve">bolon de la ballesta delantera roto </t>
  </si>
  <si>
    <t xml:space="preserve">se ha cambiado el bolon de la ballasta por uno nuevo </t>
  </si>
  <si>
    <t xml:space="preserve">bolon de la ballesta delantera nuevo volvo </t>
  </si>
  <si>
    <t xml:space="preserve">neumatico rota </t>
  </si>
  <si>
    <t xml:space="preserve">12 R20 NºL014BE04032 </t>
  </si>
  <si>
    <t xml:space="preserve">puerta trasera rota </t>
  </si>
  <si>
    <t xml:space="preserve">se ha soldado la puerta trasera </t>
  </si>
  <si>
    <t>salek ali</t>
  </si>
  <si>
    <t xml:space="preserve">averia en el sistema hidrwlico de la carroseria </t>
  </si>
  <si>
    <t xml:space="preserve">se ha reparado el tubo </t>
  </si>
  <si>
    <t>fuga en el sistema de gasoil</t>
  </si>
  <si>
    <t xml:space="preserve">se ha cambiado el filtro de gasoil por uno nuevo </t>
  </si>
  <si>
    <t>filtro de gasoil nuevo volvo</t>
  </si>
  <si>
    <t>12 R20 NºL014BE04055</t>
  </si>
  <si>
    <t xml:space="preserve">averia en la valvula de 4 vias </t>
  </si>
  <si>
    <t xml:space="preserve">se ha cambiado la valvula de 4vias </t>
  </si>
  <si>
    <t xml:space="preserve">se ha cambiado la ballesta por una nueva  ballesta nueva </t>
  </si>
  <si>
    <t xml:space="preserve">ballesta delantera rota  </t>
  </si>
  <si>
    <t xml:space="preserve">ballesta delantera plana nueva volvo </t>
  </si>
  <si>
    <t xml:space="preserve">averia en la palanca </t>
  </si>
  <si>
    <t>se ha reparado la palanca</t>
  </si>
  <si>
    <t xml:space="preserve">se ha montado cable de balanca nuevo </t>
  </si>
  <si>
    <t xml:space="preserve">averia en la valvula  de 4 vias </t>
  </si>
  <si>
    <t>valvula de 4 vias nueva volvo</t>
  </si>
  <si>
    <t xml:space="preserve">averia turbo hidraulico </t>
  </si>
  <si>
    <t xml:space="preserve">falta hidrawlico </t>
  </si>
  <si>
    <t>se ha añadido 1,5 litro hidrawlico</t>
  </si>
  <si>
    <t>se ha reparado el neumatico</t>
  </si>
  <si>
    <t xml:space="preserve"> ballesta rota</t>
  </si>
  <si>
    <t>NºOTP</t>
  </si>
  <si>
    <t>Nº CAMIÓN</t>
  </si>
  <si>
    <t>FLOTA</t>
  </si>
  <si>
    <t>MODELO</t>
  </si>
  <si>
    <t>Tipo de Mantenimiento</t>
  </si>
  <si>
    <t>Fecha entrada</t>
  </si>
  <si>
    <t>Aceite Motor</t>
  </si>
  <si>
    <t>Liquido de Embrague</t>
  </si>
  <si>
    <t>Liquido Direccion</t>
  </si>
  <si>
    <t>Liquido de Freno</t>
  </si>
  <si>
    <t>Agua Destilada</t>
  </si>
  <si>
    <t>Aceite Caja Cambios</t>
  </si>
  <si>
    <t>Acido Baterias</t>
  </si>
  <si>
    <t>Filtro de Aceite</t>
  </si>
  <si>
    <t>Filtro de Aire</t>
  </si>
  <si>
    <t>Filtro de Gasoil</t>
  </si>
  <si>
    <t>Filtro Hidraulico</t>
  </si>
  <si>
    <t>Filtro Separador de Gasoil</t>
  </si>
  <si>
    <t>Pre-Filtro de Gasoil</t>
  </si>
  <si>
    <t>coste mantenimiento</t>
  </si>
  <si>
    <t>TR AUSERD</t>
  </si>
  <si>
    <t>ATC RABUNI</t>
  </si>
  <si>
    <t>TR DAJLA</t>
  </si>
  <si>
    <t>TR AAIUN</t>
  </si>
  <si>
    <t>TR BOUJDUR</t>
  </si>
  <si>
    <t>TR SMARA</t>
  </si>
  <si>
    <t>MAINTENANCE / RÉVISIONS
Suivi hebdomadaire des véhicules</t>
  </si>
  <si>
    <t>Fecha Inicio</t>
  </si>
  <si>
    <t>FILTRAR(BDPREVENTIVA22;(BDPREVENTIVA22[Fecha entrada]&gt;=$L$2)*(BDPREVENTIVA22[Fecha entrada]&lt;=$L$3))</t>
  </si>
  <si>
    <t>FILTRAR(BDPREVENTIVA22[[Nº CAMIÓN]:[Pre-Filtro de Gasoil]];(BDPREVENTIVA22[Fecha entrada]&gt;=$L$2)*(BDPREVENTIVA22[Fecha entrada]&lt;=$L$3))</t>
  </si>
  <si>
    <t>TAG Numbers</t>
  </si>
  <si>
    <t>semestral ( 1 al año)/
semiannual (1 per year)/
cuatrimestral</t>
  </si>
  <si>
    <t>Comienza</t>
  </si>
  <si>
    <t>Transport</t>
  </si>
  <si>
    <t>MITSUBISHI</t>
  </si>
  <si>
    <t>NISSAN</t>
  </si>
  <si>
    <t>ATTSF- vehicle</t>
  </si>
  <si>
    <t>VA01</t>
  </si>
  <si>
    <t>MERCEDES UNIMOG</t>
  </si>
  <si>
    <t>ATTSF- Mobile workshop</t>
  </si>
  <si>
    <t>VA02</t>
  </si>
  <si>
    <t>LAND ROVER</t>
  </si>
  <si>
    <t>ATTSF-Vehicle</t>
  </si>
  <si>
    <t>VA03</t>
  </si>
  <si>
    <t>Stopped truck</t>
  </si>
  <si>
    <t>Auxiliar vehicles</t>
  </si>
  <si>
    <t>Mant. Planned</t>
  </si>
  <si>
    <t>TAG NUMBER</t>
  </si>
  <si>
    <t>Nº  CHASIS</t>
  </si>
  <si>
    <t>TALLERES</t>
  </si>
  <si>
    <t>LISTA</t>
  </si>
  <si>
    <t>tipo de mantenimiento</t>
  </si>
  <si>
    <t>Liquidos</t>
  </si>
  <si>
    <t>Coste</t>
  </si>
  <si>
    <t>Filtros</t>
  </si>
  <si>
    <t>Tipo Averia</t>
  </si>
  <si>
    <t>Neumaticos</t>
  </si>
  <si>
    <t>Precio neumatico</t>
  </si>
  <si>
    <t>Electrico</t>
  </si>
  <si>
    <t>Coste bat</t>
  </si>
  <si>
    <t>Ballesta Delantera</t>
  </si>
  <si>
    <t>Coste delantera</t>
  </si>
  <si>
    <t>Ballesta Trasera</t>
  </si>
  <si>
    <t>Coste trasera</t>
  </si>
  <si>
    <t>Carroceria</t>
  </si>
  <si>
    <t>Coste unitario</t>
  </si>
  <si>
    <t>Vulcanizado</t>
  </si>
  <si>
    <t>AGUA</t>
  </si>
  <si>
    <t xml:space="preserve">Volvo FMX 400 </t>
  </si>
  <si>
    <t>YV2JSG0D5 CA 728279</t>
  </si>
  <si>
    <t>Amortiguador</t>
  </si>
  <si>
    <t>CÁMARA 12R20</t>
  </si>
  <si>
    <t>BATERIA 12V 100AH</t>
  </si>
  <si>
    <t>Manguera amarilla 60D</t>
  </si>
  <si>
    <t>Bomba Embrague</t>
  </si>
  <si>
    <t>Parche</t>
  </si>
  <si>
    <t>Volvo FMX 400</t>
  </si>
  <si>
    <t>Cuatrimestral</t>
  </si>
  <si>
    <t>CÁMARA 12R24</t>
  </si>
  <si>
    <t>BATERIA 12V 120AH</t>
  </si>
  <si>
    <t>HOJA MAESTRA D</t>
  </si>
  <si>
    <t>HOJA MAESTRA T</t>
  </si>
  <si>
    <t>Manguera amarilla 80D</t>
  </si>
  <si>
    <t>Pasta</t>
  </si>
  <si>
    <t xml:space="preserve">Volvo FMX 400  </t>
  </si>
  <si>
    <t>NEUMÁTICO 12R20</t>
  </si>
  <si>
    <t>1 HOJA D</t>
  </si>
  <si>
    <t>1 HOJA T</t>
  </si>
  <si>
    <t>Manguera azul 60D</t>
  </si>
  <si>
    <t>Disco Embrague</t>
  </si>
  <si>
    <t>Cables palanca</t>
  </si>
  <si>
    <t>2 HOJAS D</t>
  </si>
  <si>
    <t>2 HOJAS T</t>
  </si>
  <si>
    <t>Manguera azul 80D</t>
  </si>
  <si>
    <t>Empalme</t>
  </si>
  <si>
    <t>YV2JSG0D2CA 72995</t>
  </si>
  <si>
    <t>Electrica</t>
  </si>
  <si>
    <t>Casquillos</t>
  </si>
  <si>
    <t xml:space="preserve">NEUMÁTICO 12R24 </t>
  </si>
  <si>
    <t>3 HOJAS D</t>
  </si>
  <si>
    <t>3 HOJAS T</t>
  </si>
  <si>
    <t>Filtro Secador</t>
  </si>
  <si>
    <t>YV2JSG0DXCA 730173</t>
  </si>
  <si>
    <t>Esparragos</t>
  </si>
  <si>
    <t xml:space="preserve">BATERIA 12V 70AH </t>
  </si>
  <si>
    <t>4 HOJAS D</t>
  </si>
  <si>
    <t>4 HOJAS T</t>
  </si>
  <si>
    <t>Pulmon Freno</t>
  </si>
  <si>
    <t xml:space="preserve">Volvo FMX 400   </t>
  </si>
  <si>
    <t>YV2JSGOD5DA 74672</t>
  </si>
  <si>
    <t>Neceser palanca</t>
  </si>
  <si>
    <t xml:space="preserve">BATERIA 12V 77AH </t>
  </si>
  <si>
    <t>5 HOJAS D</t>
  </si>
  <si>
    <t>5 HOJAS T</t>
  </si>
  <si>
    <t>Servoembrague</t>
  </si>
  <si>
    <t xml:space="preserve">Volvo FMX 400-    </t>
  </si>
  <si>
    <t>YV2JSG0D0DA 746397</t>
  </si>
  <si>
    <t>Palanca</t>
  </si>
  <si>
    <t>BRIDA D</t>
  </si>
  <si>
    <t>BRIDA T</t>
  </si>
  <si>
    <t>Tubo Hidraulico</t>
  </si>
  <si>
    <t xml:space="preserve">SINOTRUCK  HOWO335 </t>
  </si>
  <si>
    <t>Travesaño</t>
  </si>
  <si>
    <t>BULÓN D</t>
  </si>
  <si>
    <t>BULÓN T</t>
  </si>
  <si>
    <t>Valvula 4 vias</t>
  </si>
  <si>
    <t xml:space="preserve">SINOTRUCK  HOWO335-   </t>
  </si>
  <si>
    <t>LZZ5BLNFOKN507613</t>
  </si>
  <si>
    <t>NEUMÁTICO 315/80R22.5</t>
  </si>
  <si>
    <t>GEMELA D</t>
  </si>
  <si>
    <t>GEMELA T</t>
  </si>
  <si>
    <t>Valvula Freno</t>
  </si>
  <si>
    <t>RESIDUOS</t>
  </si>
  <si>
    <t>MAN-  TGL 10-180</t>
  </si>
  <si>
    <t>Valvula Secadora</t>
  </si>
  <si>
    <t xml:space="preserve">MAN- TGM 18.240-    </t>
  </si>
  <si>
    <t>WMA N08ZZ5J Y377743</t>
  </si>
  <si>
    <t xml:space="preserve">NEUMÁTICO 7.5R16 CON CAMARA  </t>
  </si>
  <si>
    <t xml:space="preserve">WMAN08ZZ2LY407722 </t>
  </si>
  <si>
    <t>YV2J8GODODA746710</t>
  </si>
  <si>
    <t>si está relleno nos vale</t>
  </si>
  <si>
    <r>
      <t xml:space="preserve">SINOTRUCK  HOWO335-  </t>
    </r>
    <r>
      <rPr>
        <b/>
        <i/>
        <sz val="14"/>
        <color rgb="FF000000"/>
        <rFont val="Calibri"/>
        <family val="2"/>
      </rPr>
      <t xml:space="preserve"> </t>
    </r>
  </si>
  <si>
    <t>LZZ5BLNFOKN507614</t>
  </si>
  <si>
    <t>LZZ5BLNF7LN515911</t>
  </si>
  <si>
    <t>SINOTRUCK  HOWO335</t>
  </si>
  <si>
    <t xml:space="preserve">LZZ5BLNF7LN515912 </t>
  </si>
  <si>
    <t>MAN- TGM 18.240</t>
  </si>
  <si>
    <t>WMA N08ZZ3L Y411911</t>
  </si>
  <si>
    <t>WMA N08ZZXL Y412067</t>
  </si>
  <si>
    <t>WMA N08ZZ5L Y411991</t>
  </si>
  <si>
    <t>YV2JSG0D4EA 759901</t>
  </si>
  <si>
    <t>YV2XSG0D7FA 776641</t>
  </si>
  <si>
    <t xml:space="preserve">LZZ5BLNF7LN515913 </t>
  </si>
  <si>
    <t>SINOTRUCK HOWO335</t>
  </si>
  <si>
    <t>LZZ5BLNF7LN515909</t>
  </si>
  <si>
    <t xml:space="preserve">LZZ5BLNF7LN515910 </t>
  </si>
  <si>
    <t>WMA N08ZZ2L Y412001</t>
  </si>
  <si>
    <t>YV2XSG0D2GA 786074</t>
  </si>
  <si>
    <t>Volvo FL7</t>
  </si>
  <si>
    <t>WMAN08ZZ2MY42037</t>
  </si>
  <si>
    <t>Mitsubishi Canter Fuso</t>
  </si>
  <si>
    <t>Volvo ND</t>
  </si>
  <si>
    <t xml:space="preserve">LZZ5BLNF0LD609470 </t>
  </si>
  <si>
    <r>
      <t xml:space="preserve">MAN- TGM 18.240 </t>
    </r>
    <r>
      <rPr>
        <b/>
        <i/>
        <sz val="14"/>
        <color rgb="FF000000"/>
        <rFont val="Calibri"/>
        <family val="2"/>
      </rPr>
      <t xml:space="preserve"> </t>
    </r>
  </si>
  <si>
    <t xml:space="preserve">Hyunday    </t>
  </si>
  <si>
    <t>KMCGK17CPEC258959-CR19</t>
  </si>
  <si>
    <t>Mercedes AXOR 1840</t>
  </si>
  <si>
    <t>M.TRANSPORTE</t>
  </si>
  <si>
    <t>VOLVO NL10</t>
  </si>
  <si>
    <t>RENAULT 260</t>
  </si>
  <si>
    <t>XXXXX</t>
  </si>
  <si>
    <t>RENAULT MILDER 200</t>
  </si>
  <si>
    <t>RENAULT MAGNUN</t>
  </si>
  <si>
    <t>INSTALACIONES</t>
  </si>
  <si>
    <t>WMAN08ZZ5MY430235</t>
  </si>
  <si>
    <t>WMAN08ZZ5MY430249</t>
  </si>
  <si>
    <t>WMAN08ZZ0MY430241</t>
  </si>
  <si>
    <t>WMAN08ZZ5MY430221</t>
  </si>
  <si>
    <t>TR TRANSPORT</t>
  </si>
  <si>
    <t>va02</t>
  </si>
  <si>
    <t>va03</t>
  </si>
  <si>
    <t>Parado</t>
  </si>
  <si>
    <t>SI</t>
  </si>
  <si>
    <t>BASE DE DATOS INTERVENCIONES CORRECTIVAS</t>
  </si>
  <si>
    <t>PORCENTAJE DE INTERVENCIONES CORRECTIVAS POR MARCA/ MES
CORRECTIVE ACTION PERCENTAGE BY BRAND</t>
  </si>
  <si>
    <t>Total de intervenciones realizadas/ Interventions done</t>
  </si>
  <si>
    <t>Gasto por tipo de camión</t>
  </si>
  <si>
    <t>TALLER/WORKSHOP</t>
  </si>
  <si>
    <t>VA</t>
  </si>
  <si>
    <t>INSTITUTIONS</t>
  </si>
  <si>
    <t>TRANSPORT</t>
  </si>
  <si>
    <t>attsf2023</t>
  </si>
  <si>
    <t>activo</t>
  </si>
  <si>
    <t>sidi alal</t>
  </si>
  <si>
    <t>laulad</t>
  </si>
  <si>
    <t xml:space="preserve">hoja de ballesta rota </t>
  </si>
  <si>
    <t>se ha cambiado la 2da hoja de la ballesta delantera</t>
  </si>
  <si>
    <t>segunda hoja nueva palana</t>
  </si>
  <si>
    <t>cc52</t>
  </si>
  <si>
    <t>junta culata rota</t>
  </si>
  <si>
    <t xml:space="preserve">se ha cambiado la 1era hoja de ballesta </t>
  </si>
  <si>
    <t xml:space="preserve">se ha camniado la hoja de ballesta </t>
  </si>
  <si>
    <t>falta aire a rueda</t>
  </si>
  <si>
    <t>se ha añadido aire a rueda</t>
  </si>
  <si>
    <t xml:space="preserve">neumatico averriado </t>
  </si>
  <si>
    <t>neumatico deteriorado</t>
  </si>
  <si>
    <t>falta bateria</t>
  </si>
  <si>
    <t xml:space="preserve">se ha repaeado el neumatico </t>
  </si>
  <si>
    <t xml:space="preserve">falta aceite </t>
  </si>
  <si>
    <t xml:space="preserve"> se ha añadid un litro aceite</t>
  </si>
  <si>
    <t xml:space="preserve">se ha montado los neumaticos </t>
  </si>
  <si>
    <t xml:space="preserve">neumaticos deteriorados </t>
  </si>
  <si>
    <t>volquete roto</t>
  </si>
  <si>
    <t xml:space="preserve">se ha reparado el volquete </t>
  </si>
  <si>
    <t>engrasar</t>
  </si>
  <si>
    <t xml:space="preserve">se ha engrasado </t>
  </si>
  <si>
    <t xml:space="preserve">se ha reparado la bateria </t>
  </si>
  <si>
    <t xml:space="preserve">se ha reparado el neumatico y montar recamara nueva </t>
  </si>
  <si>
    <t>se ha montar  neumatico nueva</t>
  </si>
  <si>
    <t>jefe taller</t>
  </si>
  <si>
    <t xml:space="preserve">saleh </t>
  </si>
  <si>
    <t>gramba nueva volvo</t>
  </si>
  <si>
    <t xml:space="preserve">se ha cambiado la junta culata por una nuevo </t>
  </si>
  <si>
    <t xml:space="preserve">junta culata nueva volvo </t>
  </si>
  <si>
    <t xml:space="preserve">rope olas  de la cisterna rotos </t>
  </si>
  <si>
    <t>12 R 20 NºL222AE04050</t>
  </si>
  <si>
    <t>12 R 24 Nº206A117158</t>
  </si>
  <si>
    <t>315/80 R 22,5 AD322100437</t>
  </si>
  <si>
    <t>averia en la valvula de 4via</t>
  </si>
  <si>
    <t xml:space="preserve">1era hoja de ballesta delantera nueva plana </t>
  </si>
  <si>
    <t xml:space="preserve">grifo nuevo </t>
  </si>
  <si>
    <t xml:space="preserve">se ha reparado el  tubo </t>
  </si>
  <si>
    <t>12 R24 Nº L032AL05070</t>
  </si>
  <si>
    <t>se ha montado neumatico segunda mano</t>
  </si>
  <si>
    <t xml:space="preserve">amortiguador roto </t>
  </si>
  <si>
    <t xml:space="preserve">se ha cambiado el amortiguador por uno nuevo </t>
  </si>
  <si>
    <t>amortiguador nuevo sunotruk</t>
  </si>
  <si>
    <t xml:space="preserve">neumatico averiado + tacos de ballesta </t>
  </si>
  <si>
    <t xml:space="preserve">se ha cambiado el neumatico por uno nuevo + 2 tacos de ballesta trasera nuevos  </t>
  </si>
  <si>
    <t xml:space="preserve">12 R20 Nº FALTA NUMERO </t>
  </si>
  <si>
    <t>12 R20 Nº G102A25008 + 2 tacos de ballesta trasera nuevos sunotruk</t>
  </si>
  <si>
    <t xml:space="preserve">se ha caido el tanque hidrawlico </t>
  </si>
  <si>
    <t xml:space="preserve">se ha soldado una base para el tanque </t>
  </si>
  <si>
    <t xml:space="preserve">se ha cambiado las dos baterias por dos nuevas </t>
  </si>
  <si>
    <t xml:space="preserve">se han cambiado dos baterias por dos  nueva </t>
  </si>
  <si>
    <t xml:space="preserve">baterias gastadas + taccos de ballesta  </t>
  </si>
  <si>
    <t xml:space="preserve">se ha cambiado las dos baterias por dos nuevas + dos tacos de ballesta trasera nuevos </t>
  </si>
  <si>
    <t>baterias 12v 120 AH +2 tacos de ballesta nuevos sunotruk</t>
  </si>
  <si>
    <t>se ha reparado la valvula 4via</t>
  </si>
  <si>
    <t xml:space="preserve">se han </t>
  </si>
  <si>
    <t xml:space="preserve">se ha cambiado el filtro de aceite </t>
  </si>
  <si>
    <t>12 R 20 Nº G101B25058</t>
  </si>
  <si>
    <t>5 metros de mamgera 80d</t>
  </si>
  <si>
    <t xml:space="preserve">amotiguadores rotos + gumelas </t>
  </si>
  <si>
    <t xml:space="preserve">se han cambiado las dos amortiguadores + 2 gimelas </t>
  </si>
  <si>
    <t xml:space="preserve">amortiguadores nuevos + gimelas nuevas ballesta curva </t>
  </si>
  <si>
    <t xml:space="preserve">motor de arranque averiado </t>
  </si>
  <si>
    <t>se ha cambiado el motor de arranque por uno nuevo</t>
  </si>
  <si>
    <t>apretar el tubo de hidrawlico</t>
  </si>
  <si>
    <t xml:space="preserve">se ha apretado el tubo hidrawlico </t>
  </si>
  <si>
    <t>recamara 7,5 R 16</t>
  </si>
  <si>
    <t xml:space="preserve">se han camviado los 10 esparragos </t>
  </si>
  <si>
    <t xml:space="preserve">averia en la ballesta de la ballesta </t>
  </si>
  <si>
    <t xml:space="preserve">se han cambiado el bolon de la ballesta delantera y gimela con su bolon </t>
  </si>
  <si>
    <t xml:space="preserve">bolon de la ballesta delantera nuevo volvo + gimala nueva </t>
  </si>
  <si>
    <t xml:space="preserve">3era hoja de la ballesta delantera rota </t>
  </si>
  <si>
    <t>se ha cambiado la 3era hoja de la ballesta + bolon de la ballesta ( capotino)</t>
  </si>
  <si>
    <t>3era hoja +bolon ballesta (capochino) nuevos sunotruk</t>
  </si>
  <si>
    <t>ali salem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</si>
  <si>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</si>
  <si>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</si>
  <si>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</si>
  <si>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</si>
  <si>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</si>
  <si>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</si>
  <si>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</si>
  <si>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</si>
  <si>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</si>
  <si>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</si>
  <si>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 xml:space="preserve">se han cambiado 5 esparragos delanteros </t>
  </si>
  <si>
    <t xml:space="preserve">5 esparragos delanteros  nuevos </t>
  </si>
  <si>
    <t>10 esparragos traseros  nuevos sunotruk</t>
  </si>
  <si>
    <t>baterias 12v 110 ah</t>
  </si>
  <si>
    <t>12 R 20 Nº L20A2157621</t>
  </si>
  <si>
    <t>12 R 20 Nº L20A5584215</t>
  </si>
  <si>
    <t>12 R 20 Nº G101B250776</t>
  </si>
  <si>
    <t>baterias gastadas</t>
  </si>
  <si>
    <t xml:space="preserve">se han cambiado las dos baterias por dos nuevas  </t>
  </si>
  <si>
    <t xml:space="preserve">neumatico en mal estado </t>
  </si>
  <si>
    <t>285 R 17,5</t>
  </si>
  <si>
    <t>12 R 24 Nº L015AE04028</t>
  </si>
  <si>
    <t xml:space="preserve">ruedas bloquiadas </t>
  </si>
  <si>
    <t xml:space="preserve">se reparado el sistema de freno </t>
  </si>
  <si>
    <t>cc72</t>
  </si>
  <si>
    <t>cc69</t>
  </si>
  <si>
    <t>Boujdur</t>
  </si>
  <si>
    <t>Nº CAMIONES</t>
  </si>
  <si>
    <t>AUTORIZADA AUXILIARES</t>
  </si>
  <si>
    <t xml:space="preserve">MAN- TGM 18.240  </t>
  </si>
  <si>
    <t>va01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</si>
  <si>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</si>
  <si>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</si>
  <si>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</si>
  <si>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</si>
  <si>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</si>
  <si>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</si>
  <si>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</si>
  <si>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</si>
  <si>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</si>
  <si>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</si>
  <si>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</si>
  <si>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</si>
  <si>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</si>
  <si>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</si>
  <si>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</si>
  <si>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</si>
  <si>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</si>
  <si>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</si>
  <si>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</si>
  <si>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</si>
  <si>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</si>
  <si>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</si>
  <si>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</si>
  <si>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</si>
  <si>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</si>
  <si>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</si>
  <si>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</si>
  <si>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</si>
  <si>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</si>
  <si>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</si>
  <si>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</si>
  <si>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</si>
  <si>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</si>
  <si>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</si>
  <si>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</si>
  <si>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</si>
  <si>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</si>
  <si>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</si>
  <si>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</si>
  <si>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</si>
  <si>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</si>
  <si>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</si>
  <si>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</si>
  <si>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</si>
  <si>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</si>
  <si>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</si>
  <si>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</si>
  <si>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</si>
  <si>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</si>
  <si>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</si>
  <si>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</si>
  <si>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</si>
  <si>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</si>
  <si>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</si>
  <si>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</si>
  <si>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</si>
  <si>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</si>
  <si>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</si>
  <si>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</si>
  <si>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</si>
  <si>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</si>
  <si>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</si>
  <si>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</si>
  <si>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</si>
  <si>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</si>
  <si>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</si>
  <si>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</si>
  <si>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</si>
  <si>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</si>
  <si>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</si>
  <si>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</si>
  <si>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</si>
  <si>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</si>
  <si>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</si>
  <si>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</si>
  <si>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</si>
  <si>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</si>
  <si>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</si>
  <si>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</si>
  <si>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</si>
  <si>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</si>
  <si>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</si>
  <si>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</si>
  <si>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</si>
  <si>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 xml:space="preserve">conductor 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</si>
  <si>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</si>
  <si>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</si>
  <si>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</si>
  <si>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</si>
  <si>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</si>
  <si>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</si>
  <si>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</si>
  <si>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</si>
  <si>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</si>
  <si>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</si>
  <si>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</si>
  <si>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</si>
  <si>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</si>
  <si>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</si>
  <si>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</si>
  <si>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</si>
  <si>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</si>
  <si>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</si>
  <si>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</si>
  <si>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</si>
  <si>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</si>
  <si>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</si>
  <si>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</si>
  <si>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</si>
  <si>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</si>
  <si>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</si>
  <si>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</si>
  <si>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</si>
  <si>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</si>
  <si>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 xml:space="preserve">soldar el raiador </t>
  </si>
  <si>
    <t xml:space="preserve">se ha soldado el raiador </t>
  </si>
  <si>
    <t>poner los filtros de gasoil</t>
  </si>
  <si>
    <t>se ha puesto los filtros de gasoil</t>
  </si>
  <si>
    <t>poner un antifiltro</t>
  </si>
  <si>
    <t xml:space="preserve">se ha puesto el anti filtro </t>
  </si>
  <si>
    <t>antifi nuevo volvo</t>
  </si>
  <si>
    <t>315 R 22,5 Nº AZT16899R</t>
  </si>
  <si>
    <t>12 R20 Nº 6101B25076</t>
  </si>
  <si>
    <t>12 R 20 Nº032AL05070</t>
  </si>
  <si>
    <t>falta filtro de aire + amortiguador delantero</t>
  </si>
  <si>
    <t xml:space="preserve">se ha cambiado el filtro de aire + amortiguador delantero </t>
  </si>
  <si>
    <t xml:space="preserve">filtro de aire nuevo volvo + amortiguador nuevo volvo </t>
  </si>
  <si>
    <t xml:space="preserve">averia en el compresor de aire </t>
  </si>
  <si>
    <t xml:space="preserve">se ha reparado el compresor de aire </t>
  </si>
  <si>
    <t>embrage averiaso</t>
  </si>
  <si>
    <t xml:space="preserve">se ha reparado el embrage </t>
  </si>
  <si>
    <t xml:space="preserve">averio en el secador de aire </t>
  </si>
  <si>
    <t xml:space="preserve">se ha cambiado el secador de aire </t>
  </si>
  <si>
    <t>filtro secadora  nuevo volvo</t>
  </si>
  <si>
    <t>flexible averiado</t>
  </si>
  <si>
    <t>se ha reparado el flexible</t>
  </si>
  <si>
    <t xml:space="preserve">distribuider averiado </t>
  </si>
  <si>
    <t xml:space="preserve">se ha montado el distribuido </t>
  </si>
  <si>
    <t xml:space="preserve">se ha apretado el bolon de la ballesta </t>
  </si>
  <si>
    <t xml:space="preserve">se ha reparado el tubo hidrawlico </t>
  </si>
  <si>
    <t>neumaticos averiados</t>
  </si>
  <si>
    <t xml:space="preserve">se ha reparado 3 neumaticos y </t>
  </si>
  <si>
    <t>neumaticos averoado</t>
  </si>
  <si>
    <t xml:space="preserve">se ha reparado 2 neumaticos y poner dos recamaras </t>
  </si>
  <si>
    <t xml:space="preserve">tubo de agua roto </t>
  </si>
  <si>
    <t xml:space="preserve">se ha apretado el tubo de agua </t>
  </si>
  <si>
    <t xml:space="preserve">falta aire </t>
  </si>
  <si>
    <t xml:space="preserve">se ha anadir aire </t>
  </si>
  <si>
    <t xml:space="preserve">falta bateria </t>
  </si>
  <si>
    <t xml:space="preserve">se ha montado bateria nueva </t>
  </si>
  <si>
    <t>bateria 12v 120ah</t>
  </si>
  <si>
    <t xml:space="preserve">falta de hidrawlico </t>
  </si>
  <si>
    <t xml:space="preserve">se ha repuesto 2 litros se hidrawlico </t>
  </si>
  <si>
    <t xml:space="preserve">2 litros de hidrawlico </t>
  </si>
  <si>
    <t xml:space="preserve">se han cambiado 10 esparragos traseros </t>
  </si>
  <si>
    <t>neumatico avereiado</t>
  </si>
  <si>
    <t xml:space="preserve">se ha repaRado el neumatico </t>
  </si>
  <si>
    <t xml:space="preserve">se ha puesto una nueva ballesta </t>
  </si>
  <si>
    <t>315 /80/22,5 Nº 10715A12035</t>
  </si>
  <si>
    <t xml:space="preserve">se ha reperado el neumatico poniendole una recamara nueva </t>
  </si>
  <si>
    <t>recamara 12 R 20</t>
  </si>
  <si>
    <t>neumatico averoado</t>
  </si>
  <si>
    <t>averoa nuevo volvo</t>
  </si>
  <si>
    <t>averio la cisterna</t>
  </si>
  <si>
    <t>se ha reparado la cisterna</t>
  </si>
  <si>
    <t>cister nuevo volvo</t>
  </si>
  <si>
    <t xml:space="preserve">averio palanca </t>
  </si>
  <si>
    <t xml:space="preserve">se ha reparado la palanca </t>
  </si>
  <si>
    <t xml:space="preserve">falta mangera de agua </t>
  </si>
  <si>
    <t xml:space="preserve">se ha cambiado la mangera por una  la mangera nueva </t>
  </si>
  <si>
    <t xml:space="preserve">se ha mintado la mangera nueva </t>
  </si>
  <si>
    <t xml:space="preserve">taco de ballesta averiado </t>
  </si>
  <si>
    <t xml:space="preserve">se ha cambiado el taco de la ballesta trasera </t>
  </si>
  <si>
    <t>taco de ballesta trasera nuevo sunotruk</t>
  </si>
  <si>
    <t>ballesta delantera rota</t>
  </si>
  <si>
    <t>se ha montado ballesta nueva</t>
  </si>
  <si>
    <t xml:space="preserve">anadir aceite </t>
  </si>
  <si>
    <t xml:space="preserve">2 litros de aceite </t>
  </si>
  <si>
    <t xml:space="preserve">se ha repardo el neumatico </t>
  </si>
  <si>
    <t xml:space="preserve">neumatico averida </t>
  </si>
  <si>
    <t xml:space="preserve">se ha montado una ballesta nueva </t>
  </si>
  <si>
    <t xml:space="preserve">falta tubo hidrawlico </t>
  </si>
  <si>
    <t xml:space="preserve">se ha puesto un tubo hidradrawlico nuevo </t>
  </si>
  <si>
    <t>tubo hidrawlico nuevo sunotruk</t>
  </si>
  <si>
    <t xml:space="preserve"> tubo hidrawlico roto </t>
  </si>
  <si>
    <t xml:space="preserve">se ha reparado el tubo hidradrawlico </t>
  </si>
  <si>
    <t xml:space="preserve">averio ballesta delantera </t>
  </si>
  <si>
    <t xml:space="preserve">averia en el embrague </t>
  </si>
  <si>
    <t xml:space="preserve">se ha cambiado el servo embrague </t>
  </si>
  <si>
    <t xml:space="preserve">servo embague nuevo volvo </t>
  </si>
  <si>
    <t xml:space="preserve">se ha montado un cable de palanca nuevo </t>
  </si>
  <si>
    <t xml:space="preserve">embrage averiado </t>
  </si>
  <si>
    <t xml:space="preserve">se ha reparado el embrague </t>
  </si>
  <si>
    <t xml:space="preserve">se ha cambiado la2era hoja de la ballesta delantera </t>
  </si>
  <si>
    <t xml:space="preserve">2era hoja nueva ballesta delantera </t>
  </si>
  <si>
    <t xml:space="preserve">se ha cambiado la 1era hoja de la ballesta delantera </t>
  </si>
  <si>
    <t>1era hoja de ballesta delantera nueva curva</t>
  </si>
  <si>
    <t>12 R 20 Nº L0300L05024</t>
  </si>
  <si>
    <t>12 R 20 Nº 120392102003</t>
  </si>
  <si>
    <t xml:space="preserve">se han cambiado 6 esparragos delanteros </t>
  </si>
  <si>
    <t>6 esparragas delanteros nuevos sunotruk</t>
  </si>
  <si>
    <t>12 R20 Nº G102C25054</t>
  </si>
  <si>
    <t xml:space="preserve">2da hoja de la ballesta trasera rota </t>
  </si>
  <si>
    <t xml:space="preserve">se ha cambiado la 2da hoja de la ballesta trasera </t>
  </si>
  <si>
    <t>2da hoja de la ballesta trasera nueva sunotruk</t>
  </si>
  <si>
    <t xml:space="preserve">amortiguador delantero sunotruk nuevo </t>
  </si>
  <si>
    <t xml:space="preserve">averia en el aire comprimido </t>
  </si>
  <si>
    <t xml:space="preserve">se ha cambiado la valvula secadora </t>
  </si>
  <si>
    <t xml:space="preserve">valvula secadora nuevo volvo </t>
  </si>
  <si>
    <t>filtro de gasoil sucio</t>
  </si>
  <si>
    <t xml:space="preserve">amortiguador trasero nuevo nuevo </t>
  </si>
  <si>
    <t xml:space="preserve">cable de palanca averiado + sis de aire </t>
  </si>
  <si>
    <t>se ha cambiado el cable de la palanca por uno nuevo + vaso de palanca</t>
  </si>
  <si>
    <t xml:space="preserve">cable de la palanca nuevo volvo+ vaso de palanca + valvula de aire caja </t>
  </si>
  <si>
    <t xml:space="preserve">casguillo de la ballesta  delantera </t>
  </si>
  <si>
    <t xml:space="preserve">se ha cambiado el casguillo de la ballesta delantera </t>
  </si>
  <si>
    <t xml:space="preserve">casguillo de la ballestaa delantera nuevo volvo </t>
  </si>
  <si>
    <t xml:space="preserve">valvula de presion averiada </t>
  </si>
  <si>
    <t>se ha cambiado la valvula de presion por una nueva</t>
  </si>
  <si>
    <t>valvula de presion nueva sunotruk</t>
  </si>
  <si>
    <t xml:space="preserve">se ha cambiado el cilindro maestro del embrague </t>
  </si>
  <si>
    <t xml:space="preserve">cilindro de embrague nuevo volvo </t>
  </si>
  <si>
    <t xml:space="preserve">se ha cambiado La mangera por una nueva </t>
  </si>
  <si>
    <t>palanca de cambio averiada</t>
  </si>
  <si>
    <t xml:space="preserve">se ha cambiado la palnca de cambio por una nueva </t>
  </si>
  <si>
    <t xml:space="preserve">palanca nueva volvo + su vaso nuevos </t>
  </si>
  <si>
    <t>problema en el freno</t>
  </si>
  <si>
    <t xml:space="preserve">se ha cambiado los dos pulmones de freno traseros </t>
  </si>
  <si>
    <t xml:space="preserve">2 pulmones de freno traseros nuevos </t>
  </si>
  <si>
    <t xml:space="preserve">mangera rota + baterias gastadas </t>
  </si>
  <si>
    <t xml:space="preserve">se ha cambiado la mangera por una nueva + 2 baterias nuevas </t>
  </si>
  <si>
    <t>5 metros de mangera 60d + 2 baterias 12v 120ah</t>
  </si>
  <si>
    <t>5 metros de mangera 80d</t>
  </si>
  <si>
    <t xml:space="preserve">amortiguadores rotos </t>
  </si>
  <si>
    <t xml:space="preserve">se ha cambiado los dos amortiguadores por dos nuevos </t>
  </si>
  <si>
    <t>2 amortiguadores nuevos sunotruk</t>
  </si>
  <si>
    <t xml:space="preserve">correas rotas </t>
  </si>
  <si>
    <t xml:space="preserve">se han cambiado correa cigueñal + correa comp aire </t>
  </si>
  <si>
    <t>correas nuevas 2 sunotruk</t>
  </si>
  <si>
    <t xml:space="preserve">bolon de ballesta roto </t>
  </si>
  <si>
    <t>baterias 12v 120 ha</t>
  </si>
  <si>
    <t xml:space="preserve">se ha cambiado el cabezal de la palanca </t>
  </si>
  <si>
    <t>cabezal de palanca nuevo volvo</t>
  </si>
  <si>
    <t>taco de ballesta averiado + travesaño</t>
  </si>
  <si>
    <t xml:space="preserve">se han cambiado los dos tacos de la ballesta trasera + un travesaño </t>
  </si>
  <si>
    <t>tocos + travesaños nuevos volvo</t>
  </si>
  <si>
    <t>se han cambiado las dos baterias por dos nuevas</t>
  </si>
  <si>
    <t>neumatico gastados</t>
  </si>
  <si>
    <t>315 /80/22,5 Nº 10715A22035</t>
  </si>
  <si>
    <t xml:space="preserve">12 R20 Nº  FALTA </t>
  </si>
  <si>
    <t xml:space="preserve">dos neumaticos rotos </t>
  </si>
  <si>
    <t xml:space="preserve">13 R 22,5 Nº  </t>
  </si>
  <si>
    <t>12 R 24 Nº 202A115105</t>
  </si>
  <si>
    <t xml:space="preserve">valvula de freno averiado </t>
  </si>
  <si>
    <t xml:space="preserve">se ha cambiado la valvula de freno trasera </t>
  </si>
  <si>
    <t xml:space="preserve">valvula de freno nueva diferencial </t>
  </si>
  <si>
    <t>NEUMÁTICO 13/80 R22,5</t>
  </si>
  <si>
    <t>NEUMÁTICO 295/80 R22,5</t>
  </si>
  <si>
    <t>Correas</t>
  </si>
  <si>
    <t>Nº de días de parada</t>
  </si>
  <si>
    <t>BALLESTA ENTERA D</t>
  </si>
  <si>
    <t>BALLESTA ENTERA T</t>
  </si>
  <si>
    <t>Coste Chasis</t>
  </si>
  <si>
    <t>Coste Ruedas</t>
  </si>
  <si>
    <t>Coste Electrica</t>
  </si>
  <si>
    <t>Coste Carroceria</t>
  </si>
  <si>
    <t>Coste Mecanica</t>
  </si>
  <si>
    <t>Coste TOTAL</t>
  </si>
  <si>
    <t>Renault KERAX</t>
  </si>
  <si>
    <t>Camion</t>
  </si>
  <si>
    <t>Marca</t>
  </si>
  <si>
    <t>Repuestos utilizados</t>
  </si>
  <si>
    <t>Intervenciones correctivas</t>
  </si>
  <si>
    <t>Disponibilidad</t>
  </si>
  <si>
    <t>Mantenimiento</t>
  </si>
  <si>
    <t>Coste Reparaciones</t>
  </si>
  <si>
    <t>Volvo</t>
  </si>
  <si>
    <t>Cuota mantenimientos</t>
  </si>
  <si>
    <t>Camion cisterna</t>
  </si>
  <si>
    <t>Camion residuos</t>
  </si>
  <si>
    <t>Parada</t>
  </si>
  <si>
    <t>MINISTERIO TRANSPORTE</t>
  </si>
  <si>
    <t>1ª HOJA D</t>
  </si>
  <si>
    <t>2ª HOJAS D</t>
  </si>
  <si>
    <t>3ª HOJAS D</t>
  </si>
  <si>
    <t>4ª HOJAS D</t>
  </si>
  <si>
    <t>5ª HOJAS D</t>
  </si>
  <si>
    <t>1ª HOJA T</t>
  </si>
  <si>
    <t>2ª HOJAS T</t>
  </si>
  <si>
    <t>3ª HOJAS T</t>
  </si>
  <si>
    <t>4ª HOJAS T</t>
  </si>
  <si>
    <t>5ª HOJAS T</t>
  </si>
  <si>
    <t>nº Reparaciones</t>
  </si>
  <si>
    <t>1 uds Amortiguador, 1 uds Cables palanca, 1 uds Palanca, 2 uds BALLESTA ENTERA D, 1 uds BULÓN D, 1 uds Parche, 1 uds Pasta, 1 uds filtro de aire, 1 uds servoembrague, 1 uds cilindro embrague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</si>
</sst>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164" formatCode="_-* #,##0.00\ _€_-;\-* #,##0.00\ _€_-;_-* &quot;-&quot;??\ _€_-;_-@_-"/>
    <numFmt numFmtId="165" formatCode="#,##0.00\ [$DZD]"/>
    <numFmt numFmtId="166" formatCode="dd/mm/yy;@"/>
    <numFmt numFmtId="167" formatCode="_(* #,##0.0_);_(* \(#,##0.0\);_(* &quot;-&quot;??_);_(@_)"/>
    <numFmt numFmtId="168" formatCode="0.00\ &quot;DZD&quot;"/>
    <numFmt numFmtId="169" formatCode="\O\T\P\-0000"/>
    <numFmt numFmtId="170" formatCode="0\ &quot;días&quot;"/>
    <numFmt numFmtId="171" formatCode="0\ &quot;litros&quot;"/>
    <numFmt numFmtId="172" formatCode="0\ &quot;Kilos&quot;"/>
    <numFmt numFmtId="173" formatCode="0\ &quot;unidades&quot;"/>
    <numFmt numFmtId="174" formatCode="0.0\ &quot;Kilos&quot;"/>
    <numFmt numFmtId="175" formatCode="_-* #,##0.00\ [$DZD]_-;\-* #,##0.00\ [$DZD]_-;_-* &quot;-&quot;??\ [$DZD]_-;_-@_-"/>
    <numFmt numFmtId="176" formatCode="\O\T\C\-0000"/>
    <numFmt numFmtId="177" formatCode="0\ &quot;m&quot;"/>
    <numFmt numFmtId="178" formatCode="#,##0\ [$DZD]"/>
    <numFmt numFmtId="179" formatCode="_-* #,##0\ [$DZD]_-;\-* #,##0\ [$DZD]_-;_-* &quot;-&quot;??\ [$DZD]_-;_-@_-"/>
    <numFmt numFmtId="180" formatCode="0\ &quot;UNIDADES&quot;"/>
    <numFmt numFmtId="181" formatCode="[$-C0A]mmmm\-yy;@"/>
  </numFmts>
  <fonts count="76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b/>
      <sz val="10"/>
      <name val="Arial"/>
      <family val="2"/>
      <charset val="1"/>
    </font>
    <font>
      <sz val="8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1"/>
      <name val="Times New Roman"/>
      <family val="1"/>
      <charset val="1"/>
    </font>
    <font>
      <sz val="10"/>
      <name val="Arial"/>
      <family val="2"/>
      <charset val="1"/>
    </font>
    <font>
      <b/>
      <sz val="12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Arial"/>
      <family val="2"/>
      <charset val="1"/>
    </font>
    <font>
      <b/>
      <sz val="16"/>
      <color theme="0"/>
      <name val="Calibri"/>
      <family val="2"/>
      <scheme val="minor"/>
    </font>
    <font>
      <sz val="12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b/>
      <sz val="10"/>
      <color theme="0"/>
      <name val="Arial"/>
      <family val="2"/>
    </font>
    <font>
      <sz val="8"/>
      <color rgb="FF000000"/>
      <name val="Arial"/>
      <family val="2"/>
    </font>
    <font>
      <b/>
      <sz val="12"/>
      <name val="Arial"/>
      <family val="2"/>
    </font>
    <font>
      <sz val="16"/>
      <name val="Arial"/>
      <family val="2"/>
      <charset val="1"/>
    </font>
    <font>
      <b/>
      <sz val="8"/>
      <color theme="3" tint="0.39997558519241921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sz val="8"/>
      <color rgb="FF000000"/>
      <name val="Arial"/>
      <family val="2"/>
    </font>
    <font>
      <sz val="12"/>
      <color rgb="FF000000"/>
      <name val="Calibri"/>
      <family val="2"/>
    </font>
    <font>
      <b/>
      <sz val="12"/>
      <color rgb="FFFFFFFF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0"/>
      <color rgb="FFFFFFFF"/>
      <name val="Arial"/>
      <family val="2"/>
    </font>
    <font>
      <sz val="14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b/>
      <sz val="10"/>
      <color theme="1"/>
      <name val="Calibri"/>
      <family val="2"/>
      <scheme val="minor"/>
    </font>
    <font>
      <sz val="2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name val="Arial"/>
      <family val="2"/>
    </font>
    <font>
      <sz val="12"/>
      <color rgb="FFFF0000"/>
      <name val="Arial"/>
      <family val="2"/>
      <charset val="1"/>
    </font>
    <font>
      <b/>
      <sz val="16"/>
      <color theme="1"/>
      <name val="Calibri"/>
      <family val="2"/>
      <scheme val="minor"/>
    </font>
    <font>
      <sz val="12"/>
      <color rgb="FFFF0000"/>
      <name val="Arial"/>
      <family val="2"/>
    </font>
    <font>
      <b/>
      <sz val="12"/>
      <color theme="1"/>
      <name val="Arial"/>
      <family val="2"/>
    </font>
    <font>
      <b/>
      <sz val="18"/>
      <color theme="0"/>
      <name val="Calibri"/>
      <family val="2"/>
      <scheme val="minor"/>
    </font>
    <font>
      <b/>
      <sz val="18"/>
      <color indexed="81"/>
      <name val="Tahoma"/>
      <family val="2"/>
    </font>
    <font>
      <sz val="18"/>
      <color indexed="81"/>
      <name val="Tahoma"/>
      <family val="2"/>
    </font>
    <font>
      <b/>
      <sz val="10"/>
      <color theme="1"/>
      <name val="Arial"/>
      <family val="2"/>
      <charset val="1"/>
    </font>
    <font>
      <b/>
      <sz val="10"/>
      <color theme="1"/>
      <name val="Arial"/>
      <family val="2"/>
    </font>
    <font>
      <i/>
      <sz val="14"/>
      <color rgb="FF000000"/>
      <name val="Calibri"/>
      <family val="2"/>
    </font>
    <font>
      <sz val="12"/>
      <color theme="1"/>
      <name val="Arial"/>
      <family val="2"/>
    </font>
    <font>
      <b/>
      <i/>
      <sz val="14"/>
      <color rgb="FF000000"/>
      <name val="Calibri"/>
      <family val="2"/>
    </font>
    <font>
      <sz val="8"/>
      <color rgb="FF000000"/>
      <name val="Arial"/>
      <family val="2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FFFFFF"/>
      <name val="Calibri"/>
      <family val="2"/>
    </font>
    <font>
      <b/>
      <sz val="14"/>
      <color rgb="FFFFFFFF"/>
      <name val="Arial"/>
      <family val="2"/>
    </font>
    <font>
      <sz val="10"/>
      <name val="Arial"/>
      <family val="2"/>
    </font>
    <font>
      <sz val="12"/>
      <color theme="1"/>
      <name val="Calibri"/>
      <family val="2"/>
    </font>
    <font>
      <b/>
      <sz val="2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i/>
      <sz val="14"/>
      <color rgb="FF000000"/>
      <name val="Calibri"/>
      <family val="2"/>
    </font>
    <font>
      <b/>
      <sz val="12"/>
      <color theme="0"/>
      <name val="Arial"/>
      <family val="2"/>
    </font>
    <font>
      <b/>
      <sz val="8"/>
      <color rgb="FFFF0000"/>
      <name val="Arial"/>
      <family val="2"/>
      <charset val="1"/>
    </font>
    <font>
      <sz val="11"/>
      <name val="Calibri"/>
      <family val="2"/>
    </font>
    <font>
      <b/>
      <sz val="8"/>
      <color theme="1"/>
      <name val="Arial"/>
      <family val="2"/>
      <charset val="1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24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EBF1DE"/>
        <bgColor rgb="FFF9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rgb="FFC6D9F1"/>
      </patternFill>
    </fill>
    <fill>
      <patternFill patternType="solid">
        <fgColor theme="3" tint="0.39997558519241921"/>
        <bgColor rgb="FFF9F9F9"/>
      </patternFill>
    </fill>
    <fill>
      <patternFill patternType="solid">
        <fgColor theme="3" tint="-0.499984740745262"/>
        <bgColor rgb="FFF9F9F9"/>
      </patternFill>
    </fill>
    <fill>
      <patternFill patternType="solid">
        <fgColor theme="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70BF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70B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375623"/>
        <bgColor indexed="64"/>
      </patternFill>
    </fill>
    <fill>
      <patternFill patternType="solid">
        <fgColor rgb="FF548235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385623"/>
        <bgColor indexed="64"/>
      </patternFill>
    </fill>
    <fill>
      <patternFill patternType="solid">
        <fgColor rgb="FF548135"/>
        <bgColor indexed="64"/>
      </patternFill>
    </fill>
    <fill>
      <patternFill patternType="solid">
        <fgColor rgb="FF385623"/>
        <bgColor rgb="FF385623"/>
      </patternFill>
    </fill>
    <fill>
      <patternFill patternType="solid">
        <fgColor rgb="FF548135"/>
        <bgColor rgb="FF548135"/>
      </patternFill>
    </fill>
    <fill>
      <patternFill patternType="solid">
        <fgColor rgb="FFA8D08D"/>
        <bgColor rgb="FFA8D08D"/>
      </patternFill>
    </fill>
    <fill>
      <patternFill patternType="solid">
        <fgColor theme="9" tint="-0.249977111117893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rgb="FFF9F9F9"/>
      </patternFill>
    </fill>
    <fill>
      <patternFill patternType="solid">
        <fgColor rgb="FFFFFF66"/>
        <bgColor rgb="FFF9F9F9"/>
      </patternFill>
    </fill>
    <fill>
      <patternFill patternType="solid">
        <fgColor theme="5" tint="-0.249977111117893"/>
        <bgColor rgb="FFF9F9F9"/>
      </patternFill>
    </fill>
    <fill>
      <patternFill patternType="solid">
        <fgColor rgb="FFD5DA08"/>
        <bgColor rgb="FFF9F9F9"/>
      </patternFill>
    </fill>
    <fill>
      <patternFill patternType="solid">
        <fgColor theme="9" tint="-0.249977111117893"/>
        <bgColor rgb="FFF9F9F9"/>
      </patternFill>
    </fill>
    <fill>
      <patternFill patternType="solid">
        <fgColor rgb="FF00B050"/>
        <bgColor rgb="FFF9F9F9"/>
      </patternFill>
    </fill>
    <fill>
      <patternFill patternType="solid">
        <fgColor rgb="FF7030A0"/>
        <bgColor rgb="FFF9F9F9"/>
      </patternFill>
    </fill>
    <fill>
      <patternFill patternType="solid">
        <fgColor rgb="FFFF0000"/>
        <bgColor rgb="FFF9F9F9"/>
      </patternFill>
    </fill>
    <fill>
      <patternFill patternType="solid">
        <fgColor rgb="FFFAFCA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medium">
        <color rgb="FF7F7F7F"/>
      </left>
      <right style="medium">
        <color rgb="FF7F7F7F"/>
      </right>
      <top/>
      <bottom style="medium">
        <color rgb="FF7F7F7F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5B3D7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 style="medium">
        <color rgb="FF7F7F7F"/>
      </left>
      <right style="medium">
        <color rgb="FF7F7F7F"/>
      </right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medium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thick">
        <color rgb="FF000000"/>
      </bottom>
      <diagonal/>
    </border>
    <border>
      <left/>
      <right style="thick">
        <color rgb="FF000000"/>
      </right>
      <top style="medium">
        <color rgb="FF000000"/>
      </top>
      <bottom style="thick">
        <color rgb="FF000000"/>
      </bottom>
      <diagonal/>
    </border>
    <border>
      <left/>
      <right/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7F7F7F"/>
      </left>
      <right style="medium">
        <color rgb="FF7F7F7F"/>
      </right>
      <top style="thin">
        <color theme="4"/>
      </top>
      <bottom/>
      <diagonal/>
    </border>
    <border>
      <left style="medium">
        <color rgb="FF7F7F7F"/>
      </left>
      <right style="medium">
        <color rgb="FF7F7F7F"/>
      </right>
      <top style="thin">
        <color theme="4"/>
      </top>
      <bottom style="thin">
        <color theme="4" tint="0.3999755851924192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rgb="FF7F7F7F"/>
      </left>
      <right style="medium">
        <color rgb="FF7F7F7F"/>
      </right>
      <top/>
      <bottom style="thin">
        <color theme="4" tint="0.39997558519241921"/>
      </bottom>
      <diagonal/>
    </border>
    <border>
      <left style="medium">
        <color rgb="FF7F7F7F"/>
      </left>
      <right style="medium">
        <color rgb="FF7F7F7F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7F7F7F"/>
      </left>
      <right/>
      <top style="thin">
        <color theme="4"/>
      </top>
      <bottom/>
      <diagonal/>
    </border>
    <border>
      <left style="medium">
        <color rgb="FF7F7F7F"/>
      </left>
      <right/>
      <top style="medium">
        <color rgb="FF7F7F7F"/>
      </top>
      <bottom/>
      <diagonal/>
    </border>
    <border>
      <left style="medium">
        <color rgb="FF7F7F7F"/>
      </left>
      <right/>
      <top style="medium">
        <color rgb="FF7F7F7F"/>
      </top>
      <bottom style="thin">
        <color theme="4" tint="0.39997558519241921"/>
      </bottom>
      <diagonal/>
    </border>
    <border>
      <left style="medium">
        <color rgb="FF7F7F7F"/>
      </left>
      <right/>
      <top style="thin">
        <color theme="4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10">
    <xf numFmtId="0" fontId="0" fillId="0" borderId="0"/>
    <xf numFmtId="0" fontId="9" fillId="0" borderId="0"/>
    <xf numFmtId="9" fontId="9" fillId="0" borderId="0" applyFont="0" applyFill="0" applyBorder="0" applyAlignment="0" applyProtection="0"/>
    <xf numFmtId="0" fontId="3" fillId="5" borderId="0" applyNumberFormat="0" applyBorder="0" applyAlignment="0" applyProtection="0"/>
    <xf numFmtId="164" fontId="9" fillId="0" borderId="0" applyFont="0" applyFill="0" applyBorder="0" applyAlignment="0" applyProtection="0"/>
    <xf numFmtId="0" fontId="2" fillId="5" borderId="0" applyNumberFormat="0" applyBorder="0" applyAlignment="0" applyProtection="0"/>
    <xf numFmtId="0" fontId="57" fillId="0" borderId="0" applyNumberFormat="0" applyFill="0" applyBorder="0" applyAlignment="0" applyProtection="0"/>
    <xf numFmtId="0" fontId="58" fillId="0" borderId="0"/>
    <xf numFmtId="9" fontId="58" fillId="0" borderId="0" applyFont="0" applyFill="0" applyBorder="0" applyAlignment="0" applyProtection="0"/>
    <xf numFmtId="0" fontId="1" fillId="5" borderId="0" applyNumberFormat="0" applyBorder="0" applyAlignment="0" applyProtection="0"/>
  </cellStyleXfs>
  <cellXfs count="622">
    <xf numFmtId="0" fontId="0" fillId="0" borderId="0" xfId="0"/>
    <xf numFmtId="0" fontId="9" fillId="0" borderId="0" xfId="1" applyAlignment="1">
      <alignment horizontal="center"/>
    </xf>
    <xf numFmtId="0" fontId="0" fillId="0" borderId="4" xfId="0" applyBorder="1"/>
    <xf numFmtId="0" fontId="4" fillId="0" borderId="0" xfId="0" applyFont="1"/>
    <xf numFmtId="0" fontId="14" fillId="8" borderId="20" xfId="0" applyFont="1" applyFill="1" applyBorder="1" applyAlignment="1">
      <alignment horizontal="center" vertical="center"/>
    </xf>
    <xf numFmtId="0" fontId="12" fillId="7" borderId="17" xfId="1" applyFont="1" applyFill="1" applyBorder="1" applyAlignment="1">
      <alignment horizontal="center"/>
    </xf>
    <xf numFmtId="0" fontId="0" fillId="10" borderId="0" xfId="0" applyFill="1"/>
    <xf numFmtId="0" fontId="12" fillId="6" borderId="8" xfId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4" fillId="0" borderId="0" xfId="0" applyFont="1" applyAlignment="1">
      <alignment horizontal="center"/>
    </xf>
    <xf numFmtId="0" fontId="14" fillId="8" borderId="26" xfId="0" applyFont="1" applyFill="1" applyBorder="1" applyAlignment="1">
      <alignment horizontal="center" vertical="center"/>
    </xf>
    <xf numFmtId="0" fontId="0" fillId="0" borderId="4" xfId="1" applyFont="1" applyBorder="1"/>
    <xf numFmtId="0" fontId="0" fillId="0" borderId="4" xfId="1" applyFont="1" applyBorder="1" applyAlignment="1">
      <alignment horizontal="center"/>
    </xf>
    <xf numFmtId="0" fontId="28" fillId="0" borderId="0" xfId="0" applyFont="1"/>
    <xf numFmtId="168" fontId="20" fillId="8" borderId="0" xfId="0" applyNumberFormat="1" applyFont="1" applyFill="1" applyAlignment="1">
      <alignment horizontal="center" vertical="center" wrapText="1"/>
    </xf>
    <xf numFmtId="170" fontId="13" fillId="0" borderId="4" xfId="5" applyNumberFormat="1" applyFont="1" applyFill="1" applyBorder="1" applyAlignment="1">
      <alignment horizontal="center"/>
    </xf>
    <xf numFmtId="165" fontId="36" fillId="13" borderId="4" xfId="4" applyNumberFormat="1" applyFont="1" applyFill="1" applyBorder="1" applyAlignment="1"/>
    <xf numFmtId="170" fontId="13" fillId="0" borderId="36" xfId="5" applyNumberFormat="1" applyFont="1" applyFill="1" applyBorder="1" applyAlignment="1">
      <alignment horizontal="center"/>
    </xf>
    <xf numFmtId="165" fontId="36" fillId="13" borderId="36" xfId="4" applyNumberFormat="1" applyFont="1" applyFill="1" applyBorder="1" applyAlignment="1"/>
    <xf numFmtId="0" fontId="4" fillId="0" borderId="37" xfId="0" applyFont="1" applyBorder="1"/>
    <xf numFmtId="170" fontId="13" fillId="0" borderId="12" xfId="5" applyNumberFormat="1" applyFont="1" applyFill="1" applyBorder="1" applyAlignment="1">
      <alignment horizontal="center"/>
    </xf>
    <xf numFmtId="165" fontId="36" fillId="13" borderId="12" xfId="4" applyNumberFormat="1" applyFont="1" applyFill="1" applyBorder="1" applyAlignment="1"/>
    <xf numFmtId="168" fontId="5" fillId="0" borderId="0" xfId="0" applyNumberFormat="1" applyFont="1"/>
    <xf numFmtId="166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167" fontId="0" fillId="4" borderId="0" xfId="4" applyNumberFormat="1" applyFont="1" applyFill="1"/>
    <xf numFmtId="164" fontId="0" fillId="4" borderId="0" xfId="4" applyFont="1" applyFill="1" applyAlignment="1">
      <alignment horizontal="center"/>
    </xf>
    <xf numFmtId="0" fontId="38" fillId="18" borderId="41" xfId="0" applyFont="1" applyFill="1" applyBorder="1" applyAlignment="1">
      <alignment vertical="center" wrapText="1"/>
    </xf>
    <xf numFmtId="0" fontId="37" fillId="18" borderId="0" xfId="0" applyFont="1" applyFill="1" applyAlignment="1">
      <alignment vertical="center" wrapText="1"/>
    </xf>
    <xf numFmtId="0" fontId="23" fillId="4" borderId="0" xfId="0" applyFont="1" applyFill="1" applyAlignment="1">
      <alignment horizontal="center" vertical="center"/>
    </xf>
    <xf numFmtId="0" fontId="38" fillId="11" borderId="41" xfId="1" applyFont="1" applyFill="1" applyBorder="1" applyAlignment="1">
      <alignment vertical="center" wrapText="1"/>
    </xf>
    <xf numFmtId="0" fontId="15" fillId="11" borderId="23" xfId="1" applyFont="1" applyFill="1" applyBorder="1" applyAlignment="1">
      <alignment vertical="center" wrapText="1"/>
    </xf>
    <xf numFmtId="0" fontId="39" fillId="0" borderId="0" xfId="0" applyFont="1" applyAlignment="1">
      <alignment horizontal="center" vertical="center"/>
    </xf>
    <xf numFmtId="0" fontId="10" fillId="6" borderId="22" xfId="1" applyFont="1" applyFill="1" applyBorder="1" applyAlignment="1">
      <alignment horizontal="center" vertical="center"/>
    </xf>
    <xf numFmtId="0" fontId="10" fillId="6" borderId="24" xfId="1" applyFont="1" applyFill="1" applyBorder="1" applyAlignment="1">
      <alignment horizontal="center" vertical="center" wrapText="1"/>
    </xf>
    <xf numFmtId="0" fontId="10" fillId="6" borderId="22" xfId="1" applyFont="1" applyFill="1" applyBorder="1" applyAlignment="1">
      <alignment horizontal="center" vertical="center" wrapText="1"/>
    </xf>
    <xf numFmtId="0" fontId="10" fillId="6" borderId="8" xfId="1" applyFont="1" applyFill="1" applyBorder="1" applyAlignment="1">
      <alignment horizontal="center" vertical="center" wrapText="1"/>
    </xf>
    <xf numFmtId="0" fontId="15" fillId="4" borderId="0" xfId="1" applyFont="1" applyFill="1" applyAlignment="1">
      <alignment horizontal="center" vertical="center" wrapText="1"/>
    </xf>
    <xf numFmtId="0" fontId="10" fillId="4" borderId="0" xfId="1" applyFont="1" applyFill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16" fillId="0" borderId="11" xfId="1" applyFont="1" applyBorder="1" applyAlignment="1">
      <alignment horizontal="center" vertical="center"/>
    </xf>
    <xf numFmtId="0" fontId="16" fillId="0" borderId="11" xfId="1" applyFont="1" applyBorder="1" applyAlignment="1">
      <alignment horizontal="center" vertical="center" wrapText="1"/>
    </xf>
    <xf numFmtId="0" fontId="16" fillId="4" borderId="0" xfId="1" applyFont="1" applyFill="1" applyAlignment="1">
      <alignment horizontal="center" wrapText="1"/>
    </xf>
    <xf numFmtId="0" fontId="16" fillId="4" borderId="0" xfId="1" applyFont="1" applyFill="1" applyAlignment="1">
      <alignment horizontal="center"/>
    </xf>
    <xf numFmtId="0" fontId="40" fillId="0" borderId="0" xfId="0" applyFont="1" applyAlignment="1">
      <alignment horizontal="center" vertical="center"/>
    </xf>
    <xf numFmtId="0" fontId="12" fillId="12" borderId="31" xfId="1" applyFont="1" applyFill="1" applyBorder="1" applyAlignment="1">
      <alignment horizontal="center" vertical="center"/>
    </xf>
    <xf numFmtId="0" fontId="16" fillId="12" borderId="11" xfId="1" applyFont="1" applyFill="1" applyBorder="1" applyAlignment="1">
      <alignment horizontal="center" vertical="center"/>
    </xf>
    <xf numFmtId="0" fontId="12" fillId="0" borderId="31" xfId="1" applyFont="1" applyBorder="1" applyAlignment="1">
      <alignment horizontal="center" vertical="center"/>
    </xf>
    <xf numFmtId="0" fontId="16" fillId="4" borderId="0" xfId="1" applyFont="1" applyFill="1" applyAlignment="1">
      <alignment horizontal="center" vertical="center"/>
    </xf>
    <xf numFmtId="0" fontId="43" fillId="4" borderId="0" xfId="0" applyFont="1" applyFill="1" applyAlignment="1">
      <alignment horizontal="center"/>
    </xf>
    <xf numFmtId="0" fontId="12" fillId="6" borderId="15" xfId="1" applyFont="1" applyFill="1" applyBorder="1" applyAlignment="1">
      <alignment horizontal="center"/>
    </xf>
    <xf numFmtId="0" fontId="12" fillId="6" borderId="8" xfId="1" applyFont="1" applyFill="1" applyBorder="1" applyAlignment="1">
      <alignment horizontal="center" vertical="center"/>
    </xf>
    <xf numFmtId="0" fontId="12" fillId="6" borderId="15" xfId="1" applyFont="1" applyFill="1" applyBorder="1" applyAlignment="1">
      <alignment horizontal="center" vertical="center"/>
    </xf>
    <xf numFmtId="0" fontId="12" fillId="7" borderId="17" xfId="1" applyFont="1" applyFill="1" applyBorder="1" applyAlignment="1">
      <alignment horizontal="center" vertical="center"/>
    </xf>
    <xf numFmtId="0" fontId="30" fillId="0" borderId="31" xfId="1" applyFont="1" applyBorder="1" applyAlignment="1">
      <alignment horizontal="center" vertical="center"/>
    </xf>
    <xf numFmtId="0" fontId="28" fillId="4" borderId="0" xfId="0" applyFont="1" applyFill="1"/>
    <xf numFmtId="0" fontId="31" fillId="0" borderId="13" xfId="1" applyFont="1" applyBorder="1" applyAlignment="1">
      <alignment horizontal="center" vertical="center"/>
    </xf>
    <xf numFmtId="0" fontId="28" fillId="0" borderId="28" xfId="0" applyFont="1" applyBorder="1"/>
    <xf numFmtId="0" fontId="0" fillId="0" borderId="28" xfId="0" applyBorder="1"/>
    <xf numFmtId="0" fontId="44" fillId="11" borderId="23" xfId="1" applyFont="1" applyFill="1" applyBorder="1" applyAlignment="1">
      <alignment horizontal="center" vertical="center"/>
    </xf>
    <xf numFmtId="1" fontId="44" fillId="11" borderId="30" xfId="1" applyNumberFormat="1" applyFont="1" applyFill="1" applyBorder="1" applyAlignment="1">
      <alignment horizontal="center" vertical="center"/>
    </xf>
    <xf numFmtId="2" fontId="44" fillId="11" borderId="30" xfId="1" applyNumberFormat="1" applyFont="1" applyFill="1" applyBorder="1" applyAlignment="1">
      <alignment horizontal="center" vertical="center"/>
    </xf>
    <xf numFmtId="175" fontId="44" fillId="11" borderId="30" xfId="1" applyNumberFormat="1" applyFont="1" applyFill="1" applyBorder="1" applyAlignment="1">
      <alignment horizontal="center" vertical="center"/>
    </xf>
    <xf numFmtId="0" fontId="44" fillId="11" borderId="30" xfId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167" fontId="0" fillId="0" borderId="0" xfId="4" applyNumberFormat="1" applyFont="1"/>
    <xf numFmtId="164" fontId="0" fillId="0" borderId="0" xfId="4" applyFont="1" applyAlignment="1">
      <alignment horizontal="center"/>
    </xf>
    <xf numFmtId="0" fontId="35" fillId="0" borderId="42" xfId="0" applyFont="1" applyBorder="1" applyAlignment="1">
      <alignment horizontal="center" vertical="center"/>
    </xf>
    <xf numFmtId="0" fontId="35" fillId="0" borderId="44" xfId="0" applyFont="1" applyBorder="1" applyAlignment="1">
      <alignment horizontal="center" vertical="center"/>
    </xf>
    <xf numFmtId="0" fontId="35" fillId="0" borderId="44" xfId="0" applyFont="1" applyBorder="1" applyAlignment="1">
      <alignment horizontal="center" vertical="center" wrapText="1"/>
    </xf>
    <xf numFmtId="0" fontId="47" fillId="19" borderId="45" xfId="0" applyFont="1" applyFill="1" applyBorder="1" applyAlignment="1">
      <alignment horizontal="center" vertical="center"/>
    </xf>
    <xf numFmtId="0" fontId="47" fillId="19" borderId="43" xfId="0" applyFont="1" applyFill="1" applyBorder="1" applyAlignment="1">
      <alignment horizontal="center" vertical="center"/>
    </xf>
    <xf numFmtId="0" fontId="47" fillId="19" borderId="44" xfId="0" applyFont="1" applyFill="1" applyBorder="1" applyAlignment="1">
      <alignment horizontal="center" vertical="center"/>
    </xf>
    <xf numFmtId="0" fontId="48" fillId="19" borderId="44" xfId="0" applyFont="1" applyFill="1" applyBorder="1" applyAlignment="1">
      <alignment horizontal="center" vertical="center" wrapText="1"/>
    </xf>
    <xf numFmtId="0" fontId="48" fillId="19" borderId="44" xfId="0" applyFont="1" applyFill="1" applyBorder="1" applyAlignment="1">
      <alignment horizontal="center" vertical="center"/>
    </xf>
    <xf numFmtId="0" fontId="47" fillId="19" borderId="43" xfId="0" applyFont="1" applyFill="1" applyBorder="1" applyAlignment="1">
      <alignment horizontal="center" vertical="center" wrapText="1"/>
    </xf>
    <xf numFmtId="0" fontId="47" fillId="19" borderId="44" xfId="0" applyFont="1" applyFill="1" applyBorder="1" applyAlignment="1">
      <alignment horizontal="center" vertical="center" wrapText="1"/>
    </xf>
    <xf numFmtId="0" fontId="48" fillId="19" borderId="43" xfId="0" applyFont="1" applyFill="1" applyBorder="1" applyAlignment="1">
      <alignment horizontal="center" vertical="center" wrapText="1"/>
    </xf>
    <xf numFmtId="49" fontId="49" fillId="0" borderId="46" xfId="0" applyNumberFormat="1" applyFont="1" applyBorder="1" applyAlignment="1">
      <alignment horizontal="center" vertical="center" wrapText="1"/>
    </xf>
    <xf numFmtId="0" fontId="35" fillId="17" borderId="47" xfId="0" applyFont="1" applyFill="1" applyBorder="1"/>
    <xf numFmtId="0" fontId="35" fillId="0" borderId="47" xfId="0" applyFont="1" applyBorder="1"/>
    <xf numFmtId="0" fontId="35" fillId="17" borderId="48" xfId="0" applyFont="1" applyFill="1" applyBorder="1"/>
    <xf numFmtId="3" fontId="35" fillId="17" borderId="48" xfId="0" applyNumberFormat="1" applyFont="1" applyFill="1" applyBorder="1"/>
    <xf numFmtId="0" fontId="35" fillId="17" borderId="49" xfId="0" applyFont="1" applyFill="1" applyBorder="1"/>
    <xf numFmtId="3" fontId="35" fillId="0" borderId="44" xfId="0" applyNumberFormat="1" applyFont="1" applyBorder="1"/>
    <xf numFmtId="0" fontId="35" fillId="0" borderId="49" xfId="0" applyFont="1" applyBorder="1"/>
    <xf numFmtId="0" fontId="35" fillId="0" borderId="48" xfId="0" applyFont="1" applyBorder="1"/>
    <xf numFmtId="3" fontId="35" fillId="0" borderId="48" xfId="0" applyNumberFormat="1" applyFont="1" applyBorder="1"/>
    <xf numFmtId="0" fontId="35" fillId="0" borderId="51" xfId="0" applyFont="1" applyBorder="1"/>
    <xf numFmtId="3" fontId="35" fillId="0" borderId="47" xfId="0" applyNumberFormat="1" applyFont="1" applyBorder="1"/>
    <xf numFmtId="0" fontId="35" fillId="17" borderId="51" xfId="0" applyFont="1" applyFill="1" applyBorder="1"/>
    <xf numFmtId="0" fontId="35" fillId="0" borderId="0" xfId="0" applyFont="1"/>
    <xf numFmtId="3" fontId="35" fillId="0" borderId="51" xfId="0" applyNumberFormat="1" applyFont="1" applyBorder="1"/>
    <xf numFmtId="0" fontId="35" fillId="0" borderId="52" xfId="0" applyFont="1" applyBorder="1"/>
    <xf numFmtId="3" fontId="35" fillId="0" borderId="52" xfId="0" applyNumberFormat="1" applyFont="1" applyBorder="1"/>
    <xf numFmtId="0" fontId="35" fillId="0" borderId="53" xfId="0" applyFont="1" applyBorder="1"/>
    <xf numFmtId="0" fontId="50" fillId="0" borderId="54" xfId="1" applyFont="1" applyBorder="1" applyAlignment="1">
      <alignment horizontal="center"/>
    </xf>
    <xf numFmtId="0" fontId="7" fillId="0" borderId="0" xfId="1" applyFont="1" applyAlignment="1">
      <alignment horizontal="center"/>
    </xf>
    <xf numFmtId="0" fontId="14" fillId="0" borderId="0" xfId="0" applyFont="1" applyAlignment="1">
      <alignment horizontal="center" vertical="center" wrapText="1"/>
    </xf>
    <xf numFmtId="49" fontId="49" fillId="0" borderId="55" xfId="0" applyNumberFormat="1" applyFont="1" applyBorder="1" applyAlignment="1">
      <alignment horizontal="center" vertical="center" wrapText="1"/>
    </xf>
    <xf numFmtId="49" fontId="0" fillId="0" borderId="0" xfId="0" applyNumberFormat="1"/>
    <xf numFmtId="170" fontId="53" fillId="0" borderId="4" xfId="3" applyNumberFormat="1" applyFont="1" applyFill="1" applyBorder="1" applyAlignment="1">
      <alignment horizontal="center"/>
    </xf>
    <xf numFmtId="165" fontId="54" fillId="13" borderId="4" xfId="4" applyNumberFormat="1" applyFont="1" applyFill="1" applyBorder="1" applyAlignment="1"/>
    <xf numFmtId="170" fontId="53" fillId="0" borderId="5" xfId="3" applyNumberFormat="1" applyFont="1" applyFill="1" applyBorder="1" applyAlignment="1">
      <alignment horizontal="center"/>
    </xf>
    <xf numFmtId="165" fontId="54" fillId="13" borderId="5" xfId="4" applyNumberFormat="1" applyFont="1" applyFill="1" applyBorder="1" applyAlignment="1"/>
    <xf numFmtId="0" fontId="7" fillId="0" borderId="18" xfId="1" applyFont="1" applyBorder="1" applyAlignment="1">
      <alignment horizontal="center"/>
    </xf>
    <xf numFmtId="0" fontId="7" fillId="0" borderId="24" xfId="1" applyFont="1" applyBorder="1" applyAlignment="1">
      <alignment horizontal="center"/>
    </xf>
    <xf numFmtId="0" fontId="7" fillId="0" borderId="16" xfId="1" applyFont="1" applyBorder="1" applyAlignment="1">
      <alignment horizontal="center"/>
    </xf>
    <xf numFmtId="0" fontId="9" fillId="0" borderId="4" xfId="1" applyBorder="1" applyAlignment="1">
      <alignment horizontal="center"/>
    </xf>
    <xf numFmtId="0" fontId="8" fillId="0" borderId="4" xfId="1" applyFont="1" applyBorder="1"/>
    <xf numFmtId="0" fontId="0" fillId="0" borderId="6" xfId="1" applyFont="1" applyBorder="1" applyAlignment="1">
      <alignment horizontal="center"/>
    </xf>
    <xf numFmtId="0" fontId="0" fillId="0" borderId="6" xfId="1" applyFont="1" applyBorder="1"/>
    <xf numFmtId="0" fontId="9" fillId="0" borderId="6" xfId="1" applyBorder="1" applyAlignment="1">
      <alignment horizontal="center"/>
    </xf>
    <xf numFmtId="0" fontId="9" fillId="0" borderId="5" xfId="1" applyBorder="1" applyAlignment="1">
      <alignment horizontal="center"/>
    </xf>
    <xf numFmtId="0" fontId="0" fillId="0" borderId="5" xfId="1" applyFont="1" applyBorder="1"/>
    <xf numFmtId="0" fontId="19" fillId="0" borderId="31" xfId="1" applyFont="1" applyBorder="1" applyAlignment="1">
      <alignment horizontal="center" vertical="center"/>
    </xf>
    <xf numFmtId="175" fontId="55" fillId="7" borderId="17" xfId="1" applyNumberFormat="1" applyFont="1" applyFill="1" applyBorder="1" applyAlignment="1">
      <alignment horizontal="center"/>
    </xf>
    <xf numFmtId="175" fontId="55" fillId="7" borderId="17" xfId="1" applyNumberFormat="1" applyFont="1" applyFill="1" applyBorder="1" applyAlignment="1">
      <alignment horizontal="center" vertical="center"/>
    </xf>
    <xf numFmtId="175" fontId="55" fillId="6" borderId="8" xfId="1" applyNumberFormat="1" applyFont="1" applyFill="1" applyBorder="1" applyAlignment="1">
      <alignment horizontal="center" vertical="center"/>
    </xf>
    <xf numFmtId="0" fontId="56" fillId="0" borderId="42" xfId="0" applyFont="1" applyBorder="1" applyAlignment="1">
      <alignment horizontal="center" vertical="center"/>
    </xf>
    <xf numFmtId="165" fontId="4" fillId="0" borderId="0" xfId="0" applyNumberFormat="1" applyFont="1"/>
    <xf numFmtId="0" fontId="16" fillId="0" borderId="28" xfId="1" applyFont="1" applyBorder="1" applyAlignment="1">
      <alignment horizontal="center" vertical="center"/>
    </xf>
    <xf numFmtId="0" fontId="10" fillId="6" borderId="8" xfId="6" applyFont="1" applyFill="1" applyBorder="1" applyAlignment="1">
      <alignment horizontal="center" vertical="center" wrapText="1"/>
    </xf>
    <xf numFmtId="0" fontId="10" fillId="6" borderId="8" xfId="6" applyFont="1" applyFill="1" applyBorder="1" applyAlignment="1">
      <alignment horizontal="center" vertical="center"/>
    </xf>
    <xf numFmtId="0" fontId="31" fillId="0" borderId="4" xfId="1" applyFont="1" applyBorder="1" applyAlignment="1">
      <alignment horizontal="center" vertical="center"/>
    </xf>
    <xf numFmtId="0" fontId="16" fillId="0" borderId="4" xfId="1" applyFont="1" applyBorder="1" applyAlignment="1">
      <alignment horizontal="center" vertical="center" wrapText="1"/>
    </xf>
    <xf numFmtId="0" fontId="31" fillId="20" borderId="60" xfId="0" applyFont="1" applyFill="1" applyBorder="1" applyAlignment="1">
      <alignment wrapText="1"/>
    </xf>
    <xf numFmtId="0" fontId="29" fillId="21" borderId="59" xfId="0" applyFont="1" applyFill="1" applyBorder="1" applyAlignment="1">
      <alignment horizontal="center" wrapText="1"/>
    </xf>
    <xf numFmtId="10" fontId="31" fillId="0" borderId="59" xfId="0" applyNumberFormat="1" applyFont="1" applyBorder="1" applyAlignment="1">
      <alignment horizontal="center" wrapText="1"/>
    </xf>
    <xf numFmtId="10" fontId="31" fillId="22" borderId="59" xfId="0" applyNumberFormat="1" applyFont="1" applyFill="1" applyBorder="1" applyAlignment="1">
      <alignment horizontal="center" wrapText="1"/>
    </xf>
    <xf numFmtId="10" fontId="31" fillId="0" borderId="60" xfId="0" applyNumberFormat="1" applyFont="1" applyBorder="1" applyAlignment="1">
      <alignment horizontal="center" wrapText="1"/>
    </xf>
    <xf numFmtId="0" fontId="29" fillId="20" borderId="61" xfId="0" applyFont="1" applyFill="1" applyBorder="1" applyAlignment="1">
      <alignment horizontal="center" wrapText="1"/>
    </xf>
    <xf numFmtId="10" fontId="29" fillId="20" borderId="60" xfId="0" applyNumberFormat="1" applyFont="1" applyFill="1" applyBorder="1" applyAlignment="1">
      <alignment horizontal="center" wrapText="1"/>
    </xf>
    <xf numFmtId="10" fontId="29" fillId="20" borderId="62" xfId="0" applyNumberFormat="1" applyFont="1" applyFill="1" applyBorder="1" applyAlignment="1">
      <alignment horizontal="center" wrapText="1"/>
    </xf>
    <xf numFmtId="0" fontId="31" fillId="24" borderId="70" xfId="0" applyFont="1" applyFill="1" applyBorder="1" applyAlignment="1">
      <alignment wrapText="1"/>
    </xf>
    <xf numFmtId="0" fontId="31" fillId="0" borderId="59" xfId="0" applyFont="1" applyBorder="1" applyAlignment="1">
      <alignment wrapText="1"/>
    </xf>
    <xf numFmtId="0" fontId="61" fillId="0" borderId="70" xfId="0" applyFont="1" applyBorder="1" applyAlignment="1">
      <alignment horizontal="right" wrapText="1"/>
    </xf>
    <xf numFmtId="0" fontId="31" fillId="24" borderId="59" xfId="0" applyFont="1" applyFill="1" applyBorder="1" applyAlignment="1">
      <alignment wrapText="1"/>
    </xf>
    <xf numFmtId="0" fontId="31" fillId="23" borderId="60" xfId="0" applyFont="1" applyFill="1" applyBorder="1" applyAlignment="1">
      <alignment wrapText="1"/>
    </xf>
    <xf numFmtId="0" fontId="32" fillId="23" borderId="62" xfId="0" applyFont="1" applyFill="1" applyBorder="1" applyAlignment="1">
      <alignment horizontal="right" wrapText="1"/>
    </xf>
    <xf numFmtId="1" fontId="61" fillId="24" borderId="70" xfId="0" applyNumberFormat="1" applyFont="1" applyFill="1" applyBorder="1" applyAlignment="1">
      <alignment horizontal="right" wrapText="1"/>
    </xf>
    <xf numFmtId="9" fontId="31" fillId="0" borderId="70" xfId="2" applyFont="1" applyBorder="1" applyAlignment="1">
      <alignment horizontal="right" vertical="center" wrapText="1"/>
    </xf>
    <xf numFmtId="0" fontId="59" fillId="24" borderId="77" xfId="0" applyFont="1" applyFill="1" applyBorder="1" applyAlignment="1">
      <alignment horizontal="center" vertical="center" wrapText="1"/>
    </xf>
    <xf numFmtId="0" fontId="59" fillId="24" borderId="78" xfId="0" applyFont="1" applyFill="1" applyBorder="1" applyAlignment="1">
      <alignment horizontal="center" vertical="center" wrapText="1"/>
    </xf>
    <xf numFmtId="0" fontId="59" fillId="24" borderId="79" xfId="0" applyFont="1" applyFill="1" applyBorder="1" applyAlignment="1">
      <alignment horizontal="center" vertical="center" wrapText="1"/>
    </xf>
    <xf numFmtId="0" fontId="20" fillId="25" borderId="80" xfId="0" applyFont="1" applyFill="1" applyBorder="1"/>
    <xf numFmtId="0" fontId="20" fillId="25" borderId="81" xfId="0" applyFont="1" applyFill="1" applyBorder="1"/>
    <xf numFmtId="0" fontId="20" fillId="25" borderId="82" xfId="0" applyFont="1" applyFill="1" applyBorder="1"/>
    <xf numFmtId="0" fontId="56" fillId="0" borderId="85" xfId="0" applyFont="1" applyBorder="1"/>
    <xf numFmtId="0" fontId="56" fillId="27" borderId="85" xfId="0" applyFont="1" applyFill="1" applyBorder="1"/>
    <xf numFmtId="0" fontId="20" fillId="25" borderId="86" xfId="0" applyFont="1" applyFill="1" applyBorder="1"/>
    <xf numFmtId="0" fontId="20" fillId="25" borderId="87" xfId="0" applyFont="1" applyFill="1" applyBorder="1"/>
    <xf numFmtId="0" fontId="20" fillId="25" borderId="88" xfId="0" applyFont="1" applyFill="1" applyBorder="1"/>
    <xf numFmtId="0" fontId="13" fillId="0" borderId="4" xfId="5" applyNumberFormat="1" applyFont="1" applyFill="1" applyBorder="1" applyAlignment="1" applyProtection="1">
      <alignment horizontal="center"/>
    </xf>
    <xf numFmtId="0" fontId="53" fillId="0" borderId="4" xfId="3" applyNumberFormat="1" applyFont="1" applyFill="1" applyBorder="1" applyAlignment="1" applyProtection="1">
      <alignment horizontal="center"/>
    </xf>
    <xf numFmtId="0" fontId="13" fillId="0" borderId="36" xfId="5" applyNumberFormat="1" applyFont="1" applyFill="1" applyBorder="1" applyAlignment="1" applyProtection="1">
      <alignment horizontal="center"/>
    </xf>
    <xf numFmtId="0" fontId="13" fillId="0" borderId="12" xfId="5" applyNumberFormat="1" applyFont="1" applyFill="1" applyBorder="1" applyAlignment="1" applyProtection="1">
      <alignment horizontal="center"/>
    </xf>
    <xf numFmtId="0" fontId="53" fillId="0" borderId="5" xfId="3" applyNumberFormat="1" applyFont="1" applyFill="1" applyBorder="1" applyAlignment="1" applyProtection="1">
      <alignment horizontal="center"/>
    </xf>
    <xf numFmtId="2" fontId="14" fillId="8" borderId="20" xfId="0" applyNumberFormat="1" applyFont="1" applyFill="1" applyBorder="1" applyAlignment="1" applyProtection="1">
      <alignment horizontal="center" vertical="center"/>
      <protection locked="0"/>
    </xf>
    <xf numFmtId="0" fontId="14" fillId="8" borderId="20" xfId="0" applyFont="1" applyFill="1" applyBorder="1" applyAlignment="1" applyProtection="1">
      <alignment horizontal="center" vertical="center"/>
      <protection locked="0"/>
    </xf>
    <xf numFmtId="169" fontId="21" fillId="0" borderId="4" xfId="0" applyNumberFormat="1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 applyProtection="1">
      <alignment horizontal="left"/>
      <protection locked="0"/>
    </xf>
    <xf numFmtId="169" fontId="21" fillId="0" borderId="36" xfId="0" applyNumberFormat="1" applyFont="1" applyBorder="1" applyAlignment="1" applyProtection="1">
      <alignment horizontal="center" vertical="center"/>
      <protection locked="0"/>
    </xf>
    <xf numFmtId="169" fontId="21" fillId="0" borderId="12" xfId="0" applyNumberFormat="1" applyFont="1" applyBorder="1" applyAlignment="1" applyProtection="1">
      <alignment horizontal="center" vertical="center"/>
      <protection locked="0"/>
    </xf>
    <xf numFmtId="0" fontId="13" fillId="0" borderId="4" xfId="5" applyFont="1" applyFill="1" applyBorder="1" applyAlignment="1" applyProtection="1">
      <alignment horizontal="center"/>
      <protection locked="0"/>
    </xf>
    <xf numFmtId="0" fontId="53" fillId="0" borderId="4" xfId="3" applyFont="1" applyFill="1" applyBorder="1" applyAlignment="1" applyProtection="1">
      <alignment horizontal="center"/>
      <protection locked="0"/>
    </xf>
    <xf numFmtId="0" fontId="13" fillId="0" borderId="4" xfId="3" applyFont="1" applyFill="1" applyBorder="1" applyAlignment="1" applyProtection="1">
      <alignment horizontal="center"/>
      <protection locked="0"/>
    </xf>
    <xf numFmtId="0" fontId="53" fillId="0" borderId="5" xfId="3" applyFont="1" applyFill="1" applyBorder="1" applyAlignment="1" applyProtection="1">
      <alignment horizontal="center"/>
      <protection locked="0"/>
    </xf>
    <xf numFmtId="2" fontId="4" fillId="0" borderId="0" xfId="0" applyNumberFormat="1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14" fillId="8" borderId="20" xfId="0" applyFont="1" applyFill="1" applyBorder="1" applyAlignment="1" applyProtection="1">
      <alignment horizontal="center" vertical="center" wrapText="1"/>
      <protection locked="0"/>
    </xf>
    <xf numFmtId="14" fontId="14" fillId="8" borderId="2" xfId="0" applyNumberFormat="1" applyFont="1" applyFill="1" applyBorder="1" applyAlignment="1" applyProtection="1">
      <alignment horizontal="center" vertical="center"/>
      <protection locked="0"/>
    </xf>
    <xf numFmtId="0" fontId="21" fillId="0" borderId="4" xfId="0" applyFont="1" applyBorder="1" applyAlignment="1" applyProtection="1">
      <alignment horizontal="center" vertical="center"/>
      <protection locked="0"/>
    </xf>
    <xf numFmtId="49" fontId="21" fillId="0" borderId="4" xfId="0" applyNumberFormat="1" applyFont="1" applyBorder="1" applyAlignment="1" applyProtection="1">
      <alignment horizontal="center" vertical="center"/>
      <protection locked="0"/>
    </xf>
    <xf numFmtId="14" fontId="13" fillId="0" borderId="4" xfId="5" applyNumberFormat="1" applyFont="1" applyFill="1" applyBorder="1" applyAlignment="1" applyProtection="1">
      <alignment horizontal="center"/>
      <protection locked="0"/>
    </xf>
    <xf numFmtId="49" fontId="21" fillId="0" borderId="36" xfId="0" applyNumberFormat="1" applyFont="1" applyBorder="1" applyAlignment="1" applyProtection="1">
      <alignment horizontal="center" vertical="center"/>
      <protection locked="0"/>
    </xf>
    <xf numFmtId="14" fontId="13" fillId="0" borderId="36" xfId="5" applyNumberFormat="1" applyFont="1" applyFill="1" applyBorder="1" applyAlignment="1" applyProtection="1">
      <alignment horizontal="center"/>
      <protection locked="0"/>
    </xf>
    <xf numFmtId="49" fontId="21" fillId="0" borderId="12" xfId="0" applyNumberFormat="1" applyFont="1" applyBorder="1" applyAlignment="1" applyProtection="1">
      <alignment horizontal="center" vertical="center"/>
      <protection locked="0"/>
    </xf>
    <xf numFmtId="14" fontId="13" fillId="0" borderId="12" xfId="5" applyNumberFormat="1" applyFont="1" applyFill="1" applyBorder="1" applyAlignment="1" applyProtection="1">
      <alignment horizontal="center"/>
      <protection locked="0"/>
    </xf>
    <xf numFmtId="49" fontId="52" fillId="0" borderId="4" xfId="0" applyNumberFormat="1" applyFont="1" applyBorder="1" applyAlignment="1" applyProtection="1">
      <alignment horizontal="center" vertical="center"/>
      <protection locked="0"/>
    </xf>
    <xf numFmtId="14" fontId="53" fillId="0" borderId="4" xfId="3" applyNumberFormat="1" applyFont="1" applyFill="1" applyBorder="1" applyAlignment="1" applyProtection="1">
      <alignment horizontal="center"/>
      <protection locked="0"/>
    </xf>
    <xf numFmtId="49" fontId="52" fillId="0" borderId="5" xfId="0" applyNumberFormat="1" applyFont="1" applyBorder="1" applyAlignment="1" applyProtection="1">
      <alignment horizontal="center" vertical="center"/>
      <protection locked="0"/>
    </xf>
    <xf numFmtId="14" fontId="53" fillId="0" borderId="5" xfId="3" applyNumberFormat="1" applyFont="1" applyFill="1" applyBorder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14" fontId="4" fillId="0" borderId="0" xfId="0" applyNumberFormat="1" applyFont="1" applyProtection="1">
      <protection locked="0"/>
    </xf>
    <xf numFmtId="0" fontId="0" fillId="0" borderId="0" xfId="0" applyProtection="1">
      <protection locked="0"/>
    </xf>
    <xf numFmtId="171" fontId="13" fillId="0" borderId="4" xfId="5" applyNumberFormat="1" applyFont="1" applyFill="1" applyBorder="1" applyAlignment="1" applyProtection="1">
      <alignment horizontal="center"/>
      <protection locked="0"/>
    </xf>
    <xf numFmtId="171" fontId="13" fillId="0" borderId="4" xfId="5" applyNumberFormat="1" applyFont="1" applyFill="1" applyBorder="1" applyAlignment="1" applyProtection="1">
      <alignment horizontal="center" vertical="center"/>
      <protection locked="0"/>
    </xf>
    <xf numFmtId="172" fontId="13" fillId="0" borderId="4" xfId="5" applyNumberFormat="1" applyFont="1" applyFill="1" applyBorder="1" applyAlignment="1" applyProtection="1">
      <alignment horizontal="center" vertical="center"/>
      <protection locked="0"/>
    </xf>
    <xf numFmtId="173" fontId="13" fillId="0" borderId="4" xfId="5" applyNumberFormat="1" applyFont="1" applyFill="1" applyBorder="1" applyAlignment="1" applyProtection="1">
      <alignment horizontal="center" vertical="center"/>
      <protection locked="0"/>
    </xf>
    <xf numFmtId="174" fontId="13" fillId="0" borderId="4" xfId="5" applyNumberFormat="1" applyFont="1" applyFill="1" applyBorder="1" applyAlignment="1" applyProtection="1">
      <alignment horizontal="center" vertical="center"/>
      <protection locked="0"/>
    </xf>
    <xf numFmtId="171" fontId="13" fillId="0" borderId="36" xfId="5" applyNumberFormat="1" applyFont="1" applyFill="1" applyBorder="1" applyAlignment="1" applyProtection="1">
      <alignment horizontal="center"/>
      <protection locked="0"/>
    </xf>
    <xf numFmtId="171" fontId="13" fillId="0" borderId="36" xfId="5" applyNumberFormat="1" applyFont="1" applyFill="1" applyBorder="1" applyAlignment="1" applyProtection="1">
      <alignment horizontal="center" vertical="center"/>
      <protection locked="0"/>
    </xf>
    <xf numFmtId="172" fontId="13" fillId="0" borderId="36" xfId="5" applyNumberFormat="1" applyFont="1" applyFill="1" applyBorder="1" applyAlignment="1" applyProtection="1">
      <alignment horizontal="center" vertical="center"/>
      <protection locked="0"/>
    </xf>
    <xf numFmtId="173" fontId="13" fillId="0" borderId="36" xfId="5" applyNumberFormat="1" applyFont="1" applyFill="1" applyBorder="1" applyAlignment="1" applyProtection="1">
      <alignment horizontal="center" vertical="center"/>
      <protection locked="0"/>
    </xf>
    <xf numFmtId="171" fontId="13" fillId="0" borderId="12" xfId="5" applyNumberFormat="1" applyFont="1" applyFill="1" applyBorder="1" applyAlignment="1" applyProtection="1">
      <alignment horizontal="center"/>
      <protection locked="0"/>
    </xf>
    <xf numFmtId="171" fontId="13" fillId="0" borderId="12" xfId="5" applyNumberFormat="1" applyFont="1" applyFill="1" applyBorder="1" applyAlignment="1" applyProtection="1">
      <alignment horizontal="center" vertical="center"/>
      <protection locked="0"/>
    </xf>
    <xf numFmtId="172" fontId="13" fillId="0" borderId="12" xfId="5" applyNumberFormat="1" applyFont="1" applyFill="1" applyBorder="1" applyAlignment="1" applyProtection="1">
      <alignment horizontal="center" vertical="center"/>
      <protection locked="0"/>
    </xf>
    <xf numFmtId="173" fontId="13" fillId="0" borderId="12" xfId="5" applyNumberFormat="1" applyFont="1" applyFill="1" applyBorder="1" applyAlignment="1" applyProtection="1">
      <alignment horizontal="center" vertical="center"/>
      <protection locked="0"/>
    </xf>
    <xf numFmtId="171" fontId="53" fillId="0" borderId="4" xfId="3" applyNumberFormat="1" applyFont="1" applyFill="1" applyBorder="1" applyAlignment="1" applyProtection="1">
      <alignment horizontal="center"/>
      <protection locked="0"/>
    </xf>
    <xf numFmtId="171" fontId="53" fillId="0" borderId="4" xfId="3" applyNumberFormat="1" applyFont="1" applyFill="1" applyBorder="1" applyAlignment="1" applyProtection="1">
      <alignment horizontal="center" vertical="center"/>
      <protection locked="0"/>
    </xf>
    <xf numFmtId="172" fontId="53" fillId="0" borderId="4" xfId="3" applyNumberFormat="1" applyFont="1" applyFill="1" applyBorder="1" applyAlignment="1" applyProtection="1">
      <alignment horizontal="center" vertical="center"/>
      <protection locked="0"/>
    </xf>
    <xf numFmtId="173" fontId="53" fillId="0" borderId="4" xfId="3" applyNumberFormat="1" applyFont="1" applyFill="1" applyBorder="1" applyAlignment="1" applyProtection="1">
      <alignment horizontal="center" vertical="center"/>
      <protection locked="0"/>
    </xf>
    <xf numFmtId="171" fontId="53" fillId="0" borderId="5" xfId="3" applyNumberFormat="1" applyFont="1" applyFill="1" applyBorder="1" applyAlignment="1" applyProtection="1">
      <alignment horizontal="center"/>
      <protection locked="0"/>
    </xf>
    <xf numFmtId="171" fontId="53" fillId="0" borderId="5" xfId="3" applyNumberFormat="1" applyFont="1" applyFill="1" applyBorder="1" applyAlignment="1" applyProtection="1">
      <alignment horizontal="center" vertical="center"/>
      <protection locked="0"/>
    </xf>
    <xf numFmtId="172" fontId="53" fillId="0" borderId="5" xfId="3" applyNumberFormat="1" applyFont="1" applyFill="1" applyBorder="1" applyAlignment="1" applyProtection="1">
      <alignment horizontal="center" vertical="center"/>
      <protection locked="0"/>
    </xf>
    <xf numFmtId="173" fontId="53" fillId="0" borderId="5" xfId="3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16" fillId="0" borderId="11" xfId="1" applyFont="1" applyBorder="1" applyAlignment="1" applyProtection="1">
      <alignment horizontal="center" vertical="center"/>
      <protection locked="0"/>
    </xf>
    <xf numFmtId="0" fontId="16" fillId="12" borderId="11" xfId="1" applyFont="1" applyFill="1" applyBorder="1" applyAlignment="1" applyProtection="1">
      <alignment horizontal="center" vertical="center"/>
      <protection locked="0"/>
    </xf>
    <xf numFmtId="0" fontId="12" fillId="0" borderId="31" xfId="1" applyFont="1" applyBorder="1" applyAlignment="1" applyProtection="1">
      <alignment horizontal="center" vertical="center"/>
      <protection locked="0"/>
    </xf>
    <xf numFmtId="0" fontId="42" fillId="12" borderId="11" xfId="1" applyFont="1" applyFill="1" applyBorder="1" applyAlignment="1" applyProtection="1">
      <alignment horizontal="center" vertical="center"/>
      <protection locked="0"/>
    </xf>
    <xf numFmtId="0" fontId="16" fillId="0" borderId="12" xfId="1" applyFont="1" applyBorder="1" applyAlignment="1" applyProtection="1">
      <alignment horizontal="center" vertical="center"/>
      <protection locked="0"/>
    </xf>
    <xf numFmtId="0" fontId="16" fillId="12" borderId="12" xfId="1" applyFont="1" applyFill="1" applyBorder="1" applyAlignment="1" applyProtection="1">
      <alignment horizontal="center" vertical="center" wrapText="1"/>
      <protection locked="0"/>
    </xf>
    <xf numFmtId="167" fontId="0" fillId="4" borderId="0" xfId="4" applyNumberFormat="1" applyFont="1" applyFill="1" applyProtection="1"/>
    <xf numFmtId="164" fontId="0" fillId="4" borderId="0" xfId="4" applyFont="1" applyFill="1" applyAlignment="1" applyProtection="1">
      <alignment horizontal="center"/>
    </xf>
    <xf numFmtId="0" fontId="10" fillId="6" borderId="24" xfId="1" applyFont="1" applyFill="1" applyBorder="1" applyAlignment="1">
      <alignment vertical="center" wrapText="1"/>
    </xf>
    <xf numFmtId="0" fontId="10" fillId="11" borderId="12" xfId="1" applyFont="1" applyFill="1" applyBorder="1" applyAlignment="1">
      <alignment horizontal="center" vertical="center" wrapText="1"/>
    </xf>
    <xf numFmtId="0" fontId="16" fillId="0" borderId="12" xfId="1" applyFont="1" applyBorder="1" applyAlignment="1">
      <alignment horizontal="center" vertical="center" wrapText="1"/>
    </xf>
    <xf numFmtId="175" fontId="33" fillId="0" borderId="12" xfId="1" applyNumberFormat="1" applyFont="1" applyBorder="1" applyAlignment="1">
      <alignment horizontal="center" vertical="center"/>
    </xf>
    <xf numFmtId="0" fontId="10" fillId="11" borderId="4" xfId="1" applyFont="1" applyFill="1" applyBorder="1" applyAlignment="1">
      <alignment horizontal="center" vertical="center" wrapText="1"/>
    </xf>
    <xf numFmtId="0" fontId="16" fillId="12" borderId="11" xfId="1" applyFont="1" applyFill="1" applyBorder="1" applyAlignment="1">
      <alignment horizontal="center" vertical="center" wrapText="1"/>
    </xf>
    <xf numFmtId="175" fontId="33" fillId="12" borderId="12" xfId="1" applyNumberFormat="1" applyFont="1" applyFill="1" applyBorder="1" applyAlignment="1">
      <alignment horizontal="center" vertical="center"/>
    </xf>
    <xf numFmtId="0" fontId="16" fillId="4" borderId="11" xfId="1" applyFont="1" applyFill="1" applyBorder="1" applyAlignment="1">
      <alignment horizontal="center" vertical="center" wrapText="1"/>
    </xf>
    <xf numFmtId="0" fontId="42" fillId="12" borderId="11" xfId="1" applyFont="1" applyFill="1" applyBorder="1" applyAlignment="1">
      <alignment horizontal="center" vertical="center"/>
    </xf>
    <xf numFmtId="0" fontId="42" fillId="0" borderId="11" xfId="1" applyFont="1" applyBorder="1" applyAlignment="1">
      <alignment horizontal="center" vertical="center"/>
    </xf>
    <xf numFmtId="0" fontId="12" fillId="0" borderId="16" xfId="1" applyFont="1" applyBorder="1" applyAlignment="1">
      <alignment horizontal="center" vertical="center"/>
    </xf>
    <xf numFmtId="0" fontId="10" fillId="11" borderId="3" xfId="1" applyFont="1" applyFill="1" applyBorder="1" applyAlignment="1">
      <alignment horizontal="center" vertical="center"/>
    </xf>
    <xf numFmtId="0" fontId="10" fillId="11" borderId="24" xfId="1" applyFont="1" applyFill="1" applyBorder="1" applyAlignment="1">
      <alignment horizontal="center" vertical="center"/>
    </xf>
    <xf numFmtId="175" fontId="33" fillId="0" borderId="11" xfId="1" applyNumberFormat="1" applyFont="1" applyBorder="1" applyAlignment="1">
      <alignment horizontal="center" vertical="center"/>
    </xf>
    <xf numFmtId="0" fontId="16" fillId="0" borderId="12" xfId="1" applyFont="1" applyBorder="1" applyAlignment="1">
      <alignment horizontal="center" vertical="center"/>
    </xf>
    <xf numFmtId="0" fontId="16" fillId="12" borderId="12" xfId="1" applyFont="1" applyFill="1" applyBorder="1" applyAlignment="1">
      <alignment horizontal="center" vertical="center" wrapText="1"/>
    </xf>
    <xf numFmtId="0" fontId="19" fillId="0" borderId="31" xfId="1" applyFont="1" applyBorder="1" applyAlignment="1">
      <alignment horizontal="center" vertical="center" wrapText="1"/>
    </xf>
    <xf numFmtId="175" fontId="33" fillId="4" borderId="12" xfId="1" applyNumberFormat="1" applyFont="1" applyFill="1" applyBorder="1" applyAlignment="1">
      <alignment horizontal="center" vertical="center"/>
    </xf>
    <xf numFmtId="175" fontId="33" fillId="12" borderId="11" xfId="1" applyNumberFormat="1" applyFont="1" applyFill="1" applyBorder="1" applyAlignment="1">
      <alignment horizontal="center" vertical="center"/>
    </xf>
    <xf numFmtId="0" fontId="10" fillId="11" borderId="0" xfId="1" applyFont="1" applyFill="1" applyAlignment="1">
      <alignment horizontal="center" vertical="center" wrapText="1"/>
    </xf>
    <xf numFmtId="0" fontId="29" fillId="16" borderId="0" xfId="0" applyFont="1" applyFill="1" applyAlignment="1">
      <alignment horizontal="center" vertical="center" wrapText="1"/>
    </xf>
    <xf numFmtId="164" fontId="0" fillId="4" borderId="0" xfId="4" applyFont="1" applyFill="1" applyAlignment="1" applyProtection="1">
      <alignment horizontal="center" vertical="center"/>
    </xf>
    <xf numFmtId="1" fontId="29" fillId="16" borderId="0" xfId="0" applyNumberFormat="1" applyFont="1" applyFill="1" applyAlignment="1">
      <alignment horizontal="center" vertical="center" wrapText="1"/>
    </xf>
    <xf numFmtId="10" fontId="29" fillId="16" borderId="0" xfId="0" applyNumberFormat="1" applyFont="1" applyFill="1" applyAlignment="1">
      <alignment horizontal="center" vertical="center" wrapText="1"/>
    </xf>
    <xf numFmtId="167" fontId="0" fillId="0" borderId="0" xfId="4" applyNumberFormat="1" applyFont="1" applyProtection="1"/>
    <xf numFmtId="164" fontId="0" fillId="0" borderId="0" xfId="4" applyFont="1" applyAlignment="1" applyProtection="1">
      <alignment horizontal="center"/>
    </xf>
    <xf numFmtId="14" fontId="63" fillId="15" borderId="41" xfId="0" applyNumberFormat="1" applyFont="1" applyFill="1" applyBorder="1" applyAlignment="1" applyProtection="1">
      <alignment horizontal="center" vertical="center" wrapText="1"/>
      <protection locked="0"/>
    </xf>
    <xf numFmtId="14" fontId="63" fillId="15" borderId="41" xfId="1" applyNumberFormat="1" applyFont="1" applyFill="1" applyBorder="1" applyAlignment="1" applyProtection="1">
      <alignment horizontal="center" vertical="center" wrapText="1"/>
      <protection locked="0"/>
    </xf>
    <xf numFmtId="0" fontId="13" fillId="3" borderId="4" xfId="3" applyFont="1" applyFill="1" applyBorder="1" applyAlignment="1" applyProtection="1"/>
    <xf numFmtId="0" fontId="24" fillId="0" borderId="0" xfId="0" applyFont="1" applyProtection="1">
      <protection locked="0"/>
    </xf>
    <xf numFmtId="0" fontId="14" fillId="9" borderId="7" xfId="0" applyFont="1" applyFill="1" applyBorder="1" applyAlignment="1" applyProtection="1">
      <alignment horizontal="center"/>
      <protection locked="0"/>
    </xf>
    <xf numFmtId="0" fontId="14" fillId="9" borderId="25" xfId="0" applyFont="1" applyFill="1" applyBorder="1" applyAlignment="1" applyProtection="1">
      <alignment horizontal="center"/>
      <protection locked="0"/>
    </xf>
    <xf numFmtId="0" fontId="14" fillId="9" borderId="7" xfId="0" applyFont="1" applyFill="1" applyBorder="1" applyAlignment="1" applyProtection="1">
      <alignment horizontal="center" vertical="center"/>
      <protection locked="0"/>
    </xf>
    <xf numFmtId="0" fontId="14" fillId="9" borderId="14" xfId="0" applyFont="1" applyFill="1" applyBorder="1" applyAlignment="1" applyProtection="1">
      <alignment horizontal="center" vertical="center"/>
      <protection locked="0"/>
    </xf>
    <xf numFmtId="0" fontId="14" fillId="8" borderId="1" xfId="0" applyFont="1" applyFill="1" applyBorder="1" applyAlignment="1" applyProtection="1">
      <alignment horizontal="center" vertical="center"/>
      <protection locked="0"/>
    </xf>
    <xf numFmtId="14" fontId="14" fillId="8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8" borderId="20" xfId="0" applyFont="1" applyFill="1" applyBorder="1" applyAlignment="1" applyProtection="1">
      <alignment horizontal="left" vertical="center"/>
      <protection locked="0"/>
    </xf>
    <xf numFmtId="0" fontId="14" fillId="8" borderId="5" xfId="0" applyFont="1" applyFill="1" applyBorder="1" applyAlignment="1" applyProtection="1">
      <alignment horizontal="center" vertical="center"/>
      <protection locked="0"/>
    </xf>
    <xf numFmtId="0" fontId="25" fillId="8" borderId="0" xfId="0" applyFont="1" applyFill="1" applyProtection="1">
      <protection locked="0"/>
    </xf>
    <xf numFmtId="0" fontId="13" fillId="3" borderId="4" xfId="3" applyFont="1" applyFill="1" applyBorder="1" applyAlignment="1" applyProtection="1">
      <alignment horizontal="center"/>
      <protection locked="0"/>
    </xf>
    <xf numFmtId="0" fontId="21" fillId="2" borderId="4" xfId="0" applyFont="1" applyFill="1" applyBorder="1" applyAlignment="1" applyProtection="1">
      <alignment horizontal="center" vertical="center"/>
      <protection locked="0"/>
    </xf>
    <xf numFmtId="49" fontId="6" fillId="2" borderId="4" xfId="0" applyNumberFormat="1" applyFont="1" applyFill="1" applyBorder="1" applyAlignment="1" applyProtection="1">
      <alignment horizontal="center" vertical="center"/>
      <protection locked="0"/>
    </xf>
    <xf numFmtId="0" fontId="13" fillId="3" borderId="4" xfId="3" applyFont="1" applyFill="1" applyBorder="1" applyAlignment="1" applyProtection="1">
      <protection locked="0"/>
    </xf>
    <xf numFmtId="14" fontId="13" fillId="3" borderId="4" xfId="3" applyNumberFormat="1" applyFont="1" applyFill="1" applyBorder="1" applyAlignment="1" applyProtection="1">
      <alignment horizontal="center"/>
      <protection locked="0"/>
    </xf>
    <xf numFmtId="14" fontId="13" fillId="3" borderId="4" xfId="3" applyNumberFormat="1" applyFont="1" applyFill="1" applyBorder="1" applyAlignment="1" applyProtection="1">
      <alignment horizontal="center" wrapText="1"/>
      <protection locked="0"/>
    </xf>
    <xf numFmtId="14" fontId="26" fillId="3" borderId="4" xfId="3" applyNumberFormat="1" applyFont="1" applyFill="1" applyBorder="1" applyAlignment="1" applyProtection="1">
      <alignment horizontal="center"/>
      <protection locked="0"/>
    </xf>
    <xf numFmtId="14" fontId="26" fillId="3" borderId="4" xfId="3" applyNumberFormat="1" applyFont="1" applyFill="1" applyBorder="1" applyAlignment="1" applyProtection="1">
      <alignment horizontal="center" wrapText="1"/>
      <protection locked="0"/>
    </xf>
    <xf numFmtId="0" fontId="26" fillId="3" borderId="4" xfId="3" applyFont="1" applyFill="1" applyBorder="1" applyAlignment="1" applyProtection="1">
      <alignment horizontal="center"/>
      <protection locked="0"/>
    </xf>
    <xf numFmtId="0" fontId="26" fillId="3" borderId="4" xfId="3" applyFont="1" applyFill="1" applyBorder="1" applyAlignment="1" applyProtection="1">
      <protection locked="0"/>
    </xf>
    <xf numFmtId="0" fontId="34" fillId="3" borderId="4" xfId="3" applyFont="1" applyFill="1" applyBorder="1" applyAlignment="1" applyProtection="1">
      <protection locked="0"/>
    </xf>
    <xf numFmtId="0" fontId="13" fillId="3" borderId="4" xfId="3" applyFont="1" applyFill="1" applyBorder="1" applyAlignment="1" applyProtection="1">
      <alignment vertical="center"/>
      <protection locked="0"/>
    </xf>
    <xf numFmtId="0" fontId="27" fillId="2" borderId="4" xfId="0" applyFont="1" applyFill="1" applyBorder="1" applyAlignment="1" applyProtection="1">
      <alignment horizontal="center" vertical="center"/>
      <protection locked="0"/>
    </xf>
    <xf numFmtId="0" fontId="21" fillId="2" borderId="5" xfId="0" applyFont="1" applyFill="1" applyBorder="1" applyAlignment="1" applyProtection="1">
      <alignment horizontal="center" vertical="center"/>
      <protection locked="0"/>
    </xf>
    <xf numFmtId="0" fontId="13" fillId="3" borderId="5" xfId="3" applyFont="1" applyFill="1" applyBorder="1" applyAlignment="1" applyProtection="1">
      <protection locked="0"/>
    </xf>
    <xf numFmtId="14" fontId="26" fillId="3" borderId="5" xfId="3" applyNumberFormat="1" applyFont="1" applyFill="1" applyBorder="1" applyAlignment="1" applyProtection="1">
      <alignment horizontal="center"/>
      <protection locked="0"/>
    </xf>
    <xf numFmtId="14" fontId="26" fillId="3" borderId="5" xfId="3" applyNumberFormat="1" applyFont="1" applyFill="1" applyBorder="1" applyAlignment="1" applyProtection="1">
      <alignment horizontal="center" wrapText="1"/>
      <protection locked="0"/>
    </xf>
    <xf numFmtId="0" fontId="26" fillId="3" borderId="5" xfId="3" applyFont="1" applyFill="1" applyBorder="1" applyAlignment="1" applyProtection="1">
      <alignment horizontal="center"/>
      <protection locked="0"/>
    </xf>
    <xf numFmtId="0" fontId="26" fillId="3" borderId="5" xfId="3" applyFont="1" applyFill="1" applyBorder="1" applyAlignment="1" applyProtection="1">
      <protection locked="0"/>
    </xf>
    <xf numFmtId="0" fontId="4" fillId="0" borderId="4" xfId="0" applyFont="1" applyBorder="1" applyProtection="1">
      <protection locked="0"/>
    </xf>
    <xf numFmtId="0" fontId="21" fillId="2" borderId="12" xfId="0" applyFont="1" applyFill="1" applyBorder="1" applyAlignment="1" applyProtection="1">
      <alignment horizontal="center" vertical="center"/>
      <protection locked="0"/>
    </xf>
    <xf numFmtId="0" fontId="13" fillId="3" borderId="12" xfId="3" applyFont="1" applyFill="1" applyBorder="1" applyAlignment="1" applyProtection="1">
      <protection locked="0"/>
    </xf>
    <xf numFmtId="14" fontId="26" fillId="3" borderId="12" xfId="3" applyNumberFormat="1" applyFont="1" applyFill="1" applyBorder="1" applyAlignment="1" applyProtection="1">
      <alignment horizontal="center"/>
      <protection locked="0"/>
    </xf>
    <xf numFmtId="14" fontId="26" fillId="3" borderId="12" xfId="3" applyNumberFormat="1" applyFont="1" applyFill="1" applyBorder="1" applyAlignment="1" applyProtection="1">
      <alignment horizontal="center" wrapText="1"/>
      <protection locked="0"/>
    </xf>
    <xf numFmtId="0" fontId="26" fillId="3" borderId="12" xfId="3" applyFont="1" applyFill="1" applyBorder="1" applyAlignment="1" applyProtection="1">
      <alignment horizontal="center"/>
      <protection locked="0"/>
    </xf>
    <xf numFmtId="0" fontId="26" fillId="3" borderId="12" xfId="3" applyFont="1" applyFill="1" applyBorder="1" applyAlignment="1" applyProtection="1">
      <protection locked="0"/>
    </xf>
    <xf numFmtId="0" fontId="13" fillId="3" borderId="4" xfId="3" applyNumberFormat="1" applyFont="1" applyFill="1" applyBorder="1" applyAlignment="1" applyProtection="1">
      <alignment vertical="center"/>
      <protection locked="0"/>
    </xf>
    <xf numFmtId="49" fontId="21" fillId="2" borderId="4" xfId="0" applyNumberFormat="1" applyFont="1" applyFill="1" applyBorder="1" applyAlignment="1" applyProtection="1">
      <alignment horizontal="center" vertical="center"/>
      <protection locked="0"/>
    </xf>
    <xf numFmtId="0" fontId="13" fillId="3" borderId="4" xfId="3" applyFont="1" applyFill="1" applyBorder="1" applyAlignment="1" applyProtection="1">
      <alignment horizontal="center" wrapText="1"/>
      <protection locked="0"/>
    </xf>
    <xf numFmtId="49" fontId="21" fillId="2" borderId="5" xfId="0" applyNumberFormat="1" applyFont="1" applyFill="1" applyBorder="1" applyAlignment="1" applyProtection="1">
      <alignment horizontal="center" vertical="center"/>
      <protection locked="0"/>
    </xf>
    <xf numFmtId="0" fontId="13" fillId="3" borderId="5" xfId="3" applyFont="1" applyFill="1" applyBorder="1" applyAlignment="1" applyProtection="1">
      <alignment horizontal="center"/>
      <protection locked="0"/>
    </xf>
    <xf numFmtId="0" fontId="13" fillId="3" borderId="5" xfId="3" applyFont="1" applyFill="1" applyBorder="1" applyAlignment="1" applyProtection="1">
      <alignment horizontal="center" wrapText="1"/>
      <protection locked="0"/>
    </xf>
    <xf numFmtId="0" fontId="14" fillId="9" borderId="21" xfId="0" applyFont="1" applyFill="1" applyBorder="1" applyAlignment="1">
      <alignment horizontal="center" vertical="center"/>
    </xf>
    <xf numFmtId="0" fontId="12" fillId="4" borderId="31" xfId="1" applyFont="1" applyFill="1" applyBorder="1" applyAlignment="1">
      <alignment horizontal="center" vertical="center"/>
    </xf>
    <xf numFmtId="0" fontId="16" fillId="4" borderId="11" xfId="1" applyFont="1" applyFill="1" applyBorder="1" applyAlignment="1">
      <alignment horizontal="center" vertical="center"/>
    </xf>
    <xf numFmtId="0" fontId="16" fillId="4" borderId="32" xfId="1" applyFont="1" applyFill="1" applyBorder="1" applyAlignment="1">
      <alignment horizontal="center" vertical="center"/>
    </xf>
    <xf numFmtId="0" fontId="16" fillId="4" borderId="11" xfId="1" applyFont="1" applyFill="1" applyBorder="1" applyAlignment="1" applyProtection="1">
      <alignment horizontal="center" vertical="center"/>
      <protection locked="0"/>
    </xf>
    <xf numFmtId="0" fontId="42" fillId="4" borderId="11" xfId="1" applyFont="1" applyFill="1" applyBorder="1" applyAlignment="1" applyProtection="1">
      <alignment horizontal="center" vertical="center"/>
      <protection locked="0"/>
    </xf>
    <xf numFmtId="0" fontId="10" fillId="11" borderId="10" xfId="1" applyFont="1" applyFill="1" applyBorder="1" applyAlignment="1">
      <alignment horizontal="center" vertical="center" wrapText="1"/>
    </xf>
    <xf numFmtId="0" fontId="10" fillId="11" borderId="8" xfId="1" applyFont="1" applyFill="1" applyBorder="1" applyAlignment="1">
      <alignment horizontal="center" vertical="center" wrapText="1"/>
    </xf>
    <xf numFmtId="0" fontId="10" fillId="11" borderId="5" xfId="1" applyFont="1" applyFill="1" applyBorder="1" applyAlignment="1">
      <alignment horizontal="center" vertical="center" wrapText="1"/>
    </xf>
    <xf numFmtId="0" fontId="10" fillId="11" borderId="6" xfId="1" applyFont="1" applyFill="1" applyBorder="1" applyAlignment="1">
      <alignment horizontal="center" vertical="center" wrapText="1"/>
    </xf>
    <xf numFmtId="0" fontId="30" fillId="28" borderId="8" xfId="1" applyFont="1" applyFill="1" applyBorder="1" applyAlignment="1">
      <alignment horizontal="center" vertical="center"/>
    </xf>
    <xf numFmtId="0" fontId="30" fillId="28" borderId="15" xfId="1" applyFont="1" applyFill="1" applyBorder="1" applyAlignment="1">
      <alignment horizontal="center" vertical="center"/>
    </xf>
    <xf numFmtId="0" fontId="30" fillId="7" borderId="17" xfId="1" applyFont="1" applyFill="1" applyBorder="1" applyAlignment="1">
      <alignment horizontal="center" vertical="center"/>
    </xf>
    <xf numFmtId="0" fontId="30" fillId="28" borderId="23" xfId="1" applyFont="1" applyFill="1" applyBorder="1" applyAlignment="1">
      <alignment horizontal="center" vertical="center"/>
    </xf>
    <xf numFmtId="0" fontId="30" fillId="7" borderId="29" xfId="1" applyFont="1" applyFill="1" applyBorder="1" applyAlignment="1">
      <alignment horizontal="center" vertical="center"/>
    </xf>
    <xf numFmtId="0" fontId="42" fillId="4" borderId="11" xfId="1" applyFont="1" applyFill="1" applyBorder="1" applyAlignment="1">
      <alignment horizontal="center" vertical="center"/>
    </xf>
    <xf numFmtId="175" fontId="33" fillId="4" borderId="6" xfId="1" applyNumberFormat="1" applyFont="1" applyFill="1" applyBorder="1" applyAlignment="1">
      <alignment horizontal="center" vertical="center"/>
    </xf>
    <xf numFmtId="49" fontId="49" fillId="0" borderId="89" xfId="0" applyNumberFormat="1" applyFont="1" applyBorder="1" applyAlignment="1">
      <alignment horizontal="center" vertical="center" wrapText="1"/>
    </xf>
    <xf numFmtId="0" fontId="64" fillId="3" borderId="4" xfId="0" applyFont="1" applyFill="1" applyBorder="1" applyProtection="1">
      <protection locked="0"/>
    </xf>
    <xf numFmtId="0" fontId="13" fillId="3" borderId="4" xfId="3" applyFont="1" applyFill="1" applyBorder="1" applyAlignment="1" applyProtection="1">
      <alignment horizontal="left"/>
      <protection locked="0"/>
    </xf>
    <xf numFmtId="0" fontId="0" fillId="0" borderId="5" xfId="0" applyBorder="1" applyAlignment="1">
      <alignment horizontal="center"/>
    </xf>
    <xf numFmtId="0" fontId="65" fillId="0" borderId="5" xfId="0" applyFont="1" applyBorder="1"/>
    <xf numFmtId="0" fontId="13" fillId="4" borderId="4" xfId="3" applyFont="1" applyFill="1" applyBorder="1" applyAlignment="1" applyProtection="1">
      <alignment horizontal="center"/>
      <protection locked="0"/>
    </xf>
    <xf numFmtId="0" fontId="13" fillId="29" borderId="4" xfId="3" applyFont="1" applyFill="1" applyBorder="1" applyAlignment="1" applyProtection="1">
      <alignment horizontal="center"/>
      <protection locked="0"/>
    </xf>
    <xf numFmtId="0" fontId="13" fillId="13" borderId="4" xfId="3" applyFont="1" applyFill="1" applyBorder="1" applyAlignment="1" applyProtection="1">
      <alignment horizontal="center"/>
      <protection locked="0"/>
    </xf>
    <xf numFmtId="0" fontId="21" fillId="30" borderId="4" xfId="0" applyFont="1" applyFill="1" applyBorder="1" applyAlignment="1" applyProtection="1">
      <alignment horizontal="center" vertical="center"/>
      <protection locked="0"/>
    </xf>
    <xf numFmtId="49" fontId="6" fillId="30" borderId="4" xfId="0" applyNumberFormat="1" applyFont="1" applyFill="1" applyBorder="1" applyAlignment="1" applyProtection="1">
      <alignment horizontal="center" vertical="center"/>
      <protection locked="0"/>
    </xf>
    <xf numFmtId="0" fontId="13" fillId="13" borderId="4" xfId="3" applyFont="1" applyFill="1" applyBorder="1" applyAlignment="1" applyProtection="1">
      <protection locked="0"/>
    </xf>
    <xf numFmtId="14" fontId="26" fillId="13" borderId="4" xfId="3" applyNumberFormat="1" applyFont="1" applyFill="1" applyBorder="1" applyAlignment="1" applyProtection="1">
      <alignment horizontal="center"/>
      <protection locked="0"/>
    </xf>
    <xf numFmtId="14" fontId="26" fillId="13" borderId="4" xfId="3" applyNumberFormat="1" applyFont="1" applyFill="1" applyBorder="1" applyAlignment="1" applyProtection="1">
      <alignment horizontal="center" wrapText="1"/>
      <protection locked="0"/>
    </xf>
    <xf numFmtId="0" fontId="13" fillId="13" borderId="4" xfId="3" applyFont="1" applyFill="1" applyBorder="1" applyAlignment="1" applyProtection="1"/>
    <xf numFmtId="0" fontId="26" fillId="13" borderId="4" xfId="3" applyFont="1" applyFill="1" applyBorder="1" applyAlignment="1" applyProtection="1">
      <alignment horizontal="center"/>
      <protection locked="0"/>
    </xf>
    <xf numFmtId="0" fontId="26" fillId="13" borderId="4" xfId="3" applyFont="1" applyFill="1" applyBorder="1" applyAlignment="1" applyProtection="1">
      <protection locked="0"/>
    </xf>
    <xf numFmtId="0" fontId="4" fillId="13" borderId="0" xfId="0" applyFont="1" applyFill="1" applyProtection="1">
      <protection locked="0"/>
    </xf>
    <xf numFmtId="49" fontId="66" fillId="0" borderId="55" xfId="0" applyNumberFormat="1" applyFont="1" applyBorder="1" applyAlignment="1">
      <alignment horizontal="center" vertical="center" wrapText="1"/>
    </xf>
    <xf numFmtId="49" fontId="49" fillId="0" borderId="90" xfId="0" applyNumberFormat="1" applyFont="1" applyBorder="1" applyAlignment="1">
      <alignment horizontal="center" vertical="center" wrapText="1"/>
    </xf>
    <xf numFmtId="49" fontId="49" fillId="17" borderId="89" xfId="0" applyNumberFormat="1" applyFont="1" applyFill="1" applyBorder="1" applyAlignment="1">
      <alignment horizontal="center" vertical="center" wrapText="1"/>
    </xf>
    <xf numFmtId="49" fontId="49" fillId="17" borderId="97" xfId="0" applyNumberFormat="1" applyFont="1" applyFill="1" applyBorder="1" applyAlignment="1">
      <alignment horizontal="center" vertical="center" wrapText="1"/>
    </xf>
    <xf numFmtId="49" fontId="49" fillId="17" borderId="98" xfId="0" applyNumberFormat="1" applyFont="1" applyFill="1" applyBorder="1" applyAlignment="1">
      <alignment horizontal="center" vertical="center" wrapText="1"/>
    </xf>
    <xf numFmtId="49" fontId="49" fillId="0" borderId="98" xfId="0" applyNumberFormat="1" applyFont="1" applyBorder="1" applyAlignment="1">
      <alignment horizontal="center" vertical="center" wrapText="1"/>
    </xf>
    <xf numFmtId="49" fontId="49" fillId="0" borderId="97" xfId="0" applyNumberFormat="1" applyFont="1" applyBorder="1" applyAlignment="1">
      <alignment horizontal="center" vertical="center" wrapText="1"/>
    </xf>
    <xf numFmtId="49" fontId="49" fillId="14" borderId="99" xfId="0" applyNumberFormat="1" applyFont="1" applyFill="1" applyBorder="1" applyAlignment="1">
      <alignment horizontal="center" vertical="center" wrapText="1"/>
    </xf>
    <xf numFmtId="49" fontId="49" fillId="0" borderId="99" xfId="0" applyNumberFormat="1" applyFont="1" applyBorder="1" applyAlignment="1">
      <alignment horizontal="center" vertical="center" wrapText="1"/>
    </xf>
    <xf numFmtId="49" fontId="49" fillId="0" borderId="100" xfId="0" applyNumberFormat="1" applyFont="1" applyBorder="1" applyAlignment="1">
      <alignment horizontal="center" vertical="center" wrapText="1"/>
    </xf>
    <xf numFmtId="0" fontId="11" fillId="6" borderId="14" xfId="1" applyFont="1" applyFill="1" applyBorder="1" applyAlignment="1">
      <alignment vertical="center" wrapText="1"/>
    </xf>
    <xf numFmtId="0" fontId="11" fillId="6" borderId="21" xfId="1" applyFont="1" applyFill="1" applyBorder="1" applyAlignment="1">
      <alignment vertical="center" wrapText="1"/>
    </xf>
    <xf numFmtId="0" fontId="44" fillId="11" borderId="19" xfId="1" applyFont="1" applyFill="1" applyBorder="1" applyAlignment="1">
      <alignment vertical="center"/>
    </xf>
    <xf numFmtId="0" fontId="44" fillId="11" borderId="23" xfId="1" applyFont="1" applyFill="1" applyBorder="1" applyAlignment="1">
      <alignment vertical="center"/>
    </xf>
    <xf numFmtId="0" fontId="44" fillId="11" borderId="27" xfId="1" applyFont="1" applyFill="1" applyBorder="1" applyAlignment="1">
      <alignment vertical="center"/>
    </xf>
    <xf numFmtId="0" fontId="10" fillId="11" borderId="101" xfId="1" applyFont="1" applyFill="1" applyBorder="1" applyAlignment="1">
      <alignment horizontal="center" vertical="center" wrapText="1"/>
    </xf>
    <xf numFmtId="0" fontId="31" fillId="0" borderId="10" xfId="1" applyFont="1" applyBorder="1" applyAlignment="1">
      <alignment horizontal="center" vertical="center"/>
    </xf>
    <xf numFmtId="0" fontId="12" fillId="12" borderId="16" xfId="1" applyFont="1" applyFill="1" applyBorder="1" applyAlignment="1">
      <alignment horizontal="center" vertical="center"/>
    </xf>
    <xf numFmtId="0" fontId="30" fillId="0" borderId="102" xfId="1" applyFont="1" applyBorder="1" applyAlignment="1">
      <alignment horizontal="center" vertical="center"/>
    </xf>
    <xf numFmtId="0" fontId="12" fillId="12" borderId="22" xfId="1" applyFont="1" applyFill="1" applyBorder="1" applyAlignment="1">
      <alignment horizontal="center" vertical="center"/>
    </xf>
    <xf numFmtId="0" fontId="62" fillId="26" borderId="104" xfId="0" applyFont="1" applyFill="1" applyBorder="1"/>
    <xf numFmtId="0" fontId="62" fillId="0" borderId="104" xfId="0" applyFont="1" applyBorder="1"/>
    <xf numFmtId="0" fontId="56" fillId="0" borderId="108" xfId="0" applyFont="1" applyBorder="1"/>
    <xf numFmtId="0" fontId="20" fillId="25" borderId="21" xfId="0" applyFont="1" applyFill="1" applyBorder="1" applyAlignment="1">
      <alignment horizontal="center" vertical="center"/>
    </xf>
    <xf numFmtId="0" fontId="67" fillId="25" borderId="105" xfId="0" applyFont="1" applyFill="1" applyBorder="1"/>
    <xf numFmtId="0" fontId="10" fillId="11" borderId="11" xfId="1" applyFont="1" applyFill="1" applyBorder="1" applyAlignment="1">
      <alignment horizontal="center" vertical="center" wrapText="1"/>
    </xf>
    <xf numFmtId="171" fontId="13" fillId="0" borderId="4" xfId="3" applyNumberFormat="1" applyFont="1" applyFill="1" applyBorder="1" applyAlignment="1" applyProtection="1">
      <alignment horizontal="center"/>
      <protection locked="0"/>
    </xf>
    <xf numFmtId="171" fontId="13" fillId="0" borderId="4" xfId="3" applyNumberFormat="1" applyFont="1" applyFill="1" applyBorder="1" applyAlignment="1" applyProtection="1">
      <alignment horizontal="center" vertical="center"/>
      <protection locked="0"/>
    </xf>
    <xf numFmtId="172" fontId="13" fillId="0" borderId="4" xfId="3" applyNumberFormat="1" applyFont="1" applyFill="1" applyBorder="1" applyAlignment="1" applyProtection="1">
      <alignment horizontal="center" vertical="center"/>
      <protection locked="0"/>
    </xf>
    <xf numFmtId="173" fontId="13" fillId="0" borderId="4" xfId="3" applyNumberFormat="1" applyFont="1" applyFill="1" applyBorder="1" applyAlignment="1" applyProtection="1">
      <alignment horizontal="center" vertical="center"/>
      <protection locked="0"/>
    </xf>
    <xf numFmtId="49" fontId="49" fillId="0" borderId="95" xfId="0" applyNumberFormat="1" applyFont="1" applyBorder="1" applyAlignment="1">
      <alignment horizontal="center" vertical="center" wrapText="1"/>
    </xf>
    <xf numFmtId="49" fontId="49" fillId="0" borderId="96" xfId="0" applyNumberFormat="1" applyFont="1" applyBorder="1" applyAlignment="1">
      <alignment horizontal="center" vertical="center" wrapText="1"/>
    </xf>
    <xf numFmtId="49" fontId="66" fillId="0" borderId="90" xfId="0" applyNumberFormat="1" applyFont="1" applyBorder="1" applyAlignment="1">
      <alignment horizontal="center" vertical="center" wrapText="1"/>
    </xf>
    <xf numFmtId="49" fontId="66" fillId="0" borderId="95" xfId="0" applyNumberFormat="1" applyFont="1" applyBorder="1" applyAlignment="1">
      <alignment horizontal="center" vertical="center" wrapText="1"/>
    </xf>
    <xf numFmtId="49" fontId="66" fillId="0" borderId="96" xfId="0" applyNumberFormat="1" applyFont="1" applyBorder="1" applyAlignment="1">
      <alignment horizontal="center" vertical="center" wrapText="1"/>
    </xf>
    <xf numFmtId="0" fontId="12" fillId="0" borderId="31" xfId="1" applyFont="1" applyFill="1" applyBorder="1" applyAlignment="1">
      <alignment horizontal="center" vertical="center"/>
    </xf>
    <xf numFmtId="0" fontId="16" fillId="0" borderId="11" xfId="1" applyFont="1" applyFill="1" applyBorder="1" applyAlignment="1">
      <alignment horizontal="center" vertical="center"/>
    </xf>
    <xf numFmtId="0" fontId="16" fillId="0" borderId="11" xfId="1" applyFont="1" applyFill="1" applyBorder="1" applyAlignment="1">
      <alignment horizontal="center" vertical="center" wrapText="1"/>
    </xf>
    <xf numFmtId="175" fontId="33" fillId="0" borderId="12" xfId="1" applyNumberFormat="1" applyFont="1" applyFill="1" applyBorder="1" applyAlignment="1">
      <alignment horizontal="center" vertical="center"/>
    </xf>
    <xf numFmtId="0" fontId="16" fillId="0" borderId="12" xfId="1" applyFont="1" applyFill="1" applyBorder="1" applyAlignment="1">
      <alignment horizontal="center" vertical="center" wrapText="1"/>
    </xf>
    <xf numFmtId="0" fontId="42" fillId="0" borderId="11" xfId="1" applyFont="1" applyFill="1" applyBorder="1" applyAlignment="1">
      <alignment horizontal="center" vertical="center"/>
    </xf>
    <xf numFmtId="0" fontId="12" fillId="12" borderId="111" xfId="1" applyFont="1" applyFill="1" applyBorder="1" applyAlignment="1">
      <alignment horizontal="center" vertical="center"/>
    </xf>
    <xf numFmtId="0" fontId="31" fillId="0" borderId="112" xfId="1" applyFont="1" applyBorder="1" applyAlignment="1">
      <alignment horizontal="center" vertical="center"/>
    </xf>
    <xf numFmtId="0" fontId="16" fillId="0" borderId="113" xfId="1" applyFont="1" applyBorder="1" applyAlignment="1">
      <alignment horizontal="center" vertical="center"/>
    </xf>
    <xf numFmtId="0" fontId="16" fillId="0" borderId="114" xfId="1" applyFont="1" applyBorder="1" applyAlignment="1">
      <alignment horizontal="center" vertical="center"/>
    </xf>
    <xf numFmtId="175" fontId="33" fillId="0" borderId="112" xfId="1" applyNumberFormat="1" applyFont="1" applyBorder="1" applyAlignment="1">
      <alignment horizontal="center" vertical="center"/>
    </xf>
    <xf numFmtId="0" fontId="16" fillId="0" borderId="4" xfId="1" applyFont="1" applyBorder="1" applyAlignment="1">
      <alignment horizontal="center" vertical="center"/>
    </xf>
    <xf numFmtId="0" fontId="12" fillId="12" borderId="115" xfId="1" applyFont="1" applyFill="1" applyBorder="1" applyAlignment="1">
      <alignment horizontal="center" vertical="center"/>
    </xf>
    <xf numFmtId="0" fontId="13" fillId="15" borderId="4" xfId="3" applyFont="1" applyFill="1" applyBorder="1" applyAlignment="1" applyProtection="1">
      <alignment horizontal="center"/>
      <protection locked="0"/>
    </xf>
    <xf numFmtId="0" fontId="21" fillId="31" borderId="4" xfId="0" applyFont="1" applyFill="1" applyBorder="1" applyAlignment="1" applyProtection="1">
      <alignment horizontal="center" vertical="center"/>
      <protection locked="0"/>
    </xf>
    <xf numFmtId="49" fontId="6" fillId="31" borderId="4" xfId="0" applyNumberFormat="1" applyFont="1" applyFill="1" applyBorder="1" applyAlignment="1" applyProtection="1">
      <alignment horizontal="center" vertical="center"/>
      <protection locked="0"/>
    </xf>
    <xf numFmtId="0" fontId="13" fillId="15" borderId="4" xfId="3" applyFont="1" applyFill="1" applyBorder="1" applyAlignment="1" applyProtection="1">
      <protection locked="0"/>
    </xf>
    <xf numFmtId="14" fontId="26" fillId="15" borderId="4" xfId="3" applyNumberFormat="1" applyFont="1" applyFill="1" applyBorder="1" applyAlignment="1" applyProtection="1">
      <alignment horizontal="center"/>
      <protection locked="0"/>
    </xf>
    <xf numFmtId="14" fontId="26" fillId="15" borderId="4" xfId="3" applyNumberFormat="1" applyFont="1" applyFill="1" applyBorder="1" applyAlignment="1" applyProtection="1">
      <alignment horizontal="center" wrapText="1"/>
      <protection locked="0"/>
    </xf>
    <xf numFmtId="0" fontId="13" fillId="15" borderId="4" xfId="3" applyFont="1" applyFill="1" applyBorder="1" applyAlignment="1" applyProtection="1"/>
    <xf numFmtId="0" fontId="26" fillId="15" borderId="4" xfId="3" applyFont="1" applyFill="1" applyBorder="1" applyAlignment="1" applyProtection="1">
      <alignment horizontal="center"/>
      <protection locked="0"/>
    </xf>
    <xf numFmtId="0" fontId="26" fillId="15" borderId="4" xfId="3" applyFont="1" applyFill="1" applyBorder="1" applyAlignment="1" applyProtection="1">
      <protection locked="0"/>
    </xf>
    <xf numFmtId="0" fontId="4" fillId="15" borderId="0" xfId="0" applyFont="1" applyFill="1" applyProtection="1">
      <protection locked="0"/>
    </xf>
    <xf numFmtId="0" fontId="13" fillId="3" borderId="4" xfId="3" quotePrefix="1" applyFont="1" applyFill="1" applyBorder="1" applyAlignment="1" applyProtection="1">
      <protection locked="0"/>
    </xf>
    <xf numFmtId="0" fontId="16" fillId="0" borderId="11" xfId="1" applyFont="1" applyFill="1" applyBorder="1" applyAlignment="1" applyProtection="1">
      <alignment horizontal="center" vertical="center"/>
      <protection locked="0"/>
    </xf>
    <xf numFmtId="0" fontId="16" fillId="12" borderId="11" xfId="6" applyFont="1" applyFill="1" applyBorder="1" applyAlignment="1">
      <alignment horizontal="center" vertical="center"/>
    </xf>
    <xf numFmtId="0" fontId="16" fillId="0" borderId="4" xfId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 wrapText="1"/>
    </xf>
    <xf numFmtId="0" fontId="35" fillId="0" borderId="49" xfId="0" applyFont="1" applyFill="1" applyBorder="1"/>
    <xf numFmtId="0" fontId="0" fillId="0" borderId="49" xfId="0" applyFont="1" applyFill="1" applyBorder="1"/>
    <xf numFmtId="0" fontId="0" fillId="0" borderId="48" xfId="0" applyFont="1" applyFill="1" applyBorder="1"/>
    <xf numFmtId="0" fontId="69" fillId="0" borderId="49" xfId="0" applyFont="1" applyFill="1" applyBorder="1"/>
    <xf numFmtId="0" fontId="0" fillId="17" borderId="47" xfId="0" applyFont="1" applyFill="1" applyBorder="1"/>
    <xf numFmtId="0" fontId="0" fillId="17" borderId="50" xfId="0" applyFont="1" applyFill="1" applyBorder="1"/>
    <xf numFmtId="0" fontId="0" fillId="0" borderId="47" xfId="0" applyFont="1" applyBorder="1"/>
    <xf numFmtId="0" fontId="0" fillId="0" borderId="50" xfId="0" applyFont="1" applyBorder="1"/>
    <xf numFmtId="3" fontId="35" fillId="0" borderId="48" xfId="0" applyNumberFormat="1" applyFont="1" applyFill="1" applyBorder="1"/>
    <xf numFmtId="0" fontId="35" fillId="0" borderId="53" xfId="0" applyFont="1" applyFill="1" applyBorder="1"/>
    <xf numFmtId="3" fontId="35" fillId="0" borderId="52" xfId="0" applyNumberFormat="1" applyFont="1" applyFill="1" applyBorder="1"/>
    <xf numFmtId="0" fontId="0" fillId="0" borderId="0" xfId="0" applyFill="1"/>
    <xf numFmtId="3" fontId="0" fillId="0" borderId="48" xfId="0" applyNumberFormat="1" applyFill="1" applyBorder="1"/>
    <xf numFmtId="3" fontId="0" fillId="0" borderId="0" xfId="0" applyNumberFormat="1" applyFill="1"/>
    <xf numFmtId="3" fontId="35" fillId="0" borderId="0" xfId="0" applyNumberFormat="1" applyFont="1" applyFill="1"/>
    <xf numFmtId="2" fontId="14" fillId="8" borderId="20" xfId="0" applyNumberFormat="1" applyFont="1" applyFill="1" applyBorder="1" applyAlignment="1">
      <alignment horizontal="center" vertical="center" wrapText="1"/>
    </xf>
    <xf numFmtId="0" fontId="14" fillId="8" borderId="20" xfId="0" applyFont="1" applyFill="1" applyBorder="1" applyAlignment="1">
      <alignment horizontal="center" vertical="center" wrapText="1"/>
    </xf>
    <xf numFmtId="14" fontId="14" fillId="8" borderId="2" xfId="0" applyNumberFormat="1" applyFont="1" applyFill="1" applyBorder="1" applyAlignment="1">
      <alignment horizontal="center" vertical="center" wrapText="1"/>
    </xf>
    <xf numFmtId="0" fontId="14" fillId="8" borderId="26" xfId="0" applyFont="1" applyFill="1" applyBorder="1" applyAlignment="1">
      <alignment horizontal="center" vertical="center" wrapText="1"/>
    </xf>
    <xf numFmtId="0" fontId="14" fillId="32" borderId="26" xfId="0" applyFont="1" applyFill="1" applyBorder="1" applyAlignment="1">
      <alignment horizontal="center" vertical="center" wrapText="1"/>
    </xf>
    <xf numFmtId="0" fontId="70" fillId="33" borderId="26" xfId="0" applyFont="1" applyFill="1" applyBorder="1" applyAlignment="1">
      <alignment horizontal="center" vertical="center" wrapText="1"/>
    </xf>
    <xf numFmtId="0" fontId="14" fillId="34" borderId="26" xfId="0" applyFont="1" applyFill="1" applyBorder="1" applyAlignment="1">
      <alignment horizontal="center" vertical="center" wrapText="1"/>
    </xf>
    <xf numFmtId="0" fontId="14" fillId="35" borderId="26" xfId="0" applyFont="1" applyFill="1" applyBorder="1" applyAlignment="1">
      <alignment horizontal="center" vertical="center" wrapText="1"/>
    </xf>
    <xf numFmtId="0" fontId="14" fillId="36" borderId="26" xfId="0" applyFont="1" applyFill="1" applyBorder="1" applyAlignment="1">
      <alignment horizontal="center" vertical="center" wrapText="1"/>
    </xf>
    <xf numFmtId="0" fontId="25" fillId="37" borderId="0" xfId="0" applyFont="1" applyFill="1" applyAlignment="1">
      <alignment horizontal="center" vertical="center" wrapText="1"/>
    </xf>
    <xf numFmtId="0" fontId="4" fillId="0" borderId="0" xfId="0" applyFont="1" applyAlignment="1">
      <alignment wrapText="1"/>
    </xf>
    <xf numFmtId="176" fontId="21" fillId="0" borderId="4" xfId="0" applyNumberFormat="1" applyFont="1" applyBorder="1" applyAlignment="1">
      <alignment horizontal="center" vertical="center"/>
    </xf>
    <xf numFmtId="0" fontId="13" fillId="0" borderId="4" xfId="9" applyFont="1" applyFill="1" applyBorder="1" applyAlignment="1">
      <alignment horizontal="center"/>
    </xf>
    <xf numFmtId="0" fontId="13" fillId="0" borderId="4" xfId="9" applyNumberFormat="1" applyFont="1" applyFill="1" applyBorder="1" applyAlignment="1">
      <alignment horizontal="center"/>
    </xf>
    <xf numFmtId="0" fontId="21" fillId="0" borderId="4" xfId="0" applyFont="1" applyBorder="1" applyAlignment="1">
      <alignment horizontal="center" vertical="center"/>
    </xf>
    <xf numFmtId="14" fontId="13" fillId="0" borderId="4" xfId="9" applyNumberFormat="1" applyFont="1" applyFill="1" applyBorder="1" applyAlignment="1">
      <alignment horizontal="center"/>
    </xf>
    <xf numFmtId="170" fontId="13" fillId="0" borderId="4" xfId="9" applyNumberFormat="1" applyFont="1" applyFill="1" applyBorder="1" applyAlignment="1">
      <alignment horizontal="center"/>
    </xf>
    <xf numFmtId="1" fontId="13" fillId="0" borderId="4" xfId="9" applyNumberFormat="1" applyFont="1" applyFill="1" applyBorder="1" applyAlignment="1">
      <alignment horizontal="center"/>
    </xf>
    <xf numFmtId="173" fontId="13" fillId="0" borderId="4" xfId="9" applyNumberFormat="1" applyFont="1" applyFill="1" applyBorder="1" applyAlignment="1">
      <alignment horizontal="center"/>
    </xf>
    <xf numFmtId="177" fontId="13" fillId="0" borderId="12" xfId="9" applyNumberFormat="1" applyFont="1" applyFill="1" applyBorder="1" applyAlignment="1">
      <alignment horizontal="center"/>
    </xf>
    <xf numFmtId="177" fontId="13" fillId="0" borderId="4" xfId="9" applyNumberFormat="1" applyFont="1" applyFill="1" applyBorder="1" applyAlignment="1">
      <alignment horizontal="center"/>
    </xf>
    <xf numFmtId="178" fontId="71" fillId="38" borderId="4" xfId="4" applyNumberFormat="1" applyFont="1" applyFill="1" applyBorder="1" applyAlignment="1"/>
    <xf numFmtId="178" fontId="13" fillId="38" borderId="4" xfId="4" applyNumberFormat="1" applyFont="1" applyFill="1" applyBorder="1" applyAlignment="1"/>
    <xf numFmtId="179" fontId="72" fillId="13" borderId="4" xfId="4" applyNumberFormat="1" applyFont="1" applyFill="1" applyBorder="1" applyAlignment="1"/>
    <xf numFmtId="176" fontId="21" fillId="39" borderId="4" xfId="0" applyNumberFormat="1" applyFont="1" applyFill="1" applyBorder="1" applyAlignment="1">
      <alignment horizontal="center" vertical="center"/>
    </xf>
    <xf numFmtId="0" fontId="13" fillId="0" borderId="5" xfId="9" applyFont="1" applyFill="1" applyBorder="1" applyAlignment="1">
      <alignment horizontal="center"/>
    </xf>
    <xf numFmtId="0" fontId="13" fillId="0" borderId="5" xfId="9" applyNumberFormat="1" applyFont="1" applyFill="1" applyBorder="1" applyAlignment="1">
      <alignment horizontal="center"/>
    </xf>
    <xf numFmtId="0" fontId="21" fillId="0" borderId="5" xfId="0" applyFont="1" applyBorder="1" applyAlignment="1">
      <alignment horizontal="center" vertical="center"/>
    </xf>
    <xf numFmtId="14" fontId="13" fillId="0" borderId="5" xfId="9" applyNumberFormat="1" applyFont="1" applyFill="1" applyBorder="1" applyAlignment="1">
      <alignment horizontal="center"/>
    </xf>
    <xf numFmtId="170" fontId="13" fillId="0" borderId="5" xfId="9" applyNumberFormat="1" applyFont="1" applyFill="1" applyBorder="1" applyAlignment="1">
      <alignment horizontal="center"/>
    </xf>
    <xf numFmtId="1" fontId="13" fillId="0" borderId="5" xfId="9" applyNumberFormat="1" applyFont="1" applyFill="1" applyBorder="1" applyAlignment="1">
      <alignment horizontal="center"/>
    </xf>
    <xf numFmtId="173" fontId="13" fillId="0" borderId="5" xfId="9" applyNumberFormat="1" applyFont="1" applyFill="1" applyBorder="1" applyAlignment="1">
      <alignment horizontal="center"/>
    </xf>
    <xf numFmtId="177" fontId="13" fillId="0" borderId="5" xfId="9" applyNumberFormat="1" applyFont="1" applyFill="1" applyBorder="1" applyAlignment="1">
      <alignment horizontal="center"/>
    </xf>
    <xf numFmtId="176" fontId="6" fillId="0" borderId="4" xfId="0" applyNumberFormat="1" applyFont="1" applyBorder="1" applyAlignment="1">
      <alignment horizontal="center" vertical="center"/>
    </xf>
    <xf numFmtId="179" fontId="36" fillId="13" borderId="4" xfId="4" applyNumberFormat="1" applyFont="1" applyFill="1" applyBorder="1" applyAlignment="1"/>
    <xf numFmtId="178" fontId="13" fillId="38" borderId="5" xfId="4" applyNumberFormat="1" applyFont="1" applyFill="1" applyBorder="1" applyAlignment="1"/>
    <xf numFmtId="179" fontId="72" fillId="13" borderId="5" xfId="4" applyNumberFormat="1" applyFont="1" applyFill="1" applyBorder="1" applyAlignment="1"/>
    <xf numFmtId="176" fontId="21" fillId="13" borderId="4" xfId="0" applyNumberFormat="1" applyFont="1" applyFill="1" applyBorder="1" applyAlignment="1">
      <alignment horizontal="center" vertical="center"/>
    </xf>
    <xf numFmtId="0" fontId="13" fillId="13" borderId="4" xfId="9" applyFont="1" applyFill="1" applyBorder="1" applyAlignment="1">
      <alignment horizontal="center"/>
    </xf>
    <xf numFmtId="0" fontId="13" fillId="13" borderId="4" xfId="9" applyNumberFormat="1" applyFont="1" applyFill="1" applyBorder="1" applyAlignment="1">
      <alignment horizontal="center"/>
    </xf>
    <xf numFmtId="0" fontId="21" fillId="13" borderId="4" xfId="0" applyFont="1" applyFill="1" applyBorder="1" applyAlignment="1">
      <alignment horizontal="center" vertical="center"/>
    </xf>
    <xf numFmtId="14" fontId="13" fillId="13" borderId="4" xfId="9" applyNumberFormat="1" applyFont="1" applyFill="1" applyBorder="1" applyAlignment="1">
      <alignment horizontal="center"/>
    </xf>
    <xf numFmtId="170" fontId="13" fillId="13" borderId="4" xfId="9" applyNumberFormat="1" applyFont="1" applyFill="1" applyBorder="1" applyAlignment="1">
      <alignment horizontal="center"/>
    </xf>
    <xf numFmtId="1" fontId="13" fillId="13" borderId="4" xfId="9" applyNumberFormat="1" applyFont="1" applyFill="1" applyBorder="1" applyAlignment="1">
      <alignment horizontal="center"/>
    </xf>
    <xf numFmtId="173" fontId="13" fillId="13" borderId="4" xfId="9" applyNumberFormat="1" applyFont="1" applyFill="1" applyBorder="1" applyAlignment="1">
      <alignment horizontal="center"/>
    </xf>
    <xf numFmtId="177" fontId="13" fillId="13" borderId="4" xfId="9" applyNumberFormat="1" applyFont="1" applyFill="1" applyBorder="1" applyAlignment="1">
      <alignment horizontal="center"/>
    </xf>
    <xf numFmtId="178" fontId="13" fillId="13" borderId="4" xfId="4" applyNumberFormat="1" applyFont="1" applyFill="1" applyBorder="1" applyAlignment="1"/>
    <xf numFmtId="0" fontId="4" fillId="13" borderId="0" xfId="0" applyFont="1" applyFill="1"/>
    <xf numFmtId="0" fontId="13" fillId="13" borderId="5" xfId="9" applyFont="1" applyFill="1" applyBorder="1" applyAlignment="1">
      <alignment horizontal="center"/>
    </xf>
    <xf numFmtId="0" fontId="13" fillId="13" borderId="5" xfId="9" applyNumberFormat="1" applyFont="1" applyFill="1" applyBorder="1" applyAlignment="1">
      <alignment horizontal="center"/>
    </xf>
    <xf numFmtId="0" fontId="21" fillId="13" borderId="5" xfId="0" applyFont="1" applyFill="1" applyBorder="1" applyAlignment="1">
      <alignment horizontal="center" vertical="center"/>
    </xf>
    <xf numFmtId="14" fontId="13" fillId="13" borderId="5" xfId="9" applyNumberFormat="1" applyFont="1" applyFill="1" applyBorder="1" applyAlignment="1">
      <alignment horizontal="center"/>
    </xf>
    <xf numFmtId="170" fontId="13" fillId="13" borderId="5" xfId="9" applyNumberFormat="1" applyFont="1" applyFill="1" applyBorder="1" applyAlignment="1">
      <alignment horizontal="center"/>
    </xf>
    <xf numFmtId="1" fontId="13" fillId="13" borderId="5" xfId="9" applyNumberFormat="1" applyFont="1" applyFill="1" applyBorder="1" applyAlignment="1">
      <alignment horizontal="center"/>
    </xf>
    <xf numFmtId="173" fontId="13" fillId="13" borderId="5" xfId="9" applyNumberFormat="1" applyFont="1" applyFill="1" applyBorder="1" applyAlignment="1">
      <alignment horizontal="center"/>
    </xf>
    <xf numFmtId="177" fontId="13" fillId="13" borderId="5" xfId="9" applyNumberFormat="1" applyFont="1" applyFill="1" applyBorder="1" applyAlignment="1">
      <alignment horizontal="center"/>
    </xf>
    <xf numFmtId="178" fontId="13" fillId="13" borderId="5" xfId="4" applyNumberFormat="1" applyFont="1" applyFill="1" applyBorder="1" applyAlignment="1"/>
    <xf numFmtId="179" fontId="4" fillId="0" borderId="0" xfId="0" applyNumberFormat="1" applyFont="1"/>
    <xf numFmtId="176" fontId="21" fillId="0" borderId="5" xfId="0" applyNumberFormat="1" applyFont="1" applyBorder="1" applyAlignment="1">
      <alignment horizontal="center" vertical="center"/>
    </xf>
    <xf numFmtId="2" fontId="4" fillId="0" borderId="0" xfId="0" applyNumberFormat="1" applyFont="1"/>
    <xf numFmtId="14" fontId="4" fillId="0" borderId="0" xfId="0" applyNumberFormat="1" applyFont="1"/>
    <xf numFmtId="180" fontId="4" fillId="0" borderId="0" xfId="0" applyNumberFormat="1" applyFont="1" applyAlignment="1">
      <alignment horizontal="center"/>
    </xf>
    <xf numFmtId="0" fontId="14" fillId="32" borderId="116" xfId="0" applyFont="1" applyFill="1" applyBorder="1" applyAlignment="1">
      <alignment horizontal="center" vertical="center" wrapText="1"/>
    </xf>
    <xf numFmtId="0" fontId="70" fillId="33" borderId="116" xfId="0" applyFont="1" applyFill="1" applyBorder="1" applyAlignment="1">
      <alignment horizontal="center" vertical="center" wrapText="1"/>
    </xf>
    <xf numFmtId="0" fontId="14" fillId="34" borderId="116" xfId="0" applyFont="1" applyFill="1" applyBorder="1" applyAlignment="1">
      <alignment horizontal="center" vertical="center" wrapText="1"/>
    </xf>
    <xf numFmtId="0" fontId="14" fillId="35" borderId="116" xfId="0" applyFont="1" applyFill="1" applyBorder="1" applyAlignment="1">
      <alignment horizontal="center" vertical="center" wrapText="1"/>
    </xf>
    <xf numFmtId="0" fontId="14" fillId="36" borderId="116" xfId="0" applyFont="1" applyFill="1" applyBorder="1" applyAlignment="1">
      <alignment horizontal="center" vertical="center" wrapText="1"/>
    </xf>
    <xf numFmtId="0" fontId="58" fillId="0" borderId="0" xfId="7" applyAlignment="1">
      <alignment horizontal="center" vertical="center"/>
    </xf>
    <xf numFmtId="179" fontId="12" fillId="7" borderId="17" xfId="6" applyNumberFormat="1" applyFont="1" applyFill="1" applyBorder="1" applyAlignment="1">
      <alignment horizontal="center" vertical="center"/>
    </xf>
    <xf numFmtId="179" fontId="33" fillId="12" borderId="12" xfId="1" applyNumberFormat="1" applyFont="1" applyFill="1" applyBorder="1" applyAlignment="1" applyProtection="1">
      <alignment horizontal="center" vertical="center"/>
      <protection locked="0"/>
    </xf>
    <xf numFmtId="179" fontId="33" fillId="0" borderId="12" xfId="1" applyNumberFormat="1" applyFont="1" applyFill="1" applyBorder="1" applyAlignment="1" applyProtection="1">
      <alignment horizontal="center" vertical="center"/>
      <protection locked="0"/>
    </xf>
    <xf numFmtId="179" fontId="33" fillId="0" borderId="12" xfId="1" applyNumberFormat="1" applyFont="1" applyBorder="1" applyAlignment="1" applyProtection="1">
      <alignment horizontal="center" vertical="center"/>
      <protection locked="0"/>
    </xf>
    <xf numFmtId="179" fontId="33" fillId="4" borderId="12" xfId="1" applyNumberFormat="1" applyFont="1" applyFill="1" applyBorder="1" applyAlignment="1" applyProtection="1">
      <alignment horizontal="center" vertical="center"/>
      <protection locked="0"/>
    </xf>
    <xf numFmtId="179" fontId="33" fillId="0" borderId="11" xfId="1" applyNumberFormat="1" applyFont="1" applyBorder="1" applyAlignment="1" applyProtection="1">
      <alignment horizontal="center" vertical="center"/>
      <protection locked="0"/>
    </xf>
    <xf numFmtId="179" fontId="55" fillId="7" borderId="17" xfId="1" applyNumberFormat="1" applyFont="1" applyFill="1" applyBorder="1" applyAlignment="1">
      <alignment horizontal="center" vertical="center"/>
    </xf>
    <xf numFmtId="179" fontId="33" fillId="12" borderId="11" xfId="1" applyNumberFormat="1" applyFont="1" applyFill="1" applyBorder="1" applyAlignment="1" applyProtection="1">
      <alignment horizontal="center" vertical="center"/>
      <protection locked="0"/>
    </xf>
    <xf numFmtId="179" fontId="55" fillId="6" borderId="8" xfId="1" applyNumberFormat="1" applyFont="1" applyFill="1" applyBorder="1" applyAlignment="1">
      <alignment horizontal="center" vertical="center"/>
    </xf>
    <xf numFmtId="179" fontId="33" fillId="0" borderId="13" xfId="1" applyNumberFormat="1" applyFont="1" applyBorder="1" applyAlignment="1" applyProtection="1">
      <alignment horizontal="center" vertical="center"/>
      <protection locked="0"/>
    </xf>
    <xf numFmtId="0" fontId="28" fillId="14" borderId="0" xfId="0" applyFont="1" applyFill="1"/>
    <xf numFmtId="0" fontId="58" fillId="14" borderId="0" xfId="7" applyFill="1" applyAlignment="1">
      <alignment horizontal="center" vertical="center"/>
    </xf>
    <xf numFmtId="0" fontId="73" fillId="4" borderId="0" xfId="0" applyFont="1" applyFill="1" applyAlignment="1">
      <alignment horizontal="center" vertical="center"/>
    </xf>
    <xf numFmtId="179" fontId="73" fillId="4" borderId="0" xfId="1" applyNumberFormat="1" applyFont="1" applyFill="1" applyBorder="1" applyAlignment="1" applyProtection="1">
      <alignment horizontal="center" vertical="center"/>
      <protection locked="0"/>
    </xf>
    <xf numFmtId="0" fontId="19" fillId="4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left" vertical="center"/>
    </xf>
    <xf numFmtId="9" fontId="19" fillId="4" borderId="119" xfId="0" applyNumberFormat="1" applyFont="1" applyFill="1" applyBorder="1" applyAlignment="1">
      <alignment horizontal="center" vertical="center"/>
    </xf>
    <xf numFmtId="9" fontId="19" fillId="4" borderId="113" xfId="2" applyFont="1" applyFill="1" applyBorder="1" applyAlignment="1">
      <alignment horizontal="center" vertical="center"/>
    </xf>
    <xf numFmtId="0" fontId="19" fillId="4" borderId="113" xfId="0" applyFont="1" applyFill="1" applyBorder="1" applyAlignment="1">
      <alignment horizontal="center" vertical="center"/>
    </xf>
    <xf numFmtId="179" fontId="73" fillId="4" borderId="111" xfId="1" applyNumberFormat="1" applyFont="1" applyFill="1" applyBorder="1" applyAlignment="1" applyProtection="1">
      <alignment horizontal="center" vertical="center"/>
      <protection locked="0"/>
    </xf>
    <xf numFmtId="9" fontId="19" fillId="4" borderId="120" xfId="0" applyNumberFormat="1" applyFont="1" applyFill="1" applyBorder="1" applyAlignment="1">
      <alignment horizontal="center" vertical="center"/>
    </xf>
    <xf numFmtId="9" fontId="19" fillId="4" borderId="114" xfId="2" applyFont="1" applyFill="1" applyBorder="1" applyAlignment="1">
      <alignment horizontal="center" vertical="center"/>
    </xf>
    <xf numFmtId="0" fontId="19" fillId="4" borderId="114" xfId="0" applyFont="1" applyFill="1" applyBorder="1" applyAlignment="1">
      <alignment horizontal="center" vertical="center"/>
    </xf>
    <xf numFmtId="179" fontId="73" fillId="4" borderId="115" xfId="1" applyNumberFormat="1" applyFont="1" applyFill="1" applyBorder="1" applyAlignment="1" applyProtection="1">
      <alignment horizontal="center" vertical="center"/>
      <protection locked="0"/>
    </xf>
    <xf numFmtId="0" fontId="12" fillId="40" borderId="8" xfId="0" applyFont="1" applyFill="1" applyBorder="1" applyAlignment="1">
      <alignment horizontal="center" vertical="center" wrapText="1"/>
    </xf>
    <xf numFmtId="0" fontId="12" fillId="4" borderId="8" xfId="0" applyFont="1" applyFill="1" applyBorder="1" applyAlignment="1">
      <alignment horizontal="left" vertical="center"/>
    </xf>
    <xf numFmtId="0" fontId="12" fillId="40" borderId="8" xfId="0" applyFont="1" applyFill="1" applyBorder="1" applyAlignment="1">
      <alignment horizontal="left" vertical="center"/>
    </xf>
    <xf numFmtId="49" fontId="12" fillId="4" borderId="0" xfId="0" applyNumberFormat="1" applyFont="1" applyFill="1" applyBorder="1" applyAlignment="1">
      <alignment horizontal="center" vertical="center"/>
    </xf>
    <xf numFmtId="9" fontId="12" fillId="4" borderId="8" xfId="0" applyNumberFormat="1" applyFont="1" applyFill="1" applyBorder="1" applyAlignment="1">
      <alignment horizontal="center" vertical="center"/>
    </xf>
    <xf numFmtId="9" fontId="12" fillId="4" borderId="8" xfId="2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179" fontId="74" fillId="4" borderId="8" xfId="1" applyNumberFormat="1" applyFont="1" applyFill="1" applyBorder="1" applyAlignment="1" applyProtection="1">
      <alignment horizontal="center" vertical="center"/>
      <protection locked="0"/>
    </xf>
    <xf numFmtId="0" fontId="73" fillId="4" borderId="4" xfId="0" applyFont="1" applyFill="1" applyBorder="1" applyAlignment="1">
      <alignment horizontal="center" vertical="center"/>
    </xf>
    <xf numFmtId="0" fontId="73" fillId="4" borderId="119" xfId="0" applyFont="1" applyFill="1" applyBorder="1" applyAlignment="1">
      <alignment horizontal="center" vertical="center"/>
    </xf>
    <xf numFmtId="0" fontId="73" fillId="4" borderId="113" xfId="0" applyFont="1" applyFill="1" applyBorder="1" applyAlignment="1">
      <alignment horizontal="center" vertical="center"/>
    </xf>
    <xf numFmtId="0" fontId="73" fillId="4" borderId="121" xfId="0" applyFont="1" applyFill="1" applyBorder="1" applyAlignment="1">
      <alignment horizontal="center" vertical="center"/>
    </xf>
    <xf numFmtId="179" fontId="73" fillId="4" borderId="118" xfId="1" applyNumberFormat="1" applyFont="1" applyFill="1" applyBorder="1" applyAlignment="1" applyProtection="1">
      <alignment horizontal="center" vertical="center"/>
      <protection locked="0"/>
    </xf>
    <xf numFmtId="0" fontId="73" fillId="41" borderId="121" xfId="0" applyFont="1" applyFill="1" applyBorder="1" applyAlignment="1">
      <alignment horizontal="center" vertical="center"/>
    </xf>
    <xf numFmtId="0" fontId="73" fillId="41" borderId="4" xfId="0" applyFont="1" applyFill="1" applyBorder="1" applyAlignment="1">
      <alignment horizontal="center" vertical="center"/>
    </xf>
    <xf numFmtId="179" fontId="73" fillId="41" borderId="118" xfId="1" applyNumberFormat="1" applyFont="1" applyFill="1" applyBorder="1" applyAlignment="1" applyProtection="1">
      <alignment horizontal="center" vertical="center"/>
      <protection locked="0"/>
    </xf>
    <xf numFmtId="0" fontId="73" fillId="41" borderId="120" xfId="0" applyFont="1" applyFill="1" applyBorder="1" applyAlignment="1">
      <alignment horizontal="center" vertical="center"/>
    </xf>
    <xf numFmtId="0" fontId="73" fillId="41" borderId="114" xfId="0" applyFont="1" applyFill="1" applyBorder="1" applyAlignment="1">
      <alignment horizontal="center" vertical="center"/>
    </xf>
    <xf numFmtId="0" fontId="74" fillId="40" borderId="3" xfId="0" applyFont="1" applyFill="1" applyBorder="1" applyAlignment="1">
      <alignment horizontal="center" vertical="center"/>
    </xf>
    <xf numFmtId="0" fontId="74" fillId="40" borderId="3" xfId="0" applyFont="1" applyFill="1" applyBorder="1" applyAlignment="1">
      <alignment horizontal="center" vertical="center" wrapText="1"/>
    </xf>
    <xf numFmtId="49" fontId="12" fillId="4" borderId="0" xfId="0" applyNumberFormat="1" applyFont="1" applyFill="1" applyBorder="1" applyAlignment="1"/>
    <xf numFmtId="14" fontId="23" fillId="4" borderId="0" xfId="0" applyNumberFormat="1" applyFont="1" applyFill="1" applyAlignment="1">
      <alignment horizontal="center" vertical="center"/>
    </xf>
    <xf numFmtId="0" fontId="16" fillId="12" borderId="12" xfId="1" applyFont="1" applyFill="1" applyBorder="1" applyAlignment="1" applyProtection="1">
      <alignment horizontal="center" vertical="center" wrapText="1"/>
    </xf>
    <xf numFmtId="0" fontId="16" fillId="0" borderId="4" xfId="1" applyFont="1" applyFill="1" applyBorder="1" applyAlignment="1" applyProtection="1">
      <alignment horizontal="center" vertical="center" wrapText="1"/>
    </xf>
    <xf numFmtId="0" fontId="16" fillId="12" borderId="11" xfId="1" applyFont="1" applyFill="1" applyBorder="1" applyAlignment="1" applyProtection="1">
      <alignment horizontal="center" vertical="center" wrapText="1"/>
    </xf>
    <xf numFmtId="0" fontId="16" fillId="4" borderId="11" xfId="1" applyFont="1" applyFill="1" applyBorder="1" applyAlignment="1" applyProtection="1">
      <alignment horizontal="center" vertical="center" wrapText="1"/>
    </xf>
    <xf numFmtId="0" fontId="16" fillId="0" borderId="11" xfId="1" applyFont="1" applyBorder="1" applyAlignment="1" applyProtection="1">
      <alignment horizontal="center" vertical="center" wrapText="1"/>
    </xf>
    <xf numFmtId="0" fontId="16" fillId="0" borderId="12" xfId="1" applyFont="1" applyBorder="1" applyAlignment="1" applyProtection="1">
      <alignment horizontal="center" vertical="center" wrapText="1"/>
    </xf>
    <xf numFmtId="0" fontId="12" fillId="7" borderId="17" xfId="1" applyFont="1" applyFill="1" applyBorder="1" applyAlignment="1" applyProtection="1">
      <alignment horizontal="center"/>
    </xf>
    <xf numFmtId="0" fontId="16" fillId="0" borderId="11" xfId="1" applyFont="1" applyBorder="1" applyAlignment="1" applyProtection="1">
      <alignment horizontal="center" vertical="center"/>
    </xf>
    <xf numFmtId="0" fontId="19" fillId="0" borderId="31" xfId="1" applyFont="1" applyBorder="1" applyAlignment="1" applyProtection="1">
      <alignment horizontal="center" vertical="center" wrapText="1"/>
    </xf>
    <xf numFmtId="0" fontId="12" fillId="7" borderId="17" xfId="1" applyFont="1" applyFill="1" applyBorder="1" applyAlignment="1" applyProtection="1">
      <alignment horizontal="center" vertical="center"/>
    </xf>
    <xf numFmtId="0" fontId="12" fillId="6" borderId="8" xfId="1" applyFont="1" applyFill="1" applyBorder="1" applyAlignment="1" applyProtection="1">
      <alignment horizontal="center" vertical="center"/>
    </xf>
    <xf numFmtId="0" fontId="16" fillId="4" borderId="12" xfId="1" applyFont="1" applyFill="1" applyBorder="1" applyAlignment="1" applyProtection="1">
      <alignment horizontal="center" vertical="center" wrapText="1"/>
    </xf>
    <xf numFmtId="0" fontId="30" fillId="7" borderId="17" xfId="1" applyFont="1" applyFill="1" applyBorder="1" applyAlignment="1" applyProtection="1">
      <alignment horizontal="center" vertical="center"/>
    </xf>
    <xf numFmtId="0" fontId="73" fillId="4" borderId="120" xfId="0" applyFont="1" applyFill="1" applyBorder="1" applyAlignment="1">
      <alignment horizontal="center" vertical="center"/>
    </xf>
    <xf numFmtId="0" fontId="73" fillId="4" borderId="114" xfId="0" applyFont="1" applyFill="1" applyBorder="1" applyAlignment="1">
      <alignment horizontal="center" vertical="center"/>
    </xf>
    <xf numFmtId="179" fontId="73" fillId="4" borderId="0" xfId="0" applyNumberFormat="1" applyFont="1" applyFill="1" applyAlignment="1">
      <alignment horizontal="center" vertical="center"/>
    </xf>
    <xf numFmtId="179" fontId="73" fillId="41" borderId="115" xfId="1" applyNumberFormat="1" applyFont="1" applyFill="1" applyBorder="1" applyAlignment="1" applyProtection="1">
      <alignment horizontal="center" vertical="center"/>
      <protection locked="0"/>
    </xf>
    <xf numFmtId="179" fontId="73" fillId="4" borderId="111" xfId="1" applyNumberFormat="1" applyFont="1" applyFill="1" applyBorder="1" applyAlignment="1" applyProtection="1">
      <alignment horizontal="center" vertical="center"/>
    </xf>
    <xf numFmtId="9" fontId="73" fillId="4" borderId="0" xfId="2" applyFont="1" applyFill="1" applyAlignment="1">
      <alignment horizontal="center" vertical="center"/>
    </xf>
    <xf numFmtId="0" fontId="14" fillId="9" borderId="7" xfId="0" applyFont="1" applyFill="1" applyBorder="1" applyAlignment="1" applyProtection="1">
      <alignment horizontal="center" vertical="center"/>
      <protection locked="0"/>
    </xf>
    <xf numFmtId="0" fontId="14" fillId="9" borderId="25" xfId="0" applyFont="1" applyFill="1" applyBorder="1" applyAlignment="1" applyProtection="1">
      <alignment horizontal="center" vertical="center"/>
      <protection locked="0"/>
    </xf>
    <xf numFmtId="0" fontId="14" fillId="9" borderId="9" xfId="0" applyFont="1" applyFill="1" applyBorder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/>
      <protection locked="0"/>
    </xf>
    <xf numFmtId="0" fontId="44" fillId="11" borderId="14" xfId="1" applyFont="1" applyFill="1" applyBorder="1" applyAlignment="1">
      <alignment horizontal="center" vertical="center"/>
    </xf>
    <xf numFmtId="0" fontId="44" fillId="11" borderId="15" xfId="1" applyFont="1" applyFill="1" applyBorder="1" applyAlignment="1">
      <alignment horizontal="center" vertical="center"/>
    </xf>
    <xf numFmtId="0" fontId="44" fillId="11" borderId="94" xfId="1" applyFont="1" applyFill="1" applyBorder="1" applyAlignment="1">
      <alignment horizontal="center" vertical="center"/>
    </xf>
    <xf numFmtId="0" fontId="11" fillId="6" borderId="14" xfId="1" applyFont="1" applyFill="1" applyBorder="1" applyAlignment="1">
      <alignment horizontal="center" vertical="center" wrapText="1"/>
    </xf>
    <xf numFmtId="0" fontId="11" fillId="6" borderId="21" xfId="1" applyFont="1" applyFill="1" applyBorder="1" applyAlignment="1">
      <alignment horizontal="center" vertical="center" wrapText="1"/>
    </xf>
    <xf numFmtId="0" fontId="11" fillId="6" borderId="2" xfId="1" applyFont="1" applyFill="1" applyBorder="1" applyAlignment="1">
      <alignment horizontal="center" vertical="center" wrapText="1"/>
    </xf>
    <xf numFmtId="0" fontId="10" fillId="11" borderId="3" xfId="1" applyFont="1" applyFill="1" applyBorder="1" applyAlignment="1">
      <alignment horizontal="center" vertical="center"/>
    </xf>
    <xf numFmtId="0" fontId="10" fillId="11" borderId="24" xfId="1" applyFont="1" applyFill="1" applyBorder="1" applyAlignment="1">
      <alignment horizontal="center" vertical="center"/>
    </xf>
    <xf numFmtId="0" fontId="10" fillId="11" borderId="22" xfId="1" applyFont="1" applyFill="1" applyBorder="1" applyAlignment="1">
      <alignment horizontal="center" vertical="center"/>
    </xf>
    <xf numFmtId="0" fontId="10" fillId="11" borderId="3" xfId="1" applyFont="1" applyFill="1" applyBorder="1" applyAlignment="1">
      <alignment horizontal="center" vertical="center" textRotation="90"/>
    </xf>
    <xf numFmtId="0" fontId="10" fillId="11" borderId="24" xfId="1" applyFont="1" applyFill="1" applyBorder="1" applyAlignment="1">
      <alignment horizontal="center" vertical="center" textRotation="90"/>
    </xf>
    <xf numFmtId="0" fontId="10" fillId="11" borderId="22" xfId="1" applyFont="1" applyFill="1" applyBorder="1" applyAlignment="1">
      <alignment horizontal="center" vertical="center" textRotation="90"/>
    </xf>
    <xf numFmtId="0" fontId="11" fillId="6" borderId="19" xfId="1" applyFont="1" applyFill="1" applyBorder="1" applyAlignment="1">
      <alignment horizontal="center" vertical="center" wrapText="1"/>
    </xf>
    <xf numFmtId="0" fontId="10" fillId="11" borderId="3" xfId="1" applyFont="1" applyFill="1" applyBorder="1" applyAlignment="1">
      <alignment horizontal="center" vertical="center" wrapText="1"/>
    </xf>
    <xf numFmtId="0" fontId="10" fillId="11" borderId="24" xfId="1" applyFont="1" applyFill="1" applyBorder="1" applyAlignment="1">
      <alignment horizontal="center" vertical="center" wrapText="1"/>
    </xf>
    <xf numFmtId="0" fontId="10" fillId="11" borderId="22" xfId="1" applyFont="1" applyFill="1" applyBorder="1" applyAlignment="1">
      <alignment horizontal="center" vertical="center" wrapText="1"/>
    </xf>
    <xf numFmtId="0" fontId="67" fillId="25" borderId="109" xfId="0" applyFont="1" applyFill="1" applyBorder="1" applyAlignment="1">
      <alignment horizontal="center"/>
    </xf>
    <xf numFmtId="0" fontId="67" fillId="25" borderId="110" xfId="0" applyFont="1" applyFill="1" applyBorder="1" applyAlignment="1">
      <alignment horizontal="center"/>
    </xf>
    <xf numFmtId="0" fontId="62" fillId="26" borderId="83" xfId="0" applyFont="1" applyFill="1" applyBorder="1" applyAlignment="1">
      <alignment horizontal="center"/>
    </xf>
    <xf numFmtId="0" fontId="31" fillId="0" borderId="103" xfId="0" applyFont="1" applyBorder="1"/>
    <xf numFmtId="0" fontId="62" fillId="0" borderId="83" xfId="0" applyFont="1" applyBorder="1" applyAlignment="1">
      <alignment horizontal="center"/>
    </xf>
    <xf numFmtId="0" fontId="20" fillId="25" borderId="14" xfId="0" applyFont="1" applyFill="1" applyBorder="1" applyAlignment="1">
      <alignment horizontal="center" vertical="center"/>
    </xf>
    <xf numFmtId="0" fontId="20" fillId="25" borderId="21" xfId="0" applyFont="1" applyFill="1" applyBorder="1" applyAlignment="1">
      <alignment horizontal="center" vertical="center"/>
    </xf>
    <xf numFmtId="0" fontId="62" fillId="0" borderId="106" xfId="0" applyFont="1" applyBorder="1" applyAlignment="1">
      <alignment horizontal="center"/>
    </xf>
    <xf numFmtId="0" fontId="31" fillId="0" borderId="107" xfId="0" applyFont="1" applyBorder="1"/>
    <xf numFmtId="0" fontId="41" fillId="4" borderId="0" xfId="0" applyFont="1" applyFill="1" applyAlignment="1">
      <alignment horizontal="center"/>
    </xf>
    <xf numFmtId="0" fontId="15" fillId="4" borderId="0" xfId="1" applyFont="1" applyFill="1" applyAlignment="1">
      <alignment horizontal="center" vertical="center" wrapText="1"/>
    </xf>
    <xf numFmtId="0" fontId="37" fillId="18" borderId="38" xfId="0" applyFont="1" applyFill="1" applyBorder="1" applyAlignment="1">
      <alignment horizontal="center" vertical="center" wrapText="1"/>
    </xf>
    <xf numFmtId="0" fontId="37" fillId="18" borderId="39" xfId="0" applyFont="1" applyFill="1" applyBorder="1" applyAlignment="1">
      <alignment horizontal="center" vertical="center" wrapText="1"/>
    </xf>
    <xf numFmtId="0" fontId="37" fillId="18" borderId="40" xfId="0" applyFont="1" applyFill="1" applyBorder="1" applyAlignment="1">
      <alignment horizontal="center" vertical="center" wrapText="1"/>
    </xf>
    <xf numFmtId="0" fontId="15" fillId="11" borderId="38" xfId="1" applyFont="1" applyFill="1" applyBorder="1" applyAlignment="1">
      <alignment horizontal="center" vertical="center" wrapText="1"/>
    </xf>
    <xf numFmtId="0" fontId="15" fillId="11" borderId="39" xfId="1" applyFont="1" applyFill="1" applyBorder="1" applyAlignment="1">
      <alignment horizontal="center" vertical="center" wrapText="1"/>
    </xf>
    <xf numFmtId="0" fontId="15" fillId="11" borderId="40" xfId="1" applyFont="1" applyFill="1" applyBorder="1" applyAlignment="1">
      <alignment horizontal="center" vertical="center" wrapText="1"/>
    </xf>
    <xf numFmtId="0" fontId="10" fillId="11" borderId="93" xfId="1" applyFont="1" applyFill="1" applyBorder="1" applyAlignment="1">
      <alignment horizontal="center" vertical="center"/>
    </xf>
    <xf numFmtId="0" fontId="10" fillId="11" borderId="91" xfId="1" applyFont="1" applyFill="1" applyBorder="1" applyAlignment="1">
      <alignment horizontal="center" vertical="center"/>
    </xf>
    <xf numFmtId="0" fontId="10" fillId="11" borderId="92" xfId="1" applyFont="1" applyFill="1" applyBorder="1" applyAlignment="1">
      <alignment horizontal="center" vertical="center"/>
    </xf>
    <xf numFmtId="0" fontId="30" fillId="0" borderId="35" xfId="0" applyFont="1" applyBorder="1" applyAlignment="1">
      <alignment horizontal="center" wrapText="1"/>
    </xf>
    <xf numFmtId="0" fontId="30" fillId="0" borderId="33" xfId="0" applyFont="1" applyBorder="1" applyAlignment="1">
      <alignment horizontal="center" wrapText="1"/>
    </xf>
    <xf numFmtId="0" fontId="30" fillId="22" borderId="35" xfId="0" applyFont="1" applyFill="1" applyBorder="1" applyAlignment="1">
      <alignment horizontal="center" wrapText="1"/>
    </xf>
    <xf numFmtId="0" fontId="30" fillId="22" borderId="33" xfId="0" applyFont="1" applyFill="1" applyBorder="1" applyAlignment="1">
      <alignment horizontal="center" wrapText="1"/>
    </xf>
    <xf numFmtId="0" fontId="31" fillId="21" borderId="63" xfId="0" applyFont="1" applyFill="1" applyBorder="1" applyAlignment="1">
      <alignment wrapText="1"/>
    </xf>
    <xf numFmtId="0" fontId="31" fillId="21" borderId="64" xfId="0" applyFont="1" applyFill="1" applyBorder="1" applyAlignment="1">
      <alignment wrapText="1"/>
    </xf>
    <xf numFmtId="0" fontId="59" fillId="20" borderId="56" xfId="0" applyFont="1" applyFill="1" applyBorder="1" applyAlignment="1">
      <alignment horizontal="center" wrapText="1"/>
    </xf>
    <xf numFmtId="0" fontId="59" fillId="20" borderId="57" xfId="0" applyFont="1" applyFill="1" applyBorder="1" applyAlignment="1">
      <alignment horizontal="center" wrapText="1"/>
    </xf>
    <xf numFmtId="0" fontId="59" fillId="20" borderId="58" xfId="0" applyFont="1" applyFill="1" applyBorder="1" applyAlignment="1">
      <alignment horizontal="center" wrapText="1"/>
    </xf>
    <xf numFmtId="0" fontId="32" fillId="23" borderId="67" xfId="0" applyFont="1" applyFill="1" applyBorder="1" applyAlignment="1">
      <alignment horizontal="center" wrapText="1"/>
    </xf>
    <xf numFmtId="0" fontId="32" fillId="23" borderId="68" xfId="0" applyFont="1" applyFill="1" applyBorder="1" applyAlignment="1">
      <alignment horizontal="center" wrapText="1"/>
    </xf>
    <xf numFmtId="0" fontId="32" fillId="23" borderId="69" xfId="0" applyFont="1" applyFill="1" applyBorder="1" applyAlignment="1">
      <alignment horizontal="center" wrapText="1"/>
    </xf>
    <xf numFmtId="0" fontId="60" fillId="23" borderId="76" xfId="0" applyFont="1" applyFill="1" applyBorder="1" applyAlignment="1">
      <alignment horizontal="center" vertical="center" wrapText="1"/>
    </xf>
    <xf numFmtId="0" fontId="60" fillId="23" borderId="57" xfId="0" applyFont="1" applyFill="1" applyBorder="1" applyAlignment="1">
      <alignment horizontal="center" vertical="center" wrapText="1"/>
    </xf>
    <xf numFmtId="0" fontId="60" fillId="23" borderId="58" xfId="0" applyFont="1" applyFill="1" applyBorder="1" applyAlignment="1">
      <alignment horizontal="center" vertical="center" wrapText="1"/>
    </xf>
    <xf numFmtId="0" fontId="31" fillId="24" borderId="71" xfId="0" applyFont="1" applyFill="1" applyBorder="1" applyAlignment="1">
      <alignment horizontal="center" wrapText="1"/>
    </xf>
    <xf numFmtId="0" fontId="31" fillId="24" borderId="34" xfId="0" applyFont="1" applyFill="1" applyBorder="1" applyAlignment="1">
      <alignment horizontal="center" wrapText="1"/>
    </xf>
    <xf numFmtId="0" fontId="31" fillId="24" borderId="72" xfId="0" applyFont="1" applyFill="1" applyBorder="1" applyAlignment="1">
      <alignment horizontal="center" wrapText="1"/>
    </xf>
    <xf numFmtId="0" fontId="39" fillId="0" borderId="68" xfId="0" applyFont="1" applyBorder="1" applyAlignment="1">
      <alignment horizontal="center" vertical="center" wrapText="1"/>
    </xf>
    <xf numFmtId="0" fontId="39" fillId="0" borderId="64" xfId="0" applyFont="1" applyBorder="1" applyAlignment="1">
      <alignment horizontal="center" vertical="center" wrapText="1"/>
    </xf>
    <xf numFmtId="0" fontId="30" fillId="0" borderId="65" xfId="0" applyFont="1" applyBorder="1" applyAlignment="1">
      <alignment horizontal="center" wrapText="1"/>
    </xf>
    <xf numFmtId="0" fontId="30" fillId="0" borderId="66" xfId="0" applyFont="1" applyBorder="1" applyAlignment="1">
      <alignment horizontal="center" wrapText="1"/>
    </xf>
    <xf numFmtId="0" fontId="39" fillId="0" borderId="34" xfId="0" applyFont="1" applyBorder="1" applyAlignment="1">
      <alignment horizontal="center" vertical="center" wrapText="1"/>
    </xf>
    <xf numFmtId="0" fontId="39" fillId="0" borderId="33" xfId="0" applyFont="1" applyBorder="1" applyAlignment="1">
      <alignment horizontal="center" vertical="center" wrapText="1"/>
    </xf>
    <xf numFmtId="0" fontId="32" fillId="23" borderId="73" xfId="0" applyFont="1" applyFill="1" applyBorder="1" applyAlignment="1">
      <alignment horizontal="center" wrapText="1"/>
    </xf>
    <xf numFmtId="0" fontId="32" fillId="23" borderId="74" xfId="0" applyFont="1" applyFill="1" applyBorder="1" applyAlignment="1">
      <alignment horizontal="center" wrapText="1"/>
    </xf>
    <xf numFmtId="0" fontId="39" fillId="0" borderId="75" xfId="0" applyFont="1" applyBorder="1" applyAlignment="1">
      <alignment horizontal="center" vertical="center" wrapText="1"/>
    </xf>
    <xf numFmtId="0" fontId="39" fillId="0" borderId="66" xfId="0" applyFont="1" applyBorder="1" applyAlignment="1">
      <alignment horizontal="center" vertical="center" wrapText="1"/>
    </xf>
    <xf numFmtId="0" fontId="31" fillId="0" borderId="71" xfId="0" applyFont="1" applyBorder="1" applyAlignment="1">
      <alignment horizontal="center" wrapText="1"/>
    </xf>
    <xf numFmtId="0" fontId="31" fillId="0" borderId="72" xfId="0" applyFont="1" applyBorder="1" applyAlignment="1">
      <alignment horizontal="center" wrapText="1"/>
    </xf>
    <xf numFmtId="0" fontId="31" fillId="0" borderId="84" xfId="0" applyFont="1" applyBorder="1"/>
    <xf numFmtId="0" fontId="0" fillId="15" borderId="0" xfId="0" applyFill="1" applyAlignment="1">
      <alignment horizontal="center" vertical="center"/>
    </xf>
    <xf numFmtId="0" fontId="0" fillId="15" borderId="0" xfId="0" applyFill="1" applyAlignment="1">
      <alignment horizontal="center"/>
    </xf>
    <xf numFmtId="0" fontId="73" fillId="4" borderId="101" xfId="0" applyFont="1" applyFill="1" applyBorder="1" applyAlignment="1">
      <alignment horizontal="center" vertical="center" wrapText="1"/>
    </xf>
    <xf numFmtId="0" fontId="73" fillId="4" borderId="10" xfId="0" applyFont="1" applyFill="1" applyBorder="1" applyAlignment="1">
      <alignment horizontal="center" vertical="center" wrapText="1"/>
    </xf>
    <xf numFmtId="0" fontId="73" fillId="41" borderId="101" xfId="0" applyFont="1" applyFill="1" applyBorder="1" applyAlignment="1">
      <alignment horizontal="center" vertical="center" wrapText="1"/>
    </xf>
    <xf numFmtId="0" fontId="73" fillId="41" borderId="10" xfId="0" applyFont="1" applyFill="1" applyBorder="1" applyAlignment="1">
      <alignment horizontal="center" vertical="center" wrapText="1"/>
    </xf>
    <xf numFmtId="0" fontId="73" fillId="4" borderId="124" xfId="0" applyFont="1" applyFill="1" applyBorder="1" applyAlignment="1">
      <alignment horizontal="center" vertical="center" wrapText="1"/>
    </xf>
    <xf numFmtId="0" fontId="73" fillId="4" borderId="125" xfId="0" applyFont="1" applyFill="1" applyBorder="1" applyAlignment="1">
      <alignment horizontal="center" vertical="center" wrapText="1"/>
    </xf>
    <xf numFmtId="0" fontId="75" fillId="4" borderId="0" xfId="0" applyFont="1" applyFill="1" applyBorder="1" applyAlignment="1">
      <alignment horizontal="center" vertical="center"/>
    </xf>
    <xf numFmtId="181" fontId="12" fillId="42" borderId="14" xfId="0" applyNumberFormat="1" applyFont="1" applyFill="1" applyBorder="1" applyAlignment="1">
      <alignment horizontal="center"/>
    </xf>
    <xf numFmtId="181" fontId="12" fillId="42" borderId="15" xfId="0" applyNumberFormat="1" applyFont="1" applyFill="1" applyBorder="1" applyAlignment="1">
      <alignment horizontal="center"/>
    </xf>
    <xf numFmtId="181" fontId="12" fillId="42" borderId="21" xfId="0" applyNumberFormat="1" applyFont="1" applyFill="1" applyBorder="1" applyAlignment="1">
      <alignment horizontal="center"/>
    </xf>
    <xf numFmtId="0" fontId="74" fillId="40" borderId="2" xfId="0" applyFont="1" applyFill="1" applyBorder="1" applyAlignment="1">
      <alignment horizontal="center" vertical="center" wrapText="1"/>
    </xf>
    <xf numFmtId="0" fontId="74" fillId="40" borderId="117" xfId="0" applyFont="1" applyFill="1" applyBorder="1" applyAlignment="1">
      <alignment horizontal="center" vertical="center" wrapText="1"/>
    </xf>
    <xf numFmtId="0" fontId="73" fillId="4" borderId="122" xfId="0" applyFont="1" applyFill="1" applyBorder="1" applyAlignment="1">
      <alignment horizontal="center" vertical="center" wrapText="1"/>
    </xf>
    <xf numFmtId="0" fontId="73" fillId="4" borderId="123" xfId="0" applyFont="1" applyFill="1" applyBorder="1" applyAlignment="1">
      <alignment horizontal="center" vertical="center" wrapText="1"/>
    </xf>
    <xf numFmtId="0" fontId="73" fillId="41" borderId="124" xfId="0" applyFont="1" applyFill="1" applyBorder="1" applyAlignment="1">
      <alignment horizontal="center" vertical="center" wrapText="1"/>
    </xf>
    <xf numFmtId="0" fontId="73" fillId="41" borderId="125" xfId="0" applyFont="1" applyFill="1" applyBorder="1" applyAlignment="1">
      <alignment horizontal="center" vertical="center" wrapText="1"/>
    </xf>
  </cellXfs>
  <cellStyles count="10">
    <cellStyle name="20% - Énfasis3" xfId="3" builtinId="38"/>
    <cellStyle name="20% - Énfasis3 2" xfId="5" xr:uid="{00000000-0005-0000-0000-000001000000}"/>
    <cellStyle name="20% - Énfasis3 3" xfId="9" xr:uid="{7D8563D9-7D76-476D-B09E-465005187C11}"/>
    <cellStyle name="Millares" xfId="4" builtinId="3"/>
    <cellStyle name="Normal" xfId="0" builtinId="0"/>
    <cellStyle name="Normal 2" xfId="7" xr:uid="{00000000-0005-0000-0000-000004000000}"/>
    <cellStyle name="Porcentaje" xfId="2" builtinId="5"/>
    <cellStyle name="Porcentaje 2" xfId="8" xr:uid="{00000000-0005-0000-0000-000006000000}"/>
    <cellStyle name="Texto explicativo" xfId="1" builtinId="53" customBuiltin="1"/>
    <cellStyle name="Texto explicativo 2" xfId="6" xr:uid="{00000000-0005-0000-0000-000008000000}"/>
  </cellStyles>
  <dxfs count="436"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medium">
          <color rgb="FF7F7F7F"/>
        </left>
        <right style="medium">
          <color rgb="FF7F7F7F"/>
        </right>
        <top/>
        <bottom/>
        <vertical/>
        <horizontal/>
      </border>
    </dxf>
    <dxf>
      <border outline="0">
        <top style="thin">
          <color auto="1"/>
        </top>
        <bottom style="medium">
          <color rgb="FF7F7F7F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family val="2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medium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 style="thin">
          <color theme="4" tint="0.39997558519241921"/>
        </horizontal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 style="thin">
          <color theme="4" tint="0.39997558519241921"/>
        </vertical>
        <horizontal style="thin">
          <color theme="4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 style="thin">
          <color theme="4" tint="0.39997558519241921"/>
        </vertical>
        <horizontal style="thin">
          <color theme="4" tint="0.39997558519241921"/>
        </horizontal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 style="thin">
          <color theme="4" tint="0.39997558519241921"/>
        </vertical>
        <horizontal style="thin">
          <color theme="4" tint="0.39997558519241921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 style="thin">
          <color theme="4" tint="0.39997558519241921"/>
        </vertical>
        <horizontal style="thin">
          <color theme="4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 style="thin">
          <color theme="4" tint="0.39997558519241921"/>
        </vertical>
        <horizontal style="thin">
          <color theme="4" tint="0.39997558519241921"/>
        </horizontal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 style="thin">
          <color theme="4" tint="0.39997558519241921"/>
        </vertical>
        <horizontal style="thin">
          <color theme="4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 style="thin">
          <color auto="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 style="thin">
          <color theme="4" tint="0.39997558519241921"/>
        </vertical>
        <horizontal style="thin">
          <color theme="4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 style="thin">
          <color rgb="FF95B3D7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</dxf>
    <dxf>
      <border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theme="4" tint="0.79998168889431442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9" formatCode="_-* #,##0\ [$DZD]_-;\-* #,##0\ [$DZD]_-;_-* &quot;-&quot;??\ [$DZD]_-;_-@_-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8" formatCode="#,##0\ [$DZD]"/>
      <fill>
        <patternFill patternType="solid">
          <fgColor indexed="64"/>
          <bgColor rgb="FFFAFCA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7" formatCode="0\ &quot;m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73" formatCode="0\ &quot;unidade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0" formatCode="0\ &quot;días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none">
          <fgColor rgb="FFF9F9F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76" formatCode="\O\T\C\-0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BF1DE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rgb="FFF9F9F9"/>
          <bgColor theme="3" tint="0.39997558519241921"/>
        </patternFill>
      </fill>
      <alignment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rgb="FFF9F9F9"/>
          <bgColor theme="3" tint="0.3999755851924192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#,##0.00\ [$DZD]"/>
      <fill>
        <patternFill patternType="solid">
          <fgColor indexed="64"/>
          <bgColor rgb="FFFFFF00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3" formatCode="0\ &quot;unidade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2" formatCode="0\ &quot;Kilo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1" formatCode="0\ &quot;litros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0" formatCode="0\ &quot;días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solid">
          <fgColor rgb="FFF9F9F9"/>
          <bgColor rgb="FFEBF1D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fill>
        <patternFill patternType="none">
          <fgColor rgb="FFF9F9F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BF1DE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0"/>
        <name val="Arial"/>
        <scheme val="none"/>
      </font>
      <fill>
        <patternFill patternType="solid">
          <fgColor rgb="FFF9F9F9"/>
          <bgColor theme="3" tint="0.39997558519241921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B4C6E7"/>
          <bgColor rgb="FFB4C6E7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9E1F2"/>
          <bgColor rgb="FFD9E1F2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 patternType="solid">
          <fgColor rgb="FFDCE6F1"/>
          <bgColor rgb="FFDCE6F1"/>
        </patternFill>
      </fill>
    </dxf>
    <dxf>
      <fill>
        <patternFill patternType="solid">
          <fgColor rgb="FFDCE6F1"/>
          <bgColor rgb="FFDCE6F1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4F81BD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color rgb="FF000000"/>
      </font>
      <border>
        <left style="thin">
          <color rgb="FF95B3D7"/>
        </left>
        <right style="thin">
          <color rgb="FF95B3D7"/>
        </right>
        <top style="thin">
          <color rgb="FF95B3D7"/>
        </top>
        <bottom style="thin">
          <color rgb="FF95B3D7"/>
        </bottom>
        <horizontal style="thin">
          <color rgb="FF95B3D7"/>
        </horizontal>
      </border>
    </dxf>
  </dxfs>
  <tableStyles count="15" defaultTableStyle="TableStyleMedium2" defaultPivotStyle="PivotStyleLight16">
    <tableStyle name="TableStyleMedium2 2" pivot="0" count="7" xr9:uid="{00000000-0011-0000-FFFF-FFFF00000000}">
      <tableStyleElement type="wholeTable" dxfId="435"/>
      <tableStyleElement type="headerRow" dxfId="434"/>
      <tableStyleElement type="totalRow" dxfId="433"/>
      <tableStyleElement type="firstColumn" dxfId="432"/>
      <tableStyleElement type="lastColumn" dxfId="431"/>
      <tableStyleElement type="firstRowStripe" dxfId="430"/>
      <tableStyleElement type="firstColumnStripe" dxfId="429"/>
    </tableStyle>
    <tableStyle name="TableStyleMedium9 10" pivot="0" count="7" xr9:uid="{00000000-0011-0000-FFFF-FFFF01000000}">
      <tableStyleElement type="wholeTable" dxfId="428"/>
      <tableStyleElement type="headerRow" dxfId="427"/>
      <tableStyleElement type="totalRow" dxfId="426"/>
      <tableStyleElement type="firstColumn" dxfId="425"/>
      <tableStyleElement type="lastColumn" dxfId="424"/>
      <tableStyleElement type="firstRowStripe" dxfId="423"/>
      <tableStyleElement type="firstColumnStripe" dxfId="422"/>
    </tableStyle>
    <tableStyle name="TableStyleMedium9 11" pivot="0" count="7" xr9:uid="{00000000-0011-0000-FFFF-FFFF02000000}">
      <tableStyleElement type="wholeTable" dxfId="421"/>
      <tableStyleElement type="headerRow" dxfId="420"/>
      <tableStyleElement type="totalRow" dxfId="419"/>
      <tableStyleElement type="firstColumn" dxfId="418"/>
      <tableStyleElement type="lastColumn" dxfId="417"/>
      <tableStyleElement type="firstRowStripe" dxfId="416"/>
      <tableStyleElement type="firstColumnStripe" dxfId="415"/>
    </tableStyle>
    <tableStyle name="TableStyleMedium9 12" pivot="0" count="7" xr9:uid="{00000000-0011-0000-FFFF-FFFF03000000}">
      <tableStyleElement type="wholeTable" dxfId="414"/>
      <tableStyleElement type="headerRow" dxfId="413"/>
      <tableStyleElement type="totalRow" dxfId="412"/>
      <tableStyleElement type="firstColumn" dxfId="411"/>
      <tableStyleElement type="lastColumn" dxfId="410"/>
      <tableStyleElement type="firstRowStripe" dxfId="409"/>
      <tableStyleElement type="firstColumnStripe" dxfId="408"/>
    </tableStyle>
    <tableStyle name="TableStyleMedium9 13" pivot="0" count="7" xr9:uid="{00000000-0011-0000-FFFF-FFFF04000000}">
      <tableStyleElement type="wholeTable" dxfId="407"/>
      <tableStyleElement type="headerRow" dxfId="406"/>
      <tableStyleElement type="totalRow" dxfId="405"/>
      <tableStyleElement type="firstColumn" dxfId="404"/>
      <tableStyleElement type="lastColumn" dxfId="403"/>
      <tableStyleElement type="firstRowStripe" dxfId="402"/>
      <tableStyleElement type="firstColumnStripe" dxfId="401"/>
    </tableStyle>
    <tableStyle name="TableStyleMedium9 14" pivot="0" count="7" xr9:uid="{00000000-0011-0000-FFFF-FFFF05000000}">
      <tableStyleElement type="wholeTable" dxfId="400"/>
      <tableStyleElement type="headerRow" dxfId="399"/>
      <tableStyleElement type="totalRow" dxfId="398"/>
      <tableStyleElement type="firstColumn" dxfId="397"/>
      <tableStyleElement type="lastColumn" dxfId="396"/>
      <tableStyleElement type="firstRowStripe" dxfId="395"/>
      <tableStyleElement type="firstColumnStripe" dxfId="394"/>
    </tableStyle>
    <tableStyle name="TableStyleMedium9 15" pivot="0" count="7" xr9:uid="{00000000-0011-0000-FFFF-FFFF06000000}">
      <tableStyleElement type="wholeTable" dxfId="393"/>
      <tableStyleElement type="headerRow" dxfId="392"/>
      <tableStyleElement type="totalRow" dxfId="391"/>
      <tableStyleElement type="firstColumn" dxfId="390"/>
      <tableStyleElement type="lastColumn" dxfId="389"/>
      <tableStyleElement type="firstRowStripe" dxfId="388"/>
      <tableStyleElement type="firstColumnStripe" dxfId="387"/>
    </tableStyle>
    <tableStyle name="TableStyleMedium9 2" pivot="0" count="7" xr9:uid="{00000000-0011-0000-FFFF-FFFF07000000}">
      <tableStyleElement type="wholeTable" dxfId="386"/>
      <tableStyleElement type="headerRow" dxfId="385"/>
      <tableStyleElement type="totalRow" dxfId="384"/>
      <tableStyleElement type="firstColumn" dxfId="383"/>
      <tableStyleElement type="lastColumn" dxfId="382"/>
      <tableStyleElement type="firstRowStripe" dxfId="381"/>
      <tableStyleElement type="firstColumnStripe" dxfId="380"/>
    </tableStyle>
    <tableStyle name="TableStyleMedium9 3" pivot="0" count="7" xr9:uid="{00000000-0011-0000-FFFF-FFFF08000000}">
      <tableStyleElement type="wholeTable" dxfId="379"/>
      <tableStyleElement type="headerRow" dxfId="378"/>
      <tableStyleElement type="totalRow" dxfId="377"/>
      <tableStyleElement type="firstColumn" dxfId="376"/>
      <tableStyleElement type="lastColumn" dxfId="375"/>
      <tableStyleElement type="firstRowStripe" dxfId="374"/>
      <tableStyleElement type="firstColumnStripe" dxfId="373"/>
    </tableStyle>
    <tableStyle name="TableStyleMedium9 4" pivot="0" count="7" xr9:uid="{00000000-0011-0000-FFFF-FFFF09000000}">
      <tableStyleElement type="wholeTable" dxfId="372"/>
      <tableStyleElement type="headerRow" dxfId="371"/>
      <tableStyleElement type="totalRow" dxfId="370"/>
      <tableStyleElement type="firstColumn" dxfId="369"/>
      <tableStyleElement type="lastColumn" dxfId="368"/>
      <tableStyleElement type="firstRowStripe" dxfId="367"/>
      <tableStyleElement type="firstColumnStripe" dxfId="366"/>
    </tableStyle>
    <tableStyle name="TableStyleMedium9 5" pivot="0" count="7" xr9:uid="{00000000-0011-0000-FFFF-FFFF0A000000}">
      <tableStyleElement type="wholeTable" dxfId="365"/>
      <tableStyleElement type="headerRow" dxfId="364"/>
      <tableStyleElement type="totalRow" dxfId="363"/>
      <tableStyleElement type="firstColumn" dxfId="362"/>
      <tableStyleElement type="lastColumn" dxfId="361"/>
      <tableStyleElement type="firstRowStripe" dxfId="360"/>
      <tableStyleElement type="firstColumnStripe" dxfId="359"/>
    </tableStyle>
    <tableStyle name="TableStyleMedium9 6" pivot="0" count="7" xr9:uid="{00000000-0011-0000-FFFF-FFFF0B000000}">
      <tableStyleElement type="wholeTable" dxfId="358"/>
      <tableStyleElement type="headerRow" dxfId="357"/>
      <tableStyleElement type="totalRow" dxfId="356"/>
      <tableStyleElement type="firstColumn" dxfId="355"/>
      <tableStyleElement type="lastColumn" dxfId="354"/>
      <tableStyleElement type="firstRowStripe" dxfId="353"/>
      <tableStyleElement type="firstColumnStripe" dxfId="352"/>
    </tableStyle>
    <tableStyle name="TableStyleMedium9 7" pivot="0" count="7" xr9:uid="{00000000-0011-0000-FFFF-FFFF0C000000}">
      <tableStyleElement type="wholeTable" dxfId="351"/>
      <tableStyleElement type="headerRow" dxfId="350"/>
      <tableStyleElement type="totalRow" dxfId="349"/>
      <tableStyleElement type="firstColumn" dxfId="348"/>
      <tableStyleElement type="lastColumn" dxfId="347"/>
      <tableStyleElement type="firstRowStripe" dxfId="346"/>
      <tableStyleElement type="firstColumnStripe" dxfId="345"/>
    </tableStyle>
    <tableStyle name="TableStyleMedium9 8" pivot="0" count="7" xr9:uid="{00000000-0011-0000-FFFF-FFFF0D000000}">
      <tableStyleElement type="wholeTable" dxfId="344"/>
      <tableStyleElement type="headerRow" dxfId="343"/>
      <tableStyleElement type="totalRow" dxfId="342"/>
      <tableStyleElement type="firstColumn" dxfId="341"/>
      <tableStyleElement type="lastColumn" dxfId="340"/>
      <tableStyleElement type="firstRowStripe" dxfId="339"/>
      <tableStyleElement type="firstColumnStripe" dxfId="338"/>
    </tableStyle>
    <tableStyle name="TableStyleMedium9 9" pivot="0" count="7" xr9:uid="{00000000-0011-0000-FFFF-FFFF0E000000}">
      <tableStyleElement type="wholeTable" dxfId="337"/>
      <tableStyleElement type="headerRow" dxfId="336"/>
      <tableStyleElement type="totalRow" dxfId="335"/>
      <tableStyleElement type="firstColumn" dxfId="334"/>
      <tableStyleElement type="lastColumn" dxfId="333"/>
      <tableStyleElement type="firstRowStripe" dxfId="332"/>
      <tableStyleElement type="firstColumnStripe" dxfId="331"/>
    </tableStyle>
  </tableStyles>
  <colors>
    <indexedColors>
      <rgbColor rgb="FF000000"/>
      <rgbColor rgb="FFFFFFFF"/>
      <rgbColor rgb="FFFF0000"/>
      <rgbColor rgb="FF00FF00"/>
      <rgbColor rgb="FF0000FF"/>
      <rgbColor rgb="FFD9D9D9"/>
      <rgbColor rgb="FFFF00FF"/>
      <rgbColor rgb="FF00FFFF"/>
      <rgbColor rgb="FF800000"/>
      <rgbColor rgb="FF008000"/>
      <rgbColor rgb="FF000080"/>
      <rgbColor rgb="FF8AA64F"/>
      <rgbColor rgb="FF800080"/>
      <rgbColor rgb="FF008080"/>
      <rgbColor rgb="FFB9CDE5"/>
      <rgbColor rgb="FF4F81BD"/>
      <rgbColor rgb="FF9999FF"/>
      <rgbColor rgb="FF993366"/>
      <rgbColor rgb="FFFFFFCC"/>
      <rgbColor rgb="FFCCFFFF"/>
      <rgbColor rgb="FF660066"/>
      <rgbColor rgb="FFDC853E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93A9CE"/>
      <rgbColor rgb="FFEBF1DE"/>
      <rgbColor rgb="FFCCFFCC"/>
      <rgbColor rgb="FFF9F9F9"/>
      <rgbColor rgb="FF95B3D7"/>
      <rgbColor rgb="FFD09493"/>
      <rgbColor rgb="FFCC99FF"/>
      <rgbColor rgb="FFD7E4BD"/>
      <rgbColor rgb="FF4672A8"/>
      <rgbColor rgb="FF558ED5"/>
      <rgbColor rgb="FF99CC00"/>
      <rgbColor rgb="FFB8CD97"/>
      <rgbColor rgb="FF9BBB59"/>
      <rgbColor rgb="FFB3A2C7"/>
      <rgbColor rgb="FF725990"/>
      <rgbColor rgb="FFA99BBD"/>
      <rgbColor rgb="FF003366"/>
      <rgbColor rgb="FF4299B0"/>
      <rgbColor rgb="FF003300"/>
      <rgbColor rgb="FF333300"/>
      <rgbColor rgb="FF993300"/>
      <rgbColor rgb="FFAB4744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66"/>
      <color rgb="FFF9B47B"/>
      <color rgb="FF008000"/>
      <color rgb="FFA6C36B"/>
      <color rgb="FF2E6CF6"/>
      <color rgb="FF336600"/>
      <color rgb="FF00FE61"/>
      <color rgb="FF47D925"/>
      <color rgb="FFFF3300"/>
      <color rgb="FF37A8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s-ES" b="1" i="0">
                <a:solidFill>
                  <a:srgbClr val="757575"/>
                </a:solidFill>
                <a:latin typeface="+mn-lt"/>
              </a:rPr>
              <a:t>CORRECTIVE ACTION PERCENTAGE BY BRAND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'INF CORRECTIVO'!$A$73:$B$80</c:f>
              <c:strCache>
                <c:ptCount val="8"/>
                <c:pt idx="0">
                  <c:v>VOLVO</c:v>
                </c:pt>
                <c:pt idx="1">
                  <c:v>MAN</c:v>
                </c:pt>
                <c:pt idx="2">
                  <c:v>HYUNDAY</c:v>
                </c:pt>
                <c:pt idx="3">
                  <c:v>RENAULT</c:v>
                </c:pt>
                <c:pt idx="4">
                  <c:v>MITSUBICHI</c:v>
                </c:pt>
                <c:pt idx="5">
                  <c:v>SINOTRUCK</c:v>
                </c:pt>
                <c:pt idx="6">
                  <c:v>IVECO</c:v>
                </c:pt>
                <c:pt idx="7">
                  <c:v>OTROS</c:v>
                </c:pt>
              </c:strCache>
            </c:strRef>
          </c:cat>
          <c:val>
            <c:numRef>
              <c:f>'INF CORRECTIVO'!$H$73:$H$80</c:f>
              <c:numCache>
                <c:formatCode>0.00%</c:formatCode>
                <c:ptCount val="8"/>
                <c:pt idx="0">
                  <c:v>0.625</c:v>
                </c:pt>
                <c:pt idx="1">
                  <c:v>6.25E-2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0.29464285714285715</c:v>
                </c:pt>
                <c:pt idx="6">
                  <c:v>1.7857142857142856E-2</c:v>
                </c:pt>
                <c:pt idx="7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15A-46B6-8C0F-ABDABB4F7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3267344"/>
        <c:axId val="453265776"/>
      </c:barChart>
      <c:catAx>
        <c:axId val="45326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ES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3265776"/>
        <c:crosses val="autoZero"/>
        <c:auto val="1"/>
        <c:lblAlgn val="ctr"/>
        <c:lblOffset val="100"/>
        <c:noMultiLvlLbl val="1"/>
      </c:catAx>
      <c:valAx>
        <c:axId val="453265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ES"/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326734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s-ES" b="1" i="0">
                <a:solidFill>
                  <a:srgbClr val="757575"/>
                </a:solidFill>
                <a:latin typeface="+mn-lt"/>
              </a:rPr>
              <a:t>% INTERVENCIONES POR WILAYA/ Interventions wilaya
 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1-3AC8-4F05-8FF3-C09A56C267A0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</c:spPr>
            <c:extLst>
              <c:ext xmlns:c16="http://schemas.microsoft.com/office/drawing/2014/chart" uri="{C3380CC4-5D6E-409C-BE32-E72D297353CC}">
                <c16:uniqueId val="{00000003-3AC8-4F05-8FF3-C09A56C267A0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3AC8-4F05-8FF3-C09A56C267A0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7-3AC8-4F05-8FF3-C09A56C267A0}"/>
              </c:ext>
            </c:extLst>
          </c:dPt>
          <c:dPt>
            <c:idx val="4"/>
            <c:bubble3D val="0"/>
            <c:spPr>
              <a:solidFill>
                <a:srgbClr val="5B9BD5"/>
              </a:solidFill>
            </c:spPr>
            <c:extLst>
              <c:ext xmlns:c16="http://schemas.microsoft.com/office/drawing/2014/chart" uri="{C3380CC4-5D6E-409C-BE32-E72D297353CC}">
                <c16:uniqueId val="{00000009-3AC8-4F05-8FF3-C09A56C267A0}"/>
              </c:ext>
            </c:extLst>
          </c:dPt>
          <c:dPt>
            <c:idx val="5"/>
            <c:bubble3D val="0"/>
            <c:spPr>
              <a:solidFill>
                <a:srgbClr val="70AD47"/>
              </a:solidFill>
            </c:spPr>
            <c:extLst>
              <c:ext xmlns:c16="http://schemas.microsoft.com/office/drawing/2014/chart" uri="{C3380CC4-5D6E-409C-BE32-E72D297353CC}">
                <c16:uniqueId val="{0000000B-3AC8-4F05-8FF3-C09A56C267A0}"/>
              </c:ext>
            </c:extLst>
          </c:dPt>
          <c:dPt>
            <c:idx val="6"/>
            <c:bubble3D val="0"/>
            <c:spPr>
              <a:solidFill>
                <a:srgbClr val="7C9CD6"/>
              </a:solidFill>
            </c:spPr>
            <c:extLst>
              <c:ext xmlns:c16="http://schemas.microsoft.com/office/drawing/2014/chart" uri="{C3380CC4-5D6E-409C-BE32-E72D297353CC}">
                <c16:uniqueId val="{0000000D-3AC8-4F05-8FF3-C09A56C267A0}"/>
              </c:ext>
            </c:extLst>
          </c:dPt>
          <c:dPt>
            <c:idx val="7"/>
            <c:bubble3D val="0"/>
            <c:spPr>
              <a:solidFill>
                <a:srgbClr val="F2A46F"/>
              </a:solidFill>
            </c:spPr>
            <c:extLst>
              <c:ext xmlns:c16="http://schemas.microsoft.com/office/drawing/2014/chart" uri="{C3380CC4-5D6E-409C-BE32-E72D297353CC}">
                <c16:uniqueId val="{0000000F-3AC8-4F05-8FF3-C09A56C267A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Lit>
              <c:ptCount val="8"/>
              <c:pt idx="0">
                <c:v>SMARA</c:v>
              </c:pt>
              <c:pt idx="1">
                <c:v>AAIUN</c:v>
              </c:pt>
              <c:pt idx="2">
                <c:v>AUSERD</c:v>
              </c:pt>
              <c:pt idx="3">
                <c:v>BOUJDUR</c:v>
              </c:pt>
              <c:pt idx="4">
                <c:v>DAJLA</c:v>
              </c:pt>
              <c:pt idx="5">
                <c:v>INSTITUTIONS</c:v>
              </c:pt>
              <c:pt idx="6">
                <c:v>TRANSPORT</c:v>
              </c:pt>
              <c:pt idx="7">
                <c:v>AUTORIZADA</c:v>
              </c:pt>
            </c:strLit>
          </c:cat>
          <c:val>
            <c:numLit>
              <c:formatCode>General</c:formatCode>
              <c:ptCount val="8"/>
              <c:pt idx="0">
                <c:v>22</c:v>
              </c:pt>
              <c:pt idx="1">
                <c:v>30</c:v>
              </c:pt>
              <c:pt idx="2">
                <c:v>9</c:v>
              </c:pt>
              <c:pt idx="3">
                <c:v>15</c:v>
              </c:pt>
              <c:pt idx="4">
                <c:v>4</c:v>
              </c:pt>
              <c:pt idx="5">
                <c:v>6</c:v>
              </c:pt>
              <c:pt idx="6">
                <c:v>2</c:v>
              </c:pt>
              <c:pt idx="7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0-3AC8-4F05-8FF3-C09A56C26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lang="es-ES" b="1" i="0">
                <a:solidFill>
                  <a:srgbClr val="757575"/>
                </a:solidFill>
                <a:latin typeface="+mn-lt"/>
              </a:rPr>
              <a:t>% Corrective Interventions</a:t>
            </a:r>
          </a:p>
        </c:rich>
      </c:tx>
      <c:layout>
        <c:manualLayout>
          <c:xMode val="edge"/>
          <c:yMode val="edge"/>
          <c:x val="0.21375699912511043"/>
          <c:y val="2.0275750202757511E-2"/>
        </c:manualLayout>
      </c:layout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28681755094748"/>
          <c:y val="0.16744339160994706"/>
          <c:w val="0.6445747161186004"/>
          <c:h val="0.78766137283686999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1-C02A-419F-90C5-4DF4DE4DFB1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'INF CORRECTIVO'!$C$72:$G$72</c:f>
              <c:strCache>
                <c:ptCount val="5"/>
                <c:pt idx="0">
                  <c:v>Chasis</c:v>
                </c:pt>
                <c:pt idx="1">
                  <c:v>Carrocería</c:v>
                </c:pt>
                <c:pt idx="2">
                  <c:v>Ruedas</c:v>
                </c:pt>
                <c:pt idx="3">
                  <c:v>Mecánica</c:v>
                </c:pt>
                <c:pt idx="4">
                  <c:v>Eléctrica</c:v>
                </c:pt>
              </c:strCache>
            </c:strRef>
          </c:cat>
          <c:val>
            <c:numRef>
              <c:f>'INF CORRECTIVO'!$C$81:$G$81</c:f>
              <c:numCache>
                <c:formatCode>0.00%</c:formatCode>
                <c:ptCount val="5"/>
                <c:pt idx="0">
                  <c:v>0.11607142857142858</c:v>
                </c:pt>
                <c:pt idx="1">
                  <c:v>7.1428571428571425E-2</c:v>
                </c:pt>
                <c:pt idx="2">
                  <c:v>0.4375</c:v>
                </c:pt>
                <c:pt idx="3">
                  <c:v>0.3125</c:v>
                </c:pt>
                <c:pt idx="4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A-419F-90C5-4DF4DE4DF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  <c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11</xdr:col>
      <xdr:colOff>343914</xdr:colOff>
      <xdr:row>8</xdr:row>
      <xdr:rowOff>5817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6990" y="0"/>
          <a:ext cx="2147340" cy="1131232"/>
        </a:xfrm>
        <a:prstGeom prst="rect">
          <a:avLst/>
        </a:prstGeom>
      </xdr:spPr>
    </xdr:pic>
    <xdr:clientData/>
  </xdr:twoCellAnchor>
  <xdr:twoCellAnchor editAs="oneCell">
    <xdr:from>
      <xdr:col>0</xdr:col>
      <xdr:colOff>27216</xdr:colOff>
      <xdr:row>0</xdr:row>
      <xdr:rowOff>5443</xdr:rowOff>
    </xdr:from>
    <xdr:to>
      <xdr:col>2</xdr:col>
      <xdr:colOff>642258</xdr:colOff>
      <xdr:row>7</xdr:row>
      <xdr:rowOff>133894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6" y="5443"/>
          <a:ext cx="1872342" cy="11266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217715</xdr:colOff>
      <xdr:row>1</xdr:row>
      <xdr:rowOff>394606</xdr:rowOff>
    </xdr:from>
    <xdr:to>
      <xdr:col>12</xdr:col>
      <xdr:colOff>3265715</xdr:colOff>
      <xdr:row>2</xdr:row>
      <xdr:rowOff>394607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0E1CBE-DBA4-445D-ABDA-5AAA4D846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8590" y="566056"/>
          <a:ext cx="3048000" cy="8096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217715</xdr:colOff>
      <xdr:row>1</xdr:row>
      <xdr:rowOff>394606</xdr:rowOff>
    </xdr:from>
    <xdr:to>
      <xdr:col>13</xdr:col>
      <xdr:colOff>3265715</xdr:colOff>
      <xdr:row>2</xdr:row>
      <xdr:rowOff>394607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DEF2BF-20EF-4A22-BC07-F213C9E97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8590" y="566056"/>
          <a:ext cx="3048000" cy="809626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70</xdr:row>
      <xdr:rowOff>-1</xdr:rowOff>
    </xdr:from>
    <xdr:ext cx="6096000" cy="3325091"/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03618F7-D24B-4409-9FFB-1CDDAA13E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5</xdr:col>
      <xdr:colOff>136071</xdr:colOff>
      <xdr:row>95</xdr:row>
      <xdr:rowOff>108857</xdr:rowOff>
    </xdr:from>
    <xdr:ext cx="6515100" cy="2762250"/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B28D4758-453C-413B-9A74-62744025B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10</xdr:col>
      <xdr:colOff>1037854</xdr:colOff>
      <xdr:row>86</xdr:row>
      <xdr:rowOff>152152</xdr:rowOff>
    </xdr:from>
    <xdr:ext cx="5457825" cy="337185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13EB397-A207-4932-A827-5E7CA7A13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228601</xdr:colOff>
      <xdr:row>0</xdr:row>
      <xdr:rowOff>114300</xdr:rowOff>
    </xdr:from>
    <xdr:to>
      <xdr:col>1</xdr:col>
      <xdr:colOff>68059</xdr:colOff>
      <xdr:row>3</xdr:row>
      <xdr:rowOff>95249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0829FA4-C1C4-8E6A-7EBA-2483F5086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4358" cy="552449"/>
        </a:xfrm>
        <a:prstGeom prst="rect">
          <a:avLst/>
        </a:prstGeom>
      </xdr:spPr>
    </xdr:pic>
    <xdr:clientData/>
  </xdr:twoCellAnchor>
  <xdr:twoCellAnchor editAs="oneCell">
    <xdr:from>
      <xdr:col>5</xdr:col>
      <xdr:colOff>1276351</xdr:colOff>
      <xdr:row>0</xdr:row>
      <xdr:rowOff>152401</xdr:rowOff>
    </xdr:from>
    <xdr:to>
      <xdr:col>6</xdr:col>
      <xdr:colOff>1171575</xdr:colOff>
      <xdr:row>2</xdr:row>
      <xdr:rowOff>173291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47CCAF47-8AC5-484A-9A78-F63033599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4701" y="152401"/>
          <a:ext cx="1504949" cy="401890"/>
        </a:xfrm>
        <a:prstGeom prst="rect">
          <a:avLst/>
        </a:prstGeom>
      </xdr:spPr>
    </xdr:pic>
    <xdr:clientData/>
  </xdr:twoCellAnchor>
  <xdr:oneCellAnchor>
    <xdr:from>
      <xdr:col>0</xdr:col>
      <xdr:colOff>228601</xdr:colOff>
      <xdr:row>27</xdr:row>
      <xdr:rowOff>114300</xdr:rowOff>
    </xdr:from>
    <xdr:ext cx="948840" cy="552449"/>
    <xdr:pic>
      <xdr:nvPicPr>
        <xdr:cNvPr id="12" name="Imagen 11">
          <a:extLst>
            <a:ext uri="{FF2B5EF4-FFF2-40B4-BE49-F238E27FC236}">
              <a16:creationId xmlns:a16="http://schemas.microsoft.com/office/drawing/2014/main" id="{1BECE9BE-6C21-4554-BCB2-501900491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27</xdr:row>
      <xdr:rowOff>152401</xdr:rowOff>
    </xdr:from>
    <xdr:ext cx="1508872" cy="401890"/>
    <xdr:pic>
      <xdr:nvPicPr>
        <xdr:cNvPr id="13" name="Picture 1">
          <a:extLst>
            <a:ext uri="{FF2B5EF4-FFF2-40B4-BE49-F238E27FC236}">
              <a16:creationId xmlns:a16="http://schemas.microsoft.com/office/drawing/2014/main" id="{83E60EED-521C-4552-B73D-CA14335E9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51</xdr:row>
      <xdr:rowOff>114300</xdr:rowOff>
    </xdr:from>
    <xdr:ext cx="948840" cy="552449"/>
    <xdr:pic>
      <xdr:nvPicPr>
        <xdr:cNvPr id="14" name="Imagen 13">
          <a:extLst>
            <a:ext uri="{FF2B5EF4-FFF2-40B4-BE49-F238E27FC236}">
              <a16:creationId xmlns:a16="http://schemas.microsoft.com/office/drawing/2014/main" id="{6677B7CD-D8BE-4929-8D17-6D834425D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51</xdr:row>
      <xdr:rowOff>152401</xdr:rowOff>
    </xdr:from>
    <xdr:ext cx="1508872" cy="401890"/>
    <xdr:pic>
      <xdr:nvPicPr>
        <xdr:cNvPr id="15" name="Picture 1">
          <a:extLst>
            <a:ext uri="{FF2B5EF4-FFF2-40B4-BE49-F238E27FC236}">
              <a16:creationId xmlns:a16="http://schemas.microsoft.com/office/drawing/2014/main" id="{BBCC962B-ACE2-49F8-A070-EE7F3C701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70</xdr:row>
      <xdr:rowOff>114300</xdr:rowOff>
    </xdr:from>
    <xdr:ext cx="948840" cy="552449"/>
    <xdr:pic>
      <xdr:nvPicPr>
        <xdr:cNvPr id="16" name="Imagen 15">
          <a:extLst>
            <a:ext uri="{FF2B5EF4-FFF2-40B4-BE49-F238E27FC236}">
              <a16:creationId xmlns:a16="http://schemas.microsoft.com/office/drawing/2014/main" id="{EA17474E-3500-4C9E-A2B5-55226172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70</xdr:row>
      <xdr:rowOff>152401</xdr:rowOff>
    </xdr:from>
    <xdr:ext cx="1508872" cy="401890"/>
    <xdr:pic>
      <xdr:nvPicPr>
        <xdr:cNvPr id="17" name="Picture 1">
          <a:extLst>
            <a:ext uri="{FF2B5EF4-FFF2-40B4-BE49-F238E27FC236}">
              <a16:creationId xmlns:a16="http://schemas.microsoft.com/office/drawing/2014/main" id="{E6503611-540B-456F-861B-087E08175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94</xdr:row>
      <xdr:rowOff>114300</xdr:rowOff>
    </xdr:from>
    <xdr:ext cx="948840" cy="552449"/>
    <xdr:pic>
      <xdr:nvPicPr>
        <xdr:cNvPr id="18" name="Imagen 17">
          <a:extLst>
            <a:ext uri="{FF2B5EF4-FFF2-40B4-BE49-F238E27FC236}">
              <a16:creationId xmlns:a16="http://schemas.microsoft.com/office/drawing/2014/main" id="{4BF936B6-3D3D-44D5-B825-809FEFBCE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94</xdr:row>
      <xdr:rowOff>152401</xdr:rowOff>
    </xdr:from>
    <xdr:ext cx="1508872" cy="401890"/>
    <xdr:pic>
      <xdr:nvPicPr>
        <xdr:cNvPr id="19" name="Picture 1">
          <a:extLst>
            <a:ext uri="{FF2B5EF4-FFF2-40B4-BE49-F238E27FC236}">
              <a16:creationId xmlns:a16="http://schemas.microsoft.com/office/drawing/2014/main" id="{7607B997-9B4C-422C-89CE-DBE0D9C1D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116</xdr:row>
      <xdr:rowOff>114300</xdr:rowOff>
    </xdr:from>
    <xdr:ext cx="948840" cy="552449"/>
    <xdr:pic>
      <xdr:nvPicPr>
        <xdr:cNvPr id="20" name="Imagen 19">
          <a:extLst>
            <a:ext uri="{FF2B5EF4-FFF2-40B4-BE49-F238E27FC236}">
              <a16:creationId xmlns:a16="http://schemas.microsoft.com/office/drawing/2014/main" id="{3F44B969-F831-400D-8DA7-A81FA02B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116</xdr:row>
      <xdr:rowOff>152401</xdr:rowOff>
    </xdr:from>
    <xdr:ext cx="1508872" cy="401890"/>
    <xdr:pic>
      <xdr:nvPicPr>
        <xdr:cNvPr id="21" name="Picture 1">
          <a:extLst>
            <a:ext uri="{FF2B5EF4-FFF2-40B4-BE49-F238E27FC236}">
              <a16:creationId xmlns:a16="http://schemas.microsoft.com/office/drawing/2014/main" id="{040E0F72-E52E-46C2-BE16-73DB8D170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  <xdr:oneCellAnchor>
    <xdr:from>
      <xdr:col>0</xdr:col>
      <xdr:colOff>228601</xdr:colOff>
      <xdr:row>134</xdr:row>
      <xdr:rowOff>114300</xdr:rowOff>
    </xdr:from>
    <xdr:ext cx="948840" cy="552449"/>
    <xdr:pic>
      <xdr:nvPicPr>
        <xdr:cNvPr id="22" name="Imagen 21">
          <a:extLst>
            <a:ext uri="{FF2B5EF4-FFF2-40B4-BE49-F238E27FC236}">
              <a16:creationId xmlns:a16="http://schemas.microsoft.com/office/drawing/2014/main" id="{2434E7B8-7965-46DA-B821-0A1F6D8F8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14300"/>
          <a:ext cx="948840" cy="552449"/>
        </a:xfrm>
        <a:prstGeom prst="rect">
          <a:avLst/>
        </a:prstGeom>
      </xdr:spPr>
    </xdr:pic>
    <xdr:clientData/>
  </xdr:oneCellAnchor>
  <xdr:oneCellAnchor>
    <xdr:from>
      <xdr:col>5</xdr:col>
      <xdr:colOff>1276351</xdr:colOff>
      <xdr:row>134</xdr:row>
      <xdr:rowOff>152401</xdr:rowOff>
    </xdr:from>
    <xdr:ext cx="1508872" cy="401890"/>
    <xdr:pic>
      <xdr:nvPicPr>
        <xdr:cNvPr id="23" name="Picture 1">
          <a:extLst>
            <a:ext uri="{FF2B5EF4-FFF2-40B4-BE49-F238E27FC236}">
              <a16:creationId xmlns:a16="http://schemas.microsoft.com/office/drawing/2014/main" id="{3D8C6BDD-80A2-4054-A6B9-9841123B3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027" y="152401"/>
          <a:ext cx="1508872" cy="40189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03%20BASE%20DE%20DATOS%20202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TTsF\UNHCR\bases%20de%20datos\v03%20BASE%20DE%20DATOS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"/>
      <sheetName val="Formulario Preventivo"/>
      <sheetName val="Formulario Correctivo"/>
      <sheetName val="Base de datos Preventiva"/>
      <sheetName val="INF PREVENTIVO"/>
      <sheetName val="Base de datos Correctiva"/>
      <sheetName val="INF CORRECTIVO"/>
      <sheetName val="Listas"/>
      <sheetName val="Pruebas"/>
      <sheetName val="Auxiliares cumplito OTP"/>
      <sheetName val="Exp Anual2019"/>
      <sheetName val="Exp Infor Mensual"/>
      <sheetName val="Hoja1"/>
      <sheetName val="CONTROL DE PARADA MARZO"/>
      <sheetName val="CONTROL PARADAS ABRIL"/>
      <sheetName val="Mayo"/>
      <sheetName val="Hoja4"/>
      <sheetName val="disponibilidad junio"/>
      <sheetName val="Hoja5"/>
      <sheetName val="Hoja3"/>
      <sheetName val="contro cuentas ramadan"/>
      <sheetName val="dashbord"/>
      <sheetName val="Hoja7"/>
      <sheetName val="Hoja6"/>
      <sheetName val="preventive BBDD"/>
      <sheetName val="explot inf ,ensual preventive"/>
      <sheetName val="v03 BASE DE DATOS 202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>
        <row r="2">
          <cell r="J2" t="str">
            <v>ATC RABUNI</v>
          </cell>
        </row>
        <row r="3">
          <cell r="J3" t="str">
            <v>TR AAIUN</v>
          </cell>
        </row>
        <row r="4">
          <cell r="J4" t="str">
            <v>TR AUSERD</v>
          </cell>
        </row>
        <row r="5">
          <cell r="J5" t="str">
            <v>TR BOUJDUR</v>
          </cell>
        </row>
        <row r="6">
          <cell r="J6" t="str">
            <v>TR DAJLA</v>
          </cell>
        </row>
        <row r="7">
          <cell r="J7" t="str">
            <v>TR SMARA</v>
          </cell>
        </row>
      </sheetData>
      <sheetData sheetId="8">
        <row r="1">
          <cell r="A1" t="e">
            <v>#REF!</v>
          </cell>
        </row>
        <row r="2">
          <cell r="A2" t="e">
            <v>#VALUE!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"/>
      <sheetName val="Formulario Preventivo"/>
      <sheetName val="Formulario Correctivo"/>
      <sheetName val="Base de datos Preventiva"/>
      <sheetName val="INF PREVENTIVO"/>
      <sheetName val="Base de datos Correctiva"/>
      <sheetName val="INF CORRECTIVO"/>
      <sheetName val="Listas"/>
      <sheetName val="Pruebas"/>
      <sheetName val="Auxiliares cumplito OTP"/>
      <sheetName val="Exp Anual2019"/>
      <sheetName val="Exp Infor Mensual"/>
      <sheetName val="Hoja1"/>
      <sheetName val="CONTROL DE PARADA MARZO"/>
      <sheetName val="CONTROL PARADAS ABRIL"/>
      <sheetName val="Mayo"/>
      <sheetName val="Hoja4"/>
      <sheetName val="disponibilidad junio"/>
      <sheetName val="Hoja5"/>
      <sheetName val="Hoja3"/>
      <sheetName val="contro cuentas ramadan"/>
      <sheetName val="dashbord"/>
      <sheetName val="Hoja7"/>
      <sheetName val="Hoja6"/>
      <sheetName val="preventive BBDD"/>
      <sheetName val="explot inf ,ensual preventive"/>
      <sheetName val="v03 BASE DE DATOS 202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>
        <row r="1">
          <cell r="A1" t="e">
            <v>#REF!</v>
          </cell>
        </row>
        <row r="2">
          <cell r="A2" t="str">
            <v>Bomba Embrague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2000000}" name="BDPREVENTIVA22" displayName="BDPREVENTIVA22" ref="A1:AA227" totalsRowShown="0" headerRowDxfId="330" dataDxfId="329" tableBorderDxfId="328">
  <autoFilter ref="A1:AA227" xr:uid="{00000000-0009-0000-0100-00000C000000}"/>
  <sortState xmlns:xlrd2="http://schemas.microsoft.com/office/spreadsheetml/2017/richdata2" ref="A2:AA227">
    <sortCondition ref="I1:I227"/>
  </sortState>
  <tableColumns count="27">
    <tableColumn id="3" xr3:uid="{00000000-0010-0000-1200-000003000000}" name="NºOTP" dataDxfId="327"/>
    <tableColumn id="1" xr3:uid="{00000000-0010-0000-1200-000001000000}" name="Nº CAMIÓN" dataDxfId="326" totalsRowDxfId="325"/>
    <tableColumn id="37" xr3:uid="{00000000-0010-0000-1200-000025000000}" name="MARCA" dataDxfId="324" totalsRowDxfId="323">
      <calculatedColumnFormula>IFERROR(VLOOKUP(BDPREVENTIVA22[[#This Row],[Nº CAMIÓN]],Camiones[#All],2,FALSE)," ")</calculatedColumnFormula>
    </tableColumn>
    <tableColumn id="41" xr3:uid="{00000000-0010-0000-1200-000029000000}" name="FLOTA" dataDxfId="322" totalsRowDxfId="321">
      <calculatedColumnFormula>IFERROR(VLOOKUP(BDPREVENTIVA22[[#This Row],[Nº CAMIÓN]],Camiones[#All],3,FALSE)," ")</calculatedColumnFormula>
    </tableColumn>
    <tableColumn id="40" xr3:uid="{00000000-0010-0000-1200-000028000000}" name="WILAYA" dataDxfId="320">
      <calculatedColumnFormula>IFERROR(VLOOKUP(BDPREVENTIVA22[[#This Row],[Nº CAMIÓN]],Camiones[#All],4,FALSE)," ")</calculatedColumnFormula>
    </tableColumn>
    <tableColumn id="39" xr3:uid="{00000000-0010-0000-1200-000027000000}" name="MODELO" dataDxfId="319" totalsRowDxfId="318">
      <calculatedColumnFormula>IFERROR(VLOOKUP(BDPREVENTIVA22[[#This Row],[Nº CAMIÓN]],Camiones[#All],5,FALSE)," ")</calculatedColumnFormula>
    </tableColumn>
    <tableColumn id="34" xr3:uid="{00000000-0010-0000-1200-000022000000}" name="Tall/Rep" dataDxfId="317" totalsRowDxfId="316"/>
    <tableColumn id="16" xr3:uid="{00000000-0010-0000-1200-000010000000}" name="Tipo de Mantenimiento" dataDxfId="315" totalsRowDxfId="314"/>
    <tableColumn id="9" xr3:uid="{00000000-0010-0000-1200-000009000000}" name="Fecha entrada" dataDxfId="313" totalsRowDxfId="312"/>
    <tableColumn id="11" xr3:uid="{00000000-0010-0000-1200-00000B000000}" name="Fecha Fin" dataDxfId="311" totalsRowDxfId="310"/>
    <tableColumn id="17" xr3:uid="{00000000-0010-0000-1200-000011000000}" name="Nº de días" dataDxfId="309" totalsRowDxfId="308">
      <calculatedColumnFormula>BDPREVENTIVA22[[#This Row],[Fecha Fin]]-BDPREVENTIVA22[[#This Row],[Fecha entrada]]+1</calculatedColumnFormula>
    </tableColumn>
    <tableColumn id="18" xr3:uid="{00000000-0010-0000-1200-000012000000}" name="Aceite Motor" dataDxfId="307"/>
    <tableColumn id="19" xr3:uid="{00000000-0010-0000-1200-000013000000}" name="Anticongelante" dataDxfId="306" totalsRowDxfId="305"/>
    <tableColumn id="20" xr3:uid="{00000000-0010-0000-1200-000014000000}" name="Liquido de Embrague" dataDxfId="304" totalsRowDxfId="303"/>
    <tableColumn id="21" xr3:uid="{00000000-0010-0000-1200-000015000000}" name="Liquido Direccion" dataDxfId="302" totalsRowDxfId="301"/>
    <tableColumn id="32" xr3:uid="{00000000-0010-0000-1200-000020000000}" name="Liquido de Freno" dataDxfId="300" totalsRowDxfId="299"/>
    <tableColumn id="33" xr3:uid="{00000000-0010-0000-1200-000021000000}" name="Agua Destilada" dataDxfId="298" totalsRowDxfId="297"/>
    <tableColumn id="36" xr3:uid="{00000000-0010-0000-1200-000024000000}" name="Aceite Caja Cambios" dataDxfId="296" totalsRowDxfId="295"/>
    <tableColumn id="13" xr3:uid="{00000000-0010-0000-1200-00000D000000}" name="Acido Baterias" dataDxfId="294" totalsRowDxfId="293"/>
    <tableColumn id="23" xr3:uid="{00000000-0010-0000-1200-000017000000}" name="Grasa" dataDxfId="292" totalsRowDxfId="291"/>
    <tableColumn id="4" xr3:uid="{00000000-0010-0000-1200-000004000000}" name="Filtro de Aceite" dataDxfId="290" totalsRowDxfId="289"/>
    <tableColumn id="5" xr3:uid="{00000000-0010-0000-1200-000005000000}" name="Filtro de Aire" dataDxfId="288" totalsRowDxfId="287"/>
    <tableColumn id="6" xr3:uid="{00000000-0010-0000-1200-000006000000}" name="Filtro de Gasoil" dataDxfId="286" totalsRowDxfId="285"/>
    <tableColumn id="7" xr3:uid="{00000000-0010-0000-1200-000007000000}" name="Filtro Hidraulico" dataDxfId="284" totalsRowDxfId="283"/>
    <tableColumn id="8" xr3:uid="{00000000-0010-0000-1200-000008000000}" name="Filtro Separador de Gasoil" dataDxfId="282" totalsRowDxfId="281"/>
    <tableColumn id="10" xr3:uid="{00000000-0010-0000-1200-00000A000000}" name="Pre-Filtro de Gasoil" dataDxfId="280" totalsRowDxfId="279"/>
    <tableColumn id="12" xr3:uid="{00000000-0010-0000-1200-00000C000000}" name="coste mantenimiento" dataDxfId="278">
      <calculatedColumnFormula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3000000}" name="BDCORRECTIVA" displayName="BDCORRECTIVA" ref="A10:T1453" totalsRowShown="0" headerRowDxfId="277" dataDxfId="276" tableBorderDxfId="275">
  <autoFilter ref="A10:T1453" xr:uid="{00000000-0009-0000-0100-000001000000}"/>
  <sortState xmlns:xlrd2="http://schemas.microsoft.com/office/spreadsheetml/2017/richdata2" ref="A11:T18448">
    <sortCondition ref="C10:C18448"/>
  </sortState>
  <tableColumns count="20">
    <tableColumn id="1" xr3:uid="{00000000-0010-0000-1300-000001000000}" name="Nº CAMIÓN" dataDxfId="274"/>
    <tableColumn id="34" xr3:uid="{00000000-0010-0000-1300-000022000000}" name="Tall/Rep" dataDxfId="273"/>
    <tableColumn id="3" xr3:uid="{00000000-0010-0000-1300-000003000000}" name="NºOTC" dataDxfId="272"/>
    <tableColumn id="4" xr3:uid="{00000000-0010-0000-1300-000004000000}" name="Solicitado" dataDxfId="271"/>
    <tableColumn id="5" xr3:uid="{00000000-0010-0000-1300-000005000000}" name="Nombre1" dataDxfId="270"/>
    <tableColumn id="6" xr3:uid="{00000000-0010-0000-1300-000006000000}" name="Nombre2" dataDxfId="269"/>
    <tableColumn id="7" xr3:uid="{00000000-0010-0000-1300-000007000000}" name="Nombre3" dataDxfId="268"/>
    <tableColumn id="8" xr3:uid="{00000000-0010-0000-1300-000008000000}" name="Nombre4" dataDxfId="267"/>
    <tableColumn id="9" xr3:uid="{00000000-0010-0000-1300-000009000000}" name="Fecha entrada" dataDxfId="266"/>
    <tableColumn id="11" xr3:uid="{00000000-0010-0000-1300-00000B000000}" name="Fecha Fin" dataDxfId="265"/>
    <tableColumn id="17" xr3:uid="{00000000-0010-0000-1300-000011000000}" name="Nº de días" dataDxfId="264">
      <calculatedColumnFormula>IF(BDCORRECTIVA[[#This Row],[Fecha entrada]]=0,"",BDCORRECTIVA[[#This Row],[Fecha Fin]]-BDCORRECTIVA[[#This Row],[Fecha entrada]]+1)</calculatedColumnFormula>
    </tableColumn>
    <tableColumn id="18" xr3:uid="{00000000-0010-0000-1300-000012000000}" name="Chasis" dataDxfId="263"/>
    <tableColumn id="19" xr3:uid="{00000000-0010-0000-1300-000013000000}" name="Carrocería" dataDxfId="262"/>
    <tableColumn id="20" xr3:uid="{00000000-0010-0000-1300-000014000000}" name="Ruedas" dataDxfId="261"/>
    <tableColumn id="21" xr3:uid="{00000000-0010-0000-1300-000015000000}" name="Mecanica" dataDxfId="260"/>
    <tableColumn id="22" xr3:uid="{00000000-0010-0000-1300-000016000000}" name="Elec, vehiculos" dataDxfId="259"/>
    <tableColumn id="31" xr3:uid="{00000000-0010-0000-1300-00001F000000}" name="Descripción trabajo solicitado" dataDxfId="258"/>
    <tableColumn id="32" xr3:uid="{00000000-0010-0000-1300-000020000000}" name="Descripción trabajo realizado" dataDxfId="257"/>
    <tableColumn id="33" xr3:uid="{00000000-0010-0000-1300-000021000000}" name="Observaciones" dataDxfId="256"/>
    <tableColumn id="36" xr3:uid="{00000000-0010-0000-1300-000024000000}" name="Proyecto" dataDxfId="2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54B9A-C96C-43FD-A0D2-7722A06C539A}" name="BDCORRECTIVAINF" displayName="BDCORRECTIVAINF" ref="A1:BZ397" totalsRowShown="0" headerRowDxfId="254" dataDxfId="253" tableBorderDxfId="252" dataCellStyle="20% - Énfasis3">
  <autoFilter ref="A1:BZ397" xr:uid="{00000000-0009-0000-0100-000008000000}"/>
  <sortState xmlns:xlrd2="http://schemas.microsoft.com/office/spreadsheetml/2017/richdata2" ref="A2:BZ204">
    <sortCondition descending="1" ref="A1:A204"/>
  </sortState>
  <tableColumns count="78">
    <tableColumn id="3" xr3:uid="{6493A0F9-4089-412E-9FF8-4FC2AE8A2132}" name="NºOTC" dataDxfId="251" totalsRowDxfId="250"/>
    <tableColumn id="1" xr3:uid="{FEE62A91-C80E-4693-9429-156465D2158F}" name="Nº CAMIÓN" dataDxfId="249" totalsRowDxfId="248" dataCellStyle="20% - Énfasis3"/>
    <tableColumn id="37" xr3:uid="{1F484B55-E0A5-4ED2-9966-BD0FA448DAAA}" name="MARCA" dataDxfId="247" dataCellStyle="20% - Énfasis3"/>
    <tableColumn id="41" xr3:uid="{92FD77B9-DEBA-42D9-8CFD-38F437A72FB4}" name="FLOTA" dataDxfId="246" dataCellStyle="20% - Énfasis3"/>
    <tableColumn id="40" xr3:uid="{13F84B34-42A1-4C53-9754-2FA09FD9DAB5}" name="WILAYA" dataDxfId="245" dataCellStyle="20% - Énfasis3"/>
    <tableColumn id="39" xr3:uid="{84581CD7-71C1-46C2-94AF-BBDF42163FE5}" name="MODELO" dataDxfId="244" dataCellStyle="20% - Énfasis3"/>
    <tableColumn id="34" xr3:uid="{5A0E6DB6-7F8D-430F-A6A5-50E2A8905BC5}" name="Tall/Rep" dataDxfId="243" totalsRowDxfId="242"/>
    <tableColumn id="9" xr3:uid="{7C790EB9-6B32-4134-9569-8818728E33FF}" name="Fecha entrada" dataDxfId="241" totalsRowDxfId="240" dataCellStyle="20% - Énfasis3"/>
    <tableColumn id="11" xr3:uid="{4EE29DC5-AF2C-4951-A993-A20767DA00B3}" name="Fecha Fin" dataDxfId="239" totalsRowDxfId="238" dataCellStyle="20% - Énfasis3"/>
    <tableColumn id="17" xr3:uid="{F6EDB995-2CB1-4433-8D54-85B22B63C154}" name="Nº de días de parada" dataDxfId="237" totalsRowDxfId="236" dataCellStyle="20% - Énfasis3">
      <calculatedColumnFormula>BDCORRECTIVAINF[[#This Row],[Fecha Fin]]-BDCORRECTIVAINF[[#This Row],[Fecha entrada]]+1</calculatedColumnFormula>
    </tableColumn>
    <tableColumn id="26" xr3:uid="{D9CED008-A0E7-4556-8CBA-60E9705CBC80}" name="Chasis" dataDxfId="235" totalsRowDxfId="234" dataCellStyle="20% - Énfasis3"/>
    <tableColumn id="24" xr3:uid="{0378EBAE-C55C-4DA2-BF4B-FF122D299847}" name="Ruedas" dataDxfId="233" totalsRowDxfId="232" dataCellStyle="20% - Énfasis3"/>
    <tableColumn id="27" xr3:uid="{3CD65817-D72F-4216-9624-F9D00F7979C5}" name="Electrica" dataDxfId="231" totalsRowDxfId="230" dataCellStyle="20% - Énfasis3"/>
    <tableColumn id="25" xr3:uid="{FD15D929-67DE-4A31-8461-3B1F26999AC5}" name="Carroceria" dataDxfId="229" totalsRowDxfId="228" dataCellStyle="20% - Énfasis3"/>
    <tableColumn id="22" xr3:uid="{B431256F-C787-4E00-AE8B-3032361F2BA7}" name="Mecanica" dataDxfId="227" totalsRowDxfId="226" dataCellStyle="20% - Énfasis3"/>
    <tableColumn id="70" xr3:uid="{8EEA1083-65B2-41FB-B042-5FCCA697F182}" name="Amortiguador" dataDxfId="225" dataCellStyle="20% - Énfasis3"/>
    <tableColumn id="72" xr3:uid="{04678081-371B-4028-988C-F18699425E95}" name="Cables palanca" dataDxfId="224" totalsRowDxfId="223" dataCellStyle="20% - Énfasis3"/>
    <tableColumn id="73" xr3:uid="{BC2B46D7-4FEA-4B28-8E73-0A511ED51412}" name="Casquillos" dataDxfId="222" totalsRowDxfId="221" dataCellStyle="20% - Énfasis3"/>
    <tableColumn id="74" xr3:uid="{9C910FDE-A72E-45F7-8015-0E36645453B3}" name="Esparragos" dataDxfId="220" totalsRowDxfId="219" dataCellStyle="20% - Énfasis3"/>
    <tableColumn id="75" xr3:uid="{B2F0C943-BACA-49DF-B13D-ABB3C433212F}" name="Neceser palanca" dataDxfId="218" totalsRowDxfId="217" dataCellStyle="20% - Énfasis3"/>
    <tableColumn id="76" xr3:uid="{58AD1BBD-3EB1-4B21-8CF3-AB429A8C41AF}" name="Palanca" dataDxfId="216" totalsRowDxfId="215" dataCellStyle="20% - Énfasis3"/>
    <tableColumn id="78" xr3:uid="{A1EDBADE-C3B8-4CE5-8029-80BFD06DE551}" name="Travesaño" dataDxfId="214" totalsRowDxfId="213" dataCellStyle="20% - Énfasis3"/>
    <tableColumn id="79" xr3:uid="{5C504EC6-F528-47FA-B03C-C6C0CFC3D1D0}" name="BALLESTA ENTERA D" dataDxfId="212" totalsRowDxfId="211" dataCellStyle="20% - Énfasis3"/>
    <tableColumn id="80" xr3:uid="{F9592D08-94C5-4A2C-B07E-024F0A6D0937}" name="HOJA MAESTRA D" dataDxfId="210" totalsRowDxfId="209" dataCellStyle="20% - Énfasis3"/>
    <tableColumn id="81" xr3:uid="{62DF6A7F-7EE0-4C63-8F5A-3C87E1B6D7F0}" name="1ª HOJA D" dataDxfId="208" totalsRowDxfId="207" dataCellStyle="20% - Énfasis3"/>
    <tableColumn id="82" xr3:uid="{D4CB066F-0B4C-42BF-B026-3FC8D922F4DE}" name="2ª HOJAS D" dataDxfId="206" totalsRowDxfId="205" dataCellStyle="20% - Énfasis3"/>
    <tableColumn id="83" xr3:uid="{2A29D9EB-510A-43C4-9620-DDA1E2C15E74}" name="3ª HOJAS D" dataDxfId="204" totalsRowDxfId="203" dataCellStyle="20% - Énfasis3"/>
    <tableColumn id="84" xr3:uid="{8C54EF9D-32D6-4045-BD3D-57B9982C503D}" name="4ª HOJAS D" dataDxfId="202" totalsRowDxfId="201" dataCellStyle="20% - Énfasis3"/>
    <tableColumn id="85" xr3:uid="{63F04393-F81F-462D-A457-9C2F51519767}" name="5ª HOJAS D" dataDxfId="200" totalsRowDxfId="199" dataCellStyle="20% - Énfasis3"/>
    <tableColumn id="86" xr3:uid="{D3B3E184-7392-444E-8DEE-427B6E4AF250}" name="BRIDA D" dataDxfId="198" totalsRowDxfId="197" dataCellStyle="20% - Énfasis3"/>
    <tableColumn id="87" xr3:uid="{1DD76BDD-6C70-4041-8694-B39EDE2A5E70}" name="BULÓN D" dataDxfId="196" totalsRowDxfId="195" dataCellStyle="20% - Énfasis3"/>
    <tableColumn id="52" xr3:uid="{7DE2D220-D2D4-48FD-98C5-91DFEEA3E403}" name="GEMELA D" dataDxfId="194" totalsRowDxfId="193" dataCellStyle="20% - Énfasis3"/>
    <tableColumn id="53" xr3:uid="{B0DD58C8-24DE-4920-A670-4AEFBC0BA7D1}" name="BALLESTA ENTERA T" dataDxfId="192" totalsRowDxfId="191" dataCellStyle="20% - Énfasis3"/>
    <tableColumn id="54" xr3:uid="{D07CE5EC-EA31-4268-9903-1FDB54AB68E9}" name="HOJA MAESTRA T" dataDxfId="190" totalsRowDxfId="189" dataCellStyle="20% - Énfasis3"/>
    <tableColumn id="55" xr3:uid="{99845E50-8B60-4762-9165-2F09256088A5}" name="1ª HOJA T" dataDxfId="188" totalsRowDxfId="187" dataCellStyle="20% - Énfasis3"/>
    <tableColumn id="56" xr3:uid="{39D8585A-30C7-45E8-BC20-47F4A982E069}" name="2ª HOJAS T" dataDxfId="186" totalsRowDxfId="185" dataCellStyle="20% - Énfasis3"/>
    <tableColumn id="57" xr3:uid="{1AE03F88-D491-46FE-B9E8-A0BC4632E690}" name="3ª HOJAS T" dataDxfId="184" totalsRowDxfId="183" dataCellStyle="20% - Énfasis3"/>
    <tableColumn id="58" xr3:uid="{9E3FA45C-8FD2-48ED-A0D5-62ECD02926A8}" name="4ª HOJAS T" dataDxfId="182" totalsRowDxfId="181" dataCellStyle="20% - Énfasis3"/>
    <tableColumn id="59" xr3:uid="{AAE0A16B-CBBB-4460-B1B6-13A8512AE381}" name="5ª HOJAS T" dataDxfId="180" totalsRowDxfId="179" dataCellStyle="20% - Énfasis3"/>
    <tableColumn id="60" xr3:uid="{1DDE2B09-59AE-46EB-BF81-B23D05408B63}" name="BRIDA T" dataDxfId="178" totalsRowDxfId="177" dataCellStyle="20% - Énfasis3"/>
    <tableColumn id="61" xr3:uid="{32334136-34C6-44FA-BF20-F15C2DEE8972}" name="BULÓN T" dataDxfId="176" totalsRowDxfId="175" dataCellStyle="20% - Énfasis3"/>
    <tableColumn id="62" xr3:uid="{74D1F7F0-7A10-4FCB-B072-B5B4DF0BC429}" name="GEMELA T" dataDxfId="174" totalsRowDxfId="173" dataCellStyle="20% - Énfasis3"/>
    <tableColumn id="63" xr3:uid="{CC2676AA-74C7-427D-AEC8-5D2B2CAB9616}" name="CÁMARA 12R20" dataDxfId="172" totalsRowDxfId="171" dataCellStyle="20% - Énfasis3"/>
    <tableColumn id="64" xr3:uid="{3FB9E2F7-7604-460C-AD56-ADBFACA4E3A1}" name="CÁMARA 12R24" dataDxfId="170" totalsRowDxfId="169" dataCellStyle="20% - Énfasis3"/>
    <tableColumn id="65" xr3:uid="{4C0ADABA-93EF-4EDD-889F-6E5648DCB3DD}" name="NEUMÁTICO 12R20" dataDxfId="168" totalsRowDxfId="167" dataCellStyle="20% - Énfasis3"/>
    <tableColumn id="67" xr3:uid="{10307FD9-1139-4B19-ABC7-09DECBA9D2E3}" name="NEUMÁTICO 13/80 R22,5" dataDxfId="166" totalsRowDxfId="165" dataCellStyle="20% - Énfasis3"/>
    <tableColumn id="68" xr3:uid="{8724A86B-3B3D-4718-B11A-5B1FE9D6C604}" name="NEUMÁTICO 12R24 " dataDxfId="164" totalsRowDxfId="163" dataCellStyle="20% - Énfasis3"/>
    <tableColumn id="47" xr3:uid="{07F4EC28-0886-4805-BC95-28478CCD72F9}" name="NEUMÁTICO 295/80 R22,5" dataDxfId="162" totalsRowDxfId="161" dataCellStyle="20% - Énfasis3"/>
    <tableColumn id="48" xr3:uid="{BE7B3737-E0E6-46DF-85D8-5AEC23D686A1}" name="NEUMÁTICO 315/80R22.5" dataDxfId="160" totalsRowDxfId="159" dataCellStyle="20% - Énfasis3"/>
    <tableColumn id="49" xr3:uid="{2B63BD48-3195-456F-8E1B-C60520EC34BB}" name="NEUMÁTICO 7.5R16 CON CAMARA  " dataDxfId="158" totalsRowDxfId="157" dataCellStyle="20% - Énfasis3"/>
    <tableColumn id="36" xr3:uid="{089F355B-FCC0-4BD8-BC4A-A3E4CCB08647}" name="Parche" dataDxfId="156" totalsRowDxfId="155" dataCellStyle="20% - Énfasis3"/>
    <tableColumn id="38" xr3:uid="{64B3D093-54D5-465F-8526-F54DB3068922}" name="Pasta" dataDxfId="154" totalsRowDxfId="153" dataCellStyle="20% - Énfasis3"/>
    <tableColumn id="42" xr3:uid="{F06ED5F4-78C3-4EC4-B4F1-B68280139562}" name="BATERIA 12V 100AH" dataDxfId="152" totalsRowDxfId="151" dataCellStyle="20% - Énfasis3"/>
    <tableColumn id="43" xr3:uid="{73A628A4-7ED0-4BC7-8DCA-0A9B7C8F4E31}" name="BATERIA 12V 120AH" dataDxfId="150" totalsRowDxfId="149" dataCellStyle="20% - Énfasis3"/>
    <tableColumn id="35" xr3:uid="{EE64F183-244E-4CE2-AD4F-57072E18A2D1}" name="BATERIA 12V 70AH " dataDxfId="148" totalsRowDxfId="147" dataCellStyle="20% - Énfasis3"/>
    <tableColumn id="31" xr3:uid="{636580EA-743E-4626-934A-D843DB3FF9AB}" name="BATERIA 12V 77AH " dataDxfId="146" totalsRowDxfId="145" dataCellStyle="20% - Énfasis3"/>
    <tableColumn id="32" xr3:uid="{B8FCF6B1-AD11-4873-8F13-DCA2892D1651}" name="Manguera amarilla 60D" dataDxfId="144" totalsRowDxfId="143" dataCellStyle="20% - Énfasis3"/>
    <tableColumn id="8" xr3:uid="{FCDB92C9-EB34-4DDD-95BC-2D610F515040}" name="Manguera amarilla 80D" dataDxfId="142" totalsRowDxfId="141" dataCellStyle="20% - Énfasis3"/>
    <tableColumn id="10" xr3:uid="{E258E51F-511C-479A-9F8A-B77BEC631781}" name="Manguera azul 60D" dataDxfId="140" totalsRowDxfId="139" dataCellStyle="20% - Énfasis3"/>
    <tableColumn id="13" xr3:uid="{E28E0543-62A3-4289-BB27-806F92BAF545}" name="Manguera azul 80D" dataDxfId="138" totalsRowDxfId="137" dataCellStyle="20% - Énfasis3"/>
    <tableColumn id="19" xr3:uid="{EAE159AA-F3D7-4B6D-BB9B-E93E7F33E83D}" name="Bomba Embrague" dataDxfId="136" totalsRowDxfId="135" dataCellStyle="20% - Énfasis3"/>
    <tableColumn id="20" xr3:uid="{2BB185A1-CFB1-4D43-A6B7-2C6B44D9503D}" name="Compresor" dataDxfId="134" totalsRowDxfId="133" dataCellStyle="20% - Énfasis3"/>
    <tableColumn id="21" xr3:uid="{058093FC-FC81-48FD-B3BE-098B317A38CD}" name="Disco Embrague" dataDxfId="132" totalsRowDxfId="131" dataCellStyle="20% - Énfasis3"/>
    <tableColumn id="23" xr3:uid="{23AEFDA5-AA83-473D-AAE5-9E516D8D6BF0}" name="Empalme" dataDxfId="130" totalsRowDxfId="129" dataCellStyle="20% - Énfasis3"/>
    <tableColumn id="29" xr3:uid="{87338F7D-410F-487C-9B06-044025B35687}" name="Filtro Secador" dataDxfId="128" totalsRowDxfId="127" dataCellStyle="20% - Énfasis3"/>
    <tableColumn id="33" xr3:uid="{4225CEC1-8208-4F3C-8220-7174E8366656}" name="Pulmon Freno" dataDxfId="126" totalsRowDxfId="125" dataCellStyle="20% - Énfasis3"/>
    <tableColumn id="14" xr3:uid="{6B20B107-B86E-4B08-A96A-3CF0E420C283}" name="Servoembrague" dataDxfId="124" totalsRowDxfId="123" dataCellStyle="20% - Énfasis3"/>
    <tableColumn id="15" xr3:uid="{877E8ED3-1520-4532-ADDA-68C467D8CBBF}" name="Tubo Hidraulico" dataDxfId="122" totalsRowDxfId="121" dataCellStyle="20% - Énfasis3"/>
    <tableColumn id="16" xr3:uid="{737826F6-2F90-4283-A14F-83FCB2ED2F74}" name="Valvula 4 vias" dataDxfId="120" totalsRowDxfId="119" dataCellStyle="20% - Énfasis3"/>
    <tableColumn id="18" xr3:uid="{A7C75B59-3462-4FA2-8BCD-D7C2EAC14837}" name="Valvula Freno" dataDxfId="118" totalsRowDxfId="117" dataCellStyle="20% - Énfasis3"/>
    <tableColumn id="28" xr3:uid="{56A0D672-7955-4135-96E0-792D5B5A471E}" name="Valvula Secadora" dataDxfId="116" totalsRowDxfId="115" dataCellStyle="20% - Énfasis3"/>
    <tableColumn id="30" xr3:uid="{DBDB5D2B-B803-491C-87A6-CFD6F7FA76C8}" name="Correas" dataDxfId="114" totalsRowDxfId="113" dataCellStyle="20% - Énfasis3"/>
    <tableColumn id="12" xr3:uid="{67C72B5F-5EE9-4CC5-AE71-A66636797044}" name="Coste Chasis" dataDxfId="112" dataCellStyle="Millares">
      <calculatedColumnFormula>+IFERROR(BDCORRECTIVAINF[[#This Row],[Amortiguador]]*VLOOKUP(BDCORRECTIVAINF[[#Headers],[Amortiguador]],[1]!Lista_Chasis[#Data],2,FALSE),0)+IFERROR(BDCORRECTIVAINF[[#This Row],[Cables palanca]]*VLOOKUP(BDCORRECTIVAINF[[#Headers],[Cables palanca]],[1]!Lista_Chasis[#Data],2,FALSE),0)+IFERROR(BDCORRECTIVAINF[[#This Row],[BALLESTA ENTERA D]]*VLOOKUP(BDCORRECTIVAINF[[#Headers],[BALLESTA ENTERA D]],[1]!Lista_Ballesta_Delantera[#Data],2,FALSE),0)+IFERROR(BDCORRECTIVAINF[[#This Row],[1ª HOJA D]]*VLOOKUP(BDCORRECTIVAINF[[#Headers],[1ª HOJA D]],[1]!Lista_Ballesta_Delantera[#Data],2,FALSE),0)+IFERROR(BDCORRECTIVAINF[[#This Row],[2ª HOJAS D]]*VLOOKUP(BDCORRECTIVAINF[[#Headers],[2ª HOJAS D]],[1]!Lista_Ballesta_Delantera[#Data],2,FALSE),0)+IFERROR(BDCORRECTIVAINF[[#This Row],[BULÓN D]]*VLOOKUP(BDCORRECTIVAINF[[#Headers],[BULÓN D]],[1]!Lista_Ballesta_Delantera[#Data],2,FALSE),0)+IFERROR(BDCORRECTIVAINF[[#This Row],[4ª HOJAS D]]*VLOOKUP(BDCORRECTIVAINF[[#Headers],[4ª HOJAS D]],[1]!Lista_Ballesta_Delantera[#Data],2,FALSE),0)+IFERROR(BDCORRECTIVAINF[[#This Row],[3ª HOJAS T]]*VLOOKUP(BDCORRECTIVAINF[[#Headers],[3ª HOJAS T]],[1]!Lista_Ballesta_Trasera[#Data],2,FALSE),0)+IFERROR(BDCORRECTIVAINF[[#This Row],[4ª HOJAS T]]*VLOOKUP(BDCORRECTIVAINF[[#Headers],[4ª HOJAS T]],[1]!Lista_Ballesta_Trasera[#Data],2,FALSE),0)+IFERROR(BDCORRECTIVAINF[[#This Row],[Esparragos]]*VLOOKUP(BDCORRECTIVAINF[[#Headers],[Esparragos]],[1]!Lista_Chasis[#Data],2,FALSE),0)+IFERROR(BDCORRECTIVAINF[[#This Row],[Casquillos]]*VLOOKUP(BDCORRECTIVAINF[[#Headers],[Casquillos]],[1]!Lista_Chasis[#Data],2,FALSE),0)+IFERROR(BDCORRECTIVAINF[[#This Row],[Neceser palanca]]*VLOOKUP(BDCORRECTIVAINF[[#Headers],[Neceser palanca]],[1]!Lista_Chasis[#Data],2,FALSE),0)+IFERROR(BDCORRECTIVAINF[[#This Row],[Palanca]]*VLOOKUP(BDCORRECTIVAINF[[#Headers],[Palanca]],[1]!Lista_Chasis[#Data],2,FALSE),0)+IFERROR(BDCORRECTIVAINF[[#This Row],[Travesaño]]*VLOOKUP(BDCORRECTIVAINF[[#Headers],[Travesaño]],[1]!Lista_Chasis[#Data],2,FALSE),0)+IFERROR(BDCORRECTIVAINF[[#This Row],[HOJA MAESTRA D]]*VLOOKUP(BDCORRECTIVAINF[[#Headers],[HOJA MAESTRA D]],[1]!Lista_Ballesta_Delantera[#Data],2,FALSE),0)+IFERROR(BDCORRECTIVAINF[[#This Row],[3ª HOJAS D]]*VLOOKUP(BDCORRECTIVAINF[[#Headers],[3ª HOJAS D]],[1]!Lista_Ballesta_Delantera[#Data],2,FALSE),0)+IFERROR(BDCORRECTIVAINF[[#This Row],[5ª HOJAS D]]*VLOOKUP(BDCORRECTIVAINF[[#Headers],[5ª HOJAS D]],[1]!Lista_Ballesta_Delantera[#Data],2,FALSE),0)+IFERROR(BDCORRECTIVAINF[[#This Row],[GEMELA D]]*VLOOKUP(BDCORRECTIVAINF[[#Headers],[GEMELA D]],[1]!Lista_Ballesta_Delantera[#Data],2,FALSE),0)+IFERROR(BDCORRECTIVAINF[[#This Row],[2ª HOJAS T]]*VLOOKUP(BDCORRECTIVAINF[[#Headers],[2ª HOJAS T]],[1]!Lista_Ballesta_Trasera[#Data],2,FALSE),0)+IFERROR(BDCORRECTIVAINF[[#This Row],[1ª HOJA T]]*VLOOKUP(BDCORRECTIVAINF[[#Headers],[1ª HOJA T]],[1]!Lista_Ballesta_Trasera[#Data],2,FALSE),0)+IFERROR(BDCORRECTIVAINF[[#This Row],[BALLESTA ENTERA T]]*VLOOKUP(BDCORRECTIVAINF[[#Headers],[BALLESTA ENTERA T]],[1]!Lista_Ballesta_Trasera[#Data],2,FALSE),0)+IFERROR(BDCORRECTIVAINF[[#This Row],[HOJA MAESTRA T]]*VLOOKUP(BDCORRECTIVAINF[[#Headers],[HOJA MAESTRA T]],[1]!Lista_Ballesta_Trasera[#Data],2,FALSE),0)+IFERROR(BDCORRECTIVAINF[[#This Row],[BULÓN T]]*VLOOKUP(BDCORRECTIVAINF[[#Headers],[BULÓN T]],[1]!Lista_Ballesta_Trasera[#Data],2,FALSE),0)+IFERROR(BDCORRECTIVAINF[[#This Row],[GEMELA T]]*VLOOKUP(BDCORRECTIVAINF[[#Headers],[GEMELA T]],[1]!Lista_Ballesta_Trasera[#Data],2,FALSE),0)+IFERROR(BDCORRECTIVAINF[[#This Row],[5ª HOJAS T]]*VLOOKUP(BDCORRECTIVAINF[[#Headers],[5ª HOJAS T]],[1]!Lista_Ballesta_Trasera[#Data],2,FALSE),0)</calculatedColumnFormula>
    </tableColumn>
    <tableColumn id="2" xr3:uid="{19A627B7-5B3B-4712-8FCB-07BEB650A1EB}" name="Coste Ruedas" dataDxfId="111" totalsRowDxfId="110" dataCellStyle="Millares">
      <calculatedColumnFormula>+IFERROR(BDCORRECTIVAINF[[#This Row],[CÁMARA 12R20]]*VLOOKUP(BDCORRECTIVAINF[[#Headers],[CÁMARA 12R20]],[1]!Lista_Neumaticos[#Data],2,FALSE),0)+IFERROR(BDCORRECTIVAINF[[#This Row],[CÁMARA 12R24]]*VLOOKUP(BDCORRECTIVAINF[[#Headers],[CÁMARA 12R24]],[1]!Lista_Neumaticos[#Data],2,FALSE),0)+IFERROR(BDCORRECTIVAINF[[#This Row],[NEUMÁTICO 12R20]]*VLOOKUP(BDCORRECTIVAINF[[#Headers],[NEUMÁTICO 12R20]],[1]!Lista_Neumaticos[#Data],2,FALSE),0)+IFERROR(BDCORRECTIVAINF[[#This Row],[NEUMÁTICO 13/80 R22,5]]*VLOOKUP(BDCORRECTIVAINF[[#Headers],[NEUMÁTICO 13/80 R22,5]],[1]!Lista_Neumaticos[#Data],2,FALSE),0)+IFERROR(BDCORRECTIVAINF[[#This Row],[NEUMÁTICO 12R24 ]]*VLOOKUP(BDCORRECTIVAINF[[#Headers],[NEUMÁTICO 12R24 ]],[1]!Lista_Neumaticos[#Data],2,FALSE),0)+IFERROR(BDCORRECTIVAINF[[#This Row],[NEUMÁTICO 295/80 R22,5]]*VLOOKUP(BDCORRECTIVAINF[[#Headers],[NEUMÁTICO 295/80 R22,5]],[1]!Lista_Neumaticos[#Data],2,FALSE),0)+IFERROR(BDCORRECTIVAINF[[#This Row],[NEUMÁTICO 315/80R22.5]]*VLOOKUP(BDCORRECTIVAINF[[#Headers],[NEUMÁTICO 315/80R22.5]],[1]!Lista_Neumaticos[#Data],2,FALSE),0)+IFERROR(BDCORRECTIVAINF[[#This Row],[NEUMÁTICO 7.5R16 CON CAMARA  ]]*VLOOKUP(BDCORRECTIVAINF[[#Headers],[NEUMÁTICO 7.5R16 CON CAMARA  ]],[1]!Lista_Neumaticos[#Data],2,FALSE),0)+IFERROR(BDCORRECTIVAINF[[#This Row],[Parche]]*VLOOKUP(BDCORRECTIVAINF[[#Headers],[Parche]],[1]!Lista_Vulcanizado[#Data],2,FALSE),0)+IFERROR(BDCORRECTIVAINF[[#This Row],[Pasta]]*VLOOKUP(BDCORRECTIVAINF[[#Headers],[Pasta]],[1]!Lista_Vulcanizado[#Data],2,FALSE),0)</calculatedColumnFormula>
    </tableColumn>
    <tableColumn id="4" xr3:uid="{64FB158F-9E29-48A2-B4DE-773CC5435688}" name="Coste Electrica" dataDxfId="109" totalsRowDxfId="108" dataCellStyle="Millares">
      <calculatedColumnFormula>+IFERROR(BDCORRECTIVAINF[[#This Row],[BATERIA 12V 100AH]]*VLOOKUP(BDCORRECTIVAINF[[#Headers],[BATERIA 12V 100AH]],[1]!Lista_Electrico[#Data],2,FALSE),0)+IFERROR(BDCORRECTIVAINF[[#This Row],[BATERIA 12V 120AH]]*VLOOKUP(BDCORRECTIVAINF[[#Headers],[BATERIA 12V 120AH]],[1]!Lista_Electrico[#Data],2,FALSE),0)+IFERROR(BDCORRECTIVAINF[[#This Row],[BATERIA 12V 70AH ]]*VLOOKUP(BDCORRECTIVAINF[[#Headers],[BATERIA 12V 70AH ]],[1]!Lista_Electrico[#Data],2,FALSE),0)+IFERROR(BDCORRECTIVAINF[[#This Row],[BATERIA 12V 77AH ]]*VLOOKUP(BDCORRECTIVAINF[[#Headers],[BATERIA 12V 77AH ]],[1]!Lista_Electrico[#Data],2,FALSE),0)</calculatedColumnFormula>
    </tableColumn>
    <tableColumn id="5" xr3:uid="{775A45D4-846D-41AF-9C95-3710C1F3C02C}" name="Coste Carroceria" dataDxfId="107" totalsRowDxfId="106" dataCellStyle="Millares">
      <calculatedColumnFormula>+IFERROR(BDCORRECTIVAINF[[#This Row],[Manguera amarilla 60D]]*VLOOKUP(BDCORRECTIVAINF[[#Headers],[Manguera amarilla 60D]],[1]!Lista_Carroceria[#Data],2,FALSE),0)+IFERROR(BDCORRECTIVAINF[[#This Row],[Manguera amarilla 80D]]*VLOOKUP(BDCORRECTIVAINF[[#Headers],[Manguera amarilla 80D]],[1]!Lista_Carroceria[#Data],2,FALSE),0)+IFERROR(BDCORRECTIVAINF[[#This Row],[Manguera azul 60D]]*VLOOKUP(BDCORRECTIVAINF[[#Headers],[Manguera azul 60D]],[1]!Lista_Carroceria[#Data],2,FALSE),0)+IFERROR(BDCORRECTIVAINF[[#This Row],[Manguera azul 80D]]*VLOOKUP(BDCORRECTIVAINF[[#Headers],[Manguera azul 80D]],[1]!Lista_Carroceria[#Data],2,FALSE),0)</calculatedColumnFormula>
    </tableColumn>
    <tableColumn id="6" xr3:uid="{59294B2C-A1B5-49C0-A69B-BE6E4DFFB1DB}" name="Coste Mecanica" dataDxfId="105" totalsRowDxfId="104" dataCellStyle="Millares">
      <calculatedColumnFormula>+IFERROR(BDCORRECTIVAINF[[#This Row],[Valvula Secadora]]*VLOOKUP(BDCORRECTIVAINF[[#Headers],[Valvula Secadora]],[1]!Lista_Mecanica[#Data],2,FALSE),0)+IFERROR(BDCORRECTIVAINF[[#This Row],[Correas]]*VLOOKUP(BDCORRECTIVAINF[[#Headers],[Correas]],[1]!Lista_Mecanica[#Data],2,FALSE),0)+IFERROR(BDCORRECTIVAINF[[#This Row],[Bomba Embrague]]*VLOOKUP(BDCORRECTIVAINF[[#Headers],[Bomba Embrague]],[1]!Lista_Mecanica[#Data],2,FALSE),0)+IFERROR(BDCORRECTIVAINF[[#This Row],[Compresor]]*VLOOKUP(BDCORRECTIVAINF[[#Headers],[Compresor]],[1]!Lista_Mecanica[#Data],2,FALSE),0)+IFERROR(BDCORRECTIVAINF[[#This Row],[Disco Embrague]]*VLOOKUP(BDCORRECTIVAINF[[#Headers],[Disco Embrague]],[1]!Lista_Mecanica[#Data],2,FALSE),0)+IFERROR(BDCORRECTIVAINF[[#This Row],[Empalme]]*VLOOKUP(BDCORRECTIVAINF[[#Headers],[Empalme]],[1]!Lista_Mecanica[#Data],2,FALSE),0)+IFERROR(BDCORRECTIVAINF[[#This Row],[Filtro Secador]]*VLOOKUP(BDCORRECTIVAINF[[#Headers],[Filtro Secador]],[1]!Lista_Mecanica[#Data],2,FALSE),0)+IFERROR(BDCORRECTIVAINF[[#This Row],[Pulmon Freno]]*VLOOKUP(BDCORRECTIVAINF[[#Headers],[Pulmon Freno]],[1]!Lista_Mecanica[#Data],2,FALSE),0)+IFERROR(BDCORRECTIVAINF[[#This Row],[Servoembrague]]*VLOOKUP(BDCORRECTIVAINF[[#Headers],[Servoembrague]],[1]!Lista_Mecanica[#Data],2,FALSE),0)+IFERROR(BDCORRECTIVAINF[[#This Row],[Tubo Hidraulico]]*VLOOKUP(BDCORRECTIVAINF[[#Headers],[Tubo Hidraulico]],[1]!Lista_Mecanica[#Data],2,FALSE),0)+IFERROR(BDCORRECTIVAINF[[#This Row],[Valvula 4 vias]]*VLOOKUP(BDCORRECTIVAINF[[#Headers],[Valvula 4 vias]],[1]!Lista_Mecanica[#Data],2,FALSE),0)+IFERROR(BDCORRECTIVAINF[[#This Row],[Valvula Freno]]*VLOOKUP(BDCORRECTIVAINF[[#Headers],[Valvula Freno]],[1]!Lista_Mecanica[#Data],2,FALSE),0)</calculatedColumnFormula>
    </tableColumn>
    <tableColumn id="7" xr3:uid="{0390FDE1-C563-4D2E-ADF2-3305E5E5B614}" name="Coste TOTAL" dataDxfId="103" totalsRowDxfId="102" dataCellStyle="Millares">
      <calculatedColumnFormula>+SUM(BDCORRECTIVAINF[[#This Row],[Coste Chasis]:[Coste Mecanica]])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1000000}" name="Lista_Talleres" displayName="Lista_Talleres" ref="K1:K8" totalsRowShown="0" headerRowDxfId="101" headerRowBorderDxfId="100" tableBorderDxfId="99">
  <autoFilter ref="K1:K8" xr:uid="{00000000-0009-0000-0100-00000E000000}"/>
  <sortState xmlns:xlrd2="http://schemas.microsoft.com/office/spreadsheetml/2017/richdata2" ref="K2:K7">
    <sortCondition ref="K1:K7"/>
  </sortState>
  <tableColumns count="1">
    <tableColumn id="1" xr3:uid="{00000000-0010-0000-0100-000001000000}" name="TALLER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2000000}" name="lista" displayName="lista" ref="M1:M62" totalsRowShown="0" headerRowDxfId="98" dataDxfId="96" headerRowBorderDxfId="97" tableBorderDxfId="95" totalsRowBorderDxfId="94">
  <autoFilter ref="M1:M62" xr:uid="{00000000-0009-0000-0100-000010000000}"/>
  <tableColumns count="1">
    <tableColumn id="1" xr3:uid="{00000000-0010-0000-0200-000001000000}" name="LISTA" dataDxfId="9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3000000}" name="TIPOMANTENIMIENTO" displayName="TIPOMANTENIMIENTO" ref="O1:O5" totalsRowShown="0" headerRowDxfId="92" dataDxfId="90" headerRowBorderDxfId="91" tableBorderDxfId="89">
  <autoFilter ref="O1:O5" xr:uid="{00000000-0009-0000-0100-000011000000}"/>
  <sortState xmlns:xlrd2="http://schemas.microsoft.com/office/spreadsheetml/2017/richdata2" ref="O2:O5">
    <sortCondition ref="O1:O5"/>
  </sortState>
  <tableColumns count="1">
    <tableColumn id="1" xr3:uid="{00000000-0010-0000-0300-000001000000}" name="tipo de mantenimiento" dataDxfId="8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4000000}" name="Lista_Neumaticos" displayName="Lista_Neumaticos" ref="X1:Y9" totalsRowShown="0" headerRowDxfId="87" dataDxfId="85" headerRowBorderDxfId="86" tableBorderDxfId="84">
  <autoFilter ref="X1:Y9" xr:uid="{00000000-0009-0000-0100-000012000000}"/>
  <sortState xmlns:xlrd2="http://schemas.microsoft.com/office/spreadsheetml/2017/richdata2" ref="X2:Y9">
    <sortCondition ref="X1:X9"/>
  </sortState>
  <tableColumns count="2">
    <tableColumn id="1" xr3:uid="{00000000-0010-0000-0400-000001000000}" name="Neumaticos" dataDxfId="83"/>
    <tableColumn id="2" xr3:uid="{00000000-0010-0000-0400-000002000000}" name="Precio neumatico" dataDxfId="82"/>
  </tableColumns>
  <tableStyleInfo name="TableStyleMedium2 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5000000}" name="Lista_Electrico" displayName="Lista_Electrico" ref="Z1:AA5" totalsRowShown="0" headerRowDxfId="81" dataDxfId="79" headerRowBorderDxfId="80" tableBorderDxfId="78" totalsRowBorderDxfId="77">
  <autoFilter ref="Z1:AA5" xr:uid="{00000000-0009-0000-0100-000013000000}"/>
  <sortState xmlns:xlrd2="http://schemas.microsoft.com/office/spreadsheetml/2017/richdata2" ref="Z2:AA5">
    <sortCondition ref="Z1:Z5"/>
  </sortState>
  <tableColumns count="2">
    <tableColumn id="1" xr3:uid="{00000000-0010-0000-0500-000001000000}" name="Electrico" dataDxfId="76"/>
    <tableColumn id="2" xr3:uid="{00000000-0010-0000-0500-000002000000}" name="Coste bat" dataDxfId="75"/>
  </tableColumns>
  <tableStyleInfo name="TableStyleMedium2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6000000}" name="Lista_Liquidos" displayName="Lista_Liquidos" ref="P1:Q10" totalsRowShown="0" headerRowDxfId="74" headerRowBorderDxfId="73" tableBorderDxfId="72" totalsRowBorderDxfId="71">
  <autoFilter ref="P1:Q10" xr:uid="{00000000-0009-0000-0100-000014000000}"/>
  <sortState xmlns:xlrd2="http://schemas.microsoft.com/office/spreadsheetml/2017/richdata2" ref="P2:Q10">
    <sortCondition ref="P1:P10"/>
  </sortState>
  <tableColumns count="2">
    <tableColumn id="1" xr3:uid="{00000000-0010-0000-0600-000001000000}" name="Liquidos" dataDxfId="70"/>
    <tableColumn id="2" xr3:uid="{00000000-0010-0000-0600-000002000000}" name="Coste" dataDxfId="69"/>
  </tableColumns>
  <tableStyleInfo name="TableStyleMedium2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7000000}" name="Lista_Ballesta_Delantera" displayName="Lista_Ballesta_Delantera" ref="AB1:AC11" totalsRowShown="0" headerRowDxfId="68" dataDxfId="66" headerRowBorderDxfId="67" tableBorderDxfId="65">
  <autoFilter ref="AB1:AC11" xr:uid="{00000000-0009-0000-0100-000015000000}"/>
  <tableColumns count="2">
    <tableColumn id="1" xr3:uid="{00000000-0010-0000-0700-000001000000}" name="Ballesta Delantera" dataDxfId="64"/>
    <tableColumn id="2" xr3:uid="{00000000-0010-0000-0700-000002000000}" name="Coste delantera" dataDxfId="63"/>
  </tableColumns>
  <tableStyleInfo name="TableStyleMedium2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8000000}" name="Lista_Carroceria" displayName="Lista_Carroceria" ref="AF1:AG5" totalsRowShown="0" headerRowDxfId="62" headerRowBorderDxfId="61" tableBorderDxfId="60" totalsRowBorderDxfId="59">
  <autoFilter ref="AF1:AG5" xr:uid="{00000000-0009-0000-0100-000016000000}"/>
  <sortState xmlns:xlrd2="http://schemas.microsoft.com/office/spreadsheetml/2017/richdata2" ref="AF2:AG5">
    <sortCondition ref="AF1:AF5"/>
  </sortState>
  <tableColumns count="2">
    <tableColumn id="1" xr3:uid="{00000000-0010-0000-0800-000001000000}" name="Carroceria" dataDxfId="58"/>
    <tableColumn id="2" xr3:uid="{00000000-0010-0000-0800-000002000000}" name="Coste" dataDxfId="57"/>
  </tableColumns>
  <tableStyleInfo name="TableStyleMedium2 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9000000}" name="Lista_Mecanica" displayName="Lista_Mecanica" ref="AH1:AI13" totalsRowShown="0" headerRowDxfId="56" dataDxfId="54" headerRowBorderDxfId="55" tableBorderDxfId="53">
  <autoFilter ref="AH1:AI13" xr:uid="{00000000-0009-0000-0100-000017000000}"/>
  <sortState xmlns:xlrd2="http://schemas.microsoft.com/office/spreadsheetml/2017/richdata2" ref="AH2:AI12">
    <sortCondition ref="AH1:AH12"/>
  </sortState>
  <tableColumns count="2">
    <tableColumn id="1" xr3:uid="{00000000-0010-0000-0900-000001000000}" name="Mecanica" dataDxfId="52"/>
    <tableColumn id="2" xr3:uid="{00000000-0010-0000-0900-000002000000}" name="Coste unitario" dataDxfId="5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A000000}" name="Lista_Filtros" displayName="Lista_Filtros" ref="R1:S7" totalsRowShown="0" headerRowDxfId="50" headerRowBorderDxfId="49" tableBorderDxfId="48" totalsRowBorderDxfId="47">
  <autoFilter ref="R1:S7" xr:uid="{00000000-0009-0000-0100-000018000000}"/>
  <sortState xmlns:xlrd2="http://schemas.microsoft.com/office/spreadsheetml/2017/richdata2" ref="R2:S7">
    <sortCondition ref="R1:R7"/>
  </sortState>
  <tableColumns count="2">
    <tableColumn id="1" xr3:uid="{00000000-0010-0000-0A00-000001000000}" name="Filtros" dataDxfId="46"/>
    <tableColumn id="2" xr3:uid="{00000000-0010-0000-0A00-000002000000}" name="Coste" dataDxfId="45"/>
  </tableColumns>
  <tableStyleInfo name="TableStyleMedium2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B000000}" name="Lista_Averias" displayName="Lista_Averias" ref="U1:U6" totalsRowShown="0" headerRowDxfId="44" dataDxfId="42" headerRowBorderDxfId="43" tableBorderDxfId="41" totalsRowBorderDxfId="40">
  <autoFilter ref="U1:U6" xr:uid="{00000000-0009-0000-0100-00001A000000}"/>
  <tableColumns count="1">
    <tableColumn id="1" xr3:uid="{00000000-0010-0000-0B00-000001000000}" name="Tipo Averia" dataDxfId="3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C000000}" name="Lista_Chasis" displayName="Lista_Chasis" ref="V1:W8" totalsRowShown="0" headerRowDxfId="38" dataDxfId="36" headerRowBorderDxfId="37" tableBorderDxfId="35" totalsRowBorderDxfId="34">
  <autoFilter ref="V1:W8" xr:uid="{00000000-0009-0000-0100-00001B000000}"/>
  <sortState xmlns:xlrd2="http://schemas.microsoft.com/office/spreadsheetml/2017/richdata2" ref="V2:W8">
    <sortCondition ref="V1:V8"/>
  </sortState>
  <tableColumns count="2">
    <tableColumn id="1" xr3:uid="{00000000-0010-0000-0C00-000001000000}" name="Chasis" dataDxfId="33"/>
    <tableColumn id="2" xr3:uid="{00000000-0010-0000-0C00-000002000000}" name="Coste" dataDxfId="3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0D000000}" name="Lista_Ballesta_Trasera" displayName="Lista_Ballesta_Trasera" ref="AD1:AE11" totalsRowShown="0" dataDxfId="30" headerRowBorderDxfId="31" tableBorderDxfId="29">
  <autoFilter ref="AD1:AE11" xr:uid="{00000000-0009-0000-0100-00001C000000}"/>
  <tableColumns count="2">
    <tableColumn id="1" xr3:uid="{00000000-0010-0000-0D00-000001000000}" name="Ballesta Trasera" dataDxfId="28"/>
    <tableColumn id="2" xr3:uid="{00000000-0010-0000-0D00-000002000000}" name="Coste trasera" dataDxfId="2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E000000}" name="Lista_Vulcanizado" displayName="Lista_Vulcanizado" ref="AJ1:AK3" totalsRowShown="0" headerRowDxfId="26" headerRowBorderDxfId="25" tableBorderDxfId="24">
  <autoFilter ref="AJ1:AK3" xr:uid="{00000000-0009-0000-0100-00001D000000}"/>
  <sortState xmlns:xlrd2="http://schemas.microsoft.com/office/spreadsheetml/2017/richdata2" ref="AJ2:AK3">
    <sortCondition ref="AJ1:AJ3"/>
  </sortState>
  <tableColumns count="2">
    <tableColumn id="1" xr3:uid="{00000000-0010-0000-0E00-000001000000}" name="Vulcanizado"/>
    <tableColumn id="2" xr3:uid="{00000000-0010-0000-0E00-000002000000}" name="Coste unitario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F000000}" name="Lista_ruedas" displayName="Lista_ruedas" ref="AL1:AL3" totalsRowShown="0" headerRowDxfId="23" headerRowBorderDxfId="22" tableBorderDxfId="21">
  <autoFilter ref="AL1:AL3" xr:uid="{00000000-0009-0000-0100-00001E000000}"/>
  <sortState xmlns:xlrd2="http://schemas.microsoft.com/office/spreadsheetml/2017/richdata2" ref="AL2:AL3">
    <sortCondition ref="AL1:AL3"/>
  </sortState>
  <tableColumns count="1">
    <tableColumn id="1" xr3:uid="{00000000-0010-0000-0F00-000001000000}" name="Rueda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0000000}" name="trabajadores" displayName="trabajadores" ref="AN1:AR32" totalsRowShown="0" headerRowDxfId="20" dataDxfId="19" tableBorderDxfId="18">
  <autoFilter ref="AN1:AR32" xr:uid="{00000000-0009-0000-0100-000003000000}"/>
  <tableColumns count="5">
    <tableColumn id="1" xr3:uid="{00000000-0010-0000-1000-000001000000}" name="Nº" dataDxfId="17"/>
    <tableColumn id="2" xr3:uid="{00000000-0010-0000-1000-000002000000}" name="CODIGO" dataDxfId="16"/>
    <tableColumn id="3" xr3:uid="{00000000-0010-0000-1000-000003000000}" name="Nombre" dataDxfId="15"/>
    <tableColumn id="4" xr3:uid="{00000000-0010-0000-1000-000004000000}" name="Taller" dataDxfId="14"/>
    <tableColumn id="5" xr3:uid="{00000000-0010-0000-1000-000005000000}" name="Oficio" dataDxfId="13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0000000}" name="Camiones" displayName="Camiones" ref="B1:J57" totalsRowShown="0" headerRowDxfId="12" dataDxfId="10" headerRowBorderDxfId="11" tableBorderDxfId="9">
  <autoFilter ref="B1:J57" xr:uid="{00000000-0009-0000-0100-00000D000000}"/>
  <sortState xmlns:xlrd2="http://schemas.microsoft.com/office/spreadsheetml/2017/richdata2" ref="B2:J57">
    <sortCondition ref="C1:C57"/>
  </sortState>
  <tableColumns count="9">
    <tableColumn id="1" xr3:uid="{00000000-0010-0000-0000-000001000000}" name="Nº" dataDxfId="8"/>
    <tableColumn id="2" xr3:uid="{00000000-0010-0000-0000-000002000000}" name="MARCA" dataDxfId="7"/>
    <tableColumn id="3" xr3:uid="{00000000-0010-0000-0000-000003000000}" name="FLOTA" dataDxfId="6"/>
    <tableColumn id="4" xr3:uid="{00000000-0010-0000-0000-000004000000}" name="WILAYA" dataDxfId="5"/>
    <tableColumn id="5" xr3:uid="{00000000-0010-0000-0000-000005000000}" name="MODELO" dataDxfId="4"/>
    <tableColumn id="7" xr3:uid="{00000000-0010-0000-0000-000007000000}" name="TAG NUMBER" dataDxfId="3"/>
    <tableColumn id="6" xr3:uid="{00000000-0010-0000-0000-000006000000}" name="Nº  CHASIS" dataDxfId="2"/>
    <tableColumn id="8" xr3:uid="{00000000-0010-0000-0000-000008000000}" name="Parado" dataDxfId="1"/>
    <tableColumn id="9" xr3:uid="{00000000-0010-0000-0000-000009000000}" name="activo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13" Type="http://schemas.openxmlformats.org/officeDocument/2006/relationships/table" Target="../tables/table15.xml"/><Relationship Id="rId18" Type="http://schemas.openxmlformats.org/officeDocument/2006/relationships/table" Target="../tables/table2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17" Type="http://schemas.openxmlformats.org/officeDocument/2006/relationships/table" Target="../tables/table19.xml"/><Relationship Id="rId2" Type="http://schemas.openxmlformats.org/officeDocument/2006/relationships/table" Target="../tables/table4.xml"/><Relationship Id="rId16" Type="http://schemas.openxmlformats.org/officeDocument/2006/relationships/table" Target="../tables/table18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5" Type="http://schemas.openxmlformats.org/officeDocument/2006/relationships/table" Target="../tables/table1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Relationship Id="rId14" Type="http://schemas.openxmlformats.org/officeDocument/2006/relationships/table" Target="../tables/table1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2">
    <tabColor rgb="FFFFC000"/>
  </sheetPr>
  <dimension ref="A1:AB345"/>
  <sheetViews>
    <sheetView showGridLines="0" topLeftCell="A187" zoomScaleNormal="100" workbookViewId="0">
      <selection activeCell="I214" sqref="I214"/>
    </sheetView>
  </sheetViews>
  <sheetFormatPr baseColWidth="10" defaultColWidth="11.42578125" defaultRowHeight="12.75" x14ac:dyDescent="0.2"/>
  <cols>
    <col min="1" max="1" width="13.140625" style="169" customWidth="1"/>
    <col min="2" max="2" width="9.28515625" style="170" customWidth="1"/>
    <col min="3" max="3" width="11.42578125" style="10" bestFit="1" customWidth="1"/>
    <col min="4" max="4" width="10.7109375" style="10" bestFit="1" customWidth="1"/>
    <col min="5" max="5" width="11.5703125" style="3" bestFit="1" customWidth="1"/>
    <col min="6" max="6" width="17.42578125" style="3" bestFit="1" customWidth="1"/>
    <col min="7" max="7" width="11.42578125" style="184"/>
    <col min="8" max="8" width="13.7109375" style="186" customWidth="1"/>
    <col min="9" max="9" width="13.140625" style="184" customWidth="1"/>
    <col min="10" max="10" width="13.140625" style="185" customWidth="1"/>
    <col min="11" max="11" width="13.140625" style="3" customWidth="1"/>
    <col min="12" max="12" width="11.42578125" style="170"/>
    <col min="13" max="13" width="14.28515625" style="208" customWidth="1"/>
    <col min="14" max="14" width="17.42578125" style="208" bestFit="1" customWidth="1"/>
    <col min="15" max="15" width="13.5703125" style="208" bestFit="1" customWidth="1"/>
    <col min="16" max="16" width="17.140625" style="208" bestFit="1" customWidth="1"/>
    <col min="17" max="17" width="12.42578125" style="208" customWidth="1"/>
    <col min="18" max="20" width="11.42578125" style="208"/>
    <col min="21" max="21" width="17.28515625" style="208" customWidth="1"/>
    <col min="22" max="22" width="14.42578125" style="208" customWidth="1"/>
    <col min="23" max="23" width="15.7109375" style="208" customWidth="1"/>
    <col min="24" max="24" width="16.140625" style="208" customWidth="1"/>
    <col min="25" max="25" width="17.7109375" style="208" customWidth="1"/>
    <col min="26" max="26" width="16.5703125" style="208" customWidth="1"/>
    <col min="27" max="27" width="16.140625" style="23" customWidth="1"/>
    <col min="28" max="28" width="11.42578125" style="3" customWidth="1"/>
    <col min="29" max="16384" width="11.42578125" style="3"/>
  </cols>
  <sheetData>
    <row r="1" spans="1:27" ht="25.5" x14ac:dyDescent="0.2">
      <c r="A1" s="159" t="s">
        <v>572</v>
      </c>
      <c r="B1" s="160" t="s">
        <v>573</v>
      </c>
      <c r="C1" s="4" t="s">
        <v>88</v>
      </c>
      <c r="D1" s="4" t="s">
        <v>574</v>
      </c>
      <c r="E1" s="4" t="s">
        <v>89</v>
      </c>
      <c r="F1" s="4" t="s">
        <v>575</v>
      </c>
      <c r="G1" s="160" t="s">
        <v>236</v>
      </c>
      <c r="H1" s="171" t="s">
        <v>576</v>
      </c>
      <c r="I1" s="160" t="s">
        <v>577</v>
      </c>
      <c r="J1" s="172" t="s">
        <v>181</v>
      </c>
      <c r="K1" s="11" t="s">
        <v>15</v>
      </c>
      <c r="L1" s="171" t="s">
        <v>578</v>
      </c>
      <c r="M1" s="171" t="s">
        <v>208</v>
      </c>
      <c r="N1" s="171" t="s">
        <v>579</v>
      </c>
      <c r="O1" s="171" t="s">
        <v>580</v>
      </c>
      <c r="P1" s="171" t="s">
        <v>581</v>
      </c>
      <c r="Q1" s="171" t="s">
        <v>582</v>
      </c>
      <c r="R1" s="171" t="s">
        <v>583</v>
      </c>
      <c r="S1" s="171" t="s">
        <v>584</v>
      </c>
      <c r="T1" s="171" t="s">
        <v>209</v>
      </c>
      <c r="U1" s="171" t="s">
        <v>585</v>
      </c>
      <c r="V1" s="171" t="s">
        <v>586</v>
      </c>
      <c r="W1" s="171" t="s">
        <v>587</v>
      </c>
      <c r="X1" s="171" t="s">
        <v>588</v>
      </c>
      <c r="Y1" s="171" t="s">
        <v>589</v>
      </c>
      <c r="Z1" s="171" t="s">
        <v>590</v>
      </c>
      <c r="AA1" s="15" t="s">
        <v>591</v>
      </c>
    </row>
    <row r="2" spans="1:27" x14ac:dyDescent="0.2">
      <c r="A2" s="161">
        <v>1167</v>
      </c>
      <c r="B2" s="162" t="s">
        <v>107</v>
      </c>
      <c r="C2" s="154" t="s">
        <v>81</v>
      </c>
      <c r="D2" s="154" t="s">
        <v>639</v>
      </c>
      <c r="E2" s="154" t="s">
        <v>162</v>
      </c>
      <c r="F2" s="154" t="s">
        <v>648</v>
      </c>
      <c r="G2" s="173"/>
      <c r="H2" s="174" t="s">
        <v>211</v>
      </c>
      <c r="I2" s="175">
        <v>44896</v>
      </c>
      <c r="J2" s="175">
        <v>44896</v>
      </c>
      <c r="K2" s="16">
        <f>BDPREVENTIVA22[[#This Row],[Fecha Fin]]-BDPREVENTIVA22[[#This Row],[Fecha entrada]]+1</f>
        <v>1</v>
      </c>
      <c r="L2" s="187"/>
      <c r="M2" s="188"/>
      <c r="N2" s="188"/>
      <c r="O2" s="188"/>
      <c r="P2" s="188"/>
      <c r="Q2" s="188"/>
      <c r="R2" s="188"/>
      <c r="S2" s="188"/>
      <c r="T2" s="189"/>
      <c r="U2" s="190"/>
      <c r="V2" s="190"/>
      <c r="W2" s="190"/>
      <c r="X2" s="190"/>
      <c r="Y2" s="190"/>
      <c r="Z2" s="190"/>
      <c r="AA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" spans="1:27" x14ac:dyDescent="0.2">
      <c r="A3" s="161">
        <v>1199</v>
      </c>
      <c r="B3" s="162" t="s">
        <v>112</v>
      </c>
      <c r="C3" s="154" t="s">
        <v>81</v>
      </c>
      <c r="D3" s="154" t="s">
        <v>639</v>
      </c>
      <c r="E3" s="154" t="s">
        <v>161</v>
      </c>
      <c r="F3" s="154" t="s">
        <v>680</v>
      </c>
      <c r="G3" s="173"/>
      <c r="H3" s="174" t="s">
        <v>211</v>
      </c>
      <c r="I3" s="175">
        <v>44896</v>
      </c>
      <c r="J3" s="175">
        <v>44896</v>
      </c>
      <c r="K3" s="16">
        <f>BDPREVENTIVA22[[#This Row],[Fecha Fin]]-BDPREVENTIVA22[[#This Row],[Fecha entrada]]+1</f>
        <v>1</v>
      </c>
      <c r="L3" s="187"/>
      <c r="M3" s="188"/>
      <c r="N3" s="188"/>
      <c r="O3" s="188"/>
      <c r="P3" s="188"/>
      <c r="Q3" s="188"/>
      <c r="R3" s="188"/>
      <c r="S3" s="188"/>
      <c r="T3" s="189"/>
      <c r="U3" s="190"/>
      <c r="V3" s="190"/>
      <c r="W3" s="190"/>
      <c r="X3" s="190"/>
      <c r="Y3" s="190"/>
      <c r="Z3" s="190"/>
      <c r="AA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4" spans="1:27" x14ac:dyDescent="0.2">
      <c r="A4" s="161">
        <v>1209</v>
      </c>
      <c r="B4" s="162" t="s">
        <v>102</v>
      </c>
      <c r="C4" s="154" t="s">
        <v>81</v>
      </c>
      <c r="D4" s="154" t="s">
        <v>639</v>
      </c>
      <c r="E4" s="154" t="s">
        <v>166</v>
      </c>
      <c r="F4" s="154" t="s">
        <v>733</v>
      </c>
      <c r="G4" s="173"/>
      <c r="H4" s="174" t="s">
        <v>211</v>
      </c>
      <c r="I4" s="175">
        <v>44896</v>
      </c>
      <c r="J4" s="175">
        <v>44896</v>
      </c>
      <c r="K4" s="16">
        <f>BDPREVENTIVA22[[#This Row],[Fecha Fin]]-BDPREVENTIVA22[[#This Row],[Fecha entrada]]+1</f>
        <v>1</v>
      </c>
      <c r="L4" s="187"/>
      <c r="M4" s="188"/>
      <c r="N4" s="188"/>
      <c r="O4" s="188"/>
      <c r="P4" s="188"/>
      <c r="Q4" s="188"/>
      <c r="R4" s="188"/>
      <c r="S4" s="188"/>
      <c r="T4" s="189"/>
      <c r="U4" s="190"/>
      <c r="V4" s="190"/>
      <c r="W4" s="190"/>
      <c r="X4" s="190"/>
      <c r="Y4" s="190"/>
      <c r="Z4" s="190"/>
      <c r="AA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" spans="1:27" x14ac:dyDescent="0.2">
      <c r="A5" s="161">
        <v>1217</v>
      </c>
      <c r="B5" s="162" t="s">
        <v>53</v>
      </c>
      <c r="C5" s="154" t="s">
        <v>81</v>
      </c>
      <c r="D5" s="154" t="s">
        <v>639</v>
      </c>
      <c r="E5" s="154" t="s">
        <v>164</v>
      </c>
      <c r="F5" s="154" t="s">
        <v>687</v>
      </c>
      <c r="G5" s="173"/>
      <c r="H5" s="174" t="s">
        <v>211</v>
      </c>
      <c r="I5" s="175">
        <v>44896</v>
      </c>
      <c r="J5" s="175">
        <v>44896</v>
      </c>
      <c r="K5" s="16">
        <f>BDPREVENTIVA22[[#This Row],[Fecha Fin]]-BDPREVENTIVA22[[#This Row],[Fecha entrada]]+1</f>
        <v>1</v>
      </c>
      <c r="L5" s="187"/>
      <c r="M5" s="188"/>
      <c r="N5" s="188"/>
      <c r="O5" s="188"/>
      <c r="P5" s="188"/>
      <c r="Q5" s="188"/>
      <c r="R5" s="188"/>
      <c r="S5" s="188"/>
      <c r="T5" s="189"/>
      <c r="U5" s="190"/>
      <c r="V5" s="190"/>
      <c r="W5" s="190"/>
      <c r="X5" s="190"/>
      <c r="Y5" s="190"/>
      <c r="Z5" s="190"/>
      <c r="AA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" spans="1:27" x14ac:dyDescent="0.2">
      <c r="A6" s="161">
        <v>1225</v>
      </c>
      <c r="B6" s="162" t="s">
        <v>148</v>
      </c>
      <c r="C6" s="154" t="s">
        <v>81</v>
      </c>
      <c r="D6" s="154" t="s">
        <v>212</v>
      </c>
      <c r="E6" s="154" t="s">
        <v>739</v>
      </c>
      <c r="F6" s="154" t="s">
        <v>740</v>
      </c>
      <c r="G6" s="173" t="s">
        <v>750</v>
      </c>
      <c r="H6" s="174" t="s">
        <v>211</v>
      </c>
      <c r="I6" s="175">
        <v>44898</v>
      </c>
      <c r="J6" s="175">
        <v>44898</v>
      </c>
      <c r="K6" s="16">
        <f>BDPREVENTIVA22[[#This Row],[Fecha Fin]]-BDPREVENTIVA22[[#This Row],[Fecha entrada]]+1</f>
        <v>1</v>
      </c>
      <c r="L6" s="187"/>
      <c r="M6" s="188"/>
      <c r="N6" s="188"/>
      <c r="O6" s="188"/>
      <c r="P6" s="188"/>
      <c r="Q6" s="188"/>
      <c r="R6" s="188"/>
      <c r="S6" s="188"/>
      <c r="T6" s="189"/>
      <c r="U6" s="190"/>
      <c r="V6" s="190"/>
      <c r="W6" s="190"/>
      <c r="X6" s="190"/>
      <c r="Y6" s="190"/>
      <c r="Z6" s="190"/>
      <c r="AA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7" spans="1:27" x14ac:dyDescent="0.2">
      <c r="A7" s="161">
        <v>1173</v>
      </c>
      <c r="B7" s="162" t="s">
        <v>133</v>
      </c>
      <c r="C7" s="154" t="s">
        <v>81</v>
      </c>
      <c r="D7" s="154" t="s">
        <v>639</v>
      </c>
      <c r="E7" s="154" t="s">
        <v>162</v>
      </c>
      <c r="F7" s="154" t="s">
        <v>640</v>
      </c>
      <c r="G7" s="173"/>
      <c r="H7" s="174" t="s">
        <v>211</v>
      </c>
      <c r="I7" s="175">
        <v>44899</v>
      </c>
      <c r="J7" s="175">
        <v>44899</v>
      </c>
      <c r="K7" s="16">
        <f>BDPREVENTIVA22[[#This Row],[Fecha Fin]]-BDPREVENTIVA22[[#This Row],[Fecha entrada]]+1</f>
        <v>1</v>
      </c>
      <c r="L7" s="187"/>
      <c r="M7" s="188"/>
      <c r="N7" s="188"/>
      <c r="O7" s="188"/>
      <c r="P7" s="188"/>
      <c r="Q7" s="188"/>
      <c r="R7" s="188"/>
      <c r="S7" s="188"/>
      <c r="T7" s="189"/>
      <c r="U7" s="190"/>
      <c r="V7" s="190"/>
      <c r="W7" s="190"/>
      <c r="X7" s="190"/>
      <c r="Y7" s="190"/>
      <c r="Z7" s="190"/>
      <c r="AA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8" spans="1:27" x14ac:dyDescent="0.2">
      <c r="A8" s="161">
        <v>1193</v>
      </c>
      <c r="B8" s="162" t="s">
        <v>116</v>
      </c>
      <c r="C8" s="154" t="s">
        <v>81</v>
      </c>
      <c r="D8" s="154" t="s">
        <v>639</v>
      </c>
      <c r="E8" s="154" t="s">
        <v>163</v>
      </c>
      <c r="F8" s="154" t="s">
        <v>687</v>
      </c>
      <c r="G8" s="173"/>
      <c r="H8" s="174" t="s">
        <v>211</v>
      </c>
      <c r="I8" s="175">
        <v>44900</v>
      </c>
      <c r="J8" s="175">
        <v>44900</v>
      </c>
      <c r="K8" s="16">
        <f>BDPREVENTIVA22[[#This Row],[Fecha Fin]]-BDPREVENTIVA22[[#This Row],[Fecha entrada]]+1</f>
        <v>1</v>
      </c>
      <c r="L8" s="187"/>
      <c r="M8" s="188"/>
      <c r="N8" s="188"/>
      <c r="O8" s="188"/>
      <c r="P8" s="188"/>
      <c r="Q8" s="188"/>
      <c r="R8" s="188"/>
      <c r="S8" s="188"/>
      <c r="T8" s="189"/>
      <c r="U8" s="190"/>
      <c r="V8" s="190"/>
      <c r="W8" s="190"/>
      <c r="X8" s="190"/>
      <c r="Y8" s="190"/>
      <c r="Z8" s="190"/>
      <c r="AA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" spans="1:27" x14ac:dyDescent="0.2">
      <c r="A9" s="161">
        <v>1169</v>
      </c>
      <c r="B9" s="162" t="s">
        <v>104</v>
      </c>
      <c r="C9" s="154" t="s">
        <v>81</v>
      </c>
      <c r="D9" s="154" t="s">
        <v>639</v>
      </c>
      <c r="E9" s="154" t="s">
        <v>162</v>
      </c>
      <c r="F9" s="154" t="s">
        <v>656</v>
      </c>
      <c r="G9" s="173"/>
      <c r="H9" s="174" t="s">
        <v>211</v>
      </c>
      <c r="I9" s="175">
        <v>44901</v>
      </c>
      <c r="J9" s="175">
        <v>44901</v>
      </c>
      <c r="K9" s="16">
        <f>BDPREVENTIVA22[[#This Row],[Fecha Fin]]-BDPREVENTIVA22[[#This Row],[Fecha entrada]]+1</f>
        <v>1</v>
      </c>
      <c r="L9" s="187"/>
      <c r="M9" s="188"/>
      <c r="N9" s="188"/>
      <c r="O9" s="188"/>
      <c r="P9" s="188"/>
      <c r="Q9" s="188"/>
      <c r="R9" s="188"/>
      <c r="S9" s="188"/>
      <c r="T9" s="189"/>
      <c r="U9" s="190"/>
      <c r="V9" s="190"/>
      <c r="W9" s="190"/>
      <c r="X9" s="190"/>
      <c r="Y9" s="190"/>
      <c r="Z9" s="190"/>
      <c r="AA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0" spans="1:27" x14ac:dyDescent="0.2">
      <c r="A10" s="161">
        <v>1239</v>
      </c>
      <c r="B10" s="162" t="s">
        <v>263</v>
      </c>
      <c r="C10" s="154" t="s">
        <v>82</v>
      </c>
      <c r="D10" s="154" t="s">
        <v>704</v>
      </c>
      <c r="E10" s="154" t="s">
        <v>161</v>
      </c>
      <c r="F10" s="154" t="s">
        <v>870</v>
      </c>
      <c r="G10" s="173" t="s">
        <v>597</v>
      </c>
      <c r="H10" s="174" t="s">
        <v>211</v>
      </c>
      <c r="I10" s="175">
        <v>44901</v>
      </c>
      <c r="J10" s="175">
        <v>44901</v>
      </c>
      <c r="K10" s="16">
        <f>BDPREVENTIVA22[[#This Row],[Fecha Fin]]-BDPREVENTIVA22[[#This Row],[Fecha entrada]]+1</f>
        <v>1</v>
      </c>
      <c r="L10" s="187"/>
      <c r="M10" s="188"/>
      <c r="N10" s="188"/>
      <c r="O10" s="188"/>
      <c r="P10" s="188"/>
      <c r="Q10" s="188"/>
      <c r="R10" s="188"/>
      <c r="S10" s="188"/>
      <c r="T10" s="189"/>
      <c r="U10" s="190"/>
      <c r="V10" s="190"/>
      <c r="W10" s="190"/>
      <c r="X10" s="190"/>
      <c r="Y10" s="190"/>
      <c r="Z10" s="190"/>
      <c r="AA1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" spans="1:27" x14ac:dyDescent="0.2">
      <c r="A11" s="161">
        <v>1181</v>
      </c>
      <c r="B11" s="162" t="s">
        <v>113</v>
      </c>
      <c r="C11" s="154" t="s">
        <v>81</v>
      </c>
      <c r="D11" s="154" t="s">
        <v>639</v>
      </c>
      <c r="E11" s="154" t="s">
        <v>162</v>
      </c>
      <c r="F11" s="154" t="s">
        <v>640</v>
      </c>
      <c r="G11" s="173"/>
      <c r="H11" s="174" t="s">
        <v>211</v>
      </c>
      <c r="I11" s="175">
        <v>44903</v>
      </c>
      <c r="J11" s="175">
        <v>44903</v>
      </c>
      <c r="K11" s="16">
        <f>BDPREVENTIVA22[[#This Row],[Fecha Fin]]-BDPREVENTIVA22[[#This Row],[Fecha entrada]]+1</f>
        <v>1</v>
      </c>
      <c r="L11" s="187"/>
      <c r="M11" s="188"/>
      <c r="N11" s="188"/>
      <c r="O11" s="188"/>
      <c r="P11" s="188"/>
      <c r="Q11" s="188"/>
      <c r="R11" s="188"/>
      <c r="S11" s="188"/>
      <c r="T11" s="189"/>
      <c r="U11" s="190"/>
      <c r="V11" s="190"/>
      <c r="W11" s="190"/>
      <c r="X11" s="190"/>
      <c r="Y11" s="190"/>
      <c r="Z11" s="190"/>
      <c r="AA1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" spans="1:27" x14ac:dyDescent="0.2">
      <c r="A12" s="161">
        <v>1213</v>
      </c>
      <c r="B12" s="162" t="s">
        <v>277</v>
      </c>
      <c r="C12" s="154" t="s">
        <v>28</v>
      </c>
      <c r="D12" s="154" t="s">
        <v>639</v>
      </c>
      <c r="E12" s="154" t="s">
        <v>166</v>
      </c>
      <c r="F12" s="154" t="s">
        <v>738</v>
      </c>
      <c r="G12" s="173"/>
      <c r="H12" s="174" t="s">
        <v>211</v>
      </c>
      <c r="I12" s="175">
        <v>44903</v>
      </c>
      <c r="J12" s="175">
        <v>44903</v>
      </c>
      <c r="K12" s="16">
        <f>BDPREVENTIVA22[[#This Row],[Fecha Fin]]-BDPREVENTIVA22[[#This Row],[Fecha entrada]]+1</f>
        <v>1</v>
      </c>
      <c r="L12" s="187"/>
      <c r="M12" s="188"/>
      <c r="N12" s="188"/>
      <c r="O12" s="188"/>
      <c r="P12" s="188"/>
      <c r="Q12" s="188"/>
      <c r="R12" s="188"/>
      <c r="S12" s="188"/>
      <c r="T12" s="189"/>
      <c r="U12" s="190"/>
      <c r="V12" s="190"/>
      <c r="W12" s="190"/>
      <c r="X12" s="190"/>
      <c r="Y12" s="190"/>
      <c r="Z12" s="190"/>
      <c r="AA1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" spans="1:27" x14ac:dyDescent="0.2">
      <c r="A13" s="161">
        <v>1243</v>
      </c>
      <c r="B13" s="162" t="s">
        <v>258</v>
      </c>
      <c r="C13" s="154" t="s">
        <v>82</v>
      </c>
      <c r="D13" s="154" t="s">
        <v>704</v>
      </c>
      <c r="E13" s="154" t="s">
        <v>161</v>
      </c>
      <c r="F13" s="154" t="s">
        <v>870</v>
      </c>
      <c r="G13" s="173" t="s">
        <v>597</v>
      </c>
      <c r="H13" s="174" t="s">
        <v>211</v>
      </c>
      <c r="I13" s="175">
        <v>44903</v>
      </c>
      <c r="J13" s="175">
        <v>44903</v>
      </c>
      <c r="K13" s="16">
        <f>BDPREVENTIVA22[[#This Row],[Fecha Fin]]-BDPREVENTIVA22[[#This Row],[Fecha entrada]]+1</f>
        <v>1</v>
      </c>
      <c r="L13" s="187"/>
      <c r="M13" s="188"/>
      <c r="N13" s="188"/>
      <c r="O13" s="188"/>
      <c r="P13" s="188"/>
      <c r="Q13" s="188"/>
      <c r="R13" s="188"/>
      <c r="S13" s="188"/>
      <c r="T13" s="189"/>
      <c r="U13" s="190"/>
      <c r="V13" s="190"/>
      <c r="W13" s="190"/>
      <c r="X13" s="190"/>
      <c r="Y13" s="190"/>
      <c r="Z13" s="190"/>
      <c r="AA1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" spans="1:27" x14ac:dyDescent="0.2">
      <c r="A14" s="161">
        <v>1221</v>
      </c>
      <c r="B14" s="162" t="s">
        <v>154</v>
      </c>
      <c r="C14" s="154" t="s">
        <v>178</v>
      </c>
      <c r="D14" s="154" t="s">
        <v>639</v>
      </c>
      <c r="E14" s="154" t="s">
        <v>164</v>
      </c>
      <c r="F14" s="154" t="s">
        <v>698</v>
      </c>
      <c r="G14" s="173"/>
      <c r="H14" s="174" t="s">
        <v>211</v>
      </c>
      <c r="I14" s="175">
        <v>44904</v>
      </c>
      <c r="J14" s="175">
        <v>44904</v>
      </c>
      <c r="K14" s="16">
        <f>BDPREVENTIVA22[[#This Row],[Fecha Fin]]-BDPREVENTIVA22[[#This Row],[Fecha entrada]]+1</f>
        <v>1</v>
      </c>
      <c r="L14" s="187"/>
      <c r="M14" s="188"/>
      <c r="N14" s="188"/>
      <c r="O14" s="188"/>
      <c r="P14" s="188"/>
      <c r="Q14" s="188"/>
      <c r="R14" s="188"/>
      <c r="S14" s="188"/>
      <c r="T14" s="189"/>
      <c r="U14" s="190"/>
      <c r="V14" s="190"/>
      <c r="W14" s="190"/>
      <c r="X14" s="190"/>
      <c r="Y14" s="190"/>
      <c r="Z14" s="190"/>
      <c r="AA1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" spans="1:27" x14ac:dyDescent="0.2">
      <c r="A15" s="161">
        <v>1185</v>
      </c>
      <c r="B15" s="162" t="s">
        <v>183</v>
      </c>
      <c r="C15" s="154" t="s">
        <v>82</v>
      </c>
      <c r="D15" s="154" t="s">
        <v>704</v>
      </c>
      <c r="E15" s="154" t="s">
        <v>162</v>
      </c>
      <c r="F15" s="154" t="s">
        <v>718</v>
      </c>
      <c r="G15" s="173"/>
      <c r="H15" s="174" t="s">
        <v>211</v>
      </c>
      <c r="I15" s="175">
        <v>44905</v>
      </c>
      <c r="J15" s="175">
        <v>44905</v>
      </c>
      <c r="K15" s="16">
        <f>BDPREVENTIVA22[[#This Row],[Fecha Fin]]-BDPREVENTIVA22[[#This Row],[Fecha entrada]]+1</f>
        <v>1</v>
      </c>
      <c r="L15" s="187"/>
      <c r="M15" s="188"/>
      <c r="N15" s="188"/>
      <c r="O15" s="188"/>
      <c r="P15" s="188"/>
      <c r="Q15" s="188"/>
      <c r="R15" s="188"/>
      <c r="S15" s="188"/>
      <c r="T15" s="189"/>
      <c r="U15" s="190"/>
      <c r="V15" s="190"/>
      <c r="W15" s="190"/>
      <c r="X15" s="190"/>
      <c r="Y15" s="190"/>
      <c r="Z15" s="190"/>
      <c r="AA1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" spans="1:27" x14ac:dyDescent="0.2">
      <c r="A16" s="161">
        <v>1171</v>
      </c>
      <c r="B16" s="162" t="s">
        <v>275</v>
      </c>
      <c r="C16" s="154" t="s">
        <v>81</v>
      </c>
      <c r="D16" s="154" t="s">
        <v>639</v>
      </c>
      <c r="E16" s="154" t="s">
        <v>162</v>
      </c>
      <c r="F16" s="154" t="s">
        <v>648</v>
      </c>
      <c r="G16" s="173"/>
      <c r="H16" s="174" t="s">
        <v>211</v>
      </c>
      <c r="I16" s="175">
        <v>44906</v>
      </c>
      <c r="J16" s="175">
        <v>44906</v>
      </c>
      <c r="K16" s="16">
        <f>BDPREVENTIVA22[[#This Row],[Fecha Fin]]-BDPREVENTIVA22[[#This Row],[Fecha entrada]]+1</f>
        <v>1</v>
      </c>
      <c r="L16" s="187"/>
      <c r="M16" s="188"/>
      <c r="N16" s="188"/>
      <c r="O16" s="188"/>
      <c r="P16" s="188"/>
      <c r="Q16" s="188"/>
      <c r="R16" s="188"/>
      <c r="S16" s="188"/>
      <c r="T16" s="189"/>
      <c r="U16" s="190"/>
      <c r="V16" s="190"/>
      <c r="W16" s="190"/>
      <c r="X16" s="190"/>
      <c r="Y16" s="190"/>
      <c r="Z16" s="190"/>
      <c r="AA1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" spans="1:27" x14ac:dyDescent="0.2">
      <c r="A17" s="161">
        <v>1215</v>
      </c>
      <c r="B17" s="162" t="s">
        <v>111</v>
      </c>
      <c r="C17" s="154" t="s">
        <v>82</v>
      </c>
      <c r="D17" s="154" t="s">
        <v>704</v>
      </c>
      <c r="E17" s="154" t="s">
        <v>166</v>
      </c>
      <c r="F17" s="154" t="s">
        <v>705</v>
      </c>
      <c r="G17" s="173"/>
      <c r="H17" s="174" t="s">
        <v>211</v>
      </c>
      <c r="I17" s="175">
        <v>44906</v>
      </c>
      <c r="J17" s="175">
        <v>44906</v>
      </c>
      <c r="K17" s="16">
        <f>BDPREVENTIVA22[[#This Row],[Fecha Fin]]-BDPREVENTIVA22[[#This Row],[Fecha entrada]]+1</f>
        <v>1</v>
      </c>
      <c r="L17" s="187"/>
      <c r="M17" s="188"/>
      <c r="N17" s="188"/>
      <c r="O17" s="188"/>
      <c r="P17" s="188"/>
      <c r="Q17" s="188"/>
      <c r="R17" s="188"/>
      <c r="S17" s="188"/>
      <c r="T17" s="189"/>
      <c r="U17" s="190"/>
      <c r="V17" s="190"/>
      <c r="W17" s="190"/>
      <c r="X17" s="190"/>
      <c r="Y17" s="190"/>
      <c r="Z17" s="190"/>
      <c r="AA1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" spans="1:27" x14ac:dyDescent="0.2">
      <c r="A18" s="161">
        <v>1241</v>
      </c>
      <c r="B18" s="162" t="s">
        <v>259</v>
      </c>
      <c r="C18" s="154" t="s">
        <v>82</v>
      </c>
      <c r="D18" s="154" t="s">
        <v>704</v>
      </c>
      <c r="E18" s="154" t="s">
        <v>161</v>
      </c>
      <c r="F18" s="154" t="s">
        <v>870</v>
      </c>
      <c r="G18" s="173" t="s">
        <v>597</v>
      </c>
      <c r="H18" s="174" t="s">
        <v>211</v>
      </c>
      <c r="I18" s="175">
        <v>44906</v>
      </c>
      <c r="J18" s="175">
        <v>44906</v>
      </c>
      <c r="K18" s="16">
        <f>BDPREVENTIVA22[[#This Row],[Fecha Fin]]-BDPREVENTIVA22[[#This Row],[Fecha entrada]]+1</f>
        <v>1</v>
      </c>
      <c r="L18" s="187"/>
      <c r="M18" s="188"/>
      <c r="N18" s="188"/>
      <c r="O18" s="188"/>
      <c r="P18" s="188"/>
      <c r="Q18" s="188"/>
      <c r="R18" s="188"/>
      <c r="S18" s="188"/>
      <c r="T18" s="189"/>
      <c r="U18" s="190"/>
      <c r="V18" s="190"/>
      <c r="W18" s="190"/>
      <c r="X18" s="190"/>
      <c r="Y18" s="190"/>
      <c r="Z18" s="190"/>
      <c r="AA1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" spans="1:27" x14ac:dyDescent="0.2">
      <c r="A19" s="161">
        <v>1191</v>
      </c>
      <c r="B19" s="162" t="s">
        <v>155</v>
      </c>
      <c r="C19" s="154" t="s">
        <v>178</v>
      </c>
      <c r="D19" s="154" t="s">
        <v>639</v>
      </c>
      <c r="E19" s="154" t="s">
        <v>163</v>
      </c>
      <c r="F19" s="154" t="s">
        <v>698</v>
      </c>
      <c r="G19" s="173"/>
      <c r="H19" s="174" t="s">
        <v>211</v>
      </c>
      <c r="I19" s="175">
        <v>44908</v>
      </c>
      <c r="J19" s="175">
        <v>44908</v>
      </c>
      <c r="K19" s="16">
        <f>BDPREVENTIVA22[[#This Row],[Fecha Fin]]-BDPREVENTIVA22[[#This Row],[Fecha entrada]]+1</f>
        <v>1</v>
      </c>
      <c r="L19" s="187"/>
      <c r="M19" s="188"/>
      <c r="N19" s="188"/>
      <c r="O19" s="188"/>
      <c r="P19" s="188"/>
      <c r="Q19" s="188"/>
      <c r="R19" s="188"/>
      <c r="S19" s="188"/>
      <c r="T19" s="189"/>
      <c r="U19" s="190"/>
      <c r="V19" s="190"/>
      <c r="W19" s="190"/>
      <c r="X19" s="190"/>
      <c r="Y19" s="190"/>
      <c r="Z19" s="190"/>
      <c r="AA1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" spans="1:27" x14ac:dyDescent="0.2">
      <c r="A20" s="161">
        <v>1183</v>
      </c>
      <c r="B20" s="162" t="s">
        <v>156</v>
      </c>
      <c r="C20" s="154" t="s">
        <v>178</v>
      </c>
      <c r="D20" s="154" t="s">
        <v>639</v>
      </c>
      <c r="E20" s="154" t="s">
        <v>162</v>
      </c>
      <c r="F20" s="154" t="s">
        <v>725</v>
      </c>
      <c r="G20" s="173"/>
      <c r="H20" s="174" t="s">
        <v>211</v>
      </c>
      <c r="I20" s="175">
        <v>44909</v>
      </c>
      <c r="J20" s="175">
        <v>44909</v>
      </c>
      <c r="K20" s="16">
        <f>BDPREVENTIVA22[[#This Row],[Fecha Fin]]-BDPREVENTIVA22[[#This Row],[Fecha entrada]]+1</f>
        <v>1</v>
      </c>
      <c r="L20" s="187"/>
      <c r="M20" s="188"/>
      <c r="N20" s="188"/>
      <c r="O20" s="188"/>
      <c r="P20" s="188"/>
      <c r="Q20" s="188"/>
      <c r="R20" s="188"/>
      <c r="S20" s="188"/>
      <c r="T20" s="189"/>
      <c r="U20" s="190"/>
      <c r="V20" s="190"/>
      <c r="W20" s="190"/>
      <c r="X20" s="190"/>
      <c r="Y20" s="190"/>
      <c r="Z20" s="190"/>
      <c r="AA2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" spans="1:27" x14ac:dyDescent="0.2">
      <c r="A21" s="161">
        <v>1177</v>
      </c>
      <c r="B21" s="162" t="s">
        <v>109</v>
      </c>
      <c r="C21" s="154" t="s">
        <v>81</v>
      </c>
      <c r="D21" s="154" t="s">
        <v>639</v>
      </c>
      <c r="E21" s="154" t="s">
        <v>162</v>
      </c>
      <c r="F21" s="154" t="s">
        <v>680</v>
      </c>
      <c r="G21" s="173"/>
      <c r="H21" s="174" t="s">
        <v>211</v>
      </c>
      <c r="I21" s="175">
        <v>44910</v>
      </c>
      <c r="J21" s="175">
        <v>44910</v>
      </c>
      <c r="K21" s="16">
        <f>BDPREVENTIVA22[[#This Row],[Fecha Fin]]-BDPREVENTIVA22[[#This Row],[Fecha entrada]]+1</f>
        <v>1</v>
      </c>
      <c r="L21" s="187"/>
      <c r="M21" s="188"/>
      <c r="N21" s="188"/>
      <c r="O21" s="188"/>
      <c r="P21" s="188"/>
      <c r="Q21" s="188"/>
      <c r="R21" s="188"/>
      <c r="S21" s="188"/>
      <c r="T21" s="189"/>
      <c r="U21" s="190"/>
      <c r="V21" s="190"/>
      <c r="W21" s="190"/>
      <c r="X21" s="190"/>
      <c r="Y21" s="190"/>
      <c r="Z21" s="190"/>
      <c r="AA2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" spans="1:27" x14ac:dyDescent="0.2">
      <c r="A22" s="161">
        <v>1195</v>
      </c>
      <c r="B22" s="162" t="s">
        <v>182</v>
      </c>
      <c r="C22" s="154" t="s">
        <v>178</v>
      </c>
      <c r="D22" s="154" t="s">
        <v>639</v>
      </c>
      <c r="E22" s="154" t="s">
        <v>163</v>
      </c>
      <c r="F22" s="154" t="s">
        <v>698</v>
      </c>
      <c r="G22" s="173"/>
      <c r="H22" s="174" t="s">
        <v>211</v>
      </c>
      <c r="I22" s="175">
        <v>44910</v>
      </c>
      <c r="J22" s="175">
        <v>44910</v>
      </c>
      <c r="K22" s="16">
        <f>BDPREVENTIVA22[[#This Row],[Fecha Fin]]-BDPREVENTIVA22[[#This Row],[Fecha entrada]]+1</f>
        <v>1</v>
      </c>
      <c r="L22" s="187"/>
      <c r="M22" s="188"/>
      <c r="N22" s="188"/>
      <c r="O22" s="188"/>
      <c r="P22" s="188"/>
      <c r="Q22" s="188"/>
      <c r="R22" s="188"/>
      <c r="S22" s="188"/>
      <c r="T22" s="189"/>
      <c r="U22" s="190"/>
      <c r="V22" s="190"/>
      <c r="W22" s="190"/>
      <c r="X22" s="190"/>
      <c r="Y22" s="190"/>
      <c r="Z22" s="190"/>
      <c r="AA2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3" spans="1:27" x14ac:dyDescent="0.2">
      <c r="A23" s="161">
        <v>1227</v>
      </c>
      <c r="B23" s="162" t="s">
        <v>280</v>
      </c>
      <c r="C23" s="154" t="s">
        <v>81</v>
      </c>
      <c r="D23" s="154" t="s">
        <v>212</v>
      </c>
      <c r="E23" s="154" t="s">
        <v>739</v>
      </c>
      <c r="F23" s="154" t="s">
        <v>740</v>
      </c>
      <c r="G23" s="173" t="s">
        <v>750</v>
      </c>
      <c r="H23" s="174" t="s">
        <v>211</v>
      </c>
      <c r="I23" s="175">
        <v>44910</v>
      </c>
      <c r="J23" s="175">
        <v>44910</v>
      </c>
      <c r="K23" s="16">
        <f>BDPREVENTIVA22[[#This Row],[Fecha Fin]]-BDPREVENTIVA22[[#This Row],[Fecha entrada]]+1</f>
        <v>1</v>
      </c>
      <c r="L23" s="187"/>
      <c r="M23" s="188"/>
      <c r="N23" s="188"/>
      <c r="O23" s="188"/>
      <c r="P23" s="188"/>
      <c r="Q23" s="188"/>
      <c r="R23" s="188"/>
      <c r="S23" s="188"/>
      <c r="T23" s="189"/>
      <c r="U23" s="190"/>
      <c r="V23" s="190"/>
      <c r="W23" s="190"/>
      <c r="X23" s="190"/>
      <c r="Y23" s="190"/>
      <c r="Z23" s="190"/>
      <c r="AA2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4" spans="1:27" x14ac:dyDescent="0.2">
      <c r="A24" s="161">
        <v>1135</v>
      </c>
      <c r="B24" s="162" t="s">
        <v>35</v>
      </c>
      <c r="C24" s="154" t="s">
        <v>81</v>
      </c>
      <c r="D24" s="154" t="s">
        <v>639</v>
      </c>
      <c r="E24" s="154" t="s">
        <v>161</v>
      </c>
      <c r="F24" s="154" t="s">
        <v>640</v>
      </c>
      <c r="G24" s="173"/>
      <c r="H24" s="174" t="s">
        <v>213</v>
      </c>
      <c r="I24" s="175">
        <v>44912</v>
      </c>
      <c r="J24" s="175">
        <v>44912</v>
      </c>
      <c r="K24" s="16">
        <f>BDPREVENTIVA22[[#This Row],[Fecha Fin]]-BDPREVENTIVA22[[#This Row],[Fecha entrada]]+1</f>
        <v>1</v>
      </c>
      <c r="L24" s="187">
        <v>35</v>
      </c>
      <c r="M24" s="188">
        <v>4</v>
      </c>
      <c r="N24" s="188"/>
      <c r="O24" s="188">
        <v>2</v>
      </c>
      <c r="P24" s="188"/>
      <c r="Q24" s="188"/>
      <c r="R24" s="188"/>
      <c r="S24" s="188"/>
      <c r="T24" s="189">
        <v>1</v>
      </c>
      <c r="U24" s="190">
        <v>3</v>
      </c>
      <c r="V24" s="190"/>
      <c r="W24" s="190">
        <v>1</v>
      </c>
      <c r="X24" s="190">
        <v>1</v>
      </c>
      <c r="Y24" s="190"/>
      <c r="Z24" s="190">
        <v>1</v>
      </c>
      <c r="AA2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25" spans="1:27" x14ac:dyDescent="0.2">
      <c r="A25" s="161">
        <v>1175</v>
      </c>
      <c r="B25" s="162" t="s">
        <v>130</v>
      </c>
      <c r="C25" s="154" t="s">
        <v>178</v>
      </c>
      <c r="D25" s="154" t="s">
        <v>639</v>
      </c>
      <c r="E25" s="154" t="s">
        <v>162</v>
      </c>
      <c r="F25" s="154" t="s">
        <v>693</v>
      </c>
      <c r="G25" s="173"/>
      <c r="H25" s="174" t="s">
        <v>211</v>
      </c>
      <c r="I25" s="175">
        <v>44912</v>
      </c>
      <c r="J25" s="175">
        <v>44912</v>
      </c>
      <c r="K25" s="16">
        <f>BDPREVENTIVA22[[#This Row],[Fecha Fin]]-BDPREVENTIVA22[[#This Row],[Fecha entrada]]+1</f>
        <v>1</v>
      </c>
      <c r="L25" s="187"/>
      <c r="M25" s="188"/>
      <c r="N25" s="188"/>
      <c r="O25" s="188"/>
      <c r="P25" s="188"/>
      <c r="Q25" s="188"/>
      <c r="R25" s="188"/>
      <c r="S25" s="188"/>
      <c r="T25" s="189"/>
      <c r="U25" s="190"/>
      <c r="V25" s="190"/>
      <c r="W25" s="190"/>
      <c r="X25" s="190"/>
      <c r="Y25" s="190"/>
      <c r="Z25" s="190"/>
      <c r="AA2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6" spans="1:27" x14ac:dyDescent="0.2">
      <c r="A26" s="161">
        <v>1161</v>
      </c>
      <c r="B26" s="162" t="s">
        <v>131</v>
      </c>
      <c r="C26" s="154" t="s">
        <v>82</v>
      </c>
      <c r="D26" s="154" t="s">
        <v>704</v>
      </c>
      <c r="E26" s="154" t="s">
        <v>163</v>
      </c>
      <c r="F26" s="154" t="s">
        <v>707</v>
      </c>
      <c r="G26" s="173"/>
      <c r="H26" s="174" t="s">
        <v>213</v>
      </c>
      <c r="I26" s="175">
        <v>44913</v>
      </c>
      <c r="J26" s="175">
        <v>44913</v>
      </c>
      <c r="K26" s="16">
        <f>BDPREVENTIVA22[[#This Row],[Fecha Fin]]-BDPREVENTIVA22[[#This Row],[Fecha entrada]]+1</f>
        <v>1</v>
      </c>
      <c r="L26" s="187">
        <v>20</v>
      </c>
      <c r="M26" s="188">
        <v>1</v>
      </c>
      <c r="N26" s="188"/>
      <c r="O26" s="188">
        <v>1</v>
      </c>
      <c r="P26" s="188"/>
      <c r="Q26" s="188"/>
      <c r="R26" s="188"/>
      <c r="S26" s="188"/>
      <c r="T26" s="189"/>
      <c r="U26" s="190"/>
      <c r="V26" s="190"/>
      <c r="W26" s="190"/>
      <c r="X26" s="190"/>
      <c r="Y26" s="190"/>
      <c r="Z26" s="190"/>
      <c r="AA2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5692</v>
      </c>
    </row>
    <row r="27" spans="1:27" x14ac:dyDescent="0.2">
      <c r="A27" s="161">
        <v>1201</v>
      </c>
      <c r="B27" s="162" t="s">
        <v>170</v>
      </c>
      <c r="C27" s="154" t="s">
        <v>178</v>
      </c>
      <c r="D27" s="154" t="s">
        <v>639</v>
      </c>
      <c r="E27" s="154" t="s">
        <v>161</v>
      </c>
      <c r="F27" s="154" t="s">
        <v>716</v>
      </c>
      <c r="G27" s="173"/>
      <c r="H27" s="174" t="s">
        <v>211</v>
      </c>
      <c r="I27" s="175">
        <v>44913</v>
      </c>
      <c r="J27" s="175">
        <v>44913</v>
      </c>
      <c r="K27" s="16">
        <f>BDPREVENTIVA22[[#This Row],[Fecha Fin]]-BDPREVENTIVA22[[#This Row],[Fecha entrada]]+1</f>
        <v>1</v>
      </c>
      <c r="L27" s="187"/>
      <c r="M27" s="188"/>
      <c r="N27" s="188"/>
      <c r="O27" s="188"/>
      <c r="P27" s="188"/>
      <c r="Q27" s="188"/>
      <c r="R27" s="188"/>
      <c r="S27" s="188"/>
      <c r="T27" s="189"/>
      <c r="U27" s="190"/>
      <c r="V27" s="190"/>
      <c r="W27" s="190"/>
      <c r="X27" s="190"/>
      <c r="Y27" s="190"/>
      <c r="Z27" s="190"/>
      <c r="AA2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8" spans="1:27" x14ac:dyDescent="0.2">
      <c r="A28" s="161">
        <v>1139</v>
      </c>
      <c r="B28" s="162" t="s">
        <v>108</v>
      </c>
      <c r="C28" s="154" t="s">
        <v>81</v>
      </c>
      <c r="D28" s="154" t="s">
        <v>639</v>
      </c>
      <c r="E28" s="154" t="s">
        <v>161</v>
      </c>
      <c r="F28" s="154" t="s">
        <v>680</v>
      </c>
      <c r="G28" s="173"/>
      <c r="H28" s="174" t="s">
        <v>213</v>
      </c>
      <c r="I28" s="175">
        <v>44914</v>
      </c>
      <c r="J28" s="175">
        <v>44914</v>
      </c>
      <c r="K28" s="16">
        <f>BDPREVENTIVA22[[#This Row],[Fecha Fin]]-BDPREVENTIVA22[[#This Row],[Fecha entrada]]+1</f>
        <v>1</v>
      </c>
      <c r="L28" s="187">
        <v>35</v>
      </c>
      <c r="M28" s="188">
        <v>4</v>
      </c>
      <c r="N28" s="188"/>
      <c r="O28" s="188">
        <v>2</v>
      </c>
      <c r="P28" s="188"/>
      <c r="Q28" s="188"/>
      <c r="R28" s="188"/>
      <c r="S28" s="188"/>
      <c r="T28" s="189">
        <v>1</v>
      </c>
      <c r="U28" s="190">
        <v>3</v>
      </c>
      <c r="V28" s="190"/>
      <c r="W28" s="190">
        <v>1</v>
      </c>
      <c r="X28" s="190">
        <v>1</v>
      </c>
      <c r="Y28" s="190"/>
      <c r="Z28" s="190">
        <v>1</v>
      </c>
      <c r="AA2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29" spans="1:27" x14ac:dyDescent="0.2">
      <c r="A29" s="161">
        <v>1203</v>
      </c>
      <c r="B29" s="162" t="s">
        <v>157</v>
      </c>
      <c r="C29" s="154" t="s">
        <v>178</v>
      </c>
      <c r="D29" s="154" t="s">
        <v>639</v>
      </c>
      <c r="E29" s="154" t="s">
        <v>161</v>
      </c>
      <c r="F29" s="154" t="s">
        <v>693</v>
      </c>
      <c r="G29" s="173"/>
      <c r="H29" s="174" t="s">
        <v>211</v>
      </c>
      <c r="I29" s="175">
        <v>44914</v>
      </c>
      <c r="J29" s="175">
        <v>44914</v>
      </c>
      <c r="K29" s="16">
        <f>BDPREVENTIVA22[[#This Row],[Fecha Fin]]-BDPREVENTIVA22[[#This Row],[Fecha entrada]]+1</f>
        <v>1</v>
      </c>
      <c r="L29" s="187"/>
      <c r="M29" s="188"/>
      <c r="N29" s="188"/>
      <c r="O29" s="188"/>
      <c r="P29" s="188"/>
      <c r="Q29" s="188"/>
      <c r="R29" s="188"/>
      <c r="S29" s="188"/>
      <c r="T29" s="189"/>
      <c r="U29" s="190"/>
      <c r="V29" s="190"/>
      <c r="W29" s="190"/>
      <c r="X29" s="190"/>
      <c r="Y29" s="190"/>
      <c r="Z29" s="190"/>
      <c r="AA2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0" spans="1:27" x14ac:dyDescent="0.2">
      <c r="A30" s="161">
        <v>1229</v>
      </c>
      <c r="B30" s="162" t="s">
        <v>261</v>
      </c>
      <c r="C30" s="154" t="s">
        <v>84</v>
      </c>
      <c r="D30" s="154" t="s">
        <v>212</v>
      </c>
      <c r="E30" s="154" t="s">
        <v>739</v>
      </c>
      <c r="F30" s="154" t="s">
        <v>741</v>
      </c>
      <c r="G30" s="173" t="s">
        <v>750</v>
      </c>
      <c r="H30" s="174" t="s">
        <v>211</v>
      </c>
      <c r="I30" s="175">
        <v>44915</v>
      </c>
      <c r="J30" s="175">
        <v>44915</v>
      </c>
      <c r="K30" s="16">
        <f>BDPREVENTIVA22[[#This Row],[Fecha Fin]]-BDPREVENTIVA22[[#This Row],[Fecha entrada]]+1</f>
        <v>1</v>
      </c>
      <c r="L30" s="187"/>
      <c r="M30" s="188"/>
      <c r="N30" s="188"/>
      <c r="O30" s="188"/>
      <c r="P30" s="188"/>
      <c r="Q30" s="188"/>
      <c r="R30" s="188"/>
      <c r="S30" s="188"/>
      <c r="T30" s="189"/>
      <c r="U30" s="190"/>
      <c r="V30" s="190"/>
      <c r="W30" s="190"/>
      <c r="X30" s="190"/>
      <c r="Y30" s="190"/>
      <c r="Z30" s="190"/>
      <c r="AA3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1" spans="1:27" x14ac:dyDescent="0.2">
      <c r="A31" s="161">
        <v>1157</v>
      </c>
      <c r="B31" s="162" t="s">
        <v>174</v>
      </c>
      <c r="C31" s="154" t="s">
        <v>82</v>
      </c>
      <c r="D31" s="154" t="s">
        <v>704</v>
      </c>
      <c r="E31" s="154" t="s">
        <v>161</v>
      </c>
      <c r="F31" s="154" t="s">
        <v>718</v>
      </c>
      <c r="G31" s="173"/>
      <c r="H31" s="174" t="s">
        <v>213</v>
      </c>
      <c r="I31" s="175">
        <v>44916</v>
      </c>
      <c r="J31" s="175">
        <v>44916</v>
      </c>
      <c r="K31" s="16">
        <f>BDPREVENTIVA22[[#This Row],[Fecha Fin]]-BDPREVENTIVA22[[#This Row],[Fecha entrada]]+1</f>
        <v>1</v>
      </c>
      <c r="L31" s="187">
        <v>20</v>
      </c>
      <c r="M31" s="188">
        <v>1</v>
      </c>
      <c r="N31" s="188"/>
      <c r="O31" s="188"/>
      <c r="P31" s="188"/>
      <c r="Q31" s="188"/>
      <c r="R31" s="188"/>
      <c r="S31" s="188"/>
      <c r="T31" s="189"/>
      <c r="U31" s="190"/>
      <c r="V31" s="190"/>
      <c r="W31" s="190"/>
      <c r="X31" s="190"/>
      <c r="Y31" s="190"/>
      <c r="Z31" s="190"/>
      <c r="AA3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5342</v>
      </c>
    </row>
    <row r="32" spans="1:27" x14ac:dyDescent="0.2">
      <c r="A32" s="161">
        <v>1187</v>
      </c>
      <c r="B32" s="162" t="s">
        <v>237</v>
      </c>
      <c r="C32" s="154" t="s">
        <v>82</v>
      </c>
      <c r="D32" s="154" t="s">
        <v>704</v>
      </c>
      <c r="E32" s="154" t="s">
        <v>162</v>
      </c>
      <c r="F32" s="154" t="s">
        <v>718</v>
      </c>
      <c r="G32" s="173"/>
      <c r="H32" s="174" t="s">
        <v>211</v>
      </c>
      <c r="I32" s="175">
        <v>44916</v>
      </c>
      <c r="J32" s="175">
        <v>44916</v>
      </c>
      <c r="K32" s="16">
        <f>BDPREVENTIVA22[[#This Row],[Fecha Fin]]-BDPREVENTIVA22[[#This Row],[Fecha entrada]]+1</f>
        <v>1</v>
      </c>
      <c r="L32" s="187"/>
      <c r="M32" s="188"/>
      <c r="N32" s="188"/>
      <c r="O32" s="188"/>
      <c r="P32" s="188"/>
      <c r="Q32" s="188"/>
      <c r="R32" s="188"/>
      <c r="S32" s="188"/>
      <c r="T32" s="189"/>
      <c r="U32" s="190"/>
      <c r="V32" s="190"/>
      <c r="W32" s="190"/>
      <c r="X32" s="190"/>
      <c r="Y32" s="190"/>
      <c r="Z32" s="190"/>
      <c r="AA3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3" spans="1:27" x14ac:dyDescent="0.2">
      <c r="A33" s="161">
        <v>1207</v>
      </c>
      <c r="B33" s="162" t="s">
        <v>115</v>
      </c>
      <c r="C33" s="154" t="s">
        <v>81</v>
      </c>
      <c r="D33" s="154" t="s">
        <v>639</v>
      </c>
      <c r="E33" s="154" t="s">
        <v>166</v>
      </c>
      <c r="F33" s="154" t="s">
        <v>730</v>
      </c>
      <c r="G33" s="173"/>
      <c r="H33" s="174" t="s">
        <v>211</v>
      </c>
      <c r="I33" s="175">
        <v>44916</v>
      </c>
      <c r="J33" s="175">
        <v>44916</v>
      </c>
      <c r="K33" s="16">
        <f>BDPREVENTIVA22[[#This Row],[Fecha Fin]]-BDPREVENTIVA22[[#This Row],[Fecha entrada]]+1</f>
        <v>1</v>
      </c>
      <c r="L33" s="187"/>
      <c r="M33" s="188"/>
      <c r="N33" s="188"/>
      <c r="O33" s="188"/>
      <c r="P33" s="188"/>
      <c r="Q33" s="188"/>
      <c r="R33" s="188"/>
      <c r="S33" s="188"/>
      <c r="T33" s="189"/>
      <c r="U33" s="190"/>
      <c r="V33" s="190"/>
      <c r="W33" s="190"/>
      <c r="X33" s="190"/>
      <c r="Y33" s="190"/>
      <c r="Z33" s="190"/>
      <c r="AA3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4" spans="1:27" x14ac:dyDescent="0.2">
      <c r="A34" s="161">
        <v>1141</v>
      </c>
      <c r="B34" s="162" t="s">
        <v>235</v>
      </c>
      <c r="C34" s="154" t="s">
        <v>81</v>
      </c>
      <c r="D34" s="154" t="s">
        <v>639</v>
      </c>
      <c r="E34" s="154" t="s">
        <v>164</v>
      </c>
      <c r="F34" s="154" t="s">
        <v>687</v>
      </c>
      <c r="G34" s="173"/>
      <c r="H34" s="174" t="s">
        <v>213</v>
      </c>
      <c r="I34" s="175">
        <v>44918</v>
      </c>
      <c r="J34" s="175">
        <v>44918</v>
      </c>
      <c r="K34" s="16">
        <f>BDPREVENTIVA22[[#This Row],[Fecha Fin]]-BDPREVENTIVA22[[#This Row],[Fecha entrada]]+1</f>
        <v>1</v>
      </c>
      <c r="L34" s="187">
        <v>35</v>
      </c>
      <c r="M34" s="188">
        <v>4</v>
      </c>
      <c r="N34" s="188"/>
      <c r="O34" s="188">
        <v>2</v>
      </c>
      <c r="P34" s="188"/>
      <c r="Q34" s="188"/>
      <c r="R34" s="188"/>
      <c r="S34" s="188"/>
      <c r="T34" s="189">
        <v>1</v>
      </c>
      <c r="U34" s="190">
        <v>3</v>
      </c>
      <c r="V34" s="190"/>
      <c r="W34" s="190">
        <v>1</v>
      </c>
      <c r="X34" s="190">
        <v>1</v>
      </c>
      <c r="Y34" s="190"/>
      <c r="Z34" s="190">
        <v>1</v>
      </c>
      <c r="AA3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35" spans="1:27" x14ac:dyDescent="0.2">
      <c r="A35" s="161">
        <v>1211</v>
      </c>
      <c r="B35" s="162" t="s">
        <v>118</v>
      </c>
      <c r="C35" s="154" t="s">
        <v>185</v>
      </c>
      <c r="D35" s="154" t="s">
        <v>639</v>
      </c>
      <c r="E35" s="154" t="s">
        <v>166</v>
      </c>
      <c r="F35" s="154">
        <v>0</v>
      </c>
      <c r="G35" s="173"/>
      <c r="H35" s="174" t="s">
        <v>211</v>
      </c>
      <c r="I35" s="175">
        <v>44918</v>
      </c>
      <c r="J35" s="175">
        <v>44918</v>
      </c>
      <c r="K35" s="16">
        <f>BDPREVENTIVA22[[#This Row],[Fecha Fin]]-BDPREVENTIVA22[[#This Row],[Fecha entrada]]+1</f>
        <v>1</v>
      </c>
      <c r="L35" s="187"/>
      <c r="M35" s="188"/>
      <c r="N35" s="188"/>
      <c r="O35" s="188"/>
      <c r="P35" s="188"/>
      <c r="Q35" s="188"/>
      <c r="R35" s="188"/>
      <c r="S35" s="188"/>
      <c r="T35" s="189"/>
      <c r="U35" s="190"/>
      <c r="V35" s="190"/>
      <c r="W35" s="190"/>
      <c r="X35" s="190"/>
      <c r="Y35" s="190"/>
      <c r="Z35" s="190"/>
      <c r="AA3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6" spans="1:27" x14ac:dyDescent="0.2">
      <c r="A36" s="161">
        <v>1137</v>
      </c>
      <c r="B36" s="162" t="s">
        <v>110</v>
      </c>
      <c r="C36" s="154" t="s">
        <v>81</v>
      </c>
      <c r="D36" s="154" t="s">
        <v>639</v>
      </c>
      <c r="E36" s="154" t="s">
        <v>161</v>
      </c>
      <c r="F36" s="154" t="s">
        <v>648</v>
      </c>
      <c r="G36" s="173"/>
      <c r="H36" s="174" t="s">
        <v>213</v>
      </c>
      <c r="I36" s="175">
        <v>44919</v>
      </c>
      <c r="J36" s="175">
        <v>44919</v>
      </c>
      <c r="K36" s="16">
        <f>BDPREVENTIVA22[[#This Row],[Fecha Fin]]-BDPREVENTIVA22[[#This Row],[Fecha entrada]]+1</f>
        <v>1</v>
      </c>
      <c r="L36" s="187">
        <v>35</v>
      </c>
      <c r="M36" s="188">
        <v>2</v>
      </c>
      <c r="N36" s="188"/>
      <c r="O36" s="188">
        <v>2</v>
      </c>
      <c r="P36" s="188"/>
      <c r="Q36" s="188"/>
      <c r="R36" s="188"/>
      <c r="S36" s="188"/>
      <c r="T36" s="189">
        <v>1</v>
      </c>
      <c r="U36" s="190">
        <v>3</v>
      </c>
      <c r="V36" s="190"/>
      <c r="W36" s="190">
        <v>1</v>
      </c>
      <c r="X36" s="190">
        <v>1</v>
      </c>
      <c r="Y36" s="190"/>
      <c r="Z36" s="190">
        <v>1</v>
      </c>
      <c r="AA3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19475</v>
      </c>
    </row>
    <row r="37" spans="1:27" x14ac:dyDescent="0.2">
      <c r="A37" s="161">
        <v>1163</v>
      </c>
      <c r="B37" s="162" t="s">
        <v>176</v>
      </c>
      <c r="C37" s="154" t="s">
        <v>82</v>
      </c>
      <c r="D37" s="154" t="s">
        <v>704</v>
      </c>
      <c r="E37" s="154" t="s">
        <v>164</v>
      </c>
      <c r="F37" s="154" t="s">
        <v>707</v>
      </c>
      <c r="G37" s="173"/>
      <c r="H37" s="174" t="s">
        <v>213</v>
      </c>
      <c r="I37" s="175">
        <v>44919</v>
      </c>
      <c r="J37" s="175">
        <v>44919</v>
      </c>
      <c r="K37" s="16">
        <f>BDPREVENTIVA22[[#This Row],[Fecha Fin]]-BDPREVENTIVA22[[#This Row],[Fecha entrada]]+1</f>
        <v>1</v>
      </c>
      <c r="L37" s="187">
        <v>20</v>
      </c>
      <c r="M37" s="188"/>
      <c r="N37" s="188"/>
      <c r="O37" s="188"/>
      <c r="P37" s="188"/>
      <c r="Q37" s="188"/>
      <c r="R37" s="188"/>
      <c r="S37" s="188"/>
      <c r="T37" s="189"/>
      <c r="U37" s="190"/>
      <c r="V37" s="190"/>
      <c r="W37" s="190"/>
      <c r="X37" s="190"/>
      <c r="Y37" s="190"/>
      <c r="Z37" s="190"/>
      <c r="AA3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5236</v>
      </c>
    </row>
    <row r="38" spans="1:27" x14ac:dyDescent="0.2">
      <c r="A38" s="161">
        <v>1189</v>
      </c>
      <c r="B38" s="162" t="s">
        <v>191</v>
      </c>
      <c r="C38" s="154" t="s">
        <v>82</v>
      </c>
      <c r="D38" s="154" t="s">
        <v>704</v>
      </c>
      <c r="E38" s="154" t="s">
        <v>162</v>
      </c>
      <c r="F38" s="154" t="s">
        <v>718</v>
      </c>
      <c r="G38" s="173"/>
      <c r="H38" s="174" t="s">
        <v>211</v>
      </c>
      <c r="I38" s="175">
        <v>44919</v>
      </c>
      <c r="J38" s="175">
        <v>44919</v>
      </c>
      <c r="K38" s="16">
        <f>BDPREVENTIVA22[[#This Row],[Fecha Fin]]-BDPREVENTIVA22[[#This Row],[Fecha entrada]]+1</f>
        <v>1</v>
      </c>
      <c r="L38" s="187"/>
      <c r="M38" s="188"/>
      <c r="N38" s="188"/>
      <c r="O38" s="188"/>
      <c r="P38" s="188"/>
      <c r="Q38" s="188"/>
      <c r="R38" s="188"/>
      <c r="S38" s="188"/>
      <c r="T38" s="189"/>
      <c r="U38" s="190"/>
      <c r="V38" s="190"/>
      <c r="W38" s="190"/>
      <c r="X38" s="190"/>
      <c r="Y38" s="190"/>
      <c r="Z38" s="190"/>
      <c r="AA3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9" spans="1:27" x14ac:dyDescent="0.2">
      <c r="A39" s="161">
        <v>1197</v>
      </c>
      <c r="B39" s="162" t="s">
        <v>265</v>
      </c>
      <c r="C39" s="154" t="s">
        <v>178</v>
      </c>
      <c r="D39" s="154" t="s">
        <v>639</v>
      </c>
      <c r="E39" s="154" t="s">
        <v>163</v>
      </c>
      <c r="F39" s="154" t="s">
        <v>698</v>
      </c>
      <c r="G39" s="173"/>
      <c r="H39" s="174" t="s">
        <v>211</v>
      </c>
      <c r="I39" s="175">
        <v>44919</v>
      </c>
      <c r="J39" s="175">
        <v>44919</v>
      </c>
      <c r="K39" s="16">
        <f>BDPREVENTIVA22[[#This Row],[Fecha Fin]]-BDPREVENTIVA22[[#This Row],[Fecha entrada]]+1</f>
        <v>1</v>
      </c>
      <c r="L39" s="187"/>
      <c r="M39" s="188"/>
      <c r="N39" s="188"/>
      <c r="O39" s="188"/>
      <c r="P39" s="188"/>
      <c r="Q39" s="188"/>
      <c r="R39" s="188"/>
      <c r="S39" s="188"/>
      <c r="T39" s="189"/>
      <c r="U39" s="190"/>
      <c r="V39" s="190"/>
      <c r="W39" s="190"/>
      <c r="X39" s="190"/>
      <c r="Y39" s="190"/>
      <c r="Z39" s="190"/>
      <c r="AA3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40" spans="1:27" x14ac:dyDescent="0.2">
      <c r="A40" s="161">
        <v>1151</v>
      </c>
      <c r="B40" s="162" t="s">
        <v>117</v>
      </c>
      <c r="C40" s="154" t="s">
        <v>180</v>
      </c>
      <c r="D40" s="154" t="s">
        <v>704</v>
      </c>
      <c r="E40" s="154" t="s">
        <v>165</v>
      </c>
      <c r="F40" s="154" t="s">
        <v>736</v>
      </c>
      <c r="G40" s="173"/>
      <c r="H40" s="174" t="s">
        <v>210</v>
      </c>
      <c r="I40" s="175">
        <v>44922</v>
      </c>
      <c r="J40" s="175">
        <v>44922</v>
      </c>
      <c r="K40" s="16">
        <f>BDPREVENTIVA22[[#This Row],[Fecha Fin]]-BDPREVENTIVA22[[#This Row],[Fecha entrada]]+1</f>
        <v>1</v>
      </c>
      <c r="L40" s="187">
        <v>6</v>
      </c>
      <c r="M40" s="188">
        <v>1</v>
      </c>
      <c r="N40" s="188"/>
      <c r="O40" s="188">
        <v>1</v>
      </c>
      <c r="P40" s="188"/>
      <c r="Q40" s="188"/>
      <c r="R40" s="188"/>
      <c r="S40" s="188"/>
      <c r="T40" s="191">
        <v>0.1</v>
      </c>
      <c r="U40" s="190">
        <v>1</v>
      </c>
      <c r="V40" s="190"/>
      <c r="W40" s="190">
        <v>1</v>
      </c>
      <c r="X40" s="190"/>
      <c r="Y40" s="190"/>
      <c r="Z40" s="190"/>
      <c r="AA4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5186.8</v>
      </c>
    </row>
    <row r="41" spans="1:27" x14ac:dyDescent="0.2">
      <c r="A41" s="161">
        <v>1153</v>
      </c>
      <c r="B41" s="162" t="s">
        <v>238</v>
      </c>
      <c r="C41" s="154" t="s">
        <v>82</v>
      </c>
      <c r="D41" s="154" t="s">
        <v>704</v>
      </c>
      <c r="E41" s="154" t="s">
        <v>165</v>
      </c>
      <c r="F41" s="154" t="s">
        <v>707</v>
      </c>
      <c r="G41" s="173"/>
      <c r="H41" s="174" t="s">
        <v>210</v>
      </c>
      <c r="I41" s="175">
        <v>44922</v>
      </c>
      <c r="J41" s="175">
        <v>44922</v>
      </c>
      <c r="K41" s="16">
        <f>BDPREVENTIVA22[[#This Row],[Fecha Fin]]-BDPREVENTIVA22[[#This Row],[Fecha entrada]]+1</f>
        <v>1</v>
      </c>
      <c r="L41" s="187">
        <v>20</v>
      </c>
      <c r="M41" s="188"/>
      <c r="N41" s="188"/>
      <c r="O41" s="188">
        <v>1</v>
      </c>
      <c r="P41" s="188"/>
      <c r="Q41" s="188"/>
      <c r="R41" s="188"/>
      <c r="S41" s="188"/>
      <c r="T41" s="189">
        <v>1</v>
      </c>
      <c r="U41" s="190">
        <v>1</v>
      </c>
      <c r="V41" s="190"/>
      <c r="W41" s="190">
        <v>1</v>
      </c>
      <c r="X41" s="190"/>
      <c r="Y41" s="190"/>
      <c r="Z41" s="190"/>
      <c r="AA4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9286</v>
      </c>
    </row>
    <row r="42" spans="1:27" x14ac:dyDescent="0.2">
      <c r="A42" s="161">
        <v>1155</v>
      </c>
      <c r="B42" s="162" t="s">
        <v>260</v>
      </c>
      <c r="C42" s="154" t="s">
        <v>82</v>
      </c>
      <c r="D42" s="154" t="s">
        <v>704</v>
      </c>
      <c r="E42" s="154" t="s">
        <v>163</v>
      </c>
      <c r="F42" s="154" t="s">
        <v>870</v>
      </c>
      <c r="G42" s="173"/>
      <c r="H42" s="174" t="s">
        <v>210</v>
      </c>
      <c r="I42" s="175">
        <v>44922</v>
      </c>
      <c r="J42" s="175">
        <v>44922</v>
      </c>
      <c r="K42" s="16">
        <f>BDPREVENTIVA22[[#This Row],[Fecha Fin]]-BDPREVENTIVA22[[#This Row],[Fecha entrada]]+1</f>
        <v>1</v>
      </c>
      <c r="L42" s="187">
        <v>20</v>
      </c>
      <c r="M42" s="188"/>
      <c r="N42" s="188"/>
      <c r="O42" s="188">
        <v>1</v>
      </c>
      <c r="P42" s="188"/>
      <c r="Q42" s="188"/>
      <c r="R42" s="188"/>
      <c r="S42" s="188"/>
      <c r="T42" s="189">
        <v>1</v>
      </c>
      <c r="U42" s="190">
        <v>1</v>
      </c>
      <c r="V42" s="190"/>
      <c r="W42" s="190">
        <v>1</v>
      </c>
      <c r="X42" s="190"/>
      <c r="Y42" s="190"/>
      <c r="Z42" s="190"/>
      <c r="AA4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9286</v>
      </c>
    </row>
    <row r="43" spans="1:27" x14ac:dyDescent="0.2">
      <c r="A43" s="161">
        <v>1165</v>
      </c>
      <c r="B43" s="162" t="s">
        <v>266</v>
      </c>
      <c r="C43" s="154" t="s">
        <v>82</v>
      </c>
      <c r="D43" s="154" t="s">
        <v>704</v>
      </c>
      <c r="E43" s="154" t="s">
        <v>163</v>
      </c>
      <c r="F43" s="154" t="s">
        <v>870</v>
      </c>
      <c r="G43" s="173"/>
      <c r="H43" s="174" t="s">
        <v>213</v>
      </c>
      <c r="I43" s="175">
        <v>44922</v>
      </c>
      <c r="J43" s="175">
        <v>44922</v>
      </c>
      <c r="K43" s="16">
        <f>BDPREVENTIVA22[[#This Row],[Fecha Fin]]-BDPREVENTIVA22[[#This Row],[Fecha entrada]]+1</f>
        <v>1</v>
      </c>
      <c r="L43" s="187">
        <v>20</v>
      </c>
      <c r="M43" s="188">
        <v>1</v>
      </c>
      <c r="N43" s="188"/>
      <c r="O43" s="188"/>
      <c r="P43" s="188"/>
      <c r="Q43" s="188"/>
      <c r="R43" s="188"/>
      <c r="S43" s="188"/>
      <c r="T43" s="189"/>
      <c r="U43" s="190"/>
      <c r="V43" s="190"/>
      <c r="W43" s="190"/>
      <c r="X43" s="190"/>
      <c r="Y43" s="190"/>
      <c r="Z43" s="190"/>
      <c r="AA4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5342</v>
      </c>
    </row>
    <row r="44" spans="1:27" x14ac:dyDescent="0.2">
      <c r="A44" s="161">
        <v>1143</v>
      </c>
      <c r="B44" s="162" t="s">
        <v>264</v>
      </c>
      <c r="C44" s="154" t="s">
        <v>178</v>
      </c>
      <c r="D44" s="154" t="s">
        <v>639</v>
      </c>
      <c r="E44" s="154" t="s">
        <v>165</v>
      </c>
      <c r="F44" s="154" t="s">
        <v>698</v>
      </c>
      <c r="G44" s="173"/>
      <c r="H44" s="174" t="s">
        <v>210</v>
      </c>
      <c r="I44" s="175">
        <v>44923</v>
      </c>
      <c r="J44" s="175">
        <v>44923</v>
      </c>
      <c r="K44" s="16">
        <f>BDPREVENTIVA22[[#This Row],[Fecha Fin]]-BDPREVENTIVA22[[#This Row],[Fecha entrada]]+1</f>
        <v>1</v>
      </c>
      <c r="L44" s="187">
        <v>35</v>
      </c>
      <c r="M44" s="188">
        <v>4</v>
      </c>
      <c r="N44" s="188"/>
      <c r="O44" s="188">
        <v>2</v>
      </c>
      <c r="P44" s="188"/>
      <c r="Q44" s="188"/>
      <c r="R44" s="188"/>
      <c r="S44" s="188"/>
      <c r="T44" s="189">
        <v>1</v>
      </c>
      <c r="U44" s="190">
        <v>3</v>
      </c>
      <c r="V44" s="190"/>
      <c r="W44" s="190">
        <v>1</v>
      </c>
      <c r="X44" s="190">
        <v>1</v>
      </c>
      <c r="Y44" s="190"/>
      <c r="Z44" s="190">
        <v>1</v>
      </c>
      <c r="AA4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45" spans="1:27" x14ac:dyDescent="0.2">
      <c r="A45" s="161">
        <v>1145</v>
      </c>
      <c r="B45" s="162" t="s">
        <v>267</v>
      </c>
      <c r="C45" s="154" t="s">
        <v>178</v>
      </c>
      <c r="D45" s="154" t="s">
        <v>639</v>
      </c>
      <c r="E45" s="154" t="s">
        <v>165</v>
      </c>
      <c r="F45" s="154" t="s">
        <v>698</v>
      </c>
      <c r="G45" s="173"/>
      <c r="H45" s="174" t="s">
        <v>210</v>
      </c>
      <c r="I45" s="175">
        <v>44923</v>
      </c>
      <c r="J45" s="175">
        <v>44923</v>
      </c>
      <c r="K45" s="16">
        <f>BDPREVENTIVA22[[#This Row],[Fecha Fin]]-BDPREVENTIVA22[[#This Row],[Fecha entrada]]+1</f>
        <v>1</v>
      </c>
      <c r="L45" s="187">
        <v>35</v>
      </c>
      <c r="M45" s="188">
        <v>4</v>
      </c>
      <c r="N45" s="188"/>
      <c r="O45" s="188">
        <v>2</v>
      </c>
      <c r="P45" s="188"/>
      <c r="Q45" s="188"/>
      <c r="R45" s="188"/>
      <c r="S45" s="188"/>
      <c r="T45" s="189">
        <v>1</v>
      </c>
      <c r="U45" s="190">
        <v>3</v>
      </c>
      <c r="V45" s="190"/>
      <c r="W45" s="190">
        <v>1</v>
      </c>
      <c r="X45" s="190">
        <v>1</v>
      </c>
      <c r="Y45" s="190"/>
      <c r="Z45" s="190">
        <v>1</v>
      </c>
      <c r="AA4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46" spans="1:27" x14ac:dyDescent="0.2">
      <c r="A46" s="161">
        <v>1147</v>
      </c>
      <c r="B46" s="162" t="s">
        <v>138</v>
      </c>
      <c r="C46" s="154" t="s">
        <v>81</v>
      </c>
      <c r="D46" s="154" t="s">
        <v>639</v>
      </c>
      <c r="E46" s="154" t="s">
        <v>165</v>
      </c>
      <c r="F46" s="154" t="s">
        <v>687</v>
      </c>
      <c r="G46" s="173"/>
      <c r="H46" s="174" t="s">
        <v>210</v>
      </c>
      <c r="I46" s="175">
        <v>44923</v>
      </c>
      <c r="J46" s="175">
        <v>44923</v>
      </c>
      <c r="K46" s="16">
        <f>BDPREVENTIVA22[[#This Row],[Fecha Fin]]-BDPREVENTIVA22[[#This Row],[Fecha entrada]]+1</f>
        <v>1</v>
      </c>
      <c r="L46" s="187">
        <v>35</v>
      </c>
      <c r="M46" s="188">
        <v>4</v>
      </c>
      <c r="N46" s="188"/>
      <c r="O46" s="188">
        <v>2</v>
      </c>
      <c r="P46" s="188"/>
      <c r="Q46" s="188"/>
      <c r="R46" s="188"/>
      <c r="S46" s="188"/>
      <c r="T46" s="189">
        <v>1</v>
      </c>
      <c r="U46" s="190">
        <v>3</v>
      </c>
      <c r="V46" s="190"/>
      <c r="W46" s="190">
        <v>1</v>
      </c>
      <c r="X46" s="190">
        <v>1</v>
      </c>
      <c r="Y46" s="190"/>
      <c r="Z46" s="190">
        <v>1</v>
      </c>
      <c r="AA4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47" spans="1:27" x14ac:dyDescent="0.2">
      <c r="A47" s="161">
        <v>1149</v>
      </c>
      <c r="B47" s="162" t="s">
        <v>101</v>
      </c>
      <c r="C47" s="154" t="s">
        <v>81</v>
      </c>
      <c r="D47" s="154" t="s">
        <v>639</v>
      </c>
      <c r="E47" s="154" t="s">
        <v>165</v>
      </c>
      <c r="F47" s="154" t="s">
        <v>687</v>
      </c>
      <c r="G47" s="173"/>
      <c r="H47" s="174" t="s">
        <v>210</v>
      </c>
      <c r="I47" s="175">
        <v>44923</v>
      </c>
      <c r="J47" s="175">
        <v>44923</v>
      </c>
      <c r="K47" s="16">
        <f>BDPREVENTIVA22[[#This Row],[Fecha Fin]]-BDPREVENTIVA22[[#This Row],[Fecha entrada]]+1</f>
        <v>1</v>
      </c>
      <c r="L47" s="187">
        <v>35</v>
      </c>
      <c r="M47" s="188">
        <v>4</v>
      </c>
      <c r="N47" s="188"/>
      <c r="O47" s="188">
        <v>2</v>
      </c>
      <c r="P47" s="188"/>
      <c r="Q47" s="188"/>
      <c r="R47" s="188"/>
      <c r="S47" s="188"/>
      <c r="T47" s="189">
        <v>1</v>
      </c>
      <c r="U47" s="190">
        <v>3</v>
      </c>
      <c r="V47" s="190"/>
      <c r="W47" s="190">
        <v>1</v>
      </c>
      <c r="X47" s="190">
        <v>1</v>
      </c>
      <c r="Y47" s="190"/>
      <c r="Z47" s="190">
        <v>1</v>
      </c>
      <c r="AA4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48" spans="1:27" s="20" customFormat="1" ht="13.5" thickBot="1" x14ac:dyDescent="0.25">
      <c r="A48" s="163">
        <v>1159</v>
      </c>
      <c r="B48" s="162" t="s">
        <v>135</v>
      </c>
      <c r="C48" s="156" t="s">
        <v>82</v>
      </c>
      <c r="D48" s="156" t="s">
        <v>704</v>
      </c>
      <c r="E48" s="156" t="s">
        <v>163</v>
      </c>
      <c r="F48" s="156" t="s">
        <v>707</v>
      </c>
      <c r="G48" s="173"/>
      <c r="H48" s="176" t="s">
        <v>213</v>
      </c>
      <c r="I48" s="177">
        <v>44923</v>
      </c>
      <c r="J48" s="177">
        <v>44923</v>
      </c>
      <c r="K48" s="18">
        <f>BDPREVENTIVA22[[#This Row],[Fecha Fin]]-BDPREVENTIVA22[[#This Row],[Fecha entrada]]+1</f>
        <v>1</v>
      </c>
      <c r="L48" s="192">
        <v>20</v>
      </c>
      <c r="M48" s="193"/>
      <c r="N48" s="193"/>
      <c r="O48" s="193">
        <v>1</v>
      </c>
      <c r="P48" s="193"/>
      <c r="Q48" s="193"/>
      <c r="R48" s="193"/>
      <c r="S48" s="193"/>
      <c r="T48" s="194"/>
      <c r="U48" s="195"/>
      <c r="V48" s="195"/>
      <c r="W48" s="195"/>
      <c r="X48" s="195"/>
      <c r="Y48" s="195"/>
      <c r="Z48" s="195"/>
      <c r="AA48" s="19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5586</v>
      </c>
    </row>
    <row r="49" spans="1:28" ht="13.5" thickTop="1" x14ac:dyDescent="0.2">
      <c r="A49" s="164">
        <v>1223</v>
      </c>
      <c r="B49" s="162" t="s">
        <v>119</v>
      </c>
      <c r="C49" s="157" t="s">
        <v>606</v>
      </c>
      <c r="D49" s="157" t="s">
        <v>704</v>
      </c>
      <c r="E49" s="157" t="s">
        <v>164</v>
      </c>
      <c r="F49" s="157" t="s">
        <v>732</v>
      </c>
      <c r="G49" s="173"/>
      <c r="H49" s="178" t="s">
        <v>211</v>
      </c>
      <c r="I49" s="179">
        <v>44924</v>
      </c>
      <c r="J49" s="179">
        <v>44924</v>
      </c>
      <c r="K49" s="21">
        <f>BDPREVENTIVA22[[#This Row],[Fecha Fin]]-BDPREVENTIVA22[[#This Row],[Fecha entrada]]+1</f>
        <v>1</v>
      </c>
      <c r="L49" s="196"/>
      <c r="M49" s="197"/>
      <c r="N49" s="197"/>
      <c r="O49" s="197"/>
      <c r="P49" s="197"/>
      <c r="Q49" s="197"/>
      <c r="R49" s="197"/>
      <c r="S49" s="197"/>
      <c r="T49" s="198"/>
      <c r="U49" s="199"/>
      <c r="V49" s="199"/>
      <c r="W49" s="199"/>
      <c r="X49" s="199"/>
      <c r="Y49" s="199"/>
      <c r="Z49" s="199"/>
      <c r="AA49" s="22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0" spans="1:28" x14ac:dyDescent="0.2">
      <c r="A50" s="161">
        <v>1179</v>
      </c>
      <c r="B50" s="162" t="s">
        <v>129</v>
      </c>
      <c r="C50" s="154" t="s">
        <v>81</v>
      </c>
      <c r="D50" s="154" t="s">
        <v>639</v>
      </c>
      <c r="E50" s="154" t="s">
        <v>162</v>
      </c>
      <c r="F50" s="154" t="s">
        <v>640</v>
      </c>
      <c r="G50" s="173"/>
      <c r="H50" s="174" t="s">
        <v>211</v>
      </c>
      <c r="I50" s="175">
        <v>44926</v>
      </c>
      <c r="J50" s="175">
        <v>44926</v>
      </c>
      <c r="K50" s="16">
        <f>BDPREVENTIVA22[[#This Row],[Fecha Fin]]-BDPREVENTIVA22[[#This Row],[Fecha entrada]]+1</f>
        <v>1</v>
      </c>
      <c r="L50" s="187"/>
      <c r="M50" s="188"/>
      <c r="N50" s="188"/>
      <c r="O50" s="188"/>
      <c r="P50" s="188"/>
      <c r="Q50" s="188"/>
      <c r="R50" s="188"/>
      <c r="S50" s="188"/>
      <c r="T50" s="189"/>
      <c r="U50" s="190"/>
      <c r="V50" s="190"/>
      <c r="W50" s="190"/>
      <c r="X50" s="190"/>
      <c r="Y50" s="190"/>
      <c r="Z50" s="190"/>
      <c r="AA5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1" spans="1:28" x14ac:dyDescent="0.2">
      <c r="A51" s="161">
        <v>1205</v>
      </c>
      <c r="B51" s="162" t="s">
        <v>184</v>
      </c>
      <c r="C51" s="154" t="s">
        <v>178</v>
      </c>
      <c r="D51" s="154" t="s">
        <v>639</v>
      </c>
      <c r="E51" s="154" t="s">
        <v>161</v>
      </c>
      <c r="F51" s="154" t="s">
        <v>693</v>
      </c>
      <c r="G51" s="173"/>
      <c r="H51" s="174" t="s">
        <v>211</v>
      </c>
      <c r="I51" s="175">
        <v>44926</v>
      </c>
      <c r="J51" s="175">
        <v>44926</v>
      </c>
      <c r="K51" s="16">
        <f>BDPREVENTIVA22[[#This Row],[Fecha Fin]]-BDPREVENTIVA22[[#This Row],[Fecha entrada]]+1</f>
        <v>1</v>
      </c>
      <c r="L51" s="187"/>
      <c r="M51" s="188"/>
      <c r="N51" s="188"/>
      <c r="O51" s="188"/>
      <c r="P51" s="188"/>
      <c r="Q51" s="188"/>
      <c r="R51" s="188"/>
      <c r="S51" s="188"/>
      <c r="T51" s="189"/>
      <c r="U51" s="190"/>
      <c r="V51" s="190"/>
      <c r="W51" s="190"/>
      <c r="X51" s="190"/>
      <c r="Y51" s="190"/>
      <c r="Z51" s="190"/>
      <c r="AA5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2" spans="1:28" x14ac:dyDescent="0.2">
      <c r="A52" s="161">
        <v>1219</v>
      </c>
      <c r="B52" s="162" t="s">
        <v>123</v>
      </c>
      <c r="C52" s="154" t="s">
        <v>81</v>
      </c>
      <c r="D52" s="154" t="s">
        <v>639</v>
      </c>
      <c r="E52" s="154" t="s">
        <v>164</v>
      </c>
      <c r="F52" s="154" t="s">
        <v>687</v>
      </c>
      <c r="G52" s="173"/>
      <c r="H52" s="174" t="s">
        <v>211</v>
      </c>
      <c r="I52" s="175">
        <v>44926</v>
      </c>
      <c r="J52" s="175">
        <v>44926</v>
      </c>
      <c r="K52" s="16">
        <f>BDPREVENTIVA22[[#This Row],[Fecha Fin]]-BDPREVENTIVA22[[#This Row],[Fecha entrada]]+1</f>
        <v>1</v>
      </c>
      <c r="L52" s="187"/>
      <c r="M52" s="188"/>
      <c r="N52" s="188"/>
      <c r="O52" s="188"/>
      <c r="P52" s="188"/>
      <c r="Q52" s="188"/>
      <c r="R52" s="188"/>
      <c r="S52" s="188"/>
      <c r="T52" s="189"/>
      <c r="U52" s="190"/>
      <c r="V52" s="190"/>
      <c r="W52" s="190"/>
      <c r="X52" s="190"/>
      <c r="Y52" s="190"/>
      <c r="Z52" s="190"/>
      <c r="AA5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53" spans="1:28" x14ac:dyDescent="0.2">
      <c r="A53" s="161">
        <v>1231</v>
      </c>
      <c r="B53" s="162" t="s">
        <v>281</v>
      </c>
      <c r="C53" s="154" t="s">
        <v>185</v>
      </c>
      <c r="D53" s="154" t="s">
        <v>212</v>
      </c>
      <c r="E53" s="154" t="s">
        <v>739</v>
      </c>
      <c r="F53" s="154" t="s">
        <v>185</v>
      </c>
      <c r="G53" s="173" t="s">
        <v>750</v>
      </c>
      <c r="H53" s="174" t="s">
        <v>210</v>
      </c>
      <c r="I53" s="175">
        <v>44926</v>
      </c>
      <c r="J53" s="175">
        <v>44926</v>
      </c>
      <c r="K53" s="16">
        <f>BDPREVENTIVA22[[#This Row],[Fecha Fin]]-BDPREVENTIVA22[[#This Row],[Fecha entrada]]+1</f>
        <v>1</v>
      </c>
      <c r="L53" s="187">
        <v>35</v>
      </c>
      <c r="M53" s="188">
        <v>4</v>
      </c>
      <c r="N53" s="188"/>
      <c r="O53" s="188">
        <v>2</v>
      </c>
      <c r="P53" s="188"/>
      <c r="Q53" s="188"/>
      <c r="R53" s="188"/>
      <c r="S53" s="188"/>
      <c r="T53" s="189">
        <v>1</v>
      </c>
      <c r="U53" s="190">
        <v>3</v>
      </c>
      <c r="V53" s="190"/>
      <c r="W53" s="190">
        <v>1</v>
      </c>
      <c r="X53" s="190">
        <v>1</v>
      </c>
      <c r="Y53" s="190"/>
      <c r="Z53" s="190">
        <v>1</v>
      </c>
      <c r="AA5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54" spans="1:28" x14ac:dyDescent="0.2">
      <c r="A54" s="161">
        <v>1233</v>
      </c>
      <c r="B54" s="162" t="s">
        <v>282</v>
      </c>
      <c r="C54" s="154" t="s">
        <v>84</v>
      </c>
      <c r="D54" s="154" t="s">
        <v>212</v>
      </c>
      <c r="E54" s="154" t="s">
        <v>739</v>
      </c>
      <c r="F54" s="154" t="s">
        <v>741</v>
      </c>
      <c r="G54" s="173" t="s">
        <v>750</v>
      </c>
      <c r="H54" s="174" t="s">
        <v>210</v>
      </c>
      <c r="I54" s="175">
        <v>44926</v>
      </c>
      <c r="J54" s="175">
        <v>44926</v>
      </c>
      <c r="K54" s="16">
        <f>BDPREVENTIVA22[[#This Row],[Fecha Fin]]-BDPREVENTIVA22[[#This Row],[Fecha entrada]]+1</f>
        <v>1</v>
      </c>
      <c r="L54" s="187">
        <v>35</v>
      </c>
      <c r="M54" s="188">
        <v>4</v>
      </c>
      <c r="N54" s="188"/>
      <c r="O54" s="188">
        <v>2</v>
      </c>
      <c r="P54" s="188"/>
      <c r="Q54" s="188"/>
      <c r="R54" s="188"/>
      <c r="S54" s="188"/>
      <c r="T54" s="189">
        <v>1</v>
      </c>
      <c r="U54" s="190">
        <v>3</v>
      </c>
      <c r="V54" s="190"/>
      <c r="W54" s="190">
        <v>1</v>
      </c>
      <c r="X54" s="190">
        <v>1</v>
      </c>
      <c r="Y54" s="190"/>
      <c r="Z54" s="190">
        <v>1</v>
      </c>
      <c r="AA5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55" spans="1:28" x14ac:dyDescent="0.2">
      <c r="A55" s="161">
        <v>1235</v>
      </c>
      <c r="B55" s="162" t="s">
        <v>283</v>
      </c>
      <c r="C55" s="154" t="s">
        <v>84</v>
      </c>
      <c r="D55" s="154" t="s">
        <v>212</v>
      </c>
      <c r="E55" s="154" t="s">
        <v>739</v>
      </c>
      <c r="F55" s="154" t="s">
        <v>743</v>
      </c>
      <c r="G55" s="173" t="s">
        <v>750</v>
      </c>
      <c r="H55" s="174" t="s">
        <v>210</v>
      </c>
      <c r="I55" s="175">
        <v>44926</v>
      </c>
      <c r="J55" s="175">
        <v>44926</v>
      </c>
      <c r="K55" s="16">
        <f>BDPREVENTIVA22[[#This Row],[Fecha Fin]]-BDPREVENTIVA22[[#This Row],[Fecha entrada]]+1</f>
        <v>1</v>
      </c>
      <c r="L55" s="187">
        <v>35</v>
      </c>
      <c r="M55" s="188">
        <v>4</v>
      </c>
      <c r="N55" s="188"/>
      <c r="O55" s="188">
        <v>2</v>
      </c>
      <c r="P55" s="188"/>
      <c r="Q55" s="188"/>
      <c r="R55" s="188"/>
      <c r="S55" s="188"/>
      <c r="T55" s="189">
        <v>1</v>
      </c>
      <c r="U55" s="190">
        <v>3</v>
      </c>
      <c r="V55" s="190"/>
      <c r="W55" s="190">
        <v>1</v>
      </c>
      <c r="X55" s="190">
        <v>1</v>
      </c>
      <c r="Y55" s="190"/>
      <c r="Z55" s="190">
        <v>1</v>
      </c>
      <c r="AA5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56" spans="1:28" x14ac:dyDescent="0.2">
      <c r="A56" s="161">
        <v>1237</v>
      </c>
      <c r="B56" s="162" t="s">
        <v>284</v>
      </c>
      <c r="C56" s="154" t="s">
        <v>84</v>
      </c>
      <c r="D56" s="154" t="s">
        <v>212</v>
      </c>
      <c r="E56" s="154" t="s">
        <v>739</v>
      </c>
      <c r="F56" s="154" t="s">
        <v>744</v>
      </c>
      <c r="G56" s="173" t="s">
        <v>750</v>
      </c>
      <c r="H56" s="174" t="s">
        <v>210</v>
      </c>
      <c r="I56" s="175">
        <v>44926</v>
      </c>
      <c r="J56" s="175">
        <v>44926</v>
      </c>
      <c r="K56" s="16">
        <f>BDPREVENTIVA22[[#This Row],[Fecha Fin]]-BDPREVENTIVA22[[#This Row],[Fecha entrada]]+1</f>
        <v>1</v>
      </c>
      <c r="L56" s="187">
        <v>35</v>
      </c>
      <c r="M56" s="188">
        <v>4</v>
      </c>
      <c r="N56" s="188"/>
      <c r="O56" s="188">
        <v>2</v>
      </c>
      <c r="P56" s="188"/>
      <c r="Q56" s="188"/>
      <c r="R56" s="188"/>
      <c r="S56" s="188"/>
      <c r="T56" s="189">
        <v>1</v>
      </c>
      <c r="U56" s="190">
        <v>3</v>
      </c>
      <c r="V56" s="190"/>
      <c r="W56" s="190">
        <v>1</v>
      </c>
      <c r="X56" s="190">
        <v>1</v>
      </c>
      <c r="Y56" s="190"/>
      <c r="Z56" s="190">
        <v>1</v>
      </c>
      <c r="AA5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19687</v>
      </c>
    </row>
    <row r="57" spans="1:28" x14ac:dyDescent="0.2">
      <c r="A57" s="161">
        <v>1245</v>
      </c>
      <c r="B57" s="165" t="s">
        <v>108</v>
      </c>
      <c r="C57" s="154" t="s">
        <v>81</v>
      </c>
      <c r="D57" s="154" t="s">
        <v>639</v>
      </c>
      <c r="E57" s="154" t="s">
        <v>161</v>
      </c>
      <c r="F57" s="154" t="s">
        <v>680</v>
      </c>
      <c r="G57" s="173" t="s">
        <v>597</v>
      </c>
      <c r="H57" s="174" t="s">
        <v>211</v>
      </c>
      <c r="I57" s="175">
        <v>44928</v>
      </c>
      <c r="J57" s="175">
        <v>44928</v>
      </c>
      <c r="K57" s="16">
        <f>BDPREVENTIVA22[[#This Row],[Fecha Fin]]-BDPREVENTIVA22[[#This Row],[Fecha entrada]]+1</f>
        <v>1</v>
      </c>
      <c r="L57" s="187"/>
      <c r="M57" s="188"/>
      <c r="N57" s="188"/>
      <c r="O57" s="188"/>
      <c r="P57" s="188"/>
      <c r="Q57" s="188"/>
      <c r="R57" s="188"/>
      <c r="S57" s="188"/>
      <c r="T57" s="189"/>
      <c r="U57" s="190"/>
      <c r="V57" s="190"/>
      <c r="W57" s="190"/>
      <c r="X57" s="190"/>
      <c r="Y57" s="190"/>
      <c r="Z57" s="190"/>
      <c r="AA5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  <c r="AB57" s="121"/>
    </row>
    <row r="58" spans="1:28" x14ac:dyDescent="0.2">
      <c r="A58" s="161">
        <v>1248</v>
      </c>
      <c r="B58" s="165" t="s">
        <v>112</v>
      </c>
      <c r="C58" s="154" t="s">
        <v>81</v>
      </c>
      <c r="D58" s="154" t="s">
        <v>639</v>
      </c>
      <c r="E58" s="154" t="s">
        <v>161</v>
      </c>
      <c r="F58" s="154" t="s">
        <v>680</v>
      </c>
      <c r="G58" s="173" t="s">
        <v>597</v>
      </c>
      <c r="H58" s="174" t="s">
        <v>211</v>
      </c>
      <c r="I58" s="175">
        <v>44929</v>
      </c>
      <c r="J58" s="175">
        <v>44929</v>
      </c>
      <c r="K58" s="16">
        <f>BDPREVENTIVA22[[#This Row],[Fecha Fin]]-BDPREVENTIVA22[[#This Row],[Fecha entrada]]+1</f>
        <v>1</v>
      </c>
      <c r="L58" s="187"/>
      <c r="M58" s="188"/>
      <c r="N58" s="188">
        <v>1</v>
      </c>
      <c r="O58" s="188"/>
      <c r="P58" s="188"/>
      <c r="Q58" s="188"/>
      <c r="R58" s="188"/>
      <c r="S58" s="188"/>
      <c r="T58" s="189"/>
      <c r="U58" s="190"/>
      <c r="V58" s="190"/>
      <c r="W58" s="190"/>
      <c r="X58" s="190"/>
      <c r="Y58" s="190"/>
      <c r="Z58" s="190"/>
      <c r="AA5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800</v>
      </c>
    </row>
    <row r="59" spans="1:28" x14ac:dyDescent="0.2">
      <c r="A59" s="161">
        <v>1279</v>
      </c>
      <c r="B59" s="165" t="s">
        <v>102</v>
      </c>
      <c r="C59" s="154" t="s">
        <v>81</v>
      </c>
      <c r="D59" s="154" t="s">
        <v>639</v>
      </c>
      <c r="E59" s="154" t="s">
        <v>166</v>
      </c>
      <c r="F59" s="154" t="s">
        <v>733</v>
      </c>
      <c r="G59" s="173" t="s">
        <v>593</v>
      </c>
      <c r="H59" s="174" t="s">
        <v>211</v>
      </c>
      <c r="I59" s="175">
        <v>44929</v>
      </c>
      <c r="J59" s="175">
        <v>44929</v>
      </c>
      <c r="K59" s="16">
        <f>BDPREVENTIVA22[[#This Row],[Fecha Fin]]-BDPREVENTIVA22[[#This Row],[Fecha entrada]]+1</f>
        <v>1</v>
      </c>
      <c r="L59" s="187">
        <v>2</v>
      </c>
      <c r="M59" s="188"/>
      <c r="N59" s="188"/>
      <c r="O59" s="188"/>
      <c r="P59" s="188"/>
      <c r="Q59" s="188"/>
      <c r="R59" s="188"/>
      <c r="S59" s="188"/>
      <c r="T59" s="189"/>
      <c r="U59" s="190"/>
      <c r="V59" s="190"/>
      <c r="W59" s="190"/>
      <c r="X59" s="190"/>
      <c r="Y59" s="190"/>
      <c r="Z59" s="190"/>
      <c r="AA5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523.6</v>
      </c>
    </row>
    <row r="60" spans="1:28" x14ac:dyDescent="0.2">
      <c r="A60" s="161">
        <v>1261</v>
      </c>
      <c r="B60" s="165" t="s">
        <v>275</v>
      </c>
      <c r="C60" s="154" t="s">
        <v>81</v>
      </c>
      <c r="D60" s="154" t="s">
        <v>639</v>
      </c>
      <c r="E60" s="154" t="s">
        <v>162</v>
      </c>
      <c r="F60" s="154" t="s">
        <v>648</v>
      </c>
      <c r="G60" s="173" t="s">
        <v>595</v>
      </c>
      <c r="H60" s="174" t="s">
        <v>211</v>
      </c>
      <c r="I60" s="175">
        <v>44930</v>
      </c>
      <c r="J60" s="175">
        <v>44930</v>
      </c>
      <c r="K60" s="16">
        <f>BDPREVENTIVA22[[#This Row],[Fecha Fin]]-BDPREVENTIVA22[[#This Row],[Fecha entrada]]+1</f>
        <v>1</v>
      </c>
      <c r="L60" s="187"/>
      <c r="M60" s="188"/>
      <c r="N60" s="188"/>
      <c r="O60" s="188"/>
      <c r="P60" s="188"/>
      <c r="Q60" s="188"/>
      <c r="R60" s="188">
        <v>1</v>
      </c>
      <c r="S60" s="188"/>
      <c r="T60" s="189"/>
      <c r="U60" s="190"/>
      <c r="V60" s="190"/>
      <c r="W60" s="190"/>
      <c r="X60" s="190"/>
      <c r="Y60" s="190"/>
      <c r="Z60" s="190"/>
      <c r="AA6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157</v>
      </c>
    </row>
    <row r="61" spans="1:28" x14ac:dyDescent="0.2">
      <c r="A61" s="161">
        <v>1269</v>
      </c>
      <c r="B61" s="165" t="s">
        <v>117</v>
      </c>
      <c r="C61" s="154" t="s">
        <v>180</v>
      </c>
      <c r="D61" s="154" t="s">
        <v>704</v>
      </c>
      <c r="E61" s="154" t="s">
        <v>165</v>
      </c>
      <c r="F61" s="154" t="s">
        <v>736</v>
      </c>
      <c r="G61" s="173" t="s">
        <v>594</v>
      </c>
      <c r="H61" s="174" t="s">
        <v>211</v>
      </c>
      <c r="I61" s="175">
        <v>44930</v>
      </c>
      <c r="J61" s="175">
        <v>44930</v>
      </c>
      <c r="K61" s="16">
        <f>BDPREVENTIVA22[[#This Row],[Fecha Fin]]-BDPREVENTIVA22[[#This Row],[Fecha entrada]]+1</f>
        <v>1</v>
      </c>
      <c r="L61" s="187"/>
      <c r="M61" s="188"/>
      <c r="N61" s="188"/>
      <c r="O61" s="188"/>
      <c r="P61" s="188"/>
      <c r="Q61" s="188"/>
      <c r="R61" s="188"/>
      <c r="S61" s="188"/>
      <c r="T61" s="189"/>
      <c r="U61" s="190"/>
      <c r="V61" s="190"/>
      <c r="W61" s="190"/>
      <c r="X61" s="190"/>
      <c r="Y61" s="190"/>
      <c r="Z61" s="190"/>
      <c r="AA6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2" spans="1:28" x14ac:dyDescent="0.2">
      <c r="A62" s="161">
        <v>1250</v>
      </c>
      <c r="B62" s="165" t="s">
        <v>174</v>
      </c>
      <c r="C62" s="154" t="s">
        <v>82</v>
      </c>
      <c r="D62" s="154" t="s">
        <v>704</v>
      </c>
      <c r="E62" s="154" t="s">
        <v>161</v>
      </c>
      <c r="F62" s="154" t="s">
        <v>718</v>
      </c>
      <c r="G62" s="173" t="s">
        <v>597</v>
      </c>
      <c r="H62" s="174" t="s">
        <v>211</v>
      </c>
      <c r="I62" s="175">
        <v>44931</v>
      </c>
      <c r="J62" s="175">
        <v>44931</v>
      </c>
      <c r="K62" s="16">
        <f>BDPREVENTIVA22[[#This Row],[Fecha Fin]]-BDPREVENTIVA22[[#This Row],[Fecha entrada]]+1</f>
        <v>1</v>
      </c>
      <c r="L62" s="187"/>
      <c r="M62" s="188"/>
      <c r="N62" s="188"/>
      <c r="O62" s="188"/>
      <c r="P62" s="188"/>
      <c r="Q62" s="188"/>
      <c r="R62" s="188"/>
      <c r="S62" s="188"/>
      <c r="T62" s="189"/>
      <c r="U62" s="190"/>
      <c r="V62" s="190"/>
      <c r="W62" s="190"/>
      <c r="X62" s="190"/>
      <c r="Y62" s="190"/>
      <c r="Z62" s="190"/>
      <c r="AA6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3" spans="1:28" x14ac:dyDescent="0.2">
      <c r="A63" s="161">
        <v>1263</v>
      </c>
      <c r="B63" s="165" t="s">
        <v>129</v>
      </c>
      <c r="C63" s="154" t="s">
        <v>81</v>
      </c>
      <c r="D63" s="154" t="s">
        <v>639</v>
      </c>
      <c r="E63" s="154" t="s">
        <v>162</v>
      </c>
      <c r="F63" s="154" t="s">
        <v>640</v>
      </c>
      <c r="G63" s="173" t="s">
        <v>595</v>
      </c>
      <c r="H63" s="174" t="s">
        <v>211</v>
      </c>
      <c r="I63" s="175">
        <v>44931</v>
      </c>
      <c r="J63" s="175">
        <v>44931</v>
      </c>
      <c r="K63" s="16">
        <f>BDPREVENTIVA22[[#This Row],[Fecha Fin]]-BDPREVENTIVA22[[#This Row],[Fecha entrada]]+1</f>
        <v>1</v>
      </c>
      <c r="L63" s="187"/>
      <c r="M63" s="188">
        <v>2</v>
      </c>
      <c r="N63" s="188"/>
      <c r="O63" s="188">
        <v>1</v>
      </c>
      <c r="P63" s="188"/>
      <c r="Q63" s="188"/>
      <c r="R63" s="188">
        <v>1</v>
      </c>
      <c r="S63" s="188"/>
      <c r="T63" s="189">
        <v>2</v>
      </c>
      <c r="U63" s="190"/>
      <c r="V63" s="190"/>
      <c r="W63" s="190"/>
      <c r="X63" s="190"/>
      <c r="Y63" s="190"/>
      <c r="Z63" s="190"/>
      <c r="AA6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1919</v>
      </c>
    </row>
    <row r="64" spans="1:28" x14ac:dyDescent="0.2">
      <c r="A64" s="161">
        <v>1271</v>
      </c>
      <c r="B64" s="165" t="s">
        <v>260</v>
      </c>
      <c r="C64" s="154" t="s">
        <v>82</v>
      </c>
      <c r="D64" s="154" t="s">
        <v>704</v>
      </c>
      <c r="E64" s="154" t="s">
        <v>163</v>
      </c>
      <c r="F64" s="154" t="s">
        <v>870</v>
      </c>
      <c r="G64" s="173" t="s">
        <v>592</v>
      </c>
      <c r="H64" s="174" t="s">
        <v>211</v>
      </c>
      <c r="I64" s="175">
        <v>44931</v>
      </c>
      <c r="J64" s="175">
        <v>44931</v>
      </c>
      <c r="K64" s="16">
        <f>BDPREVENTIVA22[[#This Row],[Fecha Fin]]-BDPREVENTIVA22[[#This Row],[Fecha entrada]]+1</f>
        <v>1</v>
      </c>
      <c r="L64" s="187"/>
      <c r="M64" s="188">
        <v>2</v>
      </c>
      <c r="N64" s="188"/>
      <c r="O64" s="188"/>
      <c r="P64" s="188"/>
      <c r="Q64" s="188"/>
      <c r="R64" s="188"/>
      <c r="S64" s="188"/>
      <c r="T64" s="189"/>
      <c r="U64" s="190"/>
      <c r="V64" s="190"/>
      <c r="W64" s="190"/>
      <c r="X64" s="190"/>
      <c r="Y64" s="190"/>
      <c r="Z64" s="190"/>
      <c r="AA6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212</v>
      </c>
    </row>
    <row r="65" spans="1:27" x14ac:dyDescent="0.2">
      <c r="A65" s="161">
        <v>1280</v>
      </c>
      <c r="B65" s="165" t="s">
        <v>148</v>
      </c>
      <c r="C65" s="154" t="s">
        <v>81</v>
      </c>
      <c r="D65" s="154" t="s">
        <v>212</v>
      </c>
      <c r="E65" s="154" t="s">
        <v>739</v>
      </c>
      <c r="F65" s="154" t="s">
        <v>740</v>
      </c>
      <c r="G65" s="173" t="s">
        <v>750</v>
      </c>
      <c r="H65" s="174" t="s">
        <v>211</v>
      </c>
      <c r="I65" s="175">
        <v>44931</v>
      </c>
      <c r="J65" s="175">
        <v>44931</v>
      </c>
      <c r="K65" s="16">
        <f>BDPREVENTIVA22[[#This Row],[Fecha Fin]]-BDPREVENTIVA22[[#This Row],[Fecha entrada]]+1</f>
        <v>1</v>
      </c>
      <c r="L65" s="187"/>
      <c r="M65" s="188"/>
      <c r="N65" s="188"/>
      <c r="O65" s="188"/>
      <c r="P65" s="188"/>
      <c r="Q65" s="188"/>
      <c r="R65" s="188"/>
      <c r="S65" s="188"/>
      <c r="T65" s="189">
        <v>1</v>
      </c>
      <c r="U65" s="190"/>
      <c r="V65" s="190"/>
      <c r="W65" s="190"/>
      <c r="X65" s="190"/>
      <c r="Y65" s="190"/>
      <c r="Z65" s="190"/>
      <c r="AA6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66" spans="1:27" x14ac:dyDescent="0.2">
      <c r="A66" s="161">
        <v>1252</v>
      </c>
      <c r="B66" s="165" t="s">
        <v>259</v>
      </c>
      <c r="C66" s="154" t="s">
        <v>82</v>
      </c>
      <c r="D66" s="154" t="s">
        <v>704</v>
      </c>
      <c r="E66" s="154" t="s">
        <v>161</v>
      </c>
      <c r="F66" s="154" t="s">
        <v>870</v>
      </c>
      <c r="G66" s="173" t="s">
        <v>597</v>
      </c>
      <c r="H66" s="174" t="s">
        <v>211</v>
      </c>
      <c r="I66" s="175">
        <v>44933</v>
      </c>
      <c r="J66" s="175">
        <v>44933</v>
      </c>
      <c r="K66" s="16">
        <f>BDPREVENTIVA22[[#This Row],[Fecha Fin]]-BDPREVENTIVA22[[#This Row],[Fecha entrada]]+1</f>
        <v>1</v>
      </c>
      <c r="L66" s="187"/>
      <c r="M66" s="188"/>
      <c r="N66" s="188"/>
      <c r="O66" s="188"/>
      <c r="P66" s="188"/>
      <c r="Q66" s="188"/>
      <c r="R66" s="188"/>
      <c r="S66" s="188"/>
      <c r="T66" s="189"/>
      <c r="U66" s="190"/>
      <c r="V66" s="190"/>
      <c r="W66" s="190"/>
      <c r="X66" s="190"/>
      <c r="Y66" s="190"/>
      <c r="Z66" s="190"/>
      <c r="AA6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7" spans="1:27" x14ac:dyDescent="0.2">
      <c r="A67" s="161">
        <v>1283</v>
      </c>
      <c r="B67" s="165" t="s">
        <v>281</v>
      </c>
      <c r="C67" s="154" t="s">
        <v>185</v>
      </c>
      <c r="D67" s="154" t="s">
        <v>212</v>
      </c>
      <c r="E67" s="154" t="s">
        <v>739</v>
      </c>
      <c r="F67" s="154" t="s">
        <v>185</v>
      </c>
      <c r="G67" s="173" t="s">
        <v>750</v>
      </c>
      <c r="H67" s="174" t="s">
        <v>211</v>
      </c>
      <c r="I67" s="175">
        <v>44933</v>
      </c>
      <c r="J67" s="175">
        <v>44933</v>
      </c>
      <c r="K67" s="16">
        <f>BDPREVENTIVA22[[#This Row],[Fecha Fin]]-BDPREVENTIVA22[[#This Row],[Fecha entrada]]+1</f>
        <v>1</v>
      </c>
      <c r="L67" s="187">
        <v>2</v>
      </c>
      <c r="M67" s="188"/>
      <c r="N67" s="188"/>
      <c r="O67" s="188"/>
      <c r="P67" s="188"/>
      <c r="Q67" s="188"/>
      <c r="R67" s="188">
        <v>1</v>
      </c>
      <c r="S67" s="188"/>
      <c r="T67" s="189">
        <v>1</v>
      </c>
      <c r="U67" s="190"/>
      <c r="V67" s="190"/>
      <c r="W67" s="190"/>
      <c r="X67" s="190"/>
      <c r="Y67" s="190"/>
      <c r="Z67" s="190"/>
      <c r="AA6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1280.5999999999999</v>
      </c>
    </row>
    <row r="68" spans="1:27" x14ac:dyDescent="0.2">
      <c r="A68" s="161">
        <v>1277</v>
      </c>
      <c r="B68" s="165" t="s">
        <v>118</v>
      </c>
      <c r="C68" s="154" t="s">
        <v>185</v>
      </c>
      <c r="D68" s="154" t="s">
        <v>639</v>
      </c>
      <c r="E68" s="154" t="s">
        <v>166</v>
      </c>
      <c r="F68" s="154">
        <v>0</v>
      </c>
      <c r="G68" s="173" t="s">
        <v>593</v>
      </c>
      <c r="H68" s="174" t="s">
        <v>211</v>
      </c>
      <c r="I68" s="175">
        <v>44934</v>
      </c>
      <c r="J68" s="175">
        <v>44934</v>
      </c>
      <c r="K68" s="16">
        <f>BDPREVENTIVA22[[#This Row],[Fecha Fin]]-BDPREVENTIVA22[[#This Row],[Fecha entrada]]+1</f>
        <v>1</v>
      </c>
      <c r="L68" s="187"/>
      <c r="M68" s="188"/>
      <c r="N68" s="188"/>
      <c r="O68" s="188"/>
      <c r="P68" s="188"/>
      <c r="Q68" s="188"/>
      <c r="R68" s="188"/>
      <c r="S68" s="188"/>
      <c r="T68" s="189"/>
      <c r="U68" s="190"/>
      <c r="V68" s="190"/>
      <c r="W68" s="190"/>
      <c r="X68" s="190"/>
      <c r="Y68" s="190"/>
      <c r="Z68" s="190"/>
      <c r="AA6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69" spans="1:27" x14ac:dyDescent="0.2">
      <c r="A69" s="161">
        <v>1254</v>
      </c>
      <c r="B69" s="165" t="s">
        <v>103</v>
      </c>
      <c r="C69" s="154" t="s">
        <v>81</v>
      </c>
      <c r="D69" s="154" t="s">
        <v>639</v>
      </c>
      <c r="E69" s="154" t="s">
        <v>164</v>
      </c>
      <c r="F69" s="154" t="s">
        <v>687</v>
      </c>
      <c r="G69" s="173" t="s">
        <v>596</v>
      </c>
      <c r="H69" s="174" t="s">
        <v>211</v>
      </c>
      <c r="I69" s="175">
        <v>44935</v>
      </c>
      <c r="J69" s="175">
        <v>44935</v>
      </c>
      <c r="K69" s="16">
        <f>BDPREVENTIVA22[[#This Row],[Fecha Fin]]-BDPREVENTIVA22[[#This Row],[Fecha entrada]]+1</f>
        <v>1</v>
      </c>
      <c r="L69" s="187"/>
      <c r="M69" s="188"/>
      <c r="N69" s="188"/>
      <c r="O69" s="188"/>
      <c r="P69" s="188"/>
      <c r="Q69" s="188"/>
      <c r="R69" s="188"/>
      <c r="S69" s="188"/>
      <c r="T69" s="189"/>
      <c r="U69" s="190"/>
      <c r="V69" s="190"/>
      <c r="W69" s="190"/>
      <c r="X69" s="190"/>
      <c r="Y69" s="190"/>
      <c r="Z69" s="190"/>
      <c r="AA6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70" spans="1:27" x14ac:dyDescent="0.2">
      <c r="A70" s="161">
        <v>1281</v>
      </c>
      <c r="B70" s="165" t="s">
        <v>280</v>
      </c>
      <c r="C70" s="154" t="s">
        <v>81</v>
      </c>
      <c r="D70" s="154" t="s">
        <v>212</v>
      </c>
      <c r="E70" s="154" t="s">
        <v>739</v>
      </c>
      <c r="F70" s="154" t="s">
        <v>740</v>
      </c>
      <c r="G70" s="173" t="s">
        <v>750</v>
      </c>
      <c r="H70" s="174" t="s">
        <v>211</v>
      </c>
      <c r="I70" s="175">
        <v>44935</v>
      </c>
      <c r="J70" s="175">
        <v>44935</v>
      </c>
      <c r="K70" s="16">
        <f>BDPREVENTIVA22[[#This Row],[Fecha Fin]]-BDPREVENTIVA22[[#This Row],[Fecha entrada]]+1</f>
        <v>1</v>
      </c>
      <c r="L70" s="187">
        <v>1</v>
      </c>
      <c r="M70" s="188">
        <v>1</v>
      </c>
      <c r="N70" s="188"/>
      <c r="O70" s="188"/>
      <c r="P70" s="188"/>
      <c r="Q70" s="188"/>
      <c r="R70" s="188"/>
      <c r="S70" s="188"/>
      <c r="T70" s="189">
        <v>1</v>
      </c>
      <c r="U70" s="190"/>
      <c r="V70" s="190"/>
      <c r="W70" s="190"/>
      <c r="X70" s="190"/>
      <c r="Y70" s="190"/>
      <c r="Z70" s="190"/>
      <c r="AA7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967.8</v>
      </c>
    </row>
    <row r="71" spans="1:27" x14ac:dyDescent="0.2">
      <c r="A71" s="161">
        <v>1244</v>
      </c>
      <c r="B71" s="165" t="s">
        <v>184</v>
      </c>
      <c r="C71" s="154" t="s">
        <v>178</v>
      </c>
      <c r="D71" s="154" t="s">
        <v>639</v>
      </c>
      <c r="E71" s="154" t="s">
        <v>161</v>
      </c>
      <c r="F71" s="154" t="s">
        <v>693</v>
      </c>
      <c r="G71" s="173" t="s">
        <v>593</v>
      </c>
      <c r="H71" s="174" t="s">
        <v>213</v>
      </c>
      <c r="I71" s="175">
        <v>44936</v>
      </c>
      <c r="J71" s="175">
        <v>44936</v>
      </c>
      <c r="K71" s="16">
        <f>BDPREVENTIVA22[[#This Row],[Fecha Fin]]-BDPREVENTIVA22[[#This Row],[Fecha entrada]]+1</f>
        <v>1</v>
      </c>
      <c r="L71" s="187">
        <v>20</v>
      </c>
      <c r="M71" s="188">
        <v>1</v>
      </c>
      <c r="N71" s="188"/>
      <c r="O71" s="188">
        <v>2</v>
      </c>
      <c r="P71" s="188"/>
      <c r="Q71" s="188"/>
      <c r="R71" s="188">
        <v>1</v>
      </c>
      <c r="S71" s="188"/>
      <c r="T71" s="189">
        <v>1</v>
      </c>
      <c r="U71" s="190">
        <v>1</v>
      </c>
      <c r="V71" s="190"/>
      <c r="W71" s="190">
        <v>1</v>
      </c>
      <c r="X71" s="190"/>
      <c r="Y71" s="190"/>
      <c r="Z71" s="190">
        <v>1</v>
      </c>
      <c r="AA7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11199</v>
      </c>
    </row>
    <row r="72" spans="1:27" x14ac:dyDescent="0.2">
      <c r="A72" s="161">
        <v>1286</v>
      </c>
      <c r="B72" s="165" t="s">
        <v>284</v>
      </c>
      <c r="C72" s="154" t="s">
        <v>84</v>
      </c>
      <c r="D72" s="154" t="s">
        <v>212</v>
      </c>
      <c r="E72" s="154" t="s">
        <v>739</v>
      </c>
      <c r="F72" s="154" t="s">
        <v>744</v>
      </c>
      <c r="G72" s="173" t="s">
        <v>750</v>
      </c>
      <c r="H72" s="174" t="s">
        <v>211</v>
      </c>
      <c r="I72" s="175">
        <v>44936</v>
      </c>
      <c r="J72" s="175">
        <v>44936</v>
      </c>
      <c r="K72" s="16">
        <f>BDPREVENTIVA22[[#This Row],[Fecha Fin]]-BDPREVENTIVA22[[#This Row],[Fecha entrada]]+1</f>
        <v>1</v>
      </c>
      <c r="L72" s="187"/>
      <c r="M72" s="188"/>
      <c r="N72" s="188"/>
      <c r="O72" s="188"/>
      <c r="P72" s="188"/>
      <c r="Q72" s="188"/>
      <c r="R72" s="188"/>
      <c r="S72" s="188"/>
      <c r="T72" s="189">
        <v>2</v>
      </c>
      <c r="U72" s="190"/>
      <c r="V72" s="190"/>
      <c r="W72" s="190"/>
      <c r="X72" s="190"/>
      <c r="Y72" s="190"/>
      <c r="Z72" s="190"/>
      <c r="AA7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73" spans="1:27" x14ac:dyDescent="0.2">
      <c r="A73" s="161">
        <v>1246</v>
      </c>
      <c r="B73" s="165" t="s">
        <v>170</v>
      </c>
      <c r="C73" s="154" t="s">
        <v>178</v>
      </c>
      <c r="D73" s="154" t="s">
        <v>639</v>
      </c>
      <c r="E73" s="154" t="s">
        <v>161</v>
      </c>
      <c r="F73" s="154" t="s">
        <v>716</v>
      </c>
      <c r="G73" s="173" t="s">
        <v>593</v>
      </c>
      <c r="H73" s="174" t="s">
        <v>213</v>
      </c>
      <c r="I73" s="175">
        <v>44937</v>
      </c>
      <c r="J73" s="175">
        <v>44937</v>
      </c>
      <c r="K73" s="16">
        <f>BDPREVENTIVA22[[#This Row],[Fecha Fin]]-BDPREVENTIVA22[[#This Row],[Fecha entrada]]+1</f>
        <v>1</v>
      </c>
      <c r="L73" s="187">
        <v>20</v>
      </c>
      <c r="M73" s="188">
        <v>1</v>
      </c>
      <c r="N73" s="188"/>
      <c r="O73" s="188">
        <v>2</v>
      </c>
      <c r="P73" s="188"/>
      <c r="Q73" s="188"/>
      <c r="R73" s="188"/>
      <c r="S73" s="188"/>
      <c r="T73" s="189">
        <v>1</v>
      </c>
      <c r="U73" s="190">
        <v>1</v>
      </c>
      <c r="V73" s="190"/>
      <c r="W73" s="190">
        <v>1</v>
      </c>
      <c r="X73" s="190"/>
      <c r="Y73" s="190"/>
      <c r="Z73" s="190">
        <v>1</v>
      </c>
      <c r="AA7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11042</v>
      </c>
    </row>
    <row r="74" spans="1:27" x14ac:dyDescent="0.2">
      <c r="A74" s="161">
        <v>1249</v>
      </c>
      <c r="B74" s="165" t="s">
        <v>110</v>
      </c>
      <c r="C74" s="154" t="s">
        <v>81</v>
      </c>
      <c r="D74" s="154" t="s">
        <v>639</v>
      </c>
      <c r="E74" s="154" t="s">
        <v>161</v>
      </c>
      <c r="F74" s="154" t="s">
        <v>648</v>
      </c>
      <c r="G74" s="173" t="s">
        <v>597</v>
      </c>
      <c r="H74" s="174" t="s">
        <v>211</v>
      </c>
      <c r="I74" s="175">
        <v>44937</v>
      </c>
      <c r="J74" s="175">
        <v>44937</v>
      </c>
      <c r="K74" s="16">
        <f>BDPREVENTIVA22[[#This Row],[Fecha Fin]]-BDPREVENTIVA22[[#This Row],[Fecha entrada]]+1</f>
        <v>1</v>
      </c>
      <c r="L74" s="187"/>
      <c r="M74" s="188">
        <v>5</v>
      </c>
      <c r="N74" s="188"/>
      <c r="O74" s="188"/>
      <c r="P74" s="188"/>
      <c r="Q74" s="188"/>
      <c r="R74" s="188"/>
      <c r="S74" s="188"/>
      <c r="T74" s="189"/>
      <c r="U74" s="190"/>
      <c r="V74" s="190"/>
      <c r="W74" s="190"/>
      <c r="X74" s="190"/>
      <c r="Y74" s="190"/>
      <c r="Z74" s="190"/>
      <c r="AA7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530</v>
      </c>
    </row>
    <row r="75" spans="1:27" x14ac:dyDescent="0.2">
      <c r="A75" s="161">
        <v>1251</v>
      </c>
      <c r="B75" s="165" t="s">
        <v>263</v>
      </c>
      <c r="C75" s="154" t="s">
        <v>82</v>
      </c>
      <c r="D75" s="154" t="s">
        <v>704</v>
      </c>
      <c r="E75" s="154" t="s">
        <v>161</v>
      </c>
      <c r="F75" s="154" t="s">
        <v>870</v>
      </c>
      <c r="G75" s="173" t="s">
        <v>597</v>
      </c>
      <c r="H75" s="174" t="s">
        <v>211</v>
      </c>
      <c r="I75" s="175">
        <v>44938</v>
      </c>
      <c r="J75" s="175">
        <v>44938</v>
      </c>
      <c r="K75" s="16">
        <f>BDPREVENTIVA22[[#This Row],[Fecha Fin]]-BDPREVENTIVA22[[#This Row],[Fecha entrada]]+1</f>
        <v>1</v>
      </c>
      <c r="L75" s="187"/>
      <c r="M75" s="188"/>
      <c r="N75" s="188"/>
      <c r="O75" s="188"/>
      <c r="P75" s="188"/>
      <c r="Q75" s="188"/>
      <c r="R75" s="188"/>
      <c r="S75" s="188"/>
      <c r="T75" s="189"/>
      <c r="U75" s="190"/>
      <c r="V75" s="190"/>
      <c r="W75" s="190"/>
      <c r="X75" s="190"/>
      <c r="Y75" s="190"/>
      <c r="Z75" s="190"/>
      <c r="AA7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76" spans="1:27" x14ac:dyDescent="0.2">
      <c r="A76" s="161">
        <v>1255</v>
      </c>
      <c r="B76" s="165" t="s">
        <v>235</v>
      </c>
      <c r="C76" s="154" t="s">
        <v>81</v>
      </c>
      <c r="D76" s="154" t="s">
        <v>639</v>
      </c>
      <c r="E76" s="154" t="s">
        <v>164</v>
      </c>
      <c r="F76" s="154" t="s">
        <v>687</v>
      </c>
      <c r="G76" s="173" t="s">
        <v>596</v>
      </c>
      <c r="H76" s="174" t="s">
        <v>211</v>
      </c>
      <c r="I76" s="175">
        <v>44938</v>
      </c>
      <c r="J76" s="175">
        <v>44938</v>
      </c>
      <c r="K76" s="16">
        <f>BDPREVENTIVA22[[#This Row],[Fecha Fin]]-BDPREVENTIVA22[[#This Row],[Fecha entrada]]+1</f>
        <v>1</v>
      </c>
      <c r="L76" s="187"/>
      <c r="M76" s="188"/>
      <c r="N76" s="188"/>
      <c r="O76" s="188">
        <v>2</v>
      </c>
      <c r="P76" s="188"/>
      <c r="Q76" s="188"/>
      <c r="R76" s="188">
        <v>1</v>
      </c>
      <c r="S76" s="188"/>
      <c r="T76" s="189"/>
      <c r="U76" s="190"/>
      <c r="V76" s="190"/>
      <c r="W76" s="190"/>
      <c r="X76" s="190"/>
      <c r="Y76" s="190"/>
      <c r="Z76" s="190"/>
      <c r="AA7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857</v>
      </c>
    </row>
    <row r="77" spans="1:27" x14ac:dyDescent="0.2">
      <c r="A77" s="161">
        <v>1257</v>
      </c>
      <c r="B77" s="165" t="s">
        <v>123</v>
      </c>
      <c r="C77" s="154" t="s">
        <v>81</v>
      </c>
      <c r="D77" s="154" t="s">
        <v>639</v>
      </c>
      <c r="E77" s="154" t="s">
        <v>164</v>
      </c>
      <c r="F77" s="154" t="s">
        <v>687</v>
      </c>
      <c r="G77" s="173" t="s">
        <v>596</v>
      </c>
      <c r="H77" s="174" t="s">
        <v>211</v>
      </c>
      <c r="I77" s="175">
        <v>44938</v>
      </c>
      <c r="J77" s="175">
        <v>44938</v>
      </c>
      <c r="K77" s="16">
        <f>BDPREVENTIVA22[[#This Row],[Fecha Fin]]-BDPREVENTIVA22[[#This Row],[Fecha entrada]]+1</f>
        <v>1</v>
      </c>
      <c r="L77" s="187"/>
      <c r="M77" s="188"/>
      <c r="N77" s="188"/>
      <c r="O77" s="188"/>
      <c r="P77" s="188"/>
      <c r="Q77" s="188"/>
      <c r="R77" s="188">
        <v>1</v>
      </c>
      <c r="S77" s="188"/>
      <c r="T77" s="189"/>
      <c r="U77" s="190"/>
      <c r="V77" s="190"/>
      <c r="W77" s="190"/>
      <c r="X77" s="190"/>
      <c r="Y77" s="190"/>
      <c r="Z77" s="190"/>
      <c r="AA7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157</v>
      </c>
    </row>
    <row r="78" spans="1:27" x14ac:dyDescent="0.2">
      <c r="A78" s="161">
        <v>1278</v>
      </c>
      <c r="B78" s="165" t="s">
        <v>115</v>
      </c>
      <c r="C78" s="154" t="s">
        <v>81</v>
      </c>
      <c r="D78" s="154" t="s">
        <v>639</v>
      </c>
      <c r="E78" s="154" t="s">
        <v>166</v>
      </c>
      <c r="F78" s="154" t="s">
        <v>730</v>
      </c>
      <c r="G78" s="173" t="s">
        <v>593</v>
      </c>
      <c r="H78" s="174" t="s">
        <v>211</v>
      </c>
      <c r="I78" s="175">
        <v>44938</v>
      </c>
      <c r="J78" s="175">
        <v>44938</v>
      </c>
      <c r="K78" s="16">
        <f>BDPREVENTIVA22[[#This Row],[Fecha Fin]]-BDPREVENTIVA22[[#This Row],[Fecha entrada]]+1</f>
        <v>1</v>
      </c>
      <c r="L78" s="187"/>
      <c r="M78" s="188"/>
      <c r="N78" s="188"/>
      <c r="O78" s="188"/>
      <c r="P78" s="188"/>
      <c r="Q78" s="188"/>
      <c r="R78" s="188"/>
      <c r="S78" s="188"/>
      <c r="T78" s="189"/>
      <c r="U78" s="190"/>
      <c r="V78" s="190"/>
      <c r="W78" s="190"/>
      <c r="X78" s="190"/>
      <c r="Y78" s="190"/>
      <c r="Z78" s="190"/>
      <c r="AA7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79" spans="1:27" x14ac:dyDescent="0.2">
      <c r="A79" s="161">
        <v>1259</v>
      </c>
      <c r="B79" s="165" t="s">
        <v>266</v>
      </c>
      <c r="C79" s="154" t="s">
        <v>82</v>
      </c>
      <c r="D79" s="154" t="s">
        <v>704</v>
      </c>
      <c r="E79" s="154" t="s">
        <v>163</v>
      </c>
      <c r="F79" s="154" t="s">
        <v>870</v>
      </c>
      <c r="G79" s="173" t="s">
        <v>592</v>
      </c>
      <c r="H79" s="174" t="s">
        <v>211</v>
      </c>
      <c r="I79" s="175">
        <v>44940</v>
      </c>
      <c r="J79" s="175">
        <v>44940</v>
      </c>
      <c r="K79" s="16">
        <f>BDPREVENTIVA22[[#This Row],[Fecha Fin]]-BDPREVENTIVA22[[#This Row],[Fecha entrada]]+1</f>
        <v>1</v>
      </c>
      <c r="L79" s="187"/>
      <c r="M79" s="188"/>
      <c r="N79" s="188"/>
      <c r="O79" s="188"/>
      <c r="P79" s="188"/>
      <c r="Q79" s="188"/>
      <c r="R79" s="188"/>
      <c r="S79" s="188"/>
      <c r="T79" s="189"/>
      <c r="U79" s="190"/>
      <c r="V79" s="190"/>
      <c r="W79" s="190"/>
      <c r="X79" s="190"/>
      <c r="Y79" s="190"/>
      <c r="Z79" s="190"/>
      <c r="AA7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80" spans="1:27" x14ac:dyDescent="0.2">
      <c r="A80" s="161">
        <v>1247</v>
      </c>
      <c r="B80" s="165" t="s">
        <v>157</v>
      </c>
      <c r="C80" s="154" t="s">
        <v>178</v>
      </c>
      <c r="D80" s="154" t="s">
        <v>639</v>
      </c>
      <c r="E80" s="154" t="s">
        <v>161</v>
      </c>
      <c r="F80" s="154" t="s">
        <v>693</v>
      </c>
      <c r="G80" s="173" t="s">
        <v>593</v>
      </c>
      <c r="H80" s="174" t="s">
        <v>213</v>
      </c>
      <c r="I80" s="175">
        <v>44941</v>
      </c>
      <c r="J80" s="175">
        <v>44941</v>
      </c>
      <c r="K80" s="16">
        <f>BDPREVENTIVA22[[#This Row],[Fecha Fin]]-BDPREVENTIVA22[[#This Row],[Fecha entrada]]+1</f>
        <v>1</v>
      </c>
      <c r="L80" s="187">
        <v>20</v>
      </c>
      <c r="M80" s="188">
        <v>1</v>
      </c>
      <c r="N80" s="188"/>
      <c r="O80" s="188">
        <v>2</v>
      </c>
      <c r="P80" s="188"/>
      <c r="Q80" s="188"/>
      <c r="R80" s="188"/>
      <c r="S80" s="188"/>
      <c r="T80" s="189">
        <v>1</v>
      </c>
      <c r="U80" s="190">
        <v>1</v>
      </c>
      <c r="V80" s="190"/>
      <c r="W80" s="190">
        <v>1</v>
      </c>
      <c r="X80" s="190"/>
      <c r="Y80" s="190"/>
      <c r="Z80" s="190">
        <v>1</v>
      </c>
      <c r="AA8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11042</v>
      </c>
    </row>
    <row r="81" spans="1:27" x14ac:dyDescent="0.2">
      <c r="A81" s="161">
        <v>1287</v>
      </c>
      <c r="B81" s="165" t="s">
        <v>182</v>
      </c>
      <c r="C81" s="154" t="s">
        <v>178</v>
      </c>
      <c r="D81" s="154" t="s">
        <v>639</v>
      </c>
      <c r="E81" s="154" t="s">
        <v>163</v>
      </c>
      <c r="F81" s="154" t="s">
        <v>698</v>
      </c>
      <c r="G81" s="173" t="s">
        <v>592</v>
      </c>
      <c r="H81" s="174" t="s">
        <v>211</v>
      </c>
      <c r="I81" s="175">
        <v>44942</v>
      </c>
      <c r="J81" s="175">
        <v>44942</v>
      </c>
      <c r="K81" s="16">
        <f>BDPREVENTIVA22[[#This Row],[Fecha Fin]]-BDPREVENTIVA22[[#This Row],[Fecha entrada]]+1</f>
        <v>1</v>
      </c>
      <c r="L81" s="187"/>
      <c r="M81" s="188"/>
      <c r="N81" s="188"/>
      <c r="O81" s="188"/>
      <c r="P81" s="188"/>
      <c r="Q81" s="188"/>
      <c r="R81" s="188"/>
      <c r="S81" s="188"/>
      <c r="T81" s="189"/>
      <c r="U81" s="190"/>
      <c r="V81" s="190"/>
      <c r="W81" s="190"/>
      <c r="X81" s="190"/>
      <c r="Y81" s="190"/>
      <c r="Z81" s="190"/>
      <c r="AA8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82" spans="1:27" x14ac:dyDescent="0.2">
      <c r="A82" s="161">
        <v>1262</v>
      </c>
      <c r="B82" s="165" t="s">
        <v>109</v>
      </c>
      <c r="C82" s="154" t="s">
        <v>81</v>
      </c>
      <c r="D82" s="154" t="s">
        <v>639</v>
      </c>
      <c r="E82" s="154" t="s">
        <v>162</v>
      </c>
      <c r="F82" s="154" t="s">
        <v>680</v>
      </c>
      <c r="G82" s="173" t="s">
        <v>595</v>
      </c>
      <c r="H82" s="174" t="s">
        <v>211</v>
      </c>
      <c r="I82" s="175">
        <v>44943</v>
      </c>
      <c r="J82" s="175">
        <v>44943</v>
      </c>
      <c r="K82" s="16">
        <f>BDPREVENTIVA22[[#This Row],[Fecha Fin]]-BDPREVENTIVA22[[#This Row],[Fecha entrada]]+1</f>
        <v>1</v>
      </c>
      <c r="L82" s="187"/>
      <c r="M82" s="188"/>
      <c r="N82" s="188"/>
      <c r="O82" s="188">
        <v>1</v>
      </c>
      <c r="P82" s="188"/>
      <c r="Q82" s="188"/>
      <c r="R82" s="188"/>
      <c r="S82" s="188"/>
      <c r="T82" s="189"/>
      <c r="U82" s="190"/>
      <c r="V82" s="190"/>
      <c r="W82" s="190"/>
      <c r="X82" s="190"/>
      <c r="Y82" s="190"/>
      <c r="Z82" s="190"/>
      <c r="AA8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350</v>
      </c>
    </row>
    <row r="83" spans="1:27" x14ac:dyDescent="0.2">
      <c r="A83" s="161">
        <v>1256</v>
      </c>
      <c r="B83" s="165" t="s">
        <v>154</v>
      </c>
      <c r="C83" s="154" t="s">
        <v>178</v>
      </c>
      <c r="D83" s="154" t="s">
        <v>639</v>
      </c>
      <c r="E83" s="154" t="s">
        <v>164</v>
      </c>
      <c r="F83" s="154" t="s">
        <v>698</v>
      </c>
      <c r="G83" s="173" t="s">
        <v>596</v>
      </c>
      <c r="H83" s="174" t="s">
        <v>211</v>
      </c>
      <c r="I83" s="175">
        <v>44944</v>
      </c>
      <c r="J83" s="175">
        <v>44944</v>
      </c>
      <c r="K83" s="16">
        <f>BDPREVENTIVA22[[#This Row],[Fecha Fin]]-BDPREVENTIVA22[[#This Row],[Fecha entrada]]+1</f>
        <v>1</v>
      </c>
      <c r="L83" s="187"/>
      <c r="M83" s="188"/>
      <c r="N83" s="188"/>
      <c r="O83" s="188"/>
      <c r="P83" s="188"/>
      <c r="Q83" s="188"/>
      <c r="R83" s="188"/>
      <c r="S83" s="188"/>
      <c r="T83" s="189">
        <v>1</v>
      </c>
      <c r="U83" s="190"/>
      <c r="V83" s="190"/>
      <c r="W83" s="190"/>
      <c r="X83" s="190"/>
      <c r="Y83" s="190"/>
      <c r="Z83" s="190"/>
      <c r="AA8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84" spans="1:27" x14ac:dyDescent="0.2">
      <c r="A84" s="161">
        <v>1264</v>
      </c>
      <c r="B84" s="165" t="s">
        <v>113</v>
      </c>
      <c r="C84" s="154" t="s">
        <v>81</v>
      </c>
      <c r="D84" s="154" t="s">
        <v>639</v>
      </c>
      <c r="E84" s="154" t="s">
        <v>162</v>
      </c>
      <c r="F84" s="154" t="s">
        <v>640</v>
      </c>
      <c r="G84" s="173" t="s">
        <v>595</v>
      </c>
      <c r="H84" s="174" t="s">
        <v>211</v>
      </c>
      <c r="I84" s="175">
        <v>44945</v>
      </c>
      <c r="J84" s="175">
        <v>44945</v>
      </c>
      <c r="K84" s="16">
        <f>BDPREVENTIVA22[[#This Row],[Fecha Fin]]-BDPREVENTIVA22[[#This Row],[Fecha entrada]]+1</f>
        <v>1</v>
      </c>
      <c r="L84" s="187"/>
      <c r="M84" s="188"/>
      <c r="N84" s="188"/>
      <c r="O84" s="188">
        <v>1</v>
      </c>
      <c r="P84" s="188"/>
      <c r="Q84" s="188"/>
      <c r="R84" s="188"/>
      <c r="S84" s="188"/>
      <c r="T84" s="189">
        <v>1</v>
      </c>
      <c r="U84" s="190"/>
      <c r="V84" s="190"/>
      <c r="W84" s="190"/>
      <c r="X84" s="190"/>
      <c r="Y84" s="190"/>
      <c r="Z84" s="190"/>
      <c r="AA8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950</v>
      </c>
    </row>
    <row r="85" spans="1:27" x14ac:dyDescent="0.2">
      <c r="A85" s="161">
        <v>1275</v>
      </c>
      <c r="B85" s="165" t="s">
        <v>267</v>
      </c>
      <c r="C85" s="154" t="s">
        <v>178</v>
      </c>
      <c r="D85" s="154" t="s">
        <v>639</v>
      </c>
      <c r="E85" s="154" t="s">
        <v>165</v>
      </c>
      <c r="F85" s="154" t="s">
        <v>698</v>
      </c>
      <c r="G85" s="173" t="s">
        <v>594</v>
      </c>
      <c r="H85" s="174" t="s">
        <v>211</v>
      </c>
      <c r="I85" s="175">
        <v>44945</v>
      </c>
      <c r="J85" s="175">
        <v>44945</v>
      </c>
      <c r="K85" s="16">
        <f>BDPREVENTIVA22[[#This Row],[Fecha Fin]]-BDPREVENTIVA22[[#This Row],[Fecha entrada]]+1</f>
        <v>1</v>
      </c>
      <c r="L85" s="187"/>
      <c r="M85" s="188"/>
      <c r="N85" s="188"/>
      <c r="O85" s="188"/>
      <c r="P85" s="188"/>
      <c r="Q85" s="188"/>
      <c r="R85" s="188"/>
      <c r="S85" s="188"/>
      <c r="T85" s="189">
        <v>1</v>
      </c>
      <c r="U85" s="190"/>
      <c r="V85" s="190"/>
      <c r="W85" s="190"/>
      <c r="X85" s="190"/>
      <c r="Y85" s="190"/>
      <c r="Z85" s="190"/>
      <c r="AA8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86" spans="1:27" x14ac:dyDescent="0.2">
      <c r="A86" s="161">
        <v>1265</v>
      </c>
      <c r="B86" s="165" t="s">
        <v>156</v>
      </c>
      <c r="C86" s="154" t="s">
        <v>178</v>
      </c>
      <c r="D86" s="154" t="s">
        <v>639</v>
      </c>
      <c r="E86" s="154" t="s">
        <v>162</v>
      </c>
      <c r="F86" s="154" t="s">
        <v>725</v>
      </c>
      <c r="G86" s="173" t="s">
        <v>595</v>
      </c>
      <c r="H86" s="174" t="s">
        <v>211</v>
      </c>
      <c r="I86" s="175">
        <v>44946</v>
      </c>
      <c r="J86" s="175">
        <v>44946</v>
      </c>
      <c r="K86" s="16">
        <f>BDPREVENTIVA22[[#This Row],[Fecha Fin]]-BDPREVENTIVA22[[#This Row],[Fecha entrada]]+1</f>
        <v>1</v>
      </c>
      <c r="L86" s="187">
        <v>1</v>
      </c>
      <c r="M86" s="188"/>
      <c r="N86" s="188"/>
      <c r="O86" s="188">
        <v>1</v>
      </c>
      <c r="P86" s="188"/>
      <c r="Q86" s="188"/>
      <c r="R86" s="188"/>
      <c r="S86" s="188"/>
      <c r="T86" s="189">
        <v>1</v>
      </c>
      <c r="U86" s="190"/>
      <c r="V86" s="190"/>
      <c r="W86" s="190"/>
      <c r="X86" s="190"/>
      <c r="Y86" s="190"/>
      <c r="Z86" s="190"/>
      <c r="AA8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1211.8</v>
      </c>
    </row>
    <row r="87" spans="1:27" x14ac:dyDescent="0.2">
      <c r="A87" s="161">
        <v>1258</v>
      </c>
      <c r="B87" s="165" t="s">
        <v>176</v>
      </c>
      <c r="C87" s="154" t="s">
        <v>82</v>
      </c>
      <c r="D87" s="154" t="s">
        <v>704</v>
      </c>
      <c r="E87" s="154" t="s">
        <v>164</v>
      </c>
      <c r="F87" s="154" t="s">
        <v>707</v>
      </c>
      <c r="G87" s="173" t="s">
        <v>596</v>
      </c>
      <c r="H87" s="174" t="s">
        <v>211</v>
      </c>
      <c r="I87" s="175">
        <v>44947</v>
      </c>
      <c r="J87" s="175">
        <v>44947</v>
      </c>
      <c r="K87" s="16">
        <f>BDPREVENTIVA22[[#This Row],[Fecha Fin]]-BDPREVENTIVA22[[#This Row],[Fecha entrada]]+1</f>
        <v>1</v>
      </c>
      <c r="L87" s="187"/>
      <c r="M87" s="188">
        <v>2</v>
      </c>
      <c r="N87" s="188"/>
      <c r="O87" s="188"/>
      <c r="P87" s="188"/>
      <c r="Q87" s="188"/>
      <c r="R87" s="188"/>
      <c r="S87" s="188"/>
      <c r="T87" s="189"/>
      <c r="U87" s="190"/>
      <c r="V87" s="190"/>
      <c r="W87" s="190"/>
      <c r="X87" s="190"/>
      <c r="Y87" s="190"/>
      <c r="Z87" s="190"/>
      <c r="AA8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212</v>
      </c>
    </row>
    <row r="88" spans="1:27" x14ac:dyDescent="0.2">
      <c r="A88" s="161">
        <v>1266</v>
      </c>
      <c r="B88" s="165" t="s">
        <v>237</v>
      </c>
      <c r="C88" s="154" t="s">
        <v>82</v>
      </c>
      <c r="D88" s="154" t="s">
        <v>704</v>
      </c>
      <c r="E88" s="154" t="s">
        <v>162</v>
      </c>
      <c r="F88" s="154" t="s">
        <v>718</v>
      </c>
      <c r="G88" s="173" t="s">
        <v>593</v>
      </c>
      <c r="H88" s="174" t="s">
        <v>213</v>
      </c>
      <c r="I88" s="175">
        <v>44947</v>
      </c>
      <c r="J88" s="175">
        <v>44947</v>
      </c>
      <c r="K88" s="16">
        <f>BDPREVENTIVA22[[#This Row],[Fecha Fin]]-BDPREVENTIVA22[[#This Row],[Fecha entrada]]+1</f>
        <v>1</v>
      </c>
      <c r="L88" s="187">
        <v>20</v>
      </c>
      <c r="M88" s="188"/>
      <c r="N88" s="188"/>
      <c r="O88" s="188">
        <v>5</v>
      </c>
      <c r="P88" s="188"/>
      <c r="Q88" s="188"/>
      <c r="R88" s="188"/>
      <c r="S88" s="188"/>
      <c r="T88" s="189">
        <v>1</v>
      </c>
      <c r="U88" s="190">
        <v>1</v>
      </c>
      <c r="V88" s="190"/>
      <c r="W88" s="190">
        <v>1</v>
      </c>
      <c r="X88" s="190"/>
      <c r="Y88" s="190"/>
      <c r="Z88" s="190">
        <v>1</v>
      </c>
      <c r="AA8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11986</v>
      </c>
    </row>
    <row r="89" spans="1:27" x14ac:dyDescent="0.2">
      <c r="A89" s="161">
        <v>1260</v>
      </c>
      <c r="B89" s="165" t="s">
        <v>119</v>
      </c>
      <c r="C89" s="154" t="s">
        <v>606</v>
      </c>
      <c r="D89" s="154" t="s">
        <v>704</v>
      </c>
      <c r="E89" s="154" t="s">
        <v>164</v>
      </c>
      <c r="F89" s="154" t="s">
        <v>732</v>
      </c>
      <c r="G89" s="173" t="s">
        <v>596</v>
      </c>
      <c r="H89" s="174" t="s">
        <v>211</v>
      </c>
      <c r="I89" s="175">
        <v>44949</v>
      </c>
      <c r="J89" s="175">
        <v>44949</v>
      </c>
      <c r="K89" s="16">
        <f>BDPREVENTIVA22[[#This Row],[Fecha Fin]]-BDPREVENTIVA22[[#This Row],[Fecha entrada]]+1</f>
        <v>1</v>
      </c>
      <c r="L89" s="187">
        <v>1</v>
      </c>
      <c r="M89" s="188"/>
      <c r="N89" s="188"/>
      <c r="O89" s="188">
        <v>1</v>
      </c>
      <c r="P89" s="188"/>
      <c r="Q89" s="188"/>
      <c r="R89" s="188"/>
      <c r="S89" s="188"/>
      <c r="T89" s="189"/>
      <c r="U89" s="190"/>
      <c r="V89" s="190"/>
      <c r="W89" s="190"/>
      <c r="X89" s="190"/>
      <c r="Y89" s="190"/>
      <c r="Z89" s="190"/>
      <c r="AA8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611.79999999999995</v>
      </c>
    </row>
    <row r="90" spans="1:27" x14ac:dyDescent="0.2">
      <c r="A90" s="161">
        <v>1268</v>
      </c>
      <c r="B90" s="165" t="s">
        <v>183</v>
      </c>
      <c r="C90" s="154" t="s">
        <v>82</v>
      </c>
      <c r="D90" s="154" t="s">
        <v>704</v>
      </c>
      <c r="E90" s="154" t="s">
        <v>162</v>
      </c>
      <c r="F90" s="154" t="s">
        <v>718</v>
      </c>
      <c r="G90" s="173" t="s">
        <v>593</v>
      </c>
      <c r="H90" s="174" t="s">
        <v>213</v>
      </c>
      <c r="I90" s="175">
        <v>44949</v>
      </c>
      <c r="J90" s="175">
        <v>44949</v>
      </c>
      <c r="K90" s="16">
        <f>BDPREVENTIVA22[[#This Row],[Fecha Fin]]-BDPREVENTIVA22[[#This Row],[Fecha entrada]]+1</f>
        <v>1</v>
      </c>
      <c r="L90" s="187">
        <v>20</v>
      </c>
      <c r="M90" s="188">
        <v>1</v>
      </c>
      <c r="N90" s="188"/>
      <c r="O90" s="188"/>
      <c r="P90" s="188"/>
      <c r="Q90" s="188"/>
      <c r="R90" s="188">
        <v>1</v>
      </c>
      <c r="S90" s="188"/>
      <c r="T90" s="189">
        <v>1</v>
      </c>
      <c r="U90" s="190">
        <v>1</v>
      </c>
      <c r="V90" s="190"/>
      <c r="W90" s="190">
        <v>1</v>
      </c>
      <c r="X90" s="190"/>
      <c r="Y90" s="190"/>
      <c r="Z90" s="190">
        <v>1</v>
      </c>
      <c r="AA9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10499</v>
      </c>
    </row>
    <row r="91" spans="1:27" x14ac:dyDescent="0.2">
      <c r="A91" s="161">
        <v>1282</v>
      </c>
      <c r="B91" s="165" t="s">
        <v>261</v>
      </c>
      <c r="C91" s="154" t="s">
        <v>84</v>
      </c>
      <c r="D91" s="154" t="s">
        <v>212</v>
      </c>
      <c r="E91" s="154" t="s">
        <v>739</v>
      </c>
      <c r="F91" s="154" t="s">
        <v>741</v>
      </c>
      <c r="G91" s="173" t="s">
        <v>750</v>
      </c>
      <c r="H91" s="174" t="s">
        <v>211</v>
      </c>
      <c r="I91" s="175">
        <v>44949</v>
      </c>
      <c r="J91" s="175">
        <v>44949</v>
      </c>
      <c r="K91" s="16">
        <f>BDPREVENTIVA22[[#This Row],[Fecha Fin]]-BDPREVENTIVA22[[#This Row],[Fecha entrada]]+1</f>
        <v>1</v>
      </c>
      <c r="L91" s="187"/>
      <c r="M91" s="188"/>
      <c r="N91" s="188"/>
      <c r="O91" s="188">
        <v>1</v>
      </c>
      <c r="P91" s="188"/>
      <c r="Q91" s="188"/>
      <c r="R91" s="188">
        <v>2</v>
      </c>
      <c r="S91" s="188"/>
      <c r="T91" s="189">
        <v>1</v>
      </c>
      <c r="U91" s="190"/>
      <c r="V91" s="190"/>
      <c r="W91" s="190"/>
      <c r="X91" s="190"/>
      <c r="Y91" s="190"/>
      <c r="Z91" s="190"/>
      <c r="AA9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1264</v>
      </c>
    </row>
    <row r="92" spans="1:27" x14ac:dyDescent="0.2">
      <c r="A92" s="161">
        <v>1290</v>
      </c>
      <c r="B92" s="165" t="s">
        <v>135</v>
      </c>
      <c r="C92" s="154" t="s">
        <v>82</v>
      </c>
      <c r="D92" s="154" t="s">
        <v>704</v>
      </c>
      <c r="E92" s="154" t="s">
        <v>163</v>
      </c>
      <c r="F92" s="154" t="s">
        <v>707</v>
      </c>
      <c r="G92" s="173" t="s">
        <v>592</v>
      </c>
      <c r="H92" s="174" t="s">
        <v>211</v>
      </c>
      <c r="I92" s="175">
        <v>44949</v>
      </c>
      <c r="J92" s="175">
        <v>44949</v>
      </c>
      <c r="K92" s="16">
        <f>BDPREVENTIVA22[[#This Row],[Fecha Fin]]-BDPREVENTIVA22[[#This Row],[Fecha entrada]]+1</f>
        <v>1</v>
      </c>
      <c r="L92" s="187">
        <v>1</v>
      </c>
      <c r="M92" s="188"/>
      <c r="N92" s="188"/>
      <c r="O92" s="188">
        <v>3</v>
      </c>
      <c r="P92" s="188"/>
      <c r="Q92" s="188"/>
      <c r="R92" s="188"/>
      <c r="S92" s="188"/>
      <c r="T92" s="189">
        <v>1</v>
      </c>
      <c r="U92" s="190"/>
      <c r="V92" s="190"/>
      <c r="W92" s="190"/>
      <c r="X92" s="190"/>
      <c r="Y92" s="190"/>
      <c r="Z92" s="190"/>
      <c r="AA9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1911.8</v>
      </c>
    </row>
    <row r="93" spans="1:27" x14ac:dyDescent="0.2">
      <c r="A93" s="161">
        <v>1291</v>
      </c>
      <c r="B93" s="166" t="s">
        <v>609</v>
      </c>
      <c r="C93" s="155" t="s">
        <v>607</v>
      </c>
      <c r="D93" s="155">
        <v>0</v>
      </c>
      <c r="E93" s="155" t="s">
        <v>608</v>
      </c>
      <c r="F93" s="155">
        <v>0</v>
      </c>
      <c r="G93" s="173" t="s">
        <v>593</v>
      </c>
      <c r="H93" s="180" t="s">
        <v>211</v>
      </c>
      <c r="I93" s="175">
        <v>44950</v>
      </c>
      <c r="J93" s="175">
        <v>44950</v>
      </c>
      <c r="K93" s="102">
        <f>BDPREVENTIVA22[[#This Row],[Fecha Fin]]-BDPREVENTIVA22[[#This Row],[Fecha entrada]]+1</f>
        <v>1</v>
      </c>
      <c r="L93" s="200"/>
      <c r="M93" s="201"/>
      <c r="N93" s="201"/>
      <c r="O93" s="201"/>
      <c r="P93" s="201"/>
      <c r="Q93" s="201"/>
      <c r="R93" s="201"/>
      <c r="S93" s="201"/>
      <c r="T93" s="202"/>
      <c r="U93" s="203"/>
      <c r="V93" s="203"/>
      <c r="W93" s="203"/>
      <c r="X93" s="203"/>
      <c r="Y93" s="203"/>
      <c r="Z93" s="203"/>
      <c r="AA9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4" spans="1:27" x14ac:dyDescent="0.2">
      <c r="A94" s="161">
        <v>1292</v>
      </c>
      <c r="B94" s="167" t="s">
        <v>751</v>
      </c>
      <c r="C94" s="155" t="s">
        <v>610</v>
      </c>
      <c r="D94" s="155">
        <v>0</v>
      </c>
      <c r="E94" s="155" t="s">
        <v>611</v>
      </c>
      <c r="F94" s="155">
        <v>0</v>
      </c>
      <c r="G94" s="173" t="s">
        <v>593</v>
      </c>
      <c r="H94" s="180" t="s">
        <v>211</v>
      </c>
      <c r="I94" s="175">
        <v>44950</v>
      </c>
      <c r="J94" s="175">
        <v>44950</v>
      </c>
      <c r="K94" s="102">
        <f>BDPREVENTIVA22[[#This Row],[Fecha Fin]]-BDPREVENTIVA22[[#This Row],[Fecha entrada]]+1</f>
        <v>1</v>
      </c>
      <c r="L94" s="200"/>
      <c r="M94" s="201"/>
      <c r="N94" s="201"/>
      <c r="O94" s="201"/>
      <c r="P94" s="201"/>
      <c r="Q94" s="201"/>
      <c r="R94" s="201"/>
      <c r="S94" s="201"/>
      <c r="T94" s="202"/>
      <c r="U94" s="203"/>
      <c r="V94" s="203"/>
      <c r="W94" s="203"/>
      <c r="X94" s="203"/>
      <c r="Y94" s="203"/>
      <c r="Z94" s="203"/>
      <c r="AA9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5" spans="1:27" x14ac:dyDescent="0.2">
      <c r="A95" s="161">
        <v>1293</v>
      </c>
      <c r="B95" s="167" t="s">
        <v>752</v>
      </c>
      <c r="C95" s="155" t="s">
        <v>613</v>
      </c>
      <c r="D95" s="155">
        <v>0</v>
      </c>
      <c r="E95" s="155" t="s">
        <v>608</v>
      </c>
      <c r="F95" s="155">
        <v>0</v>
      </c>
      <c r="G95" s="173" t="s">
        <v>593</v>
      </c>
      <c r="H95" s="180" t="s">
        <v>211</v>
      </c>
      <c r="I95" s="175">
        <v>44950</v>
      </c>
      <c r="J95" s="175">
        <v>44950</v>
      </c>
      <c r="K95" s="102">
        <f>BDPREVENTIVA22[[#This Row],[Fecha Fin]]-BDPREVENTIVA22[[#This Row],[Fecha entrada]]+1</f>
        <v>1</v>
      </c>
      <c r="L95" s="200"/>
      <c r="M95" s="201"/>
      <c r="N95" s="201"/>
      <c r="O95" s="201"/>
      <c r="P95" s="201"/>
      <c r="Q95" s="201"/>
      <c r="R95" s="201"/>
      <c r="S95" s="201"/>
      <c r="T95" s="202"/>
      <c r="U95" s="203"/>
      <c r="V95" s="203"/>
      <c r="W95" s="203"/>
      <c r="X95" s="203"/>
      <c r="Y95" s="203"/>
      <c r="Z95" s="203"/>
      <c r="AA9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6" spans="1:27" x14ac:dyDescent="0.2">
      <c r="A96" s="161">
        <v>1270</v>
      </c>
      <c r="B96" s="165" t="s">
        <v>238</v>
      </c>
      <c r="C96" s="154" t="s">
        <v>82</v>
      </c>
      <c r="D96" s="154" t="s">
        <v>704</v>
      </c>
      <c r="E96" s="154" t="s">
        <v>165</v>
      </c>
      <c r="F96" s="154" t="s">
        <v>707</v>
      </c>
      <c r="G96" s="173" t="s">
        <v>594</v>
      </c>
      <c r="H96" s="174" t="s">
        <v>211</v>
      </c>
      <c r="I96" s="175">
        <v>44951</v>
      </c>
      <c r="J96" s="175">
        <v>44951</v>
      </c>
      <c r="K96" s="16">
        <f>BDPREVENTIVA22[[#This Row],[Fecha Fin]]-BDPREVENTIVA22[[#This Row],[Fecha entrada]]+1</f>
        <v>1</v>
      </c>
      <c r="L96" s="187"/>
      <c r="M96" s="188"/>
      <c r="N96" s="188"/>
      <c r="O96" s="188"/>
      <c r="P96" s="188"/>
      <c r="Q96" s="188"/>
      <c r="R96" s="188"/>
      <c r="S96" s="188"/>
      <c r="T96" s="189"/>
      <c r="U96" s="190"/>
      <c r="V96" s="190"/>
      <c r="W96" s="190"/>
      <c r="X96" s="190"/>
      <c r="Y96" s="190"/>
      <c r="Z96" s="190"/>
      <c r="AA9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7" spans="1:27" x14ac:dyDescent="0.2">
      <c r="A97" s="161">
        <v>1253</v>
      </c>
      <c r="B97" s="165" t="s">
        <v>258</v>
      </c>
      <c r="C97" s="154" t="s">
        <v>82</v>
      </c>
      <c r="D97" s="154" t="s">
        <v>704</v>
      </c>
      <c r="E97" s="154" t="s">
        <v>161</v>
      </c>
      <c r="F97" s="154" t="s">
        <v>870</v>
      </c>
      <c r="G97" s="173" t="s">
        <v>597</v>
      </c>
      <c r="H97" s="174" t="s">
        <v>211</v>
      </c>
      <c r="I97" s="175">
        <v>44953</v>
      </c>
      <c r="J97" s="175">
        <v>44953</v>
      </c>
      <c r="K97" s="16">
        <f>BDPREVENTIVA22[[#This Row],[Fecha Fin]]-BDPREVENTIVA22[[#This Row],[Fecha entrada]]+1</f>
        <v>1</v>
      </c>
      <c r="L97" s="187"/>
      <c r="M97" s="188"/>
      <c r="N97" s="188"/>
      <c r="O97" s="188"/>
      <c r="P97" s="188"/>
      <c r="Q97" s="188"/>
      <c r="R97" s="188"/>
      <c r="S97" s="188"/>
      <c r="T97" s="189"/>
      <c r="U97" s="190"/>
      <c r="V97" s="190"/>
      <c r="W97" s="190"/>
      <c r="X97" s="190"/>
      <c r="Y97" s="190"/>
      <c r="Z97" s="190"/>
      <c r="AA97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98" spans="1:27" x14ac:dyDescent="0.2">
      <c r="A98" s="161">
        <v>1272</v>
      </c>
      <c r="B98" s="165" t="s">
        <v>264</v>
      </c>
      <c r="C98" s="154" t="s">
        <v>178</v>
      </c>
      <c r="D98" s="154" t="s">
        <v>639</v>
      </c>
      <c r="E98" s="154" t="s">
        <v>165</v>
      </c>
      <c r="F98" s="154" t="s">
        <v>698</v>
      </c>
      <c r="G98" s="173" t="s">
        <v>594</v>
      </c>
      <c r="H98" s="174" t="s">
        <v>211</v>
      </c>
      <c r="I98" s="175">
        <v>44953</v>
      </c>
      <c r="J98" s="175">
        <v>44953</v>
      </c>
      <c r="K98" s="16">
        <f>BDPREVENTIVA22[[#This Row],[Fecha Fin]]-BDPREVENTIVA22[[#This Row],[Fecha entrada]]+1</f>
        <v>1</v>
      </c>
      <c r="L98" s="187">
        <v>1</v>
      </c>
      <c r="M98" s="188"/>
      <c r="N98" s="188"/>
      <c r="O98" s="188">
        <v>1</v>
      </c>
      <c r="P98" s="188"/>
      <c r="Q98" s="188"/>
      <c r="R98" s="188"/>
      <c r="S98" s="188"/>
      <c r="T98" s="189"/>
      <c r="U98" s="190"/>
      <c r="V98" s="190"/>
      <c r="W98" s="190"/>
      <c r="X98" s="190"/>
      <c r="Y98" s="190"/>
      <c r="Z98" s="190"/>
      <c r="AA98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611.79999999999995</v>
      </c>
    </row>
    <row r="99" spans="1:27" x14ac:dyDescent="0.2">
      <c r="A99" s="161">
        <v>1288</v>
      </c>
      <c r="B99" s="165" t="s">
        <v>265</v>
      </c>
      <c r="C99" s="154" t="s">
        <v>178</v>
      </c>
      <c r="D99" s="154" t="s">
        <v>639</v>
      </c>
      <c r="E99" s="154" t="s">
        <v>163</v>
      </c>
      <c r="F99" s="154" t="s">
        <v>698</v>
      </c>
      <c r="G99" s="173" t="s">
        <v>592</v>
      </c>
      <c r="H99" s="174" t="s">
        <v>211</v>
      </c>
      <c r="I99" s="175">
        <v>44953</v>
      </c>
      <c r="J99" s="175">
        <v>44953</v>
      </c>
      <c r="K99" s="16">
        <f>BDPREVENTIVA22[[#This Row],[Fecha Fin]]-BDPREVENTIVA22[[#This Row],[Fecha entrada]]+1</f>
        <v>1</v>
      </c>
      <c r="L99" s="187"/>
      <c r="M99" s="188"/>
      <c r="N99" s="188"/>
      <c r="O99" s="188">
        <v>2</v>
      </c>
      <c r="P99" s="188"/>
      <c r="Q99" s="188"/>
      <c r="R99" s="188"/>
      <c r="S99" s="188"/>
      <c r="T99" s="189">
        <v>1</v>
      </c>
      <c r="U99" s="190"/>
      <c r="V99" s="190"/>
      <c r="W99" s="190"/>
      <c r="X99" s="190"/>
      <c r="Y99" s="190"/>
      <c r="Z99" s="190"/>
      <c r="AA99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1300</v>
      </c>
    </row>
    <row r="100" spans="1:27" x14ac:dyDescent="0.2">
      <c r="A100" s="161">
        <v>1267</v>
      </c>
      <c r="B100" s="165" t="s">
        <v>191</v>
      </c>
      <c r="C100" s="154" t="s">
        <v>82</v>
      </c>
      <c r="D100" s="154" t="s">
        <v>704</v>
      </c>
      <c r="E100" s="154" t="s">
        <v>162</v>
      </c>
      <c r="F100" s="154" t="s">
        <v>718</v>
      </c>
      <c r="G100" s="173" t="s">
        <v>593</v>
      </c>
      <c r="H100" s="174" t="s">
        <v>213</v>
      </c>
      <c r="I100" s="175">
        <v>44954</v>
      </c>
      <c r="J100" s="175">
        <v>44954</v>
      </c>
      <c r="K100" s="16">
        <f>BDPREVENTIVA22[[#This Row],[Fecha Fin]]-BDPREVENTIVA22[[#This Row],[Fecha entrada]]+1</f>
        <v>1</v>
      </c>
      <c r="L100" s="187">
        <v>20</v>
      </c>
      <c r="M100" s="188"/>
      <c r="N100" s="188"/>
      <c r="O100" s="188">
        <v>5</v>
      </c>
      <c r="P100" s="188"/>
      <c r="Q100" s="188"/>
      <c r="R100" s="188"/>
      <c r="S100" s="188"/>
      <c r="T100" s="189">
        <v>1</v>
      </c>
      <c r="U100" s="190">
        <v>1</v>
      </c>
      <c r="V100" s="190"/>
      <c r="W100" s="190">
        <v>1</v>
      </c>
      <c r="X100" s="190"/>
      <c r="Y100" s="190"/>
      <c r="Z100" s="190">
        <v>1</v>
      </c>
      <c r="AA100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11986</v>
      </c>
    </row>
    <row r="101" spans="1:27" x14ac:dyDescent="0.2">
      <c r="A101" s="161">
        <v>1274</v>
      </c>
      <c r="B101" s="165" t="s">
        <v>101</v>
      </c>
      <c r="C101" s="154" t="s">
        <v>81</v>
      </c>
      <c r="D101" s="154" t="s">
        <v>639</v>
      </c>
      <c r="E101" s="154" t="s">
        <v>165</v>
      </c>
      <c r="F101" s="154" t="s">
        <v>687</v>
      </c>
      <c r="G101" s="173" t="s">
        <v>594</v>
      </c>
      <c r="H101" s="174" t="s">
        <v>211</v>
      </c>
      <c r="I101" s="175">
        <v>44955</v>
      </c>
      <c r="J101" s="175">
        <v>44955</v>
      </c>
      <c r="K101" s="16">
        <f>BDPREVENTIVA22[[#This Row],[Fecha Fin]]-BDPREVENTIVA22[[#This Row],[Fecha entrada]]+1</f>
        <v>1</v>
      </c>
      <c r="L101" s="187"/>
      <c r="M101" s="188">
        <v>1</v>
      </c>
      <c r="N101" s="188"/>
      <c r="O101" s="188"/>
      <c r="P101" s="188"/>
      <c r="Q101" s="188"/>
      <c r="R101" s="188">
        <v>1</v>
      </c>
      <c r="S101" s="188"/>
      <c r="T101" s="189">
        <v>1</v>
      </c>
      <c r="U101" s="190"/>
      <c r="V101" s="190"/>
      <c r="W101" s="190"/>
      <c r="X101" s="190"/>
      <c r="Y101" s="190"/>
      <c r="Z101" s="190"/>
      <c r="AA101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863</v>
      </c>
    </row>
    <row r="102" spans="1:27" ht="31.5" customHeight="1" x14ac:dyDescent="0.2">
      <c r="A102" s="161">
        <v>1284</v>
      </c>
      <c r="B102" s="165" t="s">
        <v>282</v>
      </c>
      <c r="C102" s="154" t="s">
        <v>84</v>
      </c>
      <c r="D102" s="154" t="s">
        <v>212</v>
      </c>
      <c r="E102" s="154" t="s">
        <v>739</v>
      </c>
      <c r="F102" s="154" t="s">
        <v>741</v>
      </c>
      <c r="G102" s="173" t="s">
        <v>750</v>
      </c>
      <c r="H102" s="174" t="s">
        <v>211</v>
      </c>
      <c r="I102" s="175">
        <v>44956</v>
      </c>
      <c r="J102" s="175">
        <v>44956</v>
      </c>
      <c r="K102" s="16">
        <f>BDPREVENTIVA22[[#This Row],[Fecha Fin]]-BDPREVENTIVA22[[#This Row],[Fecha entrada]]+1</f>
        <v>1</v>
      </c>
      <c r="L102" s="187"/>
      <c r="M102" s="188"/>
      <c r="N102" s="188"/>
      <c r="O102" s="188">
        <v>2</v>
      </c>
      <c r="P102" s="188"/>
      <c r="Q102" s="188"/>
      <c r="R102" s="188"/>
      <c r="S102" s="188"/>
      <c r="T102" s="189">
        <v>1</v>
      </c>
      <c r="U102" s="190"/>
      <c r="V102" s="190"/>
      <c r="W102" s="190"/>
      <c r="X102" s="190"/>
      <c r="Y102" s="190"/>
      <c r="Z102" s="190"/>
      <c r="AA102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1300</v>
      </c>
    </row>
    <row r="103" spans="1:27" ht="30" customHeight="1" x14ac:dyDescent="0.2">
      <c r="A103" s="161">
        <v>1289</v>
      </c>
      <c r="B103" s="165" t="s">
        <v>131</v>
      </c>
      <c r="C103" s="154" t="s">
        <v>82</v>
      </c>
      <c r="D103" s="154" t="s">
        <v>704</v>
      </c>
      <c r="E103" s="154" t="s">
        <v>163</v>
      </c>
      <c r="F103" s="154" t="s">
        <v>707</v>
      </c>
      <c r="G103" s="173" t="s">
        <v>592</v>
      </c>
      <c r="H103" s="174" t="s">
        <v>211</v>
      </c>
      <c r="I103" s="175">
        <v>44956</v>
      </c>
      <c r="J103" s="175">
        <v>44956</v>
      </c>
      <c r="K103" s="16">
        <f>BDPREVENTIVA22[[#This Row],[Fecha Fin]]-BDPREVENTIVA22[[#This Row],[Fecha entrada]]+1</f>
        <v>1</v>
      </c>
      <c r="L103" s="187">
        <v>3</v>
      </c>
      <c r="M103" s="188"/>
      <c r="N103" s="188"/>
      <c r="O103" s="188">
        <v>3</v>
      </c>
      <c r="P103" s="188"/>
      <c r="Q103" s="188"/>
      <c r="R103" s="188"/>
      <c r="S103" s="188"/>
      <c r="T103" s="189">
        <v>1</v>
      </c>
      <c r="U103" s="190"/>
      <c r="V103" s="190"/>
      <c r="W103" s="190"/>
      <c r="X103" s="190"/>
      <c r="Y103" s="190"/>
      <c r="Z103" s="190"/>
      <c r="AA103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2435.4</v>
      </c>
    </row>
    <row r="104" spans="1:27" x14ac:dyDescent="0.2">
      <c r="A104" s="161">
        <v>1273</v>
      </c>
      <c r="B104" s="165" t="s">
        <v>138</v>
      </c>
      <c r="C104" s="154" t="s">
        <v>81</v>
      </c>
      <c r="D104" s="154" t="s">
        <v>639</v>
      </c>
      <c r="E104" s="154" t="s">
        <v>165</v>
      </c>
      <c r="F104" s="154" t="s">
        <v>687</v>
      </c>
      <c r="G104" s="173" t="s">
        <v>594</v>
      </c>
      <c r="H104" s="174" t="s">
        <v>211</v>
      </c>
      <c r="I104" s="175">
        <v>44957</v>
      </c>
      <c r="J104" s="175">
        <v>44957</v>
      </c>
      <c r="K104" s="16">
        <f>BDPREVENTIVA22[[#This Row],[Fecha Fin]]-BDPREVENTIVA22[[#This Row],[Fecha entrada]]+1</f>
        <v>1</v>
      </c>
      <c r="L104" s="187"/>
      <c r="M104" s="188"/>
      <c r="N104" s="188"/>
      <c r="O104" s="188"/>
      <c r="P104" s="188"/>
      <c r="Q104" s="188"/>
      <c r="R104" s="188"/>
      <c r="S104" s="188"/>
      <c r="T104" s="189">
        <v>1</v>
      </c>
      <c r="U104" s="190"/>
      <c r="V104" s="190"/>
      <c r="W104" s="190"/>
      <c r="X104" s="190"/>
      <c r="Y104" s="190"/>
      <c r="Z104" s="190"/>
      <c r="AA104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105" spans="1:27" x14ac:dyDescent="0.2">
      <c r="A105" s="161">
        <v>1276</v>
      </c>
      <c r="B105" s="165" t="s">
        <v>111</v>
      </c>
      <c r="C105" s="154" t="s">
        <v>82</v>
      </c>
      <c r="D105" s="154" t="s">
        <v>704</v>
      </c>
      <c r="E105" s="154" t="s">
        <v>166</v>
      </c>
      <c r="F105" s="154" t="s">
        <v>705</v>
      </c>
      <c r="G105" s="173" t="s">
        <v>593</v>
      </c>
      <c r="H105" s="174" t="s">
        <v>211</v>
      </c>
      <c r="I105" s="175">
        <v>44957</v>
      </c>
      <c r="J105" s="175">
        <v>44957</v>
      </c>
      <c r="K105" s="16">
        <f>BDPREVENTIVA22[[#This Row],[Fecha Fin]]-BDPREVENTIVA22[[#This Row],[Fecha entrada]]+1</f>
        <v>1</v>
      </c>
      <c r="L105" s="187"/>
      <c r="M105" s="188"/>
      <c r="N105" s="188"/>
      <c r="O105" s="188"/>
      <c r="P105" s="188"/>
      <c r="Q105" s="188"/>
      <c r="R105" s="188"/>
      <c r="S105" s="188"/>
      <c r="T105" s="189">
        <v>1</v>
      </c>
      <c r="U105" s="190"/>
      <c r="V105" s="190"/>
      <c r="W105" s="190"/>
      <c r="X105" s="190"/>
      <c r="Y105" s="190"/>
      <c r="Z105" s="190"/>
      <c r="AA105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106" spans="1:27" x14ac:dyDescent="0.2">
      <c r="A106" s="161">
        <v>1285</v>
      </c>
      <c r="B106" s="165" t="s">
        <v>283</v>
      </c>
      <c r="C106" s="154" t="s">
        <v>84</v>
      </c>
      <c r="D106" s="154" t="s">
        <v>212</v>
      </c>
      <c r="E106" s="154" t="s">
        <v>739</v>
      </c>
      <c r="F106" s="154" t="s">
        <v>743</v>
      </c>
      <c r="G106" s="173" t="s">
        <v>750</v>
      </c>
      <c r="H106" s="174" t="s">
        <v>211</v>
      </c>
      <c r="I106" s="175">
        <v>44957</v>
      </c>
      <c r="J106" s="175">
        <v>44957</v>
      </c>
      <c r="K106" s="16">
        <f>BDPREVENTIVA22[[#This Row],[Fecha Fin]]-BDPREVENTIVA22[[#This Row],[Fecha entrada]]+1</f>
        <v>1</v>
      </c>
      <c r="L106" s="187">
        <v>3</v>
      </c>
      <c r="M106" s="188"/>
      <c r="N106" s="188"/>
      <c r="O106" s="188"/>
      <c r="P106" s="188"/>
      <c r="Q106" s="188"/>
      <c r="R106" s="188"/>
      <c r="S106" s="188"/>
      <c r="T106" s="189">
        <v>1</v>
      </c>
      <c r="U106" s="190"/>
      <c r="V106" s="190"/>
      <c r="W106" s="190"/>
      <c r="X106" s="190"/>
      <c r="Y106" s="190"/>
      <c r="Z106" s="190"/>
      <c r="AA106" s="17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1385.4</v>
      </c>
    </row>
    <row r="107" spans="1:27" x14ac:dyDescent="0.2">
      <c r="A107" s="161">
        <v>1297</v>
      </c>
      <c r="B107" s="166" t="s">
        <v>45</v>
      </c>
      <c r="C107" s="155" t="s">
        <v>81</v>
      </c>
      <c r="D107" s="155" t="s">
        <v>639</v>
      </c>
      <c r="E107" s="155" t="s">
        <v>162</v>
      </c>
      <c r="F107" s="155" t="s">
        <v>680</v>
      </c>
      <c r="G107" s="173" t="s">
        <v>595</v>
      </c>
      <c r="H107" s="174" t="s">
        <v>211</v>
      </c>
      <c r="I107" s="181">
        <v>44958</v>
      </c>
      <c r="J107" s="181">
        <v>44958</v>
      </c>
      <c r="K107" s="102">
        <f>BDPREVENTIVA22[[#This Row],[Fecha Fin]]-BDPREVENTIVA22[[#This Row],[Fecha entrada]]+1</f>
        <v>1</v>
      </c>
      <c r="L107" s="200"/>
      <c r="M107" s="201"/>
      <c r="N107" s="201"/>
      <c r="O107" s="201">
        <v>1</v>
      </c>
      <c r="P107" s="201"/>
      <c r="Q107" s="201"/>
      <c r="R107" s="201"/>
      <c r="S107" s="201"/>
      <c r="T107" s="202"/>
      <c r="U107" s="203"/>
      <c r="V107" s="203"/>
      <c r="W107" s="203"/>
      <c r="X107" s="203"/>
      <c r="Y107" s="203"/>
      <c r="Z107" s="203"/>
      <c r="AA10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350</v>
      </c>
    </row>
    <row r="108" spans="1:27" x14ac:dyDescent="0.2">
      <c r="A108" s="161">
        <v>1303</v>
      </c>
      <c r="B108" s="166" t="s">
        <v>42</v>
      </c>
      <c r="C108" s="155" t="s">
        <v>81</v>
      </c>
      <c r="D108" s="155" t="s">
        <v>639</v>
      </c>
      <c r="E108" s="155" t="s">
        <v>165</v>
      </c>
      <c r="F108" s="155" t="s">
        <v>687</v>
      </c>
      <c r="G108" s="173" t="s">
        <v>594</v>
      </c>
      <c r="H108" s="180" t="s">
        <v>211</v>
      </c>
      <c r="I108" s="181">
        <v>44958</v>
      </c>
      <c r="J108" s="181">
        <v>44958</v>
      </c>
      <c r="K108" s="102">
        <f>BDPREVENTIVA22[[#This Row],[Fecha Fin]]-BDPREVENTIVA22[[#This Row],[Fecha entrada]]+1</f>
        <v>1</v>
      </c>
      <c r="L108" s="200"/>
      <c r="M108" s="201"/>
      <c r="N108" s="201"/>
      <c r="O108" s="201"/>
      <c r="P108" s="201"/>
      <c r="Q108" s="201"/>
      <c r="R108" s="201"/>
      <c r="S108" s="201"/>
      <c r="T108" s="202"/>
      <c r="U108" s="203"/>
      <c r="V108" s="203"/>
      <c r="W108" s="203"/>
      <c r="X108" s="203"/>
      <c r="Y108" s="203"/>
      <c r="Z108" s="203"/>
      <c r="AA10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09" spans="1:27" x14ac:dyDescent="0.2">
      <c r="A109" s="161">
        <v>1305</v>
      </c>
      <c r="B109" s="166" t="s">
        <v>153</v>
      </c>
      <c r="C109" s="155" t="s">
        <v>178</v>
      </c>
      <c r="D109" s="155" t="s">
        <v>639</v>
      </c>
      <c r="E109" s="155" t="s">
        <v>164</v>
      </c>
      <c r="F109" s="155" t="s">
        <v>698</v>
      </c>
      <c r="G109" s="173" t="s">
        <v>596</v>
      </c>
      <c r="H109" s="180" t="s">
        <v>213</v>
      </c>
      <c r="I109" s="181">
        <v>44958</v>
      </c>
      <c r="J109" s="181">
        <v>44958</v>
      </c>
      <c r="K109" s="102">
        <f>BDPREVENTIVA22[[#This Row],[Fecha Fin]]-BDPREVENTIVA22[[#This Row],[Fecha entrada]]+1</f>
        <v>1</v>
      </c>
      <c r="L109" s="187">
        <v>20</v>
      </c>
      <c r="M109" s="188">
        <v>2</v>
      </c>
      <c r="N109" s="188"/>
      <c r="O109" s="188"/>
      <c r="P109" s="188"/>
      <c r="Q109" s="188"/>
      <c r="R109" s="188"/>
      <c r="S109" s="188"/>
      <c r="T109" s="189">
        <v>1</v>
      </c>
      <c r="U109" s="190">
        <v>1</v>
      </c>
      <c r="V109" s="190"/>
      <c r="W109" s="190">
        <v>1</v>
      </c>
      <c r="X109" s="190"/>
      <c r="Y109" s="190"/>
      <c r="Z109" s="190"/>
      <c r="AA10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9148</v>
      </c>
    </row>
    <row r="110" spans="1:27" x14ac:dyDescent="0.2">
      <c r="A110" s="161">
        <v>1322</v>
      </c>
      <c r="B110" s="167" t="s">
        <v>265</v>
      </c>
      <c r="C110" s="155" t="s">
        <v>178</v>
      </c>
      <c r="D110" s="155" t="s">
        <v>639</v>
      </c>
      <c r="E110" s="155" t="s">
        <v>163</v>
      </c>
      <c r="F110" s="155" t="s">
        <v>698</v>
      </c>
      <c r="G110" s="173" t="s">
        <v>592</v>
      </c>
      <c r="H110" s="180" t="s">
        <v>211</v>
      </c>
      <c r="I110" s="181">
        <v>44958</v>
      </c>
      <c r="J110" s="181">
        <v>44958</v>
      </c>
      <c r="K110" s="102">
        <f>BDPREVENTIVA22[[#This Row],[Fecha Fin]]-BDPREVENTIVA22[[#This Row],[Fecha entrada]]+1</f>
        <v>1</v>
      </c>
      <c r="L110" s="200"/>
      <c r="M110" s="201"/>
      <c r="N110" s="201"/>
      <c r="O110" s="201"/>
      <c r="P110" s="201"/>
      <c r="Q110" s="201"/>
      <c r="R110" s="201"/>
      <c r="S110" s="201"/>
      <c r="T110" s="202"/>
      <c r="U110" s="203"/>
      <c r="V110" s="203"/>
      <c r="W110" s="203"/>
      <c r="X110" s="203"/>
      <c r="Y110" s="203"/>
      <c r="Z110" s="203"/>
      <c r="AA11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1" spans="1:27" x14ac:dyDescent="0.2">
      <c r="A111" s="161">
        <v>1325</v>
      </c>
      <c r="B111" s="167" t="s">
        <v>102</v>
      </c>
      <c r="C111" s="155" t="s">
        <v>81</v>
      </c>
      <c r="D111" s="155" t="s">
        <v>639</v>
      </c>
      <c r="E111" s="155" t="s">
        <v>166</v>
      </c>
      <c r="F111" s="155" t="s">
        <v>733</v>
      </c>
      <c r="G111" s="173" t="s">
        <v>593</v>
      </c>
      <c r="H111" s="180" t="s">
        <v>211</v>
      </c>
      <c r="I111" s="181">
        <v>44958</v>
      </c>
      <c r="J111" s="181">
        <v>44958</v>
      </c>
      <c r="K111" s="102">
        <f>BDPREVENTIVA22[[#This Row],[Fecha Fin]]-BDPREVENTIVA22[[#This Row],[Fecha entrada]]+1</f>
        <v>1</v>
      </c>
      <c r="L111" s="200"/>
      <c r="M111" s="201"/>
      <c r="N111" s="201"/>
      <c r="O111" s="201"/>
      <c r="P111" s="201"/>
      <c r="Q111" s="201"/>
      <c r="R111" s="201"/>
      <c r="S111" s="201"/>
      <c r="T111" s="202"/>
      <c r="U111" s="203"/>
      <c r="V111" s="203"/>
      <c r="W111" s="203"/>
      <c r="X111" s="203"/>
      <c r="Y111" s="203"/>
      <c r="Z111" s="203"/>
      <c r="AA11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2" spans="1:27" x14ac:dyDescent="0.2">
      <c r="A112" s="161">
        <v>1331</v>
      </c>
      <c r="B112" s="167" t="s">
        <v>280</v>
      </c>
      <c r="C112" s="155" t="s">
        <v>81</v>
      </c>
      <c r="D112" s="155" t="s">
        <v>212</v>
      </c>
      <c r="E112" s="155" t="s">
        <v>739</v>
      </c>
      <c r="F112" s="155" t="s">
        <v>740</v>
      </c>
      <c r="G112" s="173" t="s">
        <v>750</v>
      </c>
      <c r="H112" s="180" t="s">
        <v>211</v>
      </c>
      <c r="I112" s="181">
        <v>44958</v>
      </c>
      <c r="J112" s="181">
        <v>44958</v>
      </c>
      <c r="K112" s="102">
        <f>BDPREVENTIVA22[[#This Row],[Fecha Fin]]-BDPREVENTIVA22[[#This Row],[Fecha entrada]]+1</f>
        <v>1</v>
      </c>
      <c r="L112" s="200"/>
      <c r="M112" s="201"/>
      <c r="N112" s="201"/>
      <c r="O112" s="201"/>
      <c r="P112" s="201"/>
      <c r="Q112" s="201"/>
      <c r="R112" s="201"/>
      <c r="S112" s="201"/>
      <c r="T112" s="202"/>
      <c r="U112" s="203"/>
      <c r="V112" s="203"/>
      <c r="W112" s="203"/>
      <c r="X112" s="203"/>
      <c r="Y112" s="203"/>
      <c r="Z112" s="203"/>
      <c r="AA11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3" spans="1:27" x14ac:dyDescent="0.2">
      <c r="A113" s="161">
        <v>1339</v>
      </c>
      <c r="B113" s="167" t="s">
        <v>266</v>
      </c>
      <c r="C113" s="155" t="s">
        <v>82</v>
      </c>
      <c r="D113" s="155" t="s">
        <v>704</v>
      </c>
      <c r="E113" s="155" t="s">
        <v>163</v>
      </c>
      <c r="F113" s="155" t="s">
        <v>870</v>
      </c>
      <c r="G113" s="173" t="s">
        <v>596</v>
      </c>
      <c r="H113" s="180" t="s">
        <v>211</v>
      </c>
      <c r="I113" s="181">
        <v>44959</v>
      </c>
      <c r="J113" s="181">
        <v>44959</v>
      </c>
      <c r="K113" s="102">
        <f>BDPREVENTIVA22[[#This Row],[Fecha Fin]]-BDPREVENTIVA22[[#This Row],[Fecha entrada]]+1</f>
        <v>1</v>
      </c>
      <c r="L113" s="200">
        <v>2</v>
      </c>
      <c r="M113" s="201"/>
      <c r="N113" s="201"/>
      <c r="O113" s="201"/>
      <c r="P113" s="201"/>
      <c r="Q113" s="201">
        <v>1</v>
      </c>
      <c r="R113" s="201"/>
      <c r="S113" s="201"/>
      <c r="T113" s="202"/>
      <c r="U113" s="203"/>
      <c r="V113" s="203"/>
      <c r="W113" s="203"/>
      <c r="X113" s="203"/>
      <c r="Y113" s="203"/>
      <c r="Z113" s="203"/>
      <c r="AA11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623.6</v>
      </c>
    </row>
    <row r="114" spans="1:27" x14ac:dyDescent="0.2">
      <c r="A114" s="161">
        <v>1345</v>
      </c>
      <c r="B114" s="167" t="s">
        <v>108</v>
      </c>
      <c r="C114" s="155" t="s">
        <v>81</v>
      </c>
      <c r="D114" s="155" t="s">
        <v>639</v>
      </c>
      <c r="E114" s="155" t="s">
        <v>161</v>
      </c>
      <c r="F114" s="155" t="s">
        <v>680</v>
      </c>
      <c r="G114" s="173" t="s">
        <v>597</v>
      </c>
      <c r="H114" s="180" t="s">
        <v>211</v>
      </c>
      <c r="I114" s="181">
        <v>44960</v>
      </c>
      <c r="J114" s="181">
        <v>44960</v>
      </c>
      <c r="K114" s="102">
        <f>BDPREVENTIVA22[[#This Row],[Fecha Fin]]-BDPREVENTIVA22[[#This Row],[Fecha entrada]]+1</f>
        <v>1</v>
      </c>
      <c r="L114" s="200">
        <v>1</v>
      </c>
      <c r="M114" s="201"/>
      <c r="N114" s="201"/>
      <c r="O114" s="201"/>
      <c r="P114" s="201"/>
      <c r="Q114" s="201"/>
      <c r="R114" s="201">
        <v>1</v>
      </c>
      <c r="S114" s="201"/>
      <c r="T114" s="202">
        <v>1</v>
      </c>
      <c r="U114" s="203"/>
      <c r="V114" s="203"/>
      <c r="W114" s="203"/>
      <c r="X114" s="203"/>
      <c r="Y114" s="203"/>
      <c r="Z114" s="203"/>
      <c r="AA11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1018.8</v>
      </c>
    </row>
    <row r="115" spans="1:27" x14ac:dyDescent="0.2">
      <c r="A115" s="161">
        <v>1308</v>
      </c>
      <c r="B115" s="166" t="s">
        <v>139</v>
      </c>
      <c r="C115" s="155" t="s">
        <v>178</v>
      </c>
      <c r="D115" s="155" t="s">
        <v>639</v>
      </c>
      <c r="E115" s="155" t="s">
        <v>161</v>
      </c>
      <c r="F115" s="155" t="s">
        <v>716</v>
      </c>
      <c r="G115" s="173" t="s">
        <v>597</v>
      </c>
      <c r="H115" s="180" t="s">
        <v>211</v>
      </c>
      <c r="I115" s="181">
        <v>44961</v>
      </c>
      <c r="J115" s="181">
        <v>44961</v>
      </c>
      <c r="K115" s="102">
        <f>BDPREVENTIVA22[[#This Row],[Fecha Fin]]-BDPREVENTIVA22[[#This Row],[Fecha entrada]]+1</f>
        <v>1</v>
      </c>
      <c r="L115" s="200"/>
      <c r="M115" s="201"/>
      <c r="N115" s="201"/>
      <c r="O115" s="201"/>
      <c r="P115" s="201"/>
      <c r="Q115" s="201"/>
      <c r="R115" s="201">
        <v>1</v>
      </c>
      <c r="S115" s="201"/>
      <c r="T115" s="202"/>
      <c r="U115" s="203"/>
      <c r="V115" s="203"/>
      <c r="W115" s="203"/>
      <c r="X115" s="203"/>
      <c r="Y115" s="203"/>
      <c r="Z115" s="203"/>
      <c r="AA11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157</v>
      </c>
    </row>
    <row r="116" spans="1:27" x14ac:dyDescent="0.2">
      <c r="A116" s="161">
        <v>1313</v>
      </c>
      <c r="B116" s="166" t="s">
        <v>175</v>
      </c>
      <c r="C116" s="155" t="s">
        <v>82</v>
      </c>
      <c r="D116" s="155" t="s">
        <v>704</v>
      </c>
      <c r="E116" s="155" t="s">
        <v>165</v>
      </c>
      <c r="F116" s="155" t="s">
        <v>707</v>
      </c>
      <c r="G116" s="173" t="s">
        <v>594</v>
      </c>
      <c r="H116" s="180" t="s">
        <v>211</v>
      </c>
      <c r="I116" s="181">
        <v>44961</v>
      </c>
      <c r="J116" s="181">
        <v>44961</v>
      </c>
      <c r="K116" s="102">
        <f>BDPREVENTIVA22[[#This Row],[Fecha Fin]]-BDPREVENTIVA22[[#This Row],[Fecha entrada]]+1</f>
        <v>1</v>
      </c>
      <c r="L116" s="200"/>
      <c r="M116" s="201"/>
      <c r="N116" s="201"/>
      <c r="O116" s="201"/>
      <c r="P116" s="201"/>
      <c r="Q116" s="201"/>
      <c r="R116" s="201"/>
      <c r="S116" s="201"/>
      <c r="T116" s="202"/>
      <c r="U116" s="203"/>
      <c r="V116" s="203"/>
      <c r="W116" s="203"/>
      <c r="X116" s="203"/>
      <c r="Y116" s="203"/>
      <c r="Z116" s="203"/>
      <c r="AA11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7" spans="1:27" x14ac:dyDescent="0.2">
      <c r="A117" s="161">
        <v>1328</v>
      </c>
      <c r="B117" s="167" t="s">
        <v>110</v>
      </c>
      <c r="C117" s="155" t="s">
        <v>81</v>
      </c>
      <c r="D117" s="155" t="s">
        <v>639</v>
      </c>
      <c r="E117" s="155" t="s">
        <v>161</v>
      </c>
      <c r="F117" s="155" t="s">
        <v>648</v>
      </c>
      <c r="G117" s="173" t="s">
        <v>597</v>
      </c>
      <c r="H117" s="180" t="s">
        <v>211</v>
      </c>
      <c r="I117" s="181">
        <v>44961</v>
      </c>
      <c r="J117" s="181">
        <v>44961</v>
      </c>
      <c r="K117" s="102">
        <f>BDPREVENTIVA22[[#This Row],[Fecha Fin]]-BDPREVENTIVA22[[#This Row],[Fecha entrada]]+1</f>
        <v>1</v>
      </c>
      <c r="L117" s="200"/>
      <c r="M117" s="201"/>
      <c r="N117" s="201"/>
      <c r="O117" s="201"/>
      <c r="P117" s="201"/>
      <c r="Q117" s="201"/>
      <c r="R117" s="201"/>
      <c r="S117" s="201"/>
      <c r="T117" s="202"/>
      <c r="U117" s="203"/>
      <c r="V117" s="203"/>
      <c r="W117" s="203"/>
      <c r="X117" s="203"/>
      <c r="Y117" s="203"/>
      <c r="Z117" s="203"/>
      <c r="AA11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18" spans="1:27" x14ac:dyDescent="0.2">
      <c r="A118" s="161">
        <v>1300</v>
      </c>
      <c r="B118" s="166" t="s">
        <v>40</v>
      </c>
      <c r="C118" s="155" t="s">
        <v>82</v>
      </c>
      <c r="D118" s="155" t="s">
        <v>704</v>
      </c>
      <c r="E118" s="155" t="s">
        <v>166</v>
      </c>
      <c r="F118" s="155" t="s">
        <v>705</v>
      </c>
      <c r="G118" s="173" t="s">
        <v>593</v>
      </c>
      <c r="H118" s="180" t="s">
        <v>211</v>
      </c>
      <c r="I118" s="181">
        <v>44962</v>
      </c>
      <c r="J118" s="181">
        <v>44962</v>
      </c>
      <c r="K118" s="102">
        <f>BDPREVENTIVA22[[#This Row],[Fecha Fin]]-BDPREVENTIVA22[[#This Row],[Fecha entrada]]+1</f>
        <v>1</v>
      </c>
      <c r="L118" s="200"/>
      <c r="M118" s="201">
        <v>1</v>
      </c>
      <c r="N118" s="201"/>
      <c r="O118" s="201"/>
      <c r="P118" s="201"/>
      <c r="Q118" s="201"/>
      <c r="R118" s="201"/>
      <c r="S118" s="201"/>
      <c r="T118" s="202"/>
      <c r="U118" s="203"/>
      <c r="V118" s="203"/>
      <c r="W118" s="203"/>
      <c r="X118" s="203"/>
      <c r="Y118" s="203"/>
      <c r="Z118" s="203"/>
      <c r="AA11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106</v>
      </c>
    </row>
    <row r="119" spans="1:27" x14ac:dyDescent="0.2">
      <c r="A119" s="161">
        <v>1315</v>
      </c>
      <c r="B119" s="166" t="s">
        <v>151</v>
      </c>
      <c r="C119" s="155" t="s">
        <v>178</v>
      </c>
      <c r="D119" s="155" t="s">
        <v>639</v>
      </c>
      <c r="E119" s="155" t="s">
        <v>162</v>
      </c>
      <c r="F119" s="155" t="s">
        <v>725</v>
      </c>
      <c r="G119" s="173" t="s">
        <v>595</v>
      </c>
      <c r="H119" s="180" t="s">
        <v>211</v>
      </c>
      <c r="I119" s="181">
        <v>44963</v>
      </c>
      <c r="J119" s="181">
        <v>44963</v>
      </c>
      <c r="K119" s="102">
        <f>BDPREVENTIVA22[[#This Row],[Fecha Fin]]-BDPREVENTIVA22[[#This Row],[Fecha entrada]]+1</f>
        <v>1</v>
      </c>
      <c r="L119" s="200"/>
      <c r="M119" s="201"/>
      <c r="N119" s="201"/>
      <c r="O119" s="201"/>
      <c r="P119" s="201"/>
      <c r="Q119" s="201"/>
      <c r="R119" s="201"/>
      <c r="S119" s="201"/>
      <c r="T119" s="202"/>
      <c r="U119" s="203"/>
      <c r="V119" s="203"/>
      <c r="W119" s="203"/>
      <c r="X119" s="203"/>
      <c r="Y119" s="203"/>
      <c r="Z119" s="203"/>
      <c r="AA11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0" spans="1:27" x14ac:dyDescent="0.2">
      <c r="A120" s="161">
        <v>1326</v>
      </c>
      <c r="B120" s="166" t="s">
        <v>173</v>
      </c>
      <c r="C120" s="155" t="s">
        <v>82</v>
      </c>
      <c r="D120" s="155" t="s">
        <v>704</v>
      </c>
      <c r="E120" s="155" t="s">
        <v>164</v>
      </c>
      <c r="F120" s="155" t="s">
        <v>707</v>
      </c>
      <c r="G120" s="173" t="s">
        <v>596</v>
      </c>
      <c r="H120" s="180" t="s">
        <v>211</v>
      </c>
      <c r="I120" s="181">
        <v>44963</v>
      </c>
      <c r="J120" s="181">
        <v>44963</v>
      </c>
      <c r="K120" s="102">
        <f>BDPREVENTIVA22[[#This Row],[Fecha Fin]]-BDPREVENTIVA22[[#This Row],[Fecha entrada]]+1</f>
        <v>1</v>
      </c>
      <c r="L120" s="200"/>
      <c r="M120" s="201"/>
      <c r="N120" s="201"/>
      <c r="O120" s="201"/>
      <c r="P120" s="201"/>
      <c r="Q120" s="201"/>
      <c r="R120" s="201"/>
      <c r="S120" s="201"/>
      <c r="T120" s="202"/>
      <c r="U120" s="203"/>
      <c r="V120" s="203"/>
      <c r="W120" s="203"/>
      <c r="X120" s="203"/>
      <c r="Y120" s="203"/>
      <c r="Z120" s="203"/>
      <c r="AA12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1" spans="1:27" x14ac:dyDescent="0.2">
      <c r="A121" s="161">
        <v>1330</v>
      </c>
      <c r="B121" s="167" t="s">
        <v>148</v>
      </c>
      <c r="C121" s="155" t="s">
        <v>81</v>
      </c>
      <c r="D121" s="155" t="s">
        <v>212</v>
      </c>
      <c r="E121" s="155" t="s">
        <v>739</v>
      </c>
      <c r="F121" s="155" t="s">
        <v>740</v>
      </c>
      <c r="G121" s="173" t="s">
        <v>750</v>
      </c>
      <c r="H121" s="180" t="s">
        <v>211</v>
      </c>
      <c r="I121" s="181">
        <v>44963</v>
      </c>
      <c r="J121" s="181">
        <v>44963</v>
      </c>
      <c r="K121" s="102">
        <f>BDPREVENTIVA22[[#This Row],[Fecha Fin]]-BDPREVENTIVA22[[#This Row],[Fecha entrada]]+1</f>
        <v>1</v>
      </c>
      <c r="L121" s="200"/>
      <c r="M121" s="201"/>
      <c r="N121" s="201">
        <v>2</v>
      </c>
      <c r="O121" s="201"/>
      <c r="P121" s="201"/>
      <c r="Q121" s="201"/>
      <c r="R121" s="201"/>
      <c r="S121" s="201"/>
      <c r="T121" s="202"/>
      <c r="U121" s="203"/>
      <c r="V121" s="203"/>
      <c r="W121" s="203"/>
      <c r="X121" s="203"/>
      <c r="Y121" s="203"/>
      <c r="Z121" s="203"/>
      <c r="AA12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1600</v>
      </c>
    </row>
    <row r="122" spans="1:27" x14ac:dyDescent="0.2">
      <c r="A122" s="161">
        <v>1319</v>
      </c>
      <c r="B122" s="166" t="s">
        <v>205</v>
      </c>
      <c r="C122" s="155" t="s">
        <v>178</v>
      </c>
      <c r="D122" s="155" t="s">
        <v>639</v>
      </c>
      <c r="E122" s="155" t="s">
        <v>161</v>
      </c>
      <c r="F122" s="155" t="s">
        <v>693</v>
      </c>
      <c r="G122" s="173" t="s">
        <v>597</v>
      </c>
      <c r="H122" s="180" t="s">
        <v>211</v>
      </c>
      <c r="I122" s="181">
        <v>44964</v>
      </c>
      <c r="J122" s="181">
        <v>44964</v>
      </c>
      <c r="K122" s="102">
        <f>BDPREVENTIVA22[[#This Row],[Fecha Fin]]-BDPREVENTIVA22[[#This Row],[Fecha entrada]]+1</f>
        <v>1</v>
      </c>
      <c r="L122" s="200"/>
      <c r="M122" s="201"/>
      <c r="N122" s="201"/>
      <c r="O122" s="201"/>
      <c r="P122" s="201"/>
      <c r="Q122" s="201"/>
      <c r="R122" s="201"/>
      <c r="S122" s="201"/>
      <c r="T122" s="202"/>
      <c r="U122" s="203"/>
      <c r="V122" s="203"/>
      <c r="W122" s="203"/>
      <c r="X122" s="203"/>
      <c r="Y122" s="203"/>
      <c r="Z122" s="203"/>
      <c r="AA12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3" spans="1:27" x14ac:dyDescent="0.2">
      <c r="A123" s="161">
        <v>1304</v>
      </c>
      <c r="B123" s="166" t="s">
        <v>34</v>
      </c>
      <c r="C123" s="155" t="s">
        <v>82</v>
      </c>
      <c r="D123" s="155" t="s">
        <v>704</v>
      </c>
      <c r="E123" s="155" t="s">
        <v>163</v>
      </c>
      <c r="F123" s="155" t="s">
        <v>707</v>
      </c>
      <c r="G123" s="173" t="s">
        <v>592</v>
      </c>
      <c r="H123" s="180" t="s">
        <v>211</v>
      </c>
      <c r="I123" s="181">
        <v>44965</v>
      </c>
      <c r="J123" s="181">
        <v>44965</v>
      </c>
      <c r="K123" s="102">
        <f>BDPREVENTIVA22[[#This Row],[Fecha Fin]]-BDPREVENTIVA22[[#This Row],[Fecha entrada]]+1</f>
        <v>1</v>
      </c>
      <c r="L123" s="200"/>
      <c r="M123" s="201"/>
      <c r="N123" s="201"/>
      <c r="O123" s="201"/>
      <c r="P123" s="201"/>
      <c r="Q123" s="201"/>
      <c r="R123" s="201"/>
      <c r="S123" s="201"/>
      <c r="T123" s="202"/>
      <c r="U123" s="203"/>
      <c r="V123" s="203"/>
      <c r="W123" s="203"/>
      <c r="X123" s="203"/>
      <c r="Y123" s="203"/>
      <c r="Z123" s="203"/>
      <c r="AA12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4" spans="1:27" x14ac:dyDescent="0.2">
      <c r="A124" s="161">
        <v>1332</v>
      </c>
      <c r="B124" s="167" t="s">
        <v>261</v>
      </c>
      <c r="C124" s="155" t="s">
        <v>84</v>
      </c>
      <c r="D124" s="155" t="s">
        <v>212</v>
      </c>
      <c r="E124" s="155" t="s">
        <v>739</v>
      </c>
      <c r="F124" s="155" t="s">
        <v>741</v>
      </c>
      <c r="G124" s="173" t="s">
        <v>750</v>
      </c>
      <c r="H124" s="180" t="s">
        <v>211</v>
      </c>
      <c r="I124" s="181">
        <v>44965</v>
      </c>
      <c r="J124" s="181">
        <v>44965</v>
      </c>
      <c r="K124" s="102">
        <f>BDPREVENTIVA22[[#This Row],[Fecha Fin]]-BDPREVENTIVA22[[#This Row],[Fecha entrada]]+1</f>
        <v>1</v>
      </c>
      <c r="L124" s="200"/>
      <c r="M124" s="201"/>
      <c r="N124" s="201"/>
      <c r="O124" s="201"/>
      <c r="P124" s="201"/>
      <c r="Q124" s="201"/>
      <c r="R124" s="201"/>
      <c r="S124" s="201"/>
      <c r="T124" s="202"/>
      <c r="U124" s="203"/>
      <c r="V124" s="203"/>
      <c r="W124" s="203"/>
      <c r="X124" s="203"/>
      <c r="Y124" s="203"/>
      <c r="Z124" s="203"/>
      <c r="AA12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25" spans="1:27" x14ac:dyDescent="0.2">
      <c r="A125" s="161">
        <v>1294</v>
      </c>
      <c r="B125" s="167" t="s">
        <v>259</v>
      </c>
      <c r="C125" s="155" t="s">
        <v>82</v>
      </c>
      <c r="D125" s="155" t="s">
        <v>704</v>
      </c>
      <c r="E125" s="155" t="s">
        <v>161</v>
      </c>
      <c r="F125" s="155" t="s">
        <v>870</v>
      </c>
      <c r="G125" s="173" t="s">
        <v>593</v>
      </c>
      <c r="H125" s="180" t="s">
        <v>210</v>
      </c>
      <c r="I125" s="181">
        <v>44966</v>
      </c>
      <c r="J125" s="181">
        <v>44966</v>
      </c>
      <c r="K125" s="102">
        <f>BDPREVENTIVA22[[#This Row],[Fecha Fin]]-BDPREVENTIVA22[[#This Row],[Fecha entrada]]+1</f>
        <v>1</v>
      </c>
      <c r="L125" s="200">
        <v>19</v>
      </c>
      <c r="M125" s="201">
        <v>1</v>
      </c>
      <c r="N125" s="201"/>
      <c r="O125" s="201"/>
      <c r="P125" s="201"/>
      <c r="Q125" s="201">
        <v>2</v>
      </c>
      <c r="R125" s="201"/>
      <c r="S125" s="201"/>
      <c r="T125" s="202">
        <v>2</v>
      </c>
      <c r="U125" s="203">
        <v>1</v>
      </c>
      <c r="V125" s="203"/>
      <c r="W125" s="203">
        <v>2</v>
      </c>
      <c r="X125" s="203">
        <v>1</v>
      </c>
      <c r="Y125" s="203"/>
      <c r="Z125" s="203"/>
      <c r="AA12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12430.2</v>
      </c>
    </row>
    <row r="126" spans="1:27" x14ac:dyDescent="0.2">
      <c r="A126" s="161">
        <v>1295</v>
      </c>
      <c r="B126" s="167" t="s">
        <v>157</v>
      </c>
      <c r="C126" s="155" t="s">
        <v>178</v>
      </c>
      <c r="D126" s="155" t="s">
        <v>639</v>
      </c>
      <c r="E126" s="155" t="s">
        <v>161</v>
      </c>
      <c r="F126" s="155" t="s">
        <v>693</v>
      </c>
      <c r="G126" s="173" t="s">
        <v>593</v>
      </c>
      <c r="H126" s="174" t="s">
        <v>213</v>
      </c>
      <c r="I126" s="181">
        <v>44966</v>
      </c>
      <c r="J126" s="181">
        <v>44966</v>
      </c>
      <c r="K126" s="102">
        <f>BDPREVENTIVA22[[#This Row],[Fecha Fin]]-BDPREVENTIVA22[[#This Row],[Fecha entrada]]+1</f>
        <v>1</v>
      </c>
      <c r="L126" s="200">
        <v>26</v>
      </c>
      <c r="M126" s="201">
        <v>4</v>
      </c>
      <c r="N126" s="201">
        <v>1</v>
      </c>
      <c r="O126" s="201"/>
      <c r="P126" s="201"/>
      <c r="Q126" s="201"/>
      <c r="R126" s="201">
        <v>1</v>
      </c>
      <c r="S126" s="201"/>
      <c r="T126" s="202">
        <v>3</v>
      </c>
      <c r="U126" s="203">
        <v>2</v>
      </c>
      <c r="V126" s="203"/>
      <c r="W126" s="203">
        <v>3</v>
      </c>
      <c r="X126" s="203">
        <v>1</v>
      </c>
      <c r="Y126" s="203"/>
      <c r="Z126" s="203"/>
      <c r="AA12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19037.8</v>
      </c>
    </row>
    <row r="127" spans="1:27" x14ac:dyDescent="0.2">
      <c r="A127" s="161">
        <v>1317</v>
      </c>
      <c r="B127" s="166" t="s">
        <v>187</v>
      </c>
      <c r="C127" s="155" t="s">
        <v>82</v>
      </c>
      <c r="D127" s="155" t="s">
        <v>704</v>
      </c>
      <c r="E127" s="155" t="s">
        <v>162</v>
      </c>
      <c r="F127" s="155" t="s">
        <v>718</v>
      </c>
      <c r="G127" s="173" t="s">
        <v>595</v>
      </c>
      <c r="H127" s="180" t="s">
        <v>211</v>
      </c>
      <c r="I127" s="181">
        <v>44966</v>
      </c>
      <c r="J127" s="181">
        <v>44966</v>
      </c>
      <c r="K127" s="102">
        <f>BDPREVENTIVA22[[#This Row],[Fecha Fin]]-BDPREVENTIVA22[[#This Row],[Fecha entrada]]+1</f>
        <v>1</v>
      </c>
      <c r="L127" s="200"/>
      <c r="M127" s="201"/>
      <c r="N127" s="201"/>
      <c r="O127" s="201"/>
      <c r="P127" s="201"/>
      <c r="Q127" s="201">
        <v>2</v>
      </c>
      <c r="R127" s="201"/>
      <c r="S127" s="201"/>
      <c r="T127" s="202"/>
      <c r="U127" s="203"/>
      <c r="V127" s="203"/>
      <c r="W127" s="203"/>
      <c r="X127" s="203"/>
      <c r="Y127" s="203"/>
      <c r="Z127" s="203"/>
      <c r="AA12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200</v>
      </c>
    </row>
    <row r="128" spans="1:27" x14ac:dyDescent="0.2">
      <c r="A128" s="161">
        <v>1347</v>
      </c>
      <c r="B128" s="167" t="s">
        <v>267</v>
      </c>
      <c r="C128" s="155" t="s">
        <v>178</v>
      </c>
      <c r="D128" s="155" t="s">
        <v>639</v>
      </c>
      <c r="E128" s="155" t="s">
        <v>165</v>
      </c>
      <c r="F128" s="155" t="s">
        <v>698</v>
      </c>
      <c r="G128" s="173" t="s">
        <v>594</v>
      </c>
      <c r="H128" s="180" t="s">
        <v>211</v>
      </c>
      <c r="I128" s="181">
        <v>44966</v>
      </c>
      <c r="J128" s="181">
        <v>44966</v>
      </c>
      <c r="K128" s="102">
        <f>BDPREVENTIVA22[[#This Row],[Fecha Fin]]-BDPREVENTIVA22[[#This Row],[Fecha entrada]]+1</f>
        <v>1</v>
      </c>
      <c r="L128" s="200">
        <v>2</v>
      </c>
      <c r="M128" s="201"/>
      <c r="N128" s="201"/>
      <c r="O128" s="201"/>
      <c r="P128" s="201"/>
      <c r="Q128" s="201"/>
      <c r="R128" s="201"/>
      <c r="S128" s="201"/>
      <c r="T128" s="202"/>
      <c r="U128" s="203"/>
      <c r="V128" s="203"/>
      <c r="W128" s="203"/>
      <c r="X128" s="203"/>
      <c r="Y128" s="203"/>
      <c r="Z128" s="203"/>
      <c r="AA12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523.6</v>
      </c>
    </row>
    <row r="129" spans="1:27" x14ac:dyDescent="0.2">
      <c r="A129" s="161">
        <v>1334</v>
      </c>
      <c r="B129" s="167" t="s">
        <v>282</v>
      </c>
      <c r="C129" s="155" t="s">
        <v>84</v>
      </c>
      <c r="D129" s="155" t="s">
        <v>212</v>
      </c>
      <c r="E129" s="155" t="s">
        <v>739</v>
      </c>
      <c r="F129" s="155" t="s">
        <v>741</v>
      </c>
      <c r="G129" s="173" t="s">
        <v>750</v>
      </c>
      <c r="H129" s="180" t="s">
        <v>211</v>
      </c>
      <c r="I129" s="181">
        <v>44967</v>
      </c>
      <c r="J129" s="181">
        <v>44967</v>
      </c>
      <c r="K129" s="102">
        <f>BDPREVENTIVA22[[#This Row],[Fecha Fin]]-BDPREVENTIVA22[[#This Row],[Fecha entrada]]+1</f>
        <v>1</v>
      </c>
      <c r="L129" s="200"/>
      <c r="M129" s="201"/>
      <c r="N129" s="201"/>
      <c r="O129" s="201"/>
      <c r="P129" s="201">
        <v>2</v>
      </c>
      <c r="Q129" s="201"/>
      <c r="R129" s="201"/>
      <c r="S129" s="201"/>
      <c r="T129" s="202"/>
      <c r="U129" s="203"/>
      <c r="V129" s="203"/>
      <c r="W129" s="203"/>
      <c r="X129" s="203"/>
      <c r="Y129" s="203"/>
      <c r="Z129" s="203"/>
      <c r="AA12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1600</v>
      </c>
    </row>
    <row r="130" spans="1:27" x14ac:dyDescent="0.2">
      <c r="A130" s="161">
        <v>1298</v>
      </c>
      <c r="B130" s="166" t="s">
        <v>52</v>
      </c>
      <c r="C130" s="155" t="s">
        <v>81</v>
      </c>
      <c r="D130" s="155" t="s">
        <v>639</v>
      </c>
      <c r="E130" s="155" t="s">
        <v>164</v>
      </c>
      <c r="F130" s="155" t="s">
        <v>687</v>
      </c>
      <c r="G130" s="173" t="s">
        <v>596</v>
      </c>
      <c r="H130" s="174" t="s">
        <v>211</v>
      </c>
      <c r="I130" s="181">
        <v>44968</v>
      </c>
      <c r="J130" s="181">
        <v>44968</v>
      </c>
      <c r="K130" s="102">
        <f>BDPREVENTIVA22[[#This Row],[Fecha Fin]]-BDPREVENTIVA22[[#This Row],[Fecha entrada]]+1</f>
        <v>1</v>
      </c>
      <c r="L130" s="200"/>
      <c r="M130" s="201"/>
      <c r="N130" s="201"/>
      <c r="O130" s="201"/>
      <c r="P130" s="201"/>
      <c r="Q130" s="201"/>
      <c r="R130" s="201"/>
      <c r="S130" s="201"/>
      <c r="T130" s="202"/>
      <c r="U130" s="203"/>
      <c r="V130" s="203"/>
      <c r="W130" s="203"/>
      <c r="X130" s="203"/>
      <c r="Y130" s="203"/>
      <c r="Z130" s="203"/>
      <c r="AA13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1" spans="1:27" x14ac:dyDescent="0.2">
      <c r="A131" s="161">
        <v>1307</v>
      </c>
      <c r="B131" s="166" t="s">
        <v>53</v>
      </c>
      <c r="C131" s="155" t="s">
        <v>81</v>
      </c>
      <c r="D131" s="155" t="s">
        <v>639</v>
      </c>
      <c r="E131" s="155" t="s">
        <v>164</v>
      </c>
      <c r="F131" s="155" t="s">
        <v>687</v>
      </c>
      <c r="G131" s="173" t="s">
        <v>596</v>
      </c>
      <c r="H131" s="180" t="s">
        <v>213</v>
      </c>
      <c r="I131" s="181">
        <v>44968</v>
      </c>
      <c r="J131" s="181">
        <v>44968</v>
      </c>
      <c r="K131" s="102">
        <f>BDPREVENTIVA22[[#This Row],[Fecha Fin]]-BDPREVENTIVA22[[#This Row],[Fecha entrada]]+1</f>
        <v>1</v>
      </c>
      <c r="L131" s="200">
        <v>35</v>
      </c>
      <c r="M131" s="201">
        <v>1</v>
      </c>
      <c r="N131" s="201">
        <v>1</v>
      </c>
      <c r="O131" s="201"/>
      <c r="P131" s="201">
        <v>1</v>
      </c>
      <c r="Q131" s="201">
        <v>1</v>
      </c>
      <c r="R131" s="201"/>
      <c r="S131" s="201">
        <v>1</v>
      </c>
      <c r="T131" s="202">
        <v>2</v>
      </c>
      <c r="U131" s="203">
        <v>3</v>
      </c>
      <c r="V131" s="203"/>
      <c r="W131" s="203">
        <v>1</v>
      </c>
      <c r="X131" s="203">
        <v>1</v>
      </c>
      <c r="Y131" s="203"/>
      <c r="Z131" s="203">
        <v>1</v>
      </c>
      <c r="AA13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21619</v>
      </c>
    </row>
    <row r="132" spans="1:27" x14ac:dyDescent="0.2">
      <c r="A132" s="161">
        <v>1336</v>
      </c>
      <c r="B132" s="167" t="s">
        <v>284</v>
      </c>
      <c r="C132" s="155" t="s">
        <v>84</v>
      </c>
      <c r="D132" s="155" t="s">
        <v>212</v>
      </c>
      <c r="E132" s="155" t="s">
        <v>739</v>
      </c>
      <c r="F132" s="155" t="s">
        <v>744</v>
      </c>
      <c r="G132" s="173" t="s">
        <v>750</v>
      </c>
      <c r="H132" s="180" t="s">
        <v>211</v>
      </c>
      <c r="I132" s="181">
        <v>44969</v>
      </c>
      <c r="J132" s="181">
        <v>44969</v>
      </c>
      <c r="K132" s="102">
        <f>BDPREVENTIVA22[[#This Row],[Fecha Fin]]-BDPREVENTIVA22[[#This Row],[Fecha entrada]]+1</f>
        <v>1</v>
      </c>
      <c r="L132" s="200"/>
      <c r="M132" s="201"/>
      <c r="N132" s="201"/>
      <c r="O132" s="201"/>
      <c r="P132" s="201"/>
      <c r="Q132" s="201"/>
      <c r="R132" s="201"/>
      <c r="S132" s="201"/>
      <c r="T132" s="202"/>
      <c r="U132" s="203"/>
      <c r="V132" s="203"/>
      <c r="W132" s="203"/>
      <c r="X132" s="203"/>
      <c r="Y132" s="203"/>
      <c r="Z132" s="203"/>
      <c r="AA13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3" spans="1:27" x14ac:dyDescent="0.2">
      <c r="A133" s="161">
        <v>1299</v>
      </c>
      <c r="B133" s="166" t="s">
        <v>49</v>
      </c>
      <c r="C133" s="155" t="s">
        <v>81</v>
      </c>
      <c r="D133" s="155" t="s">
        <v>639</v>
      </c>
      <c r="E133" s="155" t="s">
        <v>162</v>
      </c>
      <c r="F133" s="155" t="s">
        <v>640</v>
      </c>
      <c r="G133" s="173" t="s">
        <v>595</v>
      </c>
      <c r="H133" s="180" t="s">
        <v>211</v>
      </c>
      <c r="I133" s="181">
        <v>44970</v>
      </c>
      <c r="J133" s="181">
        <v>44970</v>
      </c>
      <c r="K133" s="102">
        <f>BDPREVENTIVA22[[#This Row],[Fecha Fin]]-BDPREVENTIVA22[[#This Row],[Fecha entrada]]+1</f>
        <v>1</v>
      </c>
      <c r="L133" s="200"/>
      <c r="M133" s="201"/>
      <c r="N133" s="201"/>
      <c r="O133" s="201"/>
      <c r="P133" s="201"/>
      <c r="Q133" s="201"/>
      <c r="R133" s="201"/>
      <c r="S133" s="201"/>
      <c r="T133" s="202"/>
      <c r="U133" s="203"/>
      <c r="V133" s="203"/>
      <c r="W133" s="203"/>
      <c r="X133" s="203"/>
      <c r="Y133" s="203"/>
      <c r="Z133" s="203"/>
      <c r="AA13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4" spans="1:27" x14ac:dyDescent="0.2">
      <c r="A134" s="161">
        <v>1309</v>
      </c>
      <c r="B134" s="166" t="s">
        <v>171</v>
      </c>
      <c r="C134" s="155" t="s">
        <v>82</v>
      </c>
      <c r="D134" s="155" t="s">
        <v>704</v>
      </c>
      <c r="E134" s="155" t="s">
        <v>162</v>
      </c>
      <c r="F134" s="155" t="s">
        <v>718</v>
      </c>
      <c r="G134" s="173" t="s">
        <v>595</v>
      </c>
      <c r="H134" s="180" t="s">
        <v>211</v>
      </c>
      <c r="I134" s="181">
        <v>44970</v>
      </c>
      <c r="J134" s="181">
        <v>44970</v>
      </c>
      <c r="K134" s="102">
        <f>BDPREVENTIVA22[[#This Row],[Fecha Fin]]-BDPREVENTIVA22[[#This Row],[Fecha entrada]]+1</f>
        <v>1</v>
      </c>
      <c r="L134" s="200"/>
      <c r="M134" s="201"/>
      <c r="N134" s="201"/>
      <c r="O134" s="201"/>
      <c r="P134" s="201"/>
      <c r="Q134" s="201"/>
      <c r="R134" s="201"/>
      <c r="S134" s="201"/>
      <c r="T134" s="202"/>
      <c r="U134" s="203"/>
      <c r="V134" s="203"/>
      <c r="W134" s="203"/>
      <c r="X134" s="203"/>
      <c r="Y134" s="203"/>
      <c r="Z134" s="203"/>
      <c r="AA13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5" spans="1:27" x14ac:dyDescent="0.2">
      <c r="A135" s="161">
        <v>1310</v>
      </c>
      <c r="B135" s="167" t="s">
        <v>237</v>
      </c>
      <c r="C135" s="155" t="s">
        <v>82</v>
      </c>
      <c r="D135" s="155" t="s">
        <v>704</v>
      </c>
      <c r="E135" s="155" t="s">
        <v>162</v>
      </c>
      <c r="F135" s="155" t="s">
        <v>718</v>
      </c>
      <c r="G135" s="173" t="s">
        <v>595</v>
      </c>
      <c r="H135" s="180" t="s">
        <v>211</v>
      </c>
      <c r="I135" s="181">
        <v>44970</v>
      </c>
      <c r="J135" s="181">
        <v>44970</v>
      </c>
      <c r="K135" s="102">
        <f>BDPREVENTIVA22[[#This Row],[Fecha Fin]]-BDPREVENTIVA22[[#This Row],[Fecha entrada]]+1</f>
        <v>1</v>
      </c>
      <c r="L135" s="200"/>
      <c r="M135" s="201"/>
      <c r="N135" s="201"/>
      <c r="O135" s="201"/>
      <c r="P135" s="201"/>
      <c r="Q135" s="201"/>
      <c r="R135" s="201"/>
      <c r="S135" s="201"/>
      <c r="T135" s="202"/>
      <c r="U135" s="203"/>
      <c r="V135" s="203"/>
      <c r="W135" s="203"/>
      <c r="X135" s="203"/>
      <c r="Y135" s="203"/>
      <c r="Z135" s="203"/>
      <c r="AA13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6" spans="1:27" x14ac:dyDescent="0.2">
      <c r="A136" s="161">
        <v>1329</v>
      </c>
      <c r="B136" s="167" t="s">
        <v>117</v>
      </c>
      <c r="C136" s="155" t="s">
        <v>180</v>
      </c>
      <c r="D136" s="155" t="s">
        <v>704</v>
      </c>
      <c r="E136" s="155" t="s">
        <v>165</v>
      </c>
      <c r="F136" s="155" t="s">
        <v>736</v>
      </c>
      <c r="G136" s="173" t="s">
        <v>594</v>
      </c>
      <c r="H136" s="180" t="s">
        <v>211</v>
      </c>
      <c r="I136" s="181">
        <v>44971</v>
      </c>
      <c r="J136" s="181">
        <v>44971</v>
      </c>
      <c r="K136" s="102">
        <f>BDPREVENTIVA22[[#This Row],[Fecha Fin]]-BDPREVENTIVA22[[#This Row],[Fecha entrada]]+1</f>
        <v>1</v>
      </c>
      <c r="L136" s="200">
        <v>1</v>
      </c>
      <c r="M136" s="201"/>
      <c r="N136" s="201"/>
      <c r="O136" s="201"/>
      <c r="P136" s="201"/>
      <c r="Q136" s="201"/>
      <c r="R136" s="201"/>
      <c r="S136" s="201"/>
      <c r="T136" s="202">
        <v>1</v>
      </c>
      <c r="U136" s="203"/>
      <c r="V136" s="203"/>
      <c r="W136" s="203"/>
      <c r="X136" s="203"/>
      <c r="Y136" s="203"/>
      <c r="Z136" s="203"/>
      <c r="AA13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861.8</v>
      </c>
    </row>
    <row r="137" spans="1:27" x14ac:dyDescent="0.2">
      <c r="A137" s="161">
        <v>1338</v>
      </c>
      <c r="B137" s="166" t="s">
        <v>609</v>
      </c>
      <c r="C137" s="155" t="s">
        <v>607</v>
      </c>
      <c r="D137" s="155">
        <v>0</v>
      </c>
      <c r="E137" s="155" t="s">
        <v>608</v>
      </c>
      <c r="F137" s="155">
        <v>0</v>
      </c>
      <c r="G137" s="173" t="s">
        <v>593</v>
      </c>
      <c r="H137" s="180" t="s">
        <v>211</v>
      </c>
      <c r="I137" s="181">
        <v>44971</v>
      </c>
      <c r="J137" s="181">
        <v>44971</v>
      </c>
      <c r="K137" s="102">
        <f>BDPREVENTIVA22[[#This Row],[Fecha Fin]]-BDPREVENTIVA22[[#This Row],[Fecha entrada]]+1</f>
        <v>1</v>
      </c>
      <c r="L137" s="200"/>
      <c r="M137" s="201"/>
      <c r="N137" s="201"/>
      <c r="O137" s="201"/>
      <c r="P137" s="201"/>
      <c r="Q137" s="201"/>
      <c r="R137" s="201"/>
      <c r="S137" s="201"/>
      <c r="T137" s="202"/>
      <c r="U137" s="203"/>
      <c r="V137" s="203"/>
      <c r="W137" s="203"/>
      <c r="X137" s="203"/>
      <c r="Y137" s="203"/>
      <c r="Z137" s="203"/>
      <c r="AA13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8" spans="1:27" x14ac:dyDescent="0.2">
      <c r="A138" s="161">
        <v>1311</v>
      </c>
      <c r="B138" s="166" t="s">
        <v>172</v>
      </c>
      <c r="C138" s="155" t="s">
        <v>82</v>
      </c>
      <c r="D138" s="155" t="s">
        <v>704</v>
      </c>
      <c r="E138" s="155" t="s">
        <v>161</v>
      </c>
      <c r="F138" s="155" t="s">
        <v>718</v>
      </c>
      <c r="G138" s="173" t="s">
        <v>597</v>
      </c>
      <c r="H138" s="180" t="s">
        <v>211</v>
      </c>
      <c r="I138" s="181">
        <v>44972</v>
      </c>
      <c r="J138" s="181">
        <v>44972</v>
      </c>
      <c r="K138" s="102">
        <f>BDPREVENTIVA22[[#This Row],[Fecha Fin]]-BDPREVENTIVA22[[#This Row],[Fecha entrada]]+1</f>
        <v>1</v>
      </c>
      <c r="L138" s="200"/>
      <c r="M138" s="201"/>
      <c r="N138" s="201"/>
      <c r="O138" s="201"/>
      <c r="P138" s="201"/>
      <c r="Q138" s="201"/>
      <c r="R138" s="201"/>
      <c r="S138" s="201"/>
      <c r="T138" s="202"/>
      <c r="U138" s="203"/>
      <c r="V138" s="203"/>
      <c r="W138" s="203"/>
      <c r="X138" s="203"/>
      <c r="Y138" s="203"/>
      <c r="Z138" s="203"/>
      <c r="AA13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39" spans="1:27" x14ac:dyDescent="0.2">
      <c r="A139" s="161">
        <v>1320</v>
      </c>
      <c r="B139" s="166" t="s">
        <v>33</v>
      </c>
      <c r="C139" s="155" t="s">
        <v>82</v>
      </c>
      <c r="D139" s="155" t="s">
        <v>704</v>
      </c>
      <c r="E139" s="155" t="s">
        <v>163</v>
      </c>
      <c r="F139" s="155" t="s">
        <v>707</v>
      </c>
      <c r="G139" s="173" t="s">
        <v>592</v>
      </c>
      <c r="H139" s="180" t="s">
        <v>649</v>
      </c>
      <c r="I139" s="181">
        <v>44972</v>
      </c>
      <c r="J139" s="181">
        <v>44972</v>
      </c>
      <c r="K139" s="102">
        <f>BDPREVENTIVA22[[#This Row],[Fecha Fin]]-BDPREVENTIVA22[[#This Row],[Fecha entrada]]+1</f>
        <v>1</v>
      </c>
      <c r="L139" s="200">
        <v>19</v>
      </c>
      <c r="M139" s="201">
        <v>2</v>
      </c>
      <c r="N139" s="201"/>
      <c r="O139" s="201">
        <v>1</v>
      </c>
      <c r="P139" s="201">
        <v>1</v>
      </c>
      <c r="Q139" s="201"/>
      <c r="R139" s="201">
        <v>1</v>
      </c>
      <c r="S139" s="201"/>
      <c r="T139" s="202">
        <v>3</v>
      </c>
      <c r="U139" s="203">
        <v>1</v>
      </c>
      <c r="V139" s="203"/>
      <c r="W139" s="203">
        <v>1</v>
      </c>
      <c r="X139" s="203"/>
      <c r="Y139" s="203"/>
      <c r="Z139" s="203">
        <v>1</v>
      </c>
      <c r="AA13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12693.2</v>
      </c>
    </row>
    <row r="140" spans="1:27" x14ac:dyDescent="0.2">
      <c r="A140" s="161">
        <v>1302</v>
      </c>
      <c r="B140" s="166" t="s">
        <v>43</v>
      </c>
      <c r="C140" s="155" t="s">
        <v>81</v>
      </c>
      <c r="D140" s="155" t="s">
        <v>639</v>
      </c>
      <c r="E140" s="155" t="s">
        <v>165</v>
      </c>
      <c r="F140" s="155" t="s">
        <v>687</v>
      </c>
      <c r="G140" s="173" t="s">
        <v>594</v>
      </c>
      <c r="H140" s="180" t="s">
        <v>211</v>
      </c>
      <c r="I140" s="181">
        <v>44973</v>
      </c>
      <c r="J140" s="181">
        <v>44973</v>
      </c>
      <c r="K140" s="102">
        <f>BDPREVENTIVA22[[#This Row],[Fecha Fin]]-BDPREVENTIVA22[[#This Row],[Fecha entrada]]+1</f>
        <v>1</v>
      </c>
      <c r="L140" s="200"/>
      <c r="M140" s="201"/>
      <c r="N140" s="201"/>
      <c r="O140" s="201"/>
      <c r="P140" s="201"/>
      <c r="Q140" s="201"/>
      <c r="R140" s="201"/>
      <c r="S140" s="201"/>
      <c r="T140" s="202"/>
      <c r="U140" s="203"/>
      <c r="V140" s="203"/>
      <c r="W140" s="203"/>
      <c r="X140" s="203"/>
      <c r="Y140" s="203"/>
      <c r="Z140" s="203"/>
      <c r="AA14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1" spans="1:27" x14ac:dyDescent="0.2">
      <c r="A141" s="161">
        <v>1335</v>
      </c>
      <c r="B141" s="167" t="s">
        <v>283</v>
      </c>
      <c r="C141" s="155" t="s">
        <v>84</v>
      </c>
      <c r="D141" s="155" t="s">
        <v>212</v>
      </c>
      <c r="E141" s="155" t="s">
        <v>739</v>
      </c>
      <c r="F141" s="155" t="s">
        <v>743</v>
      </c>
      <c r="G141" s="173" t="s">
        <v>750</v>
      </c>
      <c r="H141" s="180" t="s">
        <v>211</v>
      </c>
      <c r="I141" s="181">
        <v>44973</v>
      </c>
      <c r="J141" s="181">
        <v>44973</v>
      </c>
      <c r="K141" s="102">
        <f>BDPREVENTIVA22[[#This Row],[Fecha Fin]]-BDPREVENTIVA22[[#This Row],[Fecha entrada]]+1</f>
        <v>1</v>
      </c>
      <c r="L141" s="200"/>
      <c r="M141" s="201"/>
      <c r="N141" s="201"/>
      <c r="O141" s="201"/>
      <c r="P141" s="201"/>
      <c r="Q141" s="201"/>
      <c r="R141" s="201"/>
      <c r="S141" s="201"/>
      <c r="T141" s="202"/>
      <c r="U141" s="203"/>
      <c r="V141" s="203"/>
      <c r="W141" s="203"/>
      <c r="X141" s="203"/>
      <c r="Y141" s="203"/>
      <c r="Z141" s="203"/>
      <c r="AA14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2" spans="1:27" x14ac:dyDescent="0.2">
      <c r="A142" s="161">
        <v>1340</v>
      </c>
      <c r="B142" s="167" t="s">
        <v>258</v>
      </c>
      <c r="C142" s="155" t="s">
        <v>82</v>
      </c>
      <c r="D142" s="155" t="s">
        <v>704</v>
      </c>
      <c r="E142" s="155" t="s">
        <v>161</v>
      </c>
      <c r="F142" s="155" t="s">
        <v>870</v>
      </c>
      <c r="G142" s="173" t="s">
        <v>593</v>
      </c>
      <c r="H142" s="180" t="s">
        <v>210</v>
      </c>
      <c r="I142" s="181">
        <v>44973</v>
      </c>
      <c r="J142" s="181">
        <v>44973</v>
      </c>
      <c r="K142" s="102">
        <f>BDPREVENTIVA22[[#This Row],[Fecha Fin]]-BDPREVENTIVA22[[#This Row],[Fecha entrada]]+1</f>
        <v>1</v>
      </c>
      <c r="L142" s="200">
        <v>19</v>
      </c>
      <c r="M142" s="201">
        <v>1</v>
      </c>
      <c r="N142" s="201"/>
      <c r="O142" s="201"/>
      <c r="P142" s="201"/>
      <c r="Q142" s="201"/>
      <c r="R142" s="201"/>
      <c r="S142" s="201"/>
      <c r="T142" s="202">
        <v>2</v>
      </c>
      <c r="U142" s="203">
        <v>1</v>
      </c>
      <c r="V142" s="203"/>
      <c r="W142" s="203">
        <v>1</v>
      </c>
      <c r="X142" s="203"/>
      <c r="Y142" s="203"/>
      <c r="Z142" s="203">
        <v>1</v>
      </c>
      <c r="AA14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10680.2</v>
      </c>
    </row>
    <row r="143" spans="1:27" x14ac:dyDescent="0.2">
      <c r="A143" s="161">
        <v>1306</v>
      </c>
      <c r="B143" s="166" t="s">
        <v>124</v>
      </c>
      <c r="C143" s="155" t="s">
        <v>178</v>
      </c>
      <c r="D143" s="155" t="s">
        <v>639</v>
      </c>
      <c r="E143" s="155" t="s">
        <v>165</v>
      </c>
      <c r="F143" s="155" t="s">
        <v>698</v>
      </c>
      <c r="G143" s="173" t="s">
        <v>594</v>
      </c>
      <c r="H143" s="180" t="s">
        <v>211</v>
      </c>
      <c r="I143" s="181">
        <v>44975</v>
      </c>
      <c r="J143" s="181">
        <v>44975</v>
      </c>
      <c r="K143" s="102">
        <f>BDPREVENTIVA22[[#This Row],[Fecha Fin]]-BDPREVENTIVA22[[#This Row],[Fecha entrada]]+1</f>
        <v>1</v>
      </c>
      <c r="L143" s="200"/>
      <c r="M143" s="201"/>
      <c r="N143" s="201"/>
      <c r="O143" s="201"/>
      <c r="P143" s="201"/>
      <c r="Q143" s="201"/>
      <c r="R143" s="201"/>
      <c r="S143" s="201"/>
      <c r="T143" s="202"/>
      <c r="U143" s="203"/>
      <c r="V143" s="203"/>
      <c r="W143" s="203"/>
      <c r="X143" s="203"/>
      <c r="Y143" s="203"/>
      <c r="Z143" s="203"/>
      <c r="AA14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4" spans="1:27" x14ac:dyDescent="0.2">
      <c r="A144" s="161">
        <v>1314</v>
      </c>
      <c r="B144" s="166" t="s">
        <v>140</v>
      </c>
      <c r="C144" s="155" t="s">
        <v>178</v>
      </c>
      <c r="D144" s="155" t="s">
        <v>639</v>
      </c>
      <c r="E144" s="155" t="s">
        <v>163</v>
      </c>
      <c r="F144" s="155" t="s">
        <v>698</v>
      </c>
      <c r="G144" s="173" t="s">
        <v>592</v>
      </c>
      <c r="H144" s="180" t="s">
        <v>211</v>
      </c>
      <c r="I144" s="181">
        <v>44975</v>
      </c>
      <c r="J144" s="181">
        <v>44975</v>
      </c>
      <c r="K144" s="102">
        <f>BDPREVENTIVA22[[#This Row],[Fecha Fin]]-BDPREVENTIVA22[[#This Row],[Fecha entrada]]+1</f>
        <v>1</v>
      </c>
      <c r="L144" s="200"/>
      <c r="M144" s="201"/>
      <c r="N144" s="201"/>
      <c r="O144" s="201"/>
      <c r="P144" s="201"/>
      <c r="Q144" s="201"/>
      <c r="R144" s="201"/>
      <c r="S144" s="201"/>
      <c r="T144" s="202"/>
      <c r="U144" s="203"/>
      <c r="V144" s="203"/>
      <c r="W144" s="203"/>
      <c r="X144" s="203"/>
      <c r="Y144" s="203"/>
      <c r="Z144" s="203"/>
      <c r="AA14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5" spans="1:27" x14ac:dyDescent="0.2">
      <c r="A145" s="161">
        <v>1323</v>
      </c>
      <c r="B145" s="167" t="s">
        <v>115</v>
      </c>
      <c r="C145" s="155" t="s">
        <v>81</v>
      </c>
      <c r="D145" s="155" t="s">
        <v>639</v>
      </c>
      <c r="E145" s="155" t="s">
        <v>166</v>
      </c>
      <c r="F145" s="155" t="s">
        <v>730</v>
      </c>
      <c r="G145" s="173" t="s">
        <v>593</v>
      </c>
      <c r="H145" s="174" t="s">
        <v>210</v>
      </c>
      <c r="I145" s="181">
        <v>44975</v>
      </c>
      <c r="J145" s="181">
        <v>44975</v>
      </c>
      <c r="K145" s="102">
        <f>BDPREVENTIVA22[[#This Row],[Fecha Fin]]-BDPREVENTIVA22[[#This Row],[Fecha entrada]]+1</f>
        <v>1</v>
      </c>
      <c r="L145" s="200">
        <v>35</v>
      </c>
      <c r="M145" s="201">
        <v>1</v>
      </c>
      <c r="N145" s="201"/>
      <c r="O145" s="201"/>
      <c r="P145" s="201"/>
      <c r="Q145" s="201"/>
      <c r="R145" s="201">
        <v>1</v>
      </c>
      <c r="S145" s="201">
        <v>1</v>
      </c>
      <c r="T145" s="202">
        <v>2</v>
      </c>
      <c r="U145" s="203">
        <v>3</v>
      </c>
      <c r="V145" s="203"/>
      <c r="W145" s="203">
        <v>1</v>
      </c>
      <c r="X145" s="203">
        <v>1</v>
      </c>
      <c r="Y145" s="203"/>
      <c r="Z145" s="203">
        <v>1</v>
      </c>
      <c r="AA14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20076</v>
      </c>
    </row>
    <row r="146" spans="1:27" x14ac:dyDescent="0.2">
      <c r="A146" s="161">
        <v>1337</v>
      </c>
      <c r="B146" s="166" t="s">
        <v>615</v>
      </c>
      <c r="C146" s="155" t="s">
        <v>613</v>
      </c>
      <c r="D146" s="155">
        <v>0</v>
      </c>
      <c r="E146" s="155" t="s">
        <v>608</v>
      </c>
      <c r="F146" s="155">
        <v>0</v>
      </c>
      <c r="G146" s="173" t="s">
        <v>592</v>
      </c>
      <c r="H146" s="180" t="s">
        <v>211</v>
      </c>
      <c r="I146" s="181">
        <v>44975</v>
      </c>
      <c r="J146" s="181">
        <v>44975</v>
      </c>
      <c r="K146" s="102">
        <f>BDPREVENTIVA22[[#This Row],[Fecha Fin]]-BDPREVENTIVA22[[#This Row],[Fecha entrada]]+1</f>
        <v>1</v>
      </c>
      <c r="L146" s="200"/>
      <c r="M146" s="201"/>
      <c r="N146" s="201"/>
      <c r="O146" s="201"/>
      <c r="P146" s="201"/>
      <c r="Q146" s="201"/>
      <c r="R146" s="201"/>
      <c r="S146" s="201"/>
      <c r="T146" s="202"/>
      <c r="U146" s="203"/>
      <c r="V146" s="203"/>
      <c r="W146" s="203"/>
      <c r="X146" s="203"/>
      <c r="Y146" s="203"/>
      <c r="Z146" s="203"/>
      <c r="AA14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7" spans="1:27" x14ac:dyDescent="0.2">
      <c r="A147" s="161">
        <v>1342</v>
      </c>
      <c r="B147" s="310" t="s">
        <v>277</v>
      </c>
      <c r="C147" s="155" t="s">
        <v>28</v>
      </c>
      <c r="D147" s="155" t="s">
        <v>639</v>
      </c>
      <c r="E147" s="155" t="s">
        <v>166</v>
      </c>
      <c r="F147" s="155" t="s">
        <v>738</v>
      </c>
      <c r="G147" s="173" t="s">
        <v>593</v>
      </c>
      <c r="H147" s="180" t="s">
        <v>211</v>
      </c>
      <c r="I147" s="181">
        <v>44975</v>
      </c>
      <c r="J147" s="181">
        <v>44975</v>
      </c>
      <c r="K147" s="102">
        <f>BDPREVENTIVA22[[#This Row],[Fecha Fin]]-BDPREVENTIVA22[[#This Row],[Fecha entrada]]+1</f>
        <v>1</v>
      </c>
      <c r="L147" s="200"/>
      <c r="M147" s="201"/>
      <c r="N147" s="201"/>
      <c r="O147" s="201"/>
      <c r="P147" s="201"/>
      <c r="Q147" s="201"/>
      <c r="R147" s="201"/>
      <c r="S147" s="201"/>
      <c r="T147" s="202"/>
      <c r="U147" s="203"/>
      <c r="V147" s="203"/>
      <c r="W147" s="203"/>
      <c r="X147" s="203"/>
      <c r="Y147" s="203"/>
      <c r="Z147" s="203"/>
      <c r="AA14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8" spans="1:27" x14ac:dyDescent="0.2">
      <c r="A148" s="161">
        <v>1327</v>
      </c>
      <c r="B148" s="167" t="s">
        <v>112</v>
      </c>
      <c r="C148" s="155" t="s">
        <v>81</v>
      </c>
      <c r="D148" s="155" t="s">
        <v>639</v>
      </c>
      <c r="E148" s="155" t="s">
        <v>161</v>
      </c>
      <c r="F148" s="155" t="s">
        <v>680</v>
      </c>
      <c r="G148" s="173" t="s">
        <v>597</v>
      </c>
      <c r="H148" s="180" t="s">
        <v>211</v>
      </c>
      <c r="I148" s="181">
        <v>44976</v>
      </c>
      <c r="J148" s="181">
        <v>44976</v>
      </c>
      <c r="K148" s="102">
        <f>BDPREVENTIVA22[[#This Row],[Fecha Fin]]-BDPREVENTIVA22[[#This Row],[Fecha entrada]]+1</f>
        <v>1</v>
      </c>
      <c r="L148" s="200"/>
      <c r="M148" s="201"/>
      <c r="N148" s="201"/>
      <c r="O148" s="201"/>
      <c r="P148" s="201"/>
      <c r="Q148" s="201"/>
      <c r="R148" s="201"/>
      <c r="S148" s="201"/>
      <c r="T148" s="202"/>
      <c r="U148" s="203"/>
      <c r="V148" s="203"/>
      <c r="W148" s="203"/>
      <c r="X148" s="203"/>
      <c r="Y148" s="203"/>
      <c r="Z148" s="203"/>
      <c r="AA14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49" spans="1:27" x14ac:dyDescent="0.2">
      <c r="A149" s="161">
        <v>1316</v>
      </c>
      <c r="B149" s="167" t="s">
        <v>113</v>
      </c>
      <c r="C149" s="155" t="s">
        <v>81</v>
      </c>
      <c r="D149" s="155" t="s">
        <v>639</v>
      </c>
      <c r="E149" s="155" t="s">
        <v>162</v>
      </c>
      <c r="F149" s="155" t="s">
        <v>640</v>
      </c>
      <c r="G149" s="173" t="s">
        <v>595</v>
      </c>
      <c r="H149" s="180" t="s">
        <v>211</v>
      </c>
      <c r="I149" s="181">
        <v>44977</v>
      </c>
      <c r="J149" s="181">
        <v>44977</v>
      </c>
      <c r="K149" s="102">
        <f>BDPREVENTIVA22[[#This Row],[Fecha Fin]]-BDPREVENTIVA22[[#This Row],[Fecha entrada]]+1</f>
        <v>1</v>
      </c>
      <c r="L149" s="200"/>
      <c r="M149" s="201"/>
      <c r="N149" s="201"/>
      <c r="O149" s="201"/>
      <c r="P149" s="201"/>
      <c r="Q149" s="201"/>
      <c r="R149" s="201"/>
      <c r="S149" s="201"/>
      <c r="T149" s="202">
        <v>1</v>
      </c>
      <c r="U149" s="203"/>
      <c r="V149" s="203"/>
      <c r="W149" s="203"/>
      <c r="X149" s="203"/>
      <c r="Y149" s="203"/>
      <c r="Z149" s="203"/>
      <c r="AA14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600</v>
      </c>
    </row>
    <row r="150" spans="1:27" x14ac:dyDescent="0.2">
      <c r="A150" s="161">
        <v>1341</v>
      </c>
      <c r="B150" s="167" t="s">
        <v>260</v>
      </c>
      <c r="C150" s="155" t="s">
        <v>82</v>
      </c>
      <c r="D150" s="155" t="s">
        <v>704</v>
      </c>
      <c r="E150" s="155" t="s">
        <v>163</v>
      </c>
      <c r="F150" s="155" t="s">
        <v>870</v>
      </c>
      <c r="G150" s="173" t="s">
        <v>594</v>
      </c>
      <c r="H150" s="180" t="s">
        <v>211</v>
      </c>
      <c r="I150" s="181">
        <v>44977</v>
      </c>
      <c r="J150" s="181">
        <v>44977</v>
      </c>
      <c r="K150" s="102">
        <f>BDPREVENTIVA22[[#This Row],[Fecha Fin]]-BDPREVENTIVA22[[#This Row],[Fecha entrada]]+1</f>
        <v>1</v>
      </c>
      <c r="L150" s="200"/>
      <c r="M150" s="201"/>
      <c r="N150" s="201"/>
      <c r="O150" s="201"/>
      <c r="P150" s="201"/>
      <c r="Q150" s="201"/>
      <c r="R150" s="201"/>
      <c r="S150" s="201"/>
      <c r="T150" s="202"/>
      <c r="U150" s="203"/>
      <c r="V150" s="203"/>
      <c r="W150" s="203"/>
      <c r="X150" s="203"/>
      <c r="Y150" s="203"/>
      <c r="Z150" s="203"/>
      <c r="AA15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1" spans="1:27" x14ac:dyDescent="0.2">
      <c r="A151" s="161">
        <v>1344</v>
      </c>
      <c r="B151" s="167" t="s">
        <v>866</v>
      </c>
      <c r="C151" s="155" t="s">
        <v>81</v>
      </c>
      <c r="D151" s="155" t="s">
        <v>639</v>
      </c>
      <c r="E151" s="155" t="s">
        <v>164</v>
      </c>
      <c r="F151" s="155" t="s">
        <v>687</v>
      </c>
      <c r="G151" s="173" t="s">
        <v>596</v>
      </c>
      <c r="H151" s="180" t="s">
        <v>211</v>
      </c>
      <c r="I151" s="181">
        <v>44977</v>
      </c>
      <c r="J151" s="181">
        <v>44977</v>
      </c>
      <c r="K151" s="102">
        <f>BDPREVENTIVA22[[#This Row],[Fecha Fin]]-BDPREVENTIVA22[[#This Row],[Fecha entrada]]+1</f>
        <v>1</v>
      </c>
      <c r="L151" s="200"/>
      <c r="M151" s="201"/>
      <c r="N151" s="201"/>
      <c r="O151" s="201"/>
      <c r="P151" s="201"/>
      <c r="Q151" s="201"/>
      <c r="R151" s="201"/>
      <c r="S151" s="201"/>
      <c r="T151" s="202"/>
      <c r="U151" s="203"/>
      <c r="V151" s="203"/>
      <c r="W151" s="203"/>
      <c r="X151" s="203"/>
      <c r="Y151" s="203"/>
      <c r="Z151" s="203"/>
      <c r="AA15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2" spans="1:27" x14ac:dyDescent="0.2">
      <c r="A152" s="161">
        <v>1318</v>
      </c>
      <c r="B152" s="167" t="s">
        <v>770</v>
      </c>
      <c r="C152" s="155" t="s">
        <v>81</v>
      </c>
      <c r="D152" s="155" t="s">
        <v>639</v>
      </c>
      <c r="E152" s="155" t="s">
        <v>161</v>
      </c>
      <c r="F152" s="155" t="s">
        <v>640</v>
      </c>
      <c r="G152" s="173" t="s">
        <v>597</v>
      </c>
      <c r="H152" s="180" t="s">
        <v>211</v>
      </c>
      <c r="I152" s="181">
        <v>44979</v>
      </c>
      <c r="J152" s="181">
        <v>44979</v>
      </c>
      <c r="K152" s="102">
        <f>BDPREVENTIVA22[[#This Row],[Fecha Fin]]-BDPREVENTIVA22[[#This Row],[Fecha entrada]]+1</f>
        <v>1</v>
      </c>
      <c r="L152" s="200"/>
      <c r="M152" s="201"/>
      <c r="N152" s="201"/>
      <c r="O152" s="201"/>
      <c r="P152" s="201"/>
      <c r="Q152" s="201"/>
      <c r="R152" s="201"/>
      <c r="S152" s="201"/>
      <c r="T152" s="202"/>
      <c r="U152" s="203"/>
      <c r="V152" s="203"/>
      <c r="W152" s="203"/>
      <c r="X152" s="203"/>
      <c r="Y152" s="203"/>
      <c r="Z152" s="203"/>
      <c r="AA15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3" spans="1:27" x14ac:dyDescent="0.2">
      <c r="A153" s="161">
        <v>1346</v>
      </c>
      <c r="B153" s="167" t="s">
        <v>119</v>
      </c>
      <c r="C153" s="155" t="s">
        <v>606</v>
      </c>
      <c r="D153" s="155" t="s">
        <v>704</v>
      </c>
      <c r="E153" s="155" t="s">
        <v>164</v>
      </c>
      <c r="F153" s="155" t="s">
        <v>732</v>
      </c>
      <c r="G153" s="173" t="s">
        <v>596</v>
      </c>
      <c r="H153" s="180" t="s">
        <v>211</v>
      </c>
      <c r="I153" s="181">
        <v>44979</v>
      </c>
      <c r="J153" s="181">
        <v>44979</v>
      </c>
      <c r="K153" s="102">
        <f>BDPREVENTIVA22[[#This Row],[Fecha Fin]]-BDPREVENTIVA22[[#This Row],[Fecha entrada]]+1</f>
        <v>1</v>
      </c>
      <c r="L153" s="200"/>
      <c r="M153" s="201"/>
      <c r="N153" s="201"/>
      <c r="O153" s="201"/>
      <c r="P153" s="201"/>
      <c r="Q153" s="201"/>
      <c r="R153" s="201"/>
      <c r="S153" s="201"/>
      <c r="T153" s="202"/>
      <c r="U153" s="203"/>
      <c r="V153" s="203"/>
      <c r="W153" s="203"/>
      <c r="X153" s="203"/>
      <c r="Y153" s="203"/>
      <c r="Z153" s="203"/>
      <c r="AA15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4" spans="1:27" x14ac:dyDescent="0.2">
      <c r="A154" s="161">
        <v>1296</v>
      </c>
      <c r="B154" s="166" t="s">
        <v>612</v>
      </c>
      <c r="C154" s="155" t="s">
        <v>610</v>
      </c>
      <c r="D154" s="155">
        <v>0</v>
      </c>
      <c r="E154" s="155" t="s">
        <v>611</v>
      </c>
      <c r="F154" s="155">
        <v>0</v>
      </c>
      <c r="G154" s="173" t="s">
        <v>593</v>
      </c>
      <c r="H154" s="174" t="s">
        <v>210</v>
      </c>
      <c r="I154" s="181">
        <v>44980</v>
      </c>
      <c r="J154" s="181">
        <v>44980</v>
      </c>
      <c r="K154" s="102">
        <f>BDPREVENTIVA22[[#This Row],[Fecha Fin]]-BDPREVENTIVA22[[#This Row],[Fecha entrada]]+1</f>
        <v>1</v>
      </c>
      <c r="L154" s="200">
        <v>15</v>
      </c>
      <c r="M154" s="201"/>
      <c r="N154" s="201"/>
      <c r="O154" s="201"/>
      <c r="P154" s="201"/>
      <c r="Q154" s="201"/>
      <c r="R154" s="201"/>
      <c r="S154" s="201"/>
      <c r="T154" s="202"/>
      <c r="U154" s="203">
        <v>1</v>
      </c>
      <c r="V154" s="203"/>
      <c r="W154" s="203">
        <v>1</v>
      </c>
      <c r="X154" s="203"/>
      <c r="Y154" s="203"/>
      <c r="Z154" s="203"/>
      <c r="AA15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7027</v>
      </c>
    </row>
    <row r="155" spans="1:27" x14ac:dyDescent="0.2">
      <c r="A155" s="161">
        <v>1343</v>
      </c>
      <c r="B155" s="311" t="s">
        <v>865</v>
      </c>
      <c r="C155" s="155" t="s">
        <v>81</v>
      </c>
      <c r="D155" s="155" t="s">
        <v>639</v>
      </c>
      <c r="E155" s="155" t="s">
        <v>161</v>
      </c>
      <c r="F155" s="155" t="s">
        <v>680</v>
      </c>
      <c r="G155" s="173" t="s">
        <v>597</v>
      </c>
      <c r="H155" s="180" t="s">
        <v>211</v>
      </c>
      <c r="I155" s="181">
        <v>44980</v>
      </c>
      <c r="J155" s="181">
        <v>44980</v>
      </c>
      <c r="K155" s="102">
        <f>BDPREVENTIVA22[[#This Row],[Fecha Fin]]-BDPREVENTIVA22[[#This Row],[Fecha entrada]]+1</f>
        <v>1</v>
      </c>
      <c r="L155" s="200"/>
      <c r="M155" s="201"/>
      <c r="N155" s="201"/>
      <c r="O155" s="201">
        <v>1</v>
      </c>
      <c r="P155" s="201"/>
      <c r="Q155" s="201">
        <v>1</v>
      </c>
      <c r="R155" s="201"/>
      <c r="S155" s="201"/>
      <c r="T155" s="202"/>
      <c r="U155" s="203"/>
      <c r="V155" s="203"/>
      <c r="W155" s="203"/>
      <c r="X155" s="203"/>
      <c r="Y155" s="203"/>
      <c r="Z155" s="203"/>
      <c r="AA15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450</v>
      </c>
    </row>
    <row r="156" spans="1:27" x14ac:dyDescent="0.2">
      <c r="A156" s="161">
        <v>1301</v>
      </c>
      <c r="B156" s="166" t="s">
        <v>46</v>
      </c>
      <c r="C156" s="155" t="s">
        <v>81</v>
      </c>
      <c r="D156" s="155" t="s">
        <v>639</v>
      </c>
      <c r="E156" s="155" t="s">
        <v>162</v>
      </c>
      <c r="F156" s="155" t="s">
        <v>648</v>
      </c>
      <c r="G156" s="173" t="s">
        <v>595</v>
      </c>
      <c r="H156" s="180" t="s">
        <v>211</v>
      </c>
      <c r="I156" s="181">
        <v>44982</v>
      </c>
      <c r="J156" s="181">
        <v>44982</v>
      </c>
      <c r="K156" s="102">
        <f>BDPREVENTIVA22[[#This Row],[Fecha Fin]]-BDPREVENTIVA22[[#This Row],[Fecha entrada]]+1</f>
        <v>1</v>
      </c>
      <c r="L156" s="200"/>
      <c r="M156" s="201"/>
      <c r="N156" s="201"/>
      <c r="O156" s="201">
        <v>2</v>
      </c>
      <c r="P156" s="201"/>
      <c r="Q156" s="201"/>
      <c r="R156" s="201"/>
      <c r="S156" s="201"/>
      <c r="T156" s="202"/>
      <c r="U156" s="203"/>
      <c r="V156" s="203"/>
      <c r="W156" s="203"/>
      <c r="X156" s="203"/>
      <c r="Y156" s="203"/>
      <c r="Z156" s="203"/>
      <c r="AA15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700</v>
      </c>
    </row>
    <row r="157" spans="1:27" x14ac:dyDescent="0.2">
      <c r="A157" s="161">
        <v>1312</v>
      </c>
      <c r="B157" s="166" t="s">
        <v>54</v>
      </c>
      <c r="C157" s="155" t="s">
        <v>81</v>
      </c>
      <c r="D157" s="155" t="s">
        <v>639</v>
      </c>
      <c r="E157" s="155" t="s">
        <v>164</v>
      </c>
      <c r="F157" s="155" t="s">
        <v>687</v>
      </c>
      <c r="G157" s="173" t="s">
        <v>596</v>
      </c>
      <c r="H157" s="180" t="s">
        <v>213</v>
      </c>
      <c r="I157" s="181">
        <v>44982</v>
      </c>
      <c r="J157" s="181">
        <v>44982</v>
      </c>
      <c r="K157" s="102">
        <f>BDPREVENTIVA22[[#This Row],[Fecha Fin]]-BDPREVENTIVA22[[#This Row],[Fecha entrada]]+1</f>
        <v>1</v>
      </c>
      <c r="L157" s="200">
        <v>35</v>
      </c>
      <c r="M157" s="201">
        <v>3</v>
      </c>
      <c r="N157" s="201"/>
      <c r="O157" s="201"/>
      <c r="P157" s="201">
        <v>1</v>
      </c>
      <c r="Q157" s="201">
        <v>1</v>
      </c>
      <c r="R157" s="201">
        <v>2</v>
      </c>
      <c r="S157" s="201">
        <v>1</v>
      </c>
      <c r="T157" s="202">
        <v>2</v>
      </c>
      <c r="U157" s="203">
        <v>3</v>
      </c>
      <c r="V157" s="203"/>
      <c r="W157" s="203">
        <v>1</v>
      </c>
      <c r="X157" s="203">
        <v>1</v>
      </c>
      <c r="Y157" s="203"/>
      <c r="Z157" s="203">
        <v>1</v>
      </c>
      <c r="AA15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21345</v>
      </c>
    </row>
    <row r="158" spans="1:27" x14ac:dyDescent="0.2">
      <c r="A158" s="161">
        <v>1321</v>
      </c>
      <c r="B158" s="166" t="s">
        <v>188</v>
      </c>
      <c r="C158" s="155" t="s">
        <v>82</v>
      </c>
      <c r="D158" s="155" t="s">
        <v>704</v>
      </c>
      <c r="E158" s="155" t="s">
        <v>161</v>
      </c>
      <c r="F158" s="155" t="s">
        <v>870</v>
      </c>
      <c r="G158" s="173" t="s">
        <v>597</v>
      </c>
      <c r="H158" s="180" t="s">
        <v>211</v>
      </c>
      <c r="I158" s="181">
        <v>44982</v>
      </c>
      <c r="J158" s="181">
        <v>44982</v>
      </c>
      <c r="K158" s="102">
        <f>BDPREVENTIVA22[[#This Row],[Fecha Fin]]-BDPREVENTIVA22[[#This Row],[Fecha entrada]]+1</f>
        <v>1</v>
      </c>
      <c r="L158" s="200"/>
      <c r="M158" s="201"/>
      <c r="N158" s="201"/>
      <c r="O158" s="201"/>
      <c r="P158" s="201"/>
      <c r="Q158" s="201"/>
      <c r="R158" s="201"/>
      <c r="S158" s="201"/>
      <c r="T158" s="202"/>
      <c r="U158" s="203"/>
      <c r="V158" s="203"/>
      <c r="W158" s="203"/>
      <c r="X158" s="203"/>
      <c r="Y158" s="203"/>
      <c r="Z158" s="203"/>
      <c r="AA15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59" spans="1:27" x14ac:dyDescent="0.2">
      <c r="A159" s="161">
        <v>1333</v>
      </c>
      <c r="B159" s="167" t="s">
        <v>281</v>
      </c>
      <c r="C159" s="155" t="s">
        <v>185</v>
      </c>
      <c r="D159" s="155" t="s">
        <v>212</v>
      </c>
      <c r="E159" s="155" t="s">
        <v>739</v>
      </c>
      <c r="F159" s="155" t="s">
        <v>185</v>
      </c>
      <c r="G159" s="173" t="s">
        <v>750</v>
      </c>
      <c r="H159" s="180" t="s">
        <v>211</v>
      </c>
      <c r="I159" s="181">
        <v>44982</v>
      </c>
      <c r="J159" s="181">
        <v>44982</v>
      </c>
      <c r="K159" s="102">
        <f>BDPREVENTIVA22[[#This Row],[Fecha Fin]]-BDPREVENTIVA22[[#This Row],[Fecha entrada]]+1</f>
        <v>1</v>
      </c>
      <c r="L159" s="200"/>
      <c r="M159" s="201"/>
      <c r="N159" s="201"/>
      <c r="O159" s="201"/>
      <c r="P159" s="201"/>
      <c r="Q159" s="201"/>
      <c r="R159" s="201"/>
      <c r="S159" s="201"/>
      <c r="T159" s="202"/>
      <c r="U159" s="203"/>
      <c r="V159" s="203"/>
      <c r="W159" s="203"/>
      <c r="X159" s="203"/>
      <c r="Y159" s="203"/>
      <c r="Z159" s="203"/>
      <c r="AA15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0" spans="1:27" x14ac:dyDescent="0.2">
      <c r="A160" s="161">
        <v>1324</v>
      </c>
      <c r="B160" s="167" t="s">
        <v>118</v>
      </c>
      <c r="C160" s="155" t="s">
        <v>185</v>
      </c>
      <c r="D160" s="155" t="s">
        <v>639</v>
      </c>
      <c r="E160" s="155" t="s">
        <v>166</v>
      </c>
      <c r="F160" s="155">
        <v>0</v>
      </c>
      <c r="G160" s="173" t="s">
        <v>593</v>
      </c>
      <c r="H160" s="180" t="s">
        <v>211</v>
      </c>
      <c r="I160" s="181">
        <v>44985</v>
      </c>
      <c r="J160" s="181">
        <v>44985</v>
      </c>
      <c r="K160" s="102">
        <f>BDPREVENTIVA22[[#This Row],[Fecha Fin]]-BDPREVENTIVA22[[#This Row],[Fecha entrada]]+1</f>
        <v>1</v>
      </c>
      <c r="L160" s="200"/>
      <c r="M160" s="201"/>
      <c r="N160" s="201"/>
      <c r="O160" s="201"/>
      <c r="P160" s="201"/>
      <c r="Q160" s="201"/>
      <c r="R160" s="201"/>
      <c r="S160" s="201"/>
      <c r="T160" s="202"/>
      <c r="U160" s="203"/>
      <c r="V160" s="203"/>
      <c r="W160" s="203"/>
      <c r="X160" s="203"/>
      <c r="Y160" s="203"/>
      <c r="Z160" s="203"/>
      <c r="AA16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1" spans="1:27" x14ac:dyDescent="0.2">
      <c r="A161" s="161">
        <v>1348</v>
      </c>
      <c r="B161" s="167" t="s">
        <v>113</v>
      </c>
      <c r="C161" s="155" t="str">
        <f>IFERROR(VLOOKUP(BDPREVENTIVA22[[#This Row],[Nº CAMIÓN]],Camiones[#All],2,FALSE)," ")</f>
        <v>VOLVO</v>
      </c>
      <c r="D161" s="155" t="str">
        <f>IFERROR(VLOOKUP(BDPREVENTIVA22[[#This Row],[Nº CAMIÓN]],Camiones[#All],3,FALSE)," ")</f>
        <v>AGUA</v>
      </c>
      <c r="E161" s="155" t="str">
        <f>IFERROR(VLOOKUP(BDPREVENTIVA22[[#This Row],[Nº CAMIÓN]],Camiones[#All],4,FALSE)," ")</f>
        <v>AAIUN</v>
      </c>
      <c r="F161" s="155" t="str">
        <f>IFERROR(VLOOKUP(BDPREVENTIVA22[[#This Row],[Nº CAMIÓN]],Camiones[#All],5,FALSE)," ")</f>
        <v xml:space="preserve">Volvo FMX 400 </v>
      </c>
      <c r="G161" s="173" t="s">
        <v>595</v>
      </c>
      <c r="H161" s="180" t="s">
        <v>211</v>
      </c>
      <c r="I161" s="181">
        <v>44987</v>
      </c>
      <c r="J161" s="181">
        <v>44987</v>
      </c>
      <c r="K161" s="102">
        <f>BDPREVENTIVA22[[#This Row],[Fecha Fin]]-BDPREVENTIVA22[[#This Row],[Fecha entrada]]+1</f>
        <v>1</v>
      </c>
      <c r="L161" s="200"/>
      <c r="M161" s="201"/>
      <c r="N161" s="201"/>
      <c r="O161" s="201"/>
      <c r="P161" s="201"/>
      <c r="Q161" s="201"/>
      <c r="R161" s="201"/>
      <c r="S161" s="201"/>
      <c r="T161" s="202"/>
      <c r="U161" s="203"/>
      <c r="V161" s="203"/>
      <c r="W161" s="203"/>
      <c r="X161" s="203"/>
      <c r="Y161" s="203"/>
      <c r="Z161" s="203"/>
      <c r="AA16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2" spans="1:27" x14ac:dyDescent="0.2">
      <c r="A162" s="161">
        <v>1349</v>
      </c>
      <c r="B162" s="167" t="s">
        <v>133</v>
      </c>
      <c r="C162" s="155" t="str">
        <f>IFERROR(VLOOKUP(BDPREVENTIVA22[[#This Row],[Nº CAMIÓN]],Camiones[#All],2,FALSE)," ")</f>
        <v>VOLVO</v>
      </c>
      <c r="D162" s="155" t="str">
        <f>IFERROR(VLOOKUP(BDPREVENTIVA22[[#This Row],[Nº CAMIÓN]],Camiones[#All],3,FALSE)," ")</f>
        <v>AGUA</v>
      </c>
      <c r="E162" s="155" t="str">
        <f>IFERROR(VLOOKUP(BDPREVENTIVA22[[#This Row],[Nº CAMIÓN]],Camiones[#All],4,FALSE)," ")</f>
        <v>AAIUN</v>
      </c>
      <c r="F162" s="155" t="str">
        <f>IFERROR(VLOOKUP(BDPREVENTIVA22[[#This Row],[Nº CAMIÓN]],Camiones[#All],5,FALSE)," ")</f>
        <v xml:space="preserve">Volvo FMX 400 </v>
      </c>
      <c r="G162" s="173" t="s">
        <v>593</v>
      </c>
      <c r="H162" s="180" t="s">
        <v>213</v>
      </c>
      <c r="I162" s="181">
        <v>44993</v>
      </c>
      <c r="J162" s="181">
        <v>44993</v>
      </c>
      <c r="K162" s="102">
        <f>BDPREVENTIVA22[[#This Row],[Fecha Fin]]-BDPREVENTIVA22[[#This Row],[Fecha entrada]]+1</f>
        <v>1</v>
      </c>
      <c r="L162" s="200"/>
      <c r="M162" s="201"/>
      <c r="N162" s="201"/>
      <c r="O162" s="201"/>
      <c r="P162" s="201"/>
      <c r="Q162" s="201"/>
      <c r="R162" s="201"/>
      <c r="S162" s="201"/>
      <c r="T162" s="202"/>
      <c r="U162" s="203"/>
      <c r="V162" s="203"/>
      <c r="W162" s="203"/>
      <c r="X162" s="203"/>
      <c r="Y162" s="203"/>
      <c r="Z162" s="203"/>
      <c r="AA16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3" spans="1:27" x14ac:dyDescent="0.2">
      <c r="A163" s="161">
        <v>1350</v>
      </c>
      <c r="B163" s="167" t="s">
        <v>109</v>
      </c>
      <c r="C163" s="155" t="str">
        <f>IFERROR(VLOOKUP(BDPREVENTIVA22[[#This Row],[Nº CAMIÓN]],Camiones[#All],2,FALSE)," ")</f>
        <v>VOLVO</v>
      </c>
      <c r="D163" s="155" t="str">
        <f>IFERROR(VLOOKUP(BDPREVENTIVA22[[#This Row],[Nº CAMIÓN]],Camiones[#All],3,FALSE)," ")</f>
        <v>AGUA</v>
      </c>
      <c r="E163" s="155" t="str">
        <f>IFERROR(VLOOKUP(BDPREVENTIVA22[[#This Row],[Nº CAMIÓN]],Camiones[#All],4,FALSE)," ")</f>
        <v>AAIUN</v>
      </c>
      <c r="F163" s="155" t="str">
        <f>IFERROR(VLOOKUP(BDPREVENTIVA22[[#This Row],[Nº CAMIÓN]],Camiones[#All],5,FALSE)," ")</f>
        <v xml:space="preserve">Volvo FMX 400   </v>
      </c>
      <c r="G163" s="173" t="s">
        <v>593</v>
      </c>
      <c r="H163" s="180" t="s">
        <v>211</v>
      </c>
      <c r="I163" s="181">
        <v>44998</v>
      </c>
      <c r="J163" s="181">
        <v>44998</v>
      </c>
      <c r="K163" s="102">
        <f>BDPREVENTIVA22[[#This Row],[Fecha Fin]]-BDPREVENTIVA22[[#This Row],[Fecha entrada]]+1</f>
        <v>1</v>
      </c>
      <c r="L163" s="348"/>
      <c r="M163" s="349"/>
      <c r="N163" s="349"/>
      <c r="O163" s="349"/>
      <c r="P163" s="349"/>
      <c r="Q163" s="349"/>
      <c r="R163" s="349"/>
      <c r="S163" s="349"/>
      <c r="T163" s="350"/>
      <c r="U163" s="351"/>
      <c r="V163" s="351"/>
      <c r="W163" s="351"/>
      <c r="X163" s="351"/>
      <c r="Y163" s="351"/>
      <c r="Z163" s="351"/>
      <c r="AA16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4" spans="1:27" x14ac:dyDescent="0.2">
      <c r="A164" s="161">
        <v>1351</v>
      </c>
      <c r="B164" s="167" t="s">
        <v>129</v>
      </c>
      <c r="C164" s="155" t="str">
        <f>IFERROR(VLOOKUP(BDPREVENTIVA22[[#This Row],[Nº CAMIÓN]],Camiones[#All],2,FALSE)," ")</f>
        <v>VOLVO</v>
      </c>
      <c r="D164" s="155" t="str">
        <f>IFERROR(VLOOKUP(BDPREVENTIVA22[[#This Row],[Nº CAMIÓN]],Camiones[#All],3,FALSE)," ")</f>
        <v>AGUA</v>
      </c>
      <c r="E164" s="155" t="str">
        <f>IFERROR(VLOOKUP(BDPREVENTIVA22[[#This Row],[Nº CAMIÓN]],Camiones[#All],4,FALSE)," ")</f>
        <v>AAIUN</v>
      </c>
      <c r="F164" s="155" t="str">
        <f>IFERROR(VLOOKUP(BDPREVENTIVA22[[#This Row],[Nº CAMIÓN]],Camiones[#All],5,FALSE)," ")</f>
        <v xml:space="preserve">Volvo FMX 400 </v>
      </c>
      <c r="G164" s="173" t="s">
        <v>595</v>
      </c>
      <c r="H164" s="180" t="s">
        <v>211</v>
      </c>
      <c r="I164" s="181">
        <v>45010</v>
      </c>
      <c r="J164" s="181">
        <v>45010</v>
      </c>
      <c r="K164" s="102">
        <f>BDPREVENTIVA22[[#This Row],[Fecha Fin]]-BDPREVENTIVA22[[#This Row],[Fecha entrada]]+1</f>
        <v>1</v>
      </c>
      <c r="L164" s="348">
        <v>35</v>
      </c>
      <c r="M164" s="349">
        <v>2</v>
      </c>
      <c r="N164" s="349"/>
      <c r="O164" s="349">
        <v>1</v>
      </c>
      <c r="P164" s="349"/>
      <c r="Q164" s="349"/>
      <c r="R164" s="349">
        <v>1</v>
      </c>
      <c r="S164" s="349"/>
      <c r="T164" s="350">
        <v>2</v>
      </c>
      <c r="U164" s="351">
        <v>2</v>
      </c>
      <c r="V164" s="351"/>
      <c r="W164" s="351">
        <v>2</v>
      </c>
      <c r="X164" s="351">
        <v>1</v>
      </c>
      <c r="Y164" s="351"/>
      <c r="Z164" s="351">
        <v>1</v>
      </c>
      <c r="AA16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19882</v>
      </c>
    </row>
    <row r="165" spans="1:27" x14ac:dyDescent="0.2">
      <c r="A165" s="161">
        <v>1352</v>
      </c>
      <c r="B165" s="167" t="s">
        <v>183</v>
      </c>
      <c r="C165" s="155" t="str">
        <f>IFERROR(VLOOKUP(BDPREVENTIVA22[[#This Row],[Nº CAMIÓN]],Camiones[#All],2,FALSE)," ")</f>
        <v>MAN</v>
      </c>
      <c r="D165" s="155" t="str">
        <f>IFERROR(VLOOKUP(BDPREVENTIVA22[[#This Row],[Nº CAMIÓN]],Camiones[#All],3,FALSE)," ")</f>
        <v>RESIDUOS</v>
      </c>
      <c r="E165" s="155" t="str">
        <f>IFERROR(VLOOKUP(BDPREVENTIVA22[[#This Row],[Nº CAMIÓN]],Camiones[#All],4,FALSE)," ")</f>
        <v>AAIUN</v>
      </c>
      <c r="F165" s="155" t="str">
        <f>IFERROR(VLOOKUP(BDPREVENTIVA22[[#This Row],[Nº CAMIÓN]],Camiones[#All],5,FALSE)," ")</f>
        <v>MAN- TGM 18.240</v>
      </c>
      <c r="G165" s="173" t="s">
        <v>595</v>
      </c>
      <c r="H165" s="180" t="s">
        <v>211</v>
      </c>
      <c r="I165" s="181">
        <v>45000</v>
      </c>
      <c r="J165" s="181">
        <v>45000</v>
      </c>
      <c r="K165" s="102">
        <f>BDPREVENTIVA22[[#This Row],[Fecha Fin]]-BDPREVENTIVA22[[#This Row],[Fecha entrada]]+1</f>
        <v>1</v>
      </c>
      <c r="L165" s="348"/>
      <c r="M165" s="349"/>
      <c r="N165" s="349"/>
      <c r="O165" s="349"/>
      <c r="P165" s="349"/>
      <c r="Q165" s="349"/>
      <c r="R165" s="349"/>
      <c r="S165" s="349"/>
      <c r="T165" s="350"/>
      <c r="U165" s="351"/>
      <c r="V165" s="351"/>
      <c r="W165" s="351"/>
      <c r="X165" s="351"/>
      <c r="Y165" s="351"/>
      <c r="Z165" s="351"/>
      <c r="AA16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6" spans="1:27" x14ac:dyDescent="0.2">
      <c r="A166" s="161">
        <v>1353</v>
      </c>
      <c r="B166" s="167" t="s">
        <v>237</v>
      </c>
      <c r="C166" s="155" t="str">
        <f>IFERROR(VLOOKUP(BDPREVENTIVA22[[#This Row],[Nº CAMIÓN]],Camiones[#All],2,FALSE)," ")</f>
        <v>MAN</v>
      </c>
      <c r="D166" s="155" t="str">
        <f>IFERROR(VLOOKUP(BDPREVENTIVA22[[#This Row],[Nº CAMIÓN]],Camiones[#All],3,FALSE)," ")</f>
        <v>RESIDUOS</v>
      </c>
      <c r="E166" s="155" t="str">
        <f>IFERROR(VLOOKUP(BDPREVENTIVA22[[#This Row],[Nº CAMIÓN]],Camiones[#All],4,FALSE)," ")</f>
        <v>AAIUN</v>
      </c>
      <c r="F166" s="155" t="str">
        <f>IFERROR(VLOOKUP(BDPREVENTIVA22[[#This Row],[Nº CAMIÓN]],Camiones[#All],5,FALSE)," ")</f>
        <v>MAN- TGM 18.240</v>
      </c>
      <c r="G166" s="173" t="s">
        <v>595</v>
      </c>
      <c r="H166" s="180" t="s">
        <v>211</v>
      </c>
      <c r="I166" s="181">
        <v>45004</v>
      </c>
      <c r="J166" s="181">
        <v>45004</v>
      </c>
      <c r="K166" s="102">
        <f>BDPREVENTIVA22[[#This Row],[Fecha Fin]]-BDPREVENTIVA22[[#This Row],[Fecha entrada]]+1</f>
        <v>1</v>
      </c>
      <c r="L166" s="348"/>
      <c r="M166" s="349"/>
      <c r="N166" s="349"/>
      <c r="O166" s="349"/>
      <c r="P166" s="349"/>
      <c r="Q166" s="349"/>
      <c r="R166" s="349"/>
      <c r="S166" s="349"/>
      <c r="T166" s="350"/>
      <c r="U166" s="351"/>
      <c r="V166" s="351"/>
      <c r="W166" s="351"/>
      <c r="X166" s="351"/>
      <c r="Y166" s="351"/>
      <c r="Z166" s="351"/>
      <c r="AA16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7" spans="1:27" x14ac:dyDescent="0.2">
      <c r="A167" s="161">
        <v>1354</v>
      </c>
      <c r="B167" s="167" t="s">
        <v>191</v>
      </c>
      <c r="C167" s="155" t="str">
        <f>IFERROR(VLOOKUP(BDPREVENTIVA22[[#This Row],[Nº CAMIÓN]],Camiones[#All],2,FALSE)," ")</f>
        <v>MAN</v>
      </c>
      <c r="D167" s="155" t="str">
        <f>IFERROR(VLOOKUP(BDPREVENTIVA22[[#This Row],[Nº CAMIÓN]],Camiones[#All],3,FALSE)," ")</f>
        <v>RESIDUOS</v>
      </c>
      <c r="E167" s="155" t="str">
        <f>IFERROR(VLOOKUP(BDPREVENTIVA22[[#This Row],[Nº CAMIÓN]],Camiones[#All],4,FALSE)," ")</f>
        <v>AAIUN</v>
      </c>
      <c r="F167" s="155" t="str">
        <f>IFERROR(VLOOKUP(BDPREVENTIVA22[[#This Row],[Nº CAMIÓN]],Camiones[#All],5,FALSE)," ")</f>
        <v>MAN- TGM 18.240</v>
      </c>
      <c r="G167" s="173" t="s">
        <v>595</v>
      </c>
      <c r="H167" s="180" t="s">
        <v>211</v>
      </c>
      <c r="I167" s="181">
        <v>45013</v>
      </c>
      <c r="J167" s="181">
        <v>45013</v>
      </c>
      <c r="K167" s="102">
        <f>BDPREVENTIVA22[[#This Row],[Fecha Fin]]-BDPREVENTIVA22[[#This Row],[Fecha entrada]]+1</f>
        <v>1</v>
      </c>
      <c r="L167" s="348"/>
      <c r="M167" s="349"/>
      <c r="N167" s="349"/>
      <c r="O167" s="349"/>
      <c r="P167" s="349"/>
      <c r="Q167" s="349"/>
      <c r="R167" s="349"/>
      <c r="S167" s="349"/>
      <c r="T167" s="350"/>
      <c r="U167" s="351"/>
      <c r="V167" s="351"/>
      <c r="W167" s="351"/>
      <c r="X167" s="351"/>
      <c r="Y167" s="351"/>
      <c r="Z167" s="351"/>
      <c r="AA16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8" spans="1:27" x14ac:dyDescent="0.2">
      <c r="A168" s="161">
        <v>1355</v>
      </c>
      <c r="B168" s="167" t="s">
        <v>182</v>
      </c>
      <c r="C168" s="155" t="str">
        <f>IFERROR(VLOOKUP(BDPREVENTIVA22[[#This Row],[Nº CAMIÓN]],Camiones[#All],2,FALSE)," ")</f>
        <v>SINOTRUCK</v>
      </c>
      <c r="D168" s="155" t="str">
        <f>IFERROR(VLOOKUP(BDPREVENTIVA22[[#This Row],[Nº CAMIÓN]],Camiones[#All],3,FALSE)," ")</f>
        <v>AGUA</v>
      </c>
      <c r="E168" s="155" t="str">
        <f>IFERROR(VLOOKUP(BDPREVENTIVA22[[#This Row],[Nº CAMIÓN]],Camiones[#All],4,FALSE)," ")</f>
        <v>AUSERD</v>
      </c>
      <c r="F168" s="155" t="str">
        <f>IFERROR(VLOOKUP(BDPREVENTIVA22[[#This Row],[Nº CAMIÓN]],Camiones[#All],5,FALSE)," ")</f>
        <v xml:space="preserve">SINOTRUCK  HOWO335-   </v>
      </c>
      <c r="G168" s="173" t="s">
        <v>593</v>
      </c>
      <c r="H168" s="180" t="s">
        <v>210</v>
      </c>
      <c r="I168" s="181">
        <v>45005</v>
      </c>
      <c r="J168" s="181">
        <v>45005</v>
      </c>
      <c r="K168" s="102">
        <f>BDPREVENTIVA22[[#This Row],[Fecha Fin]]-BDPREVENTIVA22[[#This Row],[Fecha entrada]]+1</f>
        <v>1</v>
      </c>
      <c r="L168" s="348"/>
      <c r="M168" s="349"/>
      <c r="N168" s="349"/>
      <c r="O168" s="349"/>
      <c r="P168" s="349"/>
      <c r="Q168" s="349"/>
      <c r="R168" s="349"/>
      <c r="S168" s="349"/>
      <c r="T168" s="350"/>
      <c r="U168" s="351"/>
      <c r="V168" s="351"/>
      <c r="W168" s="351"/>
      <c r="X168" s="351"/>
      <c r="Y168" s="351"/>
      <c r="Z168" s="351"/>
      <c r="AA16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69" spans="1:27" x14ac:dyDescent="0.2">
      <c r="A169" s="161">
        <v>1356</v>
      </c>
      <c r="B169" s="167" t="s">
        <v>265</v>
      </c>
      <c r="C169" s="155" t="str">
        <f>IFERROR(VLOOKUP(BDPREVENTIVA22[[#This Row],[Nº CAMIÓN]],Camiones[#All],2,FALSE)," ")</f>
        <v>SINOTRUCK</v>
      </c>
      <c r="D169" s="155" t="str">
        <f>IFERROR(VLOOKUP(BDPREVENTIVA22[[#This Row],[Nº CAMIÓN]],Camiones[#All],3,FALSE)," ")</f>
        <v>AGUA</v>
      </c>
      <c r="E169" s="155" t="str">
        <f>IFERROR(VLOOKUP(BDPREVENTIVA22[[#This Row],[Nº CAMIÓN]],Camiones[#All],4,FALSE)," ")</f>
        <v>AUSERD</v>
      </c>
      <c r="F169" s="155" t="str">
        <f>IFERROR(VLOOKUP(BDPREVENTIVA22[[#This Row],[Nº CAMIÓN]],Camiones[#All],5,FALSE)," ")</f>
        <v xml:space="preserve">SINOTRUCK  HOWO335-   </v>
      </c>
      <c r="G169" s="173" t="s">
        <v>592</v>
      </c>
      <c r="H169" s="180" t="s">
        <v>211</v>
      </c>
      <c r="I169" s="181">
        <v>44987</v>
      </c>
      <c r="J169" s="181">
        <v>44988</v>
      </c>
      <c r="K169" s="102">
        <f>BDPREVENTIVA22[[#This Row],[Fecha Fin]]-BDPREVENTIVA22[[#This Row],[Fecha entrada]]+1</f>
        <v>2</v>
      </c>
      <c r="L169" s="348"/>
      <c r="M169" s="349"/>
      <c r="N169" s="349"/>
      <c r="O169" s="349"/>
      <c r="P169" s="349"/>
      <c r="Q169" s="349"/>
      <c r="R169" s="349"/>
      <c r="S169" s="349"/>
      <c r="T169" s="350"/>
      <c r="U169" s="351"/>
      <c r="V169" s="351"/>
      <c r="W169" s="351"/>
      <c r="X169" s="351"/>
      <c r="Y169" s="351"/>
      <c r="Z169" s="351"/>
      <c r="AA16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0" spans="1:27" x14ac:dyDescent="0.2">
      <c r="A170" s="161">
        <v>1357</v>
      </c>
      <c r="B170" s="167" t="s">
        <v>135</v>
      </c>
      <c r="C170" s="155" t="str">
        <f>IFERROR(VLOOKUP(BDPREVENTIVA22[[#This Row],[Nº CAMIÓN]],Camiones[#All],2,FALSE)," ")</f>
        <v>MAN</v>
      </c>
      <c r="D170" s="155" t="str">
        <f>IFERROR(VLOOKUP(BDPREVENTIVA22[[#This Row],[Nº CAMIÓN]],Camiones[#All],3,FALSE)," ")</f>
        <v>RESIDUOS</v>
      </c>
      <c r="E170" s="155" t="str">
        <f>IFERROR(VLOOKUP(BDPREVENTIVA22[[#This Row],[Nº CAMIÓN]],Camiones[#All],4,FALSE)," ")</f>
        <v>AUSERD</v>
      </c>
      <c r="F170" s="155" t="str">
        <f>IFERROR(VLOOKUP(BDPREVENTIVA22[[#This Row],[Nº CAMIÓN]],Camiones[#All],5,FALSE)," ")</f>
        <v xml:space="preserve">MAN- TGM 18.240-    </v>
      </c>
      <c r="G170" s="173" t="s">
        <v>592</v>
      </c>
      <c r="H170" s="180" t="s">
        <v>211</v>
      </c>
      <c r="I170" s="181">
        <v>45011</v>
      </c>
      <c r="J170" s="181">
        <v>45011</v>
      </c>
      <c r="K170" s="102">
        <f>BDPREVENTIVA22[[#This Row],[Fecha Fin]]-BDPREVENTIVA22[[#This Row],[Fecha entrada]]+1</f>
        <v>1</v>
      </c>
      <c r="L170" s="348">
        <v>20</v>
      </c>
      <c r="M170" s="349">
        <v>1</v>
      </c>
      <c r="N170" s="349"/>
      <c r="O170" s="349"/>
      <c r="P170" s="349"/>
      <c r="Q170" s="349">
        <v>1</v>
      </c>
      <c r="R170" s="349"/>
      <c r="S170" s="349"/>
      <c r="T170" s="350">
        <v>2</v>
      </c>
      <c r="U170" s="351">
        <v>1</v>
      </c>
      <c r="V170" s="351"/>
      <c r="W170" s="351">
        <v>2</v>
      </c>
      <c r="X170" s="351"/>
      <c r="Y170" s="351">
        <v>1</v>
      </c>
      <c r="Z170" s="351"/>
      <c r="AA17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14692</v>
      </c>
    </row>
    <row r="171" spans="1:27" x14ac:dyDescent="0.2">
      <c r="A171" s="161">
        <v>1358</v>
      </c>
      <c r="B171" s="167" t="s">
        <v>131</v>
      </c>
      <c r="C171" s="155" t="str">
        <f>IFERROR(VLOOKUP(BDPREVENTIVA22[[#This Row],[Nº CAMIÓN]],Camiones[#All],2,FALSE)," ")</f>
        <v>MAN</v>
      </c>
      <c r="D171" s="155" t="str">
        <f>IFERROR(VLOOKUP(BDPREVENTIVA22[[#This Row],[Nº CAMIÓN]],Camiones[#All],3,FALSE)," ")</f>
        <v>RESIDUOS</v>
      </c>
      <c r="E171" s="155" t="str">
        <f>IFERROR(VLOOKUP(BDPREVENTIVA22[[#This Row],[Nº CAMIÓN]],Camiones[#All],4,FALSE)," ")</f>
        <v>AUSERD</v>
      </c>
      <c r="F171" s="155" t="str">
        <f>IFERROR(VLOOKUP(BDPREVENTIVA22[[#This Row],[Nº CAMIÓN]],Camiones[#All],5,FALSE)," ")</f>
        <v xml:space="preserve">MAN- TGM 18.240-    </v>
      </c>
      <c r="G171" s="173" t="s">
        <v>592</v>
      </c>
      <c r="H171" s="180" t="s">
        <v>211</v>
      </c>
      <c r="I171" s="181">
        <v>45003</v>
      </c>
      <c r="J171" s="181">
        <v>45003</v>
      </c>
      <c r="K171" s="102">
        <f>BDPREVENTIVA22[[#This Row],[Fecha Fin]]-BDPREVENTIVA22[[#This Row],[Fecha entrada]]+1</f>
        <v>1</v>
      </c>
      <c r="L171" s="348"/>
      <c r="M171" s="349"/>
      <c r="N171" s="349"/>
      <c r="O171" s="349"/>
      <c r="P171" s="349"/>
      <c r="Q171" s="349"/>
      <c r="R171" s="349"/>
      <c r="S171" s="349"/>
      <c r="T171" s="350"/>
      <c r="U171" s="351"/>
      <c r="V171" s="351"/>
      <c r="W171" s="351"/>
      <c r="X171" s="351"/>
      <c r="Y171" s="351"/>
      <c r="Z171" s="351"/>
      <c r="AA17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2" spans="1:27" x14ac:dyDescent="0.2">
      <c r="A172" s="161">
        <v>1359</v>
      </c>
      <c r="B172" s="167" t="s">
        <v>770</v>
      </c>
      <c r="C172" s="155" t="str">
        <f>IFERROR(VLOOKUP(BDPREVENTIVA22[[#This Row],[Nº CAMIÓN]],Camiones[#All],2,FALSE)," ")</f>
        <v>VOLVO</v>
      </c>
      <c r="D172" s="155" t="str">
        <f>IFERROR(VLOOKUP(BDPREVENTIVA22[[#This Row],[Nº CAMIÓN]],Camiones[#All],3,FALSE)," ")</f>
        <v>AGUA</v>
      </c>
      <c r="E172" s="155" t="str">
        <f>IFERROR(VLOOKUP(BDPREVENTIVA22[[#This Row],[Nº CAMIÓN]],Camiones[#All],4,FALSE)," ")</f>
        <v>SMARA</v>
      </c>
      <c r="F172" s="155" t="str">
        <f>IFERROR(VLOOKUP(BDPREVENTIVA22[[#This Row],[Nº CAMIÓN]],Camiones[#All],5,FALSE)," ")</f>
        <v xml:space="preserve">Volvo FMX 400 </v>
      </c>
      <c r="G172" s="173" t="s">
        <v>597</v>
      </c>
      <c r="H172" s="180" t="s">
        <v>211</v>
      </c>
      <c r="I172" s="181">
        <v>44995</v>
      </c>
      <c r="J172" s="181">
        <v>44995</v>
      </c>
      <c r="K172" s="102">
        <f>BDPREVENTIVA22[[#This Row],[Fecha Fin]]-BDPREVENTIVA22[[#This Row],[Fecha entrada]]+1</f>
        <v>1</v>
      </c>
      <c r="L172" s="348"/>
      <c r="M172" s="349"/>
      <c r="N172" s="349"/>
      <c r="O172" s="349"/>
      <c r="P172" s="349"/>
      <c r="Q172" s="349"/>
      <c r="R172" s="349"/>
      <c r="S172" s="349"/>
      <c r="T172" s="350"/>
      <c r="U172" s="351"/>
      <c r="V172" s="351"/>
      <c r="W172" s="351"/>
      <c r="X172" s="351"/>
      <c r="Y172" s="351"/>
      <c r="Z172" s="351"/>
      <c r="AA17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3" spans="1:27" x14ac:dyDescent="0.2">
      <c r="A173" s="161">
        <v>1360</v>
      </c>
      <c r="B173" s="167" t="s">
        <v>108</v>
      </c>
      <c r="C173" s="155" t="str">
        <f>IFERROR(VLOOKUP(BDPREVENTIVA22[[#This Row],[Nº CAMIÓN]],Camiones[#All],2,FALSE)," ")</f>
        <v>VOLVO</v>
      </c>
      <c r="D173" s="155" t="str">
        <f>IFERROR(VLOOKUP(BDPREVENTIVA22[[#This Row],[Nº CAMIÓN]],Camiones[#All],3,FALSE)," ")</f>
        <v>AGUA</v>
      </c>
      <c r="E173" s="155" t="str">
        <f>IFERROR(VLOOKUP(BDPREVENTIVA22[[#This Row],[Nº CAMIÓN]],Camiones[#All],4,FALSE)," ")</f>
        <v>SMARA</v>
      </c>
      <c r="F173" s="155" t="str">
        <f>IFERROR(VLOOKUP(BDPREVENTIVA22[[#This Row],[Nº CAMIÓN]],Camiones[#All],5,FALSE)," ")</f>
        <v xml:space="preserve">Volvo FMX 400   </v>
      </c>
      <c r="G173" s="173" t="s">
        <v>597</v>
      </c>
      <c r="H173" s="180" t="s">
        <v>211</v>
      </c>
      <c r="I173" s="181">
        <v>45000</v>
      </c>
      <c r="J173" s="181">
        <v>45000</v>
      </c>
      <c r="K173" s="102">
        <f>BDPREVENTIVA22[[#This Row],[Fecha Fin]]-BDPREVENTIVA22[[#This Row],[Fecha entrada]]+1</f>
        <v>1</v>
      </c>
      <c r="L173" s="348"/>
      <c r="M173" s="349"/>
      <c r="N173" s="349"/>
      <c r="O173" s="349"/>
      <c r="P173" s="349"/>
      <c r="Q173" s="349"/>
      <c r="R173" s="349"/>
      <c r="S173" s="349"/>
      <c r="T173" s="350"/>
      <c r="U173" s="351"/>
      <c r="V173" s="351"/>
      <c r="W173" s="351"/>
      <c r="X173" s="351"/>
      <c r="Y173" s="351"/>
      <c r="Z173" s="351"/>
      <c r="AA17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4" spans="1:27" x14ac:dyDescent="0.2">
      <c r="A174" s="161">
        <v>1361</v>
      </c>
      <c r="B174" s="167" t="s">
        <v>112</v>
      </c>
      <c r="C174" s="155" t="str">
        <f>IFERROR(VLOOKUP(BDPREVENTIVA22[[#This Row],[Nº CAMIÓN]],Camiones[#All],2,FALSE)," ")</f>
        <v>VOLVO</v>
      </c>
      <c r="D174" s="155" t="str">
        <f>IFERROR(VLOOKUP(BDPREVENTIVA22[[#This Row],[Nº CAMIÓN]],Camiones[#All],3,FALSE)," ")</f>
        <v>AGUA</v>
      </c>
      <c r="E174" s="155" t="str">
        <f>IFERROR(VLOOKUP(BDPREVENTIVA22[[#This Row],[Nº CAMIÓN]],Camiones[#All],4,FALSE)," ")</f>
        <v>SMARA</v>
      </c>
      <c r="F174" s="155" t="str">
        <f>IFERROR(VLOOKUP(BDPREVENTIVA22[[#This Row],[Nº CAMIÓN]],Camiones[#All],5,FALSE)," ")</f>
        <v xml:space="preserve">Volvo FMX 400   </v>
      </c>
      <c r="G174" s="173" t="s">
        <v>597</v>
      </c>
      <c r="H174" s="180" t="s">
        <v>211</v>
      </c>
      <c r="I174" s="181">
        <v>45005</v>
      </c>
      <c r="J174" s="181">
        <v>45005</v>
      </c>
      <c r="K174" s="102">
        <f>BDPREVENTIVA22[[#This Row],[Fecha Fin]]-BDPREVENTIVA22[[#This Row],[Fecha entrada]]+1</f>
        <v>1</v>
      </c>
      <c r="L174" s="348"/>
      <c r="M174" s="349"/>
      <c r="N174" s="349"/>
      <c r="O174" s="349"/>
      <c r="P174" s="349"/>
      <c r="Q174" s="349"/>
      <c r="R174" s="349"/>
      <c r="S174" s="349"/>
      <c r="T174" s="350"/>
      <c r="U174" s="351"/>
      <c r="V174" s="351"/>
      <c r="W174" s="351"/>
      <c r="X174" s="351"/>
      <c r="Y174" s="351"/>
      <c r="Z174" s="351"/>
      <c r="AA17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5" spans="1:27" x14ac:dyDescent="0.2">
      <c r="A175" s="161">
        <v>1362</v>
      </c>
      <c r="B175" s="167" t="s">
        <v>110</v>
      </c>
      <c r="C175" s="155" t="str">
        <f>IFERROR(VLOOKUP(BDPREVENTIVA22[[#This Row],[Nº CAMIÓN]],Camiones[#All],2,FALSE)," ")</f>
        <v>VOLVO</v>
      </c>
      <c r="D175" s="155" t="str">
        <f>IFERROR(VLOOKUP(BDPREVENTIVA22[[#This Row],[Nº CAMIÓN]],Camiones[#All],3,FALSE)," ")</f>
        <v>AGUA</v>
      </c>
      <c r="E175" s="155" t="str">
        <f>IFERROR(VLOOKUP(BDPREVENTIVA22[[#This Row],[Nº CAMIÓN]],Camiones[#All],4,FALSE)," ")</f>
        <v>SMARA</v>
      </c>
      <c r="F175" s="155" t="str">
        <f>IFERROR(VLOOKUP(BDPREVENTIVA22[[#This Row],[Nº CAMIÓN]],Camiones[#All],5,FALSE)," ")</f>
        <v>Volvo FMX 400</v>
      </c>
      <c r="G175" s="173" t="s">
        <v>597</v>
      </c>
      <c r="H175" s="180" t="s">
        <v>211</v>
      </c>
      <c r="I175" s="181">
        <v>44998</v>
      </c>
      <c r="J175" s="181">
        <v>44998</v>
      </c>
      <c r="K175" s="102">
        <f>BDPREVENTIVA22[[#This Row],[Fecha Fin]]-BDPREVENTIVA22[[#This Row],[Fecha entrada]]+1</f>
        <v>1</v>
      </c>
      <c r="L175" s="348"/>
      <c r="M175" s="349"/>
      <c r="N175" s="349"/>
      <c r="O175" s="349"/>
      <c r="P175" s="349"/>
      <c r="Q175" s="349"/>
      <c r="R175" s="349"/>
      <c r="S175" s="349"/>
      <c r="T175" s="350"/>
      <c r="U175" s="351"/>
      <c r="V175" s="351"/>
      <c r="W175" s="351"/>
      <c r="X175" s="351"/>
      <c r="Y175" s="351"/>
      <c r="Z175" s="351"/>
      <c r="AA17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6" spans="1:27" x14ac:dyDescent="0.2">
      <c r="A176" s="161">
        <v>1363</v>
      </c>
      <c r="B176" s="167" t="s">
        <v>170</v>
      </c>
      <c r="C176" s="155" t="str">
        <f>IFERROR(VLOOKUP(BDPREVENTIVA22[[#This Row],[Nº CAMIÓN]],Camiones[#All],2,FALSE)," ")</f>
        <v>SINOTRUCK</v>
      </c>
      <c r="D176" s="155" t="str">
        <f>IFERROR(VLOOKUP(BDPREVENTIVA22[[#This Row],[Nº CAMIÓN]],Camiones[#All],3,FALSE)," ")</f>
        <v>AGUA</v>
      </c>
      <c r="E176" s="155" t="str">
        <f>IFERROR(VLOOKUP(BDPREVENTIVA22[[#This Row],[Nº CAMIÓN]],Camiones[#All],4,FALSE)," ")</f>
        <v>SMARA</v>
      </c>
      <c r="F176" s="155" t="str">
        <f>IFERROR(VLOOKUP(BDPREVENTIVA22[[#This Row],[Nº CAMIÓN]],Camiones[#All],5,FALSE)," ")</f>
        <v>SINOTRUCK  HOWO335</v>
      </c>
      <c r="G176" s="173" t="s">
        <v>597</v>
      </c>
      <c r="H176" s="180" t="s">
        <v>211</v>
      </c>
      <c r="I176" s="181">
        <v>44993</v>
      </c>
      <c r="J176" s="181">
        <v>44993</v>
      </c>
      <c r="K176" s="102">
        <f>BDPREVENTIVA22[[#This Row],[Fecha Fin]]-BDPREVENTIVA22[[#This Row],[Fecha entrada]]+1</f>
        <v>1</v>
      </c>
      <c r="L176" s="348"/>
      <c r="M176" s="349"/>
      <c r="N176" s="349"/>
      <c r="O176" s="349"/>
      <c r="P176" s="349"/>
      <c r="Q176" s="349"/>
      <c r="R176" s="349"/>
      <c r="S176" s="349"/>
      <c r="T176" s="350"/>
      <c r="U176" s="351"/>
      <c r="V176" s="351"/>
      <c r="W176" s="351"/>
      <c r="X176" s="351"/>
      <c r="Y176" s="351"/>
      <c r="Z176" s="351"/>
      <c r="AA17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7" spans="1:27" x14ac:dyDescent="0.2">
      <c r="A177" s="161">
        <v>1364</v>
      </c>
      <c r="B177" s="167" t="s">
        <v>157</v>
      </c>
      <c r="C177" s="155" t="str">
        <f>IFERROR(VLOOKUP(BDPREVENTIVA22[[#This Row],[Nº CAMIÓN]],Camiones[#All],2,FALSE)," ")</f>
        <v>SINOTRUCK</v>
      </c>
      <c r="D177" s="155" t="str">
        <f>IFERROR(VLOOKUP(BDPREVENTIVA22[[#This Row],[Nº CAMIÓN]],Camiones[#All],3,FALSE)," ")</f>
        <v>AGUA</v>
      </c>
      <c r="E177" s="155" t="str">
        <f>IFERROR(VLOOKUP(BDPREVENTIVA22[[#This Row],[Nº CAMIÓN]],Camiones[#All],4,FALSE)," ")</f>
        <v>SMARA</v>
      </c>
      <c r="F177" s="155" t="str">
        <f>IFERROR(VLOOKUP(BDPREVENTIVA22[[#This Row],[Nº CAMIÓN]],Camiones[#All],5,FALSE)," ")</f>
        <v xml:space="preserve">SINOTRUCK  HOWO335 </v>
      </c>
      <c r="G177" s="173" t="s">
        <v>597</v>
      </c>
      <c r="H177" s="180" t="s">
        <v>211</v>
      </c>
      <c r="I177" s="181">
        <v>45004</v>
      </c>
      <c r="J177" s="181">
        <v>45004</v>
      </c>
      <c r="K177" s="102">
        <f>BDPREVENTIVA22[[#This Row],[Fecha Fin]]-BDPREVENTIVA22[[#This Row],[Fecha entrada]]+1</f>
        <v>1</v>
      </c>
      <c r="L177" s="348"/>
      <c r="M177" s="349"/>
      <c r="N177" s="349"/>
      <c r="O177" s="349"/>
      <c r="P177" s="349"/>
      <c r="Q177" s="349"/>
      <c r="R177" s="349"/>
      <c r="S177" s="349"/>
      <c r="T177" s="350">
        <v>2</v>
      </c>
      <c r="U177" s="351"/>
      <c r="V177" s="351"/>
      <c r="W177" s="351"/>
      <c r="X177" s="351"/>
      <c r="Y177" s="351"/>
      <c r="Z177" s="351"/>
      <c r="AA17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178" spans="1:27" x14ac:dyDescent="0.2">
      <c r="A178" s="161">
        <v>1365</v>
      </c>
      <c r="B178" s="167" t="s">
        <v>184</v>
      </c>
      <c r="C178" s="155" t="str">
        <f>IFERROR(VLOOKUP(BDPREVENTIVA22[[#This Row],[Nº CAMIÓN]],Camiones[#All],2,FALSE)," ")</f>
        <v>SINOTRUCK</v>
      </c>
      <c r="D178" s="155" t="str">
        <f>IFERROR(VLOOKUP(BDPREVENTIVA22[[#This Row],[Nº CAMIÓN]],Camiones[#All],3,FALSE)," ")</f>
        <v>AGUA</v>
      </c>
      <c r="E178" s="155" t="str">
        <f>IFERROR(VLOOKUP(BDPREVENTIVA22[[#This Row],[Nº CAMIÓN]],Camiones[#All],4,FALSE)," ")</f>
        <v>SMARA</v>
      </c>
      <c r="F178" s="155" t="str">
        <f>IFERROR(VLOOKUP(BDPREVENTIVA22[[#This Row],[Nº CAMIÓN]],Camiones[#All],5,FALSE)," ")</f>
        <v xml:space="preserve">SINOTRUCK  HOWO335 </v>
      </c>
      <c r="G178" s="173" t="s">
        <v>597</v>
      </c>
      <c r="H178" s="180" t="s">
        <v>211</v>
      </c>
      <c r="I178" s="181">
        <v>45001</v>
      </c>
      <c r="J178" s="181">
        <v>45001</v>
      </c>
      <c r="K178" s="102">
        <f>BDPREVENTIVA22[[#This Row],[Fecha Fin]]-BDPREVENTIVA22[[#This Row],[Fecha entrada]]+1</f>
        <v>1</v>
      </c>
      <c r="L178" s="348"/>
      <c r="M178" s="349"/>
      <c r="N178" s="349"/>
      <c r="O178" s="349"/>
      <c r="P178" s="349"/>
      <c r="Q178" s="349"/>
      <c r="R178" s="349"/>
      <c r="S178" s="349"/>
      <c r="T178" s="350"/>
      <c r="U178" s="351"/>
      <c r="V178" s="351"/>
      <c r="W178" s="351"/>
      <c r="X178" s="351"/>
      <c r="Y178" s="351"/>
      <c r="Z178" s="351"/>
      <c r="AA17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79" spans="1:27" x14ac:dyDescent="0.2">
      <c r="A179" s="161">
        <v>1366</v>
      </c>
      <c r="B179" s="167" t="s">
        <v>263</v>
      </c>
      <c r="C179" s="155" t="str">
        <f>IFERROR(VLOOKUP(BDPREVENTIVA22[[#This Row],[Nº CAMIÓN]],Camiones[#All],2,FALSE)," ")</f>
        <v>MAN</v>
      </c>
      <c r="D179" s="155" t="str">
        <f>IFERROR(VLOOKUP(BDPREVENTIVA22[[#This Row],[Nº CAMIÓN]],Camiones[#All],3,FALSE)," ")</f>
        <v>RESIDUOS</v>
      </c>
      <c r="E179" s="155" t="str">
        <f>IFERROR(VLOOKUP(BDPREVENTIVA22[[#This Row],[Nº CAMIÓN]],Camiones[#All],4,FALSE)," ")</f>
        <v>SMARA</v>
      </c>
      <c r="F179" s="155" t="str">
        <f>IFERROR(VLOOKUP(BDPREVENTIVA22[[#This Row],[Nº CAMIÓN]],Camiones[#All],5,FALSE)," ")</f>
        <v xml:space="preserve">MAN- TGM 18.240  </v>
      </c>
      <c r="G179" s="173" t="s">
        <v>593</v>
      </c>
      <c r="H179" s="180" t="s">
        <v>649</v>
      </c>
      <c r="I179" s="181">
        <v>44998</v>
      </c>
      <c r="J179" s="181">
        <v>44998</v>
      </c>
      <c r="K179" s="102">
        <f>BDPREVENTIVA22[[#This Row],[Fecha Fin]]-BDPREVENTIVA22[[#This Row],[Fecha entrada]]+1</f>
        <v>1</v>
      </c>
      <c r="L179" s="348"/>
      <c r="M179" s="349"/>
      <c r="N179" s="349"/>
      <c r="O179" s="349"/>
      <c r="P179" s="349"/>
      <c r="Q179" s="349"/>
      <c r="R179" s="349"/>
      <c r="S179" s="349"/>
      <c r="T179" s="350"/>
      <c r="U179" s="351"/>
      <c r="V179" s="351"/>
      <c r="W179" s="351"/>
      <c r="X179" s="351"/>
      <c r="Y179" s="351"/>
      <c r="Z179" s="351"/>
      <c r="AA17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0" spans="1:27" x14ac:dyDescent="0.2">
      <c r="A180" s="161">
        <v>1367</v>
      </c>
      <c r="B180" s="167" t="s">
        <v>259</v>
      </c>
      <c r="C180" s="155" t="str">
        <f>IFERROR(VLOOKUP(BDPREVENTIVA22[[#This Row],[Nº CAMIÓN]],Camiones[#All],2,FALSE)," ")</f>
        <v>MAN</v>
      </c>
      <c r="D180" s="155" t="str">
        <f>IFERROR(VLOOKUP(BDPREVENTIVA22[[#This Row],[Nº CAMIÓN]],Camiones[#All],3,FALSE)," ")</f>
        <v>RESIDUOS</v>
      </c>
      <c r="E180" s="155" t="str">
        <f>IFERROR(VLOOKUP(BDPREVENTIVA22[[#This Row],[Nº CAMIÓN]],Camiones[#All],4,FALSE)," ")</f>
        <v>SMARA</v>
      </c>
      <c r="F180" s="155" t="str">
        <f>IFERROR(VLOOKUP(BDPREVENTIVA22[[#This Row],[Nº CAMIÓN]],Camiones[#All],5,FALSE)," ")</f>
        <v xml:space="preserve">MAN- TGM 18.240  </v>
      </c>
      <c r="G180" s="173" t="s">
        <v>597</v>
      </c>
      <c r="H180" s="180" t="s">
        <v>211</v>
      </c>
      <c r="I180" s="181">
        <v>44988</v>
      </c>
      <c r="J180" s="181">
        <v>44988</v>
      </c>
      <c r="K180" s="102">
        <f>BDPREVENTIVA22[[#This Row],[Fecha Fin]]-BDPREVENTIVA22[[#This Row],[Fecha entrada]]+1</f>
        <v>1</v>
      </c>
      <c r="L180" s="348"/>
      <c r="M180" s="349"/>
      <c r="N180" s="349"/>
      <c r="O180" s="349"/>
      <c r="P180" s="349"/>
      <c r="Q180" s="349"/>
      <c r="R180" s="349"/>
      <c r="S180" s="349"/>
      <c r="T180" s="350"/>
      <c r="U180" s="351"/>
      <c r="V180" s="351"/>
      <c r="W180" s="351"/>
      <c r="X180" s="351"/>
      <c r="Y180" s="351"/>
      <c r="Z180" s="351"/>
      <c r="AA18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1" spans="1:27" x14ac:dyDescent="0.2">
      <c r="A181" s="161">
        <v>1368</v>
      </c>
      <c r="B181" s="167" t="s">
        <v>258</v>
      </c>
      <c r="C181" s="155" t="str">
        <f>IFERROR(VLOOKUP(BDPREVENTIVA22[[#This Row],[Nº CAMIÓN]],Camiones[#All],2,FALSE)," ")</f>
        <v>MAN</v>
      </c>
      <c r="D181" s="155" t="str">
        <f>IFERROR(VLOOKUP(BDPREVENTIVA22[[#This Row],[Nº CAMIÓN]],Camiones[#All],3,FALSE)," ")</f>
        <v>RESIDUOS</v>
      </c>
      <c r="E181" s="155" t="str">
        <f>IFERROR(VLOOKUP(BDPREVENTIVA22[[#This Row],[Nº CAMIÓN]],Camiones[#All],4,FALSE)," ")</f>
        <v>SMARA</v>
      </c>
      <c r="F181" s="155" t="str">
        <f>IFERROR(VLOOKUP(BDPREVENTIVA22[[#This Row],[Nº CAMIÓN]],Camiones[#All],5,FALSE)," ")</f>
        <v xml:space="preserve">MAN- TGM 18.240  </v>
      </c>
      <c r="G181" s="173" t="s">
        <v>597</v>
      </c>
      <c r="H181" s="180" t="s">
        <v>211</v>
      </c>
      <c r="I181" s="181">
        <v>45004</v>
      </c>
      <c r="J181" s="181">
        <v>45004</v>
      </c>
      <c r="K181" s="102">
        <f>BDPREVENTIVA22[[#This Row],[Fecha Fin]]-BDPREVENTIVA22[[#This Row],[Fecha entrada]]+1</f>
        <v>1</v>
      </c>
      <c r="L181" s="348">
        <v>20</v>
      </c>
      <c r="M181" s="349">
        <v>2</v>
      </c>
      <c r="N181" s="349"/>
      <c r="O181" s="349"/>
      <c r="P181" s="349"/>
      <c r="Q181" s="349"/>
      <c r="R181" s="349"/>
      <c r="S181" s="349"/>
      <c r="T181" s="350">
        <v>3</v>
      </c>
      <c r="U181" s="351">
        <v>1</v>
      </c>
      <c r="V181" s="351">
        <v>1</v>
      </c>
      <c r="W181" s="351">
        <v>1</v>
      </c>
      <c r="X181" s="351"/>
      <c r="Y181" s="351">
        <v>1</v>
      </c>
      <c r="Z181" s="351"/>
      <c r="AA18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24248</v>
      </c>
    </row>
    <row r="182" spans="1:27" x14ac:dyDescent="0.2">
      <c r="A182" s="161">
        <v>1369</v>
      </c>
      <c r="B182" s="167" t="s">
        <v>154</v>
      </c>
      <c r="C182" s="155" t="str">
        <f>IFERROR(VLOOKUP(BDPREVENTIVA22[[#This Row],[Nº CAMIÓN]],Camiones[#All],2,FALSE)," ")</f>
        <v>SINOTRUCK</v>
      </c>
      <c r="D182" s="155" t="str">
        <f>IFERROR(VLOOKUP(BDPREVENTIVA22[[#This Row],[Nº CAMIÓN]],Camiones[#All],3,FALSE)," ")</f>
        <v>AGUA</v>
      </c>
      <c r="E182" s="155" t="str">
        <f>IFERROR(VLOOKUP(BDPREVENTIVA22[[#This Row],[Nº CAMIÓN]],Camiones[#All],4,FALSE)," ")</f>
        <v>BOUJDUR</v>
      </c>
      <c r="F182" s="155" t="str">
        <f>IFERROR(VLOOKUP(BDPREVENTIVA22[[#This Row],[Nº CAMIÓN]],Camiones[#All],5,FALSE)," ")</f>
        <v xml:space="preserve">SINOTRUCK  HOWO335-   </v>
      </c>
      <c r="G182" s="173" t="s">
        <v>596</v>
      </c>
      <c r="H182" s="180" t="s">
        <v>211</v>
      </c>
      <c r="I182" s="181">
        <v>44989</v>
      </c>
      <c r="J182" s="181">
        <v>44989</v>
      </c>
      <c r="K182" s="102">
        <f>BDPREVENTIVA22[[#This Row],[Fecha Fin]]-BDPREVENTIVA22[[#This Row],[Fecha entrada]]+1</f>
        <v>1</v>
      </c>
      <c r="L182" s="348"/>
      <c r="M182" s="349"/>
      <c r="N182" s="349"/>
      <c r="O182" s="349"/>
      <c r="P182" s="349"/>
      <c r="Q182" s="349"/>
      <c r="R182" s="349"/>
      <c r="S182" s="349"/>
      <c r="T182" s="350"/>
      <c r="U182" s="351"/>
      <c r="V182" s="351"/>
      <c r="W182" s="351"/>
      <c r="X182" s="351"/>
      <c r="Y182" s="351"/>
      <c r="Z182" s="351"/>
      <c r="AA18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3" spans="1:27" x14ac:dyDescent="0.2">
      <c r="A183" s="161">
        <v>1370</v>
      </c>
      <c r="B183" s="167" t="s">
        <v>235</v>
      </c>
      <c r="C183" s="155" t="str">
        <f>IFERROR(VLOOKUP(BDPREVENTIVA22[[#This Row],[Nº CAMIÓN]],Camiones[#All],2,FALSE)," ")</f>
        <v>VOLVO</v>
      </c>
      <c r="D183" s="155" t="str">
        <f>IFERROR(VLOOKUP(BDPREVENTIVA22[[#This Row],[Nº CAMIÓN]],Camiones[#All],3,FALSE)," ")</f>
        <v>AGUA</v>
      </c>
      <c r="E183" s="155" t="str">
        <f>IFERROR(VLOOKUP(BDPREVENTIVA22[[#This Row],[Nº CAMIÓN]],Camiones[#All],4,FALSE)," ")</f>
        <v>BOUJDUR</v>
      </c>
      <c r="F183" s="155" t="str">
        <f>IFERROR(VLOOKUP(BDPREVENTIVA22[[#This Row],[Nº CAMIÓN]],Camiones[#All],5,FALSE)," ")</f>
        <v xml:space="preserve">Volvo FMX 400-    </v>
      </c>
      <c r="G183" s="173" t="s">
        <v>596</v>
      </c>
      <c r="H183" s="180" t="s">
        <v>211</v>
      </c>
      <c r="I183" s="181">
        <v>45000</v>
      </c>
      <c r="J183" s="181">
        <v>45000</v>
      </c>
      <c r="K183" s="102">
        <f>BDPREVENTIVA22[[#This Row],[Fecha Fin]]-BDPREVENTIVA22[[#This Row],[Fecha entrada]]+1</f>
        <v>1</v>
      </c>
      <c r="L183" s="348"/>
      <c r="M183" s="349"/>
      <c r="N183" s="349"/>
      <c r="O183" s="349"/>
      <c r="P183" s="349"/>
      <c r="Q183" s="349"/>
      <c r="R183" s="349"/>
      <c r="S183" s="349"/>
      <c r="T183" s="350"/>
      <c r="U183" s="351"/>
      <c r="V183" s="351"/>
      <c r="W183" s="351"/>
      <c r="X183" s="351"/>
      <c r="Y183" s="351"/>
      <c r="Z183" s="351"/>
      <c r="AA18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4" spans="1:27" x14ac:dyDescent="0.2">
      <c r="A184" s="161">
        <v>1371</v>
      </c>
      <c r="B184" s="167" t="s">
        <v>103</v>
      </c>
      <c r="C184" s="155" t="str">
        <f>IFERROR(VLOOKUP(BDPREVENTIVA22[[#This Row],[Nº CAMIÓN]],Camiones[#All],2,FALSE)," ")</f>
        <v>VOLVO</v>
      </c>
      <c r="D184" s="155" t="str">
        <f>IFERROR(VLOOKUP(BDPREVENTIVA22[[#This Row],[Nº CAMIÓN]],Camiones[#All],3,FALSE)," ")</f>
        <v>AGUA</v>
      </c>
      <c r="E184" s="155" t="str">
        <f>IFERROR(VLOOKUP(BDPREVENTIVA22[[#This Row],[Nº CAMIÓN]],Camiones[#All],4,FALSE)," ")</f>
        <v>BOUJDUR</v>
      </c>
      <c r="F184" s="155" t="str">
        <f>IFERROR(VLOOKUP(BDPREVENTIVA22[[#This Row],[Nº CAMIÓN]],Camiones[#All],5,FALSE)," ")</f>
        <v xml:space="preserve">Volvo FMX 400-    </v>
      </c>
      <c r="G184" s="173" t="s">
        <v>596</v>
      </c>
      <c r="H184" s="180" t="s">
        <v>211</v>
      </c>
      <c r="I184" s="181">
        <v>45003</v>
      </c>
      <c r="J184" s="181">
        <v>45003</v>
      </c>
      <c r="K184" s="102">
        <f>BDPREVENTIVA22[[#This Row],[Fecha Fin]]-BDPREVENTIVA22[[#This Row],[Fecha entrada]]+1</f>
        <v>1</v>
      </c>
      <c r="L184" s="348"/>
      <c r="M184" s="349"/>
      <c r="N184" s="349"/>
      <c r="O184" s="349"/>
      <c r="P184" s="349"/>
      <c r="Q184" s="349"/>
      <c r="R184" s="349"/>
      <c r="S184" s="349"/>
      <c r="T184" s="350"/>
      <c r="U184" s="351"/>
      <c r="V184" s="351"/>
      <c r="W184" s="351"/>
      <c r="X184" s="351"/>
      <c r="Y184" s="351"/>
      <c r="Z184" s="351"/>
      <c r="AA18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5" spans="1:27" x14ac:dyDescent="0.2">
      <c r="A185" s="161">
        <v>1372</v>
      </c>
      <c r="B185" s="167" t="s">
        <v>123</v>
      </c>
      <c r="C185" s="155" t="str">
        <f>IFERROR(VLOOKUP(BDPREVENTIVA22[[#This Row],[Nº CAMIÓN]],Camiones[#All],2,FALSE)," ")</f>
        <v>VOLVO</v>
      </c>
      <c r="D185" s="155" t="str">
        <f>IFERROR(VLOOKUP(BDPREVENTIVA22[[#This Row],[Nº CAMIÓN]],Camiones[#All],3,FALSE)," ")</f>
        <v>AGUA</v>
      </c>
      <c r="E185" s="155" t="str">
        <f>IFERROR(VLOOKUP(BDPREVENTIVA22[[#This Row],[Nº CAMIÓN]],Camiones[#All],4,FALSE)," ")</f>
        <v>BOUJDUR</v>
      </c>
      <c r="F185" s="155" t="str">
        <f>IFERROR(VLOOKUP(BDPREVENTIVA22[[#This Row],[Nº CAMIÓN]],Camiones[#All],5,FALSE)," ")</f>
        <v xml:space="preserve">Volvo FMX 400-    </v>
      </c>
      <c r="G185" s="173" t="s">
        <v>596</v>
      </c>
      <c r="H185" s="180" t="s">
        <v>211</v>
      </c>
      <c r="I185" s="181">
        <v>45011</v>
      </c>
      <c r="J185" s="181">
        <v>45011</v>
      </c>
      <c r="K185" s="102">
        <f>BDPREVENTIVA22[[#This Row],[Fecha Fin]]-BDPREVENTIVA22[[#This Row],[Fecha entrada]]+1</f>
        <v>1</v>
      </c>
      <c r="L185" s="348"/>
      <c r="M185" s="349"/>
      <c r="N185" s="349"/>
      <c r="O185" s="349"/>
      <c r="P185" s="349"/>
      <c r="Q185" s="349"/>
      <c r="R185" s="349"/>
      <c r="S185" s="349"/>
      <c r="T185" s="350"/>
      <c r="U185" s="351"/>
      <c r="V185" s="351"/>
      <c r="W185" s="351"/>
      <c r="X185" s="351"/>
      <c r="Y185" s="351"/>
      <c r="Z185" s="351"/>
      <c r="AA18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6" spans="1:27" x14ac:dyDescent="0.2">
      <c r="A186" s="161">
        <v>1373</v>
      </c>
      <c r="B186" s="167" t="s">
        <v>119</v>
      </c>
      <c r="C186" s="155" t="str">
        <f>IFERROR(VLOOKUP(BDPREVENTIVA22[[#This Row],[Nº CAMIÓN]],Camiones[#All],2,FALSE)," ")</f>
        <v>MITSUBISHI</v>
      </c>
      <c r="D186" s="155" t="str">
        <f>IFERROR(VLOOKUP(BDPREVENTIVA22[[#This Row],[Nº CAMIÓN]],Camiones[#All],3,FALSE)," ")</f>
        <v>RESIDUOS</v>
      </c>
      <c r="E186" s="155" t="str">
        <f>IFERROR(VLOOKUP(BDPREVENTIVA22[[#This Row],[Nº CAMIÓN]],Camiones[#All],4,FALSE)," ")</f>
        <v>BOUJDUR</v>
      </c>
      <c r="F186" s="155" t="str">
        <f>IFERROR(VLOOKUP(BDPREVENTIVA22[[#This Row],[Nº CAMIÓN]],Camiones[#All],5,FALSE)," ")</f>
        <v>Mitsubishi Canter Fuso</v>
      </c>
      <c r="G186" s="173" t="s">
        <v>596</v>
      </c>
      <c r="H186" s="180" t="s">
        <v>211</v>
      </c>
      <c r="I186" s="181">
        <v>44986</v>
      </c>
      <c r="J186" s="181">
        <v>44986</v>
      </c>
      <c r="K186" s="102">
        <f>BDPREVENTIVA22[[#This Row],[Fecha Fin]]-BDPREVENTIVA22[[#This Row],[Fecha entrada]]+1</f>
        <v>1</v>
      </c>
      <c r="L186" s="348"/>
      <c r="M186" s="349"/>
      <c r="N186" s="349"/>
      <c r="O186" s="349"/>
      <c r="P186" s="349"/>
      <c r="Q186" s="349"/>
      <c r="R186" s="349"/>
      <c r="S186" s="349"/>
      <c r="T186" s="350"/>
      <c r="U186" s="351"/>
      <c r="V186" s="351"/>
      <c r="W186" s="351"/>
      <c r="X186" s="351"/>
      <c r="Y186" s="351"/>
      <c r="Z186" s="351"/>
      <c r="AA18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87" spans="1:27" x14ac:dyDescent="0.2">
      <c r="A187" s="161">
        <v>1374</v>
      </c>
      <c r="B187" s="167" t="s">
        <v>238</v>
      </c>
      <c r="C187" s="155" t="str">
        <f>IFERROR(VLOOKUP(BDPREVENTIVA22[[#This Row],[Nº CAMIÓN]],Camiones[#All],2,FALSE)," ")</f>
        <v>MAN</v>
      </c>
      <c r="D187" s="155" t="str">
        <f>IFERROR(VLOOKUP(BDPREVENTIVA22[[#This Row],[Nº CAMIÓN]],Camiones[#All],3,FALSE)," ")</f>
        <v>RESIDUOS</v>
      </c>
      <c r="E187" s="155" t="str">
        <f>IFERROR(VLOOKUP(BDPREVENTIVA22[[#This Row],[Nº CAMIÓN]],Camiones[#All],4,FALSE)," ")</f>
        <v>DAJLA</v>
      </c>
      <c r="F187" s="155" t="str">
        <f>IFERROR(VLOOKUP(BDPREVENTIVA22[[#This Row],[Nº CAMIÓN]],Camiones[#All],5,FALSE)," ")</f>
        <v xml:space="preserve">MAN- TGM 18.240-    </v>
      </c>
      <c r="G187" s="173" t="s">
        <v>596</v>
      </c>
      <c r="H187" s="180" t="s">
        <v>211</v>
      </c>
      <c r="I187" s="181">
        <v>45015</v>
      </c>
      <c r="J187" s="181">
        <v>45015</v>
      </c>
      <c r="K187" s="102">
        <f>BDPREVENTIVA22[[#This Row],[Fecha Fin]]-BDPREVENTIVA22[[#This Row],[Fecha entrada]]+1</f>
        <v>1</v>
      </c>
      <c r="L187" s="348"/>
      <c r="M187" s="349"/>
      <c r="N187" s="349"/>
      <c r="O187" s="349"/>
      <c r="P187" s="349"/>
      <c r="Q187" s="349"/>
      <c r="R187" s="349"/>
      <c r="S187" s="349"/>
      <c r="T187" s="350">
        <v>2</v>
      </c>
      <c r="U187" s="351"/>
      <c r="V187" s="351"/>
      <c r="W187" s="351"/>
      <c r="X187" s="351"/>
      <c r="Y187" s="351"/>
      <c r="Z187" s="351"/>
      <c r="AA18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188" spans="1:27" x14ac:dyDescent="0.2">
      <c r="A188" s="161">
        <v>1375</v>
      </c>
      <c r="B188" s="167" t="s">
        <v>266</v>
      </c>
      <c r="C188" s="155" t="str">
        <f>IFERROR(VLOOKUP(BDPREVENTIVA22[[#This Row],[Nº CAMIÓN]],Camiones[#All],2,FALSE)," ")</f>
        <v>MAN</v>
      </c>
      <c r="D188" s="155" t="str">
        <f>IFERROR(VLOOKUP(BDPREVENTIVA22[[#This Row],[Nº CAMIÓN]],Camiones[#All],3,FALSE)," ")</f>
        <v>RESIDUOS</v>
      </c>
      <c r="E188" s="155" t="str">
        <f>IFERROR(VLOOKUP(BDPREVENTIVA22[[#This Row],[Nº CAMIÓN]],Camiones[#All],4,FALSE)," ")</f>
        <v>BOUJDUR</v>
      </c>
      <c r="F188" s="155" t="str">
        <f>IFERROR(VLOOKUP(BDPREVENTIVA22[[#This Row],[Nº CAMIÓN]],Camiones[#All],5,FALSE)," ")</f>
        <v xml:space="preserve">MAN- TGM 18.240  </v>
      </c>
      <c r="G188" s="173" t="s">
        <v>596</v>
      </c>
      <c r="H188" s="180" t="s">
        <v>211</v>
      </c>
      <c r="I188" s="181">
        <v>45013</v>
      </c>
      <c r="J188" s="181">
        <v>45013</v>
      </c>
      <c r="K188" s="102">
        <f>BDPREVENTIVA22[[#This Row],[Fecha Fin]]-BDPREVENTIVA22[[#This Row],[Fecha entrada]]+1</f>
        <v>1</v>
      </c>
      <c r="L188" s="348">
        <v>2</v>
      </c>
      <c r="M188" s="349">
        <v>1</v>
      </c>
      <c r="N188" s="349"/>
      <c r="O188" s="349"/>
      <c r="P188" s="349"/>
      <c r="Q188" s="349"/>
      <c r="R188" s="349"/>
      <c r="S188" s="349"/>
      <c r="T188" s="350"/>
      <c r="U188" s="351"/>
      <c r="V188" s="351"/>
      <c r="W188" s="351"/>
      <c r="X188" s="351"/>
      <c r="Y188" s="351"/>
      <c r="Z188" s="351"/>
      <c r="AA18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629.6</v>
      </c>
    </row>
    <row r="189" spans="1:27" x14ac:dyDescent="0.2">
      <c r="A189" s="161">
        <v>1376</v>
      </c>
      <c r="B189" s="167" t="s">
        <v>111</v>
      </c>
      <c r="C189" s="155" t="str">
        <f>IFERROR(VLOOKUP(BDPREVENTIVA22[[#This Row],[Nº CAMIÓN]],Camiones[#All],2,FALSE)," ")</f>
        <v>MAN</v>
      </c>
      <c r="D189" s="155" t="str">
        <f>IFERROR(VLOOKUP(BDPREVENTIVA22[[#This Row],[Nº CAMIÓN]],Camiones[#All],3,FALSE)," ")</f>
        <v>RESIDUOS</v>
      </c>
      <c r="E189" s="155" t="str">
        <f>IFERROR(VLOOKUP(BDPREVENTIVA22[[#This Row],[Nº CAMIÓN]],Camiones[#All],4,FALSE)," ")</f>
        <v>INSTITUCIONES</v>
      </c>
      <c r="F189" s="155" t="str">
        <f>IFERROR(VLOOKUP(BDPREVENTIVA22[[#This Row],[Nº CAMIÓN]],Camiones[#All],5,FALSE)," ")</f>
        <v>MAN-  TGL 10-180</v>
      </c>
      <c r="G189" s="173" t="s">
        <v>593</v>
      </c>
      <c r="H189" s="180" t="s">
        <v>211</v>
      </c>
      <c r="I189" s="181">
        <v>45008</v>
      </c>
      <c r="J189" s="181">
        <v>45008</v>
      </c>
      <c r="K189" s="102">
        <f>BDPREVENTIVA22[[#This Row],[Fecha Fin]]-BDPREVENTIVA22[[#This Row],[Fecha entrada]]+1</f>
        <v>1</v>
      </c>
      <c r="L189" s="348"/>
      <c r="M189" s="349"/>
      <c r="N189" s="349"/>
      <c r="O189" s="349"/>
      <c r="P189" s="349"/>
      <c r="Q189" s="349"/>
      <c r="R189" s="349"/>
      <c r="S189" s="349"/>
      <c r="T189" s="350"/>
      <c r="U189" s="351"/>
      <c r="V189" s="351"/>
      <c r="W189" s="351"/>
      <c r="X189" s="351"/>
      <c r="Y189" s="351"/>
      <c r="Z189" s="351"/>
      <c r="AA18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0" spans="1:27" x14ac:dyDescent="0.2">
      <c r="A190" s="161">
        <v>1377</v>
      </c>
      <c r="B190" s="167" t="s">
        <v>115</v>
      </c>
      <c r="C190" s="155" t="str">
        <f>IFERROR(VLOOKUP(BDPREVENTIVA22[[#This Row],[Nº CAMIÓN]],Camiones[#All],2,FALSE)," ")</f>
        <v>IVECO</v>
      </c>
      <c r="D190" s="155" t="str">
        <f>IFERROR(VLOOKUP(BDPREVENTIVA22[[#This Row],[Nº CAMIÓN]],Camiones[#All],3,FALSE)," ")</f>
        <v>AGUA</v>
      </c>
      <c r="E190" s="155" t="str">
        <f>IFERROR(VLOOKUP(BDPREVENTIVA22[[#This Row],[Nº CAMIÓN]],Camiones[#All],4,FALSE)," ")</f>
        <v>INSTITUCIONES</v>
      </c>
      <c r="F190" s="155">
        <f>IFERROR(VLOOKUP(BDPREVENTIVA22[[#This Row],[Nº CAMIÓN]],Camiones[#All],5,FALSE)," ")</f>
        <v>0</v>
      </c>
      <c r="G190" s="173" t="s">
        <v>593</v>
      </c>
      <c r="H190" s="180" t="s">
        <v>211</v>
      </c>
      <c r="I190" s="181">
        <v>45005</v>
      </c>
      <c r="J190" s="181">
        <v>45005</v>
      </c>
      <c r="K190" s="102">
        <f>BDPREVENTIVA22[[#This Row],[Fecha Fin]]-BDPREVENTIVA22[[#This Row],[Fecha entrada]]+1</f>
        <v>1</v>
      </c>
      <c r="L190" s="348"/>
      <c r="M190" s="349"/>
      <c r="N190" s="349"/>
      <c r="O190" s="349">
        <v>4</v>
      </c>
      <c r="P190" s="349"/>
      <c r="Q190" s="349"/>
      <c r="R190" s="349"/>
      <c r="S190" s="349"/>
      <c r="T190" s="350"/>
      <c r="U190" s="351"/>
      <c r="V190" s="351"/>
      <c r="W190" s="351"/>
      <c r="X190" s="351"/>
      <c r="Y190" s="351"/>
      <c r="Z190" s="351"/>
      <c r="AA19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1400</v>
      </c>
    </row>
    <row r="191" spans="1:27" x14ac:dyDescent="0.2">
      <c r="A191" s="161">
        <v>1378</v>
      </c>
      <c r="B191" s="167" t="s">
        <v>118</v>
      </c>
      <c r="C191" s="155" t="str">
        <f>IFERROR(VLOOKUP(BDPREVENTIVA22[[#This Row],[Nº CAMIÓN]],Camiones[#All],2,FALSE)," ")</f>
        <v>IVECO</v>
      </c>
      <c r="D191" s="155" t="str">
        <f>IFERROR(VLOOKUP(BDPREVENTIVA22[[#This Row],[Nº CAMIÓN]],Camiones[#All],3,FALSE)," ")</f>
        <v>AGUA</v>
      </c>
      <c r="E191" s="155" t="str">
        <f>IFERROR(VLOOKUP(BDPREVENTIVA22[[#This Row],[Nº CAMIÓN]],Camiones[#All],4,FALSE)," ")</f>
        <v>INSTITUCIONES</v>
      </c>
      <c r="F191" s="155">
        <f>IFERROR(VLOOKUP(BDPREVENTIVA22[[#This Row],[Nº CAMIÓN]],Camiones[#All],5,FALSE)," ")</f>
        <v>0</v>
      </c>
      <c r="G191" s="173" t="s">
        <v>593</v>
      </c>
      <c r="H191" s="180" t="s">
        <v>211</v>
      </c>
      <c r="I191" s="181">
        <v>44996</v>
      </c>
      <c r="J191" s="181">
        <v>44996</v>
      </c>
      <c r="K191" s="102">
        <f>BDPREVENTIVA22[[#This Row],[Fecha Fin]]-BDPREVENTIVA22[[#This Row],[Fecha entrada]]+1</f>
        <v>1</v>
      </c>
      <c r="L191" s="348"/>
      <c r="M191" s="349"/>
      <c r="N191" s="349"/>
      <c r="O191" s="349">
        <v>2</v>
      </c>
      <c r="P191" s="349"/>
      <c r="Q191" s="349"/>
      <c r="R191" s="349"/>
      <c r="S191" s="349"/>
      <c r="T191" s="350"/>
      <c r="U191" s="351"/>
      <c r="V191" s="351"/>
      <c r="W191" s="351"/>
      <c r="X191" s="351"/>
      <c r="Y191" s="351"/>
      <c r="Z191" s="351"/>
      <c r="AA19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700</v>
      </c>
    </row>
    <row r="192" spans="1:27" x14ac:dyDescent="0.2">
      <c r="A192" s="161">
        <v>1379</v>
      </c>
      <c r="B192" s="167" t="s">
        <v>124</v>
      </c>
      <c r="C192" s="155" t="str">
        <f>IFERROR(VLOOKUP(BDPREVENTIVA22[[#This Row],[Nº CAMIÓN]],Camiones[#All],2,FALSE)," ")</f>
        <v>SINOTRUCK</v>
      </c>
      <c r="D192" s="155" t="str">
        <f>IFERROR(VLOOKUP(BDPREVENTIVA22[[#This Row],[Nº CAMIÓN]],Camiones[#All],3,FALSE)," ")</f>
        <v>AGUA</v>
      </c>
      <c r="E192" s="155" t="str">
        <f>IFERROR(VLOOKUP(BDPREVENTIVA22[[#This Row],[Nº CAMIÓN]],Camiones[#All],4,FALSE)," ")</f>
        <v>DAJLA</v>
      </c>
      <c r="F192" s="155" t="str">
        <f>IFERROR(VLOOKUP(BDPREVENTIVA22[[#This Row],[Nº CAMIÓN]],Camiones[#All],5,FALSE)," ")</f>
        <v xml:space="preserve">SINOTRUCK  HOWO335-   </v>
      </c>
      <c r="G192" s="173" t="s">
        <v>594</v>
      </c>
      <c r="H192" s="180" t="s">
        <v>211</v>
      </c>
      <c r="I192" s="181">
        <v>44990</v>
      </c>
      <c r="J192" s="181">
        <v>44990</v>
      </c>
      <c r="K192" s="102">
        <f>BDPREVENTIVA22[[#This Row],[Fecha Fin]]-BDPREVENTIVA22[[#This Row],[Fecha entrada]]+1</f>
        <v>1</v>
      </c>
      <c r="L192" s="348">
        <v>1</v>
      </c>
      <c r="M192" s="349"/>
      <c r="N192" s="349"/>
      <c r="O192" s="349"/>
      <c r="P192" s="349">
        <v>1</v>
      </c>
      <c r="Q192" s="349"/>
      <c r="R192" s="349"/>
      <c r="S192" s="349"/>
      <c r="T192" s="350"/>
      <c r="U192" s="351"/>
      <c r="V192" s="351"/>
      <c r="W192" s="351"/>
      <c r="X192" s="351"/>
      <c r="Y192" s="351"/>
      <c r="Z192" s="351"/>
      <c r="AA19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1061.8</v>
      </c>
    </row>
    <row r="193" spans="1:27" x14ac:dyDescent="0.2">
      <c r="A193" s="161">
        <v>1380</v>
      </c>
      <c r="B193" s="167" t="s">
        <v>190</v>
      </c>
      <c r="C193" s="155" t="str">
        <f>IFERROR(VLOOKUP(BDPREVENTIVA22[[#This Row],[Nº CAMIÓN]],Camiones[#All],2,FALSE)," ")</f>
        <v>SINOTRUCK</v>
      </c>
      <c r="D193" s="155" t="str">
        <f>IFERROR(VLOOKUP(BDPREVENTIVA22[[#This Row],[Nº CAMIÓN]],Camiones[#All],3,FALSE)," ")</f>
        <v>AGUA</v>
      </c>
      <c r="E193" s="155" t="str">
        <f>IFERROR(VLOOKUP(BDPREVENTIVA22[[#This Row],[Nº CAMIÓN]],Camiones[#All],4,FALSE)," ")</f>
        <v>DAJLA</v>
      </c>
      <c r="F193" s="155" t="str">
        <f>IFERROR(VLOOKUP(BDPREVENTIVA22[[#This Row],[Nº CAMIÓN]],Camiones[#All],5,FALSE)," ")</f>
        <v xml:space="preserve">SINOTRUCK  HOWO335-   </v>
      </c>
      <c r="G193" s="173" t="s">
        <v>594</v>
      </c>
      <c r="H193" s="180" t="s">
        <v>211</v>
      </c>
      <c r="I193" s="181">
        <v>45005</v>
      </c>
      <c r="J193" s="181">
        <v>45005</v>
      </c>
      <c r="K193" s="102">
        <f>BDPREVENTIVA22[[#This Row],[Fecha Fin]]-BDPREVENTIVA22[[#This Row],[Fecha entrada]]+1</f>
        <v>1</v>
      </c>
      <c r="L193" s="348"/>
      <c r="M193" s="349"/>
      <c r="N193" s="349"/>
      <c r="O193" s="349"/>
      <c r="P193" s="349"/>
      <c r="Q193" s="349"/>
      <c r="R193" s="349"/>
      <c r="S193" s="349"/>
      <c r="T193" s="350">
        <v>2</v>
      </c>
      <c r="U193" s="351"/>
      <c r="V193" s="351"/>
      <c r="W193" s="351"/>
      <c r="X193" s="351"/>
      <c r="Y193" s="351"/>
      <c r="Z193" s="351"/>
      <c r="AA19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194" spans="1:27" x14ac:dyDescent="0.2">
      <c r="A194" s="161">
        <v>1381</v>
      </c>
      <c r="B194" s="167" t="s">
        <v>43</v>
      </c>
      <c r="C194" s="155" t="str">
        <f>IFERROR(VLOOKUP(BDPREVENTIVA22[[#This Row],[Nº CAMIÓN]],Camiones[#All],2,FALSE)," ")</f>
        <v>VOLVO</v>
      </c>
      <c r="D194" s="155" t="str">
        <f>IFERROR(VLOOKUP(BDPREVENTIVA22[[#This Row],[Nº CAMIÓN]],Camiones[#All],3,FALSE)," ")</f>
        <v>AGUA</v>
      </c>
      <c r="E194" s="155" t="str">
        <f>IFERROR(VLOOKUP(BDPREVENTIVA22[[#This Row],[Nº CAMIÓN]],Camiones[#All],4,FALSE)," ")</f>
        <v>DAJLA</v>
      </c>
      <c r="F194" s="155" t="str">
        <f>IFERROR(VLOOKUP(BDPREVENTIVA22[[#This Row],[Nº CAMIÓN]],Camiones[#All],5,FALSE)," ")</f>
        <v xml:space="preserve">Volvo FMX 400-    </v>
      </c>
      <c r="G194" s="173" t="s">
        <v>594</v>
      </c>
      <c r="H194" s="180" t="s">
        <v>211</v>
      </c>
      <c r="I194" s="181">
        <v>45015</v>
      </c>
      <c r="J194" s="181">
        <v>45015</v>
      </c>
      <c r="K194" s="102">
        <f>BDPREVENTIVA22[[#This Row],[Fecha Fin]]-BDPREVENTIVA22[[#This Row],[Fecha entrada]]+1</f>
        <v>1</v>
      </c>
      <c r="L194" s="348"/>
      <c r="M194" s="349"/>
      <c r="N194" s="349"/>
      <c r="O194" s="349"/>
      <c r="P194" s="349"/>
      <c r="Q194" s="349"/>
      <c r="R194" s="349"/>
      <c r="S194" s="349"/>
      <c r="T194" s="350"/>
      <c r="U194" s="351"/>
      <c r="V194" s="351"/>
      <c r="W194" s="351"/>
      <c r="X194" s="351"/>
      <c r="Y194" s="351"/>
      <c r="Z194" s="351"/>
      <c r="AA19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5" spans="1:27" x14ac:dyDescent="0.2">
      <c r="A195" s="161">
        <v>1382</v>
      </c>
      <c r="B195" s="167" t="s">
        <v>48</v>
      </c>
      <c r="C195" s="155" t="str">
        <f>IFERROR(VLOOKUP(BDPREVENTIVA22[[#This Row],[Nº CAMIÓN]],Camiones[#All],2,FALSE)," ")</f>
        <v>VOLVO</v>
      </c>
      <c r="D195" s="155" t="str">
        <f>IFERROR(VLOOKUP(BDPREVENTIVA22[[#This Row],[Nº CAMIÓN]],Camiones[#All],3,FALSE)," ")</f>
        <v>AGUA</v>
      </c>
      <c r="E195" s="155" t="str">
        <f>IFERROR(VLOOKUP(BDPREVENTIVA22[[#This Row],[Nº CAMIÓN]],Camiones[#All],4,FALSE)," ")</f>
        <v>AAIUN</v>
      </c>
      <c r="F195" s="155" t="str">
        <f>IFERROR(VLOOKUP(BDPREVENTIVA22[[#This Row],[Nº CAMIÓN]],Camiones[#All],5,FALSE)," ")</f>
        <v>Volvo FMX 400</v>
      </c>
      <c r="G195" s="173" t="s">
        <v>594</v>
      </c>
      <c r="H195" s="180" t="s">
        <v>211</v>
      </c>
      <c r="I195" s="181">
        <v>45011</v>
      </c>
      <c r="J195" s="181">
        <v>45011</v>
      </c>
      <c r="K195" s="102">
        <f>BDPREVENTIVA22[[#This Row],[Fecha Fin]]-BDPREVENTIVA22[[#This Row],[Fecha entrada]]+1</f>
        <v>1</v>
      </c>
      <c r="L195" s="348"/>
      <c r="M195" s="349"/>
      <c r="N195" s="349"/>
      <c r="O195" s="349"/>
      <c r="P195" s="349"/>
      <c r="Q195" s="349"/>
      <c r="R195" s="349"/>
      <c r="S195" s="349"/>
      <c r="T195" s="350"/>
      <c r="U195" s="351"/>
      <c r="V195" s="351"/>
      <c r="W195" s="351"/>
      <c r="X195" s="351"/>
      <c r="Y195" s="351"/>
      <c r="Z195" s="351"/>
      <c r="AA19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6" spans="1:27" x14ac:dyDescent="0.2">
      <c r="A196" s="161">
        <v>1383</v>
      </c>
      <c r="B196" s="167" t="s">
        <v>141</v>
      </c>
      <c r="C196" s="155" t="str">
        <f>IFERROR(VLOOKUP(BDPREVENTIVA22[[#This Row],[Nº CAMIÓN]],Camiones[#All],2,FALSE)," ")</f>
        <v>VOLVO</v>
      </c>
      <c r="D196" s="155" t="str">
        <f>IFERROR(VLOOKUP(BDPREVENTIVA22[[#This Row],[Nº CAMIÓN]],Camiones[#All],3,FALSE)," ")</f>
        <v>CT</v>
      </c>
      <c r="E196" s="155" t="str">
        <f>IFERROR(VLOOKUP(BDPREVENTIVA22[[#This Row],[Nº CAMIÓN]],Camiones[#All],4,FALSE)," ")</f>
        <v>M.TRANSPORTE</v>
      </c>
      <c r="F196" s="155" t="str">
        <f>IFERROR(VLOOKUP(BDPREVENTIVA22[[#This Row],[Nº CAMIÓN]],Camiones[#All],5,FALSE)," ")</f>
        <v>VOLVO NL10</v>
      </c>
      <c r="G196" s="173" t="s">
        <v>750</v>
      </c>
      <c r="H196" s="180" t="s">
        <v>211</v>
      </c>
      <c r="I196" s="181">
        <v>44993</v>
      </c>
      <c r="J196" s="181">
        <v>44993</v>
      </c>
      <c r="K196" s="102">
        <f>BDPREVENTIVA22[[#This Row],[Fecha Fin]]-BDPREVENTIVA22[[#This Row],[Fecha entrada]]+1</f>
        <v>1</v>
      </c>
      <c r="L196" s="348"/>
      <c r="M196" s="349"/>
      <c r="N196" s="349"/>
      <c r="O196" s="349">
        <v>1</v>
      </c>
      <c r="P196" s="349"/>
      <c r="Q196" s="349"/>
      <c r="R196" s="349"/>
      <c r="S196" s="349"/>
      <c r="T196" s="350"/>
      <c r="U196" s="351"/>
      <c r="V196" s="351"/>
      <c r="W196" s="351"/>
      <c r="X196" s="351"/>
      <c r="Y196" s="351"/>
      <c r="Z196" s="351"/>
      <c r="AA19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350</v>
      </c>
    </row>
    <row r="197" spans="1:27" x14ac:dyDescent="0.2">
      <c r="A197" s="161">
        <v>1384</v>
      </c>
      <c r="B197" s="167" t="s">
        <v>142</v>
      </c>
      <c r="C197" s="155" t="str">
        <f>IFERROR(VLOOKUP(BDPREVENTIVA22[[#This Row],[Nº CAMIÓN]],Camiones[#All],2,FALSE)," ")</f>
        <v>VOLVO</v>
      </c>
      <c r="D197" s="155" t="str">
        <f>IFERROR(VLOOKUP(BDPREVENTIVA22[[#This Row],[Nº CAMIÓN]],Camiones[#All],3,FALSE)," ")</f>
        <v>CT</v>
      </c>
      <c r="E197" s="155" t="str">
        <f>IFERROR(VLOOKUP(BDPREVENTIVA22[[#This Row],[Nº CAMIÓN]],Camiones[#All],4,FALSE)," ")</f>
        <v>M.TRANSPORTE</v>
      </c>
      <c r="F197" s="155" t="str">
        <f>IFERROR(VLOOKUP(BDPREVENTIVA22[[#This Row],[Nº CAMIÓN]],Camiones[#All],5,FALSE)," ")</f>
        <v>VOLVO NL10</v>
      </c>
      <c r="G197" s="173" t="s">
        <v>750</v>
      </c>
      <c r="H197" s="180" t="s">
        <v>211</v>
      </c>
      <c r="I197" s="181">
        <v>44986</v>
      </c>
      <c r="J197" s="181">
        <v>44986</v>
      </c>
      <c r="K197" s="102">
        <f>BDPREVENTIVA22[[#This Row],[Fecha Fin]]-BDPREVENTIVA22[[#This Row],[Fecha entrada]]+1</f>
        <v>1</v>
      </c>
      <c r="L197" s="348"/>
      <c r="M197" s="349"/>
      <c r="N197" s="349"/>
      <c r="O197" s="349"/>
      <c r="P197" s="349"/>
      <c r="Q197" s="349"/>
      <c r="R197" s="349"/>
      <c r="S197" s="349"/>
      <c r="T197" s="350"/>
      <c r="U197" s="351"/>
      <c r="V197" s="351"/>
      <c r="W197" s="351"/>
      <c r="X197" s="351"/>
      <c r="Y197" s="351"/>
      <c r="Z197" s="351"/>
      <c r="AA19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8" spans="1:27" x14ac:dyDescent="0.2">
      <c r="A198" s="161">
        <v>1385</v>
      </c>
      <c r="B198" s="167" t="s">
        <v>143</v>
      </c>
      <c r="C198" s="155" t="str">
        <f>IFERROR(VLOOKUP(BDPREVENTIVA22[[#This Row],[Nº CAMIÓN]],Camiones[#All],2,FALSE)," ")</f>
        <v>RENAULT</v>
      </c>
      <c r="D198" s="155" t="str">
        <f>IFERROR(VLOOKUP(BDPREVENTIVA22[[#This Row],[Nº CAMIÓN]],Camiones[#All],3,FALSE)," ")</f>
        <v>CT</v>
      </c>
      <c r="E198" s="155" t="str">
        <f>IFERROR(VLOOKUP(BDPREVENTIVA22[[#This Row],[Nº CAMIÓN]],Camiones[#All],4,FALSE)," ")</f>
        <v>M.TRANSPORTE</v>
      </c>
      <c r="F198" s="155" t="str">
        <f>IFERROR(VLOOKUP(BDPREVENTIVA22[[#This Row],[Nº CAMIÓN]],Camiones[#All],5,FALSE)," ")</f>
        <v>RENAULT 260</v>
      </c>
      <c r="G198" s="173" t="s">
        <v>750</v>
      </c>
      <c r="H198" s="180" t="s">
        <v>211</v>
      </c>
      <c r="I198" s="181">
        <v>44995</v>
      </c>
      <c r="J198" s="181">
        <v>44995</v>
      </c>
      <c r="K198" s="102">
        <f>BDPREVENTIVA22[[#This Row],[Fecha Fin]]-BDPREVENTIVA22[[#This Row],[Fecha entrada]]+1</f>
        <v>1</v>
      </c>
      <c r="L198" s="348"/>
      <c r="M198" s="349"/>
      <c r="N198" s="349"/>
      <c r="O198" s="349"/>
      <c r="P198" s="349"/>
      <c r="Q198" s="349"/>
      <c r="R198" s="349"/>
      <c r="S198" s="349"/>
      <c r="T198" s="350"/>
      <c r="U198" s="351"/>
      <c r="V198" s="351"/>
      <c r="W198" s="351"/>
      <c r="X198" s="351"/>
      <c r="Y198" s="351"/>
      <c r="Z198" s="351"/>
      <c r="AA19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199" spans="1:27" x14ac:dyDescent="0.2">
      <c r="A199" s="161">
        <v>1386</v>
      </c>
      <c r="B199" s="167" t="s">
        <v>144</v>
      </c>
      <c r="C199" s="155" t="str">
        <f>IFERROR(VLOOKUP(BDPREVENTIVA22[[#This Row],[Nº CAMIÓN]],Camiones[#All],2,FALSE)," ")</f>
        <v>IVECO</v>
      </c>
      <c r="D199" s="155" t="str">
        <f>IFERROR(VLOOKUP(BDPREVENTIVA22[[#This Row],[Nº CAMIÓN]],Camiones[#All],3,FALSE)," ")</f>
        <v>CT</v>
      </c>
      <c r="E199" s="155" t="str">
        <f>IFERROR(VLOOKUP(BDPREVENTIVA22[[#This Row],[Nº CAMIÓN]],Camiones[#All],4,FALSE)," ")</f>
        <v>M.TRANSPORTE</v>
      </c>
      <c r="F199" s="155" t="str">
        <f>IFERROR(VLOOKUP(BDPREVENTIVA22[[#This Row],[Nº CAMIÓN]],Camiones[#All],5,FALSE)," ")</f>
        <v>IVECO</v>
      </c>
      <c r="G199" s="173" t="s">
        <v>750</v>
      </c>
      <c r="H199" s="180" t="s">
        <v>211</v>
      </c>
      <c r="I199" s="181">
        <v>44991</v>
      </c>
      <c r="J199" s="181">
        <v>44991</v>
      </c>
      <c r="K199" s="102">
        <f>BDPREVENTIVA22[[#This Row],[Fecha Fin]]-BDPREVENTIVA22[[#This Row],[Fecha entrada]]+1</f>
        <v>1</v>
      </c>
      <c r="L199" s="348"/>
      <c r="M199" s="349"/>
      <c r="N199" s="349"/>
      <c r="O199" s="349"/>
      <c r="P199" s="349"/>
      <c r="Q199" s="349"/>
      <c r="R199" s="349"/>
      <c r="S199" s="349"/>
      <c r="T199" s="350">
        <v>2</v>
      </c>
      <c r="U199" s="351"/>
      <c r="V199" s="351"/>
      <c r="W199" s="351"/>
      <c r="X199" s="351"/>
      <c r="Y199" s="351"/>
      <c r="Z199" s="351"/>
      <c r="AA19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1200</v>
      </c>
    </row>
    <row r="200" spans="1:27" x14ac:dyDescent="0.2">
      <c r="A200" s="161">
        <v>1387</v>
      </c>
      <c r="B200" s="167" t="s">
        <v>145</v>
      </c>
      <c r="C200" s="155" t="str">
        <f>IFERROR(VLOOKUP(BDPREVENTIVA22[[#This Row],[Nº CAMIÓN]],Camiones[#All],2,FALSE)," ")</f>
        <v>RENAULT</v>
      </c>
      <c r="D200" s="155" t="str">
        <f>IFERROR(VLOOKUP(BDPREVENTIVA22[[#This Row],[Nº CAMIÓN]],Camiones[#All],3,FALSE)," ")</f>
        <v>CT</v>
      </c>
      <c r="E200" s="155" t="str">
        <f>IFERROR(VLOOKUP(BDPREVENTIVA22[[#This Row],[Nº CAMIÓN]],Camiones[#All],4,FALSE)," ")</f>
        <v>M.TRANSPORTE</v>
      </c>
      <c r="F200" s="155" t="str">
        <f>IFERROR(VLOOKUP(BDPREVENTIVA22[[#This Row],[Nº CAMIÓN]],Camiones[#All],5,FALSE)," ")</f>
        <v>RENAULT 260</v>
      </c>
      <c r="G200" s="173" t="s">
        <v>750</v>
      </c>
      <c r="H200" s="180" t="s">
        <v>211</v>
      </c>
      <c r="I200" s="181">
        <v>44997</v>
      </c>
      <c r="J200" s="181">
        <v>44997</v>
      </c>
      <c r="K200" s="102">
        <f>BDPREVENTIVA22[[#This Row],[Fecha Fin]]-BDPREVENTIVA22[[#This Row],[Fecha entrada]]+1</f>
        <v>1</v>
      </c>
      <c r="L200" s="348"/>
      <c r="M200" s="349"/>
      <c r="N200" s="349"/>
      <c r="O200" s="349">
        <v>2</v>
      </c>
      <c r="P200" s="349"/>
      <c r="Q200" s="349"/>
      <c r="R200" s="349"/>
      <c r="S200" s="349"/>
      <c r="T200" s="350"/>
      <c r="U200" s="351"/>
      <c r="V200" s="351"/>
      <c r="W200" s="351"/>
      <c r="X200" s="351"/>
      <c r="Y200" s="351"/>
      <c r="Z200" s="351"/>
      <c r="AA20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700</v>
      </c>
    </row>
    <row r="201" spans="1:27" x14ac:dyDescent="0.2">
      <c r="A201" s="161">
        <v>1388</v>
      </c>
      <c r="B201" s="167" t="s">
        <v>146</v>
      </c>
      <c r="C201" s="155" t="str">
        <f>IFERROR(VLOOKUP(BDPREVENTIVA22[[#This Row],[Nº CAMIÓN]],Camiones[#All],2,FALSE)," ")</f>
        <v>RENAULT</v>
      </c>
      <c r="D201" s="155" t="str">
        <f>IFERROR(VLOOKUP(BDPREVENTIVA22[[#This Row],[Nº CAMIÓN]],Camiones[#All],3,FALSE)," ")</f>
        <v>CT</v>
      </c>
      <c r="E201" s="155" t="str">
        <f>IFERROR(VLOOKUP(BDPREVENTIVA22[[#This Row],[Nº CAMIÓN]],Camiones[#All],4,FALSE)," ")</f>
        <v>M.TRANSPORTE</v>
      </c>
      <c r="F201" s="155" t="str">
        <f>IFERROR(VLOOKUP(BDPREVENTIVA22[[#This Row],[Nº CAMIÓN]],Camiones[#All],5,FALSE)," ")</f>
        <v>RENAULT MILDER 200</v>
      </c>
      <c r="G201" s="173" t="s">
        <v>750</v>
      </c>
      <c r="H201" s="180" t="s">
        <v>211</v>
      </c>
      <c r="I201" s="181">
        <v>45015</v>
      </c>
      <c r="J201" s="181">
        <v>45015</v>
      </c>
      <c r="K201" s="102">
        <f>BDPREVENTIVA22[[#This Row],[Fecha Fin]]-BDPREVENTIVA22[[#This Row],[Fecha entrada]]+1</f>
        <v>1</v>
      </c>
      <c r="L201" s="348">
        <v>1</v>
      </c>
      <c r="M201" s="349"/>
      <c r="N201" s="349"/>
      <c r="O201" s="349"/>
      <c r="P201" s="349"/>
      <c r="Q201" s="349"/>
      <c r="R201" s="349"/>
      <c r="S201" s="349"/>
      <c r="T201" s="350"/>
      <c r="U201" s="351"/>
      <c r="V201" s="351"/>
      <c r="W201" s="351"/>
      <c r="X201" s="351"/>
      <c r="Y201" s="351"/>
      <c r="Z201" s="351"/>
      <c r="AA20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261.8</v>
      </c>
    </row>
    <row r="202" spans="1:27" x14ac:dyDescent="0.2">
      <c r="A202" s="161">
        <v>1389</v>
      </c>
      <c r="B202" s="167" t="s">
        <v>147</v>
      </c>
      <c r="C202" s="155" t="str">
        <f>IFERROR(VLOOKUP(BDPREVENTIVA22[[#This Row],[Nº CAMIÓN]],Camiones[#All],2,FALSE)," ")</f>
        <v>RENAULT</v>
      </c>
      <c r="D202" s="155" t="str">
        <f>IFERROR(VLOOKUP(BDPREVENTIVA22[[#This Row],[Nº CAMIÓN]],Camiones[#All],3,FALSE)," ")</f>
        <v>CT</v>
      </c>
      <c r="E202" s="155" t="str">
        <f>IFERROR(VLOOKUP(BDPREVENTIVA22[[#This Row],[Nº CAMIÓN]],Camiones[#All],4,FALSE)," ")</f>
        <v>M.TRANSPORTE</v>
      </c>
      <c r="F202" s="155" t="str">
        <f>IFERROR(VLOOKUP(BDPREVENTIVA22[[#This Row],[Nº CAMIÓN]],Camiones[#All],5,FALSE)," ")</f>
        <v>RENAULT MAGNUN</v>
      </c>
      <c r="G202" s="173" t="s">
        <v>750</v>
      </c>
      <c r="H202" s="180" t="s">
        <v>211</v>
      </c>
      <c r="I202" s="181">
        <v>44999</v>
      </c>
      <c r="J202" s="181">
        <v>44999</v>
      </c>
      <c r="K202" s="102">
        <f>BDPREVENTIVA22[[#This Row],[Fecha Fin]]-BDPREVENTIVA22[[#This Row],[Fecha entrada]]+1</f>
        <v>1</v>
      </c>
      <c r="L202" s="348"/>
      <c r="M202" s="349"/>
      <c r="N202" s="349"/>
      <c r="O202" s="349"/>
      <c r="P202" s="349"/>
      <c r="Q202" s="349"/>
      <c r="R202" s="349"/>
      <c r="S202" s="349"/>
      <c r="T202" s="350"/>
      <c r="U202" s="351"/>
      <c r="V202" s="351"/>
      <c r="W202" s="351"/>
      <c r="X202" s="351"/>
      <c r="Y202" s="351"/>
      <c r="Z202" s="351"/>
      <c r="AA20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3" spans="1:27" x14ac:dyDescent="0.2">
      <c r="A203" s="161">
        <v>1390</v>
      </c>
      <c r="B203" s="167" t="s">
        <v>871</v>
      </c>
      <c r="C203" s="155" t="str">
        <f>IFERROR(VLOOKUP(BDPREVENTIVA22[[#This Row],[Nº CAMIÓN]],Camiones[#All],2,FALSE)," ")</f>
        <v>NISSAN</v>
      </c>
      <c r="D203" s="155">
        <f>IFERROR(VLOOKUP(BDPREVENTIVA22[[#This Row],[Nº CAMIÓN]],Camiones[#All],3,FALSE)," ")</f>
        <v>0</v>
      </c>
      <c r="E203" s="155" t="str">
        <f>IFERROR(VLOOKUP(BDPREVENTIVA22[[#This Row],[Nº CAMIÓN]],Camiones[#All],4,FALSE)," ")</f>
        <v>ATTSF- vehicle</v>
      </c>
      <c r="F203" s="155">
        <f>IFERROR(VLOOKUP(BDPREVENTIVA22[[#This Row],[Nº CAMIÓN]],Camiones[#All],5,FALSE)," ")</f>
        <v>0</v>
      </c>
      <c r="G203" s="173" t="s">
        <v>593</v>
      </c>
      <c r="H203" s="180" t="s">
        <v>211</v>
      </c>
      <c r="I203" s="181">
        <v>44997</v>
      </c>
      <c r="J203" s="181">
        <v>44997</v>
      </c>
      <c r="K203" s="102">
        <f>BDPREVENTIVA22[[#This Row],[Fecha Fin]]-BDPREVENTIVA22[[#This Row],[Fecha entrada]]+1</f>
        <v>1</v>
      </c>
      <c r="L203" s="348"/>
      <c r="M203" s="349"/>
      <c r="N203" s="349"/>
      <c r="O203" s="349"/>
      <c r="P203" s="349"/>
      <c r="Q203" s="349"/>
      <c r="R203" s="349"/>
      <c r="S203" s="349"/>
      <c r="T203" s="350"/>
      <c r="U203" s="351"/>
      <c r="V203" s="351"/>
      <c r="W203" s="351"/>
      <c r="X203" s="351"/>
      <c r="Y203" s="351"/>
      <c r="Z203" s="351"/>
      <c r="AA20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4" spans="1:27" x14ac:dyDescent="0.2">
      <c r="A204" s="161">
        <v>1391</v>
      </c>
      <c r="B204" s="167" t="s">
        <v>751</v>
      </c>
      <c r="C204" s="155" t="str">
        <f>IFERROR(VLOOKUP(BDPREVENTIVA22[[#This Row],[Nº CAMIÓN]],Camiones[#All],2,FALSE)," ")</f>
        <v>MERCEDES UNIMOG</v>
      </c>
      <c r="D204" s="155">
        <f>IFERROR(VLOOKUP(BDPREVENTIVA22[[#This Row],[Nº CAMIÓN]],Camiones[#All],3,FALSE)," ")</f>
        <v>0</v>
      </c>
      <c r="E204" s="155" t="str">
        <f>IFERROR(VLOOKUP(BDPREVENTIVA22[[#This Row],[Nº CAMIÓN]],Camiones[#All],4,FALSE)," ")</f>
        <v>ATTSF- Mobile workshop</v>
      </c>
      <c r="F204" s="155">
        <f>IFERROR(VLOOKUP(BDPREVENTIVA22[[#This Row],[Nº CAMIÓN]],Camiones[#All],5,FALSE)," ")</f>
        <v>0</v>
      </c>
      <c r="G204" s="173" t="s">
        <v>593</v>
      </c>
      <c r="H204" s="180" t="s">
        <v>211</v>
      </c>
      <c r="I204" s="181">
        <v>44997</v>
      </c>
      <c r="J204" s="181">
        <v>44997</v>
      </c>
      <c r="K204" s="102">
        <f>BDPREVENTIVA22[[#This Row],[Fecha Fin]]-BDPREVENTIVA22[[#This Row],[Fecha entrada]]+1</f>
        <v>1</v>
      </c>
      <c r="L204" s="348"/>
      <c r="M204" s="349"/>
      <c r="N204" s="349"/>
      <c r="O204" s="349"/>
      <c r="P204" s="349"/>
      <c r="Q204" s="349"/>
      <c r="R204" s="349"/>
      <c r="S204" s="349"/>
      <c r="T204" s="350"/>
      <c r="U204" s="351"/>
      <c r="V204" s="351"/>
      <c r="W204" s="351"/>
      <c r="X204" s="351"/>
      <c r="Y204" s="351"/>
      <c r="Z204" s="351"/>
      <c r="AA20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5" spans="1:27" x14ac:dyDescent="0.2">
      <c r="A205" s="161">
        <v>1392</v>
      </c>
      <c r="B205" s="167" t="s">
        <v>752</v>
      </c>
      <c r="C205" s="155" t="str">
        <f>IFERROR(VLOOKUP(BDPREVENTIVA22[[#This Row],[Nº CAMIÓN]],Camiones[#All],2,FALSE)," ")</f>
        <v>LAND ROVER</v>
      </c>
      <c r="D205" s="155">
        <f>IFERROR(VLOOKUP(BDPREVENTIVA22[[#This Row],[Nº CAMIÓN]],Camiones[#All],3,FALSE)," ")</f>
        <v>0</v>
      </c>
      <c r="E205" s="155" t="str">
        <f>IFERROR(VLOOKUP(BDPREVENTIVA22[[#This Row],[Nº CAMIÓN]],Camiones[#All],4,FALSE)," ")</f>
        <v>ATTSF- vehicle</v>
      </c>
      <c r="F205" s="155">
        <f>IFERROR(VLOOKUP(BDPREVENTIVA22[[#This Row],[Nº CAMIÓN]],Camiones[#All],5,FALSE)," ")</f>
        <v>0</v>
      </c>
      <c r="G205" s="173" t="s">
        <v>593</v>
      </c>
      <c r="H205" s="180" t="s">
        <v>211</v>
      </c>
      <c r="I205" s="181">
        <v>44997</v>
      </c>
      <c r="J205" s="181">
        <v>44997</v>
      </c>
      <c r="K205" s="102">
        <f>BDPREVENTIVA22[[#This Row],[Fecha Fin]]-BDPREVENTIVA22[[#This Row],[Fecha entrada]]+1</f>
        <v>1</v>
      </c>
      <c r="L205" s="200"/>
      <c r="M205" s="201"/>
      <c r="N205" s="201"/>
      <c r="O205" s="201"/>
      <c r="P205" s="201"/>
      <c r="Q205" s="201"/>
      <c r="R205" s="201"/>
      <c r="S205" s="201"/>
      <c r="T205" s="202"/>
      <c r="U205" s="203"/>
      <c r="V205" s="203"/>
      <c r="W205" s="203"/>
      <c r="X205" s="203"/>
      <c r="Y205" s="203"/>
      <c r="Z205" s="203"/>
      <c r="AA20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6" spans="1:27" x14ac:dyDescent="0.2">
      <c r="A206" s="161">
        <v>1393</v>
      </c>
      <c r="B206" s="167" t="s">
        <v>156</v>
      </c>
      <c r="C206" s="155" t="str">
        <f>IFERROR(VLOOKUP(BDPREVENTIVA22[[#This Row],[Nº CAMIÓN]],Camiones[#All],2,FALSE)," ")</f>
        <v>SINOTRUCK</v>
      </c>
      <c r="D206" s="155" t="str">
        <f>IFERROR(VLOOKUP(BDPREVENTIVA22[[#This Row],[Nº CAMIÓN]],Camiones[#All],3,FALSE)," ")</f>
        <v>AGUA</v>
      </c>
      <c r="E206" s="155" t="str">
        <f>IFERROR(VLOOKUP(BDPREVENTIVA22[[#This Row],[Nº CAMIÓN]],Camiones[#All],4,FALSE)," ")</f>
        <v>BOUJDUR</v>
      </c>
      <c r="F206" s="155" t="str">
        <f>IFERROR(VLOOKUP(BDPREVENTIVA22[[#This Row],[Nº CAMIÓN]],Camiones[#All],5,FALSE)," ")</f>
        <v>SINOTRUCK HOWO335</v>
      </c>
      <c r="G206" s="173" t="s">
        <v>595</v>
      </c>
      <c r="H206" s="180" t="s">
        <v>211</v>
      </c>
      <c r="I206" s="181">
        <v>45013</v>
      </c>
      <c r="J206" s="181">
        <v>45013</v>
      </c>
      <c r="K206" s="102">
        <f>BDPREVENTIVA22[[#This Row],[Fecha Fin]]-BDPREVENTIVA22[[#This Row],[Fecha entrada]]+1</f>
        <v>1</v>
      </c>
      <c r="L206" s="200"/>
      <c r="M206" s="201"/>
      <c r="N206" s="201"/>
      <c r="O206" s="201"/>
      <c r="P206" s="201"/>
      <c r="Q206" s="201"/>
      <c r="R206" s="201"/>
      <c r="S206" s="201"/>
      <c r="T206" s="202"/>
      <c r="U206" s="203"/>
      <c r="V206" s="203"/>
      <c r="W206" s="203"/>
      <c r="X206" s="203"/>
      <c r="Y206" s="203"/>
      <c r="Z206" s="203"/>
      <c r="AA20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7" spans="1:27" x14ac:dyDescent="0.2">
      <c r="A207" s="161">
        <v>1394</v>
      </c>
      <c r="B207" s="167" t="s">
        <v>155</v>
      </c>
      <c r="C207" s="155" t="str">
        <f>IFERROR(VLOOKUP(BDPREVENTIVA22[[#This Row],[Nº CAMIÓN]],Camiones[#All],2,FALSE)," ")</f>
        <v>SINOTRUCK</v>
      </c>
      <c r="D207" s="155" t="str">
        <f>IFERROR(VLOOKUP(BDPREVENTIVA22[[#This Row],[Nº CAMIÓN]],Camiones[#All],3,FALSE)," ")</f>
        <v>AGUA</v>
      </c>
      <c r="E207" s="155" t="str">
        <f>IFERROR(VLOOKUP(BDPREVENTIVA22[[#This Row],[Nº CAMIÓN]],Camiones[#All],4,FALSE)," ")</f>
        <v>BOUJDUR</v>
      </c>
      <c r="F207" s="155" t="str">
        <f>IFERROR(VLOOKUP(BDPREVENTIVA22[[#This Row],[Nº CAMIÓN]],Camiones[#All],5,FALSE)," ")</f>
        <v xml:space="preserve">SINOTRUCK  HOWO335-   </v>
      </c>
      <c r="G207" s="173" t="s">
        <v>592</v>
      </c>
      <c r="H207" s="180" t="s">
        <v>211</v>
      </c>
      <c r="I207" s="181">
        <v>45011</v>
      </c>
      <c r="J207" s="181">
        <v>45011</v>
      </c>
      <c r="K207" s="102">
        <f>BDPREVENTIVA22[[#This Row],[Fecha Fin]]-BDPREVENTIVA22[[#This Row],[Fecha entrada]]+1</f>
        <v>1</v>
      </c>
      <c r="L207" s="200"/>
      <c r="M207" s="201"/>
      <c r="N207" s="201"/>
      <c r="O207" s="201"/>
      <c r="P207" s="201"/>
      <c r="Q207" s="201"/>
      <c r="R207" s="201"/>
      <c r="S207" s="201"/>
      <c r="T207" s="202"/>
      <c r="U207" s="203"/>
      <c r="V207" s="203"/>
      <c r="W207" s="203"/>
      <c r="X207" s="203"/>
      <c r="Y207" s="203"/>
      <c r="Z207" s="203"/>
      <c r="AA20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8" spans="1:27" x14ac:dyDescent="0.2">
      <c r="A208" s="161">
        <v>1395</v>
      </c>
      <c r="B208" s="167" t="s">
        <v>117</v>
      </c>
      <c r="C208" s="155" t="str">
        <f>IFERROR(VLOOKUP(BDPREVENTIVA22[[#This Row],[Nº CAMIÓN]],Camiones[#All],2,FALSE)," ")</f>
        <v>HYUNDAI</v>
      </c>
      <c r="D208" s="155" t="str">
        <f>IFERROR(VLOOKUP(BDPREVENTIVA22[[#This Row],[Nº CAMIÓN]],Camiones[#All],3,FALSE)," ")</f>
        <v>RESIDUOS</v>
      </c>
      <c r="E208" s="155" t="str">
        <f>IFERROR(VLOOKUP(BDPREVENTIVA22[[#This Row],[Nº CAMIÓN]],Camiones[#All],4,FALSE)," ")</f>
        <v>DAJLA</v>
      </c>
      <c r="F208" s="155" t="str">
        <f>IFERROR(VLOOKUP(BDPREVENTIVA22[[#This Row],[Nº CAMIÓN]],Camiones[#All],5,FALSE)," ")</f>
        <v xml:space="preserve">Hyunday    </v>
      </c>
      <c r="G208" s="173" t="s">
        <v>594</v>
      </c>
      <c r="H208" s="180" t="s">
        <v>211</v>
      </c>
      <c r="I208" s="181">
        <v>45005</v>
      </c>
      <c r="J208" s="181">
        <v>45005</v>
      </c>
      <c r="K208" s="102">
        <f>BDPREVENTIVA22[[#This Row],[Fecha Fin]]-BDPREVENTIVA22[[#This Row],[Fecha entrada]]+1</f>
        <v>1</v>
      </c>
      <c r="L208" s="200"/>
      <c r="M208" s="201"/>
      <c r="N208" s="201"/>
      <c r="O208" s="201"/>
      <c r="P208" s="201"/>
      <c r="Q208" s="201"/>
      <c r="R208" s="201"/>
      <c r="S208" s="201"/>
      <c r="T208" s="202"/>
      <c r="U208" s="203"/>
      <c r="V208" s="203"/>
      <c r="W208" s="203"/>
      <c r="X208" s="203"/>
      <c r="Y208" s="203"/>
      <c r="Z208" s="203"/>
      <c r="AA20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09" spans="1:27" x14ac:dyDescent="0.2">
      <c r="A209" s="161">
        <v>1396</v>
      </c>
      <c r="B209" s="167" t="s">
        <v>176</v>
      </c>
      <c r="C209" s="155" t="str">
        <f>IFERROR(VLOOKUP(BDPREVENTIVA22[[#This Row],[Nº CAMIÓN]],Camiones[#All],2,FALSE)," ")</f>
        <v>MAN</v>
      </c>
      <c r="D209" s="155" t="str">
        <f>IFERROR(VLOOKUP(BDPREVENTIVA22[[#This Row],[Nº CAMIÓN]],Camiones[#All],3,FALSE)," ")</f>
        <v>RESIDUOS</v>
      </c>
      <c r="E209" s="155" t="str">
        <f>IFERROR(VLOOKUP(BDPREVENTIVA22[[#This Row],[Nº CAMIÓN]],Camiones[#All],4,FALSE)," ")</f>
        <v>BOUJDUR</v>
      </c>
      <c r="F209" s="155" t="str">
        <f>IFERROR(VLOOKUP(BDPREVENTIVA22[[#This Row],[Nº CAMIÓN]],Camiones[#All],5,FALSE)," ")</f>
        <v xml:space="preserve">MAN- TGM 18.240-    </v>
      </c>
      <c r="G209" s="173" t="s">
        <v>596</v>
      </c>
      <c r="H209" s="180" t="s">
        <v>211</v>
      </c>
      <c r="I209" s="181">
        <v>45013</v>
      </c>
      <c r="J209" s="181">
        <v>45013</v>
      </c>
      <c r="K209" s="102">
        <f>BDPREVENTIVA22[[#This Row],[Fecha Fin]]-BDPREVENTIVA22[[#This Row],[Fecha entrada]]+1</f>
        <v>1</v>
      </c>
      <c r="L209" s="200"/>
      <c r="M209" s="201"/>
      <c r="N209" s="201"/>
      <c r="O209" s="201"/>
      <c r="P209" s="201"/>
      <c r="Q209" s="201"/>
      <c r="R209" s="201"/>
      <c r="S209" s="201"/>
      <c r="T209" s="202"/>
      <c r="U209" s="203"/>
      <c r="V209" s="203"/>
      <c r="W209" s="203"/>
      <c r="X209" s="203"/>
      <c r="Y209" s="203"/>
      <c r="Z209" s="203"/>
      <c r="AA20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0" spans="1:27" x14ac:dyDescent="0.2">
      <c r="A210" s="161">
        <v>1397</v>
      </c>
      <c r="B210" s="167" t="s">
        <v>260</v>
      </c>
      <c r="C210" s="155" t="str">
        <f>IFERROR(VLOOKUP(BDPREVENTIVA22[[#This Row],[Nº CAMIÓN]],Camiones[#All],2,FALSE)," ")</f>
        <v>MAN</v>
      </c>
      <c r="D210" s="155" t="str">
        <f>IFERROR(VLOOKUP(BDPREVENTIVA22[[#This Row],[Nº CAMIÓN]],Camiones[#All],3,FALSE)," ")</f>
        <v>RESIDUOS</v>
      </c>
      <c r="E210" s="155" t="str">
        <f>IFERROR(VLOOKUP(BDPREVENTIVA22[[#This Row],[Nº CAMIÓN]],Camiones[#All],4,FALSE)," ")</f>
        <v>DAJLA</v>
      </c>
      <c r="F210" s="155" t="str">
        <f>IFERROR(VLOOKUP(BDPREVENTIVA22[[#This Row],[Nº CAMIÓN]],Camiones[#All],5,FALSE)," ")</f>
        <v xml:space="preserve">MAN- TGM 18.240  </v>
      </c>
      <c r="G210" s="173" t="s">
        <v>594</v>
      </c>
      <c r="H210" s="180" t="s">
        <v>211</v>
      </c>
      <c r="I210" s="181">
        <v>45005</v>
      </c>
      <c r="J210" s="181">
        <v>45005</v>
      </c>
      <c r="K210" s="102">
        <f>BDPREVENTIVA22[[#This Row],[Fecha Fin]]-BDPREVENTIVA22[[#This Row],[Fecha entrada]]+1</f>
        <v>1</v>
      </c>
      <c r="L210" s="200"/>
      <c r="M210" s="201"/>
      <c r="N210" s="201"/>
      <c r="O210" s="201"/>
      <c r="P210" s="201"/>
      <c r="Q210" s="201"/>
      <c r="R210" s="201"/>
      <c r="S210" s="201"/>
      <c r="T210" s="202"/>
      <c r="U210" s="203"/>
      <c r="V210" s="203"/>
      <c r="W210" s="203"/>
      <c r="X210" s="203"/>
      <c r="Y210" s="203"/>
      <c r="Z210" s="203"/>
      <c r="AA21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1" spans="1:27" x14ac:dyDescent="0.2">
      <c r="A211" s="161">
        <v>1398</v>
      </c>
      <c r="B211" s="167" t="s">
        <v>138</v>
      </c>
      <c r="C211" s="155" t="str">
        <f>IFERROR(VLOOKUP(BDPREVENTIVA22[[#This Row],[Nº CAMIÓN]],Camiones[#All],2,FALSE)," ")</f>
        <v>VOLVO</v>
      </c>
      <c r="D211" s="155" t="str">
        <f>IFERROR(VLOOKUP(BDPREVENTIVA22[[#This Row],[Nº CAMIÓN]],Camiones[#All],3,FALSE)," ")</f>
        <v>AGUA</v>
      </c>
      <c r="E211" s="155" t="str">
        <f>IFERROR(VLOOKUP(BDPREVENTIVA22[[#This Row],[Nº CAMIÓN]],Camiones[#All],4,FALSE)," ")</f>
        <v>DAJLA</v>
      </c>
      <c r="F211" s="155" t="str">
        <f>IFERROR(VLOOKUP(BDPREVENTIVA22[[#This Row],[Nº CAMIÓN]],Camiones[#All],5,FALSE)," ")</f>
        <v xml:space="preserve">Volvo FMX 400-    </v>
      </c>
      <c r="G211" s="173" t="s">
        <v>594</v>
      </c>
      <c r="H211" s="180" t="s">
        <v>211</v>
      </c>
      <c r="I211" s="181">
        <v>45005</v>
      </c>
      <c r="J211" s="181">
        <v>45005</v>
      </c>
      <c r="K211" s="102">
        <f>BDPREVENTIVA22[[#This Row],[Fecha Fin]]-BDPREVENTIVA22[[#This Row],[Fecha entrada]]+1</f>
        <v>1</v>
      </c>
      <c r="L211" s="200"/>
      <c r="M211" s="201"/>
      <c r="N211" s="201"/>
      <c r="O211" s="201"/>
      <c r="P211" s="201"/>
      <c r="Q211" s="201"/>
      <c r="R211" s="201"/>
      <c r="S211" s="201"/>
      <c r="T211" s="202"/>
      <c r="U211" s="203"/>
      <c r="V211" s="203"/>
      <c r="W211" s="203"/>
      <c r="X211" s="203"/>
      <c r="Y211" s="203"/>
      <c r="Z211" s="203"/>
      <c r="AA21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2" spans="1:27" x14ac:dyDescent="0.2">
      <c r="A212" s="161"/>
      <c r="B212" s="166"/>
      <c r="C212" s="155" t="str">
        <f>IFERROR(VLOOKUP(BDPREVENTIVA22[[#This Row],[Nº CAMIÓN]],Camiones[#All],2,FALSE)," ")</f>
        <v xml:space="preserve"> </v>
      </c>
      <c r="D212" s="155" t="str">
        <f>IFERROR(VLOOKUP(BDPREVENTIVA22[[#This Row],[Nº CAMIÓN]],Camiones[#All],3,FALSE)," ")</f>
        <v xml:space="preserve"> </v>
      </c>
      <c r="E212" s="155" t="str">
        <f>IFERROR(VLOOKUP(BDPREVENTIVA22[[#This Row],[Nº CAMIÓN]],Camiones[#All],4,FALSE)," ")</f>
        <v xml:space="preserve"> </v>
      </c>
      <c r="F212" s="155" t="str">
        <f>IFERROR(VLOOKUP(BDPREVENTIVA22[[#This Row],[Nº CAMIÓN]],Camiones[#All],5,FALSE)," ")</f>
        <v xml:space="preserve"> </v>
      </c>
      <c r="G212" s="173"/>
      <c r="H212" s="180"/>
      <c r="I212" s="166"/>
      <c r="J212" s="181"/>
      <c r="K212" s="102">
        <f>BDPREVENTIVA22[[#This Row],[Fecha Fin]]-BDPREVENTIVA22[[#This Row],[Fecha entrada]]+1</f>
        <v>1</v>
      </c>
      <c r="L212" s="200"/>
      <c r="M212" s="201"/>
      <c r="N212" s="201"/>
      <c r="O212" s="201"/>
      <c r="P212" s="201"/>
      <c r="Q212" s="201"/>
      <c r="R212" s="201"/>
      <c r="S212" s="201"/>
      <c r="T212" s="202"/>
      <c r="U212" s="203"/>
      <c r="V212" s="203"/>
      <c r="W212" s="203"/>
      <c r="X212" s="203"/>
      <c r="Y212" s="203"/>
      <c r="Z212" s="203"/>
      <c r="AA21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3" spans="1:27" x14ac:dyDescent="0.2">
      <c r="A213" s="161"/>
      <c r="B213" s="166"/>
      <c r="C213" s="155" t="str">
        <f>IFERROR(VLOOKUP(BDPREVENTIVA22[[#This Row],[Nº CAMIÓN]],Camiones[#All],2,FALSE)," ")</f>
        <v xml:space="preserve"> </v>
      </c>
      <c r="D213" s="155" t="str">
        <f>IFERROR(VLOOKUP(BDPREVENTIVA22[[#This Row],[Nº CAMIÓN]],Camiones[#All],3,FALSE)," ")</f>
        <v xml:space="preserve"> </v>
      </c>
      <c r="E213" s="155" t="str">
        <f>IFERROR(VLOOKUP(BDPREVENTIVA22[[#This Row],[Nº CAMIÓN]],Camiones[#All],4,FALSE)," ")</f>
        <v xml:space="preserve"> </v>
      </c>
      <c r="F213" s="155" t="str">
        <f>IFERROR(VLOOKUP(BDPREVENTIVA22[[#This Row],[Nº CAMIÓN]],Camiones[#All],5,FALSE)," ")</f>
        <v xml:space="preserve"> </v>
      </c>
      <c r="G213" s="173"/>
      <c r="H213" s="180"/>
      <c r="I213" s="166"/>
      <c r="J213" s="181"/>
      <c r="K213" s="102">
        <f>BDPREVENTIVA22[[#This Row],[Fecha Fin]]-BDPREVENTIVA22[[#This Row],[Fecha entrada]]+1</f>
        <v>1</v>
      </c>
      <c r="L213" s="200"/>
      <c r="M213" s="201"/>
      <c r="N213" s="201"/>
      <c r="O213" s="201"/>
      <c r="P213" s="201"/>
      <c r="Q213" s="201"/>
      <c r="R213" s="201"/>
      <c r="S213" s="201"/>
      <c r="T213" s="202"/>
      <c r="U213" s="203"/>
      <c r="V213" s="203"/>
      <c r="W213" s="203"/>
      <c r="X213" s="203"/>
      <c r="Y213" s="203"/>
      <c r="Z213" s="203"/>
      <c r="AA21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4" spans="1:27" x14ac:dyDescent="0.2">
      <c r="A214" s="161"/>
      <c r="B214" s="166"/>
      <c r="C214" s="155" t="str">
        <f>IFERROR(VLOOKUP(BDPREVENTIVA22[[#This Row],[Nº CAMIÓN]],Camiones[#All],2,FALSE)," ")</f>
        <v xml:space="preserve"> </v>
      </c>
      <c r="D214" s="155" t="str">
        <f>IFERROR(VLOOKUP(BDPREVENTIVA22[[#This Row],[Nº CAMIÓN]],Camiones[#All],3,FALSE)," ")</f>
        <v xml:space="preserve"> </v>
      </c>
      <c r="E214" s="155" t="str">
        <f>IFERROR(VLOOKUP(BDPREVENTIVA22[[#This Row],[Nº CAMIÓN]],Camiones[#All],4,FALSE)," ")</f>
        <v xml:space="preserve"> </v>
      </c>
      <c r="F214" s="155" t="str">
        <f>IFERROR(VLOOKUP(BDPREVENTIVA22[[#This Row],[Nº CAMIÓN]],Camiones[#All],5,FALSE)," ")</f>
        <v xml:space="preserve"> </v>
      </c>
      <c r="G214" s="173"/>
      <c r="H214" s="180"/>
      <c r="I214" s="166"/>
      <c r="J214" s="181"/>
      <c r="K214" s="102">
        <f>BDPREVENTIVA22[[#This Row],[Fecha Fin]]-BDPREVENTIVA22[[#This Row],[Fecha entrada]]+1</f>
        <v>1</v>
      </c>
      <c r="L214" s="200"/>
      <c r="M214" s="201"/>
      <c r="N214" s="201"/>
      <c r="O214" s="201"/>
      <c r="P214" s="201"/>
      <c r="Q214" s="201"/>
      <c r="R214" s="201"/>
      <c r="S214" s="201"/>
      <c r="T214" s="202"/>
      <c r="U214" s="203"/>
      <c r="V214" s="203"/>
      <c r="W214" s="203"/>
      <c r="X214" s="203"/>
      <c r="Y214" s="203"/>
      <c r="Z214" s="203"/>
      <c r="AA21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5" spans="1:27" x14ac:dyDescent="0.2">
      <c r="A215" s="161"/>
      <c r="B215" s="166"/>
      <c r="C215" s="155" t="str">
        <f>IFERROR(VLOOKUP(BDPREVENTIVA22[[#This Row],[Nº CAMIÓN]],Camiones[#All],2,FALSE)," ")</f>
        <v xml:space="preserve"> </v>
      </c>
      <c r="D215" s="155" t="str">
        <f>IFERROR(VLOOKUP(BDPREVENTIVA22[[#This Row],[Nº CAMIÓN]],Camiones[#All],3,FALSE)," ")</f>
        <v xml:space="preserve"> </v>
      </c>
      <c r="E215" s="155" t="str">
        <f>IFERROR(VLOOKUP(BDPREVENTIVA22[[#This Row],[Nº CAMIÓN]],Camiones[#All],4,FALSE)," ")</f>
        <v xml:space="preserve"> </v>
      </c>
      <c r="F215" s="155" t="str">
        <f>IFERROR(VLOOKUP(BDPREVENTIVA22[[#This Row],[Nº CAMIÓN]],Camiones[#All],5,FALSE)," ")</f>
        <v xml:space="preserve"> </v>
      </c>
      <c r="G215" s="173"/>
      <c r="H215" s="180"/>
      <c r="I215" s="166"/>
      <c r="J215" s="181"/>
      <c r="K215" s="102">
        <f>BDPREVENTIVA22[[#This Row],[Fecha Fin]]-BDPREVENTIVA22[[#This Row],[Fecha entrada]]+1</f>
        <v>1</v>
      </c>
      <c r="L215" s="200"/>
      <c r="M215" s="201"/>
      <c r="N215" s="201"/>
      <c r="O215" s="201"/>
      <c r="P215" s="201"/>
      <c r="Q215" s="201"/>
      <c r="R215" s="201"/>
      <c r="S215" s="201"/>
      <c r="T215" s="202"/>
      <c r="U215" s="203"/>
      <c r="V215" s="203"/>
      <c r="W215" s="203"/>
      <c r="X215" s="203"/>
      <c r="Y215" s="203"/>
      <c r="Z215" s="203"/>
      <c r="AA21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6" spans="1:27" x14ac:dyDescent="0.2">
      <c r="A216" s="161"/>
      <c r="B216" s="166"/>
      <c r="C216" s="155" t="str">
        <f>IFERROR(VLOOKUP(BDPREVENTIVA22[[#This Row],[Nº CAMIÓN]],Camiones[#All],2,FALSE)," ")</f>
        <v xml:space="preserve"> </v>
      </c>
      <c r="D216" s="155" t="str">
        <f>IFERROR(VLOOKUP(BDPREVENTIVA22[[#This Row],[Nº CAMIÓN]],Camiones[#All],3,FALSE)," ")</f>
        <v xml:space="preserve"> </v>
      </c>
      <c r="E216" s="155" t="str">
        <f>IFERROR(VLOOKUP(BDPREVENTIVA22[[#This Row],[Nº CAMIÓN]],Camiones[#All],4,FALSE)," ")</f>
        <v xml:space="preserve"> </v>
      </c>
      <c r="F216" s="155" t="str">
        <f>IFERROR(VLOOKUP(BDPREVENTIVA22[[#This Row],[Nº CAMIÓN]],Camiones[#All],5,FALSE)," ")</f>
        <v xml:space="preserve"> </v>
      </c>
      <c r="G216" s="173"/>
      <c r="H216" s="180"/>
      <c r="I216" s="166"/>
      <c r="J216" s="181"/>
      <c r="K216" s="102">
        <f>BDPREVENTIVA22[[#This Row],[Fecha Fin]]-BDPREVENTIVA22[[#This Row],[Fecha entrada]]+1</f>
        <v>1</v>
      </c>
      <c r="L216" s="200"/>
      <c r="M216" s="201"/>
      <c r="N216" s="201"/>
      <c r="O216" s="201"/>
      <c r="P216" s="201"/>
      <c r="Q216" s="201"/>
      <c r="R216" s="201"/>
      <c r="S216" s="201"/>
      <c r="T216" s="202"/>
      <c r="U216" s="203"/>
      <c r="V216" s="203"/>
      <c r="W216" s="203"/>
      <c r="X216" s="203"/>
      <c r="Y216" s="203"/>
      <c r="Z216" s="203"/>
      <c r="AA21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7" spans="1:27" x14ac:dyDescent="0.2">
      <c r="A217" s="161"/>
      <c r="B217" s="166"/>
      <c r="C217" s="155" t="str">
        <f>IFERROR(VLOOKUP(BDPREVENTIVA22[[#This Row],[Nº CAMIÓN]],Camiones[#All],2,FALSE)," ")</f>
        <v xml:space="preserve"> </v>
      </c>
      <c r="D217" s="155" t="str">
        <f>IFERROR(VLOOKUP(BDPREVENTIVA22[[#This Row],[Nº CAMIÓN]],Camiones[#All],3,FALSE)," ")</f>
        <v xml:space="preserve"> </v>
      </c>
      <c r="E217" s="155" t="str">
        <f>IFERROR(VLOOKUP(BDPREVENTIVA22[[#This Row],[Nº CAMIÓN]],Camiones[#All],4,FALSE)," ")</f>
        <v xml:space="preserve"> </v>
      </c>
      <c r="F217" s="155" t="str">
        <f>IFERROR(VLOOKUP(BDPREVENTIVA22[[#This Row],[Nº CAMIÓN]],Camiones[#All],5,FALSE)," ")</f>
        <v xml:space="preserve"> </v>
      </c>
      <c r="G217" s="173"/>
      <c r="H217" s="180"/>
      <c r="I217" s="166"/>
      <c r="J217" s="181"/>
      <c r="K217" s="102">
        <f>BDPREVENTIVA22[[#This Row],[Fecha Fin]]-BDPREVENTIVA22[[#This Row],[Fecha entrada]]+1</f>
        <v>1</v>
      </c>
      <c r="L217" s="200"/>
      <c r="M217" s="201"/>
      <c r="N217" s="201"/>
      <c r="O217" s="201"/>
      <c r="P217" s="201"/>
      <c r="Q217" s="201"/>
      <c r="R217" s="201"/>
      <c r="S217" s="201"/>
      <c r="T217" s="202"/>
      <c r="U217" s="203"/>
      <c r="V217" s="203"/>
      <c r="W217" s="203"/>
      <c r="X217" s="203"/>
      <c r="Y217" s="203"/>
      <c r="Z217" s="203"/>
      <c r="AA217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8" spans="1:27" x14ac:dyDescent="0.2">
      <c r="A218" s="161"/>
      <c r="B218" s="166"/>
      <c r="C218" s="155" t="str">
        <f>IFERROR(VLOOKUP(BDPREVENTIVA22[[#This Row],[Nº CAMIÓN]],Camiones[#All],2,FALSE)," ")</f>
        <v xml:space="preserve"> </v>
      </c>
      <c r="D218" s="155" t="str">
        <f>IFERROR(VLOOKUP(BDPREVENTIVA22[[#This Row],[Nº CAMIÓN]],Camiones[#All],3,FALSE)," ")</f>
        <v xml:space="preserve"> </v>
      </c>
      <c r="E218" s="155" t="str">
        <f>IFERROR(VLOOKUP(BDPREVENTIVA22[[#This Row],[Nº CAMIÓN]],Camiones[#All],4,FALSE)," ")</f>
        <v xml:space="preserve"> </v>
      </c>
      <c r="F218" s="155" t="str">
        <f>IFERROR(VLOOKUP(BDPREVENTIVA22[[#This Row],[Nº CAMIÓN]],Camiones[#All],5,FALSE)," ")</f>
        <v xml:space="preserve"> </v>
      </c>
      <c r="G218" s="173"/>
      <c r="H218" s="180"/>
      <c r="I218" s="166"/>
      <c r="J218" s="181"/>
      <c r="K218" s="102">
        <f>BDPREVENTIVA22[[#This Row],[Fecha Fin]]-BDPREVENTIVA22[[#This Row],[Fecha entrada]]+1</f>
        <v>1</v>
      </c>
      <c r="L218" s="200"/>
      <c r="M218" s="201"/>
      <c r="N218" s="201"/>
      <c r="O218" s="201"/>
      <c r="P218" s="201"/>
      <c r="Q218" s="201"/>
      <c r="R218" s="201"/>
      <c r="S218" s="201"/>
      <c r="T218" s="202"/>
      <c r="U218" s="203"/>
      <c r="V218" s="203"/>
      <c r="W218" s="203"/>
      <c r="X218" s="203"/>
      <c r="Y218" s="203"/>
      <c r="Z218" s="203"/>
      <c r="AA218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19" spans="1:27" x14ac:dyDescent="0.2">
      <c r="A219" s="161"/>
      <c r="B219" s="166"/>
      <c r="C219" s="155" t="str">
        <f>IFERROR(VLOOKUP(BDPREVENTIVA22[[#This Row],[Nº CAMIÓN]],Camiones[#All],2,FALSE)," ")</f>
        <v xml:space="preserve"> </v>
      </c>
      <c r="D219" s="155" t="str">
        <f>IFERROR(VLOOKUP(BDPREVENTIVA22[[#This Row],[Nº CAMIÓN]],Camiones[#All],3,FALSE)," ")</f>
        <v xml:space="preserve"> </v>
      </c>
      <c r="E219" s="155" t="str">
        <f>IFERROR(VLOOKUP(BDPREVENTIVA22[[#This Row],[Nº CAMIÓN]],Camiones[#All],4,FALSE)," ")</f>
        <v xml:space="preserve"> </v>
      </c>
      <c r="F219" s="155" t="str">
        <f>IFERROR(VLOOKUP(BDPREVENTIVA22[[#This Row],[Nº CAMIÓN]],Camiones[#All],5,FALSE)," ")</f>
        <v xml:space="preserve"> </v>
      </c>
      <c r="G219" s="173"/>
      <c r="H219" s="180"/>
      <c r="I219" s="166"/>
      <c r="J219" s="181"/>
      <c r="K219" s="102">
        <f>BDPREVENTIVA22[[#This Row],[Fecha Fin]]-BDPREVENTIVA22[[#This Row],[Fecha entrada]]+1</f>
        <v>1</v>
      </c>
      <c r="L219" s="200"/>
      <c r="M219" s="201"/>
      <c r="N219" s="201"/>
      <c r="O219" s="201"/>
      <c r="P219" s="201"/>
      <c r="Q219" s="201"/>
      <c r="R219" s="201"/>
      <c r="S219" s="201"/>
      <c r="T219" s="202"/>
      <c r="U219" s="203"/>
      <c r="V219" s="203"/>
      <c r="W219" s="203"/>
      <c r="X219" s="203"/>
      <c r="Y219" s="203"/>
      <c r="Z219" s="203"/>
      <c r="AA219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0" spans="1:27" x14ac:dyDescent="0.2">
      <c r="A220" s="161"/>
      <c r="B220" s="166"/>
      <c r="C220" s="155" t="str">
        <f>IFERROR(VLOOKUP(BDPREVENTIVA22[[#This Row],[Nº CAMIÓN]],Camiones[#All],2,FALSE)," ")</f>
        <v xml:space="preserve"> </v>
      </c>
      <c r="D220" s="155" t="str">
        <f>IFERROR(VLOOKUP(BDPREVENTIVA22[[#This Row],[Nº CAMIÓN]],Camiones[#All],3,FALSE)," ")</f>
        <v xml:space="preserve"> </v>
      </c>
      <c r="E220" s="155" t="str">
        <f>IFERROR(VLOOKUP(BDPREVENTIVA22[[#This Row],[Nº CAMIÓN]],Camiones[#All],4,FALSE)," ")</f>
        <v xml:space="preserve"> </v>
      </c>
      <c r="F220" s="155" t="str">
        <f>IFERROR(VLOOKUP(BDPREVENTIVA22[[#This Row],[Nº CAMIÓN]],Camiones[#All],5,FALSE)," ")</f>
        <v xml:space="preserve"> </v>
      </c>
      <c r="G220" s="173"/>
      <c r="H220" s="180"/>
      <c r="I220" s="166"/>
      <c r="J220" s="181"/>
      <c r="K220" s="102">
        <f>BDPREVENTIVA22[[#This Row],[Fecha Fin]]-BDPREVENTIVA22[[#This Row],[Fecha entrada]]+1</f>
        <v>1</v>
      </c>
      <c r="L220" s="200"/>
      <c r="M220" s="201"/>
      <c r="N220" s="201"/>
      <c r="O220" s="201"/>
      <c r="P220" s="201"/>
      <c r="Q220" s="201"/>
      <c r="R220" s="201"/>
      <c r="S220" s="201"/>
      <c r="T220" s="202"/>
      <c r="U220" s="203"/>
      <c r="V220" s="203"/>
      <c r="W220" s="203"/>
      <c r="X220" s="203"/>
      <c r="Y220" s="203"/>
      <c r="Z220" s="203"/>
      <c r="AA220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1" spans="1:27" x14ac:dyDescent="0.2">
      <c r="A221" s="161"/>
      <c r="B221" s="166"/>
      <c r="C221" s="155" t="str">
        <f>IFERROR(VLOOKUP(BDPREVENTIVA22[[#This Row],[Nº CAMIÓN]],Camiones[#All],2,FALSE)," ")</f>
        <v xml:space="preserve"> </v>
      </c>
      <c r="D221" s="155" t="str">
        <f>IFERROR(VLOOKUP(BDPREVENTIVA22[[#This Row],[Nº CAMIÓN]],Camiones[#All],3,FALSE)," ")</f>
        <v xml:space="preserve"> </v>
      </c>
      <c r="E221" s="155" t="str">
        <f>IFERROR(VLOOKUP(BDPREVENTIVA22[[#This Row],[Nº CAMIÓN]],Camiones[#All],4,FALSE)," ")</f>
        <v xml:space="preserve"> </v>
      </c>
      <c r="F221" s="155" t="str">
        <f>IFERROR(VLOOKUP(BDPREVENTIVA22[[#This Row],[Nº CAMIÓN]],Camiones[#All],5,FALSE)," ")</f>
        <v xml:space="preserve"> </v>
      </c>
      <c r="G221" s="173"/>
      <c r="H221" s="180"/>
      <c r="I221" s="166"/>
      <c r="J221" s="181"/>
      <c r="K221" s="102">
        <f>BDPREVENTIVA22[[#This Row],[Fecha Fin]]-BDPREVENTIVA22[[#This Row],[Fecha entrada]]+1</f>
        <v>1</v>
      </c>
      <c r="L221" s="200"/>
      <c r="M221" s="201"/>
      <c r="N221" s="201"/>
      <c r="O221" s="201"/>
      <c r="P221" s="201"/>
      <c r="Q221" s="201"/>
      <c r="R221" s="201"/>
      <c r="S221" s="201"/>
      <c r="T221" s="202"/>
      <c r="U221" s="203"/>
      <c r="V221" s="203"/>
      <c r="W221" s="203"/>
      <c r="X221" s="203"/>
      <c r="Y221" s="203"/>
      <c r="Z221" s="203"/>
      <c r="AA221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2" spans="1:27" x14ac:dyDescent="0.2">
      <c r="A222" s="161"/>
      <c r="B222" s="166"/>
      <c r="C222" s="155" t="str">
        <f>IFERROR(VLOOKUP(BDPREVENTIVA22[[#This Row],[Nº CAMIÓN]],Camiones[#All],2,FALSE)," ")</f>
        <v xml:space="preserve"> </v>
      </c>
      <c r="D222" s="155" t="str">
        <f>IFERROR(VLOOKUP(BDPREVENTIVA22[[#This Row],[Nº CAMIÓN]],Camiones[#All],3,FALSE)," ")</f>
        <v xml:space="preserve"> </v>
      </c>
      <c r="E222" s="155" t="str">
        <f>IFERROR(VLOOKUP(BDPREVENTIVA22[[#This Row],[Nº CAMIÓN]],Camiones[#All],4,FALSE)," ")</f>
        <v xml:space="preserve"> </v>
      </c>
      <c r="F222" s="155" t="str">
        <f>IFERROR(VLOOKUP(BDPREVENTIVA22[[#This Row],[Nº CAMIÓN]],Camiones[#All],5,FALSE)," ")</f>
        <v xml:space="preserve"> </v>
      </c>
      <c r="G222" s="173"/>
      <c r="H222" s="180"/>
      <c r="I222" s="166"/>
      <c r="J222" s="181"/>
      <c r="K222" s="102">
        <f>BDPREVENTIVA22[[#This Row],[Fecha Fin]]-BDPREVENTIVA22[[#This Row],[Fecha entrada]]+1</f>
        <v>1</v>
      </c>
      <c r="L222" s="200"/>
      <c r="M222" s="201"/>
      <c r="N222" s="201"/>
      <c r="O222" s="201"/>
      <c r="P222" s="201"/>
      <c r="Q222" s="201"/>
      <c r="R222" s="201"/>
      <c r="S222" s="201"/>
      <c r="T222" s="202"/>
      <c r="U222" s="203"/>
      <c r="V222" s="203"/>
      <c r="W222" s="203"/>
      <c r="X222" s="203"/>
      <c r="Y222" s="203"/>
      <c r="Z222" s="203"/>
      <c r="AA222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3" spans="1:27" x14ac:dyDescent="0.2">
      <c r="A223" s="161"/>
      <c r="B223" s="166"/>
      <c r="C223" s="155" t="str">
        <f>IFERROR(VLOOKUP(BDPREVENTIVA22[[#This Row],[Nº CAMIÓN]],Camiones[#All],2,FALSE)," ")</f>
        <v xml:space="preserve"> </v>
      </c>
      <c r="D223" s="155" t="str">
        <f>IFERROR(VLOOKUP(BDPREVENTIVA22[[#This Row],[Nº CAMIÓN]],Camiones[#All],3,FALSE)," ")</f>
        <v xml:space="preserve"> </v>
      </c>
      <c r="E223" s="155" t="str">
        <f>IFERROR(VLOOKUP(BDPREVENTIVA22[[#This Row],[Nº CAMIÓN]],Camiones[#All],4,FALSE)," ")</f>
        <v xml:space="preserve"> </v>
      </c>
      <c r="F223" s="155" t="str">
        <f>IFERROR(VLOOKUP(BDPREVENTIVA22[[#This Row],[Nº CAMIÓN]],Camiones[#All],5,FALSE)," ")</f>
        <v xml:space="preserve"> </v>
      </c>
      <c r="G223" s="173"/>
      <c r="H223" s="180"/>
      <c r="I223" s="166"/>
      <c r="J223" s="181"/>
      <c r="K223" s="102">
        <f>BDPREVENTIVA22[[#This Row],[Fecha Fin]]-BDPREVENTIVA22[[#This Row],[Fecha entrada]]+1</f>
        <v>1</v>
      </c>
      <c r="L223" s="200"/>
      <c r="M223" s="201"/>
      <c r="N223" s="201"/>
      <c r="O223" s="201"/>
      <c r="P223" s="201"/>
      <c r="Q223" s="201"/>
      <c r="R223" s="201"/>
      <c r="S223" s="201"/>
      <c r="T223" s="202"/>
      <c r="U223" s="203"/>
      <c r="V223" s="203"/>
      <c r="W223" s="203"/>
      <c r="X223" s="203"/>
      <c r="Y223" s="203"/>
      <c r="Z223" s="203"/>
      <c r="AA223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4" spans="1:27" x14ac:dyDescent="0.2">
      <c r="A224" s="161"/>
      <c r="B224" s="166"/>
      <c r="C224" s="155" t="str">
        <f>IFERROR(VLOOKUP(BDPREVENTIVA22[[#This Row],[Nº CAMIÓN]],Camiones[#All],2,FALSE)," ")</f>
        <v xml:space="preserve"> </v>
      </c>
      <c r="D224" s="155" t="str">
        <f>IFERROR(VLOOKUP(BDPREVENTIVA22[[#This Row],[Nº CAMIÓN]],Camiones[#All],3,FALSE)," ")</f>
        <v xml:space="preserve"> </v>
      </c>
      <c r="E224" s="155" t="str">
        <f>IFERROR(VLOOKUP(BDPREVENTIVA22[[#This Row],[Nº CAMIÓN]],Camiones[#All],4,FALSE)," ")</f>
        <v xml:space="preserve"> </v>
      </c>
      <c r="F224" s="155" t="str">
        <f>IFERROR(VLOOKUP(BDPREVENTIVA22[[#This Row],[Nº CAMIÓN]],Camiones[#All],5,FALSE)," ")</f>
        <v xml:space="preserve"> </v>
      </c>
      <c r="G224" s="173"/>
      <c r="H224" s="180"/>
      <c r="I224" s="166"/>
      <c r="J224" s="181"/>
      <c r="K224" s="102">
        <f>BDPREVENTIVA22[[#This Row],[Fecha Fin]]-BDPREVENTIVA22[[#This Row],[Fecha entrada]]+1</f>
        <v>1</v>
      </c>
      <c r="L224" s="200"/>
      <c r="M224" s="201"/>
      <c r="N224" s="201"/>
      <c r="O224" s="201"/>
      <c r="P224" s="201"/>
      <c r="Q224" s="201"/>
      <c r="R224" s="201"/>
      <c r="S224" s="201"/>
      <c r="T224" s="202"/>
      <c r="U224" s="203"/>
      <c r="V224" s="203"/>
      <c r="W224" s="203"/>
      <c r="X224" s="203"/>
      <c r="Y224" s="203"/>
      <c r="Z224" s="203"/>
      <c r="AA224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5" spans="1:27" x14ac:dyDescent="0.2">
      <c r="A225" s="161"/>
      <c r="B225" s="166"/>
      <c r="C225" s="155" t="str">
        <f>IFERROR(VLOOKUP(BDPREVENTIVA22[[#This Row],[Nº CAMIÓN]],Camiones[#All],2,FALSE)," ")</f>
        <v xml:space="preserve"> </v>
      </c>
      <c r="D225" s="155" t="str">
        <f>IFERROR(VLOOKUP(BDPREVENTIVA22[[#This Row],[Nº CAMIÓN]],Camiones[#All],3,FALSE)," ")</f>
        <v xml:space="preserve"> </v>
      </c>
      <c r="E225" s="155" t="str">
        <f>IFERROR(VLOOKUP(BDPREVENTIVA22[[#This Row],[Nº CAMIÓN]],Camiones[#All],4,FALSE)," ")</f>
        <v xml:space="preserve"> </v>
      </c>
      <c r="F225" s="155" t="str">
        <f>IFERROR(VLOOKUP(BDPREVENTIVA22[[#This Row],[Nº CAMIÓN]],Camiones[#All],5,FALSE)," ")</f>
        <v xml:space="preserve"> </v>
      </c>
      <c r="G225" s="173"/>
      <c r="H225" s="180"/>
      <c r="I225" s="166"/>
      <c r="J225" s="181"/>
      <c r="K225" s="102">
        <f>BDPREVENTIVA22[[#This Row],[Fecha Fin]]-BDPREVENTIVA22[[#This Row],[Fecha entrada]]+1</f>
        <v>1</v>
      </c>
      <c r="L225" s="200"/>
      <c r="M225" s="201"/>
      <c r="N225" s="201"/>
      <c r="O225" s="201"/>
      <c r="P225" s="201"/>
      <c r="Q225" s="201"/>
      <c r="R225" s="201"/>
      <c r="S225" s="201"/>
      <c r="T225" s="202"/>
      <c r="U225" s="203"/>
      <c r="V225" s="203"/>
      <c r="W225" s="203"/>
      <c r="X225" s="203"/>
      <c r="Y225" s="203"/>
      <c r="Z225" s="203"/>
      <c r="AA225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6" spans="1:27" x14ac:dyDescent="0.2">
      <c r="A226" s="161"/>
      <c r="B226" s="166"/>
      <c r="C226" s="155" t="str">
        <f>IFERROR(VLOOKUP(BDPREVENTIVA22[[#This Row],[Nº CAMIÓN]],Camiones[#All],2,FALSE)," ")</f>
        <v xml:space="preserve"> </v>
      </c>
      <c r="D226" s="155" t="str">
        <f>IFERROR(VLOOKUP(BDPREVENTIVA22[[#This Row],[Nº CAMIÓN]],Camiones[#All],3,FALSE)," ")</f>
        <v xml:space="preserve"> </v>
      </c>
      <c r="E226" s="155" t="str">
        <f>IFERROR(VLOOKUP(BDPREVENTIVA22[[#This Row],[Nº CAMIÓN]],Camiones[#All],4,FALSE)," ")</f>
        <v xml:space="preserve"> </v>
      </c>
      <c r="F226" s="155" t="str">
        <f>IFERROR(VLOOKUP(BDPREVENTIVA22[[#This Row],[Nº CAMIÓN]],Camiones[#All],5,FALSE)," ")</f>
        <v xml:space="preserve"> </v>
      </c>
      <c r="G226" s="173"/>
      <c r="H226" s="180"/>
      <c r="I226" s="166"/>
      <c r="J226" s="181"/>
      <c r="K226" s="102">
        <f>BDPREVENTIVA22[[#This Row],[Fecha Fin]]-BDPREVENTIVA22[[#This Row],[Fecha entrada]]+1</f>
        <v>1</v>
      </c>
      <c r="L226" s="200"/>
      <c r="M226" s="201"/>
      <c r="N226" s="201"/>
      <c r="O226" s="201"/>
      <c r="P226" s="201"/>
      <c r="Q226" s="201"/>
      <c r="R226" s="201"/>
      <c r="S226" s="201"/>
      <c r="T226" s="202"/>
      <c r="U226" s="203"/>
      <c r="V226" s="203"/>
      <c r="W226" s="203"/>
      <c r="X226" s="203"/>
      <c r="Y226" s="203"/>
      <c r="Z226" s="203"/>
      <c r="AA226" s="103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227" spans="1:27" x14ac:dyDescent="0.2">
      <c r="A227" s="161"/>
      <c r="B227" s="168"/>
      <c r="C227" s="158" t="str">
        <f>IFERROR(VLOOKUP(BDPREVENTIVA22[[#This Row],[Nº CAMIÓN]],Camiones[#All],2,FALSE)," ")</f>
        <v xml:space="preserve"> </v>
      </c>
      <c r="D227" s="158" t="str">
        <f>IFERROR(VLOOKUP(BDPREVENTIVA22[[#This Row],[Nº CAMIÓN]],Camiones[#All],3,FALSE)," ")</f>
        <v xml:space="preserve"> </v>
      </c>
      <c r="E227" s="158" t="str">
        <f>IFERROR(VLOOKUP(BDPREVENTIVA22[[#This Row],[Nº CAMIÓN]],Camiones[#All],4,FALSE)," ")</f>
        <v xml:space="preserve"> </v>
      </c>
      <c r="F227" s="158" t="str">
        <f>IFERROR(VLOOKUP(BDPREVENTIVA22[[#This Row],[Nº CAMIÓN]],Camiones[#All],5,FALSE)," ")</f>
        <v xml:space="preserve"> </v>
      </c>
      <c r="G227" s="173"/>
      <c r="H227" s="182"/>
      <c r="I227" s="168"/>
      <c r="J227" s="183"/>
      <c r="K227" s="104">
        <f>BDPREVENTIVA22[[#This Row],[Fecha Fin]]-BDPREVENTIVA22[[#This Row],[Fecha entrada]]+1</f>
        <v>1</v>
      </c>
      <c r="L227" s="204"/>
      <c r="M227" s="205"/>
      <c r="N227" s="205"/>
      <c r="O227" s="205"/>
      <c r="P227" s="205"/>
      <c r="Q227" s="205"/>
      <c r="R227" s="205"/>
      <c r="S227" s="205"/>
      <c r="T227" s="206"/>
      <c r="U227" s="207"/>
      <c r="V227" s="207"/>
      <c r="W227" s="207"/>
      <c r="X227" s="207"/>
      <c r="Y227" s="207"/>
      <c r="Z227" s="207"/>
      <c r="AA227" s="105">
        <f>SUM(BDPREVENTIVA22[[#This Row],[Aceite Motor]]*Listas!$Q$3)+(BDPREVENTIVA22[[#This Row],[Anticongelante]]*Listas!$Q$6)+(BDPREVENTIVA22[[#This Row],[Liquido de Embrague]]*Listas!$Q$8)+(BDPREVENTIVA22[[#This Row],[Liquido Direccion]]*Listas!$Q$10)+(BDPREVENTIVA22[[#This Row],[Liquido de Freno]]*Listas!$Q$9)+(BDPREVENTIVA22[[#This Row],[Agua Destilada]]*Listas!$Q$5)+(BDPREVENTIVA22[[#This Row],[Aceite Caja Cambios]]*Listas!$Q$2)+(BDPREVENTIVA22[[#This Row],[Acido Baterias]]*Listas!$Q$4)+(BDPREVENTIVA22[[#This Row],[Grasa]]*Listas!$Q$7)+(BDPREVENTIVA22[[#This Row],[Filtro de Aceite]]*Listas!$S$2)+(BDPREVENTIVA22[[#This Row],[Filtro de Aire]]*Listas!$S$3)+(BDPREVENTIVA22[[#This Row],[Filtro de Gasoil]]*Listas!$S$4)+(BDPREVENTIVA22[[#This Row],[Filtro Hidraulico]]*Listas!$S$5)+(BDPREVENTIVA22[[#This Row],[Pre-Filtro de Gasoil]]*Listas!$S$7)+(BDPREVENTIVA22[[#This Row],[Filtro Separador de Gasoil]]*Listas!$S$6)</f>
        <v>0</v>
      </c>
    </row>
    <row r="344" spans="7:8" x14ac:dyDescent="0.2">
      <c r="G344" s="184">
        <v>1</v>
      </c>
      <c r="H344" s="184"/>
    </row>
    <row r="345" spans="7:8" x14ac:dyDescent="0.2">
      <c r="G345" s="184">
        <v>1</v>
      </c>
      <c r="H345" s="184"/>
    </row>
  </sheetData>
  <dataValidations count="9">
    <dataValidation allowBlank="1" showInputMessage="1" showErrorMessage="1" error="MINATU CAMIÓN NO FIGURA EN LA LISTA" sqref="C2:F103" xr:uid="{E082C8A7-D2FC-403E-B7FC-D357401BD961}"/>
    <dataValidation type="list" allowBlank="1" showInputMessage="1" showErrorMessage="1" sqref="M177:M1048576" xr:uid="{00000000-0002-0000-0100-000001000000}">
      <formula1>$L$104:$L$160</formula1>
    </dataValidation>
    <dataValidation type="list" allowBlank="1" showInputMessage="1" showErrorMessage="1" error="MINATU CAMIÓN NO FIGURA EN LA LISTA" sqref="C228:D1048576" xr:uid="{00000000-0002-0000-0100-000002000000}">
      <formula1>#REF!</formula1>
    </dataValidation>
    <dataValidation type="list" errorStyle="warning" allowBlank="1" showInputMessage="1" showErrorMessage="1" error="Minatu wilaya no figura en lista" sqref="E228:F365" xr:uid="{00000000-0002-0000-0100-000003000000}">
      <formula1>#REF!</formula1>
    </dataValidation>
    <dataValidation type="list" allowBlank="1" showInputMessage="1" showErrorMessage="1" sqref="G228:G1048576" xr:uid="{00000000-0002-0000-0100-000004000000}">
      <formula1>TALLERES</formula1>
    </dataValidation>
    <dataValidation type="list" allowBlank="1" showInputMessage="1" showErrorMessage="1" sqref="G2:G227" xr:uid="{00000000-0002-0000-0100-000005000000}">
      <formula1>INDIRECT("Lista_talleres[TALLERES]")</formula1>
    </dataValidation>
    <dataValidation type="list" allowBlank="1" showInputMessage="1" showErrorMessage="1" sqref="B2:B227" xr:uid="{00000000-0002-0000-0100-000006000000}">
      <formula1>INDIRECT("Camiones[Nº]")</formula1>
    </dataValidation>
    <dataValidation type="list" allowBlank="1" showInputMessage="1" showErrorMessage="1" sqref="H2:H227" xr:uid="{00000000-0002-0000-0100-000007000000}">
      <formula1>INDIRECT("TIPOMANTENIMIENTO[Tipo de mantenimiento]")</formula1>
    </dataValidation>
    <dataValidation type="custom" showInputMessage="1" showErrorMessage="1" errorTitle="ERROR Nº OTP NO VALIDO" sqref="A102:A227" xr:uid="{00000000-0002-0000-0100-000008000000}">
      <formula1>IF(A102=A101+1,A102,"ERROR")</formula1>
    </dataValidation>
  </dataValidations>
  <pageMargins left="0.7" right="0.7" top="0.75" bottom="0.75" header="0.3" footer="0.3"/>
  <pageSetup paperSize="9" orientation="portrait" verticalDpi="1200" r:id="rId1"/>
  <ignoredErrors>
    <ignoredError sqref="C59:F160 C2:F58" calculatedColumn="1"/>
    <ignoredError sqref="B8:B9" listDataValidation="1"/>
  </ignoredErrors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1">
    <tabColor rgb="FF008000"/>
  </sheetPr>
  <dimension ref="A3:T1453"/>
  <sheetViews>
    <sheetView topLeftCell="A112" zoomScale="130" zoomScaleNormal="130" workbookViewId="0">
      <pane xSplit="1" topLeftCell="B1" activePane="topRight" state="frozen"/>
      <selection activeCell="A22" sqref="A22"/>
      <selection pane="topRight" activeCell="A83" sqref="A83"/>
    </sheetView>
  </sheetViews>
  <sheetFormatPr baseColWidth="10" defaultColWidth="11.42578125" defaultRowHeight="11.25" x14ac:dyDescent="0.2"/>
  <cols>
    <col min="1" max="1" width="7.28515625" style="170" customWidth="1"/>
    <col min="2" max="2" width="11.5703125" style="184" customWidth="1"/>
    <col min="3" max="3" width="11.42578125" style="184"/>
    <col min="4" max="4" width="13.140625" style="184" customWidth="1"/>
    <col min="5" max="5" width="16.85546875" style="184" customWidth="1"/>
    <col min="6" max="6" width="15.42578125" style="184" customWidth="1"/>
    <col min="7" max="7" width="14.85546875" style="184" customWidth="1"/>
    <col min="8" max="8" width="12.28515625" style="184" customWidth="1"/>
    <col min="9" max="9" width="13.42578125" style="184" bestFit="1" customWidth="1"/>
    <col min="10" max="10" width="16.85546875" style="184" customWidth="1"/>
    <col min="11" max="11" width="10.140625" style="3" customWidth="1"/>
    <col min="12" max="12" width="9.28515625" style="184" customWidth="1"/>
    <col min="13" max="13" width="9.85546875" style="184" customWidth="1"/>
    <col min="14" max="14" width="8" style="170" customWidth="1"/>
    <col min="15" max="15" width="9.140625" style="184" customWidth="1"/>
    <col min="16" max="16" width="13.85546875" style="184" customWidth="1"/>
    <col min="17" max="17" width="28.28515625" style="184" customWidth="1"/>
    <col min="18" max="18" width="52.7109375" style="184" bestFit="1" customWidth="1"/>
    <col min="19" max="19" width="34.7109375" style="184" bestFit="1" customWidth="1"/>
    <col min="20" max="16384" width="11.42578125" style="184"/>
  </cols>
  <sheetData>
    <row r="3" spans="1:20" x14ac:dyDescent="0.2">
      <c r="D3" s="536" t="s">
        <v>168</v>
      </c>
      <c r="E3" s="536"/>
      <c r="F3" s="536"/>
      <c r="G3" s="536"/>
      <c r="H3" s="536"/>
    </row>
    <row r="4" spans="1:20" x14ac:dyDescent="0.2">
      <c r="D4" s="246"/>
      <c r="E4" s="536" t="s">
        <v>87</v>
      </c>
      <c r="F4" s="536"/>
      <c r="G4" s="536"/>
      <c r="H4" s="246"/>
    </row>
    <row r="5" spans="1:20" x14ac:dyDescent="0.2">
      <c r="D5" s="536" t="s">
        <v>755</v>
      </c>
      <c r="E5" s="536"/>
      <c r="F5" s="536"/>
      <c r="G5" s="536"/>
      <c r="H5" s="536"/>
    </row>
    <row r="8" spans="1:20" ht="12" thickBot="1" x14ac:dyDescent="0.25"/>
    <row r="9" spans="1:20" ht="12" thickBot="1" x14ac:dyDescent="0.25">
      <c r="A9" s="247" t="s">
        <v>4</v>
      </c>
      <c r="B9" s="248"/>
      <c r="C9" s="533" t="s">
        <v>5</v>
      </c>
      <c r="D9" s="535"/>
      <c r="E9" s="533" t="s">
        <v>6</v>
      </c>
      <c r="F9" s="534"/>
      <c r="G9" s="534"/>
      <c r="H9" s="535"/>
      <c r="I9" s="249" t="s">
        <v>7</v>
      </c>
      <c r="J9" s="250" t="s">
        <v>8</v>
      </c>
      <c r="K9" s="288"/>
      <c r="L9" s="533" t="s">
        <v>9</v>
      </c>
      <c r="M9" s="534"/>
      <c r="N9" s="534"/>
      <c r="O9" s="534"/>
      <c r="P9" s="534"/>
      <c r="Q9" s="534"/>
      <c r="R9" s="534"/>
      <c r="S9" s="535"/>
    </row>
    <row r="10" spans="1:20" ht="22.5" x14ac:dyDescent="0.2">
      <c r="A10" s="171" t="s">
        <v>573</v>
      </c>
      <c r="B10" s="171" t="s">
        <v>236</v>
      </c>
      <c r="C10" s="160" t="s">
        <v>10</v>
      </c>
      <c r="D10" s="160" t="s">
        <v>32</v>
      </c>
      <c r="E10" s="160" t="s">
        <v>11</v>
      </c>
      <c r="F10" s="251" t="s">
        <v>12</v>
      </c>
      <c r="G10" s="251" t="s">
        <v>13</v>
      </c>
      <c r="H10" s="251" t="s">
        <v>14</v>
      </c>
      <c r="I10" s="171" t="s">
        <v>577</v>
      </c>
      <c r="J10" s="252" t="s">
        <v>181</v>
      </c>
      <c r="K10" s="11" t="s">
        <v>15</v>
      </c>
      <c r="L10" s="160" t="s">
        <v>16</v>
      </c>
      <c r="M10" s="251" t="s">
        <v>17</v>
      </c>
      <c r="N10" s="251" t="s">
        <v>18</v>
      </c>
      <c r="O10" s="251" t="s">
        <v>19</v>
      </c>
      <c r="P10" s="251" t="s">
        <v>106</v>
      </c>
      <c r="Q10" s="253" t="s">
        <v>20</v>
      </c>
      <c r="R10" s="251" t="s">
        <v>21</v>
      </c>
      <c r="S10" s="254" t="s">
        <v>22</v>
      </c>
      <c r="T10" s="255" t="s">
        <v>136</v>
      </c>
    </row>
    <row r="11" spans="1:20" ht="10.15" customHeight="1" x14ac:dyDescent="0.2">
      <c r="A11" s="256" t="s">
        <v>265</v>
      </c>
      <c r="B11" s="257" t="s">
        <v>592</v>
      </c>
      <c r="C11" s="258" t="s">
        <v>298</v>
      </c>
      <c r="D11" s="259" t="s">
        <v>149</v>
      </c>
      <c r="E11" s="259" t="s">
        <v>297</v>
      </c>
      <c r="F11" s="259"/>
      <c r="G11" s="259"/>
      <c r="H11" s="259"/>
      <c r="I11" s="260">
        <v>44944</v>
      </c>
      <c r="J11" s="261">
        <v>44944</v>
      </c>
      <c r="K11" s="245">
        <f>IF(BDCORRECTIVA[[#This Row],[Fecha entrada]]=0,"",BDCORRECTIVA[[#This Row],[Fecha Fin]]-BDCORRECTIVA[[#This Row],[Fecha entrada]]+1)</f>
        <v>1</v>
      </c>
      <c r="L11" s="256"/>
      <c r="M11" s="256"/>
      <c r="N11" s="256">
        <v>1</v>
      </c>
      <c r="O11" s="256"/>
      <c r="P11" s="256"/>
      <c r="Q11" s="259" t="s">
        <v>301</v>
      </c>
      <c r="R11" s="259" t="s">
        <v>302</v>
      </c>
      <c r="S11" s="259" t="s">
        <v>556</v>
      </c>
      <c r="T11" s="259"/>
    </row>
    <row r="12" spans="1:20" ht="10.15" customHeight="1" x14ac:dyDescent="0.2">
      <c r="A12" s="256" t="s">
        <v>103</v>
      </c>
      <c r="B12" s="257" t="s">
        <v>596</v>
      </c>
      <c r="C12" s="258" t="s">
        <v>299</v>
      </c>
      <c r="D12" s="259" t="s">
        <v>149</v>
      </c>
      <c r="E12" s="259" t="s">
        <v>126</v>
      </c>
      <c r="F12" s="259"/>
      <c r="G12" s="259"/>
      <c r="H12" s="259"/>
      <c r="I12" s="260">
        <v>44930</v>
      </c>
      <c r="J12" s="261">
        <v>44930</v>
      </c>
      <c r="K12" s="245">
        <f>IF(BDCORRECTIVA[[#This Row],[Fecha entrada]]=0,"",BDCORRECTIVA[[#This Row],[Fecha Fin]]-BDCORRECTIVA[[#This Row],[Fecha entrada]]+1)</f>
        <v>1</v>
      </c>
      <c r="L12" s="256"/>
      <c r="M12" s="256"/>
      <c r="N12" s="256"/>
      <c r="O12" s="256">
        <v>1</v>
      </c>
      <c r="P12" s="256"/>
      <c r="Q12" s="259" t="s">
        <v>557</v>
      </c>
      <c r="R12" s="259" t="s">
        <v>558</v>
      </c>
      <c r="S12" s="259" t="s">
        <v>566</v>
      </c>
      <c r="T12" s="259"/>
    </row>
    <row r="13" spans="1:20" ht="10.15" customHeight="1" x14ac:dyDescent="0.2">
      <c r="A13" s="256" t="s">
        <v>103</v>
      </c>
      <c r="B13" s="257" t="s">
        <v>596</v>
      </c>
      <c r="C13" s="258" t="s">
        <v>300</v>
      </c>
      <c r="D13" s="259" t="s">
        <v>149</v>
      </c>
      <c r="E13" s="259" t="s">
        <v>126</v>
      </c>
      <c r="F13" s="259"/>
      <c r="G13" s="259"/>
      <c r="H13" s="259"/>
      <c r="I13" s="260">
        <v>44953</v>
      </c>
      <c r="J13" s="261">
        <v>44953</v>
      </c>
      <c r="K13" s="245">
        <f>IF(BDCORRECTIVA[[#This Row],[Fecha entrada]]=0,"",BDCORRECTIVA[[#This Row],[Fecha Fin]]-BDCORRECTIVA[[#This Row],[Fecha entrada]]+1)</f>
        <v>1</v>
      </c>
      <c r="L13" s="256">
        <v>1</v>
      </c>
      <c r="M13" s="256"/>
      <c r="N13" s="256"/>
      <c r="O13" s="256"/>
      <c r="P13" s="256"/>
      <c r="Q13" s="259" t="s">
        <v>560</v>
      </c>
      <c r="R13" s="259" t="s">
        <v>559</v>
      </c>
      <c r="S13" s="259" t="s">
        <v>561</v>
      </c>
      <c r="T13" s="259"/>
    </row>
    <row r="14" spans="1:20" ht="10.15" customHeight="1" x14ac:dyDescent="0.2">
      <c r="A14" s="256" t="s">
        <v>102</v>
      </c>
      <c r="B14" s="257" t="s">
        <v>593</v>
      </c>
      <c r="C14" s="258" t="s">
        <v>324</v>
      </c>
      <c r="D14" s="259" t="s">
        <v>149</v>
      </c>
      <c r="E14" s="259" t="s">
        <v>137</v>
      </c>
      <c r="F14" s="259" t="s">
        <v>286</v>
      </c>
      <c r="G14" s="259"/>
      <c r="H14" s="259"/>
      <c r="I14" s="260">
        <v>44927</v>
      </c>
      <c r="J14" s="261">
        <v>44927</v>
      </c>
      <c r="K14" s="245">
        <f>IF(BDCORRECTIVA[[#This Row],[Fecha entrada]]=0,"",BDCORRECTIVA[[#This Row],[Fecha Fin]]-BDCORRECTIVA[[#This Row],[Fecha entrada]]+1)</f>
        <v>1</v>
      </c>
      <c r="L14" s="256"/>
      <c r="M14" s="256"/>
      <c r="N14" s="256"/>
      <c r="O14" s="256">
        <v>1</v>
      </c>
      <c r="P14" s="256"/>
      <c r="Q14" s="259" t="s">
        <v>562</v>
      </c>
      <c r="R14" s="259" t="s">
        <v>563</v>
      </c>
      <c r="S14" s="259"/>
      <c r="T14" s="259"/>
    </row>
    <row r="15" spans="1:20" ht="10.15" customHeight="1" x14ac:dyDescent="0.2">
      <c r="A15" s="256" t="s">
        <v>118</v>
      </c>
      <c r="B15" s="257" t="s">
        <v>593</v>
      </c>
      <c r="C15" s="258" t="s">
        <v>325</v>
      </c>
      <c r="D15" s="259" t="s">
        <v>149</v>
      </c>
      <c r="E15" s="259" t="s">
        <v>72</v>
      </c>
      <c r="F15" s="259" t="s">
        <v>243</v>
      </c>
      <c r="G15" s="259"/>
      <c r="H15" s="259"/>
      <c r="I15" s="260">
        <v>44927</v>
      </c>
      <c r="J15" s="261">
        <v>44927</v>
      </c>
      <c r="K15" s="245">
        <f>IF(BDCORRECTIVA[[#This Row],[Fecha entrada]]=0,"",BDCORRECTIVA[[#This Row],[Fecha Fin]]-BDCORRECTIVA[[#This Row],[Fecha entrada]]+1)</f>
        <v>1</v>
      </c>
      <c r="L15" s="256"/>
      <c r="M15" s="256"/>
      <c r="N15" s="256"/>
      <c r="O15" s="256">
        <v>1</v>
      </c>
      <c r="P15" s="256"/>
      <c r="Q15" s="259" t="s">
        <v>291</v>
      </c>
      <c r="R15" s="259" t="s">
        <v>303</v>
      </c>
      <c r="S15" s="259"/>
      <c r="T15" s="259"/>
    </row>
    <row r="16" spans="1:20" ht="10.15" customHeight="1" x14ac:dyDescent="0.2">
      <c r="A16" s="256" t="s">
        <v>129</v>
      </c>
      <c r="B16" s="257" t="s">
        <v>595</v>
      </c>
      <c r="C16" s="258" t="s">
        <v>326</v>
      </c>
      <c r="D16" s="259" t="s">
        <v>149</v>
      </c>
      <c r="E16" s="259" t="s">
        <v>72</v>
      </c>
      <c r="F16" s="259" t="s">
        <v>243</v>
      </c>
      <c r="G16" s="259"/>
      <c r="H16" s="259"/>
      <c r="I16" s="260">
        <v>44928</v>
      </c>
      <c r="J16" s="261">
        <v>44928</v>
      </c>
      <c r="K16" s="245">
        <f>IF(BDCORRECTIVA[[#This Row],[Fecha entrada]]=0,"",BDCORRECTIVA[[#This Row],[Fecha Fin]]-BDCORRECTIVA[[#This Row],[Fecha entrada]]+1)</f>
        <v>1</v>
      </c>
      <c r="L16" s="256"/>
      <c r="M16" s="256"/>
      <c r="N16" s="256">
        <v>1</v>
      </c>
      <c r="O16" s="256"/>
      <c r="P16" s="256"/>
      <c r="Q16" s="259" t="s">
        <v>244</v>
      </c>
      <c r="R16" s="259" t="s">
        <v>304</v>
      </c>
      <c r="S16" s="259"/>
      <c r="T16" s="259"/>
    </row>
    <row r="17" spans="1:20" ht="10.15" customHeight="1" x14ac:dyDescent="0.2">
      <c r="A17" s="256" t="s">
        <v>275</v>
      </c>
      <c r="B17" s="257" t="s">
        <v>595</v>
      </c>
      <c r="C17" s="258" t="s">
        <v>327</v>
      </c>
      <c r="D17" s="259" t="s">
        <v>149</v>
      </c>
      <c r="E17" s="259" t="s">
        <v>72</v>
      </c>
      <c r="F17" s="259" t="s">
        <v>243</v>
      </c>
      <c r="G17" s="259"/>
      <c r="H17" s="259"/>
      <c r="I17" s="260">
        <v>44928</v>
      </c>
      <c r="J17" s="261">
        <v>44928</v>
      </c>
      <c r="K17" s="245">
        <f>IF(BDCORRECTIVA[[#This Row],[Fecha entrada]]=0,"",BDCORRECTIVA[[#This Row],[Fecha Fin]]-BDCORRECTIVA[[#This Row],[Fecha entrada]]+1)</f>
        <v>1</v>
      </c>
      <c r="L17" s="256"/>
      <c r="M17" s="256"/>
      <c r="N17" s="256"/>
      <c r="O17" s="256">
        <v>1</v>
      </c>
      <c r="P17" s="256"/>
      <c r="Q17" s="259" t="s">
        <v>305</v>
      </c>
      <c r="R17" s="259" t="s">
        <v>306</v>
      </c>
      <c r="S17" s="259"/>
      <c r="T17" s="259"/>
    </row>
    <row r="18" spans="1:20" ht="10.15" customHeight="1" x14ac:dyDescent="0.2">
      <c r="A18" s="256" t="s">
        <v>148</v>
      </c>
      <c r="B18" s="257" t="s">
        <v>750</v>
      </c>
      <c r="C18" s="258" t="s">
        <v>328</v>
      </c>
      <c r="D18" s="259" t="s">
        <v>149</v>
      </c>
      <c r="E18" s="259" t="s">
        <v>256</v>
      </c>
      <c r="F18" s="259"/>
      <c r="G18" s="259"/>
      <c r="H18" s="259"/>
      <c r="I18" s="260">
        <v>44930</v>
      </c>
      <c r="J18" s="261">
        <v>44930</v>
      </c>
      <c r="K18" s="245">
        <f>IF(BDCORRECTIVA[[#This Row],[Fecha entrada]]=0,"",BDCORRECTIVA[[#This Row],[Fecha Fin]]-BDCORRECTIVA[[#This Row],[Fecha entrada]]+1)</f>
        <v>1</v>
      </c>
      <c r="L18" s="256"/>
      <c r="M18" s="256"/>
      <c r="N18" s="256"/>
      <c r="O18" s="256">
        <v>1</v>
      </c>
      <c r="P18" s="256"/>
      <c r="Q18" s="259" t="s">
        <v>291</v>
      </c>
      <c r="R18" s="259" t="s">
        <v>564</v>
      </c>
      <c r="S18" s="259" t="s">
        <v>491</v>
      </c>
      <c r="T18" s="259"/>
    </row>
    <row r="19" spans="1:20" ht="10.15" customHeight="1" x14ac:dyDescent="0.2">
      <c r="A19" s="256" t="s">
        <v>109</v>
      </c>
      <c r="B19" s="257" t="s">
        <v>595</v>
      </c>
      <c r="C19" s="258" t="s">
        <v>329</v>
      </c>
      <c r="D19" s="259" t="s">
        <v>149</v>
      </c>
      <c r="E19" s="259" t="s">
        <v>72</v>
      </c>
      <c r="F19" s="259" t="s">
        <v>243</v>
      </c>
      <c r="G19" s="259"/>
      <c r="H19" s="259"/>
      <c r="I19" s="260">
        <v>44933</v>
      </c>
      <c r="J19" s="261">
        <v>44933</v>
      </c>
      <c r="K19" s="245">
        <f>IF(BDCORRECTIVA[[#This Row],[Fecha entrada]]=0,"",BDCORRECTIVA[[#This Row],[Fecha Fin]]-BDCORRECTIVA[[#This Row],[Fecha entrada]]+1)</f>
        <v>1</v>
      </c>
      <c r="L19" s="256"/>
      <c r="M19" s="256"/>
      <c r="N19" s="256"/>
      <c r="O19" s="256">
        <v>1</v>
      </c>
      <c r="P19" s="256"/>
      <c r="Q19" s="259" t="s">
        <v>565</v>
      </c>
      <c r="R19" s="259" t="s">
        <v>558</v>
      </c>
      <c r="S19" s="259" t="s">
        <v>566</v>
      </c>
      <c r="T19" s="259"/>
    </row>
    <row r="20" spans="1:20" ht="10.15" customHeight="1" x14ac:dyDescent="0.2">
      <c r="A20" s="256" t="s">
        <v>115</v>
      </c>
      <c r="B20" s="257" t="s">
        <v>593</v>
      </c>
      <c r="C20" s="258" t="s">
        <v>330</v>
      </c>
      <c r="D20" s="259" t="s">
        <v>149</v>
      </c>
      <c r="E20" s="259" t="s">
        <v>78</v>
      </c>
      <c r="F20" s="259" t="s">
        <v>79</v>
      </c>
      <c r="G20" s="259"/>
      <c r="H20" s="259"/>
      <c r="I20" s="260">
        <v>44933</v>
      </c>
      <c r="J20" s="261">
        <v>44933</v>
      </c>
      <c r="K20" s="245">
        <f>IF(BDCORRECTIVA[[#This Row],[Fecha entrada]]=0,"",BDCORRECTIVA[[#This Row],[Fecha Fin]]-BDCORRECTIVA[[#This Row],[Fecha entrada]]+1)</f>
        <v>1</v>
      </c>
      <c r="L20" s="256"/>
      <c r="M20" s="256"/>
      <c r="N20" s="256">
        <v>1</v>
      </c>
      <c r="O20" s="256"/>
      <c r="P20" s="256"/>
      <c r="Q20" s="259" t="s">
        <v>244</v>
      </c>
      <c r="R20" s="259" t="s">
        <v>241</v>
      </c>
      <c r="S20" s="259"/>
      <c r="T20" s="259"/>
    </row>
    <row r="21" spans="1:20" ht="10.15" customHeight="1" x14ac:dyDescent="0.2">
      <c r="A21" s="256" t="s">
        <v>113</v>
      </c>
      <c r="B21" s="257" t="s">
        <v>595</v>
      </c>
      <c r="C21" s="258" t="s">
        <v>331</v>
      </c>
      <c r="D21" s="259" t="s">
        <v>149</v>
      </c>
      <c r="E21" s="259" t="s">
        <v>72</v>
      </c>
      <c r="F21" s="259" t="s">
        <v>243</v>
      </c>
      <c r="G21" s="259"/>
      <c r="H21" s="259"/>
      <c r="I21" s="260">
        <v>44934</v>
      </c>
      <c r="J21" s="261">
        <v>44934</v>
      </c>
      <c r="K21" s="245">
        <f>IF(BDCORRECTIVA[[#This Row],[Fecha entrada]]=0,"",BDCORRECTIVA[[#This Row],[Fecha Fin]]-BDCORRECTIVA[[#This Row],[Fecha entrada]]+1)</f>
        <v>1</v>
      </c>
      <c r="L21" s="256"/>
      <c r="M21" s="256"/>
      <c r="N21" s="256">
        <v>1</v>
      </c>
      <c r="O21" s="256"/>
      <c r="P21" s="256"/>
      <c r="Q21" s="259" t="s">
        <v>307</v>
      </c>
      <c r="R21" s="259" t="s">
        <v>241</v>
      </c>
      <c r="S21" s="259"/>
      <c r="T21" s="259"/>
    </row>
    <row r="22" spans="1:20" ht="10.15" customHeight="1" x14ac:dyDescent="0.2">
      <c r="A22" s="256" t="s">
        <v>275</v>
      </c>
      <c r="B22" s="257" t="s">
        <v>595</v>
      </c>
      <c r="C22" s="258" t="s">
        <v>332</v>
      </c>
      <c r="D22" s="259" t="s">
        <v>149</v>
      </c>
      <c r="E22" s="259" t="s">
        <v>72</v>
      </c>
      <c r="F22" s="259" t="s">
        <v>243</v>
      </c>
      <c r="G22" s="259"/>
      <c r="H22" s="259"/>
      <c r="I22" s="260">
        <v>44934</v>
      </c>
      <c r="J22" s="261">
        <v>44934</v>
      </c>
      <c r="K22" s="245">
        <f>IF(BDCORRECTIVA[[#This Row],[Fecha entrada]]=0,"",BDCORRECTIVA[[#This Row],[Fecha Fin]]-BDCORRECTIVA[[#This Row],[Fecha entrada]]+1)</f>
        <v>1</v>
      </c>
      <c r="L22" s="256"/>
      <c r="M22" s="256"/>
      <c r="N22" s="256"/>
      <c r="O22" s="256">
        <v>1</v>
      </c>
      <c r="P22" s="256"/>
      <c r="Q22" s="259" t="s">
        <v>567</v>
      </c>
      <c r="R22" s="259" t="s">
        <v>308</v>
      </c>
      <c r="S22" s="259"/>
      <c r="T22" s="259"/>
    </row>
    <row r="23" spans="1:20" ht="10.15" customHeight="1" x14ac:dyDescent="0.2">
      <c r="A23" s="256" t="s">
        <v>129</v>
      </c>
      <c r="B23" s="257" t="s">
        <v>595</v>
      </c>
      <c r="C23" s="258" t="s">
        <v>333</v>
      </c>
      <c r="D23" s="259" t="s">
        <v>149</v>
      </c>
      <c r="E23" s="259" t="s">
        <v>72</v>
      </c>
      <c r="F23" s="259" t="s">
        <v>243</v>
      </c>
      <c r="G23" s="259"/>
      <c r="H23" s="259"/>
      <c r="I23" s="260">
        <v>44936</v>
      </c>
      <c r="J23" s="261">
        <v>44936</v>
      </c>
      <c r="K23" s="245">
        <f>IF(BDCORRECTIVA[[#This Row],[Fecha entrada]]=0,"",BDCORRECTIVA[[#This Row],[Fecha Fin]]-BDCORRECTIVA[[#This Row],[Fecha entrada]]+1)</f>
        <v>1</v>
      </c>
      <c r="L23" s="256"/>
      <c r="M23" s="256"/>
      <c r="N23" s="256">
        <v>1</v>
      </c>
      <c r="O23" s="256"/>
      <c r="P23" s="256"/>
      <c r="Q23" s="259" t="s">
        <v>244</v>
      </c>
      <c r="R23" s="259" t="s">
        <v>241</v>
      </c>
      <c r="S23" s="259"/>
      <c r="T23" s="259"/>
    </row>
    <row r="24" spans="1:20" ht="10.15" customHeight="1" x14ac:dyDescent="0.2">
      <c r="A24" s="256" t="s">
        <v>182</v>
      </c>
      <c r="B24" s="257" t="s">
        <v>592</v>
      </c>
      <c r="C24" s="258" t="s">
        <v>334</v>
      </c>
      <c r="D24" s="259" t="s">
        <v>149</v>
      </c>
      <c r="E24" s="259" t="s">
        <v>72</v>
      </c>
      <c r="F24" s="259" t="s">
        <v>243</v>
      </c>
      <c r="G24" s="259"/>
      <c r="H24" s="259"/>
      <c r="I24" s="260">
        <v>44936</v>
      </c>
      <c r="J24" s="261">
        <v>44936</v>
      </c>
      <c r="K24" s="245">
        <f>IF(BDCORRECTIVA[[#This Row],[Fecha entrada]]=0,"",BDCORRECTIVA[[#This Row],[Fecha Fin]]-BDCORRECTIVA[[#This Row],[Fecha entrada]]+1)</f>
        <v>1</v>
      </c>
      <c r="L24" s="256"/>
      <c r="M24" s="256"/>
      <c r="N24" s="256"/>
      <c r="O24" s="256">
        <v>1</v>
      </c>
      <c r="P24" s="256"/>
      <c r="Q24" s="259" t="s">
        <v>568</v>
      </c>
      <c r="R24" s="259" t="s">
        <v>569</v>
      </c>
      <c r="S24" s="259"/>
      <c r="T24" s="259"/>
    </row>
    <row r="25" spans="1:20" ht="10.15" customHeight="1" x14ac:dyDescent="0.2">
      <c r="A25" s="256" t="s">
        <v>282</v>
      </c>
      <c r="B25" s="257" t="s">
        <v>750</v>
      </c>
      <c r="C25" s="258" t="s">
        <v>335</v>
      </c>
      <c r="D25" s="259" t="s">
        <v>149</v>
      </c>
      <c r="E25" s="259" t="s">
        <v>72</v>
      </c>
      <c r="F25" s="259" t="s">
        <v>243</v>
      </c>
      <c r="G25" s="259"/>
      <c r="H25" s="259"/>
      <c r="I25" s="260">
        <v>44936</v>
      </c>
      <c r="J25" s="261">
        <v>44936</v>
      </c>
      <c r="K25" s="245">
        <f>IF(BDCORRECTIVA[[#This Row],[Fecha entrada]]=0,"",BDCORRECTIVA[[#This Row],[Fecha Fin]]-BDCORRECTIVA[[#This Row],[Fecha entrada]]+1)</f>
        <v>1</v>
      </c>
      <c r="L25" s="256"/>
      <c r="M25" s="256"/>
      <c r="N25" s="256"/>
      <c r="O25" s="256">
        <v>1</v>
      </c>
      <c r="P25" s="256"/>
      <c r="Q25" s="259" t="s">
        <v>568</v>
      </c>
      <c r="R25" s="259" t="s">
        <v>569</v>
      </c>
      <c r="S25" s="259"/>
      <c r="T25" s="259"/>
    </row>
    <row r="26" spans="1:20" ht="10.15" customHeight="1" x14ac:dyDescent="0.2">
      <c r="A26" s="256" t="s">
        <v>113</v>
      </c>
      <c r="B26" s="257" t="s">
        <v>595</v>
      </c>
      <c r="C26" s="258" t="s">
        <v>336</v>
      </c>
      <c r="D26" s="259" t="s">
        <v>149</v>
      </c>
      <c r="E26" s="259" t="s">
        <v>72</v>
      </c>
      <c r="F26" s="259" t="s">
        <v>243</v>
      </c>
      <c r="G26" s="259"/>
      <c r="H26" s="259"/>
      <c r="I26" s="260">
        <v>44936</v>
      </c>
      <c r="J26" s="261">
        <v>44936</v>
      </c>
      <c r="K26" s="245">
        <f>IF(BDCORRECTIVA[[#This Row],[Fecha entrada]]=0,"",BDCORRECTIVA[[#This Row],[Fecha Fin]]-BDCORRECTIVA[[#This Row],[Fecha entrada]]+1)</f>
        <v>1</v>
      </c>
      <c r="L26" s="256"/>
      <c r="M26" s="256"/>
      <c r="N26" s="256"/>
      <c r="O26" s="256">
        <v>1</v>
      </c>
      <c r="P26" s="256"/>
      <c r="Q26" s="259" t="s">
        <v>568</v>
      </c>
      <c r="R26" s="259" t="s">
        <v>569</v>
      </c>
      <c r="S26" s="259"/>
      <c r="T26" s="259"/>
    </row>
    <row r="27" spans="1:20" ht="10.15" customHeight="1" x14ac:dyDescent="0.2">
      <c r="A27" s="256" t="s">
        <v>156</v>
      </c>
      <c r="B27" s="257" t="s">
        <v>595</v>
      </c>
      <c r="C27" s="258" t="s">
        <v>337</v>
      </c>
      <c r="D27" s="259" t="s">
        <v>149</v>
      </c>
      <c r="E27" s="259" t="s">
        <v>72</v>
      </c>
      <c r="F27" s="259" t="s">
        <v>243</v>
      </c>
      <c r="G27" s="259"/>
      <c r="H27" s="259"/>
      <c r="I27" s="260">
        <v>44939</v>
      </c>
      <c r="J27" s="261">
        <v>44939</v>
      </c>
      <c r="K27" s="245">
        <f>IF(BDCORRECTIVA[[#This Row],[Fecha entrada]]=0,"",BDCORRECTIVA[[#This Row],[Fecha Fin]]-BDCORRECTIVA[[#This Row],[Fecha entrada]]+1)</f>
        <v>1</v>
      </c>
      <c r="L27" s="256"/>
      <c r="M27" s="256"/>
      <c r="N27" s="256">
        <v>1</v>
      </c>
      <c r="O27" s="256"/>
      <c r="P27" s="256"/>
      <c r="Q27" s="259" t="s">
        <v>244</v>
      </c>
      <c r="R27" s="259" t="s">
        <v>570</v>
      </c>
      <c r="S27" s="259"/>
      <c r="T27" s="259"/>
    </row>
    <row r="28" spans="1:20" ht="10.15" customHeight="1" x14ac:dyDescent="0.2">
      <c r="A28" s="256" t="s">
        <v>275</v>
      </c>
      <c r="B28" s="257" t="s">
        <v>595</v>
      </c>
      <c r="C28" s="258" t="s">
        <v>338</v>
      </c>
      <c r="D28" s="259" t="s">
        <v>149</v>
      </c>
      <c r="E28" s="259" t="s">
        <v>72</v>
      </c>
      <c r="F28" s="259" t="s">
        <v>243</v>
      </c>
      <c r="G28" s="259"/>
      <c r="H28" s="259"/>
      <c r="I28" s="260">
        <v>44940</v>
      </c>
      <c r="J28" s="261">
        <v>44940</v>
      </c>
      <c r="K28" s="245">
        <f>IF(BDCORRECTIVA[[#This Row],[Fecha entrada]]=0,"",BDCORRECTIVA[[#This Row],[Fecha Fin]]-BDCORRECTIVA[[#This Row],[Fecha entrada]]+1)</f>
        <v>1</v>
      </c>
      <c r="L28" s="256"/>
      <c r="M28" s="256"/>
      <c r="N28" s="256">
        <v>1</v>
      </c>
      <c r="O28" s="256"/>
      <c r="P28" s="256"/>
      <c r="Q28" s="259" t="s">
        <v>307</v>
      </c>
      <c r="R28" s="259" t="s">
        <v>241</v>
      </c>
      <c r="S28" s="259"/>
      <c r="T28" s="259"/>
    </row>
    <row r="29" spans="1:20" ht="10.15" customHeight="1" x14ac:dyDescent="0.2">
      <c r="A29" s="256" t="s">
        <v>109</v>
      </c>
      <c r="B29" s="257" t="s">
        <v>595</v>
      </c>
      <c r="C29" s="258" t="s">
        <v>339</v>
      </c>
      <c r="D29" s="259" t="s">
        <v>149</v>
      </c>
      <c r="E29" s="259" t="s">
        <v>72</v>
      </c>
      <c r="F29" s="259" t="s">
        <v>243</v>
      </c>
      <c r="G29" s="259"/>
      <c r="H29" s="259"/>
      <c r="I29" s="260">
        <v>44943</v>
      </c>
      <c r="J29" s="261">
        <v>44943</v>
      </c>
      <c r="K29" s="245">
        <f>IF(BDCORRECTIVA[[#This Row],[Fecha entrada]]=0,"",BDCORRECTIVA[[#This Row],[Fecha Fin]]-BDCORRECTIVA[[#This Row],[Fecha entrada]]+1)</f>
        <v>1</v>
      </c>
      <c r="L29" s="256"/>
      <c r="M29" s="256"/>
      <c r="N29" s="256"/>
      <c r="O29" s="256">
        <v>1</v>
      </c>
      <c r="P29" s="256"/>
      <c r="Q29" s="259" t="s">
        <v>565</v>
      </c>
      <c r="R29" s="259" t="s">
        <v>558</v>
      </c>
      <c r="S29" s="259" t="s">
        <v>566</v>
      </c>
      <c r="T29" s="259"/>
    </row>
    <row r="30" spans="1:20" ht="10.15" customHeight="1" x14ac:dyDescent="0.2">
      <c r="A30" s="256" t="s">
        <v>129</v>
      </c>
      <c r="B30" s="257" t="s">
        <v>595</v>
      </c>
      <c r="C30" s="258" t="s">
        <v>340</v>
      </c>
      <c r="D30" s="259" t="s">
        <v>149</v>
      </c>
      <c r="E30" s="259" t="s">
        <v>72</v>
      </c>
      <c r="F30" s="259" t="s">
        <v>243</v>
      </c>
      <c r="G30" s="259"/>
      <c r="H30" s="259"/>
      <c r="I30" s="260">
        <v>44943</v>
      </c>
      <c r="J30" s="261">
        <v>44943</v>
      </c>
      <c r="K30" s="245">
        <f>IF(BDCORRECTIVA[[#This Row],[Fecha entrada]]=0,"",BDCORRECTIVA[[#This Row],[Fecha Fin]]-BDCORRECTIVA[[#This Row],[Fecha entrada]]+1)</f>
        <v>1</v>
      </c>
      <c r="L30" s="256"/>
      <c r="M30" s="256"/>
      <c r="N30" s="256"/>
      <c r="O30" s="256">
        <v>1</v>
      </c>
      <c r="P30" s="256"/>
      <c r="Q30" s="259" t="s">
        <v>305</v>
      </c>
      <c r="R30" s="259" t="s">
        <v>309</v>
      </c>
      <c r="S30" s="259"/>
      <c r="T30" s="259"/>
    </row>
    <row r="31" spans="1:20" ht="10.15" customHeight="1" x14ac:dyDescent="0.2">
      <c r="A31" s="256" t="s">
        <v>275</v>
      </c>
      <c r="B31" s="257" t="s">
        <v>595</v>
      </c>
      <c r="C31" s="258" t="s">
        <v>341</v>
      </c>
      <c r="D31" s="259" t="s">
        <v>149</v>
      </c>
      <c r="E31" s="259" t="s">
        <v>72</v>
      </c>
      <c r="F31" s="259" t="s">
        <v>243</v>
      </c>
      <c r="G31" s="259"/>
      <c r="H31" s="259"/>
      <c r="I31" s="260">
        <v>44943</v>
      </c>
      <c r="J31" s="261">
        <v>44943</v>
      </c>
      <c r="K31" s="245">
        <f>IF(BDCORRECTIVA[[#This Row],[Fecha entrada]]=0,"",BDCORRECTIVA[[#This Row],[Fecha Fin]]-BDCORRECTIVA[[#This Row],[Fecha entrada]]+1)</f>
        <v>1</v>
      </c>
      <c r="L31" s="256"/>
      <c r="M31" s="256"/>
      <c r="N31" s="256"/>
      <c r="O31" s="256">
        <v>1</v>
      </c>
      <c r="P31" s="256"/>
      <c r="Q31" s="259" t="s">
        <v>567</v>
      </c>
      <c r="R31" s="259" t="s">
        <v>520</v>
      </c>
      <c r="S31" s="259" t="s">
        <v>521</v>
      </c>
      <c r="T31" s="259"/>
    </row>
    <row r="32" spans="1:20" ht="10.15" customHeight="1" x14ac:dyDescent="0.2">
      <c r="A32" s="256" t="s">
        <v>129</v>
      </c>
      <c r="B32" s="257" t="s">
        <v>595</v>
      </c>
      <c r="C32" s="258" t="s">
        <v>342</v>
      </c>
      <c r="D32" s="259" t="s">
        <v>149</v>
      </c>
      <c r="E32" s="259" t="s">
        <v>72</v>
      </c>
      <c r="F32" s="259" t="s">
        <v>243</v>
      </c>
      <c r="G32" s="259"/>
      <c r="H32" s="259"/>
      <c r="I32" s="260">
        <v>44944</v>
      </c>
      <c r="J32" s="261">
        <v>44944</v>
      </c>
      <c r="K32" s="245">
        <f>IF(BDCORRECTIVA[[#This Row],[Fecha entrada]]=0,"",BDCORRECTIVA[[#This Row],[Fecha Fin]]-BDCORRECTIVA[[#This Row],[Fecha entrada]]+1)</f>
        <v>1</v>
      </c>
      <c r="L32" s="256"/>
      <c r="M32" s="256"/>
      <c r="N32" s="256"/>
      <c r="O32" s="256">
        <v>1</v>
      </c>
      <c r="P32" s="256"/>
      <c r="Q32" s="259" t="s">
        <v>571</v>
      </c>
      <c r="R32" s="259" t="s">
        <v>310</v>
      </c>
      <c r="S32" s="259"/>
      <c r="T32" s="259"/>
    </row>
    <row r="33" spans="1:20" ht="10.15" customHeight="1" x14ac:dyDescent="0.2">
      <c r="A33" s="256" t="s">
        <v>119</v>
      </c>
      <c r="B33" s="257" t="s">
        <v>596</v>
      </c>
      <c r="C33" s="258" t="s">
        <v>343</v>
      </c>
      <c r="D33" s="259" t="s">
        <v>149</v>
      </c>
      <c r="E33" s="259" t="s">
        <v>297</v>
      </c>
      <c r="F33" s="259"/>
      <c r="G33" s="259"/>
      <c r="H33" s="259"/>
      <c r="I33" s="260">
        <v>44937</v>
      </c>
      <c r="J33" s="261">
        <v>44937</v>
      </c>
      <c r="K33" s="245">
        <f>IF(BDCORRECTIVA[[#This Row],[Fecha entrada]]=0,"",BDCORRECTIVA[[#This Row],[Fecha Fin]]-BDCORRECTIVA[[#This Row],[Fecha entrada]]+1)</f>
        <v>1</v>
      </c>
      <c r="L33" s="256"/>
      <c r="M33" s="256"/>
      <c r="N33" s="256"/>
      <c r="O33" s="256">
        <v>1</v>
      </c>
      <c r="P33" s="256"/>
      <c r="Q33" s="259" t="s">
        <v>311</v>
      </c>
      <c r="R33" s="259" t="s">
        <v>312</v>
      </c>
      <c r="S33" s="259" t="s">
        <v>313</v>
      </c>
      <c r="T33" s="259"/>
    </row>
    <row r="34" spans="1:20" ht="10.15" customHeight="1" x14ac:dyDescent="0.2">
      <c r="A34" s="256" t="s">
        <v>103</v>
      </c>
      <c r="B34" s="257" t="s">
        <v>596</v>
      </c>
      <c r="C34" s="258" t="s">
        <v>344</v>
      </c>
      <c r="D34" s="259" t="s">
        <v>149</v>
      </c>
      <c r="E34" s="259" t="s">
        <v>297</v>
      </c>
      <c r="F34" s="259"/>
      <c r="G34" s="259"/>
      <c r="H34" s="259"/>
      <c r="I34" s="260">
        <v>44936</v>
      </c>
      <c r="J34" s="261">
        <v>44936</v>
      </c>
      <c r="K34" s="245">
        <f>IF(BDCORRECTIVA[[#This Row],[Fecha entrada]]=0,"",BDCORRECTIVA[[#This Row],[Fecha Fin]]-BDCORRECTIVA[[#This Row],[Fecha entrada]]+1)</f>
        <v>1</v>
      </c>
      <c r="L34" s="256"/>
      <c r="M34" s="256"/>
      <c r="N34" s="256">
        <v>1</v>
      </c>
      <c r="O34" s="256"/>
      <c r="P34" s="256"/>
      <c r="Q34" s="259" t="s">
        <v>244</v>
      </c>
      <c r="R34" s="259" t="s">
        <v>241</v>
      </c>
      <c r="S34" s="259"/>
      <c r="T34" s="259"/>
    </row>
    <row r="35" spans="1:20" ht="10.15" customHeight="1" x14ac:dyDescent="0.2">
      <c r="A35" s="256" t="s">
        <v>110</v>
      </c>
      <c r="B35" s="257" t="s">
        <v>597</v>
      </c>
      <c r="C35" s="258" t="s">
        <v>345</v>
      </c>
      <c r="D35" s="259" t="s">
        <v>149</v>
      </c>
      <c r="E35" s="259" t="s">
        <v>120</v>
      </c>
      <c r="F35" s="259" t="s">
        <v>242</v>
      </c>
      <c r="G35" s="259"/>
      <c r="H35" s="259"/>
      <c r="I35" s="260">
        <v>44938</v>
      </c>
      <c r="J35" s="261">
        <v>44938</v>
      </c>
      <c r="K35" s="245">
        <f>IF(BDCORRECTIVA[[#This Row],[Fecha entrada]]=0,"",BDCORRECTIVA[[#This Row],[Fecha Fin]]-BDCORRECTIVA[[#This Row],[Fecha entrada]]+1)</f>
        <v>1</v>
      </c>
      <c r="L35" s="256"/>
      <c r="M35" s="256"/>
      <c r="N35" s="256">
        <v>1</v>
      </c>
      <c r="O35" s="256"/>
      <c r="P35" s="256"/>
      <c r="Q35" s="259" t="s">
        <v>244</v>
      </c>
      <c r="R35" s="259" t="s">
        <v>241</v>
      </c>
      <c r="S35" s="259"/>
      <c r="T35" s="259"/>
    </row>
    <row r="36" spans="1:20" ht="10.15" customHeight="1" x14ac:dyDescent="0.2">
      <c r="A36" s="256" t="s">
        <v>170</v>
      </c>
      <c r="B36" s="257" t="s">
        <v>597</v>
      </c>
      <c r="C36" s="258" t="s">
        <v>346</v>
      </c>
      <c r="D36" s="259" t="s">
        <v>149</v>
      </c>
      <c r="E36" s="259" t="s">
        <v>120</v>
      </c>
      <c r="F36" s="259" t="s">
        <v>242</v>
      </c>
      <c r="G36" s="259"/>
      <c r="H36" s="259"/>
      <c r="I36" s="260">
        <v>44937</v>
      </c>
      <c r="J36" s="261">
        <v>44937</v>
      </c>
      <c r="K36" s="245">
        <f>IF(BDCORRECTIVA[[#This Row],[Fecha entrada]]=0,"",BDCORRECTIVA[[#This Row],[Fecha Fin]]-BDCORRECTIVA[[#This Row],[Fecha entrada]]+1)</f>
        <v>1</v>
      </c>
      <c r="L36" s="256"/>
      <c r="M36" s="256"/>
      <c r="N36" s="256">
        <v>1</v>
      </c>
      <c r="O36" s="256"/>
      <c r="P36" s="256"/>
      <c r="Q36" s="259" t="s">
        <v>244</v>
      </c>
      <c r="R36" s="259" t="s">
        <v>241</v>
      </c>
      <c r="S36" s="259"/>
      <c r="T36" s="259"/>
    </row>
    <row r="37" spans="1:20" ht="10.15" customHeight="1" x14ac:dyDescent="0.2">
      <c r="A37" s="256" t="s">
        <v>184</v>
      </c>
      <c r="B37" s="257" t="s">
        <v>597</v>
      </c>
      <c r="C37" s="258" t="s">
        <v>347</v>
      </c>
      <c r="D37" s="259" t="s">
        <v>149</v>
      </c>
      <c r="E37" s="259" t="s">
        <v>120</v>
      </c>
      <c r="F37" s="259" t="s">
        <v>242</v>
      </c>
      <c r="G37" s="259"/>
      <c r="H37" s="259"/>
      <c r="I37" s="260">
        <v>44938</v>
      </c>
      <c r="J37" s="261">
        <v>44938</v>
      </c>
      <c r="K37" s="245">
        <f>IF(BDCORRECTIVA[[#This Row],[Fecha entrada]]=0,"",BDCORRECTIVA[[#This Row],[Fecha Fin]]-BDCORRECTIVA[[#This Row],[Fecha entrada]]+1)</f>
        <v>1</v>
      </c>
      <c r="L37" s="256"/>
      <c r="M37" s="256">
        <v>1</v>
      </c>
      <c r="N37" s="256"/>
      <c r="O37" s="256"/>
      <c r="P37" s="256"/>
      <c r="Q37" s="259" t="s">
        <v>314</v>
      </c>
      <c r="R37" s="259" t="s">
        <v>315</v>
      </c>
      <c r="S37" s="259"/>
      <c r="T37" s="259"/>
    </row>
    <row r="38" spans="1:20" ht="10.15" customHeight="1" x14ac:dyDescent="0.2">
      <c r="A38" s="256" t="s">
        <v>157</v>
      </c>
      <c r="B38" s="257" t="s">
        <v>597</v>
      </c>
      <c r="C38" s="258" t="s">
        <v>348</v>
      </c>
      <c r="D38" s="259" t="s">
        <v>149</v>
      </c>
      <c r="E38" s="259" t="s">
        <v>120</v>
      </c>
      <c r="F38" s="259" t="s">
        <v>242</v>
      </c>
      <c r="G38" s="259"/>
      <c r="H38" s="259"/>
      <c r="I38" s="260">
        <v>44938</v>
      </c>
      <c r="J38" s="261">
        <v>44938</v>
      </c>
      <c r="K38" s="245">
        <f>IF(BDCORRECTIVA[[#This Row],[Fecha entrada]]=0,"",BDCORRECTIVA[[#This Row],[Fecha Fin]]-BDCORRECTIVA[[#This Row],[Fecha entrada]]+1)</f>
        <v>1</v>
      </c>
      <c r="L38" s="256"/>
      <c r="M38" s="256"/>
      <c r="N38" s="256"/>
      <c r="O38" s="256"/>
      <c r="P38" s="256">
        <v>1</v>
      </c>
      <c r="Q38" s="259" t="s">
        <v>316</v>
      </c>
      <c r="R38" s="259" t="s">
        <v>317</v>
      </c>
      <c r="S38" s="259"/>
      <c r="T38" s="259"/>
    </row>
    <row r="39" spans="1:20" ht="10.15" customHeight="1" x14ac:dyDescent="0.2">
      <c r="A39" s="256" t="s">
        <v>112</v>
      </c>
      <c r="B39" s="257" t="s">
        <v>597</v>
      </c>
      <c r="C39" s="258" t="s">
        <v>349</v>
      </c>
      <c r="D39" s="259" t="s">
        <v>149</v>
      </c>
      <c r="E39" s="259" t="s">
        <v>120</v>
      </c>
      <c r="F39" s="259" t="s">
        <v>242</v>
      </c>
      <c r="G39" s="259"/>
      <c r="H39" s="259"/>
      <c r="I39" s="260">
        <v>44937</v>
      </c>
      <c r="J39" s="261">
        <v>44937</v>
      </c>
      <c r="K39" s="245">
        <f>IF(BDCORRECTIVA[[#This Row],[Fecha entrada]]=0,"",BDCORRECTIVA[[#This Row],[Fecha Fin]]-BDCORRECTIVA[[#This Row],[Fecha entrada]]+1)</f>
        <v>1</v>
      </c>
      <c r="L39" s="256"/>
      <c r="M39" s="256"/>
      <c r="N39" s="256"/>
      <c r="O39" s="256">
        <v>1</v>
      </c>
      <c r="P39" s="256"/>
      <c r="Q39" s="259" t="s">
        <v>318</v>
      </c>
      <c r="R39" s="259" t="s">
        <v>319</v>
      </c>
      <c r="S39" s="259"/>
      <c r="T39" s="259"/>
    </row>
    <row r="40" spans="1:20" ht="10.15" customHeight="1" x14ac:dyDescent="0.2">
      <c r="A40" s="256" t="s">
        <v>155</v>
      </c>
      <c r="B40" s="257" t="s">
        <v>592</v>
      </c>
      <c r="C40" s="258" t="s">
        <v>350</v>
      </c>
      <c r="D40" s="259" t="s">
        <v>149</v>
      </c>
      <c r="E40" s="259" t="s">
        <v>126</v>
      </c>
      <c r="F40" s="259"/>
      <c r="G40" s="259"/>
      <c r="H40" s="259"/>
      <c r="I40" s="260">
        <v>44945</v>
      </c>
      <c r="J40" s="261">
        <v>44945</v>
      </c>
      <c r="K40" s="245">
        <f>IF(BDCORRECTIVA[[#This Row],[Fecha entrada]]=0,"",BDCORRECTIVA[[#This Row],[Fecha Fin]]-BDCORRECTIVA[[#This Row],[Fecha entrada]]+1)</f>
        <v>1</v>
      </c>
      <c r="L40" s="256"/>
      <c r="M40" s="256"/>
      <c r="N40" s="256"/>
      <c r="O40" s="256">
        <v>1</v>
      </c>
      <c r="P40" s="256"/>
      <c r="Q40" s="259" t="s">
        <v>320</v>
      </c>
      <c r="R40" s="259" t="s">
        <v>321</v>
      </c>
      <c r="S40" s="259"/>
      <c r="T40" s="259"/>
    </row>
    <row r="41" spans="1:20" ht="10.15" customHeight="1" x14ac:dyDescent="0.2">
      <c r="A41" s="256" t="s">
        <v>135</v>
      </c>
      <c r="B41" s="257" t="s">
        <v>592</v>
      </c>
      <c r="C41" s="258" t="s">
        <v>351</v>
      </c>
      <c r="D41" s="259" t="s">
        <v>149</v>
      </c>
      <c r="E41" s="259" t="s">
        <v>126</v>
      </c>
      <c r="F41" s="259"/>
      <c r="G41" s="259"/>
      <c r="H41" s="259"/>
      <c r="I41" s="260">
        <v>44939</v>
      </c>
      <c r="J41" s="261">
        <v>44939</v>
      </c>
      <c r="K41" s="245">
        <f>IF(BDCORRECTIVA[[#This Row],[Fecha entrada]]=0,"",BDCORRECTIVA[[#This Row],[Fecha Fin]]-BDCORRECTIVA[[#This Row],[Fecha entrada]]+1)</f>
        <v>1</v>
      </c>
      <c r="L41" s="256"/>
      <c r="M41" s="256"/>
      <c r="N41" s="256">
        <v>1</v>
      </c>
      <c r="O41" s="256"/>
      <c r="P41" s="256"/>
      <c r="Q41" s="259" t="s">
        <v>244</v>
      </c>
      <c r="R41" s="259" t="s">
        <v>241</v>
      </c>
      <c r="S41" s="259"/>
      <c r="T41" s="259"/>
    </row>
    <row r="42" spans="1:20" ht="10.15" customHeight="1" x14ac:dyDescent="0.2">
      <c r="A42" s="256" t="s">
        <v>135</v>
      </c>
      <c r="B42" s="257" t="s">
        <v>592</v>
      </c>
      <c r="C42" s="258" t="s">
        <v>352</v>
      </c>
      <c r="D42" s="259" t="s">
        <v>149</v>
      </c>
      <c r="E42" s="259" t="s">
        <v>126</v>
      </c>
      <c r="F42" s="259"/>
      <c r="G42" s="259"/>
      <c r="H42" s="259"/>
      <c r="I42" s="260">
        <v>44945</v>
      </c>
      <c r="J42" s="261">
        <v>44945</v>
      </c>
      <c r="K42" s="245">
        <f>IF(BDCORRECTIVA[[#This Row],[Fecha entrada]]=0,"",BDCORRECTIVA[[#This Row],[Fecha Fin]]-BDCORRECTIVA[[#This Row],[Fecha entrada]]+1)</f>
        <v>1</v>
      </c>
      <c r="L42" s="256"/>
      <c r="M42" s="256"/>
      <c r="N42" s="256"/>
      <c r="O42" s="256">
        <v>1</v>
      </c>
      <c r="P42" s="256"/>
      <c r="Q42" s="259" t="s">
        <v>322</v>
      </c>
      <c r="R42" s="259" t="s">
        <v>323</v>
      </c>
      <c r="S42" s="259"/>
      <c r="T42" s="259"/>
    </row>
    <row r="43" spans="1:20" ht="10.15" customHeight="1" x14ac:dyDescent="0.2">
      <c r="A43" s="256" t="s">
        <v>131</v>
      </c>
      <c r="B43" s="257" t="s">
        <v>592</v>
      </c>
      <c r="C43" s="258" t="s">
        <v>353</v>
      </c>
      <c r="D43" s="259" t="s">
        <v>149</v>
      </c>
      <c r="E43" s="259" t="s">
        <v>126</v>
      </c>
      <c r="F43" s="259"/>
      <c r="G43" s="259"/>
      <c r="H43" s="259"/>
      <c r="I43" s="260">
        <v>44945</v>
      </c>
      <c r="J43" s="261">
        <v>44945</v>
      </c>
      <c r="K43" s="245">
        <f>IF(BDCORRECTIVA[[#This Row],[Fecha entrada]]=0,"",BDCORRECTIVA[[#This Row],[Fecha Fin]]-BDCORRECTIVA[[#This Row],[Fecha entrada]]+1)</f>
        <v>1</v>
      </c>
      <c r="L43" s="256"/>
      <c r="M43" s="256"/>
      <c r="N43" s="256"/>
      <c r="O43" s="256"/>
      <c r="P43" s="256">
        <v>1</v>
      </c>
      <c r="Q43" s="259" t="s">
        <v>322</v>
      </c>
      <c r="R43" s="259" t="s">
        <v>23</v>
      </c>
      <c r="S43" s="259"/>
      <c r="T43" s="259"/>
    </row>
    <row r="44" spans="1:20" ht="10.15" customHeight="1" x14ac:dyDescent="0.2">
      <c r="A44" s="256" t="s">
        <v>123</v>
      </c>
      <c r="B44" s="257" t="s">
        <v>596</v>
      </c>
      <c r="C44" s="258" t="s">
        <v>354</v>
      </c>
      <c r="D44" s="259" t="s">
        <v>149</v>
      </c>
      <c r="E44" s="259" t="s">
        <v>126</v>
      </c>
      <c r="F44" s="259"/>
      <c r="G44" s="259"/>
      <c r="H44" s="259"/>
      <c r="I44" s="262">
        <v>44956</v>
      </c>
      <c r="J44" s="263">
        <v>44956</v>
      </c>
      <c r="K44" s="245">
        <f>IF(BDCORRECTIVA[[#This Row],[Fecha entrada]]=0,"",BDCORRECTIVA[[#This Row],[Fecha Fin]]-BDCORRECTIVA[[#This Row],[Fecha entrada]]+1)</f>
        <v>1</v>
      </c>
      <c r="L44" s="264"/>
      <c r="M44" s="264">
        <v>1</v>
      </c>
      <c r="N44" s="264"/>
      <c r="O44" s="264"/>
      <c r="P44" s="264"/>
      <c r="Q44" s="259" t="s">
        <v>262</v>
      </c>
      <c r="R44" s="259" t="s">
        <v>482</v>
      </c>
      <c r="S44" s="259" t="s">
        <v>483</v>
      </c>
      <c r="T44" s="265"/>
    </row>
    <row r="45" spans="1:20" ht="10.15" customHeight="1" x14ac:dyDescent="0.2">
      <c r="A45" s="256" t="s">
        <v>103</v>
      </c>
      <c r="B45" s="257" t="s">
        <v>596</v>
      </c>
      <c r="C45" s="258" t="s">
        <v>355</v>
      </c>
      <c r="D45" s="259" t="s">
        <v>149</v>
      </c>
      <c r="E45" s="259" t="s">
        <v>126</v>
      </c>
      <c r="F45" s="259"/>
      <c r="G45" s="259"/>
      <c r="H45" s="259"/>
      <c r="I45" s="262">
        <v>44956</v>
      </c>
      <c r="J45" s="263">
        <v>44956</v>
      </c>
      <c r="K45" s="245">
        <f>IF(BDCORRECTIVA[[#This Row],[Fecha entrada]]=0,"",BDCORRECTIVA[[#This Row],[Fecha Fin]]-BDCORRECTIVA[[#This Row],[Fecha entrada]]+1)</f>
        <v>1</v>
      </c>
      <c r="L45" s="264"/>
      <c r="M45" s="264">
        <v>1</v>
      </c>
      <c r="N45" s="264"/>
      <c r="O45" s="264"/>
      <c r="P45" s="264"/>
      <c r="Q45" s="259" t="s">
        <v>262</v>
      </c>
      <c r="R45" s="259" t="s">
        <v>482</v>
      </c>
      <c r="S45" s="259" t="s">
        <v>483</v>
      </c>
      <c r="T45" s="265"/>
    </row>
    <row r="46" spans="1:20" ht="10.15" customHeight="1" x14ac:dyDescent="0.2">
      <c r="A46" s="256" t="s">
        <v>129</v>
      </c>
      <c r="B46" s="257" t="s">
        <v>595</v>
      </c>
      <c r="C46" s="258" t="s">
        <v>356</v>
      </c>
      <c r="D46" s="259" t="s">
        <v>149</v>
      </c>
      <c r="E46" s="259" t="s">
        <v>72</v>
      </c>
      <c r="F46" s="259" t="s">
        <v>243</v>
      </c>
      <c r="G46" s="259"/>
      <c r="H46" s="259"/>
      <c r="I46" s="262">
        <v>44927</v>
      </c>
      <c r="J46" s="263">
        <v>44927</v>
      </c>
      <c r="K46" s="245">
        <f>IF(BDCORRECTIVA[[#This Row],[Fecha entrada]]=0,"",BDCORRECTIVA[[#This Row],[Fecha Fin]]-BDCORRECTIVA[[#This Row],[Fecha entrada]]+1)</f>
        <v>1</v>
      </c>
      <c r="L46" s="264"/>
      <c r="M46" s="264"/>
      <c r="N46" s="264"/>
      <c r="O46" s="264"/>
      <c r="P46" s="264">
        <v>1</v>
      </c>
      <c r="Q46" s="259" t="s">
        <v>249</v>
      </c>
      <c r="R46" s="259" t="s">
        <v>484</v>
      </c>
      <c r="S46" s="259" t="s">
        <v>485</v>
      </c>
      <c r="T46" s="265"/>
    </row>
    <row r="47" spans="1:20" ht="10.15" customHeight="1" x14ac:dyDescent="0.2">
      <c r="A47" s="256" t="s">
        <v>184</v>
      </c>
      <c r="B47" s="257" t="s">
        <v>597</v>
      </c>
      <c r="C47" s="258" t="s">
        <v>357</v>
      </c>
      <c r="D47" s="259" t="s">
        <v>149</v>
      </c>
      <c r="E47" s="259" t="s">
        <v>120</v>
      </c>
      <c r="F47" s="259" t="s">
        <v>242</v>
      </c>
      <c r="G47" s="259"/>
      <c r="H47" s="259"/>
      <c r="I47" s="262">
        <v>44927</v>
      </c>
      <c r="J47" s="263">
        <v>44927</v>
      </c>
      <c r="K47" s="245">
        <f>IF(BDCORRECTIVA[[#This Row],[Fecha entrada]]=0,"",BDCORRECTIVA[[#This Row],[Fecha Fin]]-BDCORRECTIVA[[#This Row],[Fecha entrada]]+1)</f>
        <v>1</v>
      </c>
      <c r="L47" s="264"/>
      <c r="M47" s="264"/>
      <c r="N47" s="264">
        <v>1</v>
      </c>
      <c r="O47" s="264"/>
      <c r="P47" s="264"/>
      <c r="Q47" s="259" t="s">
        <v>288</v>
      </c>
      <c r="R47" s="259" t="s">
        <v>246</v>
      </c>
      <c r="S47" s="259" t="s">
        <v>486</v>
      </c>
      <c r="T47" s="265"/>
    </row>
    <row r="48" spans="1:20" ht="10.15" customHeight="1" x14ac:dyDescent="0.2">
      <c r="A48" s="256" t="s">
        <v>275</v>
      </c>
      <c r="B48" s="257" t="s">
        <v>595</v>
      </c>
      <c r="C48" s="258" t="s">
        <v>358</v>
      </c>
      <c r="D48" s="259" t="s">
        <v>149</v>
      </c>
      <c r="E48" s="259" t="s">
        <v>72</v>
      </c>
      <c r="F48" s="259" t="s">
        <v>243</v>
      </c>
      <c r="G48" s="259"/>
      <c r="H48" s="259"/>
      <c r="I48" s="262">
        <v>44927</v>
      </c>
      <c r="J48" s="263">
        <v>44927</v>
      </c>
      <c r="K48" s="245">
        <f>IF(BDCORRECTIVA[[#This Row],[Fecha entrada]]=0,"",BDCORRECTIVA[[#This Row],[Fecha Fin]]-BDCORRECTIVA[[#This Row],[Fecha entrada]]+1)</f>
        <v>1</v>
      </c>
      <c r="L48" s="264"/>
      <c r="M48" s="264"/>
      <c r="N48" s="264"/>
      <c r="O48" s="264"/>
      <c r="P48" s="264">
        <v>1</v>
      </c>
      <c r="Q48" s="259" t="s">
        <v>249</v>
      </c>
      <c r="R48" s="259" t="s">
        <v>484</v>
      </c>
      <c r="S48" s="259" t="s">
        <v>485</v>
      </c>
      <c r="T48" s="265"/>
    </row>
    <row r="49" spans="1:20" ht="10.15" customHeight="1" x14ac:dyDescent="0.2">
      <c r="A49" s="256" t="s">
        <v>108</v>
      </c>
      <c r="B49" s="257" t="s">
        <v>597</v>
      </c>
      <c r="C49" s="258" t="s">
        <v>359</v>
      </c>
      <c r="D49" s="259" t="s">
        <v>149</v>
      </c>
      <c r="E49" s="259" t="s">
        <v>120</v>
      </c>
      <c r="F49" s="259" t="s">
        <v>242</v>
      </c>
      <c r="G49" s="259"/>
      <c r="H49" s="259"/>
      <c r="I49" s="262">
        <v>44927</v>
      </c>
      <c r="J49" s="263">
        <v>44927</v>
      </c>
      <c r="K49" s="245">
        <f>IF(BDCORRECTIVA[[#This Row],[Fecha entrada]]=0,"",BDCORRECTIVA[[#This Row],[Fecha Fin]]-BDCORRECTIVA[[#This Row],[Fecha entrada]]+1)</f>
        <v>1</v>
      </c>
      <c r="L49" s="264"/>
      <c r="M49" s="264"/>
      <c r="N49" s="264">
        <v>1</v>
      </c>
      <c r="O49" s="264"/>
      <c r="P49" s="264"/>
      <c r="Q49" s="259" t="s">
        <v>249</v>
      </c>
      <c r="R49" s="259" t="s">
        <v>484</v>
      </c>
      <c r="S49" s="259" t="s">
        <v>485</v>
      </c>
      <c r="T49" s="265"/>
    </row>
    <row r="50" spans="1:20" ht="10.15" customHeight="1" x14ac:dyDescent="0.2">
      <c r="A50" s="256" t="s">
        <v>110</v>
      </c>
      <c r="B50" s="257" t="s">
        <v>597</v>
      </c>
      <c r="C50" s="258" t="s">
        <v>360</v>
      </c>
      <c r="D50" s="259" t="s">
        <v>149</v>
      </c>
      <c r="E50" s="259" t="s">
        <v>120</v>
      </c>
      <c r="F50" s="259" t="s">
        <v>242</v>
      </c>
      <c r="G50" s="259"/>
      <c r="H50" s="259"/>
      <c r="I50" s="262">
        <v>44927</v>
      </c>
      <c r="J50" s="263">
        <v>44927</v>
      </c>
      <c r="K50" s="245">
        <f>IF(BDCORRECTIVA[[#This Row],[Fecha entrada]]=0,"",BDCORRECTIVA[[#This Row],[Fecha Fin]]-BDCORRECTIVA[[#This Row],[Fecha entrada]]+1)</f>
        <v>1</v>
      </c>
      <c r="L50" s="264">
        <v>1</v>
      </c>
      <c r="M50" s="264"/>
      <c r="N50" s="264"/>
      <c r="O50" s="264"/>
      <c r="P50" s="264"/>
      <c r="Q50" s="259" t="s">
        <v>487</v>
      </c>
      <c r="R50" s="259" t="s">
        <v>488</v>
      </c>
      <c r="S50" s="259" t="s">
        <v>489</v>
      </c>
      <c r="T50" s="265"/>
    </row>
    <row r="51" spans="1:20" ht="10.15" customHeight="1" x14ac:dyDescent="0.2">
      <c r="A51" s="256" t="s">
        <v>103</v>
      </c>
      <c r="B51" s="257" t="s">
        <v>596</v>
      </c>
      <c r="C51" s="258" t="s">
        <v>361</v>
      </c>
      <c r="D51" s="259" t="s">
        <v>149</v>
      </c>
      <c r="E51" s="259" t="s">
        <v>297</v>
      </c>
      <c r="F51" s="259"/>
      <c r="G51" s="259"/>
      <c r="H51" s="259"/>
      <c r="I51" s="260">
        <v>44957</v>
      </c>
      <c r="J51" s="261">
        <v>44957</v>
      </c>
      <c r="K51" s="245">
        <f>IF(BDCORRECTIVA[[#This Row],[Fecha entrada]]=0,"",BDCORRECTIVA[[#This Row],[Fecha Fin]]-BDCORRECTIVA[[#This Row],[Fecha entrada]]+1)</f>
        <v>1</v>
      </c>
      <c r="L51" s="264"/>
      <c r="M51" s="264"/>
      <c r="N51" s="264"/>
      <c r="O51" s="264">
        <v>1</v>
      </c>
      <c r="P51" s="264"/>
      <c r="Q51" s="259" t="s">
        <v>490</v>
      </c>
      <c r="R51" s="259" t="s">
        <v>292</v>
      </c>
      <c r="S51" s="259" t="s">
        <v>491</v>
      </c>
      <c r="T51" s="265"/>
    </row>
    <row r="52" spans="1:20" ht="10.15" customHeight="1" x14ac:dyDescent="0.2">
      <c r="A52" s="256" t="s">
        <v>101</v>
      </c>
      <c r="B52" s="257" t="s">
        <v>594</v>
      </c>
      <c r="C52" s="258" t="s">
        <v>362</v>
      </c>
      <c r="D52" s="259" t="s">
        <v>149</v>
      </c>
      <c r="E52" s="259" t="s">
        <v>67</v>
      </c>
      <c r="F52" s="259"/>
      <c r="G52" s="259"/>
      <c r="H52" s="259"/>
      <c r="I52" s="262">
        <v>44951</v>
      </c>
      <c r="J52" s="263">
        <v>44951</v>
      </c>
      <c r="K52" s="245">
        <f>IF(BDCORRECTIVA[[#This Row],[Fecha entrada]]=0,"",BDCORRECTIVA[[#This Row],[Fecha Fin]]-BDCORRECTIVA[[#This Row],[Fecha entrada]]+1)</f>
        <v>1</v>
      </c>
      <c r="L52" s="264">
        <v>1</v>
      </c>
      <c r="M52" s="264"/>
      <c r="N52" s="264"/>
      <c r="O52" s="264"/>
      <c r="P52" s="264"/>
      <c r="Q52" s="259" t="s">
        <v>492</v>
      </c>
      <c r="R52" s="259" t="s">
        <v>493</v>
      </c>
      <c r="S52" s="259" t="s">
        <v>494</v>
      </c>
      <c r="T52" s="265"/>
    </row>
    <row r="53" spans="1:20" ht="10.15" customHeight="1" x14ac:dyDescent="0.2">
      <c r="A53" s="256" t="s">
        <v>138</v>
      </c>
      <c r="B53" s="257" t="s">
        <v>594</v>
      </c>
      <c r="C53" s="258" t="s">
        <v>363</v>
      </c>
      <c r="D53" s="259" t="s">
        <v>149</v>
      </c>
      <c r="E53" s="259" t="s">
        <v>67</v>
      </c>
      <c r="F53" s="259"/>
      <c r="G53" s="259"/>
      <c r="H53" s="259"/>
      <c r="I53" s="262">
        <v>44950</v>
      </c>
      <c r="J53" s="263">
        <v>44950</v>
      </c>
      <c r="K53" s="245">
        <f>IF(BDCORRECTIVA[[#This Row],[Fecha entrada]]=0,"",BDCORRECTIVA[[#This Row],[Fecha Fin]]-BDCORRECTIVA[[#This Row],[Fecha entrada]]+1)</f>
        <v>1</v>
      </c>
      <c r="L53" s="264"/>
      <c r="M53" s="264">
        <v>1</v>
      </c>
      <c r="N53" s="264"/>
      <c r="O53" s="264"/>
      <c r="P53" s="264"/>
      <c r="Q53" s="259" t="s">
        <v>262</v>
      </c>
      <c r="R53" s="259" t="s">
        <v>482</v>
      </c>
      <c r="S53" s="259" t="s">
        <v>483</v>
      </c>
      <c r="T53" s="265"/>
    </row>
    <row r="54" spans="1:20" ht="10.15" customHeight="1" x14ac:dyDescent="0.2">
      <c r="A54" s="256" t="s">
        <v>102</v>
      </c>
      <c r="B54" s="257" t="s">
        <v>593</v>
      </c>
      <c r="C54" s="258" t="s">
        <v>364</v>
      </c>
      <c r="D54" s="259" t="s">
        <v>149</v>
      </c>
      <c r="E54" s="259" t="s">
        <v>78</v>
      </c>
      <c r="F54" s="259"/>
      <c r="G54" s="259"/>
      <c r="H54" s="259"/>
      <c r="I54" s="262">
        <v>44955</v>
      </c>
      <c r="J54" s="263">
        <v>44955</v>
      </c>
      <c r="K54" s="245">
        <f>IF(BDCORRECTIVA[[#This Row],[Fecha entrada]]=0,"",BDCORRECTIVA[[#This Row],[Fecha Fin]]-BDCORRECTIVA[[#This Row],[Fecha entrada]]+1)</f>
        <v>1</v>
      </c>
      <c r="L54" s="264"/>
      <c r="M54" s="264"/>
      <c r="N54" s="264"/>
      <c r="O54" s="264">
        <v>1</v>
      </c>
      <c r="P54" s="264"/>
      <c r="Q54" s="259" t="s">
        <v>495</v>
      </c>
      <c r="R54" s="259" t="s">
        <v>497</v>
      </c>
      <c r="S54" s="259" t="s">
        <v>496</v>
      </c>
      <c r="T54" s="265"/>
    </row>
    <row r="55" spans="1:20" ht="10.15" customHeight="1" x14ac:dyDescent="0.2">
      <c r="A55" s="256" t="s">
        <v>184</v>
      </c>
      <c r="B55" s="257" t="s">
        <v>597</v>
      </c>
      <c r="C55" s="258" t="s">
        <v>365</v>
      </c>
      <c r="D55" s="259" t="s">
        <v>149</v>
      </c>
      <c r="E55" s="259" t="s">
        <v>120</v>
      </c>
      <c r="F55" s="259" t="s">
        <v>242</v>
      </c>
      <c r="G55" s="259"/>
      <c r="H55" s="259"/>
      <c r="I55" s="262">
        <v>44938</v>
      </c>
      <c r="J55" s="263">
        <v>44938</v>
      </c>
      <c r="K55" s="245">
        <f>IF(BDCORRECTIVA[[#This Row],[Fecha entrada]]=0,"",BDCORRECTIVA[[#This Row],[Fecha Fin]]-BDCORRECTIVA[[#This Row],[Fecha entrada]]+1)</f>
        <v>1</v>
      </c>
      <c r="L55" s="264"/>
      <c r="M55" s="264">
        <v>1</v>
      </c>
      <c r="N55" s="264"/>
      <c r="O55" s="264"/>
      <c r="P55" s="264"/>
      <c r="Q55" s="259" t="s">
        <v>262</v>
      </c>
      <c r="R55" s="259" t="s">
        <v>482</v>
      </c>
      <c r="S55" s="259" t="s">
        <v>498</v>
      </c>
      <c r="T55" s="265"/>
    </row>
    <row r="56" spans="1:20" ht="10.15" customHeight="1" x14ac:dyDescent="0.2">
      <c r="A56" s="256" t="s">
        <v>265</v>
      </c>
      <c r="B56" s="257" t="s">
        <v>592</v>
      </c>
      <c r="C56" s="258" t="s">
        <v>366</v>
      </c>
      <c r="D56" s="259" t="s">
        <v>149</v>
      </c>
      <c r="E56" s="259" t="s">
        <v>126</v>
      </c>
      <c r="F56" s="259"/>
      <c r="G56" s="259"/>
      <c r="H56" s="259"/>
      <c r="I56" s="262">
        <v>44936</v>
      </c>
      <c r="J56" s="263">
        <v>44936</v>
      </c>
      <c r="K56" s="245">
        <f>IF(BDCORRECTIVA[[#This Row],[Fecha entrada]]=0,"",BDCORRECTIVA[[#This Row],[Fecha Fin]]-BDCORRECTIVA[[#This Row],[Fecha entrada]]+1)</f>
        <v>1</v>
      </c>
      <c r="L56" s="264"/>
      <c r="M56" s="264">
        <v>1</v>
      </c>
      <c r="N56" s="264"/>
      <c r="O56" s="264"/>
      <c r="P56" s="264"/>
      <c r="Q56" s="259" t="s">
        <v>262</v>
      </c>
      <c r="R56" s="259" t="s">
        <v>482</v>
      </c>
      <c r="S56" s="259" t="s">
        <v>498</v>
      </c>
      <c r="T56" s="265"/>
    </row>
    <row r="57" spans="1:20" ht="10.15" customHeight="1" x14ac:dyDescent="0.2">
      <c r="A57" s="256" t="s">
        <v>184</v>
      </c>
      <c r="B57" s="257" t="s">
        <v>597</v>
      </c>
      <c r="C57" s="258" t="s">
        <v>367</v>
      </c>
      <c r="D57" s="259" t="s">
        <v>149</v>
      </c>
      <c r="E57" s="259" t="s">
        <v>120</v>
      </c>
      <c r="F57" s="259" t="s">
        <v>242</v>
      </c>
      <c r="G57" s="259"/>
      <c r="H57" s="259"/>
      <c r="I57" s="260">
        <v>44936</v>
      </c>
      <c r="J57" s="263">
        <v>44936</v>
      </c>
      <c r="K57" s="245">
        <f>IF(BDCORRECTIVA[[#This Row],[Fecha entrada]]=0,"",BDCORRECTIVA[[#This Row],[Fecha Fin]]-BDCORRECTIVA[[#This Row],[Fecha entrada]]+1)</f>
        <v>1</v>
      </c>
      <c r="L57" s="264"/>
      <c r="M57" s="264"/>
      <c r="N57" s="264"/>
      <c r="O57" s="264">
        <v>1</v>
      </c>
      <c r="P57" s="264"/>
      <c r="Q57" s="259" t="s">
        <v>499</v>
      </c>
      <c r="R57" s="259" t="s">
        <v>500</v>
      </c>
      <c r="S57" s="259" t="s">
        <v>501</v>
      </c>
      <c r="T57" s="265"/>
    </row>
    <row r="58" spans="1:20" ht="10.15" customHeight="1" x14ac:dyDescent="0.2">
      <c r="A58" s="256" t="s">
        <v>184</v>
      </c>
      <c r="B58" s="257" t="s">
        <v>597</v>
      </c>
      <c r="C58" s="258" t="s">
        <v>368</v>
      </c>
      <c r="D58" s="259" t="s">
        <v>149</v>
      </c>
      <c r="E58" s="259" t="s">
        <v>120</v>
      </c>
      <c r="F58" s="259" t="s">
        <v>242</v>
      </c>
      <c r="G58" s="259"/>
      <c r="H58" s="259"/>
      <c r="I58" s="262">
        <v>44936</v>
      </c>
      <c r="J58" s="263">
        <v>44936</v>
      </c>
      <c r="K58" s="245">
        <f>IF(BDCORRECTIVA[[#This Row],[Fecha entrada]]=0,"",BDCORRECTIVA[[#This Row],[Fecha Fin]]-BDCORRECTIVA[[#This Row],[Fecha entrada]]+1)</f>
        <v>1</v>
      </c>
      <c r="L58" s="264"/>
      <c r="M58" s="264"/>
      <c r="N58" s="264"/>
      <c r="O58" s="264">
        <v>1</v>
      </c>
      <c r="P58" s="264"/>
      <c r="Q58" s="259" t="s">
        <v>502</v>
      </c>
      <c r="R58" s="259" t="s">
        <v>503</v>
      </c>
      <c r="S58" s="259" t="s">
        <v>504</v>
      </c>
      <c r="T58" s="265"/>
    </row>
    <row r="59" spans="1:20" ht="10.15" customHeight="1" x14ac:dyDescent="0.2">
      <c r="A59" s="256" t="s">
        <v>157</v>
      </c>
      <c r="B59" s="257" t="s">
        <v>597</v>
      </c>
      <c r="C59" s="258" t="s">
        <v>369</v>
      </c>
      <c r="D59" s="259" t="s">
        <v>149</v>
      </c>
      <c r="E59" s="259" t="s">
        <v>120</v>
      </c>
      <c r="F59" s="259" t="s">
        <v>242</v>
      </c>
      <c r="G59" s="259"/>
      <c r="H59" s="259"/>
      <c r="I59" s="262">
        <v>44936</v>
      </c>
      <c r="J59" s="263">
        <v>44936</v>
      </c>
      <c r="K59" s="245">
        <f>IF(BDCORRECTIVA[[#This Row],[Fecha entrada]]=0,"",BDCORRECTIVA[[#This Row],[Fecha Fin]]-BDCORRECTIVA[[#This Row],[Fecha entrada]]+1)</f>
        <v>1</v>
      </c>
      <c r="L59" s="264"/>
      <c r="M59" s="264"/>
      <c r="N59" s="264"/>
      <c r="O59" s="264"/>
      <c r="P59" s="264">
        <v>1</v>
      </c>
      <c r="Q59" s="259" t="s">
        <v>249</v>
      </c>
      <c r="R59" s="259" t="s">
        <v>254</v>
      </c>
      <c r="S59" s="259" t="s">
        <v>485</v>
      </c>
      <c r="T59" s="265"/>
    </row>
    <row r="60" spans="1:20" ht="10.15" customHeight="1" x14ac:dyDescent="0.2">
      <c r="A60" s="256" t="s">
        <v>105</v>
      </c>
      <c r="B60" s="257" t="s">
        <v>592</v>
      </c>
      <c r="C60" s="258" t="s">
        <v>370</v>
      </c>
      <c r="D60" s="259" t="s">
        <v>149</v>
      </c>
      <c r="E60" s="259" t="s">
        <v>126</v>
      </c>
      <c r="F60" s="259"/>
      <c r="G60" s="259"/>
      <c r="H60" s="259"/>
      <c r="I60" s="262">
        <v>44936</v>
      </c>
      <c r="J60" s="263">
        <v>44936</v>
      </c>
      <c r="K60" s="245">
        <f>IF(BDCORRECTIVA[[#This Row],[Fecha entrada]]=0,"",BDCORRECTIVA[[#This Row],[Fecha Fin]]-BDCORRECTIVA[[#This Row],[Fecha entrada]]+1)</f>
        <v>1</v>
      </c>
      <c r="L60" s="264"/>
      <c r="M60" s="264"/>
      <c r="N60" s="264">
        <v>1</v>
      </c>
      <c r="O60" s="264"/>
      <c r="P60" s="264"/>
      <c r="Q60" s="259" t="s">
        <v>288</v>
      </c>
      <c r="R60" s="259" t="s">
        <v>246</v>
      </c>
      <c r="S60" s="259" t="s">
        <v>505</v>
      </c>
      <c r="T60" s="265"/>
    </row>
    <row r="61" spans="1:20" ht="10.15" customHeight="1" x14ac:dyDescent="0.2">
      <c r="A61" s="256" t="s">
        <v>103</v>
      </c>
      <c r="B61" s="257" t="s">
        <v>596</v>
      </c>
      <c r="C61" s="258" t="s">
        <v>371</v>
      </c>
      <c r="D61" s="259" t="s">
        <v>149</v>
      </c>
      <c r="E61" s="259" t="s">
        <v>297</v>
      </c>
      <c r="F61" s="259" t="s">
        <v>149</v>
      </c>
      <c r="G61" s="259"/>
      <c r="H61" s="259"/>
      <c r="I61" s="262">
        <v>44937</v>
      </c>
      <c r="J61" s="263">
        <v>44937</v>
      </c>
      <c r="K61" s="245">
        <f>IF(BDCORRECTIVA[[#This Row],[Fecha entrada]]=0,"",BDCORRECTIVA[[#This Row],[Fecha Fin]]-BDCORRECTIVA[[#This Row],[Fecha entrada]]+1)</f>
        <v>1</v>
      </c>
      <c r="L61" s="264"/>
      <c r="M61" s="264"/>
      <c r="N61" s="264">
        <v>1</v>
      </c>
      <c r="O61" s="264"/>
      <c r="P61" s="264"/>
      <c r="Q61" s="259" t="s">
        <v>288</v>
      </c>
      <c r="R61" s="259" t="s">
        <v>246</v>
      </c>
      <c r="S61" s="259" t="s">
        <v>506</v>
      </c>
      <c r="T61" s="265"/>
    </row>
    <row r="62" spans="1:20" ht="10.15" customHeight="1" x14ac:dyDescent="0.2">
      <c r="A62" s="256" t="s">
        <v>108</v>
      </c>
      <c r="B62" s="257" t="s">
        <v>597</v>
      </c>
      <c r="C62" s="258" t="s">
        <v>372</v>
      </c>
      <c r="D62" s="259" t="s">
        <v>149</v>
      </c>
      <c r="E62" s="259" t="s">
        <v>120</v>
      </c>
      <c r="F62" s="259" t="s">
        <v>242</v>
      </c>
      <c r="G62" s="259"/>
      <c r="H62" s="259"/>
      <c r="I62" s="262">
        <v>44935</v>
      </c>
      <c r="J62" s="263">
        <v>44935</v>
      </c>
      <c r="K62" s="245">
        <f>IF(BDCORRECTIVA[[#This Row],[Fecha entrada]]=0,"",BDCORRECTIVA[[#This Row],[Fecha Fin]]-BDCORRECTIVA[[#This Row],[Fecha entrada]]+1)</f>
        <v>1</v>
      </c>
      <c r="L62" s="264"/>
      <c r="M62" s="264"/>
      <c r="N62" s="264">
        <v>1</v>
      </c>
      <c r="O62" s="264"/>
      <c r="P62" s="264"/>
      <c r="Q62" s="259" t="s">
        <v>288</v>
      </c>
      <c r="R62" s="259" t="s">
        <v>246</v>
      </c>
      <c r="S62" s="259" t="s">
        <v>507</v>
      </c>
      <c r="T62" s="265"/>
    </row>
    <row r="63" spans="1:20" ht="10.15" customHeight="1" x14ac:dyDescent="0.2">
      <c r="A63" s="256" t="s">
        <v>109</v>
      </c>
      <c r="B63" s="257" t="s">
        <v>595</v>
      </c>
      <c r="C63" s="258" t="s">
        <v>373</v>
      </c>
      <c r="D63" s="259" t="s">
        <v>149</v>
      </c>
      <c r="E63" s="259" t="s">
        <v>72</v>
      </c>
      <c r="F63" s="259" t="s">
        <v>243</v>
      </c>
      <c r="G63" s="259"/>
      <c r="H63" s="259"/>
      <c r="I63" s="262">
        <v>44928</v>
      </c>
      <c r="J63" s="263">
        <v>44928</v>
      </c>
      <c r="K63" s="245">
        <f>IF(BDCORRECTIVA[[#This Row],[Fecha entrada]]=0,"",BDCORRECTIVA[[#This Row],[Fecha Fin]]-BDCORRECTIVA[[#This Row],[Fecha entrada]]+1)</f>
        <v>1</v>
      </c>
      <c r="L63" s="264"/>
      <c r="M63" s="264"/>
      <c r="N63" s="264"/>
      <c r="O63" s="264">
        <v>1</v>
      </c>
      <c r="P63" s="264"/>
      <c r="Q63" s="259" t="s">
        <v>291</v>
      </c>
      <c r="R63" s="259" t="s">
        <v>292</v>
      </c>
      <c r="S63" s="259" t="s">
        <v>491</v>
      </c>
      <c r="T63" s="265"/>
    </row>
    <row r="64" spans="1:20" ht="10.15" customHeight="1" x14ac:dyDescent="0.2">
      <c r="A64" s="256" t="s">
        <v>182</v>
      </c>
      <c r="B64" s="257" t="s">
        <v>592</v>
      </c>
      <c r="C64" s="258" t="s">
        <v>374</v>
      </c>
      <c r="D64" s="259" t="s">
        <v>149</v>
      </c>
      <c r="E64" s="259" t="s">
        <v>126</v>
      </c>
      <c r="F64" s="259"/>
      <c r="G64" s="259"/>
      <c r="H64" s="259"/>
      <c r="I64" s="262">
        <v>44928</v>
      </c>
      <c r="J64" s="263">
        <v>44928</v>
      </c>
      <c r="K64" s="245">
        <f>IF(BDCORRECTIVA[[#This Row],[Fecha entrada]]=0,"",BDCORRECTIVA[[#This Row],[Fecha Fin]]-BDCORRECTIVA[[#This Row],[Fecha entrada]]+1)</f>
        <v>1</v>
      </c>
      <c r="L64" s="264"/>
      <c r="M64" s="264"/>
      <c r="N64" s="264">
        <v>1</v>
      </c>
      <c r="O64" s="264"/>
      <c r="P64" s="264"/>
      <c r="Q64" s="259" t="s">
        <v>288</v>
      </c>
      <c r="R64" s="259" t="s">
        <v>246</v>
      </c>
      <c r="S64" s="259" t="s">
        <v>508</v>
      </c>
      <c r="T64" s="265"/>
    </row>
    <row r="65" spans="1:20" ht="10.15" customHeight="1" x14ac:dyDescent="0.2">
      <c r="A65" s="256" t="s">
        <v>174</v>
      </c>
      <c r="B65" s="257" t="s">
        <v>597</v>
      </c>
      <c r="C65" s="258" t="s">
        <v>375</v>
      </c>
      <c r="D65" s="259" t="s">
        <v>149</v>
      </c>
      <c r="E65" s="259" t="s">
        <v>120</v>
      </c>
      <c r="F65" s="259" t="s">
        <v>242</v>
      </c>
      <c r="G65" s="259"/>
      <c r="H65" s="259"/>
      <c r="I65" s="262">
        <v>44928</v>
      </c>
      <c r="J65" s="261">
        <v>44928</v>
      </c>
      <c r="K65" s="245">
        <f>IF(BDCORRECTIVA[[#This Row],[Fecha entrada]]=0,"",BDCORRECTIVA[[#This Row],[Fecha Fin]]-BDCORRECTIVA[[#This Row],[Fecha entrada]]+1)</f>
        <v>1</v>
      </c>
      <c r="L65" s="264"/>
      <c r="M65" s="264"/>
      <c r="N65" s="264"/>
      <c r="O65" s="264"/>
      <c r="P65" s="264">
        <v>1</v>
      </c>
      <c r="Q65" s="259" t="s">
        <v>249</v>
      </c>
      <c r="R65" s="259" t="s">
        <v>254</v>
      </c>
      <c r="S65" s="259" t="s">
        <v>513</v>
      </c>
      <c r="T65" s="265"/>
    </row>
    <row r="66" spans="1:20" ht="10.15" customHeight="1" x14ac:dyDescent="0.2">
      <c r="A66" s="256" t="s">
        <v>265</v>
      </c>
      <c r="B66" s="257" t="s">
        <v>592</v>
      </c>
      <c r="C66" s="258" t="s">
        <v>376</v>
      </c>
      <c r="D66" s="259" t="s">
        <v>149</v>
      </c>
      <c r="E66" s="259" t="s">
        <v>126</v>
      </c>
      <c r="F66" s="259" t="s">
        <v>149</v>
      </c>
      <c r="G66" s="259"/>
      <c r="H66" s="259"/>
      <c r="I66" s="262">
        <v>44928</v>
      </c>
      <c r="J66" s="263">
        <v>44928</v>
      </c>
      <c r="K66" s="245">
        <f>IF(BDCORRECTIVA[[#This Row],[Fecha entrada]]=0,"",BDCORRECTIVA[[#This Row],[Fecha Fin]]-BDCORRECTIVA[[#This Row],[Fecha entrada]]+1)</f>
        <v>1</v>
      </c>
      <c r="L66" s="264"/>
      <c r="M66" s="264"/>
      <c r="N66" s="264">
        <v>1</v>
      </c>
      <c r="O66" s="264"/>
      <c r="P66" s="264"/>
      <c r="Q66" s="259" t="s">
        <v>288</v>
      </c>
      <c r="R66" s="259" t="s">
        <v>246</v>
      </c>
      <c r="S66" s="259" t="s">
        <v>509</v>
      </c>
      <c r="T66" s="265"/>
    </row>
    <row r="67" spans="1:20" ht="10.15" customHeight="1" x14ac:dyDescent="0.2">
      <c r="A67" s="256" t="s">
        <v>129</v>
      </c>
      <c r="B67" s="257" t="s">
        <v>595</v>
      </c>
      <c r="C67" s="258" t="s">
        <v>377</v>
      </c>
      <c r="D67" s="259" t="s">
        <v>149</v>
      </c>
      <c r="E67" s="259" t="s">
        <v>72</v>
      </c>
      <c r="F67" s="259" t="s">
        <v>243</v>
      </c>
      <c r="G67" s="259"/>
      <c r="H67" s="259"/>
      <c r="I67" s="262">
        <v>44928</v>
      </c>
      <c r="J67" s="263">
        <v>44928</v>
      </c>
      <c r="K67" s="245">
        <f>IF(BDCORRECTIVA[[#This Row],[Fecha entrada]]=0,"",BDCORRECTIVA[[#This Row],[Fecha Fin]]-BDCORRECTIVA[[#This Row],[Fecha entrada]]+1)</f>
        <v>1</v>
      </c>
      <c r="L67" s="264"/>
      <c r="M67" s="264"/>
      <c r="N67" s="264">
        <v>1</v>
      </c>
      <c r="O67" s="264"/>
      <c r="P67" s="264"/>
      <c r="Q67" s="259" t="s">
        <v>249</v>
      </c>
      <c r="R67" s="259" t="s">
        <v>254</v>
      </c>
      <c r="S67" s="259" t="s">
        <v>485</v>
      </c>
      <c r="T67" s="265"/>
    </row>
    <row r="68" spans="1:20" ht="10.15" customHeight="1" x14ac:dyDescent="0.2">
      <c r="A68" s="256" t="s">
        <v>117</v>
      </c>
      <c r="B68" s="257" t="s">
        <v>594</v>
      </c>
      <c r="C68" s="258" t="s">
        <v>378</v>
      </c>
      <c r="D68" s="259" t="s">
        <v>149</v>
      </c>
      <c r="E68" s="259" t="s">
        <v>67</v>
      </c>
      <c r="F68" s="259"/>
      <c r="G68" s="259"/>
      <c r="H68" s="259"/>
      <c r="I68" s="262">
        <v>44928</v>
      </c>
      <c r="J68" s="263">
        <v>44928</v>
      </c>
      <c r="K68" s="245">
        <f>IF(BDCORRECTIVA[[#This Row],[Fecha entrada]]=0,"",BDCORRECTIVA[[#This Row],[Fecha Fin]]-BDCORRECTIVA[[#This Row],[Fecha entrada]]+1)</f>
        <v>1</v>
      </c>
      <c r="L68" s="264"/>
      <c r="M68" s="264"/>
      <c r="N68" s="264">
        <v>1</v>
      </c>
      <c r="O68" s="264"/>
      <c r="P68" s="264"/>
      <c r="Q68" s="259" t="s">
        <v>510</v>
      </c>
      <c r="R68" s="259" t="s">
        <v>245</v>
      </c>
      <c r="S68" s="259" t="s">
        <v>511</v>
      </c>
      <c r="T68" s="265"/>
    </row>
    <row r="69" spans="1:20" ht="10.15" customHeight="1" x14ac:dyDescent="0.2">
      <c r="A69" s="256" t="s">
        <v>119</v>
      </c>
      <c r="B69" s="257" t="s">
        <v>596</v>
      </c>
      <c r="C69" s="258" t="s">
        <v>379</v>
      </c>
      <c r="D69" s="259" t="s">
        <v>149</v>
      </c>
      <c r="E69" s="259" t="s">
        <v>297</v>
      </c>
      <c r="F69" s="259"/>
      <c r="G69" s="259"/>
      <c r="H69" s="259"/>
      <c r="I69" s="262">
        <v>44928</v>
      </c>
      <c r="J69" s="263">
        <v>44928</v>
      </c>
      <c r="K69" s="245">
        <f>IF(BDCORRECTIVA[[#This Row],[Fecha entrada]]=0,"",BDCORRECTIVA[[#This Row],[Fecha Fin]]-BDCORRECTIVA[[#This Row],[Fecha entrada]]+1)</f>
        <v>1</v>
      </c>
      <c r="L69" s="264"/>
      <c r="M69" s="264"/>
      <c r="N69" s="264"/>
      <c r="O69" s="264"/>
      <c r="P69" s="264">
        <v>1</v>
      </c>
      <c r="Q69" s="259" t="s">
        <v>322</v>
      </c>
      <c r="R69" s="259" t="s">
        <v>512</v>
      </c>
      <c r="S69" s="259" t="s">
        <v>513</v>
      </c>
      <c r="T69" s="265"/>
    </row>
    <row r="70" spans="1:20" ht="10.15" customHeight="1" x14ac:dyDescent="0.2">
      <c r="A70" s="256" t="s">
        <v>115</v>
      </c>
      <c r="B70" s="257" t="s">
        <v>593</v>
      </c>
      <c r="C70" s="258" t="s">
        <v>380</v>
      </c>
      <c r="D70" s="259" t="s">
        <v>514</v>
      </c>
      <c r="E70" s="259" t="s">
        <v>286</v>
      </c>
      <c r="F70" s="259" t="s">
        <v>79</v>
      </c>
      <c r="G70" s="259"/>
      <c r="H70" s="259"/>
      <c r="I70" s="262">
        <v>44928</v>
      </c>
      <c r="J70" s="263">
        <v>44928</v>
      </c>
      <c r="K70" s="245">
        <f>IF(BDCORRECTIVA[[#This Row],[Fecha entrada]]=0,"",BDCORRECTIVA[[#This Row],[Fecha Fin]]-BDCORRECTIVA[[#This Row],[Fecha entrada]]+1)</f>
        <v>1</v>
      </c>
      <c r="L70" s="264"/>
      <c r="M70" s="264"/>
      <c r="N70" s="264"/>
      <c r="O70" s="264"/>
      <c r="P70" s="264">
        <v>1</v>
      </c>
      <c r="Q70" s="259" t="s">
        <v>249</v>
      </c>
      <c r="R70" s="259" t="s">
        <v>254</v>
      </c>
      <c r="S70" s="259" t="s">
        <v>485</v>
      </c>
      <c r="T70" s="265"/>
    </row>
    <row r="71" spans="1:20" ht="10.15" customHeight="1" x14ac:dyDescent="0.2">
      <c r="A71" s="256" t="s">
        <v>265</v>
      </c>
      <c r="B71" s="257" t="s">
        <v>592</v>
      </c>
      <c r="C71" s="258" t="s">
        <v>381</v>
      </c>
      <c r="D71" s="259" t="s">
        <v>149</v>
      </c>
      <c r="E71" s="259" t="s">
        <v>126</v>
      </c>
      <c r="F71" s="259"/>
      <c r="G71" s="259"/>
      <c r="H71" s="259"/>
      <c r="I71" s="262">
        <v>44929</v>
      </c>
      <c r="J71" s="263">
        <v>44929</v>
      </c>
      <c r="K71" s="245">
        <f>IF(BDCORRECTIVA[[#This Row],[Fecha entrada]]=0,"",BDCORRECTIVA[[#This Row],[Fecha Fin]]-BDCORRECTIVA[[#This Row],[Fecha entrada]]+1)</f>
        <v>1</v>
      </c>
      <c r="L71" s="264"/>
      <c r="M71" s="264"/>
      <c r="N71" s="264">
        <v>1</v>
      </c>
      <c r="O71" s="264"/>
      <c r="P71" s="264"/>
      <c r="Q71" s="259" t="s">
        <v>288</v>
      </c>
      <c r="R71" s="259" t="s">
        <v>246</v>
      </c>
      <c r="S71" s="259" t="s">
        <v>515</v>
      </c>
      <c r="T71" s="265"/>
    </row>
    <row r="72" spans="1:20" ht="10.15" customHeight="1" x14ac:dyDescent="0.2">
      <c r="A72" s="256" t="s">
        <v>113</v>
      </c>
      <c r="B72" s="257" t="s">
        <v>595</v>
      </c>
      <c r="C72" s="258" t="s">
        <v>382</v>
      </c>
      <c r="D72" s="259" t="s">
        <v>149</v>
      </c>
      <c r="E72" s="259" t="s">
        <v>72</v>
      </c>
      <c r="F72" s="259" t="s">
        <v>243</v>
      </c>
      <c r="G72" s="259"/>
      <c r="H72" s="259"/>
      <c r="I72" s="262">
        <v>44928</v>
      </c>
      <c r="J72" s="263">
        <v>44928</v>
      </c>
      <c r="K72" s="245">
        <f>IF(BDCORRECTIVA[[#This Row],[Fecha entrada]]=0,"",BDCORRECTIVA[[#This Row],[Fecha Fin]]-BDCORRECTIVA[[#This Row],[Fecha entrada]]+1)</f>
        <v>1</v>
      </c>
      <c r="L72" s="264"/>
      <c r="M72" s="264"/>
      <c r="N72" s="264">
        <v>1</v>
      </c>
      <c r="O72" s="264"/>
      <c r="P72" s="264"/>
      <c r="Q72" s="259" t="s">
        <v>288</v>
      </c>
      <c r="R72" s="259" t="s">
        <v>246</v>
      </c>
      <c r="S72" s="259" t="s">
        <v>516</v>
      </c>
      <c r="T72" s="265"/>
    </row>
    <row r="73" spans="1:20" ht="10.15" customHeight="1" x14ac:dyDescent="0.2">
      <c r="A73" s="256" t="s">
        <v>170</v>
      </c>
      <c r="B73" s="257" t="s">
        <v>597</v>
      </c>
      <c r="C73" s="258" t="s">
        <v>383</v>
      </c>
      <c r="D73" s="259" t="s">
        <v>149</v>
      </c>
      <c r="E73" s="259" t="s">
        <v>120</v>
      </c>
      <c r="F73" s="259" t="s">
        <v>242</v>
      </c>
      <c r="G73" s="259"/>
      <c r="H73" s="259"/>
      <c r="I73" s="262">
        <v>44935</v>
      </c>
      <c r="J73" s="263">
        <v>44935</v>
      </c>
      <c r="K73" s="245">
        <f>IF(BDCORRECTIVA[[#This Row],[Fecha entrada]]=0,"",BDCORRECTIVA[[#This Row],[Fecha Fin]]-BDCORRECTIVA[[#This Row],[Fecha entrada]]+1)</f>
        <v>1</v>
      </c>
      <c r="L73" s="264"/>
      <c r="M73" s="264"/>
      <c r="N73" s="264">
        <v>1</v>
      </c>
      <c r="O73" s="264"/>
      <c r="P73" s="264"/>
      <c r="Q73" s="259" t="s">
        <v>288</v>
      </c>
      <c r="R73" s="259" t="s">
        <v>246</v>
      </c>
      <c r="S73" s="259" t="s">
        <v>517</v>
      </c>
      <c r="T73" s="265"/>
    </row>
    <row r="74" spans="1:20" ht="10.15" customHeight="1" x14ac:dyDescent="0.2">
      <c r="A74" s="256" t="s">
        <v>264</v>
      </c>
      <c r="B74" s="257" t="s">
        <v>594</v>
      </c>
      <c r="C74" s="258" t="s">
        <v>384</v>
      </c>
      <c r="D74" s="259" t="s">
        <v>149</v>
      </c>
      <c r="E74" s="259" t="s">
        <v>67</v>
      </c>
      <c r="F74" s="259"/>
      <c r="G74" s="259"/>
      <c r="H74" s="259"/>
      <c r="I74" s="260">
        <v>44934</v>
      </c>
      <c r="J74" s="263">
        <v>44934</v>
      </c>
      <c r="K74" s="245">
        <f>IF(BDCORRECTIVA[[#This Row],[Fecha entrada]]=0,"",BDCORRECTIVA[[#This Row],[Fecha Fin]]-BDCORRECTIVA[[#This Row],[Fecha entrada]]+1)</f>
        <v>1</v>
      </c>
      <c r="L74" s="264"/>
      <c r="M74" s="264"/>
      <c r="N74" s="264">
        <v>1</v>
      </c>
      <c r="O74" s="264"/>
      <c r="P74" s="264"/>
      <c r="Q74" s="259" t="s">
        <v>288</v>
      </c>
      <c r="R74" s="259" t="s">
        <v>246</v>
      </c>
      <c r="S74" s="259" t="s">
        <v>518</v>
      </c>
      <c r="T74" s="265"/>
    </row>
    <row r="75" spans="1:20" ht="10.15" customHeight="1" x14ac:dyDescent="0.2">
      <c r="A75" s="256" t="s">
        <v>275</v>
      </c>
      <c r="B75" s="257" t="s">
        <v>595</v>
      </c>
      <c r="C75" s="258" t="s">
        <v>385</v>
      </c>
      <c r="D75" s="259" t="s">
        <v>149</v>
      </c>
      <c r="E75" s="259" t="s">
        <v>72</v>
      </c>
      <c r="F75" s="259" t="s">
        <v>243</v>
      </c>
      <c r="G75" s="259"/>
      <c r="H75" s="259"/>
      <c r="I75" s="262">
        <v>44934</v>
      </c>
      <c r="J75" s="263">
        <v>44934</v>
      </c>
      <c r="K75" s="245">
        <f>IF(BDCORRECTIVA[[#This Row],[Fecha entrada]]=0,"",BDCORRECTIVA[[#This Row],[Fecha Fin]]-BDCORRECTIVA[[#This Row],[Fecha entrada]]+1)</f>
        <v>1</v>
      </c>
      <c r="L75" s="264"/>
      <c r="M75" s="264"/>
      <c r="N75" s="264"/>
      <c r="O75" s="264">
        <v>1</v>
      </c>
      <c r="P75" s="264"/>
      <c r="Q75" s="259" t="s">
        <v>519</v>
      </c>
      <c r="R75" s="259" t="s">
        <v>520</v>
      </c>
      <c r="S75" s="266" t="s">
        <v>521</v>
      </c>
      <c r="T75" s="265"/>
    </row>
    <row r="76" spans="1:20" ht="10.15" customHeight="1" x14ac:dyDescent="0.2">
      <c r="A76" s="256" t="s">
        <v>170</v>
      </c>
      <c r="B76" s="257" t="s">
        <v>597</v>
      </c>
      <c r="C76" s="258" t="s">
        <v>386</v>
      </c>
      <c r="D76" s="259" t="s">
        <v>149</v>
      </c>
      <c r="E76" s="259" t="s">
        <v>120</v>
      </c>
      <c r="F76" s="259" t="s">
        <v>242</v>
      </c>
      <c r="G76" s="259"/>
      <c r="H76" s="259"/>
      <c r="I76" s="260">
        <v>44934</v>
      </c>
      <c r="J76" s="263">
        <v>44934</v>
      </c>
      <c r="K76" s="245">
        <f>IF(BDCORRECTIVA[[#This Row],[Fecha entrada]]=0,"",BDCORRECTIVA[[#This Row],[Fecha Fin]]-BDCORRECTIVA[[#This Row],[Fecha entrada]]+1)</f>
        <v>1</v>
      </c>
      <c r="L76" s="264"/>
      <c r="M76" s="264"/>
      <c r="N76" s="264"/>
      <c r="O76" s="264">
        <v>1</v>
      </c>
      <c r="P76" s="264"/>
      <c r="Q76" s="259" t="s">
        <v>502</v>
      </c>
      <c r="R76" s="259" t="s">
        <v>503</v>
      </c>
      <c r="S76" s="259" t="s">
        <v>504</v>
      </c>
      <c r="T76" s="265"/>
    </row>
    <row r="77" spans="1:20" ht="10.15" customHeight="1" x14ac:dyDescent="0.2">
      <c r="A77" s="256" t="s">
        <v>170</v>
      </c>
      <c r="B77" s="257" t="s">
        <v>597</v>
      </c>
      <c r="C77" s="258" t="s">
        <v>387</v>
      </c>
      <c r="D77" s="259" t="s">
        <v>149</v>
      </c>
      <c r="E77" s="259" t="s">
        <v>120</v>
      </c>
      <c r="F77" s="259" t="s">
        <v>242</v>
      </c>
      <c r="G77" s="259"/>
      <c r="H77" s="259"/>
      <c r="I77" s="262">
        <v>44935</v>
      </c>
      <c r="J77" s="263">
        <v>44935</v>
      </c>
      <c r="K77" s="245">
        <f>IF(BDCORRECTIVA[[#This Row],[Fecha entrada]]=0,"",BDCORRECTIVA[[#This Row],[Fecha Fin]]-BDCORRECTIVA[[#This Row],[Fecha entrada]]+1)</f>
        <v>1</v>
      </c>
      <c r="L77" s="264"/>
      <c r="M77" s="264"/>
      <c r="N77" s="264"/>
      <c r="O77" s="264">
        <v>1</v>
      </c>
      <c r="P77" s="264"/>
      <c r="Q77" s="259" t="s">
        <v>522</v>
      </c>
      <c r="R77" s="259" t="s">
        <v>523</v>
      </c>
      <c r="S77" s="259" t="s">
        <v>524</v>
      </c>
      <c r="T77" s="265"/>
    </row>
    <row r="78" spans="1:20" ht="10.15" customHeight="1" x14ac:dyDescent="0.2">
      <c r="A78" s="256" t="s">
        <v>112</v>
      </c>
      <c r="B78" s="257" t="s">
        <v>597</v>
      </c>
      <c r="C78" s="258" t="s">
        <v>388</v>
      </c>
      <c r="D78" s="259" t="s">
        <v>149</v>
      </c>
      <c r="E78" s="259" t="s">
        <v>120</v>
      </c>
      <c r="F78" s="259" t="s">
        <v>242</v>
      </c>
      <c r="G78" s="259"/>
      <c r="H78" s="259"/>
      <c r="I78" s="262">
        <v>44935</v>
      </c>
      <c r="J78" s="263">
        <v>44935</v>
      </c>
      <c r="K78" s="245">
        <f>IF(BDCORRECTIVA[[#This Row],[Fecha entrada]]=0,"",BDCORRECTIVA[[#This Row],[Fecha Fin]]-BDCORRECTIVA[[#This Row],[Fecha entrada]]+1)</f>
        <v>1</v>
      </c>
      <c r="L78" s="264">
        <v>1</v>
      </c>
      <c r="M78" s="264"/>
      <c r="N78" s="264"/>
      <c r="O78" s="264"/>
      <c r="P78" s="264"/>
      <c r="Q78" s="259" t="s">
        <v>525</v>
      </c>
      <c r="R78" s="259" t="s">
        <v>526</v>
      </c>
      <c r="S78" s="259" t="s">
        <v>527</v>
      </c>
      <c r="T78" s="265"/>
    </row>
    <row r="79" spans="1:20" ht="10.15" customHeight="1" x14ac:dyDescent="0.2">
      <c r="A79" s="256" t="s">
        <v>129</v>
      </c>
      <c r="B79" s="257" t="s">
        <v>595</v>
      </c>
      <c r="C79" s="258" t="s">
        <v>389</v>
      </c>
      <c r="D79" s="259" t="s">
        <v>149</v>
      </c>
      <c r="E79" s="259" t="s">
        <v>72</v>
      </c>
      <c r="F79" s="259" t="s">
        <v>243</v>
      </c>
      <c r="G79" s="259"/>
      <c r="H79" s="259"/>
      <c r="I79" s="262">
        <v>44954</v>
      </c>
      <c r="J79" s="261">
        <v>44954</v>
      </c>
      <c r="K79" s="245">
        <f>IF(BDCORRECTIVA[[#This Row],[Fecha entrada]]=0,"",BDCORRECTIVA[[#This Row],[Fecha Fin]]-BDCORRECTIVA[[#This Row],[Fecha entrada]]+1)</f>
        <v>1</v>
      </c>
      <c r="L79" s="264"/>
      <c r="M79" s="264"/>
      <c r="N79" s="264">
        <v>1</v>
      </c>
      <c r="O79" s="264"/>
      <c r="P79" s="264"/>
      <c r="Q79" s="259" t="s">
        <v>244</v>
      </c>
      <c r="R79" s="259" t="s">
        <v>241</v>
      </c>
      <c r="S79" s="265"/>
      <c r="T79" s="265"/>
    </row>
    <row r="80" spans="1:20" ht="10.15" customHeight="1" x14ac:dyDescent="0.2">
      <c r="A80" s="256" t="s">
        <v>156</v>
      </c>
      <c r="B80" s="257" t="s">
        <v>595</v>
      </c>
      <c r="C80" s="258" t="s">
        <v>390</v>
      </c>
      <c r="D80" s="259" t="s">
        <v>149</v>
      </c>
      <c r="E80" s="259" t="s">
        <v>72</v>
      </c>
      <c r="F80" s="259" t="s">
        <v>243</v>
      </c>
      <c r="G80" s="259"/>
      <c r="H80" s="259"/>
      <c r="I80" s="262">
        <v>44955</v>
      </c>
      <c r="J80" s="263">
        <v>44955</v>
      </c>
      <c r="K80" s="245">
        <f>IF(BDCORRECTIVA[[#This Row],[Fecha entrada]]=0,"",BDCORRECTIVA[[#This Row],[Fecha Fin]]-BDCORRECTIVA[[#This Row],[Fecha entrada]]+1)</f>
        <v>1</v>
      </c>
      <c r="L80" s="264"/>
      <c r="M80" s="264"/>
      <c r="N80" s="264">
        <v>1</v>
      </c>
      <c r="O80" s="264"/>
      <c r="P80" s="264"/>
      <c r="Q80" s="259" t="s">
        <v>528</v>
      </c>
      <c r="R80" s="259" t="s">
        <v>529</v>
      </c>
      <c r="S80" s="259" t="s">
        <v>530</v>
      </c>
      <c r="T80" s="265"/>
    </row>
    <row r="81" spans="1:20" ht="10.15" customHeight="1" x14ac:dyDescent="0.2">
      <c r="A81" s="256" t="s">
        <v>237</v>
      </c>
      <c r="B81" s="257" t="s">
        <v>595</v>
      </c>
      <c r="C81" s="258" t="s">
        <v>391</v>
      </c>
      <c r="D81" s="259" t="s">
        <v>149</v>
      </c>
      <c r="E81" s="259" t="s">
        <v>72</v>
      </c>
      <c r="F81" s="259" t="s">
        <v>243</v>
      </c>
      <c r="G81" s="259" t="s">
        <v>149</v>
      </c>
      <c r="H81" s="259"/>
      <c r="I81" s="262">
        <v>44955</v>
      </c>
      <c r="J81" s="263">
        <v>44955</v>
      </c>
      <c r="K81" s="245">
        <f>IF(BDCORRECTIVA[[#This Row],[Fecha entrada]]=0,"",BDCORRECTIVA[[#This Row],[Fecha Fin]]-BDCORRECTIVA[[#This Row],[Fecha entrada]]+1)</f>
        <v>1</v>
      </c>
      <c r="L81" s="264"/>
      <c r="M81" s="264"/>
      <c r="N81" s="264">
        <v>1</v>
      </c>
      <c r="O81" s="264"/>
      <c r="P81" s="264"/>
      <c r="Q81" s="259" t="s">
        <v>244</v>
      </c>
      <c r="R81" s="259" t="s">
        <v>241</v>
      </c>
      <c r="S81" s="265"/>
      <c r="T81" s="265"/>
    </row>
    <row r="82" spans="1:20" ht="10.15" customHeight="1" x14ac:dyDescent="0.2">
      <c r="A82" s="256" t="s">
        <v>129</v>
      </c>
      <c r="B82" s="257" t="s">
        <v>595</v>
      </c>
      <c r="C82" s="258" t="s">
        <v>392</v>
      </c>
      <c r="D82" s="259" t="s">
        <v>149</v>
      </c>
      <c r="E82" s="259" t="s">
        <v>72</v>
      </c>
      <c r="F82" s="259" t="s">
        <v>243</v>
      </c>
      <c r="G82" s="259"/>
      <c r="H82" s="259"/>
      <c r="I82" s="262">
        <v>44955</v>
      </c>
      <c r="J82" s="263">
        <v>44955</v>
      </c>
      <c r="K82" s="245">
        <f>IF(BDCORRECTIVA[[#This Row],[Fecha entrada]]=0,"",BDCORRECTIVA[[#This Row],[Fecha Fin]]-BDCORRECTIVA[[#This Row],[Fecha entrada]]+1)</f>
        <v>1</v>
      </c>
      <c r="L82" s="264"/>
      <c r="M82" s="264"/>
      <c r="N82" s="264">
        <v>1</v>
      </c>
      <c r="O82" s="264"/>
      <c r="P82" s="264"/>
      <c r="Q82" s="259" t="s">
        <v>244</v>
      </c>
      <c r="R82" s="259" t="s">
        <v>241</v>
      </c>
      <c r="S82" s="265"/>
      <c r="T82" s="265"/>
    </row>
    <row r="83" spans="1:20" ht="10.15" customHeight="1" x14ac:dyDescent="0.2">
      <c r="A83" s="256" t="s">
        <v>177</v>
      </c>
      <c r="B83" s="257" t="s">
        <v>595</v>
      </c>
      <c r="C83" s="258" t="s">
        <v>393</v>
      </c>
      <c r="D83" s="259" t="s">
        <v>149</v>
      </c>
      <c r="E83" s="259" t="s">
        <v>72</v>
      </c>
      <c r="F83" s="259" t="s">
        <v>243</v>
      </c>
      <c r="G83" s="259"/>
      <c r="H83" s="259"/>
      <c r="I83" s="262">
        <v>44957</v>
      </c>
      <c r="J83" s="263">
        <v>44957</v>
      </c>
      <c r="K83" s="245">
        <f>IF(BDCORRECTIVA[[#This Row],[Fecha entrada]]=0,"",BDCORRECTIVA[[#This Row],[Fecha Fin]]-BDCORRECTIVA[[#This Row],[Fecha entrada]]+1)</f>
        <v>1</v>
      </c>
      <c r="L83" s="264"/>
      <c r="M83" s="264"/>
      <c r="N83" s="264">
        <v>1</v>
      </c>
      <c r="O83" s="264"/>
      <c r="P83" s="264"/>
      <c r="Q83" s="259" t="s">
        <v>244</v>
      </c>
      <c r="R83" s="259" t="s">
        <v>241</v>
      </c>
      <c r="S83" s="265"/>
      <c r="T83" s="265"/>
    </row>
    <row r="84" spans="1:20" ht="10.15" customHeight="1" x14ac:dyDescent="0.2">
      <c r="A84" s="256" t="s">
        <v>115</v>
      </c>
      <c r="B84" s="257" t="s">
        <v>593</v>
      </c>
      <c r="C84" s="258" t="s">
        <v>394</v>
      </c>
      <c r="D84" s="259" t="s">
        <v>514</v>
      </c>
      <c r="E84" s="259" t="s">
        <v>78</v>
      </c>
      <c r="F84" s="259" t="s">
        <v>79</v>
      </c>
      <c r="G84" s="259"/>
      <c r="H84" s="259"/>
      <c r="I84" s="262">
        <v>44954</v>
      </c>
      <c r="J84" s="263">
        <v>44954</v>
      </c>
      <c r="K84" s="245">
        <f>IF(BDCORRECTIVA[[#This Row],[Fecha entrada]]=0,"",BDCORRECTIVA[[#This Row],[Fecha Fin]]-BDCORRECTIVA[[#This Row],[Fecha entrada]]+1)</f>
        <v>1</v>
      </c>
      <c r="L84" s="264"/>
      <c r="M84" s="264"/>
      <c r="N84" s="264"/>
      <c r="O84" s="264">
        <v>1</v>
      </c>
      <c r="P84" s="264"/>
      <c r="Q84" s="259" t="s">
        <v>495</v>
      </c>
      <c r="R84" s="259" t="s">
        <v>531</v>
      </c>
      <c r="S84" s="259" t="s">
        <v>532</v>
      </c>
      <c r="T84" s="265"/>
    </row>
    <row r="85" spans="1:20" ht="10.15" customHeight="1" x14ac:dyDescent="0.2">
      <c r="A85" s="256" t="s">
        <v>103</v>
      </c>
      <c r="B85" s="257" t="s">
        <v>596</v>
      </c>
      <c r="C85" s="258" t="s">
        <v>395</v>
      </c>
      <c r="D85" s="259" t="s">
        <v>514</v>
      </c>
      <c r="E85" s="259" t="s">
        <v>126</v>
      </c>
      <c r="F85" s="259"/>
      <c r="G85" s="256"/>
      <c r="H85" s="259"/>
      <c r="I85" s="262">
        <v>44955</v>
      </c>
      <c r="J85" s="263">
        <v>44955</v>
      </c>
      <c r="K85" s="245">
        <f>IF(BDCORRECTIVA[[#This Row],[Fecha entrada]]=0,"",BDCORRECTIVA[[#This Row],[Fecha Fin]]-BDCORRECTIVA[[#This Row],[Fecha entrada]]+1)</f>
        <v>1</v>
      </c>
      <c r="L85" s="264"/>
      <c r="M85" s="264"/>
      <c r="N85" s="264">
        <v>1</v>
      </c>
      <c r="O85" s="264"/>
      <c r="P85" s="264"/>
      <c r="Q85" s="259" t="s">
        <v>288</v>
      </c>
      <c r="R85" s="259" t="s">
        <v>246</v>
      </c>
      <c r="S85" s="259" t="s">
        <v>533</v>
      </c>
      <c r="T85" s="265"/>
    </row>
    <row r="86" spans="1:20" ht="10.15" customHeight="1" x14ac:dyDescent="0.2">
      <c r="A86" s="256" t="s">
        <v>154</v>
      </c>
      <c r="B86" s="257" t="s">
        <v>596</v>
      </c>
      <c r="C86" s="258" t="s">
        <v>396</v>
      </c>
      <c r="D86" s="259" t="s">
        <v>149</v>
      </c>
      <c r="E86" s="259" t="s">
        <v>126</v>
      </c>
      <c r="F86" s="259"/>
      <c r="G86" s="256"/>
      <c r="H86" s="259"/>
      <c r="I86" s="262">
        <v>44955</v>
      </c>
      <c r="J86" s="263">
        <v>44955</v>
      </c>
      <c r="K86" s="245">
        <f>IF(BDCORRECTIVA[[#This Row],[Fecha entrada]]=0,"",BDCORRECTIVA[[#This Row],[Fecha Fin]]-BDCORRECTIVA[[#This Row],[Fecha entrada]]+1)</f>
        <v>1</v>
      </c>
      <c r="L86" s="264"/>
      <c r="M86" s="264"/>
      <c r="N86" s="264">
        <v>1</v>
      </c>
      <c r="O86" s="264"/>
      <c r="P86" s="264"/>
      <c r="Q86" s="259" t="s">
        <v>534</v>
      </c>
      <c r="R86" s="259" t="s">
        <v>535</v>
      </c>
      <c r="S86" s="259" t="s">
        <v>536</v>
      </c>
      <c r="T86" s="265"/>
    </row>
    <row r="87" spans="1:20" ht="10.15" customHeight="1" x14ac:dyDescent="0.2">
      <c r="A87" s="256" t="s">
        <v>103</v>
      </c>
      <c r="B87" s="257" t="s">
        <v>596</v>
      </c>
      <c r="C87" s="258" t="s">
        <v>397</v>
      </c>
      <c r="D87" s="259" t="s">
        <v>149</v>
      </c>
      <c r="E87" s="259" t="s">
        <v>126</v>
      </c>
      <c r="F87" s="259"/>
      <c r="G87" s="256"/>
      <c r="H87" s="259"/>
      <c r="I87" s="262">
        <v>44944</v>
      </c>
      <c r="J87" s="263">
        <v>44944</v>
      </c>
      <c r="K87" s="245">
        <f>IF(BDCORRECTIVA[[#This Row],[Fecha entrada]]=0,"",BDCORRECTIVA[[#This Row],[Fecha Fin]]-BDCORRECTIVA[[#This Row],[Fecha entrada]]+1)</f>
        <v>1</v>
      </c>
      <c r="L87" s="264"/>
      <c r="M87" s="264"/>
      <c r="N87" s="264"/>
      <c r="O87" s="264">
        <v>1</v>
      </c>
      <c r="P87" s="264"/>
      <c r="Q87" s="259" t="s">
        <v>519</v>
      </c>
      <c r="R87" s="259" t="s">
        <v>520</v>
      </c>
      <c r="S87" s="259" t="s">
        <v>521</v>
      </c>
      <c r="T87" s="265"/>
    </row>
    <row r="88" spans="1:20" ht="10.15" customHeight="1" x14ac:dyDescent="0.2">
      <c r="A88" s="256" t="s">
        <v>103</v>
      </c>
      <c r="B88" s="257" t="s">
        <v>596</v>
      </c>
      <c r="C88" s="258" t="s">
        <v>398</v>
      </c>
      <c r="D88" s="259" t="s">
        <v>149</v>
      </c>
      <c r="E88" s="259" t="s">
        <v>126</v>
      </c>
      <c r="F88" s="259"/>
      <c r="G88" s="256"/>
      <c r="H88" s="259"/>
      <c r="I88" s="262">
        <v>44952</v>
      </c>
      <c r="J88" s="263">
        <v>44952</v>
      </c>
      <c r="K88" s="245">
        <f>IF(BDCORRECTIVA[[#This Row],[Fecha entrada]]=0,"",BDCORRECTIVA[[#This Row],[Fecha Fin]]-BDCORRECTIVA[[#This Row],[Fecha entrada]]+1)</f>
        <v>1</v>
      </c>
      <c r="L88" s="264"/>
      <c r="M88" s="264"/>
      <c r="N88" s="264"/>
      <c r="O88" s="264">
        <v>1</v>
      </c>
      <c r="P88" s="264"/>
      <c r="Q88" s="259" t="s">
        <v>537</v>
      </c>
      <c r="R88" s="259" t="s">
        <v>803</v>
      </c>
      <c r="S88" s="265"/>
      <c r="T88" s="265"/>
    </row>
    <row r="89" spans="1:20" ht="13.15" customHeight="1" x14ac:dyDescent="0.2">
      <c r="A89" s="256" t="s">
        <v>154</v>
      </c>
      <c r="B89" s="257" t="s">
        <v>596</v>
      </c>
      <c r="C89" s="258" t="s">
        <v>399</v>
      </c>
      <c r="D89" s="267" t="s">
        <v>149</v>
      </c>
      <c r="E89" s="259" t="s">
        <v>126</v>
      </c>
      <c r="F89" s="259"/>
      <c r="G89" s="256"/>
      <c r="H89" s="259"/>
      <c r="I89" s="262">
        <v>44944</v>
      </c>
      <c r="J89" s="263">
        <v>44944</v>
      </c>
      <c r="K89" s="245">
        <f>IF(BDCORRECTIVA[[#This Row],[Fecha entrada]]=0,"",BDCORRECTIVA[[#This Row],[Fecha Fin]]-BDCORRECTIVA[[#This Row],[Fecha entrada]]+1)</f>
        <v>1</v>
      </c>
      <c r="L89" s="264">
        <v>1</v>
      </c>
      <c r="M89" s="264"/>
      <c r="N89" s="264"/>
      <c r="O89" s="264"/>
      <c r="P89" s="264"/>
      <c r="Q89" s="259" t="s">
        <v>538</v>
      </c>
      <c r="R89" s="259" t="s">
        <v>539</v>
      </c>
      <c r="S89" s="259" t="s">
        <v>540</v>
      </c>
      <c r="T89" s="265"/>
    </row>
    <row r="90" spans="1:20" ht="10.15" customHeight="1" x14ac:dyDescent="0.2">
      <c r="A90" s="256" t="s">
        <v>154</v>
      </c>
      <c r="B90" s="257" t="s">
        <v>596</v>
      </c>
      <c r="C90" s="258" t="s">
        <v>400</v>
      </c>
      <c r="D90" s="259" t="s">
        <v>149</v>
      </c>
      <c r="E90" s="259" t="s">
        <v>126</v>
      </c>
      <c r="F90" s="259"/>
      <c r="G90" s="256"/>
      <c r="H90" s="259"/>
      <c r="I90" s="260">
        <v>44941</v>
      </c>
      <c r="J90" s="263">
        <v>44941</v>
      </c>
      <c r="K90" s="245">
        <f>IF(BDCORRECTIVA[[#This Row],[Fecha entrada]]=0,"",BDCORRECTIVA[[#This Row],[Fecha Fin]]-BDCORRECTIVA[[#This Row],[Fecha entrada]]+1)</f>
        <v>1</v>
      </c>
      <c r="L90" s="264"/>
      <c r="M90" s="264"/>
      <c r="N90" s="264">
        <v>1</v>
      </c>
      <c r="O90" s="264"/>
      <c r="P90" s="264"/>
      <c r="Q90" s="259" t="s">
        <v>244</v>
      </c>
      <c r="R90" s="259" t="s">
        <v>279</v>
      </c>
      <c r="S90" s="259" t="s">
        <v>530</v>
      </c>
      <c r="T90" s="265"/>
    </row>
    <row r="91" spans="1:20" ht="10.15" customHeight="1" x14ac:dyDescent="0.2">
      <c r="A91" s="256" t="s">
        <v>170</v>
      </c>
      <c r="B91" s="257" t="s">
        <v>597</v>
      </c>
      <c r="C91" s="258" t="s">
        <v>401</v>
      </c>
      <c r="D91" s="259" t="s">
        <v>149</v>
      </c>
      <c r="E91" s="259" t="s">
        <v>120</v>
      </c>
      <c r="F91" s="259" t="s">
        <v>242</v>
      </c>
      <c r="G91" s="256"/>
      <c r="H91" s="259"/>
      <c r="I91" s="262">
        <v>44950</v>
      </c>
      <c r="J91" s="263">
        <v>44950</v>
      </c>
      <c r="K91" s="245">
        <f>IF(BDCORRECTIVA[[#This Row],[Fecha entrada]]=0,"",BDCORRECTIVA[[#This Row],[Fecha Fin]]-BDCORRECTIVA[[#This Row],[Fecha entrada]]+1)</f>
        <v>1</v>
      </c>
      <c r="L91" s="264"/>
      <c r="M91" s="264"/>
      <c r="N91" s="264">
        <v>1</v>
      </c>
      <c r="O91" s="264"/>
      <c r="P91" s="264"/>
      <c r="Q91" s="259" t="s">
        <v>244</v>
      </c>
      <c r="R91" s="259" t="s">
        <v>241</v>
      </c>
      <c r="S91" s="265"/>
      <c r="T91" s="265"/>
    </row>
    <row r="92" spans="1:20" ht="10.15" customHeight="1" x14ac:dyDescent="0.2">
      <c r="A92" s="256" t="s">
        <v>170</v>
      </c>
      <c r="B92" s="257" t="s">
        <v>597</v>
      </c>
      <c r="C92" s="258" t="s">
        <v>402</v>
      </c>
      <c r="D92" s="259" t="s">
        <v>149</v>
      </c>
      <c r="E92" s="259" t="s">
        <v>120</v>
      </c>
      <c r="F92" s="259" t="s">
        <v>242</v>
      </c>
      <c r="G92" s="256"/>
      <c r="H92" s="259"/>
      <c r="I92" s="262">
        <v>44949</v>
      </c>
      <c r="J92" s="263">
        <v>44949</v>
      </c>
      <c r="K92" s="245">
        <f>IF(BDCORRECTIVA[[#This Row],[Fecha entrada]]=0,"",BDCORRECTIVA[[#This Row],[Fecha Fin]]-BDCORRECTIVA[[#This Row],[Fecha entrada]]+1)</f>
        <v>1</v>
      </c>
      <c r="L92" s="264"/>
      <c r="M92" s="264"/>
      <c r="N92" s="264">
        <v>1</v>
      </c>
      <c r="O92" s="264"/>
      <c r="P92" s="264"/>
      <c r="Q92" s="259" t="s">
        <v>244</v>
      </c>
      <c r="R92" s="259" t="s">
        <v>241</v>
      </c>
      <c r="S92" s="265"/>
      <c r="T92" s="265"/>
    </row>
    <row r="93" spans="1:20" ht="10.15" customHeight="1" x14ac:dyDescent="0.2">
      <c r="A93" s="256" t="s">
        <v>157</v>
      </c>
      <c r="B93" s="257" t="s">
        <v>597</v>
      </c>
      <c r="C93" s="258" t="s">
        <v>403</v>
      </c>
      <c r="D93" s="259" t="s">
        <v>149</v>
      </c>
      <c r="E93" s="259" t="s">
        <v>120</v>
      </c>
      <c r="F93" s="259" t="s">
        <v>242</v>
      </c>
      <c r="G93" s="256"/>
      <c r="H93" s="259"/>
      <c r="I93" s="262">
        <v>44954</v>
      </c>
      <c r="J93" s="263">
        <v>44954</v>
      </c>
      <c r="K93" s="245">
        <f>IF(BDCORRECTIVA[[#This Row],[Fecha entrada]]=0,"",BDCORRECTIVA[[#This Row],[Fecha Fin]]-BDCORRECTIVA[[#This Row],[Fecha entrada]]+1)</f>
        <v>1</v>
      </c>
      <c r="L93" s="264"/>
      <c r="M93" s="264"/>
      <c r="N93" s="264">
        <v>1</v>
      </c>
      <c r="O93" s="264"/>
      <c r="P93" s="264"/>
      <c r="Q93" s="259" t="s">
        <v>244</v>
      </c>
      <c r="R93" s="259" t="s">
        <v>241</v>
      </c>
      <c r="S93" s="265"/>
      <c r="T93" s="265"/>
    </row>
    <row r="94" spans="1:20" ht="10.15" customHeight="1" x14ac:dyDescent="0.2">
      <c r="A94" s="256" t="s">
        <v>184</v>
      </c>
      <c r="B94" s="257" t="s">
        <v>597</v>
      </c>
      <c r="C94" s="258" t="s">
        <v>404</v>
      </c>
      <c r="D94" s="259" t="s">
        <v>149</v>
      </c>
      <c r="E94" s="259" t="s">
        <v>120</v>
      </c>
      <c r="F94" s="259"/>
      <c r="G94" s="256"/>
      <c r="H94" s="259"/>
      <c r="I94" s="262">
        <v>44950</v>
      </c>
      <c r="J94" s="263">
        <v>44950</v>
      </c>
      <c r="K94" s="245">
        <f>IF(BDCORRECTIVA[[#This Row],[Fecha entrada]]=0,"",BDCORRECTIVA[[#This Row],[Fecha Fin]]-BDCORRECTIVA[[#This Row],[Fecha entrada]]+1)</f>
        <v>1</v>
      </c>
      <c r="L94" s="264"/>
      <c r="M94" s="264">
        <v>1</v>
      </c>
      <c r="N94" s="264"/>
      <c r="O94" s="264"/>
      <c r="P94" s="264"/>
      <c r="Q94" s="259" t="s">
        <v>541</v>
      </c>
      <c r="R94" s="259" t="s">
        <v>542</v>
      </c>
      <c r="S94" s="259" t="s">
        <v>802</v>
      </c>
      <c r="T94" s="265"/>
    </row>
    <row r="95" spans="1:20" ht="10.15" customHeight="1" x14ac:dyDescent="0.2">
      <c r="A95" s="256" t="s">
        <v>129</v>
      </c>
      <c r="B95" s="257" t="s">
        <v>595</v>
      </c>
      <c r="C95" s="258" t="s">
        <v>405</v>
      </c>
      <c r="D95" s="259" t="s">
        <v>149</v>
      </c>
      <c r="E95" s="259" t="s">
        <v>72</v>
      </c>
      <c r="F95" s="259" t="s">
        <v>243</v>
      </c>
      <c r="G95" s="259"/>
      <c r="H95" s="259"/>
      <c r="I95" s="260">
        <v>44944</v>
      </c>
      <c r="J95" s="263">
        <v>44944</v>
      </c>
      <c r="K95" s="245">
        <f>IF(BDCORRECTIVA[[#This Row],[Fecha entrada]]=0,"",BDCORRECTIVA[[#This Row],[Fecha Fin]]-BDCORRECTIVA[[#This Row],[Fecha entrada]]+1)</f>
        <v>1</v>
      </c>
      <c r="L95" s="264"/>
      <c r="M95" s="264">
        <v>1</v>
      </c>
      <c r="N95" s="264"/>
      <c r="O95" s="264"/>
      <c r="P95" s="264"/>
      <c r="Q95" s="259" t="s">
        <v>543</v>
      </c>
      <c r="R95" s="259" t="s">
        <v>544</v>
      </c>
      <c r="S95" s="259" t="s">
        <v>545</v>
      </c>
      <c r="T95" s="265"/>
    </row>
    <row r="96" spans="1:20" ht="10.15" customHeight="1" x14ac:dyDescent="0.2">
      <c r="A96" s="256" t="s">
        <v>129</v>
      </c>
      <c r="B96" s="257" t="s">
        <v>595</v>
      </c>
      <c r="C96" s="258" t="s">
        <v>406</v>
      </c>
      <c r="D96" s="259" t="s">
        <v>149</v>
      </c>
      <c r="E96" s="259" t="s">
        <v>72</v>
      </c>
      <c r="F96" s="259" t="s">
        <v>243</v>
      </c>
      <c r="G96" s="259" t="s">
        <v>149</v>
      </c>
      <c r="H96" s="259"/>
      <c r="I96" s="262">
        <v>44945</v>
      </c>
      <c r="J96" s="263">
        <v>44945</v>
      </c>
      <c r="K96" s="245">
        <f>IF(BDCORRECTIVA[[#This Row],[Fecha entrada]]=0,"",BDCORRECTIVA[[#This Row],[Fecha Fin]]-BDCORRECTIVA[[#This Row],[Fecha entrada]]+1)</f>
        <v>1</v>
      </c>
      <c r="L96" s="264"/>
      <c r="M96" s="264"/>
      <c r="N96" s="264">
        <v>1</v>
      </c>
      <c r="O96" s="264"/>
      <c r="P96" s="264"/>
      <c r="Q96" s="259" t="s">
        <v>546</v>
      </c>
      <c r="R96" s="259" t="s">
        <v>246</v>
      </c>
      <c r="S96" s="259" t="s">
        <v>547</v>
      </c>
      <c r="T96" s="265"/>
    </row>
    <row r="97" spans="1:20" ht="10.15" customHeight="1" x14ac:dyDescent="0.2">
      <c r="A97" s="256" t="s">
        <v>191</v>
      </c>
      <c r="B97" s="257" t="s">
        <v>595</v>
      </c>
      <c r="C97" s="258" t="s">
        <v>407</v>
      </c>
      <c r="D97" s="259" t="s">
        <v>149</v>
      </c>
      <c r="E97" s="259" t="s">
        <v>72</v>
      </c>
      <c r="F97" s="259"/>
      <c r="G97" s="259"/>
      <c r="H97" s="259"/>
      <c r="I97" s="262">
        <v>44948</v>
      </c>
      <c r="J97" s="263">
        <v>44948</v>
      </c>
      <c r="K97" s="245">
        <f>IF(BDCORRECTIVA[[#This Row],[Fecha entrada]]=0,"",BDCORRECTIVA[[#This Row],[Fecha Fin]]-BDCORRECTIVA[[#This Row],[Fecha entrada]]+1)</f>
        <v>1</v>
      </c>
      <c r="L97" s="264"/>
      <c r="M97" s="264">
        <v>1</v>
      </c>
      <c r="N97" s="264"/>
      <c r="O97" s="264"/>
      <c r="P97" s="264"/>
      <c r="Q97" s="259" t="s">
        <v>548</v>
      </c>
      <c r="R97" s="259" t="s">
        <v>549</v>
      </c>
      <c r="S97" s="265"/>
      <c r="T97" s="265"/>
    </row>
    <row r="98" spans="1:20" ht="10.15" customHeight="1" x14ac:dyDescent="0.2">
      <c r="A98" s="256" t="s">
        <v>183</v>
      </c>
      <c r="B98" s="257" t="s">
        <v>595</v>
      </c>
      <c r="C98" s="258" t="s">
        <v>408</v>
      </c>
      <c r="D98" s="259" t="s">
        <v>149</v>
      </c>
      <c r="E98" s="259" t="s">
        <v>72</v>
      </c>
      <c r="F98" s="259"/>
      <c r="G98" s="259"/>
      <c r="H98" s="259"/>
      <c r="I98" s="262">
        <v>44948</v>
      </c>
      <c r="J98" s="263">
        <v>44948</v>
      </c>
      <c r="K98" s="245">
        <f>IF(BDCORRECTIVA[[#This Row],[Fecha entrada]]=0,"",BDCORRECTIVA[[#This Row],[Fecha Fin]]-BDCORRECTIVA[[#This Row],[Fecha entrada]]+1)</f>
        <v>1</v>
      </c>
      <c r="L98" s="264"/>
      <c r="M98" s="264"/>
      <c r="N98" s="264"/>
      <c r="O98" s="264"/>
      <c r="P98" s="264">
        <v>1</v>
      </c>
      <c r="Q98" s="259" t="s">
        <v>249</v>
      </c>
      <c r="R98" s="259" t="s">
        <v>254</v>
      </c>
      <c r="S98" s="259" t="s">
        <v>513</v>
      </c>
      <c r="T98" s="265"/>
    </row>
    <row r="99" spans="1:20" ht="10.15" customHeight="1" x14ac:dyDescent="0.2">
      <c r="A99" s="256" t="s">
        <v>183</v>
      </c>
      <c r="B99" s="257" t="s">
        <v>595</v>
      </c>
      <c r="C99" s="258" t="s">
        <v>409</v>
      </c>
      <c r="D99" s="259" t="s">
        <v>149</v>
      </c>
      <c r="E99" s="259" t="s">
        <v>550</v>
      </c>
      <c r="F99" s="259" t="s">
        <v>243</v>
      </c>
      <c r="G99" s="259"/>
      <c r="H99" s="259"/>
      <c r="I99" s="262">
        <v>44950</v>
      </c>
      <c r="J99" s="263">
        <v>44950</v>
      </c>
      <c r="K99" s="245">
        <f>IF(BDCORRECTIVA[[#This Row],[Fecha entrada]]=0,"",BDCORRECTIVA[[#This Row],[Fecha Fin]]-BDCORRECTIVA[[#This Row],[Fecha entrada]]+1)</f>
        <v>1</v>
      </c>
      <c r="L99" s="264">
        <v>1</v>
      </c>
      <c r="M99" s="264"/>
      <c r="N99" s="264"/>
      <c r="O99" s="264"/>
      <c r="P99" s="264"/>
      <c r="Q99" s="259" t="s">
        <v>551</v>
      </c>
      <c r="R99" s="259" t="s">
        <v>552</v>
      </c>
      <c r="S99" s="265"/>
      <c r="T99" s="265"/>
    </row>
    <row r="100" spans="1:20" ht="10.15" customHeight="1" x14ac:dyDescent="0.2">
      <c r="A100" s="256" t="s">
        <v>156</v>
      </c>
      <c r="B100" s="257" t="s">
        <v>595</v>
      </c>
      <c r="C100" s="258" t="s">
        <v>410</v>
      </c>
      <c r="D100" s="259" t="s">
        <v>149</v>
      </c>
      <c r="E100" s="259" t="s">
        <v>72</v>
      </c>
      <c r="F100" s="259" t="s">
        <v>243</v>
      </c>
      <c r="G100" s="259" t="s">
        <v>149</v>
      </c>
      <c r="H100" s="259"/>
      <c r="I100" s="262">
        <v>44951</v>
      </c>
      <c r="J100" s="263">
        <v>44951</v>
      </c>
      <c r="K100" s="245">
        <f>IF(BDCORRECTIVA[[#This Row],[Fecha entrada]]=0,"",BDCORRECTIVA[[#This Row],[Fecha Fin]]-BDCORRECTIVA[[#This Row],[Fecha entrada]]+1)</f>
        <v>1</v>
      </c>
      <c r="L100" s="264"/>
      <c r="M100" s="264"/>
      <c r="N100" s="264">
        <v>1</v>
      </c>
      <c r="O100" s="264"/>
      <c r="P100" s="264"/>
      <c r="Q100" s="259" t="s">
        <v>244</v>
      </c>
      <c r="R100" s="259" t="s">
        <v>241</v>
      </c>
      <c r="S100" s="265"/>
      <c r="T100" s="265"/>
    </row>
    <row r="101" spans="1:20" ht="10.15" customHeight="1" x14ac:dyDescent="0.2">
      <c r="A101" s="256" t="s">
        <v>275</v>
      </c>
      <c r="B101" s="257" t="s">
        <v>595</v>
      </c>
      <c r="C101" s="258" t="s">
        <v>411</v>
      </c>
      <c r="D101" s="259" t="s">
        <v>149</v>
      </c>
      <c r="E101" s="259" t="s">
        <v>72</v>
      </c>
      <c r="F101" s="259" t="s">
        <v>243</v>
      </c>
      <c r="G101" s="259"/>
      <c r="H101" s="259"/>
      <c r="I101" s="262">
        <v>44953</v>
      </c>
      <c r="J101" s="263">
        <v>44953</v>
      </c>
      <c r="K101" s="245">
        <f>IF(BDCORRECTIVA[[#This Row],[Fecha entrada]]=0,"",BDCORRECTIVA[[#This Row],[Fecha Fin]]-BDCORRECTIVA[[#This Row],[Fecha entrada]]+1)</f>
        <v>1</v>
      </c>
      <c r="L101" s="264"/>
      <c r="M101" s="264"/>
      <c r="N101" s="264"/>
      <c r="O101" s="264">
        <v>1</v>
      </c>
      <c r="P101" s="264"/>
      <c r="Q101" s="259" t="s">
        <v>553</v>
      </c>
      <c r="R101" s="259" t="s">
        <v>554</v>
      </c>
      <c r="S101" s="259" t="s">
        <v>555</v>
      </c>
      <c r="T101" s="265"/>
    </row>
    <row r="102" spans="1:20" s="321" customFormat="1" ht="10.15" customHeight="1" x14ac:dyDescent="0.2">
      <c r="A102" s="312" t="s">
        <v>41</v>
      </c>
      <c r="B102" s="313" t="s">
        <v>593</v>
      </c>
      <c r="C102" s="314" t="s">
        <v>412</v>
      </c>
      <c r="D102" s="315" t="s">
        <v>149</v>
      </c>
      <c r="E102" s="315" t="s">
        <v>765</v>
      </c>
      <c r="F102" s="315" t="s">
        <v>766</v>
      </c>
      <c r="G102" s="315"/>
      <c r="H102" s="315"/>
      <c r="I102" s="316">
        <v>44962</v>
      </c>
      <c r="J102" s="317">
        <v>44963</v>
      </c>
      <c r="K102" s="318"/>
      <c r="L102" s="319"/>
      <c r="M102" s="319"/>
      <c r="N102" s="319"/>
      <c r="O102" s="319">
        <v>1</v>
      </c>
      <c r="P102" s="319"/>
      <c r="Q102" s="315" t="s">
        <v>538</v>
      </c>
      <c r="R102" s="315" t="s">
        <v>539</v>
      </c>
      <c r="S102" s="315" t="s">
        <v>793</v>
      </c>
      <c r="T102" s="320"/>
    </row>
    <row r="103" spans="1:20" ht="10.15" customHeight="1" x14ac:dyDescent="0.2">
      <c r="A103" s="256" t="s">
        <v>103</v>
      </c>
      <c r="B103" s="257" t="s">
        <v>593</v>
      </c>
      <c r="C103" s="258" t="s">
        <v>413</v>
      </c>
      <c r="D103" s="259" t="s">
        <v>149</v>
      </c>
      <c r="E103" s="259" t="s">
        <v>77</v>
      </c>
      <c r="F103" s="259" t="s">
        <v>79</v>
      </c>
      <c r="G103" s="259"/>
      <c r="H103" s="259"/>
      <c r="I103" s="262">
        <v>44970</v>
      </c>
      <c r="J103" s="263">
        <v>44970</v>
      </c>
      <c r="K103" s="245">
        <f>IF(BDCORRECTIVA[[#This Row],[Fecha entrada]]=0,"",BDCORRECTIVA[[#This Row],[Fecha Fin]]-BDCORRECTIVA[[#This Row],[Fecha entrada]]+1)</f>
        <v>1</v>
      </c>
      <c r="L103" s="264"/>
      <c r="M103" s="264">
        <v>1</v>
      </c>
      <c r="N103" s="264"/>
      <c r="O103" s="264"/>
      <c r="P103" s="264"/>
      <c r="Q103" s="259" t="s">
        <v>767</v>
      </c>
      <c r="R103" s="259" t="s">
        <v>768</v>
      </c>
      <c r="S103" s="259" t="s">
        <v>769</v>
      </c>
      <c r="T103" s="265"/>
    </row>
    <row r="104" spans="1:20" ht="10.15" customHeight="1" x14ac:dyDescent="0.2">
      <c r="A104" s="256" t="s">
        <v>157</v>
      </c>
      <c r="B104" s="257" t="s">
        <v>593</v>
      </c>
      <c r="C104" s="258" t="s">
        <v>414</v>
      </c>
      <c r="D104" s="259" t="s">
        <v>514</v>
      </c>
      <c r="E104" s="259" t="s">
        <v>79</v>
      </c>
      <c r="F104" s="259" t="s">
        <v>76</v>
      </c>
      <c r="G104" s="259"/>
      <c r="H104" s="259"/>
      <c r="I104" s="262">
        <v>44976</v>
      </c>
      <c r="J104" s="263">
        <v>44976</v>
      </c>
      <c r="K104" s="245">
        <f>IF(BDCORRECTIVA[[#This Row],[Fecha entrada]]=0,"",BDCORRECTIVA[[#This Row],[Fecha Fin]]-BDCORRECTIVA[[#This Row],[Fecha entrada]]+1)</f>
        <v>1</v>
      </c>
      <c r="L104" s="264">
        <v>1</v>
      </c>
      <c r="M104" s="264"/>
      <c r="N104" s="264"/>
      <c r="O104" s="264"/>
      <c r="P104" s="264"/>
      <c r="Q104" s="259" t="s">
        <v>767</v>
      </c>
      <c r="R104" s="259" t="s">
        <v>768</v>
      </c>
      <c r="S104" s="259" t="s">
        <v>769</v>
      </c>
      <c r="T104" s="265"/>
    </row>
    <row r="105" spans="1:20" ht="10.15" customHeight="1" x14ac:dyDescent="0.2">
      <c r="A105" s="256" t="s">
        <v>770</v>
      </c>
      <c r="B105" s="257" t="s">
        <v>593</v>
      </c>
      <c r="C105" s="258" t="s">
        <v>415</v>
      </c>
      <c r="D105" s="259" t="s">
        <v>514</v>
      </c>
      <c r="E105" s="259" t="s">
        <v>285</v>
      </c>
      <c r="F105" s="259" t="s">
        <v>76</v>
      </c>
      <c r="G105" s="259"/>
      <c r="H105" s="259"/>
      <c r="I105" s="262">
        <v>44983</v>
      </c>
      <c r="J105" s="263">
        <v>44983</v>
      </c>
      <c r="K105" s="245">
        <f>IF(BDCORRECTIVA[[#This Row],[Fecha entrada]]=0,"",BDCORRECTIVA[[#This Row],[Fecha Fin]]-BDCORRECTIVA[[#This Row],[Fecha entrada]]+1)</f>
        <v>1</v>
      </c>
      <c r="L105" s="264"/>
      <c r="M105" s="264"/>
      <c r="N105" s="264"/>
      <c r="O105" s="264">
        <v>1</v>
      </c>
      <c r="P105" s="264"/>
      <c r="Q105" s="259" t="s">
        <v>771</v>
      </c>
      <c r="R105" s="259" t="s">
        <v>794</v>
      </c>
      <c r="S105" s="259" t="s">
        <v>795</v>
      </c>
      <c r="T105" s="265"/>
    </row>
    <row r="106" spans="1:20" ht="10.15" customHeight="1" x14ac:dyDescent="0.2">
      <c r="A106" s="256" t="s">
        <v>54</v>
      </c>
      <c r="B106" s="257" t="s">
        <v>593</v>
      </c>
      <c r="C106" s="258" t="s">
        <v>416</v>
      </c>
      <c r="D106" s="259" t="s">
        <v>791</v>
      </c>
      <c r="E106" s="259" t="s">
        <v>127</v>
      </c>
      <c r="F106" s="259" t="s">
        <v>79</v>
      </c>
      <c r="G106" s="259"/>
      <c r="H106" s="259"/>
      <c r="I106" s="262">
        <v>44982</v>
      </c>
      <c r="J106" s="263">
        <v>44982</v>
      </c>
      <c r="K106" s="245">
        <f>IF(BDCORRECTIVA[[#This Row],[Fecha entrada]]=0,"",BDCORRECTIVA[[#This Row],[Fecha Fin]]-BDCORRECTIVA[[#This Row],[Fecha entrada]]+1)</f>
        <v>1</v>
      </c>
      <c r="L106" s="264"/>
      <c r="M106" s="264">
        <v>1</v>
      </c>
      <c r="N106" s="264"/>
      <c r="O106" s="264"/>
      <c r="P106" s="264"/>
      <c r="Q106" s="259" t="s">
        <v>767</v>
      </c>
      <c r="R106" s="259" t="s">
        <v>772</v>
      </c>
      <c r="S106" s="259" t="s">
        <v>801</v>
      </c>
      <c r="T106" s="265"/>
    </row>
    <row r="107" spans="1:20" ht="10.15" customHeight="1" x14ac:dyDescent="0.2">
      <c r="A107" s="256" t="s">
        <v>52</v>
      </c>
      <c r="B107" s="257" t="s">
        <v>596</v>
      </c>
      <c r="C107" s="258" t="s">
        <v>417</v>
      </c>
      <c r="D107" s="306" t="s">
        <v>149</v>
      </c>
      <c r="E107" s="259" t="s">
        <v>297</v>
      </c>
      <c r="F107" s="259" t="s">
        <v>792</v>
      </c>
      <c r="G107" s="259"/>
      <c r="H107" s="259"/>
      <c r="I107" s="262">
        <v>44982</v>
      </c>
      <c r="J107" s="261">
        <v>44982</v>
      </c>
      <c r="K107" s="245">
        <f>IF(BDCORRECTIVA[[#This Row],[Fecha entrada]]=0,"",BDCORRECTIVA[[#This Row],[Fecha Fin]]-BDCORRECTIVA[[#This Row],[Fecha entrada]]+1)</f>
        <v>1</v>
      </c>
      <c r="L107" s="264"/>
      <c r="M107" s="264"/>
      <c r="N107" s="264"/>
      <c r="O107" s="264">
        <v>1</v>
      </c>
      <c r="P107" s="264"/>
      <c r="Q107" s="259" t="s">
        <v>560</v>
      </c>
      <c r="R107" s="259" t="s">
        <v>559</v>
      </c>
      <c r="S107" s="259" t="s">
        <v>561</v>
      </c>
      <c r="T107" s="265"/>
    </row>
    <row r="108" spans="1:20" ht="10.15" customHeight="1" x14ac:dyDescent="0.2">
      <c r="A108" s="256" t="s">
        <v>123</v>
      </c>
      <c r="B108" s="257" t="s">
        <v>596</v>
      </c>
      <c r="C108" s="258" t="s">
        <v>418</v>
      </c>
      <c r="D108" s="306" t="s">
        <v>149</v>
      </c>
      <c r="E108" s="259" t="s">
        <v>287</v>
      </c>
      <c r="F108" s="259" t="s">
        <v>285</v>
      </c>
      <c r="G108" s="259"/>
      <c r="H108" s="259"/>
      <c r="I108" s="262">
        <v>44976</v>
      </c>
      <c r="J108" s="263">
        <v>44976</v>
      </c>
      <c r="K108" s="245">
        <f>IF(BDCORRECTIVA[[#This Row],[Fecha entrada]]=0,"",BDCORRECTIVA[[#This Row],[Fecha Fin]]-BDCORRECTIVA[[#This Row],[Fecha entrada]]+1)</f>
        <v>1</v>
      </c>
      <c r="L108" s="264"/>
      <c r="M108" s="264"/>
      <c r="N108" s="264"/>
      <c r="O108" s="264">
        <v>1</v>
      </c>
      <c r="P108" s="264"/>
      <c r="Q108" s="259" t="s">
        <v>767</v>
      </c>
      <c r="R108" s="259" t="s">
        <v>773</v>
      </c>
      <c r="S108" s="259" t="s">
        <v>801</v>
      </c>
      <c r="T108" s="265"/>
    </row>
    <row r="109" spans="1:20" ht="10.15" customHeight="1" x14ac:dyDescent="0.2">
      <c r="A109" s="256" t="s">
        <v>154</v>
      </c>
      <c r="B109" s="257" t="s">
        <v>596</v>
      </c>
      <c r="C109" s="258" t="s">
        <v>419</v>
      </c>
      <c r="D109" s="306" t="s">
        <v>149</v>
      </c>
      <c r="E109" s="259" t="s">
        <v>287</v>
      </c>
      <c r="F109" s="259" t="s">
        <v>285</v>
      </c>
      <c r="G109" s="259"/>
      <c r="H109" s="259"/>
      <c r="I109" s="262">
        <v>44964</v>
      </c>
      <c r="J109" s="263">
        <v>44964</v>
      </c>
      <c r="K109" s="245">
        <f>IF(BDCORRECTIVA[[#This Row],[Fecha entrada]]=0,"",BDCORRECTIVA[[#This Row],[Fecha Fin]]-BDCORRECTIVA[[#This Row],[Fecha entrada]]+1)</f>
        <v>1</v>
      </c>
      <c r="L109" s="264"/>
      <c r="M109" s="264">
        <v>1</v>
      </c>
      <c r="N109" s="264"/>
      <c r="O109" s="264"/>
      <c r="P109" s="264"/>
      <c r="Q109" s="259" t="s">
        <v>796</v>
      </c>
      <c r="R109" s="259" t="s">
        <v>315</v>
      </c>
      <c r="S109" s="259"/>
      <c r="T109" s="265"/>
    </row>
    <row r="110" spans="1:20" ht="10.15" customHeight="1" x14ac:dyDescent="0.2">
      <c r="A110" s="256" t="s">
        <v>129</v>
      </c>
      <c r="B110" s="257" t="s">
        <v>595</v>
      </c>
      <c r="C110" s="258" t="s">
        <v>420</v>
      </c>
      <c r="D110" s="259" t="s">
        <v>149</v>
      </c>
      <c r="E110" s="259" t="s">
        <v>72</v>
      </c>
      <c r="F110" s="259" t="s">
        <v>243</v>
      </c>
      <c r="G110" s="259"/>
      <c r="H110" s="259"/>
      <c r="I110" s="262">
        <v>44958</v>
      </c>
      <c r="J110" s="263">
        <v>44958</v>
      </c>
      <c r="K110" s="245">
        <f>IF(BDCORRECTIVA[[#This Row],[Fecha entrada]]=0,"",BDCORRECTIVA[[#This Row],[Fecha Fin]]-BDCORRECTIVA[[#This Row],[Fecha entrada]]+1)</f>
        <v>1</v>
      </c>
      <c r="L110" s="264"/>
      <c r="M110" s="264"/>
      <c r="N110" s="264">
        <v>1</v>
      </c>
      <c r="O110" s="264"/>
      <c r="P110" s="264"/>
      <c r="Q110" s="259" t="s">
        <v>307</v>
      </c>
      <c r="R110" s="259" t="s">
        <v>241</v>
      </c>
      <c r="S110" s="259"/>
      <c r="T110" s="265"/>
    </row>
    <row r="111" spans="1:20" ht="10.15" customHeight="1" x14ac:dyDescent="0.2">
      <c r="A111" s="256" t="s">
        <v>113</v>
      </c>
      <c r="B111" s="257" t="s">
        <v>595</v>
      </c>
      <c r="C111" s="258" t="s">
        <v>421</v>
      </c>
      <c r="D111" s="259" t="s">
        <v>149</v>
      </c>
      <c r="E111" s="259" t="s">
        <v>72</v>
      </c>
      <c r="F111" s="259" t="s">
        <v>243</v>
      </c>
      <c r="G111" s="259"/>
      <c r="H111" s="259"/>
      <c r="I111" s="262">
        <v>44958</v>
      </c>
      <c r="J111" s="263">
        <v>44958</v>
      </c>
      <c r="K111" s="245">
        <f>IF(BDCORRECTIVA[[#This Row],[Fecha entrada]]=0,"",BDCORRECTIVA[[#This Row],[Fecha Fin]]-BDCORRECTIVA[[#This Row],[Fecha entrada]]+1)</f>
        <v>1</v>
      </c>
      <c r="L111" s="264"/>
      <c r="M111" s="264"/>
      <c r="N111" s="264">
        <v>1</v>
      </c>
      <c r="O111" s="264"/>
      <c r="P111" s="264"/>
      <c r="Q111" s="259" t="s">
        <v>307</v>
      </c>
      <c r="R111" s="259" t="s">
        <v>241</v>
      </c>
      <c r="S111" s="259"/>
      <c r="T111" s="265"/>
    </row>
    <row r="112" spans="1:20" ht="10.15" customHeight="1" x14ac:dyDescent="0.2">
      <c r="A112" s="256" t="s">
        <v>183</v>
      </c>
      <c r="B112" s="257" t="s">
        <v>595</v>
      </c>
      <c r="C112" s="258" t="s">
        <v>422</v>
      </c>
      <c r="D112" s="259" t="s">
        <v>149</v>
      </c>
      <c r="E112" s="259" t="s">
        <v>72</v>
      </c>
      <c r="F112" s="259" t="s">
        <v>243</v>
      </c>
      <c r="G112" s="259"/>
      <c r="H112" s="259"/>
      <c r="I112" s="262">
        <v>44963</v>
      </c>
      <c r="J112" s="263">
        <v>44963</v>
      </c>
      <c r="K112" s="245">
        <f>IF(BDCORRECTIVA[[#This Row],[Fecha entrada]]=0,"",BDCORRECTIVA[[#This Row],[Fecha Fin]]-BDCORRECTIVA[[#This Row],[Fecha entrada]]+1)</f>
        <v>1</v>
      </c>
      <c r="L112" s="264"/>
      <c r="M112" s="264"/>
      <c r="N112" s="264">
        <v>1</v>
      </c>
      <c r="O112" s="264"/>
      <c r="P112" s="264"/>
      <c r="Q112" s="259" t="s">
        <v>307</v>
      </c>
      <c r="R112" s="259" t="s">
        <v>241</v>
      </c>
      <c r="S112" s="259"/>
      <c r="T112" s="265"/>
    </row>
    <row r="113" spans="1:20" ht="10.15" customHeight="1" x14ac:dyDescent="0.2">
      <c r="A113" s="256" t="s">
        <v>275</v>
      </c>
      <c r="B113" s="257" t="s">
        <v>595</v>
      </c>
      <c r="C113" s="258" t="s">
        <v>423</v>
      </c>
      <c r="D113" s="259" t="s">
        <v>149</v>
      </c>
      <c r="E113" s="259" t="s">
        <v>72</v>
      </c>
      <c r="F113" s="259" t="s">
        <v>243</v>
      </c>
      <c r="G113" s="259"/>
      <c r="H113" s="259"/>
      <c r="I113" s="262">
        <v>44964</v>
      </c>
      <c r="J113" s="263">
        <v>44964</v>
      </c>
      <c r="K113" s="245">
        <f>IF(BDCORRECTIVA[[#This Row],[Fecha entrada]]=0,"",BDCORRECTIVA[[#This Row],[Fecha Fin]]-BDCORRECTIVA[[#This Row],[Fecha entrada]]+1)</f>
        <v>1</v>
      </c>
      <c r="L113" s="264"/>
      <c r="M113" s="264"/>
      <c r="N113" s="264">
        <v>1</v>
      </c>
      <c r="O113" s="264"/>
      <c r="P113" s="264"/>
      <c r="Q113" s="259" t="s">
        <v>774</v>
      </c>
      <c r="R113" s="259" t="s">
        <v>775</v>
      </c>
      <c r="S113" s="259"/>
      <c r="T113" s="265"/>
    </row>
    <row r="114" spans="1:20" ht="10.15" customHeight="1" x14ac:dyDescent="0.2">
      <c r="A114" s="256" t="s">
        <v>275</v>
      </c>
      <c r="B114" s="257" t="s">
        <v>595</v>
      </c>
      <c r="C114" s="258" t="s">
        <v>424</v>
      </c>
      <c r="D114" s="259" t="s">
        <v>149</v>
      </c>
      <c r="E114" s="259" t="s">
        <v>72</v>
      </c>
      <c r="F114" s="259" t="s">
        <v>243</v>
      </c>
      <c r="G114" s="259"/>
      <c r="H114" s="259"/>
      <c r="I114" s="262">
        <v>44965</v>
      </c>
      <c r="J114" s="263">
        <v>44965</v>
      </c>
      <c r="K114" s="245">
        <f>IF(BDCORRECTIVA[[#This Row],[Fecha entrada]]=0,"",BDCORRECTIVA[[#This Row],[Fecha Fin]]-BDCORRECTIVA[[#This Row],[Fecha entrada]]+1)</f>
        <v>1</v>
      </c>
      <c r="L114" s="264"/>
      <c r="M114" s="264"/>
      <c r="N114" s="264"/>
      <c r="O114" s="264">
        <v>1</v>
      </c>
      <c r="P114" s="264"/>
      <c r="Q114" s="259" t="s">
        <v>800</v>
      </c>
      <c r="R114" s="259" t="s">
        <v>558</v>
      </c>
      <c r="S114" s="259" t="s">
        <v>566</v>
      </c>
      <c r="T114" s="265"/>
    </row>
    <row r="115" spans="1:20" ht="10.15" customHeight="1" x14ac:dyDescent="0.2">
      <c r="A115" s="256" t="s">
        <v>129</v>
      </c>
      <c r="B115" s="257" t="s">
        <v>595</v>
      </c>
      <c r="C115" s="258" t="s">
        <v>425</v>
      </c>
      <c r="D115" s="259" t="s">
        <v>149</v>
      </c>
      <c r="E115" s="259" t="s">
        <v>72</v>
      </c>
      <c r="F115" s="259" t="s">
        <v>243</v>
      </c>
      <c r="G115" s="259"/>
      <c r="H115" s="259"/>
      <c r="I115" s="262">
        <v>44970</v>
      </c>
      <c r="J115" s="263">
        <v>44970</v>
      </c>
      <c r="K115" s="245">
        <f>IF(BDCORRECTIVA[[#This Row],[Fecha entrada]]=0,"",BDCORRECTIVA[[#This Row],[Fecha Fin]]-BDCORRECTIVA[[#This Row],[Fecha entrada]]+1)</f>
        <v>1</v>
      </c>
      <c r="L115" s="264"/>
      <c r="M115" s="264"/>
      <c r="N115" s="264">
        <v>1</v>
      </c>
      <c r="O115" s="264"/>
      <c r="P115" s="264"/>
      <c r="Q115" s="259" t="s">
        <v>776</v>
      </c>
      <c r="R115" s="259" t="s">
        <v>279</v>
      </c>
      <c r="S115" s="259" t="s">
        <v>530</v>
      </c>
      <c r="T115" s="265"/>
    </row>
    <row r="116" spans="1:20" ht="10.15" customHeight="1" x14ac:dyDescent="0.2">
      <c r="A116" s="256" t="s">
        <v>113</v>
      </c>
      <c r="B116" s="257" t="s">
        <v>595</v>
      </c>
      <c r="C116" s="258" t="s">
        <v>426</v>
      </c>
      <c r="D116" s="259" t="s">
        <v>149</v>
      </c>
      <c r="E116" s="259" t="s">
        <v>72</v>
      </c>
      <c r="F116" s="259" t="s">
        <v>243</v>
      </c>
      <c r="G116" s="259"/>
      <c r="H116" s="259"/>
      <c r="I116" s="262">
        <v>44970</v>
      </c>
      <c r="J116" s="263">
        <v>44970</v>
      </c>
      <c r="K116" s="245">
        <f>IF(BDCORRECTIVA[[#This Row],[Fecha entrada]]=0,"",BDCORRECTIVA[[#This Row],[Fecha Fin]]-BDCORRECTIVA[[#This Row],[Fecha entrada]]+1)</f>
        <v>1</v>
      </c>
      <c r="L116" s="264"/>
      <c r="M116" s="264"/>
      <c r="N116" s="264">
        <v>1</v>
      </c>
      <c r="O116" s="264"/>
      <c r="P116" s="264"/>
      <c r="Q116" s="259" t="s">
        <v>777</v>
      </c>
      <c r="R116" s="259" t="s">
        <v>302</v>
      </c>
      <c r="S116" s="259" t="s">
        <v>799</v>
      </c>
      <c r="T116" s="265"/>
    </row>
    <row r="117" spans="1:20" ht="10.15" customHeight="1" x14ac:dyDescent="0.2">
      <c r="A117" s="256" t="s">
        <v>275</v>
      </c>
      <c r="B117" s="257" t="s">
        <v>595</v>
      </c>
      <c r="C117" s="258" t="s">
        <v>427</v>
      </c>
      <c r="D117" s="259" t="s">
        <v>149</v>
      </c>
      <c r="E117" s="259" t="s">
        <v>72</v>
      </c>
      <c r="F117" s="259" t="s">
        <v>243</v>
      </c>
      <c r="G117" s="259"/>
      <c r="H117" s="259"/>
      <c r="I117" s="262">
        <v>44977</v>
      </c>
      <c r="J117" s="263">
        <v>44977</v>
      </c>
      <c r="K117" s="245">
        <f>IF(BDCORRECTIVA[[#This Row],[Fecha entrada]]=0,"",BDCORRECTIVA[[#This Row],[Fecha Fin]]-BDCORRECTIVA[[#This Row],[Fecha entrada]]+1)</f>
        <v>1</v>
      </c>
      <c r="L117" s="264"/>
      <c r="M117" s="264"/>
      <c r="N117" s="264">
        <v>1</v>
      </c>
      <c r="O117" s="264"/>
      <c r="P117" s="264"/>
      <c r="Q117" s="259" t="s">
        <v>307</v>
      </c>
      <c r="R117" s="259" t="s">
        <v>241</v>
      </c>
      <c r="S117" s="259"/>
      <c r="T117" s="265"/>
    </row>
    <row r="118" spans="1:20" ht="10.15" customHeight="1" x14ac:dyDescent="0.2">
      <c r="A118" s="256" t="s">
        <v>129</v>
      </c>
      <c r="B118" s="257" t="s">
        <v>595</v>
      </c>
      <c r="C118" s="258" t="s">
        <v>428</v>
      </c>
      <c r="D118" s="259" t="s">
        <v>149</v>
      </c>
      <c r="E118" s="259" t="s">
        <v>72</v>
      </c>
      <c r="F118" s="259" t="s">
        <v>243</v>
      </c>
      <c r="G118" s="259"/>
      <c r="H118" s="259"/>
      <c r="I118" s="262">
        <v>44978</v>
      </c>
      <c r="J118" s="263">
        <v>44978</v>
      </c>
      <c r="K118" s="245">
        <f>IF(BDCORRECTIVA[[#This Row],[Fecha entrada]]=0,"",BDCORRECTIVA[[#This Row],[Fecha Fin]]-BDCORRECTIVA[[#This Row],[Fecha entrada]]+1)</f>
        <v>1</v>
      </c>
      <c r="L118" s="264"/>
      <c r="M118" s="264"/>
      <c r="N118" s="264">
        <v>1</v>
      </c>
      <c r="O118" s="264"/>
      <c r="P118" s="264"/>
      <c r="Q118" s="259" t="s">
        <v>307</v>
      </c>
      <c r="R118" s="259" t="s">
        <v>241</v>
      </c>
      <c r="S118" s="259"/>
      <c r="T118" s="265"/>
    </row>
    <row r="119" spans="1:20" ht="10.15" customHeight="1" x14ac:dyDescent="0.2">
      <c r="A119" s="256" t="s">
        <v>109</v>
      </c>
      <c r="B119" s="257" t="s">
        <v>595</v>
      </c>
      <c r="C119" s="258" t="s">
        <v>429</v>
      </c>
      <c r="D119" s="259" t="s">
        <v>149</v>
      </c>
      <c r="E119" s="259" t="s">
        <v>72</v>
      </c>
      <c r="F119" s="259" t="s">
        <v>243</v>
      </c>
      <c r="G119" s="259"/>
      <c r="H119" s="259"/>
      <c r="I119" s="262">
        <v>44978</v>
      </c>
      <c r="J119" s="263">
        <v>44978</v>
      </c>
      <c r="K119" s="245">
        <f>IF(BDCORRECTIVA[[#This Row],[Fecha entrada]]=0,"",BDCORRECTIVA[[#This Row],[Fecha Fin]]-BDCORRECTIVA[[#This Row],[Fecha entrada]]+1)</f>
        <v>1</v>
      </c>
      <c r="L119" s="264"/>
      <c r="M119" s="264"/>
      <c r="N119" s="264">
        <v>1</v>
      </c>
      <c r="O119" s="264"/>
      <c r="P119" s="264"/>
      <c r="Q119" s="259" t="s">
        <v>307</v>
      </c>
      <c r="R119" s="259" t="s">
        <v>241</v>
      </c>
      <c r="S119" s="259"/>
      <c r="T119" s="265"/>
    </row>
    <row r="120" spans="1:20" ht="10.15" customHeight="1" x14ac:dyDescent="0.2">
      <c r="A120" s="256" t="s">
        <v>109</v>
      </c>
      <c r="B120" s="257" t="s">
        <v>595</v>
      </c>
      <c r="C120" s="258" t="s">
        <v>430</v>
      </c>
      <c r="D120" s="259" t="s">
        <v>149</v>
      </c>
      <c r="E120" s="259" t="s">
        <v>72</v>
      </c>
      <c r="F120" s="259" t="s">
        <v>243</v>
      </c>
      <c r="G120" s="259"/>
      <c r="H120" s="259"/>
      <c r="I120" s="262">
        <v>44979</v>
      </c>
      <c r="J120" s="263">
        <v>44979</v>
      </c>
      <c r="K120" s="245">
        <f>IF(BDCORRECTIVA[[#This Row],[Fecha entrada]]=0,"",BDCORRECTIVA[[#This Row],[Fecha Fin]]-BDCORRECTIVA[[#This Row],[Fecha entrada]]+1)</f>
        <v>1</v>
      </c>
      <c r="L120" s="264"/>
      <c r="M120" s="264"/>
      <c r="N120" s="264">
        <v>1</v>
      </c>
      <c r="O120" s="264"/>
      <c r="P120" s="264"/>
      <c r="Q120" s="259" t="s">
        <v>307</v>
      </c>
      <c r="R120" s="259" t="s">
        <v>241</v>
      </c>
      <c r="S120" s="259"/>
      <c r="T120" s="265"/>
    </row>
    <row r="121" spans="1:20" ht="10.15" customHeight="1" x14ac:dyDescent="0.2">
      <c r="A121" s="256" t="s">
        <v>156</v>
      </c>
      <c r="B121" s="257" t="s">
        <v>595</v>
      </c>
      <c r="C121" s="258" t="s">
        <v>431</v>
      </c>
      <c r="D121" s="259" t="s">
        <v>149</v>
      </c>
      <c r="E121" s="259" t="s">
        <v>72</v>
      </c>
      <c r="F121" s="259" t="s">
        <v>243</v>
      </c>
      <c r="G121" s="259"/>
      <c r="H121" s="259"/>
      <c r="I121" s="262">
        <v>44983</v>
      </c>
      <c r="J121" s="263">
        <v>44983</v>
      </c>
      <c r="K121" s="245">
        <f>IF(BDCORRECTIVA[[#This Row],[Fecha entrada]]=0,"",BDCORRECTIVA[[#This Row],[Fecha Fin]]-BDCORRECTIVA[[#This Row],[Fecha entrada]]+1)</f>
        <v>1</v>
      </c>
      <c r="L121" s="264"/>
      <c r="M121" s="264"/>
      <c r="N121" s="264">
        <v>1</v>
      </c>
      <c r="O121" s="264"/>
      <c r="P121" s="264"/>
      <c r="Q121" s="259" t="s">
        <v>777</v>
      </c>
      <c r="R121" s="259" t="s">
        <v>805</v>
      </c>
      <c r="S121" s="265"/>
      <c r="T121" s="265"/>
    </row>
    <row r="122" spans="1:20" ht="10.15" customHeight="1" x14ac:dyDescent="0.2">
      <c r="A122" s="256" t="s">
        <v>108</v>
      </c>
      <c r="B122" s="257" t="s">
        <v>597</v>
      </c>
      <c r="C122" s="258" t="s">
        <v>432</v>
      </c>
      <c r="D122" s="259" t="s">
        <v>149</v>
      </c>
      <c r="E122" s="259" t="s">
        <v>120</v>
      </c>
      <c r="F122" s="259" t="s">
        <v>242</v>
      </c>
      <c r="G122" s="259"/>
      <c r="H122" s="259"/>
      <c r="I122" s="260">
        <v>44963</v>
      </c>
      <c r="J122" s="263">
        <v>44963</v>
      </c>
      <c r="K122" s="245">
        <f>IF(BDCORRECTIVA[[#This Row],[Fecha entrada]]=0,"",BDCORRECTIVA[[#This Row],[Fecha Fin]]-BDCORRECTIVA[[#This Row],[Fecha entrada]]+1)</f>
        <v>1</v>
      </c>
      <c r="L122" s="264"/>
      <c r="M122" s="264"/>
      <c r="N122" s="264">
        <v>1</v>
      </c>
      <c r="O122" s="264"/>
      <c r="P122" s="264"/>
      <c r="Q122" s="259" t="s">
        <v>777</v>
      </c>
      <c r="R122" s="259" t="s">
        <v>302</v>
      </c>
      <c r="S122" s="259" t="s">
        <v>804</v>
      </c>
      <c r="T122" s="265"/>
    </row>
    <row r="123" spans="1:20" ht="10.15" customHeight="1" x14ac:dyDescent="0.2">
      <c r="A123" s="256" t="s">
        <v>157</v>
      </c>
      <c r="B123" s="257" t="s">
        <v>597</v>
      </c>
      <c r="C123" s="258" t="s">
        <v>433</v>
      </c>
      <c r="D123" s="259" t="s">
        <v>149</v>
      </c>
      <c r="E123" s="259" t="s">
        <v>120</v>
      </c>
      <c r="F123" s="259" t="s">
        <v>242</v>
      </c>
      <c r="G123" s="259"/>
      <c r="H123" s="259"/>
      <c r="I123" s="262">
        <v>44964</v>
      </c>
      <c r="J123" s="263">
        <v>44964</v>
      </c>
      <c r="K123" s="245">
        <f>IF(BDCORRECTIVA[[#This Row],[Fecha entrada]]=0,"",BDCORRECTIVA[[#This Row],[Fecha Fin]]-BDCORRECTIVA[[#This Row],[Fecha entrada]]+1)</f>
        <v>1</v>
      </c>
      <c r="L123" s="264"/>
      <c r="M123" s="264"/>
      <c r="N123" s="264">
        <v>1</v>
      </c>
      <c r="O123" s="264"/>
      <c r="P123" s="264"/>
      <c r="Q123" s="259" t="s">
        <v>777</v>
      </c>
      <c r="R123" s="259" t="s">
        <v>302</v>
      </c>
      <c r="S123" s="259" t="s">
        <v>811</v>
      </c>
      <c r="T123" s="265"/>
    </row>
    <row r="124" spans="1:20" ht="10.15" customHeight="1" x14ac:dyDescent="0.2">
      <c r="A124" s="256" t="s">
        <v>170</v>
      </c>
      <c r="B124" s="257" t="s">
        <v>597</v>
      </c>
      <c r="C124" s="258" t="s">
        <v>434</v>
      </c>
      <c r="D124" s="259" t="s">
        <v>149</v>
      </c>
      <c r="E124" s="259" t="s">
        <v>120</v>
      </c>
      <c r="F124" s="259" t="s">
        <v>242</v>
      </c>
      <c r="G124" s="259"/>
      <c r="H124" s="259"/>
      <c r="I124" s="262">
        <v>44962</v>
      </c>
      <c r="J124" s="263">
        <v>44962</v>
      </c>
      <c r="K124" s="245">
        <f>IF(BDCORRECTIVA[[#This Row],[Fecha entrada]]=0,"",BDCORRECTIVA[[#This Row],[Fecha Fin]]-BDCORRECTIVA[[#This Row],[Fecha entrada]]+1)</f>
        <v>1</v>
      </c>
      <c r="L124" s="264"/>
      <c r="M124" s="264"/>
      <c r="N124" s="264">
        <v>1</v>
      </c>
      <c r="O124" s="264"/>
      <c r="P124" s="264"/>
      <c r="Q124" s="259" t="s">
        <v>307</v>
      </c>
      <c r="R124" s="259" t="s">
        <v>241</v>
      </c>
      <c r="S124" s="265"/>
      <c r="T124" s="265"/>
    </row>
    <row r="125" spans="1:20" ht="10.15" customHeight="1" x14ac:dyDescent="0.2">
      <c r="A125" s="256" t="s">
        <v>170</v>
      </c>
      <c r="B125" s="257" t="s">
        <v>597</v>
      </c>
      <c r="C125" s="258" t="s">
        <v>435</v>
      </c>
      <c r="D125" s="259" t="s">
        <v>149</v>
      </c>
      <c r="E125" s="259" t="s">
        <v>120</v>
      </c>
      <c r="F125" s="259" t="s">
        <v>242</v>
      </c>
      <c r="G125" s="259"/>
      <c r="H125" s="259"/>
      <c r="I125" s="262">
        <v>44964</v>
      </c>
      <c r="J125" s="263">
        <v>44964</v>
      </c>
      <c r="K125" s="245">
        <f>IF(BDCORRECTIVA[[#This Row],[Fecha entrada]]=0,"",BDCORRECTIVA[[#This Row],[Fecha Fin]]-BDCORRECTIVA[[#This Row],[Fecha entrada]]+1)</f>
        <v>1</v>
      </c>
      <c r="L125" s="264"/>
      <c r="M125" s="264"/>
      <c r="N125" s="264">
        <v>1</v>
      </c>
      <c r="O125" s="264"/>
      <c r="P125" s="264"/>
      <c r="Q125" s="259" t="s">
        <v>307</v>
      </c>
      <c r="R125" s="259" t="s">
        <v>241</v>
      </c>
      <c r="S125" s="265"/>
      <c r="T125" s="265"/>
    </row>
    <row r="126" spans="1:20" ht="10.15" customHeight="1" x14ac:dyDescent="0.2">
      <c r="A126" s="256" t="s">
        <v>157</v>
      </c>
      <c r="B126" s="257" t="s">
        <v>597</v>
      </c>
      <c r="C126" s="258" t="s">
        <v>436</v>
      </c>
      <c r="D126" s="259" t="s">
        <v>149</v>
      </c>
      <c r="E126" s="259" t="s">
        <v>120</v>
      </c>
      <c r="F126" s="259" t="s">
        <v>242</v>
      </c>
      <c r="G126" s="259"/>
      <c r="H126" s="259"/>
      <c r="I126" s="262">
        <v>44965</v>
      </c>
      <c r="J126" s="263">
        <v>44965</v>
      </c>
      <c r="K126" s="245">
        <f>IF(BDCORRECTIVA[[#This Row],[Fecha entrada]]=0,"",BDCORRECTIVA[[#This Row],[Fecha Fin]]-BDCORRECTIVA[[#This Row],[Fecha entrada]]+1)</f>
        <v>1</v>
      </c>
      <c r="L126" s="264"/>
      <c r="M126" s="264"/>
      <c r="N126" s="264">
        <v>1</v>
      </c>
      <c r="O126" s="264"/>
      <c r="P126" s="264"/>
      <c r="Q126" s="259" t="s">
        <v>307</v>
      </c>
      <c r="R126" s="259" t="s">
        <v>241</v>
      </c>
      <c r="S126" s="259"/>
      <c r="T126" s="265"/>
    </row>
    <row r="127" spans="1:20" ht="10.15" customHeight="1" x14ac:dyDescent="0.2">
      <c r="A127" s="256" t="s">
        <v>157</v>
      </c>
      <c r="B127" s="268" t="s">
        <v>597</v>
      </c>
      <c r="C127" s="258" t="s">
        <v>437</v>
      </c>
      <c r="D127" s="259" t="s">
        <v>149</v>
      </c>
      <c r="E127" s="259" t="s">
        <v>120</v>
      </c>
      <c r="F127" s="259" t="s">
        <v>242</v>
      </c>
      <c r="G127" s="259"/>
      <c r="H127" s="259"/>
      <c r="I127" s="262">
        <v>44966</v>
      </c>
      <c r="J127" s="263">
        <v>44966</v>
      </c>
      <c r="K127" s="245">
        <f>IF(BDCORRECTIVA[[#This Row],[Fecha entrada]]=0,"",BDCORRECTIVA[[#This Row],[Fecha Fin]]-BDCORRECTIVA[[#This Row],[Fecha entrada]]+1)</f>
        <v>1</v>
      </c>
      <c r="L127" s="264">
        <v>1</v>
      </c>
      <c r="M127" s="264"/>
      <c r="N127" s="264">
        <v>1</v>
      </c>
      <c r="O127" s="264"/>
      <c r="P127" s="264"/>
      <c r="Q127" s="259" t="s">
        <v>809</v>
      </c>
      <c r="R127" s="259" t="s">
        <v>810</v>
      </c>
      <c r="S127" s="259" t="s">
        <v>812</v>
      </c>
      <c r="T127" s="265"/>
    </row>
    <row r="128" spans="1:20" ht="10.15" customHeight="1" x14ac:dyDescent="0.2">
      <c r="A128" s="256" t="s">
        <v>258</v>
      </c>
      <c r="B128" s="257" t="s">
        <v>597</v>
      </c>
      <c r="C128" s="258" t="s">
        <v>438</v>
      </c>
      <c r="D128" s="259" t="s">
        <v>149</v>
      </c>
      <c r="E128" s="259" t="s">
        <v>120</v>
      </c>
      <c r="F128" s="259" t="s">
        <v>242</v>
      </c>
      <c r="G128" s="259"/>
      <c r="H128" s="259"/>
      <c r="I128" s="262">
        <v>44959</v>
      </c>
      <c r="J128" s="263">
        <v>44961</v>
      </c>
      <c r="K128" s="245">
        <f>IF(BDCORRECTIVA[[#This Row],[Fecha entrada]]=0,"",BDCORRECTIVA[[#This Row],[Fecha Fin]]-BDCORRECTIVA[[#This Row],[Fecha entrada]]+1)</f>
        <v>3</v>
      </c>
      <c r="L128" s="264"/>
      <c r="M128" s="264">
        <v>1</v>
      </c>
      <c r="N128" s="264"/>
      <c r="O128" s="264"/>
      <c r="P128" s="264"/>
      <c r="Q128" s="259" t="s">
        <v>813</v>
      </c>
      <c r="R128" s="259" t="s">
        <v>814</v>
      </c>
      <c r="S128" s="259"/>
      <c r="T128" s="265"/>
    </row>
    <row r="129" spans="1:20" ht="10.15" customHeight="1" x14ac:dyDescent="0.2">
      <c r="A129" s="256" t="s">
        <v>108</v>
      </c>
      <c r="B129" s="257" t="s">
        <v>597</v>
      </c>
      <c r="C129" s="258" t="s">
        <v>439</v>
      </c>
      <c r="D129" s="259" t="s">
        <v>149</v>
      </c>
      <c r="E129" s="259" t="s">
        <v>120</v>
      </c>
      <c r="F129" s="259" t="s">
        <v>242</v>
      </c>
      <c r="G129" s="259"/>
      <c r="H129" s="259"/>
      <c r="I129" s="260">
        <v>44959</v>
      </c>
      <c r="J129" s="263">
        <v>44959</v>
      </c>
      <c r="K129" s="245">
        <f>IF(BDCORRECTIVA[[#This Row],[Fecha entrada]]=0,"",BDCORRECTIVA[[#This Row],[Fecha Fin]]-BDCORRECTIVA[[#This Row],[Fecha entrada]]+1)</f>
        <v>1</v>
      </c>
      <c r="L129" s="264"/>
      <c r="M129" s="264"/>
      <c r="N129" s="264"/>
      <c r="O129" s="264"/>
      <c r="P129" s="264">
        <v>1</v>
      </c>
      <c r="Q129" s="259" t="s">
        <v>249</v>
      </c>
      <c r="R129" s="259" t="s">
        <v>816</v>
      </c>
      <c r="S129" s="259" t="s">
        <v>485</v>
      </c>
      <c r="T129" s="265"/>
    </row>
    <row r="130" spans="1:20" ht="10.15" customHeight="1" x14ac:dyDescent="0.2">
      <c r="A130" s="256" t="s">
        <v>157</v>
      </c>
      <c r="B130" s="257" t="s">
        <v>597</v>
      </c>
      <c r="C130" s="258" t="s">
        <v>440</v>
      </c>
      <c r="D130" s="259" t="s">
        <v>149</v>
      </c>
      <c r="E130" s="259" t="s">
        <v>120</v>
      </c>
      <c r="F130" s="259" t="s">
        <v>242</v>
      </c>
      <c r="G130" s="259"/>
      <c r="H130" s="259"/>
      <c r="I130" s="262">
        <v>44976</v>
      </c>
      <c r="J130" s="263">
        <v>44976</v>
      </c>
      <c r="K130" s="245">
        <f>IF(BDCORRECTIVA[[#This Row],[Fecha entrada]]=0,"",BDCORRECTIVA[[#This Row],[Fecha Fin]]-BDCORRECTIVA[[#This Row],[Fecha entrada]]+1)</f>
        <v>1</v>
      </c>
      <c r="L130" s="264">
        <v>1</v>
      </c>
      <c r="M130" s="264"/>
      <c r="N130" s="264"/>
      <c r="O130" s="264"/>
      <c r="P130" s="264"/>
      <c r="Q130" s="259" t="s">
        <v>806</v>
      </c>
      <c r="R130" s="259" t="s">
        <v>807</v>
      </c>
      <c r="S130" s="259" t="s">
        <v>808</v>
      </c>
      <c r="T130" s="265"/>
    </row>
    <row r="131" spans="1:20" ht="10.15" customHeight="1" x14ac:dyDescent="0.2">
      <c r="A131" s="256" t="s">
        <v>157</v>
      </c>
      <c r="B131" s="257" t="s">
        <v>597</v>
      </c>
      <c r="C131" s="258" t="s">
        <v>441</v>
      </c>
      <c r="D131" s="259" t="s">
        <v>149</v>
      </c>
      <c r="E131" s="259" t="s">
        <v>120</v>
      </c>
      <c r="F131" s="259" t="s">
        <v>242</v>
      </c>
      <c r="G131" s="259"/>
      <c r="H131" s="259"/>
      <c r="I131" s="260">
        <v>44969</v>
      </c>
      <c r="J131" s="263">
        <v>44969</v>
      </c>
      <c r="K131" s="245">
        <f>IF(BDCORRECTIVA[[#This Row],[Fecha entrada]]=0,"",BDCORRECTIVA[[#This Row],[Fecha Fin]]-BDCORRECTIVA[[#This Row],[Fecha entrada]]+1)</f>
        <v>1</v>
      </c>
      <c r="L131" s="264"/>
      <c r="M131" s="264"/>
      <c r="N131" s="264"/>
      <c r="O131" s="264">
        <v>1</v>
      </c>
      <c r="P131" s="264"/>
      <c r="Q131" s="259" t="s">
        <v>249</v>
      </c>
      <c r="R131" s="259" t="s">
        <v>815</v>
      </c>
      <c r="S131" s="259" t="s">
        <v>485</v>
      </c>
      <c r="T131" s="265"/>
    </row>
    <row r="132" spans="1:20" ht="10.15" customHeight="1" x14ac:dyDescent="0.2">
      <c r="A132" s="256" t="s">
        <v>110</v>
      </c>
      <c r="B132" s="257" t="s">
        <v>597</v>
      </c>
      <c r="C132" s="258" t="s">
        <v>442</v>
      </c>
      <c r="D132" s="259" t="s">
        <v>149</v>
      </c>
      <c r="E132" s="259" t="s">
        <v>120</v>
      </c>
      <c r="F132" s="259" t="s">
        <v>242</v>
      </c>
      <c r="G132" s="259"/>
      <c r="H132" s="259"/>
      <c r="I132" s="262">
        <v>44971</v>
      </c>
      <c r="J132" s="263">
        <v>44971</v>
      </c>
      <c r="K132" s="245">
        <f>IF(BDCORRECTIVA[[#This Row],[Fecha entrada]]=0,"",BDCORRECTIVA[[#This Row],[Fecha Fin]]-BDCORRECTIVA[[#This Row],[Fecha entrada]]+1)</f>
        <v>1</v>
      </c>
      <c r="L132" s="264">
        <v>1</v>
      </c>
      <c r="M132" s="264"/>
      <c r="N132" s="264"/>
      <c r="O132" s="264"/>
      <c r="P132" s="264">
        <v>1</v>
      </c>
      <c r="Q132" s="259" t="s">
        <v>817</v>
      </c>
      <c r="R132" s="259" t="s">
        <v>818</v>
      </c>
      <c r="S132" s="259" t="s">
        <v>819</v>
      </c>
      <c r="T132" s="265"/>
    </row>
    <row r="133" spans="1:20" ht="10.15" customHeight="1" x14ac:dyDescent="0.2">
      <c r="A133" s="256" t="s">
        <v>184</v>
      </c>
      <c r="B133" s="257" t="s">
        <v>597</v>
      </c>
      <c r="C133" s="258" t="s">
        <v>443</v>
      </c>
      <c r="D133" s="259" t="s">
        <v>149</v>
      </c>
      <c r="E133" s="259" t="s">
        <v>120</v>
      </c>
      <c r="F133" s="259" t="s">
        <v>242</v>
      </c>
      <c r="G133" s="259"/>
      <c r="H133" s="259"/>
      <c r="I133" s="262">
        <v>44973</v>
      </c>
      <c r="J133" s="263">
        <v>44973</v>
      </c>
      <c r="K133" s="245">
        <f>IF(BDCORRECTIVA[[#This Row],[Fecha entrada]]=0,"",BDCORRECTIVA[[#This Row],[Fecha Fin]]-BDCORRECTIVA[[#This Row],[Fecha entrada]]+1)</f>
        <v>1</v>
      </c>
      <c r="L133" s="264"/>
      <c r="M133" s="264"/>
      <c r="N133" s="264">
        <v>1</v>
      </c>
      <c r="O133" s="264"/>
      <c r="P133" s="264"/>
      <c r="Q133" s="259" t="s">
        <v>244</v>
      </c>
      <c r="R133" s="259" t="s">
        <v>241</v>
      </c>
      <c r="S133" s="259"/>
      <c r="T133" s="265"/>
    </row>
    <row r="134" spans="1:20" ht="10.15" customHeight="1" x14ac:dyDescent="0.2">
      <c r="A134" s="256" t="s">
        <v>170</v>
      </c>
      <c r="B134" s="257" t="s">
        <v>597</v>
      </c>
      <c r="C134" s="258" t="s">
        <v>444</v>
      </c>
      <c r="D134" s="259" t="s">
        <v>149</v>
      </c>
      <c r="E134" s="259" t="s">
        <v>120</v>
      </c>
      <c r="F134" s="259" t="s">
        <v>242</v>
      </c>
      <c r="G134" s="259"/>
      <c r="H134" s="259"/>
      <c r="I134" s="262">
        <v>44973</v>
      </c>
      <c r="J134" s="263">
        <v>44973</v>
      </c>
      <c r="K134" s="245">
        <f>IF(BDCORRECTIVA[[#This Row],[Fecha entrada]]=0,"",BDCORRECTIVA[[#This Row],[Fecha Fin]]-BDCORRECTIVA[[#This Row],[Fecha entrada]]+1)</f>
        <v>1</v>
      </c>
      <c r="L134" s="264"/>
      <c r="M134" s="264"/>
      <c r="N134" s="264">
        <v>1</v>
      </c>
      <c r="O134" s="264"/>
      <c r="P134" s="264"/>
      <c r="Q134" s="259" t="s">
        <v>244</v>
      </c>
      <c r="R134" s="259" t="s">
        <v>241</v>
      </c>
      <c r="S134" s="259"/>
      <c r="T134" s="265"/>
    </row>
    <row r="135" spans="1:20" ht="10.15" customHeight="1" x14ac:dyDescent="0.2">
      <c r="A135" s="256" t="s">
        <v>38</v>
      </c>
      <c r="B135" s="257" t="s">
        <v>597</v>
      </c>
      <c r="C135" s="258" t="s">
        <v>445</v>
      </c>
      <c r="D135" s="259" t="s">
        <v>149</v>
      </c>
      <c r="E135" s="259" t="s">
        <v>120</v>
      </c>
      <c r="F135" s="259" t="s">
        <v>242</v>
      </c>
      <c r="G135" s="259"/>
      <c r="H135" s="259"/>
      <c r="I135" s="262">
        <v>44975</v>
      </c>
      <c r="J135" s="263">
        <v>44975</v>
      </c>
      <c r="K135" s="245">
        <f>IF(BDCORRECTIVA[[#This Row],[Fecha entrada]]=0,"",BDCORRECTIVA[[#This Row],[Fecha Fin]]-BDCORRECTIVA[[#This Row],[Fecha entrada]]+1)</f>
        <v>1</v>
      </c>
      <c r="L135" s="264"/>
      <c r="M135" s="264"/>
      <c r="N135" s="264">
        <v>1</v>
      </c>
      <c r="O135" s="264"/>
      <c r="P135" s="264"/>
      <c r="Q135" s="259" t="s">
        <v>244</v>
      </c>
      <c r="R135" s="259" t="s">
        <v>241</v>
      </c>
      <c r="S135" s="259"/>
      <c r="T135" s="265"/>
    </row>
    <row r="136" spans="1:20" ht="10.15" customHeight="1" x14ac:dyDescent="0.2">
      <c r="A136" s="256" t="s">
        <v>275</v>
      </c>
      <c r="B136" s="257" t="s">
        <v>595</v>
      </c>
      <c r="C136" s="258" t="s">
        <v>446</v>
      </c>
      <c r="D136" s="259" t="s">
        <v>149</v>
      </c>
      <c r="E136" s="259" t="s">
        <v>120</v>
      </c>
      <c r="F136" s="259" t="s">
        <v>242</v>
      </c>
      <c r="G136" s="259"/>
      <c r="H136" s="259"/>
      <c r="I136" s="262">
        <v>44963</v>
      </c>
      <c r="J136" s="261">
        <v>44963</v>
      </c>
      <c r="K136" s="245">
        <f>IF(BDCORRECTIVA[[#This Row],[Fecha entrada]]=0,"",BDCORRECTIVA[[#This Row],[Fecha Fin]]-BDCORRECTIVA[[#This Row],[Fecha entrada]]+1)</f>
        <v>1</v>
      </c>
      <c r="L136" s="264"/>
      <c r="M136" s="264"/>
      <c r="N136" s="264"/>
      <c r="O136" s="264">
        <v>1</v>
      </c>
      <c r="P136" s="264"/>
      <c r="Q136" s="259" t="s">
        <v>557</v>
      </c>
      <c r="R136" s="259" t="s">
        <v>820</v>
      </c>
      <c r="S136" s="259"/>
      <c r="T136" s="265"/>
    </row>
    <row r="137" spans="1:20" ht="10.15" customHeight="1" x14ac:dyDescent="0.2">
      <c r="A137" s="256" t="s">
        <v>157</v>
      </c>
      <c r="B137" s="257" t="s">
        <v>597</v>
      </c>
      <c r="C137" s="258" t="s">
        <v>447</v>
      </c>
      <c r="D137" s="259" t="s">
        <v>149</v>
      </c>
      <c r="E137" s="259" t="s">
        <v>120</v>
      </c>
      <c r="F137" s="259" t="s">
        <v>242</v>
      </c>
      <c r="G137" s="259"/>
      <c r="H137" s="259"/>
      <c r="I137" s="262">
        <v>44975</v>
      </c>
      <c r="J137" s="263">
        <v>44975</v>
      </c>
      <c r="K137" s="245">
        <f>IF(BDCORRECTIVA[[#This Row],[Fecha entrada]]=0,"",BDCORRECTIVA[[#This Row],[Fecha Fin]]-BDCORRECTIVA[[#This Row],[Fecha entrada]]+1)</f>
        <v>1</v>
      </c>
      <c r="L137" s="264"/>
      <c r="M137" s="264"/>
      <c r="N137" s="264">
        <v>1</v>
      </c>
      <c r="O137" s="264"/>
      <c r="P137" s="264"/>
      <c r="Q137" s="259" t="s">
        <v>786</v>
      </c>
      <c r="R137" s="259" t="s">
        <v>241</v>
      </c>
      <c r="S137" s="259"/>
      <c r="T137" s="265"/>
    </row>
    <row r="138" spans="1:20" ht="10.15" customHeight="1" x14ac:dyDescent="0.2">
      <c r="A138" s="256" t="s">
        <v>108</v>
      </c>
      <c r="B138" s="257" t="s">
        <v>597</v>
      </c>
      <c r="C138" s="258" t="s">
        <v>448</v>
      </c>
      <c r="D138" s="259" t="s">
        <v>149</v>
      </c>
      <c r="E138" s="259" t="s">
        <v>120</v>
      </c>
      <c r="F138" s="259" t="s">
        <v>242</v>
      </c>
      <c r="G138" s="259"/>
      <c r="H138" s="259"/>
      <c r="I138" s="262">
        <v>44976</v>
      </c>
      <c r="J138" s="263">
        <v>44976</v>
      </c>
      <c r="K138" s="245">
        <f>IF(BDCORRECTIVA[[#This Row],[Fecha entrada]]=0,"",BDCORRECTIVA[[#This Row],[Fecha Fin]]-BDCORRECTIVA[[#This Row],[Fecha entrada]]+1)</f>
        <v>1</v>
      </c>
      <c r="L138" s="264"/>
      <c r="M138" s="264"/>
      <c r="N138" s="264"/>
      <c r="O138" s="264">
        <v>1</v>
      </c>
      <c r="P138" s="264"/>
      <c r="Q138" s="259" t="s">
        <v>830</v>
      </c>
      <c r="R138" s="259" t="s">
        <v>831</v>
      </c>
      <c r="S138" s="259"/>
      <c r="T138" s="265"/>
    </row>
    <row r="139" spans="1:20" ht="10.15" customHeight="1" x14ac:dyDescent="0.2">
      <c r="A139" s="256" t="s">
        <v>154</v>
      </c>
      <c r="B139" s="257" t="s">
        <v>596</v>
      </c>
      <c r="C139" s="258" t="s">
        <v>449</v>
      </c>
      <c r="D139" s="259" t="s">
        <v>149</v>
      </c>
      <c r="E139" s="259" t="s">
        <v>297</v>
      </c>
      <c r="F139" s="259"/>
      <c r="G139" s="259"/>
      <c r="H139" s="259"/>
      <c r="I139" s="262">
        <v>44977</v>
      </c>
      <c r="J139" s="263">
        <v>44977</v>
      </c>
      <c r="K139" s="245">
        <f>IF(BDCORRECTIVA[[#This Row],[Fecha entrada]]=0,"",BDCORRECTIVA[[#This Row],[Fecha Fin]]-BDCORRECTIVA[[#This Row],[Fecha entrada]]+1)</f>
        <v>1</v>
      </c>
      <c r="L139" s="264"/>
      <c r="M139" s="264"/>
      <c r="N139" s="264"/>
      <c r="O139" s="264">
        <v>1</v>
      </c>
      <c r="P139" s="264"/>
      <c r="Q139" s="259"/>
      <c r="R139" s="259"/>
      <c r="S139" s="265"/>
      <c r="T139" s="265"/>
    </row>
    <row r="140" spans="1:20" ht="10.15" customHeight="1" x14ac:dyDescent="0.2">
      <c r="A140" s="256" t="s">
        <v>131</v>
      </c>
      <c r="B140" s="257" t="s">
        <v>592</v>
      </c>
      <c r="C140" s="258" t="s">
        <v>450</v>
      </c>
      <c r="D140" s="259" t="s">
        <v>149</v>
      </c>
      <c r="E140" s="259" t="s">
        <v>126</v>
      </c>
      <c r="F140" s="259"/>
      <c r="G140" s="259"/>
      <c r="H140" s="259"/>
      <c r="I140" s="262">
        <v>44984</v>
      </c>
      <c r="J140" s="263">
        <v>44984</v>
      </c>
      <c r="K140" s="245">
        <f>IF(BDCORRECTIVA[[#This Row],[Fecha entrada]]=0,"",BDCORRECTIVA[[#This Row],[Fecha Fin]]-BDCORRECTIVA[[#This Row],[Fecha entrada]]+1)</f>
        <v>1</v>
      </c>
      <c r="L140" s="264"/>
      <c r="M140" s="264"/>
      <c r="N140" s="264"/>
      <c r="O140" s="264"/>
      <c r="P140" s="264">
        <v>1</v>
      </c>
      <c r="Q140" s="259" t="s">
        <v>780</v>
      </c>
      <c r="R140" s="259" t="s">
        <v>781</v>
      </c>
      <c r="S140" s="259"/>
      <c r="T140" s="265"/>
    </row>
    <row r="141" spans="1:20" ht="10.15" customHeight="1" x14ac:dyDescent="0.2">
      <c r="A141" s="256" t="s">
        <v>265</v>
      </c>
      <c r="B141" s="257" t="s">
        <v>592</v>
      </c>
      <c r="C141" s="258" t="s">
        <v>451</v>
      </c>
      <c r="D141" s="259" t="s">
        <v>149</v>
      </c>
      <c r="E141" s="259" t="s">
        <v>126</v>
      </c>
      <c r="F141" s="259"/>
      <c r="G141" s="259"/>
      <c r="H141" s="259"/>
      <c r="I141" s="262">
        <v>44980</v>
      </c>
      <c r="J141" s="263">
        <v>44980</v>
      </c>
      <c r="K141" s="245">
        <f>IF(BDCORRECTIVA[[#This Row],[Fecha entrada]]=0,"",BDCORRECTIVA[[#This Row],[Fecha Fin]]-BDCORRECTIVA[[#This Row],[Fecha entrada]]+1)</f>
        <v>1</v>
      </c>
      <c r="L141" s="264"/>
      <c r="M141" s="264"/>
      <c r="N141" s="264">
        <v>1</v>
      </c>
      <c r="O141" s="264"/>
      <c r="P141" s="264"/>
      <c r="Q141" s="259" t="s">
        <v>783</v>
      </c>
      <c r="R141" s="259" t="s">
        <v>782</v>
      </c>
      <c r="S141" s="265"/>
      <c r="T141" s="265"/>
    </row>
    <row r="142" spans="1:20" ht="10.15" customHeight="1" x14ac:dyDescent="0.2">
      <c r="A142" s="256" t="s">
        <v>182</v>
      </c>
      <c r="B142" s="257" t="s">
        <v>592</v>
      </c>
      <c r="C142" s="258" t="s">
        <v>452</v>
      </c>
      <c r="D142" s="259" t="s">
        <v>149</v>
      </c>
      <c r="E142" s="259" t="s">
        <v>126</v>
      </c>
      <c r="F142" s="259"/>
      <c r="G142" s="259"/>
      <c r="H142" s="259"/>
      <c r="I142" s="262">
        <v>44972</v>
      </c>
      <c r="J142" s="263">
        <v>44972</v>
      </c>
      <c r="K142" s="245">
        <f>IF(BDCORRECTIVA[[#This Row],[Fecha entrada]]=0,"",BDCORRECTIVA[[#This Row],[Fecha Fin]]-BDCORRECTIVA[[#This Row],[Fecha entrada]]+1)</f>
        <v>1</v>
      </c>
      <c r="L142" s="264"/>
      <c r="M142" s="264"/>
      <c r="N142" s="264">
        <v>1</v>
      </c>
      <c r="O142" s="264"/>
      <c r="P142" s="264"/>
      <c r="Q142" s="259" t="s">
        <v>244</v>
      </c>
      <c r="R142" s="259" t="s">
        <v>241</v>
      </c>
      <c r="S142" s="259"/>
      <c r="T142" s="265"/>
    </row>
    <row r="143" spans="1:20" ht="10.15" customHeight="1" x14ac:dyDescent="0.2">
      <c r="A143" s="256" t="s">
        <v>170</v>
      </c>
      <c r="B143" s="257" t="s">
        <v>597</v>
      </c>
      <c r="C143" s="258" t="s">
        <v>453</v>
      </c>
      <c r="D143" s="259" t="s">
        <v>149</v>
      </c>
      <c r="E143" s="259" t="s">
        <v>120</v>
      </c>
      <c r="F143" s="259" t="s">
        <v>242</v>
      </c>
      <c r="G143" s="259"/>
      <c r="H143" s="259"/>
      <c r="I143" s="262">
        <v>44980</v>
      </c>
      <c r="J143" s="263">
        <v>44980</v>
      </c>
      <c r="K143" s="245">
        <f>IF(BDCORRECTIVA[[#This Row],[Fecha entrada]]=0,"",BDCORRECTIVA[[#This Row],[Fecha Fin]]-BDCORRECTIVA[[#This Row],[Fecha entrada]]+1)</f>
        <v>1</v>
      </c>
      <c r="L143" s="264"/>
      <c r="M143" s="264"/>
      <c r="N143" s="264">
        <v>1</v>
      </c>
      <c r="O143" s="264"/>
      <c r="P143" s="264"/>
      <c r="Q143" s="259" t="s">
        <v>244</v>
      </c>
      <c r="R143" s="259" t="s">
        <v>241</v>
      </c>
      <c r="S143" s="265"/>
      <c r="T143" s="265"/>
    </row>
    <row r="144" spans="1:20" ht="10.15" customHeight="1" x14ac:dyDescent="0.2">
      <c r="A144" s="256" t="s">
        <v>259</v>
      </c>
      <c r="B144" s="257" t="s">
        <v>597</v>
      </c>
      <c r="C144" s="258" t="s">
        <v>454</v>
      </c>
      <c r="D144" s="259" t="s">
        <v>149</v>
      </c>
      <c r="E144" s="259" t="s">
        <v>120</v>
      </c>
      <c r="F144" s="259" t="s">
        <v>242</v>
      </c>
      <c r="G144" s="259"/>
      <c r="H144" s="259"/>
      <c r="I144" s="262">
        <v>44982</v>
      </c>
      <c r="J144" s="263">
        <v>44982</v>
      </c>
      <c r="K144" s="245">
        <f>IF(BDCORRECTIVA[[#This Row],[Fecha entrada]]=0,"",BDCORRECTIVA[[#This Row],[Fecha Fin]]-BDCORRECTIVA[[#This Row],[Fecha entrada]]+1)</f>
        <v>1</v>
      </c>
      <c r="L144" s="264"/>
      <c r="M144" s="264"/>
      <c r="N144" s="264"/>
      <c r="O144" s="264">
        <v>1</v>
      </c>
      <c r="P144" s="264"/>
      <c r="Q144" s="259" t="s">
        <v>784</v>
      </c>
      <c r="R144" s="259" t="s">
        <v>785</v>
      </c>
      <c r="S144" s="265"/>
      <c r="T144" s="265"/>
    </row>
    <row r="145" spans="1:20" ht="10.15" customHeight="1" x14ac:dyDescent="0.2">
      <c r="A145" s="256" t="s">
        <v>154</v>
      </c>
      <c r="B145" s="257" t="s">
        <v>596</v>
      </c>
      <c r="C145" s="258" t="s">
        <v>455</v>
      </c>
      <c r="D145" s="259" t="s">
        <v>149</v>
      </c>
      <c r="E145" s="259" t="s">
        <v>297</v>
      </c>
      <c r="F145" s="259"/>
      <c r="G145" s="259"/>
      <c r="H145" s="259"/>
      <c r="I145" s="262">
        <v>44963</v>
      </c>
      <c r="J145" s="263">
        <v>44963</v>
      </c>
      <c r="K145" s="245">
        <f>IF(BDCORRECTIVA[[#This Row],[Fecha entrada]]=0,"",BDCORRECTIVA[[#This Row],[Fecha Fin]]-BDCORRECTIVA[[#This Row],[Fecha entrada]]+1)</f>
        <v>1</v>
      </c>
      <c r="L145" s="264"/>
      <c r="M145" s="264"/>
      <c r="N145" s="264"/>
      <c r="O145" s="264">
        <v>1</v>
      </c>
      <c r="P145" s="264"/>
      <c r="Q145" s="259" t="s">
        <v>786</v>
      </c>
      <c r="R145" s="259" t="s">
        <v>787</v>
      </c>
      <c r="S145" s="259"/>
      <c r="T145" s="265"/>
    </row>
    <row r="146" spans="1:20" ht="10.15" customHeight="1" x14ac:dyDescent="0.2">
      <c r="A146" s="256" t="s">
        <v>770</v>
      </c>
      <c r="B146" s="257" t="s">
        <v>597</v>
      </c>
      <c r="C146" s="258" t="s">
        <v>456</v>
      </c>
      <c r="D146" s="259" t="s">
        <v>149</v>
      </c>
      <c r="E146" s="259" t="s">
        <v>120</v>
      </c>
      <c r="F146" s="259" t="s">
        <v>242</v>
      </c>
      <c r="G146" s="259"/>
      <c r="H146" s="259"/>
      <c r="I146" s="262">
        <v>44980</v>
      </c>
      <c r="J146" s="261">
        <v>44980</v>
      </c>
      <c r="K146" s="245">
        <f>IF(BDCORRECTIVA[[#This Row],[Fecha entrada]]=0,"",BDCORRECTIVA[[#This Row],[Fecha Fin]]-BDCORRECTIVA[[#This Row],[Fecha entrada]]+1)</f>
        <v>1</v>
      </c>
      <c r="L146" s="264"/>
      <c r="M146" s="264"/>
      <c r="N146" s="264"/>
      <c r="O146" s="264"/>
      <c r="P146" s="264">
        <v>1</v>
      </c>
      <c r="Q146" s="259" t="s">
        <v>778</v>
      </c>
      <c r="R146" s="259" t="s">
        <v>323</v>
      </c>
      <c r="S146" s="259"/>
      <c r="T146" s="265"/>
    </row>
    <row r="147" spans="1:20" ht="10.15" customHeight="1" x14ac:dyDescent="0.2">
      <c r="A147" s="256" t="s">
        <v>112</v>
      </c>
      <c r="B147" s="257" t="s">
        <v>597</v>
      </c>
      <c r="C147" s="258" t="s">
        <v>457</v>
      </c>
      <c r="D147" s="259" t="s">
        <v>149</v>
      </c>
      <c r="E147" s="259" t="s">
        <v>120</v>
      </c>
      <c r="F147" s="259" t="s">
        <v>242</v>
      </c>
      <c r="G147" s="259"/>
      <c r="H147" s="259"/>
      <c r="I147" s="260">
        <v>44980</v>
      </c>
      <c r="J147" s="261">
        <v>44980</v>
      </c>
      <c r="K147" s="245">
        <f>IF(BDCORRECTIVA[[#This Row],[Fecha entrada]]=0,"",BDCORRECTIVA[[#This Row],[Fecha Fin]]-BDCORRECTIVA[[#This Row],[Fecha entrada]]+1)</f>
        <v>1</v>
      </c>
      <c r="L147" s="264"/>
      <c r="M147" s="264"/>
      <c r="N147" s="264"/>
      <c r="O147" s="264">
        <v>1</v>
      </c>
      <c r="P147" s="264"/>
      <c r="Q147" s="259" t="s">
        <v>322</v>
      </c>
      <c r="R147" s="259" t="s">
        <v>788</v>
      </c>
      <c r="S147" s="259"/>
      <c r="T147" s="265"/>
    </row>
    <row r="148" spans="1:20" ht="10.15" customHeight="1" x14ac:dyDescent="0.2">
      <c r="A148" s="256" t="s">
        <v>170</v>
      </c>
      <c r="B148" s="257" t="s">
        <v>597</v>
      </c>
      <c r="C148" s="258" t="s">
        <v>458</v>
      </c>
      <c r="D148" s="259" t="s">
        <v>149</v>
      </c>
      <c r="E148" s="259" t="s">
        <v>120</v>
      </c>
      <c r="F148" s="259" t="s">
        <v>242</v>
      </c>
      <c r="G148" s="259"/>
      <c r="H148" s="259"/>
      <c r="I148" s="262">
        <v>44977</v>
      </c>
      <c r="J148" s="263">
        <v>44977</v>
      </c>
      <c r="K148" s="245">
        <f>IF(BDCORRECTIVA[[#This Row],[Fecha entrada]]=0,"",BDCORRECTIVA[[#This Row],[Fecha Fin]]-BDCORRECTIVA[[#This Row],[Fecha entrada]]+1)</f>
        <v>1</v>
      </c>
      <c r="L148" s="264"/>
      <c r="M148" s="264"/>
      <c r="N148" s="264">
        <v>1</v>
      </c>
      <c r="O148" s="264"/>
      <c r="P148" s="264"/>
      <c r="Q148" s="259" t="s">
        <v>244</v>
      </c>
      <c r="R148" s="259" t="s">
        <v>779</v>
      </c>
      <c r="S148" s="259"/>
      <c r="T148" s="265"/>
    </row>
    <row r="149" spans="1:20" ht="10.15" customHeight="1" x14ac:dyDescent="0.2">
      <c r="A149" s="256" t="s">
        <v>265</v>
      </c>
      <c r="B149" s="257" t="s">
        <v>592</v>
      </c>
      <c r="C149" s="258" t="s">
        <v>459</v>
      </c>
      <c r="D149" s="259" t="s">
        <v>149</v>
      </c>
      <c r="E149" s="259" t="s">
        <v>297</v>
      </c>
      <c r="F149" s="259"/>
      <c r="G149" s="259"/>
      <c r="H149" s="259"/>
      <c r="I149" s="262">
        <v>44962</v>
      </c>
      <c r="J149" s="263">
        <v>44962</v>
      </c>
      <c r="K149" s="245">
        <f>IF(BDCORRECTIVA[[#This Row],[Fecha entrada]]=0,"",BDCORRECTIVA[[#This Row],[Fecha Fin]]-BDCORRECTIVA[[#This Row],[Fecha entrada]]+1)</f>
        <v>1</v>
      </c>
      <c r="L149" s="264"/>
      <c r="M149" s="264"/>
      <c r="N149" s="264">
        <v>1</v>
      </c>
      <c r="O149" s="264"/>
      <c r="P149" s="264"/>
      <c r="Q149" s="259" t="s">
        <v>244</v>
      </c>
      <c r="R149" s="259" t="s">
        <v>241</v>
      </c>
      <c r="S149" s="259"/>
      <c r="T149" s="265"/>
    </row>
    <row r="150" spans="1:20" ht="10.15" customHeight="1" x14ac:dyDescent="0.2">
      <c r="A150" s="256" t="s">
        <v>156</v>
      </c>
      <c r="B150" s="257" t="s">
        <v>595</v>
      </c>
      <c r="C150" s="258" t="s">
        <v>460</v>
      </c>
      <c r="D150" s="259" t="s">
        <v>149</v>
      </c>
      <c r="E150" s="259" t="s">
        <v>72</v>
      </c>
      <c r="F150" s="259" t="s">
        <v>243</v>
      </c>
      <c r="G150" s="259"/>
      <c r="H150" s="259"/>
      <c r="I150" s="262">
        <v>44983</v>
      </c>
      <c r="J150" s="263">
        <v>44983</v>
      </c>
      <c r="K150" s="245">
        <f>IF(BDCORRECTIVA[[#This Row],[Fecha entrada]]=0,"",BDCORRECTIVA[[#This Row],[Fecha Fin]]-BDCORRECTIVA[[#This Row],[Fecha entrada]]+1)</f>
        <v>1</v>
      </c>
      <c r="L150" s="264"/>
      <c r="M150" s="264"/>
      <c r="N150" s="264">
        <v>1</v>
      </c>
      <c r="O150" s="264"/>
      <c r="P150" s="264"/>
      <c r="Q150" s="259" t="s">
        <v>307</v>
      </c>
      <c r="R150" s="259" t="s">
        <v>241</v>
      </c>
      <c r="S150" s="265"/>
      <c r="T150" s="265"/>
    </row>
    <row r="151" spans="1:20" ht="10.15" customHeight="1" x14ac:dyDescent="0.2">
      <c r="A151" s="256" t="s">
        <v>129</v>
      </c>
      <c r="B151" s="257" t="s">
        <v>595</v>
      </c>
      <c r="C151" s="258" t="s">
        <v>461</v>
      </c>
      <c r="D151" s="259" t="s">
        <v>149</v>
      </c>
      <c r="E151" s="259" t="s">
        <v>72</v>
      </c>
      <c r="F151" s="259" t="s">
        <v>243</v>
      </c>
      <c r="G151" s="259"/>
      <c r="H151" s="259"/>
      <c r="I151" s="262">
        <v>44983</v>
      </c>
      <c r="J151" s="263">
        <v>44983</v>
      </c>
      <c r="K151" s="245">
        <f>IF(BDCORRECTIVA[[#This Row],[Fecha entrada]]=0,"",BDCORRECTIVA[[#This Row],[Fecha Fin]]-BDCORRECTIVA[[#This Row],[Fecha entrada]]+1)</f>
        <v>1</v>
      </c>
      <c r="L151" s="264"/>
      <c r="M151" s="264"/>
      <c r="N151" s="264">
        <v>1</v>
      </c>
      <c r="O151" s="264"/>
      <c r="P151" s="264"/>
      <c r="Q151" s="259" t="s">
        <v>307</v>
      </c>
      <c r="R151" s="259" t="s">
        <v>241</v>
      </c>
      <c r="S151" s="265"/>
      <c r="T151" s="265"/>
    </row>
    <row r="152" spans="1:20" ht="10.15" customHeight="1" x14ac:dyDescent="0.2">
      <c r="A152" s="256" t="s">
        <v>156</v>
      </c>
      <c r="B152" s="269" t="s">
        <v>595</v>
      </c>
      <c r="C152" s="258" t="s">
        <v>462</v>
      </c>
      <c r="D152" s="259" t="s">
        <v>149</v>
      </c>
      <c r="E152" s="259" t="s">
        <v>72</v>
      </c>
      <c r="F152" s="259" t="s">
        <v>243</v>
      </c>
      <c r="G152" s="259"/>
      <c r="H152" s="259"/>
      <c r="I152" s="271">
        <v>44983</v>
      </c>
      <c r="J152" s="272">
        <v>44983</v>
      </c>
      <c r="K152" s="245">
        <f>IF(BDCORRECTIVA[[#This Row],[Fecha entrada]]=0,"",BDCORRECTIVA[[#This Row],[Fecha Fin]]-BDCORRECTIVA[[#This Row],[Fecha entrada]]+1)</f>
        <v>1</v>
      </c>
      <c r="L152" s="273"/>
      <c r="M152" s="273"/>
      <c r="N152" s="273">
        <v>1</v>
      </c>
      <c r="O152" s="273"/>
      <c r="P152" s="273"/>
      <c r="Q152" s="259" t="s">
        <v>307</v>
      </c>
      <c r="R152" s="259" t="s">
        <v>241</v>
      </c>
      <c r="S152" s="270"/>
      <c r="T152" s="274"/>
    </row>
    <row r="153" spans="1:20" s="275" customFormat="1" ht="10.15" customHeight="1" x14ac:dyDescent="0.2">
      <c r="A153" s="256" t="s">
        <v>129</v>
      </c>
      <c r="B153" s="257" t="s">
        <v>595</v>
      </c>
      <c r="C153" s="258" t="s">
        <v>463</v>
      </c>
      <c r="D153" s="259" t="s">
        <v>149</v>
      </c>
      <c r="E153" s="259" t="s">
        <v>72</v>
      </c>
      <c r="F153" s="259" t="s">
        <v>243</v>
      </c>
      <c r="G153" s="259"/>
      <c r="H153" s="259"/>
      <c r="I153" s="262">
        <v>44984</v>
      </c>
      <c r="J153" s="263">
        <v>44984</v>
      </c>
      <c r="K153" s="245">
        <f>IF(BDCORRECTIVA[[#This Row],[Fecha entrada]]=0,"",BDCORRECTIVA[[#This Row],[Fecha Fin]]-BDCORRECTIVA[[#This Row],[Fecha entrada]]+1)</f>
        <v>1</v>
      </c>
      <c r="L153" s="264"/>
      <c r="M153" s="264"/>
      <c r="N153" s="264">
        <v>1</v>
      </c>
      <c r="O153" s="264"/>
      <c r="P153" s="264"/>
      <c r="Q153" s="259" t="s">
        <v>307</v>
      </c>
      <c r="R153" s="259" t="s">
        <v>241</v>
      </c>
      <c r="S153" s="259"/>
      <c r="T153" s="265"/>
    </row>
    <row r="154" spans="1:20" ht="10.15" customHeight="1" x14ac:dyDescent="0.2">
      <c r="A154" s="256" t="s">
        <v>129</v>
      </c>
      <c r="B154" s="276" t="s">
        <v>595</v>
      </c>
      <c r="C154" s="258" t="s">
        <v>464</v>
      </c>
      <c r="D154" s="259" t="s">
        <v>149</v>
      </c>
      <c r="E154" s="259" t="s">
        <v>72</v>
      </c>
      <c r="F154" s="259" t="s">
        <v>243</v>
      </c>
      <c r="G154" s="259"/>
      <c r="H154" s="259"/>
      <c r="I154" s="278">
        <v>44985</v>
      </c>
      <c r="J154" s="279">
        <v>44985</v>
      </c>
      <c r="K154" s="245">
        <f>IF(BDCORRECTIVA[[#This Row],[Fecha entrada]]=0,"",BDCORRECTIVA[[#This Row],[Fecha Fin]]-BDCORRECTIVA[[#This Row],[Fecha entrada]]+1)</f>
        <v>1</v>
      </c>
      <c r="L154" s="280"/>
      <c r="M154" s="280"/>
      <c r="N154" s="280">
        <v>1</v>
      </c>
      <c r="O154" s="280"/>
      <c r="P154" s="280"/>
      <c r="Q154" s="277" t="s">
        <v>307</v>
      </c>
      <c r="R154" s="277" t="s">
        <v>789</v>
      </c>
      <c r="S154" s="281"/>
      <c r="T154" s="281"/>
    </row>
    <row r="155" spans="1:20" ht="10.15" customHeight="1" x14ac:dyDescent="0.2">
      <c r="A155" s="256" t="s">
        <v>109</v>
      </c>
      <c r="B155" s="257" t="s">
        <v>595</v>
      </c>
      <c r="C155" s="258" t="s">
        <v>465</v>
      </c>
      <c r="D155" s="259" t="s">
        <v>149</v>
      </c>
      <c r="E155" s="259" t="s">
        <v>72</v>
      </c>
      <c r="F155" s="259" t="s">
        <v>243</v>
      </c>
      <c r="G155" s="259"/>
      <c r="H155" s="259"/>
      <c r="I155" s="262">
        <v>44985</v>
      </c>
      <c r="J155" s="263">
        <v>44985</v>
      </c>
      <c r="K155" s="245">
        <f>IF(BDCORRECTIVA[[#This Row],[Fecha entrada]]=0,"",BDCORRECTIVA[[#This Row],[Fecha Fin]]-BDCORRECTIVA[[#This Row],[Fecha entrada]]+1)</f>
        <v>1</v>
      </c>
      <c r="L155" s="264"/>
      <c r="M155" s="264"/>
      <c r="N155" s="264">
        <v>1</v>
      </c>
      <c r="O155" s="264"/>
      <c r="P155" s="264"/>
      <c r="Q155" s="277" t="s">
        <v>777</v>
      </c>
      <c r="R155" s="277" t="s">
        <v>790</v>
      </c>
      <c r="S155" s="259" t="s">
        <v>798</v>
      </c>
      <c r="T155" s="265"/>
    </row>
    <row r="156" spans="1:20" ht="10.15" customHeight="1" x14ac:dyDescent="0.2">
      <c r="A156" s="256" t="s">
        <v>129</v>
      </c>
      <c r="B156" s="257" t="s">
        <v>595</v>
      </c>
      <c r="C156" s="258" t="s">
        <v>466</v>
      </c>
      <c r="D156" s="259" t="s">
        <v>149</v>
      </c>
      <c r="E156" s="259" t="s">
        <v>72</v>
      </c>
      <c r="F156" s="259" t="s">
        <v>243</v>
      </c>
      <c r="G156" s="259"/>
      <c r="H156" s="259"/>
      <c r="I156" s="262">
        <v>44985</v>
      </c>
      <c r="J156" s="263">
        <v>44985</v>
      </c>
      <c r="K156" s="245">
        <f>IF(BDCORRECTIVA[[#This Row],[Fecha entrada]]=0,"",BDCORRECTIVA[[#This Row],[Fecha Fin]]-BDCORRECTIVA[[#This Row],[Fecha entrada]]+1)</f>
        <v>1</v>
      </c>
      <c r="L156" s="264"/>
      <c r="M156" s="264"/>
      <c r="N156" s="264">
        <v>1</v>
      </c>
      <c r="O156" s="264"/>
      <c r="P156" s="264"/>
      <c r="Q156" s="277" t="s">
        <v>777</v>
      </c>
      <c r="R156" s="277" t="s">
        <v>790</v>
      </c>
      <c r="S156" s="259" t="s">
        <v>797</v>
      </c>
      <c r="T156" s="265"/>
    </row>
    <row r="157" spans="1:20" ht="10.15" customHeight="1" x14ac:dyDescent="0.2">
      <c r="A157" s="256" t="s">
        <v>110</v>
      </c>
      <c r="B157" s="257" t="s">
        <v>597</v>
      </c>
      <c r="C157" s="258" t="s">
        <v>467</v>
      </c>
      <c r="D157" s="259" t="s">
        <v>149</v>
      </c>
      <c r="E157" s="259" t="s">
        <v>120</v>
      </c>
      <c r="F157" s="259" t="s">
        <v>242</v>
      </c>
      <c r="G157" s="259"/>
      <c r="H157" s="259"/>
      <c r="I157" s="262">
        <v>44959</v>
      </c>
      <c r="J157" s="263">
        <v>44968</v>
      </c>
      <c r="K157" s="245">
        <f>IF(BDCORRECTIVA[[#This Row],[Fecha entrada]]=0,"",BDCORRECTIVA[[#This Row],[Fecha Fin]]-BDCORRECTIVA[[#This Row],[Fecha entrada]]+1)</f>
        <v>10</v>
      </c>
      <c r="L157" s="264">
        <v>1</v>
      </c>
      <c r="M157" s="264"/>
      <c r="N157" s="264"/>
      <c r="O157" s="264"/>
      <c r="P157" s="264"/>
      <c r="Q157" s="259" t="s">
        <v>487</v>
      </c>
      <c r="R157" s="259" t="s">
        <v>821</v>
      </c>
      <c r="S157" s="259"/>
      <c r="T157" s="265"/>
    </row>
    <row r="158" spans="1:20" ht="10.15" customHeight="1" x14ac:dyDescent="0.2">
      <c r="A158" s="256" t="s">
        <v>115</v>
      </c>
      <c r="B158" s="257" t="s">
        <v>593</v>
      </c>
      <c r="C158" s="258" t="s">
        <v>468</v>
      </c>
      <c r="D158" s="259" t="s">
        <v>791</v>
      </c>
      <c r="E158" s="259" t="s">
        <v>285</v>
      </c>
      <c r="F158" s="259" t="s">
        <v>76</v>
      </c>
      <c r="G158" s="259"/>
      <c r="H158" s="259"/>
      <c r="I158" s="262">
        <v>44963</v>
      </c>
      <c r="J158" s="263">
        <v>44963</v>
      </c>
      <c r="K158" s="245">
        <f>IF(BDCORRECTIVA[[#This Row],[Fecha entrada]]=0,"",BDCORRECTIVA[[#This Row],[Fecha Fin]]-BDCORRECTIVA[[#This Row],[Fecha entrada]]+1)</f>
        <v>1</v>
      </c>
      <c r="L158" s="264"/>
      <c r="M158" s="264"/>
      <c r="N158" s="264"/>
      <c r="O158" s="264">
        <v>1</v>
      </c>
      <c r="P158" s="264"/>
      <c r="Q158" s="259" t="s">
        <v>495</v>
      </c>
      <c r="R158" s="259" t="s">
        <v>822</v>
      </c>
      <c r="S158" s="259" t="s">
        <v>532</v>
      </c>
      <c r="T158" s="265"/>
    </row>
    <row r="159" spans="1:20" ht="10.15" customHeight="1" x14ac:dyDescent="0.2">
      <c r="A159" s="256" t="s">
        <v>275</v>
      </c>
      <c r="B159" s="257" t="s">
        <v>595</v>
      </c>
      <c r="C159" s="258" t="s">
        <v>469</v>
      </c>
      <c r="D159" s="259" t="s">
        <v>149</v>
      </c>
      <c r="E159" s="259" t="s">
        <v>72</v>
      </c>
      <c r="F159" s="259" t="s">
        <v>243</v>
      </c>
      <c r="G159" s="259"/>
      <c r="H159" s="259"/>
      <c r="I159" s="260">
        <v>44965</v>
      </c>
      <c r="J159" s="261">
        <v>44965</v>
      </c>
      <c r="K159" s="245">
        <f>IF(BDCORRECTIVA[[#This Row],[Fecha entrada]]=0,"",BDCORRECTIVA[[#This Row],[Fecha Fin]]-BDCORRECTIVA[[#This Row],[Fecha entrada]]+1)</f>
        <v>1</v>
      </c>
      <c r="L159" s="264"/>
      <c r="M159" s="264"/>
      <c r="N159" s="264">
        <v>1</v>
      </c>
      <c r="O159" s="264"/>
      <c r="P159" s="264"/>
      <c r="Q159" s="259" t="s">
        <v>288</v>
      </c>
      <c r="R159" s="259" t="s">
        <v>246</v>
      </c>
      <c r="S159" s="259" t="s">
        <v>823</v>
      </c>
      <c r="T159" s="265"/>
    </row>
    <row r="160" spans="1:20" ht="10.15" customHeight="1" x14ac:dyDescent="0.2">
      <c r="A160" s="256" t="s">
        <v>108</v>
      </c>
      <c r="B160" s="257" t="s">
        <v>597</v>
      </c>
      <c r="C160" s="258" t="s">
        <v>470</v>
      </c>
      <c r="D160" s="259" t="s">
        <v>149</v>
      </c>
      <c r="E160" s="259" t="s">
        <v>120</v>
      </c>
      <c r="F160" s="259" t="s">
        <v>242</v>
      </c>
      <c r="G160" s="259"/>
      <c r="H160" s="259"/>
      <c r="I160" s="262">
        <v>44972</v>
      </c>
      <c r="J160" s="263">
        <v>44972</v>
      </c>
      <c r="K160" s="245">
        <f>IF(BDCORRECTIVA[[#This Row],[Fecha entrada]]=0,"",BDCORRECTIVA[[#This Row],[Fecha Fin]]-BDCORRECTIVA[[#This Row],[Fecha entrada]]+1)</f>
        <v>1</v>
      </c>
      <c r="L160" s="264"/>
      <c r="M160" s="264">
        <v>1</v>
      </c>
      <c r="N160" s="264"/>
      <c r="O160" s="264"/>
      <c r="P160" s="264"/>
      <c r="Q160" s="259" t="s">
        <v>262</v>
      </c>
      <c r="R160" s="259" t="s">
        <v>482</v>
      </c>
      <c r="S160" s="259" t="s">
        <v>824</v>
      </c>
      <c r="T160" s="265"/>
    </row>
    <row r="161" spans="1:20" ht="10.15" customHeight="1" x14ac:dyDescent="0.2">
      <c r="A161" s="256" t="s">
        <v>37</v>
      </c>
      <c r="B161" s="257" t="s">
        <v>597</v>
      </c>
      <c r="C161" s="258" t="s">
        <v>471</v>
      </c>
      <c r="D161" s="259" t="s">
        <v>149</v>
      </c>
      <c r="E161" s="259" t="s">
        <v>120</v>
      </c>
      <c r="F161" s="259" t="s">
        <v>242</v>
      </c>
      <c r="G161" s="259"/>
      <c r="H161" s="259"/>
      <c r="I161" s="262">
        <v>44972</v>
      </c>
      <c r="J161" s="261">
        <v>44972</v>
      </c>
      <c r="K161" s="245">
        <f>IF(BDCORRECTIVA[[#This Row],[Fecha entrada]]=0,"",BDCORRECTIVA[[#This Row],[Fecha Fin]]-BDCORRECTIVA[[#This Row],[Fecha entrada]]+1)</f>
        <v>1</v>
      </c>
      <c r="L161" s="264">
        <v>1</v>
      </c>
      <c r="M161" s="264"/>
      <c r="N161" s="264"/>
      <c r="O161" s="264"/>
      <c r="P161" s="264"/>
      <c r="Q161" s="259" t="s">
        <v>825</v>
      </c>
      <c r="R161" s="259" t="s">
        <v>826</v>
      </c>
      <c r="S161" s="259" t="s">
        <v>827</v>
      </c>
      <c r="T161" s="265"/>
    </row>
    <row r="162" spans="1:20" ht="10.15" customHeight="1" x14ac:dyDescent="0.2">
      <c r="A162" s="256" t="s">
        <v>111</v>
      </c>
      <c r="B162" s="257" t="s">
        <v>593</v>
      </c>
      <c r="C162" s="258" t="s">
        <v>472</v>
      </c>
      <c r="D162" s="259" t="s">
        <v>514</v>
      </c>
      <c r="E162" s="259" t="s">
        <v>137</v>
      </c>
      <c r="F162" s="259"/>
      <c r="G162" s="259"/>
      <c r="H162" s="259"/>
      <c r="I162" s="262">
        <v>44972</v>
      </c>
      <c r="J162" s="261">
        <v>44972</v>
      </c>
      <c r="K162" s="245">
        <f>IF(BDCORRECTIVA[[#This Row],[Fecha entrada]]=0,"",BDCORRECTIVA[[#This Row],[Fecha Fin]]-BDCORRECTIVA[[#This Row],[Fecha entrada]]+1)</f>
        <v>1</v>
      </c>
      <c r="L162" s="264"/>
      <c r="M162" s="264"/>
      <c r="N162" s="264"/>
      <c r="O162" s="264"/>
      <c r="P162" s="264">
        <v>1</v>
      </c>
      <c r="Q162" s="259"/>
      <c r="R162" s="259"/>
      <c r="S162" s="265"/>
      <c r="T162" s="265"/>
    </row>
    <row r="163" spans="1:20" ht="10.15" customHeight="1" x14ac:dyDescent="0.2">
      <c r="A163" s="256" t="s">
        <v>615</v>
      </c>
      <c r="B163" s="257" t="s">
        <v>592</v>
      </c>
      <c r="C163" s="258" t="s">
        <v>473</v>
      </c>
      <c r="D163" s="259" t="s">
        <v>514</v>
      </c>
      <c r="E163" s="259"/>
      <c r="F163" s="259"/>
      <c r="G163" s="259"/>
      <c r="H163" s="259"/>
      <c r="I163" s="262">
        <v>44961</v>
      </c>
      <c r="J163" s="263">
        <v>44961</v>
      </c>
      <c r="K163" s="245">
        <f>IF(BDCORRECTIVA[[#This Row],[Fecha entrada]]=0,"",BDCORRECTIVA[[#This Row],[Fecha Fin]]-BDCORRECTIVA[[#This Row],[Fecha entrada]]+1)</f>
        <v>1</v>
      </c>
      <c r="L163" s="264"/>
      <c r="M163" s="264"/>
      <c r="N163" s="264"/>
      <c r="O163" s="264">
        <v>1</v>
      </c>
      <c r="P163" s="264"/>
      <c r="Q163" s="259" t="s">
        <v>828</v>
      </c>
      <c r="R163" s="259" t="s">
        <v>829</v>
      </c>
      <c r="S163" s="307" t="s">
        <v>23</v>
      </c>
      <c r="T163" s="265"/>
    </row>
    <row r="164" spans="1:20" ht="10.15" customHeight="1" x14ac:dyDescent="0.2">
      <c r="A164" s="256" t="s">
        <v>110</v>
      </c>
      <c r="B164" s="257" t="s">
        <v>597</v>
      </c>
      <c r="C164" s="258" t="s">
        <v>474</v>
      </c>
      <c r="D164" s="259" t="s">
        <v>149</v>
      </c>
      <c r="E164" s="259" t="s">
        <v>120</v>
      </c>
      <c r="F164" s="259" t="s">
        <v>242</v>
      </c>
      <c r="G164" s="259"/>
      <c r="H164" s="259"/>
      <c r="I164" s="262">
        <v>44959</v>
      </c>
      <c r="J164" s="263">
        <v>44959</v>
      </c>
      <c r="K164" s="245">
        <f>IF(BDCORRECTIVA[[#This Row],[Fecha entrada]]=0,"",BDCORRECTIVA[[#This Row],[Fecha Fin]]-BDCORRECTIVA[[#This Row],[Fecha entrada]]+1)</f>
        <v>1</v>
      </c>
      <c r="L164" s="264"/>
      <c r="M164" s="264"/>
      <c r="N164" s="264"/>
      <c r="O164" s="264"/>
      <c r="P164" s="264">
        <v>1</v>
      </c>
      <c r="Q164" s="259" t="s">
        <v>249</v>
      </c>
      <c r="R164" s="259" t="s">
        <v>815</v>
      </c>
      <c r="S164" s="259" t="s">
        <v>485</v>
      </c>
      <c r="T164" s="265"/>
    </row>
    <row r="165" spans="1:20" ht="10.15" customHeight="1" x14ac:dyDescent="0.2">
      <c r="A165" s="256" t="s">
        <v>117</v>
      </c>
      <c r="B165" s="257" t="s">
        <v>594</v>
      </c>
      <c r="C165" s="258" t="s">
        <v>475</v>
      </c>
      <c r="D165" s="259" t="s">
        <v>149</v>
      </c>
      <c r="E165" s="259" t="s">
        <v>67</v>
      </c>
      <c r="F165" s="259"/>
      <c r="G165" s="259"/>
      <c r="H165" s="259"/>
      <c r="I165" s="260">
        <v>44964</v>
      </c>
      <c r="J165" s="263">
        <v>44964</v>
      </c>
      <c r="K165" s="245">
        <f>IF(BDCORRECTIVA[[#This Row],[Fecha entrada]]=0,"",BDCORRECTIVA[[#This Row],[Fecha Fin]]-BDCORRECTIVA[[#This Row],[Fecha entrada]]+1)</f>
        <v>1</v>
      </c>
      <c r="L165" s="264"/>
      <c r="M165" s="264"/>
      <c r="N165" s="264">
        <v>1</v>
      </c>
      <c r="O165" s="264"/>
      <c r="P165" s="264"/>
      <c r="Q165" s="259" t="s">
        <v>307</v>
      </c>
      <c r="R165" s="259" t="s">
        <v>279</v>
      </c>
      <c r="S165" s="259" t="s">
        <v>832</v>
      </c>
      <c r="T165" s="265"/>
    </row>
    <row r="166" spans="1:20" ht="10.15" customHeight="1" x14ac:dyDescent="0.2">
      <c r="A166" s="256" t="s">
        <v>153</v>
      </c>
      <c r="B166" s="257" t="s">
        <v>596</v>
      </c>
      <c r="C166" s="258" t="s">
        <v>476</v>
      </c>
      <c r="D166" s="259" t="s">
        <v>149</v>
      </c>
      <c r="E166" s="259" t="s">
        <v>297</v>
      </c>
      <c r="F166" s="259"/>
      <c r="G166" s="259"/>
      <c r="H166" s="259"/>
      <c r="I166" s="262">
        <v>44962</v>
      </c>
      <c r="J166" s="263">
        <v>44962</v>
      </c>
      <c r="K166" s="245">
        <f>IF(BDCORRECTIVA[[#This Row],[Fecha entrada]]=0,"",BDCORRECTIVA[[#This Row],[Fecha Fin]]-BDCORRECTIVA[[#This Row],[Fecha entrada]]+1)</f>
        <v>1</v>
      </c>
      <c r="L166" s="264"/>
      <c r="M166" s="264">
        <v>1</v>
      </c>
      <c r="N166" s="264"/>
      <c r="O166" s="264"/>
      <c r="P166" s="264"/>
      <c r="Q166" s="259" t="s">
        <v>262</v>
      </c>
      <c r="R166" s="259" t="s">
        <v>482</v>
      </c>
      <c r="S166" s="259" t="s">
        <v>498</v>
      </c>
      <c r="T166" s="265"/>
    </row>
    <row r="167" spans="1:20" ht="10.15" customHeight="1" x14ac:dyDescent="0.2">
      <c r="A167" s="256" t="s">
        <v>170</v>
      </c>
      <c r="B167" s="257" t="s">
        <v>597</v>
      </c>
      <c r="C167" s="258" t="s">
        <v>477</v>
      </c>
      <c r="D167" s="259" t="s">
        <v>149</v>
      </c>
      <c r="E167" s="259" t="s">
        <v>120</v>
      </c>
      <c r="F167" s="259" t="s">
        <v>242</v>
      </c>
      <c r="G167" s="259"/>
      <c r="H167" s="259"/>
      <c r="I167" s="262">
        <v>44972</v>
      </c>
      <c r="J167" s="263">
        <v>44972</v>
      </c>
      <c r="K167" s="245">
        <f>IF(BDCORRECTIVA[[#This Row],[Fecha entrada]]=0,"",BDCORRECTIVA[[#This Row],[Fecha Fin]]-BDCORRECTIVA[[#This Row],[Fecha entrada]]+1)</f>
        <v>1</v>
      </c>
      <c r="L167" s="264"/>
      <c r="M167" s="264"/>
      <c r="N167" s="264">
        <v>1</v>
      </c>
      <c r="O167" s="264"/>
      <c r="P167" s="264"/>
      <c r="Q167" s="259" t="s">
        <v>534</v>
      </c>
      <c r="R167" s="259" t="s">
        <v>833</v>
      </c>
      <c r="S167" s="282" t="s">
        <v>853</v>
      </c>
      <c r="T167" s="265"/>
    </row>
    <row r="168" spans="1:20" ht="10.15" customHeight="1" x14ac:dyDescent="0.2">
      <c r="A168" s="256" t="s">
        <v>110</v>
      </c>
      <c r="B168" s="257" t="s">
        <v>597</v>
      </c>
      <c r="C168" s="258" t="s">
        <v>478</v>
      </c>
      <c r="D168" s="259" t="s">
        <v>149</v>
      </c>
      <c r="E168" s="259" t="s">
        <v>120</v>
      </c>
      <c r="F168" s="259" t="s">
        <v>242</v>
      </c>
      <c r="G168" s="259"/>
      <c r="H168" s="259"/>
      <c r="I168" s="262">
        <v>44972</v>
      </c>
      <c r="J168" s="263">
        <v>44972</v>
      </c>
      <c r="K168" s="245">
        <f>IF(BDCORRECTIVA[[#This Row],[Fecha entrada]]=0,"",BDCORRECTIVA[[#This Row],[Fecha Fin]]-BDCORRECTIVA[[#This Row],[Fecha entrada]]+1)</f>
        <v>1</v>
      </c>
      <c r="L168" s="264">
        <v>1</v>
      </c>
      <c r="M168" s="264"/>
      <c r="N168" s="264"/>
      <c r="O168" s="264"/>
      <c r="P168" s="264"/>
      <c r="Q168" s="259" t="s">
        <v>834</v>
      </c>
      <c r="R168" s="259" t="s">
        <v>835</v>
      </c>
      <c r="S168" s="259" t="s">
        <v>836</v>
      </c>
      <c r="T168" s="265"/>
    </row>
    <row r="169" spans="1:20" ht="10.15" customHeight="1" x14ac:dyDescent="0.2">
      <c r="A169" s="256" t="s">
        <v>184</v>
      </c>
      <c r="B169" s="257" t="s">
        <v>597</v>
      </c>
      <c r="C169" s="258" t="s">
        <v>479</v>
      </c>
      <c r="D169" s="259" t="s">
        <v>149</v>
      </c>
      <c r="E169" s="259" t="s">
        <v>120</v>
      </c>
      <c r="F169" s="259" t="s">
        <v>242</v>
      </c>
      <c r="G169" s="259" t="s">
        <v>149</v>
      </c>
      <c r="H169" s="259"/>
      <c r="I169" s="262">
        <v>44971</v>
      </c>
      <c r="J169" s="263">
        <v>44972</v>
      </c>
      <c r="K169" s="245">
        <f>IF(BDCORRECTIVA[[#This Row],[Fecha entrada]]=0,"",BDCORRECTIVA[[#This Row],[Fecha Fin]]-BDCORRECTIVA[[#This Row],[Fecha entrada]]+1)</f>
        <v>2</v>
      </c>
      <c r="L169" s="264">
        <v>1</v>
      </c>
      <c r="M169" s="264"/>
      <c r="N169" s="264"/>
      <c r="O169" s="264"/>
      <c r="P169" s="264"/>
      <c r="Q169" s="259" t="s">
        <v>837</v>
      </c>
      <c r="R169" s="259" t="s">
        <v>838</v>
      </c>
      <c r="S169" s="259" t="s">
        <v>839</v>
      </c>
      <c r="T169" s="265"/>
    </row>
    <row r="170" spans="1:20" ht="10.15" customHeight="1" x14ac:dyDescent="0.2">
      <c r="A170" s="256" t="s">
        <v>170</v>
      </c>
      <c r="B170" s="257" t="s">
        <v>597</v>
      </c>
      <c r="C170" s="258" t="s">
        <v>480</v>
      </c>
      <c r="D170" s="259" t="s">
        <v>149</v>
      </c>
      <c r="E170" s="259" t="s">
        <v>120</v>
      </c>
      <c r="F170" s="259"/>
      <c r="G170" s="259"/>
      <c r="H170" s="259"/>
      <c r="I170" s="262">
        <v>44969</v>
      </c>
      <c r="J170" s="263">
        <v>44969</v>
      </c>
      <c r="K170" s="245">
        <f>IF(BDCORRECTIVA[[#This Row],[Fecha entrada]]=0,"",BDCORRECTIVA[[#This Row],[Fecha Fin]]-BDCORRECTIVA[[#This Row],[Fecha entrada]]+1)</f>
        <v>1</v>
      </c>
      <c r="L170" s="264"/>
      <c r="M170" s="264"/>
      <c r="N170" s="264"/>
      <c r="O170" s="264"/>
      <c r="P170" s="264">
        <v>1</v>
      </c>
      <c r="Q170" s="259" t="s">
        <v>249</v>
      </c>
      <c r="R170" s="259" t="s">
        <v>815</v>
      </c>
      <c r="S170" s="259" t="s">
        <v>485</v>
      </c>
      <c r="T170" s="265"/>
    </row>
    <row r="171" spans="1:20" ht="10.15" customHeight="1" x14ac:dyDescent="0.2">
      <c r="A171" s="256" t="s">
        <v>182</v>
      </c>
      <c r="B171" s="257" t="s">
        <v>592</v>
      </c>
      <c r="C171" s="258" t="s">
        <v>481</v>
      </c>
      <c r="D171" s="259" t="s">
        <v>149</v>
      </c>
      <c r="E171" s="259" t="s">
        <v>297</v>
      </c>
      <c r="F171" s="259" t="s">
        <v>840</v>
      </c>
      <c r="G171" s="259"/>
      <c r="H171" s="259"/>
      <c r="I171" s="262">
        <v>44968</v>
      </c>
      <c r="J171" s="263">
        <v>44969</v>
      </c>
      <c r="K171" s="245">
        <f>IF(BDCORRECTIVA[[#This Row],[Fecha entrada]]=0,"",BDCORRECTIVA[[#This Row],[Fecha Fin]]-BDCORRECTIVA[[#This Row],[Fecha entrada]]+1)</f>
        <v>2</v>
      </c>
      <c r="L171" s="264"/>
      <c r="M171" s="264"/>
      <c r="N171" s="264"/>
      <c r="O171" s="264"/>
      <c r="P171" s="264">
        <v>1</v>
      </c>
      <c r="Q171" s="259" t="s">
        <v>249</v>
      </c>
      <c r="R171" s="259" t="s">
        <v>815</v>
      </c>
      <c r="S171" s="259" t="s">
        <v>485</v>
      </c>
      <c r="T171" s="265"/>
    </row>
    <row r="172" spans="1:20" ht="10.15" customHeight="1" x14ac:dyDescent="0.2">
      <c r="A172" s="256" t="s">
        <v>129</v>
      </c>
      <c r="B172" s="257" t="s">
        <v>595</v>
      </c>
      <c r="C172" s="258" t="s">
        <v>841</v>
      </c>
      <c r="D172" s="306" t="s">
        <v>149</v>
      </c>
      <c r="E172" s="259" t="s">
        <v>72</v>
      </c>
      <c r="F172" s="259"/>
      <c r="G172" s="259"/>
      <c r="H172" s="259"/>
      <c r="I172" s="260">
        <v>44969</v>
      </c>
      <c r="J172" s="263">
        <v>44969</v>
      </c>
      <c r="K172" s="245">
        <f>IF(BDCORRECTIVA[[#This Row],[Fecha entrada]]=0,"",BDCORRECTIVA[[#This Row],[Fecha Fin]]-BDCORRECTIVA[[#This Row],[Fecha entrada]]+1)</f>
        <v>1</v>
      </c>
      <c r="L172" s="264"/>
      <c r="M172" s="264"/>
      <c r="N172" s="264"/>
      <c r="O172" s="264"/>
      <c r="P172" s="264">
        <v>1</v>
      </c>
      <c r="Q172" s="259" t="s">
        <v>249</v>
      </c>
      <c r="R172" s="259" t="s">
        <v>815</v>
      </c>
      <c r="S172" s="259" t="s">
        <v>485</v>
      </c>
      <c r="T172" s="265"/>
    </row>
    <row r="173" spans="1:20" ht="10.15" customHeight="1" x14ac:dyDescent="0.2">
      <c r="A173" s="256" t="s">
        <v>148</v>
      </c>
      <c r="B173" s="257" t="s">
        <v>750</v>
      </c>
      <c r="C173" s="258" t="s">
        <v>842</v>
      </c>
      <c r="D173" s="259" t="s">
        <v>149</v>
      </c>
      <c r="E173" s="259" t="s">
        <v>256</v>
      </c>
      <c r="F173" s="259"/>
      <c r="G173" s="259"/>
      <c r="H173" s="259"/>
      <c r="I173" s="262">
        <v>44972</v>
      </c>
      <c r="J173" s="263">
        <v>44973</v>
      </c>
      <c r="K173" s="245">
        <f>IF(BDCORRECTIVA[[#This Row],[Fecha entrada]]=0,"",BDCORRECTIVA[[#This Row],[Fecha Fin]]-BDCORRECTIVA[[#This Row],[Fecha entrada]]+1)</f>
        <v>2</v>
      </c>
      <c r="L173" s="264">
        <v>1</v>
      </c>
      <c r="M173" s="264"/>
      <c r="N173" s="264"/>
      <c r="O173" s="264"/>
      <c r="P173" s="264"/>
      <c r="Q173" s="259" t="s">
        <v>534</v>
      </c>
      <c r="R173" s="259" t="s">
        <v>851</v>
      </c>
      <c r="S173" s="259" t="s">
        <v>852</v>
      </c>
      <c r="T173" s="265"/>
    </row>
    <row r="174" spans="1:20" ht="10.15" customHeight="1" x14ac:dyDescent="0.2">
      <c r="A174" s="256" t="s">
        <v>238</v>
      </c>
      <c r="B174" s="257" t="s">
        <v>594</v>
      </c>
      <c r="C174" s="258" t="s">
        <v>843</v>
      </c>
      <c r="D174" s="259" t="s">
        <v>149</v>
      </c>
      <c r="E174" s="259" t="s">
        <v>67</v>
      </c>
      <c r="F174" s="259"/>
      <c r="G174" s="259"/>
      <c r="H174" s="259"/>
      <c r="I174" s="262">
        <v>44980</v>
      </c>
      <c r="J174" s="263">
        <v>44980</v>
      </c>
      <c r="K174" s="245">
        <f>IF(BDCORRECTIVA[[#This Row],[Fecha entrada]]=0,"",BDCORRECTIVA[[#This Row],[Fecha Fin]]-BDCORRECTIVA[[#This Row],[Fecha entrada]]+1)</f>
        <v>1</v>
      </c>
      <c r="L174" s="264"/>
      <c r="M174" s="264"/>
      <c r="N174" s="264"/>
      <c r="O174" s="264"/>
      <c r="P174" s="264">
        <v>1</v>
      </c>
      <c r="Q174" s="259" t="s">
        <v>249</v>
      </c>
      <c r="R174" s="259" t="s">
        <v>254</v>
      </c>
      <c r="S174" s="259" t="s">
        <v>854</v>
      </c>
      <c r="T174" s="265"/>
    </row>
    <row r="175" spans="1:20" ht="10.15" customHeight="1" x14ac:dyDescent="0.2">
      <c r="A175" s="256" t="s">
        <v>275</v>
      </c>
      <c r="B175" s="257" t="s">
        <v>595</v>
      </c>
      <c r="C175" s="258" t="s">
        <v>844</v>
      </c>
      <c r="D175" s="259" t="s">
        <v>149</v>
      </c>
      <c r="E175" s="259" t="s">
        <v>72</v>
      </c>
      <c r="F175" s="259" t="s">
        <v>243</v>
      </c>
      <c r="G175" s="259" t="s">
        <v>149</v>
      </c>
      <c r="H175" s="259"/>
      <c r="I175" s="260">
        <v>44978</v>
      </c>
      <c r="J175" s="263">
        <v>44978</v>
      </c>
      <c r="K175" s="245">
        <f>IF(BDCORRECTIVA[[#This Row],[Fecha entrada]]=0,"",BDCORRECTIVA[[#This Row],[Fecha Fin]]-BDCORRECTIVA[[#This Row],[Fecha entrada]]+1)</f>
        <v>1</v>
      </c>
      <c r="L175" s="264"/>
      <c r="M175" s="264"/>
      <c r="N175" s="264">
        <v>1</v>
      </c>
      <c r="O175" s="264"/>
      <c r="P175" s="264"/>
      <c r="Q175" s="259" t="s">
        <v>288</v>
      </c>
      <c r="R175" s="259" t="s">
        <v>246</v>
      </c>
      <c r="S175" s="259" t="s">
        <v>855</v>
      </c>
      <c r="T175" s="265"/>
    </row>
    <row r="176" spans="1:20" ht="10.15" customHeight="1" x14ac:dyDescent="0.2">
      <c r="A176" s="256" t="s">
        <v>157</v>
      </c>
      <c r="B176" s="257" t="s">
        <v>597</v>
      </c>
      <c r="C176" s="258" t="s">
        <v>845</v>
      </c>
      <c r="D176" s="259" t="s">
        <v>149</v>
      </c>
      <c r="E176" s="259" t="s">
        <v>120</v>
      </c>
      <c r="F176" s="259" t="s">
        <v>242</v>
      </c>
      <c r="G176" s="259" t="s">
        <v>149</v>
      </c>
      <c r="H176" s="259"/>
      <c r="I176" s="260">
        <v>44977</v>
      </c>
      <c r="J176" s="263">
        <v>44978</v>
      </c>
      <c r="K176" s="245">
        <f>IF(BDCORRECTIVA[[#This Row],[Fecha entrada]]=0,"",BDCORRECTIVA[[#This Row],[Fecha Fin]]-BDCORRECTIVA[[#This Row],[Fecha entrada]]+1)</f>
        <v>2</v>
      </c>
      <c r="L176" s="264"/>
      <c r="M176" s="264"/>
      <c r="N176" s="264">
        <v>1</v>
      </c>
      <c r="O176" s="264"/>
      <c r="P176" s="264"/>
      <c r="Q176" s="259" t="s">
        <v>288</v>
      </c>
      <c r="R176" s="259" t="s">
        <v>246</v>
      </c>
      <c r="S176" s="259" t="s">
        <v>856</v>
      </c>
      <c r="T176" s="265"/>
    </row>
    <row r="177" spans="1:20" ht="10.15" customHeight="1" x14ac:dyDescent="0.2">
      <c r="A177" s="256" t="s">
        <v>182</v>
      </c>
      <c r="B177" s="257" t="s">
        <v>592</v>
      </c>
      <c r="C177" s="258" t="s">
        <v>846</v>
      </c>
      <c r="D177" s="259" t="s">
        <v>149</v>
      </c>
      <c r="E177" s="259" t="s">
        <v>297</v>
      </c>
      <c r="F177" s="259" t="s">
        <v>840</v>
      </c>
      <c r="G177" s="259"/>
      <c r="H177" s="259"/>
      <c r="I177" s="262">
        <v>44969</v>
      </c>
      <c r="J177" s="263">
        <v>44969</v>
      </c>
      <c r="K177" s="245">
        <f>IF(BDCORRECTIVA[[#This Row],[Fecha entrada]]=0,"",BDCORRECTIVA[[#This Row],[Fecha Fin]]-BDCORRECTIVA[[#This Row],[Fecha entrada]]+1)</f>
        <v>1</v>
      </c>
      <c r="L177" s="264"/>
      <c r="M177" s="264"/>
      <c r="N177" s="264">
        <v>1</v>
      </c>
      <c r="O177" s="264"/>
      <c r="P177" s="264"/>
      <c r="Q177" s="259" t="s">
        <v>288</v>
      </c>
      <c r="R177" s="259" t="s">
        <v>246</v>
      </c>
      <c r="S177" s="259" t="s">
        <v>857</v>
      </c>
      <c r="T177" s="265"/>
    </row>
    <row r="178" spans="1:20" ht="10.15" customHeight="1" x14ac:dyDescent="0.2">
      <c r="A178" s="256" t="s">
        <v>111</v>
      </c>
      <c r="B178" s="257" t="s">
        <v>593</v>
      </c>
      <c r="C178" s="258" t="s">
        <v>847</v>
      </c>
      <c r="D178" s="259" t="s">
        <v>791</v>
      </c>
      <c r="E178" s="259" t="s">
        <v>76</v>
      </c>
      <c r="F178" s="259" t="s">
        <v>79</v>
      </c>
      <c r="G178" s="259"/>
      <c r="H178" s="259"/>
      <c r="I178" s="262">
        <v>44965</v>
      </c>
      <c r="J178" s="263">
        <v>44965</v>
      </c>
      <c r="K178" s="245">
        <f>IF(BDCORRECTIVA[[#This Row],[Fecha entrada]]=0,"",BDCORRECTIVA[[#This Row],[Fecha Fin]]-BDCORRECTIVA[[#This Row],[Fecha entrada]]+1)</f>
        <v>1</v>
      </c>
      <c r="L178" s="264"/>
      <c r="M178" s="264"/>
      <c r="N178" s="264"/>
      <c r="O178" s="264"/>
      <c r="P178" s="264">
        <v>1</v>
      </c>
      <c r="Q178" s="259" t="s">
        <v>858</v>
      </c>
      <c r="R178" s="259" t="s">
        <v>859</v>
      </c>
      <c r="S178" s="259" t="s">
        <v>485</v>
      </c>
      <c r="T178" s="265"/>
    </row>
    <row r="179" spans="1:20" ht="10.15" customHeight="1" x14ac:dyDescent="0.2">
      <c r="A179" s="256" t="s">
        <v>111</v>
      </c>
      <c r="B179" s="257" t="s">
        <v>593</v>
      </c>
      <c r="C179" s="258" t="s">
        <v>848</v>
      </c>
      <c r="D179" s="259" t="s">
        <v>514</v>
      </c>
      <c r="E179" s="259" t="s">
        <v>286</v>
      </c>
      <c r="F179" s="259" t="s">
        <v>255</v>
      </c>
      <c r="G179" s="259"/>
      <c r="H179" s="259"/>
      <c r="I179" s="262">
        <v>44965</v>
      </c>
      <c r="J179" s="263">
        <v>44965</v>
      </c>
      <c r="K179" s="245">
        <f>IF(BDCORRECTIVA[[#This Row],[Fecha entrada]]=0,"",BDCORRECTIVA[[#This Row],[Fecha Fin]]-BDCORRECTIVA[[#This Row],[Fecha entrada]]+1)</f>
        <v>1</v>
      </c>
      <c r="L179" s="264"/>
      <c r="M179" s="264"/>
      <c r="N179" s="264">
        <v>1</v>
      </c>
      <c r="O179" s="264"/>
      <c r="P179" s="264"/>
      <c r="Q179" s="259" t="s">
        <v>860</v>
      </c>
      <c r="R179" s="259" t="s">
        <v>246</v>
      </c>
      <c r="S179" s="259" t="s">
        <v>861</v>
      </c>
      <c r="T179" s="265"/>
    </row>
    <row r="180" spans="1:20" ht="10.15" customHeight="1" x14ac:dyDescent="0.2">
      <c r="A180" s="256" t="s">
        <v>108</v>
      </c>
      <c r="B180" s="257" t="s">
        <v>597</v>
      </c>
      <c r="C180" s="258" t="s">
        <v>849</v>
      </c>
      <c r="D180" s="259" t="s">
        <v>149</v>
      </c>
      <c r="E180" s="259" t="s">
        <v>120</v>
      </c>
      <c r="F180" s="259" t="s">
        <v>242</v>
      </c>
      <c r="G180" s="259"/>
      <c r="H180" s="259"/>
      <c r="I180" s="262">
        <v>44959</v>
      </c>
      <c r="J180" s="263">
        <v>44959</v>
      </c>
      <c r="K180" s="245">
        <f>IF(BDCORRECTIVA[[#This Row],[Fecha entrada]]=0,"",BDCORRECTIVA[[#This Row],[Fecha Fin]]-BDCORRECTIVA[[#This Row],[Fecha entrada]]+1)</f>
        <v>1</v>
      </c>
      <c r="L180" s="264">
        <v>1</v>
      </c>
      <c r="M180" s="264"/>
      <c r="N180" s="264"/>
      <c r="O180" s="264"/>
      <c r="P180" s="264"/>
      <c r="Q180" s="259" t="s">
        <v>288</v>
      </c>
      <c r="R180" s="259" t="s">
        <v>246</v>
      </c>
      <c r="S180" s="259" t="s">
        <v>862</v>
      </c>
      <c r="T180" s="265"/>
    </row>
    <row r="181" spans="1:20" s="379" customFormat="1" ht="10.15" customHeight="1" x14ac:dyDescent="0.2">
      <c r="A181" s="370" t="s">
        <v>103</v>
      </c>
      <c r="B181" s="371" t="s">
        <v>597</v>
      </c>
      <c r="C181" s="372" t="s">
        <v>850</v>
      </c>
      <c r="D181" s="373" t="s">
        <v>149</v>
      </c>
      <c r="E181" s="373" t="s">
        <v>297</v>
      </c>
      <c r="F181" s="373"/>
      <c r="G181" s="373"/>
      <c r="H181" s="373"/>
      <c r="I181" s="374">
        <v>44976</v>
      </c>
      <c r="J181" s="375">
        <v>44976</v>
      </c>
      <c r="K181" s="376">
        <f>IF(BDCORRECTIVA[[#This Row],[Fecha entrada]]=0,"",BDCORRECTIVA[[#This Row],[Fecha Fin]]-BDCORRECTIVA[[#This Row],[Fecha entrada]]+1)</f>
        <v>1</v>
      </c>
      <c r="L181" s="377"/>
      <c r="M181" s="377"/>
      <c r="N181" s="377"/>
      <c r="O181" s="377">
        <v>1</v>
      </c>
      <c r="P181" s="377"/>
      <c r="Q181" s="373" t="s">
        <v>863</v>
      </c>
      <c r="R181" s="373" t="s">
        <v>864</v>
      </c>
      <c r="S181" s="373"/>
      <c r="T181" s="378"/>
    </row>
    <row r="182" spans="1:20" ht="10.15" customHeight="1" x14ac:dyDescent="0.2">
      <c r="A182" s="256" t="s">
        <v>108</v>
      </c>
      <c r="B182" s="257" t="s">
        <v>597</v>
      </c>
      <c r="C182" s="258" t="s">
        <v>872</v>
      </c>
      <c r="D182" s="259" t="s">
        <v>149</v>
      </c>
      <c r="E182" s="259" t="s">
        <v>120</v>
      </c>
      <c r="F182" s="259" t="s">
        <v>242</v>
      </c>
      <c r="G182" s="259"/>
      <c r="H182" s="259"/>
      <c r="I182" s="260">
        <v>45001</v>
      </c>
      <c r="J182" s="261">
        <v>45001</v>
      </c>
      <c r="K182" s="245">
        <f>IF(BDCORRECTIVA[[#This Row],[Fecha entrada]]=0,"",BDCORRECTIVA[[#This Row],[Fecha Fin]]-BDCORRECTIVA[[#This Row],[Fecha entrada]]+1)</f>
        <v>1</v>
      </c>
      <c r="L182" s="256"/>
      <c r="M182" s="256"/>
      <c r="N182" s="256"/>
      <c r="O182" s="256">
        <v>1</v>
      </c>
      <c r="P182" s="256"/>
      <c r="Q182" s="259" t="s">
        <v>986</v>
      </c>
      <c r="R182" s="259" t="s">
        <v>987</v>
      </c>
      <c r="S182" s="259"/>
      <c r="T182" s="265"/>
    </row>
    <row r="183" spans="1:20" ht="10.15" customHeight="1" x14ac:dyDescent="0.2">
      <c r="A183" s="256" t="s">
        <v>112</v>
      </c>
      <c r="B183" s="257" t="s">
        <v>597</v>
      </c>
      <c r="C183" s="258" t="s">
        <v>873</v>
      </c>
      <c r="D183" s="259" t="s">
        <v>149</v>
      </c>
      <c r="E183" s="259" t="s">
        <v>120</v>
      </c>
      <c r="F183" s="259" t="s">
        <v>242</v>
      </c>
      <c r="G183" s="259"/>
      <c r="H183" s="259"/>
      <c r="I183" s="260">
        <v>45000</v>
      </c>
      <c r="J183" s="261">
        <v>45000</v>
      </c>
      <c r="K183" s="245">
        <f>IF(BDCORRECTIVA[[#This Row],[Fecha entrada]]=0,"",BDCORRECTIVA[[#This Row],[Fecha Fin]]-BDCORRECTIVA[[#This Row],[Fecha entrada]]+1)</f>
        <v>1</v>
      </c>
      <c r="L183" s="256"/>
      <c r="M183" s="256"/>
      <c r="N183" s="256"/>
      <c r="O183" s="256">
        <v>1</v>
      </c>
      <c r="P183" s="256"/>
      <c r="Q183" s="259" t="s">
        <v>988</v>
      </c>
      <c r="R183" s="259" t="s">
        <v>989</v>
      </c>
      <c r="S183" s="259" t="s">
        <v>555</v>
      </c>
      <c r="T183" s="259"/>
    </row>
    <row r="184" spans="1:20" ht="10.15" customHeight="1" x14ac:dyDescent="0.2">
      <c r="A184" s="256" t="s">
        <v>770</v>
      </c>
      <c r="B184" s="257" t="s">
        <v>597</v>
      </c>
      <c r="C184" s="258" t="s">
        <v>874</v>
      </c>
      <c r="D184" s="259" t="s">
        <v>149</v>
      </c>
      <c r="E184" s="259" t="s">
        <v>120</v>
      </c>
      <c r="F184" s="259" t="s">
        <v>242</v>
      </c>
      <c r="G184" s="259"/>
      <c r="H184" s="259"/>
      <c r="I184" s="260">
        <v>45000</v>
      </c>
      <c r="J184" s="261">
        <v>45000</v>
      </c>
      <c r="K184" s="245">
        <f>IF(BDCORRECTIVA[[#This Row],[Fecha entrada]]=0,"",BDCORRECTIVA[[#This Row],[Fecha Fin]]-BDCORRECTIVA[[#This Row],[Fecha entrada]]+1)</f>
        <v>1</v>
      </c>
      <c r="L184" s="256"/>
      <c r="M184" s="256"/>
      <c r="N184" s="256"/>
      <c r="O184" s="256">
        <v>1</v>
      </c>
      <c r="P184" s="256"/>
      <c r="Q184" s="259" t="s">
        <v>990</v>
      </c>
      <c r="R184" s="259" t="s">
        <v>991</v>
      </c>
      <c r="S184" s="259" t="s">
        <v>992</v>
      </c>
      <c r="T184" s="265"/>
    </row>
    <row r="185" spans="1:20" ht="10.15" customHeight="1" x14ac:dyDescent="0.2">
      <c r="A185" s="256" t="s">
        <v>110</v>
      </c>
      <c r="B185" s="257" t="s">
        <v>597</v>
      </c>
      <c r="C185" s="258" t="s">
        <v>875</v>
      </c>
      <c r="D185" s="259" t="s">
        <v>149</v>
      </c>
      <c r="E185" s="259" t="s">
        <v>120</v>
      </c>
      <c r="F185" s="259" t="s">
        <v>242</v>
      </c>
      <c r="G185" s="259"/>
      <c r="H185" s="259"/>
      <c r="I185" s="260">
        <v>45000</v>
      </c>
      <c r="J185" s="261">
        <v>45000</v>
      </c>
      <c r="K185" s="245">
        <f>IF(BDCORRECTIVA[[#This Row],[Fecha entrada]]=0,"",BDCORRECTIVA[[#This Row],[Fecha Fin]]-BDCORRECTIVA[[#This Row],[Fecha entrada]]+1)</f>
        <v>1</v>
      </c>
      <c r="L185" s="256"/>
      <c r="M185" s="256"/>
      <c r="N185" s="256">
        <v>1</v>
      </c>
      <c r="O185" s="256"/>
      <c r="P185" s="256"/>
      <c r="Q185" s="259" t="s">
        <v>244</v>
      </c>
      <c r="R185" s="259" t="s">
        <v>246</v>
      </c>
      <c r="S185" s="259" t="s">
        <v>993</v>
      </c>
      <c r="T185" s="265"/>
    </row>
    <row r="186" spans="1:20" ht="10.15" customHeight="1" x14ac:dyDescent="0.2">
      <c r="A186" s="256" t="s">
        <v>152</v>
      </c>
      <c r="B186" s="257" t="s">
        <v>597</v>
      </c>
      <c r="C186" s="258" t="s">
        <v>876</v>
      </c>
      <c r="D186" s="259" t="s">
        <v>149</v>
      </c>
      <c r="E186" s="259" t="s">
        <v>120</v>
      </c>
      <c r="F186" s="259" t="s">
        <v>242</v>
      </c>
      <c r="G186" s="259"/>
      <c r="H186" s="259"/>
      <c r="I186" s="260">
        <v>44999</v>
      </c>
      <c r="J186" s="261">
        <v>44999</v>
      </c>
      <c r="K186" s="245">
        <f>IF(BDCORRECTIVA[[#This Row],[Fecha entrada]]=0,"",BDCORRECTIVA[[#This Row],[Fecha Fin]]-BDCORRECTIVA[[#This Row],[Fecha entrada]]+1)</f>
        <v>1</v>
      </c>
      <c r="L186" s="256"/>
      <c r="M186" s="256"/>
      <c r="N186" s="256">
        <v>1</v>
      </c>
      <c r="O186" s="256"/>
      <c r="P186" s="256"/>
      <c r="Q186" s="259" t="s">
        <v>288</v>
      </c>
      <c r="R186" s="259" t="s">
        <v>246</v>
      </c>
      <c r="S186" s="259" t="s">
        <v>994</v>
      </c>
      <c r="T186" s="265"/>
    </row>
    <row r="187" spans="1:20" ht="10.15" customHeight="1" x14ac:dyDescent="0.2">
      <c r="A187" s="256" t="s">
        <v>170</v>
      </c>
      <c r="B187" s="257" t="s">
        <v>597</v>
      </c>
      <c r="C187" s="258" t="s">
        <v>877</v>
      </c>
      <c r="D187" s="259" t="s">
        <v>149</v>
      </c>
      <c r="E187" s="259" t="s">
        <v>120</v>
      </c>
      <c r="F187" s="259" t="s">
        <v>242</v>
      </c>
      <c r="G187" s="259"/>
      <c r="H187" s="259"/>
      <c r="I187" s="260">
        <v>44998</v>
      </c>
      <c r="J187" s="261">
        <v>44998</v>
      </c>
      <c r="K187" s="245">
        <f>IF(BDCORRECTIVA[[#This Row],[Fecha entrada]]=0,"",BDCORRECTIVA[[#This Row],[Fecha Fin]]-BDCORRECTIVA[[#This Row],[Fecha entrada]]+1)</f>
        <v>1</v>
      </c>
      <c r="L187" s="256"/>
      <c r="M187" s="256"/>
      <c r="N187" s="256">
        <v>1</v>
      </c>
      <c r="O187" s="256"/>
      <c r="P187" s="256"/>
      <c r="Q187" s="259" t="s">
        <v>288</v>
      </c>
      <c r="R187" s="259" t="s">
        <v>246</v>
      </c>
      <c r="S187" s="259" t="s">
        <v>995</v>
      </c>
      <c r="T187" s="259"/>
    </row>
    <row r="188" spans="1:20" ht="10.15" customHeight="1" x14ac:dyDescent="0.2">
      <c r="A188" s="256" t="s">
        <v>770</v>
      </c>
      <c r="B188" s="257" t="s">
        <v>597</v>
      </c>
      <c r="C188" s="258" t="s">
        <v>878</v>
      </c>
      <c r="D188" s="259" t="s">
        <v>149</v>
      </c>
      <c r="E188" s="259" t="s">
        <v>120</v>
      </c>
      <c r="F188" s="259" t="s">
        <v>242</v>
      </c>
      <c r="G188" s="259"/>
      <c r="H188" s="259"/>
      <c r="I188" s="260">
        <v>45003</v>
      </c>
      <c r="J188" s="261">
        <v>45003</v>
      </c>
      <c r="K188" s="245">
        <f>IF(BDCORRECTIVA[[#This Row],[Fecha entrada]]=0,"",BDCORRECTIVA[[#This Row],[Fecha Fin]]-BDCORRECTIVA[[#This Row],[Fecha entrada]]+1)</f>
        <v>1</v>
      </c>
      <c r="L188" s="256"/>
      <c r="M188" s="256"/>
      <c r="N188" s="256">
        <v>1</v>
      </c>
      <c r="O188" s="256"/>
      <c r="P188" s="256"/>
      <c r="Q188" s="259" t="s">
        <v>244</v>
      </c>
      <c r="R188" s="259" t="s">
        <v>241</v>
      </c>
      <c r="S188" s="259"/>
      <c r="T188" s="259"/>
    </row>
    <row r="189" spans="1:20" ht="10.15" customHeight="1" x14ac:dyDescent="0.2">
      <c r="A189" s="256" t="s">
        <v>235</v>
      </c>
      <c r="B189" s="257" t="s">
        <v>596</v>
      </c>
      <c r="C189" s="258" t="s">
        <v>879</v>
      </c>
      <c r="D189" s="259" t="s">
        <v>149</v>
      </c>
      <c r="E189" s="259" t="s">
        <v>297</v>
      </c>
      <c r="F189" s="259" t="s">
        <v>287</v>
      </c>
      <c r="G189" s="259"/>
      <c r="H189" s="259"/>
      <c r="I189" s="260">
        <v>44999</v>
      </c>
      <c r="J189" s="261">
        <v>44999</v>
      </c>
      <c r="K189" s="245">
        <f>IF(BDCORRECTIVA[[#This Row],[Fecha entrada]]=0,"",BDCORRECTIVA[[#This Row],[Fecha Fin]]-BDCORRECTIVA[[#This Row],[Fecha entrada]]+1)</f>
        <v>1</v>
      </c>
      <c r="L189" s="256"/>
      <c r="M189" s="256"/>
      <c r="N189" s="256"/>
      <c r="O189" s="256">
        <v>1</v>
      </c>
      <c r="P189" s="256"/>
      <c r="Q189" s="259" t="s">
        <v>996</v>
      </c>
      <c r="R189" s="259" t="s">
        <v>997</v>
      </c>
      <c r="S189" s="259" t="s">
        <v>998</v>
      </c>
      <c r="T189" s="259"/>
    </row>
    <row r="190" spans="1:20" ht="10.15" customHeight="1" x14ac:dyDescent="0.2">
      <c r="A190" s="256" t="s">
        <v>235</v>
      </c>
      <c r="B190" s="257" t="s">
        <v>596</v>
      </c>
      <c r="C190" s="258" t="s">
        <v>880</v>
      </c>
      <c r="D190" s="259" t="s">
        <v>149</v>
      </c>
      <c r="E190" s="259" t="s">
        <v>297</v>
      </c>
      <c r="F190" s="259" t="s">
        <v>287</v>
      </c>
      <c r="G190" s="259"/>
      <c r="H190" s="259"/>
      <c r="I190" s="260">
        <v>44997</v>
      </c>
      <c r="J190" s="261">
        <v>44997</v>
      </c>
      <c r="K190" s="245">
        <f>IF(BDCORRECTIVA[[#This Row],[Fecha entrada]]=0,"",BDCORRECTIVA[[#This Row],[Fecha Fin]]-BDCORRECTIVA[[#This Row],[Fecha entrada]]+1)</f>
        <v>1</v>
      </c>
      <c r="L190" s="256"/>
      <c r="M190" s="256"/>
      <c r="N190" s="256"/>
      <c r="O190" s="256">
        <v>1</v>
      </c>
      <c r="P190" s="256"/>
      <c r="Q190" s="259" t="s">
        <v>999</v>
      </c>
      <c r="R190" s="259" t="s">
        <v>1000</v>
      </c>
      <c r="S190" s="259"/>
      <c r="T190" s="265"/>
    </row>
    <row r="191" spans="1:20" ht="10.15" customHeight="1" x14ac:dyDescent="0.2">
      <c r="A191" s="256" t="s">
        <v>235</v>
      </c>
      <c r="B191" s="257" t="s">
        <v>596</v>
      </c>
      <c r="C191" s="258" t="s">
        <v>881</v>
      </c>
      <c r="D191" s="259" t="s">
        <v>149</v>
      </c>
      <c r="E191" s="259" t="s">
        <v>297</v>
      </c>
      <c r="F191" s="259" t="s">
        <v>287</v>
      </c>
      <c r="G191" s="259"/>
      <c r="H191" s="259"/>
      <c r="I191" s="260">
        <v>44999</v>
      </c>
      <c r="J191" s="261">
        <v>44999</v>
      </c>
      <c r="K191" s="245">
        <f>IF(BDCORRECTIVA[[#This Row],[Fecha entrada]]=0,"",BDCORRECTIVA[[#This Row],[Fecha Fin]]-BDCORRECTIVA[[#This Row],[Fecha entrada]]+1)</f>
        <v>1</v>
      </c>
      <c r="L191" s="256"/>
      <c r="M191" s="256"/>
      <c r="N191" s="256"/>
      <c r="O191" s="256">
        <v>1</v>
      </c>
      <c r="P191" s="256"/>
      <c r="Q191" s="259" t="s">
        <v>1001</v>
      </c>
      <c r="R191" s="259" t="s">
        <v>1002</v>
      </c>
      <c r="S191" s="259"/>
      <c r="T191" s="265"/>
    </row>
    <row r="192" spans="1:20" ht="10.15" customHeight="1" x14ac:dyDescent="0.2">
      <c r="A192" s="256" t="s">
        <v>154</v>
      </c>
      <c r="B192" s="257" t="s">
        <v>596</v>
      </c>
      <c r="C192" s="258" t="s">
        <v>882</v>
      </c>
      <c r="D192" s="259" t="s">
        <v>149</v>
      </c>
      <c r="E192" s="259" t="s">
        <v>297</v>
      </c>
      <c r="F192" s="259" t="s">
        <v>287</v>
      </c>
      <c r="G192" s="259"/>
      <c r="H192" s="259"/>
      <c r="I192" s="260">
        <v>45000</v>
      </c>
      <c r="J192" s="261">
        <v>45000</v>
      </c>
      <c r="K192" s="245">
        <f>IF(BDCORRECTIVA[[#This Row],[Fecha entrada]]=0,"",BDCORRECTIVA[[#This Row],[Fecha Fin]]-BDCORRECTIVA[[#This Row],[Fecha entrada]]+1)</f>
        <v>1</v>
      </c>
      <c r="L192" s="256"/>
      <c r="M192" s="256"/>
      <c r="N192" s="256">
        <v>1</v>
      </c>
      <c r="O192" s="256"/>
      <c r="P192" s="256"/>
      <c r="Q192" s="259" t="s">
        <v>244</v>
      </c>
      <c r="R192" s="259" t="s">
        <v>241</v>
      </c>
      <c r="S192" s="259"/>
      <c r="T192" s="259"/>
    </row>
    <row r="193" spans="1:20" ht="10.15" customHeight="1" x14ac:dyDescent="0.2">
      <c r="A193" s="256" t="s">
        <v>103</v>
      </c>
      <c r="B193" s="257" t="s">
        <v>596</v>
      </c>
      <c r="C193" s="258" t="s">
        <v>883</v>
      </c>
      <c r="D193" s="259" t="s">
        <v>149</v>
      </c>
      <c r="E193" s="259" t="s">
        <v>297</v>
      </c>
      <c r="F193" s="259" t="s">
        <v>287</v>
      </c>
      <c r="G193" s="259"/>
      <c r="H193" s="259"/>
      <c r="I193" s="260">
        <v>44997</v>
      </c>
      <c r="J193" s="261">
        <v>44997</v>
      </c>
      <c r="K193" s="245">
        <f>IF(BDCORRECTIVA[[#This Row],[Fecha entrada]]=0,"",BDCORRECTIVA[[#This Row],[Fecha Fin]]-BDCORRECTIVA[[#This Row],[Fecha entrada]]+1)</f>
        <v>1</v>
      </c>
      <c r="L193" s="256"/>
      <c r="M193" s="256"/>
      <c r="N193" s="256"/>
      <c r="O193" s="256">
        <v>1</v>
      </c>
      <c r="P193" s="256"/>
      <c r="Q193" s="259" t="s">
        <v>1003</v>
      </c>
      <c r="R193" s="259" t="s">
        <v>1004</v>
      </c>
      <c r="S193" s="259" t="s">
        <v>1005</v>
      </c>
      <c r="T193" s="259"/>
    </row>
    <row r="194" spans="1:20" ht="10.15" customHeight="1" x14ac:dyDescent="0.2">
      <c r="A194" s="256" t="s">
        <v>103</v>
      </c>
      <c r="B194" s="257" t="s">
        <v>596</v>
      </c>
      <c r="C194" s="258" t="s">
        <v>884</v>
      </c>
      <c r="D194" s="259" t="s">
        <v>149</v>
      </c>
      <c r="E194" s="259" t="s">
        <v>297</v>
      </c>
      <c r="F194" s="259" t="s">
        <v>287</v>
      </c>
      <c r="G194" s="259"/>
      <c r="H194" s="259"/>
      <c r="I194" s="260">
        <v>45000</v>
      </c>
      <c r="J194" s="261">
        <v>45000</v>
      </c>
      <c r="K194" s="245">
        <f>IF(BDCORRECTIVA[[#This Row],[Fecha entrada]]=0,"",BDCORRECTIVA[[#This Row],[Fecha Fin]]-BDCORRECTIVA[[#This Row],[Fecha entrada]]+1)</f>
        <v>1</v>
      </c>
      <c r="L194" s="256"/>
      <c r="M194" s="256"/>
      <c r="N194" s="256"/>
      <c r="O194" s="256">
        <v>1</v>
      </c>
      <c r="P194" s="256"/>
      <c r="Q194" s="259" t="s">
        <v>1006</v>
      </c>
      <c r="R194" s="259" t="s">
        <v>1007</v>
      </c>
      <c r="S194" s="259"/>
      <c r="T194" s="265"/>
    </row>
    <row r="195" spans="1:20" ht="10.15" customHeight="1" x14ac:dyDescent="0.2">
      <c r="A195" s="256" t="s">
        <v>103</v>
      </c>
      <c r="B195" s="257" t="s">
        <v>596</v>
      </c>
      <c r="C195" s="258" t="s">
        <v>885</v>
      </c>
      <c r="D195" s="259" t="s">
        <v>149</v>
      </c>
      <c r="E195" s="259" t="s">
        <v>297</v>
      </c>
      <c r="F195" s="259" t="s">
        <v>287</v>
      </c>
      <c r="G195" s="259"/>
      <c r="H195" s="259"/>
      <c r="I195" s="260">
        <v>44997</v>
      </c>
      <c r="J195" s="261">
        <v>44997</v>
      </c>
      <c r="K195" s="245">
        <f>IF(BDCORRECTIVA[[#This Row],[Fecha entrada]]=0,"",BDCORRECTIVA[[#This Row],[Fecha Fin]]-BDCORRECTIVA[[#This Row],[Fecha entrada]]+1)</f>
        <v>1</v>
      </c>
      <c r="L195" s="256"/>
      <c r="M195" s="256"/>
      <c r="N195" s="256"/>
      <c r="O195" s="256">
        <v>1</v>
      </c>
      <c r="P195" s="256"/>
      <c r="Q195" s="259" t="s">
        <v>1008</v>
      </c>
      <c r="R195" s="259" t="s">
        <v>1009</v>
      </c>
      <c r="S195" s="259"/>
      <c r="T195" s="259"/>
    </row>
    <row r="196" spans="1:20" ht="10.15" customHeight="1" x14ac:dyDescent="0.2">
      <c r="A196" s="256" t="s">
        <v>184</v>
      </c>
      <c r="B196" s="257" t="s">
        <v>597</v>
      </c>
      <c r="C196" s="258" t="s">
        <v>886</v>
      </c>
      <c r="D196" s="259" t="s">
        <v>149</v>
      </c>
      <c r="E196" s="259" t="s">
        <v>120</v>
      </c>
      <c r="F196" s="259" t="s">
        <v>242</v>
      </c>
      <c r="G196" s="259"/>
      <c r="H196" s="259"/>
      <c r="I196" s="260">
        <v>44987</v>
      </c>
      <c r="J196" s="261">
        <v>44987</v>
      </c>
      <c r="K196" s="245">
        <f>IF(BDCORRECTIVA[[#This Row],[Fecha entrada]]=0,"",BDCORRECTIVA[[#This Row],[Fecha Fin]]-BDCORRECTIVA[[#This Row],[Fecha entrada]]+1)</f>
        <v>1</v>
      </c>
      <c r="L196" s="256"/>
      <c r="M196" s="256"/>
      <c r="N196" s="256">
        <v>1</v>
      </c>
      <c r="O196" s="256"/>
      <c r="P196" s="256"/>
      <c r="Q196" s="259" t="s">
        <v>244</v>
      </c>
      <c r="R196" s="259" t="s">
        <v>241</v>
      </c>
      <c r="S196" s="259"/>
      <c r="T196" s="259"/>
    </row>
    <row r="197" spans="1:20" ht="10.15" customHeight="1" x14ac:dyDescent="0.2">
      <c r="A197" s="256" t="s">
        <v>110</v>
      </c>
      <c r="B197" s="257" t="s">
        <v>597</v>
      </c>
      <c r="C197" s="258" t="s">
        <v>887</v>
      </c>
      <c r="D197" s="259" t="s">
        <v>149</v>
      </c>
      <c r="E197" s="259" t="s">
        <v>120</v>
      </c>
      <c r="F197" s="259" t="s">
        <v>242</v>
      </c>
      <c r="G197" s="259"/>
      <c r="H197" s="259"/>
      <c r="I197" s="260">
        <v>44986</v>
      </c>
      <c r="J197" s="261">
        <v>44986</v>
      </c>
      <c r="K197" s="245">
        <f>IF(BDCORRECTIVA[[#This Row],[Fecha entrada]]=0,"",BDCORRECTIVA[[#This Row],[Fecha Fin]]-BDCORRECTIVA[[#This Row],[Fecha entrada]]+1)</f>
        <v>1</v>
      </c>
      <c r="L197" s="256"/>
      <c r="M197" s="256"/>
      <c r="N197" s="256"/>
      <c r="O197" s="256">
        <v>1</v>
      </c>
      <c r="P197" s="256"/>
      <c r="Q197" s="259" t="s">
        <v>560</v>
      </c>
      <c r="R197" s="259" t="s">
        <v>1010</v>
      </c>
      <c r="S197" s="259"/>
      <c r="T197" s="259"/>
    </row>
    <row r="198" spans="1:20" ht="10.15" customHeight="1" x14ac:dyDescent="0.2">
      <c r="A198" s="256" t="s">
        <v>108</v>
      </c>
      <c r="B198" s="257" t="s">
        <v>597</v>
      </c>
      <c r="C198" s="258" t="s">
        <v>888</v>
      </c>
      <c r="D198" s="259" t="s">
        <v>149</v>
      </c>
      <c r="E198" s="259" t="s">
        <v>120</v>
      </c>
      <c r="F198" s="259" t="s">
        <v>242</v>
      </c>
      <c r="G198" s="259"/>
      <c r="H198" s="259"/>
      <c r="I198" s="260">
        <v>44986</v>
      </c>
      <c r="J198" s="261">
        <v>44986</v>
      </c>
      <c r="K198" s="245">
        <f>IF(BDCORRECTIVA[[#This Row],[Fecha entrada]]=0,"",BDCORRECTIVA[[#This Row],[Fecha Fin]]-BDCORRECTIVA[[#This Row],[Fecha entrada]]+1)</f>
        <v>1</v>
      </c>
      <c r="L198" s="256"/>
      <c r="M198" s="256"/>
      <c r="N198" s="256"/>
      <c r="O198" s="256">
        <v>1</v>
      </c>
      <c r="P198" s="256"/>
      <c r="Q198" s="259" t="s">
        <v>519</v>
      </c>
      <c r="R198" s="259" t="s">
        <v>1011</v>
      </c>
      <c r="S198" s="259"/>
      <c r="T198" s="259"/>
    </row>
    <row r="199" spans="1:20" ht="10.15" customHeight="1" x14ac:dyDescent="0.2">
      <c r="A199" s="256" t="s">
        <v>263</v>
      </c>
      <c r="B199" s="257" t="s">
        <v>597</v>
      </c>
      <c r="C199" s="258" t="s">
        <v>889</v>
      </c>
      <c r="D199" s="259" t="s">
        <v>149</v>
      </c>
      <c r="E199" s="259" t="s">
        <v>120</v>
      </c>
      <c r="F199" s="259" t="s">
        <v>242</v>
      </c>
      <c r="G199" s="259"/>
      <c r="H199" s="259"/>
      <c r="I199" s="260">
        <v>44987</v>
      </c>
      <c r="J199" s="261">
        <v>44987</v>
      </c>
      <c r="K199" s="245">
        <f>IF(BDCORRECTIVA[[#This Row],[Fecha entrada]]=0,"",BDCORRECTIVA[[#This Row],[Fecha Fin]]-BDCORRECTIVA[[#This Row],[Fecha entrada]]+1)</f>
        <v>1</v>
      </c>
      <c r="L199" s="256"/>
      <c r="M199" s="256"/>
      <c r="N199" s="256">
        <v>1</v>
      </c>
      <c r="O199" s="256"/>
      <c r="P199" s="256"/>
      <c r="Q199" s="259" t="s">
        <v>307</v>
      </c>
      <c r="R199" s="259" t="s">
        <v>241</v>
      </c>
      <c r="S199" s="259"/>
      <c r="T199" s="265"/>
    </row>
    <row r="200" spans="1:20" ht="10.15" customHeight="1" x14ac:dyDescent="0.2">
      <c r="A200" s="256" t="s">
        <v>157</v>
      </c>
      <c r="B200" s="257" t="s">
        <v>597</v>
      </c>
      <c r="C200" s="258" t="s">
        <v>890</v>
      </c>
      <c r="D200" s="259" t="s">
        <v>149</v>
      </c>
      <c r="E200" s="259" t="s">
        <v>120</v>
      </c>
      <c r="F200" s="259" t="s">
        <v>242</v>
      </c>
      <c r="G200" s="259"/>
      <c r="H200" s="259"/>
      <c r="I200" s="260">
        <v>45008</v>
      </c>
      <c r="J200" s="261">
        <v>45012</v>
      </c>
      <c r="K200" s="245">
        <f>IF(BDCORRECTIVA[[#This Row],[Fecha entrada]]=0,"",BDCORRECTIVA[[#This Row],[Fecha Fin]]-BDCORRECTIVA[[#This Row],[Fecha entrada]]+1)</f>
        <v>5</v>
      </c>
      <c r="L200" s="256"/>
      <c r="M200" s="256"/>
      <c r="N200" s="256">
        <v>1</v>
      </c>
      <c r="O200" s="256"/>
      <c r="P200" s="256"/>
      <c r="Q200" s="259" t="s">
        <v>1012</v>
      </c>
      <c r="R200" s="259" t="s">
        <v>1013</v>
      </c>
      <c r="S200" s="259"/>
      <c r="T200" s="259"/>
    </row>
    <row r="201" spans="1:20" x14ac:dyDescent="0.2">
      <c r="A201" s="256" t="s">
        <v>170</v>
      </c>
      <c r="B201" s="257" t="s">
        <v>597</v>
      </c>
      <c r="C201" s="258" t="s">
        <v>891</v>
      </c>
      <c r="D201" s="259" t="s">
        <v>149</v>
      </c>
      <c r="E201" s="259" t="s">
        <v>120</v>
      </c>
      <c r="F201" s="259" t="s">
        <v>242</v>
      </c>
      <c r="G201" s="259"/>
      <c r="H201" s="259"/>
      <c r="I201" s="260">
        <v>44993</v>
      </c>
      <c r="J201" s="261">
        <v>44993</v>
      </c>
      <c r="K201" s="245">
        <f>IF(BDCORRECTIVA[[#This Row],[Fecha entrada]]=0,"",BDCORRECTIVA[[#This Row],[Fecha Fin]]-BDCORRECTIVA[[#This Row],[Fecha entrada]]+1)</f>
        <v>1</v>
      </c>
      <c r="L201" s="256"/>
      <c r="M201" s="256"/>
      <c r="N201" s="256">
        <v>1</v>
      </c>
      <c r="O201" s="256"/>
      <c r="P201" s="256"/>
      <c r="Q201" s="259" t="s">
        <v>1014</v>
      </c>
      <c r="R201" s="259" t="s">
        <v>1015</v>
      </c>
      <c r="S201" s="259"/>
      <c r="T201" s="259"/>
    </row>
    <row r="202" spans="1:20" x14ac:dyDescent="0.2">
      <c r="A202" s="256" t="s">
        <v>770</v>
      </c>
      <c r="B202" s="257" t="s">
        <v>597</v>
      </c>
      <c r="C202" s="258" t="s">
        <v>892</v>
      </c>
      <c r="D202" s="259" t="s">
        <v>149</v>
      </c>
      <c r="E202" s="259" t="s">
        <v>120</v>
      </c>
      <c r="F202" s="259" t="s">
        <v>242</v>
      </c>
      <c r="G202" s="259"/>
      <c r="H202" s="259"/>
      <c r="I202" s="260">
        <v>44980</v>
      </c>
      <c r="J202" s="261">
        <v>45008</v>
      </c>
      <c r="K202" s="245">
        <f>IF(BDCORRECTIVA[[#This Row],[Fecha entrada]]=0,"",BDCORRECTIVA[[#This Row],[Fecha Fin]]-BDCORRECTIVA[[#This Row],[Fecha entrada]]+1)</f>
        <v>29</v>
      </c>
      <c r="L202" s="256"/>
      <c r="M202" s="256"/>
      <c r="N202" s="256"/>
      <c r="O202" s="256">
        <v>1</v>
      </c>
      <c r="P202" s="256"/>
      <c r="Q202" s="259" t="s">
        <v>1016</v>
      </c>
      <c r="R202" s="259" t="s">
        <v>1017</v>
      </c>
      <c r="S202" s="259"/>
      <c r="T202" s="259"/>
    </row>
    <row r="203" spans="1:20" x14ac:dyDescent="0.2">
      <c r="A203" s="256" t="s">
        <v>129</v>
      </c>
      <c r="B203" s="257" t="s">
        <v>595</v>
      </c>
      <c r="C203" s="258" t="s">
        <v>893</v>
      </c>
      <c r="D203" s="259" t="s">
        <v>149</v>
      </c>
      <c r="E203" s="259" t="s">
        <v>72</v>
      </c>
      <c r="F203" s="259" t="s">
        <v>243</v>
      </c>
      <c r="G203" s="259"/>
      <c r="H203" s="259"/>
      <c r="I203" s="260">
        <v>44986</v>
      </c>
      <c r="J203" s="261">
        <v>44986</v>
      </c>
      <c r="K203" s="245">
        <f>IF(BDCORRECTIVA[[#This Row],[Fecha entrada]]=0,"",BDCORRECTIVA[[#This Row],[Fecha Fin]]-BDCORRECTIVA[[#This Row],[Fecha entrada]]+1)</f>
        <v>1</v>
      </c>
      <c r="L203" s="256"/>
      <c r="M203" s="256"/>
      <c r="N203" s="256">
        <v>1</v>
      </c>
      <c r="O203" s="256"/>
      <c r="P203" s="256"/>
      <c r="Q203" s="259" t="s">
        <v>1018</v>
      </c>
      <c r="R203" s="259" t="s">
        <v>1019</v>
      </c>
      <c r="S203" s="259"/>
      <c r="T203" s="259"/>
    </row>
    <row r="204" spans="1:20" x14ac:dyDescent="0.2">
      <c r="A204" s="256" t="s">
        <v>129</v>
      </c>
      <c r="B204" s="257" t="s">
        <v>595</v>
      </c>
      <c r="C204" s="258" t="s">
        <v>894</v>
      </c>
      <c r="D204" s="259" t="s">
        <v>149</v>
      </c>
      <c r="E204" s="259" t="s">
        <v>72</v>
      </c>
      <c r="F204" s="259" t="s">
        <v>243</v>
      </c>
      <c r="G204" s="259"/>
      <c r="H204" s="259"/>
      <c r="I204" s="260">
        <v>44988</v>
      </c>
      <c r="J204" s="261">
        <v>44988</v>
      </c>
      <c r="K204" s="245">
        <f>IF(BDCORRECTIVA[[#This Row],[Fecha entrada]]=0,"",BDCORRECTIVA[[#This Row],[Fecha Fin]]-BDCORRECTIVA[[#This Row],[Fecha entrada]]+1)</f>
        <v>1</v>
      </c>
      <c r="L204" s="256"/>
      <c r="M204" s="256"/>
      <c r="N204" s="256"/>
      <c r="O204" s="256"/>
      <c r="P204" s="256">
        <v>1</v>
      </c>
      <c r="Q204" s="259"/>
      <c r="R204" s="259"/>
      <c r="S204" s="259"/>
      <c r="T204" s="259"/>
    </row>
    <row r="205" spans="1:20" x14ac:dyDescent="0.2">
      <c r="A205" s="256" t="s">
        <v>133</v>
      </c>
      <c r="B205" s="257" t="s">
        <v>595</v>
      </c>
      <c r="C205" s="258" t="s">
        <v>895</v>
      </c>
      <c r="D205" s="259" t="s">
        <v>149</v>
      </c>
      <c r="E205" s="259" t="s">
        <v>72</v>
      </c>
      <c r="F205" s="259" t="s">
        <v>243</v>
      </c>
      <c r="G205" s="259"/>
      <c r="H205" s="259"/>
      <c r="I205" s="260">
        <v>44988</v>
      </c>
      <c r="J205" s="261">
        <v>44988</v>
      </c>
      <c r="K205" s="245">
        <f>IF(BDCORRECTIVA[[#This Row],[Fecha entrada]]=0,"",BDCORRECTIVA[[#This Row],[Fecha Fin]]-BDCORRECTIVA[[#This Row],[Fecha entrada]]+1)</f>
        <v>1</v>
      </c>
      <c r="L205" s="256"/>
      <c r="M205" s="256"/>
      <c r="N205" s="256"/>
      <c r="O205" s="256"/>
      <c r="P205" s="256">
        <v>1</v>
      </c>
      <c r="Q205" s="259" t="s">
        <v>1020</v>
      </c>
      <c r="R205" s="259" t="s">
        <v>1021</v>
      </c>
      <c r="S205" s="259" t="s">
        <v>1022</v>
      </c>
      <c r="T205" s="259"/>
    </row>
    <row r="206" spans="1:20" x14ac:dyDescent="0.2">
      <c r="A206" s="256" t="s">
        <v>113</v>
      </c>
      <c r="B206" s="257" t="s">
        <v>595</v>
      </c>
      <c r="C206" s="258" t="s">
        <v>896</v>
      </c>
      <c r="D206" s="259" t="s">
        <v>149</v>
      </c>
      <c r="E206" s="259" t="s">
        <v>72</v>
      </c>
      <c r="F206" s="259" t="s">
        <v>243</v>
      </c>
      <c r="G206" s="259"/>
      <c r="H206" s="259"/>
      <c r="I206" s="260">
        <v>44990</v>
      </c>
      <c r="J206" s="261">
        <v>44990</v>
      </c>
      <c r="K206" s="245">
        <f>IF(BDCORRECTIVA[[#This Row],[Fecha entrada]]=0,"",BDCORRECTIVA[[#This Row],[Fecha Fin]]-BDCORRECTIVA[[#This Row],[Fecha entrada]]+1)</f>
        <v>1</v>
      </c>
      <c r="L206" s="256"/>
      <c r="M206" s="256"/>
      <c r="N206" s="256"/>
      <c r="O206" s="256">
        <v>1</v>
      </c>
      <c r="P206" s="256"/>
      <c r="Q206" s="259" t="s">
        <v>1023</v>
      </c>
      <c r="R206" s="259" t="s">
        <v>1024</v>
      </c>
      <c r="S206" s="259" t="s">
        <v>1025</v>
      </c>
      <c r="T206" s="259"/>
    </row>
    <row r="207" spans="1:20" x14ac:dyDescent="0.2">
      <c r="A207" s="256" t="s">
        <v>156</v>
      </c>
      <c r="B207" s="257" t="s">
        <v>595</v>
      </c>
      <c r="C207" s="258" t="s">
        <v>897</v>
      </c>
      <c r="D207" s="259" t="s">
        <v>149</v>
      </c>
      <c r="E207" s="259" t="s">
        <v>72</v>
      </c>
      <c r="F207" s="259" t="s">
        <v>243</v>
      </c>
      <c r="G207" s="259"/>
      <c r="H207" s="259"/>
      <c r="I207" s="260">
        <v>44996</v>
      </c>
      <c r="J207" s="261">
        <v>44996</v>
      </c>
      <c r="K207" s="245">
        <f>IF(BDCORRECTIVA[[#This Row],[Fecha entrada]]=0,"",BDCORRECTIVA[[#This Row],[Fecha Fin]]-BDCORRECTIVA[[#This Row],[Fecha entrada]]+1)</f>
        <v>1</v>
      </c>
      <c r="L207" s="256"/>
      <c r="M207" s="256"/>
      <c r="N207" s="256">
        <v>1</v>
      </c>
      <c r="O207" s="256"/>
      <c r="P207" s="256"/>
      <c r="Q207" s="259" t="s">
        <v>534</v>
      </c>
      <c r="R207" s="259" t="s">
        <v>1026</v>
      </c>
      <c r="S207" s="259" t="s">
        <v>853</v>
      </c>
      <c r="T207" s="259"/>
    </row>
    <row r="208" spans="1:20" x14ac:dyDescent="0.2">
      <c r="A208" s="256" t="s">
        <v>235</v>
      </c>
      <c r="B208" s="257" t="s">
        <v>596</v>
      </c>
      <c r="C208" s="258" t="s">
        <v>898</v>
      </c>
      <c r="D208" s="259" t="s">
        <v>149</v>
      </c>
      <c r="E208" s="259" t="s">
        <v>297</v>
      </c>
      <c r="F208" s="259" t="s">
        <v>287</v>
      </c>
      <c r="G208" s="259"/>
      <c r="H208" s="259"/>
      <c r="I208" s="260">
        <v>44993</v>
      </c>
      <c r="J208" s="261">
        <v>44993</v>
      </c>
      <c r="K208" s="245">
        <f>IF(BDCORRECTIVA[[#This Row],[Fecha entrada]]=0,"",BDCORRECTIVA[[#This Row],[Fecha Fin]]-BDCORRECTIVA[[#This Row],[Fecha entrada]]+1)</f>
        <v>1</v>
      </c>
      <c r="L208" s="256"/>
      <c r="M208" s="256"/>
      <c r="N208" s="256"/>
      <c r="O208" s="256">
        <v>1</v>
      </c>
      <c r="P208" s="256"/>
      <c r="Q208" s="259" t="s">
        <v>291</v>
      </c>
      <c r="R208" s="259" t="s">
        <v>292</v>
      </c>
      <c r="S208" s="259" t="s">
        <v>491</v>
      </c>
      <c r="T208" s="259"/>
    </row>
    <row r="209" spans="1:20" x14ac:dyDescent="0.2">
      <c r="A209" s="256" t="s">
        <v>235</v>
      </c>
      <c r="B209" s="257" t="s">
        <v>596</v>
      </c>
      <c r="C209" s="258" t="s">
        <v>899</v>
      </c>
      <c r="D209" s="259" t="s">
        <v>149</v>
      </c>
      <c r="E209" s="259" t="s">
        <v>297</v>
      </c>
      <c r="F209" s="259" t="s">
        <v>287</v>
      </c>
      <c r="G209" s="259"/>
      <c r="H209" s="259"/>
      <c r="I209" s="260">
        <v>44990</v>
      </c>
      <c r="J209" s="261">
        <v>44990</v>
      </c>
      <c r="K209" s="245">
        <f>IF(BDCORRECTIVA[[#This Row],[Fecha entrada]]=0,"",BDCORRECTIVA[[#This Row],[Fecha Fin]]-BDCORRECTIVA[[#This Row],[Fecha entrada]]+1)</f>
        <v>1</v>
      </c>
      <c r="L209" s="256"/>
      <c r="M209" s="256"/>
      <c r="N209" s="256">
        <v>1</v>
      </c>
      <c r="O209" s="256"/>
      <c r="P209" s="256"/>
      <c r="Q209" s="259" t="s">
        <v>1027</v>
      </c>
      <c r="R209" s="259" t="s">
        <v>1028</v>
      </c>
      <c r="S209" s="259"/>
      <c r="T209" s="259"/>
    </row>
    <row r="210" spans="1:20" x14ac:dyDescent="0.2">
      <c r="A210" s="256" t="s">
        <v>103</v>
      </c>
      <c r="B210" s="257" t="s">
        <v>593</v>
      </c>
      <c r="C210" s="258" t="s">
        <v>900</v>
      </c>
      <c r="D210" s="259" t="s">
        <v>514</v>
      </c>
      <c r="E210" s="259" t="s">
        <v>285</v>
      </c>
      <c r="F210" s="259" t="s">
        <v>766</v>
      </c>
      <c r="G210" s="259" t="s">
        <v>765</v>
      </c>
      <c r="H210" s="259"/>
      <c r="I210" s="260">
        <v>44991</v>
      </c>
      <c r="J210" s="261">
        <v>44992</v>
      </c>
      <c r="K210" s="245">
        <f>IF(BDCORRECTIVA[[#This Row],[Fecha entrada]]=0,"",BDCORRECTIVA[[#This Row],[Fecha Fin]]-BDCORRECTIVA[[#This Row],[Fecha entrada]]+1)</f>
        <v>2</v>
      </c>
      <c r="L210" s="256"/>
      <c r="M210" s="256">
        <v>1</v>
      </c>
      <c r="N210" s="256"/>
      <c r="O210" s="256"/>
      <c r="P210" s="256"/>
      <c r="Q210" s="259" t="s">
        <v>767</v>
      </c>
      <c r="R210" s="259" t="s">
        <v>1029</v>
      </c>
      <c r="S210" s="259"/>
      <c r="T210" s="259"/>
    </row>
    <row r="211" spans="1:20" x14ac:dyDescent="0.2">
      <c r="A211" s="256" t="s">
        <v>135</v>
      </c>
      <c r="B211" s="257" t="s">
        <v>592</v>
      </c>
      <c r="C211" s="258" t="s">
        <v>901</v>
      </c>
      <c r="D211" s="259" t="s">
        <v>149</v>
      </c>
      <c r="E211" s="259" t="s">
        <v>126</v>
      </c>
      <c r="F211" s="259" t="s">
        <v>287</v>
      </c>
      <c r="G211" s="259"/>
      <c r="H211" s="259"/>
      <c r="I211" s="260">
        <v>45010</v>
      </c>
      <c r="J211" s="261">
        <v>45010</v>
      </c>
      <c r="K211" s="245">
        <f>IF(BDCORRECTIVA[[#This Row],[Fecha entrada]]=0,"",BDCORRECTIVA[[#This Row],[Fecha Fin]]-BDCORRECTIVA[[#This Row],[Fecha entrada]]+1)</f>
        <v>1</v>
      </c>
      <c r="L211" s="256"/>
      <c r="M211" s="256"/>
      <c r="N211" s="256">
        <v>1</v>
      </c>
      <c r="O211" s="256"/>
      <c r="P211" s="256"/>
      <c r="Q211" s="259" t="s">
        <v>777</v>
      </c>
      <c r="R211" s="259" t="s">
        <v>302</v>
      </c>
      <c r="S211" s="259" t="s">
        <v>1030</v>
      </c>
      <c r="T211" s="259"/>
    </row>
    <row r="212" spans="1:20" x14ac:dyDescent="0.2">
      <c r="A212" s="256" t="s">
        <v>182</v>
      </c>
      <c r="B212" s="257" t="s">
        <v>592</v>
      </c>
      <c r="C212" s="258" t="s">
        <v>902</v>
      </c>
      <c r="D212" s="259" t="s">
        <v>149</v>
      </c>
      <c r="E212" s="259" t="s">
        <v>126</v>
      </c>
      <c r="F212" s="259" t="s">
        <v>287</v>
      </c>
      <c r="G212" s="259"/>
      <c r="H212" s="259"/>
      <c r="I212" s="260">
        <v>44996</v>
      </c>
      <c r="J212" s="261">
        <v>44996</v>
      </c>
      <c r="K212" s="245">
        <f>IF(BDCORRECTIVA[[#This Row],[Fecha entrada]]=0,"",BDCORRECTIVA[[#This Row],[Fecha Fin]]-BDCORRECTIVA[[#This Row],[Fecha entrada]]+1)</f>
        <v>1</v>
      </c>
      <c r="L212" s="256"/>
      <c r="M212" s="256"/>
      <c r="N212" s="256">
        <v>1</v>
      </c>
      <c r="O212" s="256"/>
      <c r="P212" s="256"/>
      <c r="Q212" s="259" t="s">
        <v>244</v>
      </c>
      <c r="R212" s="259" t="s">
        <v>1031</v>
      </c>
      <c r="S212" s="259" t="s">
        <v>1032</v>
      </c>
      <c r="T212" s="259"/>
    </row>
    <row r="213" spans="1:20" x14ac:dyDescent="0.2">
      <c r="A213" s="256" t="s">
        <v>105</v>
      </c>
      <c r="B213" s="257" t="s">
        <v>592</v>
      </c>
      <c r="C213" s="258" t="s">
        <v>903</v>
      </c>
      <c r="D213" s="259" t="s">
        <v>149</v>
      </c>
      <c r="E213" s="259" t="s">
        <v>126</v>
      </c>
      <c r="F213" s="259" t="s">
        <v>287</v>
      </c>
      <c r="G213" s="259"/>
      <c r="H213" s="259"/>
      <c r="I213" s="260">
        <v>44987</v>
      </c>
      <c r="J213" s="261">
        <v>44987</v>
      </c>
      <c r="K213" s="245">
        <f>IF(BDCORRECTIVA[[#This Row],[Fecha entrada]]=0,"",BDCORRECTIVA[[#This Row],[Fecha Fin]]-BDCORRECTIVA[[#This Row],[Fecha entrada]]+1)</f>
        <v>1</v>
      </c>
      <c r="L213" s="256"/>
      <c r="M213" s="256"/>
      <c r="N213" s="256">
        <v>1</v>
      </c>
      <c r="O213" s="256"/>
      <c r="P213" s="256"/>
      <c r="Q213" s="259" t="s">
        <v>244</v>
      </c>
      <c r="R213" s="259" t="s">
        <v>241</v>
      </c>
      <c r="S213" s="259"/>
      <c r="T213" s="259"/>
    </row>
    <row r="214" spans="1:20" x14ac:dyDescent="0.2">
      <c r="A214" s="256" t="s">
        <v>156</v>
      </c>
      <c r="B214" s="257" t="s">
        <v>595</v>
      </c>
      <c r="C214" s="258" t="s">
        <v>904</v>
      </c>
      <c r="D214" s="259" t="s">
        <v>149</v>
      </c>
      <c r="E214" s="259" t="s">
        <v>72</v>
      </c>
      <c r="F214" s="259" t="s">
        <v>243</v>
      </c>
      <c r="G214" s="259"/>
      <c r="H214" s="259"/>
      <c r="I214" s="260">
        <v>45010</v>
      </c>
      <c r="J214" s="261">
        <v>45010</v>
      </c>
      <c r="K214" s="245">
        <f>IF(BDCORRECTIVA[[#This Row],[Fecha entrada]]=0,"",BDCORRECTIVA[[#This Row],[Fecha Fin]]-BDCORRECTIVA[[#This Row],[Fecha entrada]]+1)</f>
        <v>1</v>
      </c>
      <c r="L214" s="256"/>
      <c r="M214" s="256"/>
      <c r="N214" s="256">
        <v>1</v>
      </c>
      <c r="O214" s="256"/>
      <c r="P214" s="256"/>
      <c r="Q214" s="259" t="s">
        <v>1033</v>
      </c>
      <c r="R214" s="259" t="s">
        <v>241</v>
      </c>
      <c r="S214" s="259" t="s">
        <v>1034</v>
      </c>
      <c r="T214" s="259"/>
    </row>
    <row r="215" spans="1:20" x14ac:dyDescent="0.2">
      <c r="A215" s="256" t="s">
        <v>191</v>
      </c>
      <c r="B215" s="257" t="s">
        <v>595</v>
      </c>
      <c r="C215" s="258" t="s">
        <v>905</v>
      </c>
      <c r="D215" s="259" t="s">
        <v>149</v>
      </c>
      <c r="E215" s="259" t="s">
        <v>72</v>
      </c>
      <c r="F215" s="259" t="s">
        <v>243</v>
      </c>
      <c r="G215" s="259"/>
      <c r="H215" s="259"/>
      <c r="I215" s="260">
        <v>45010</v>
      </c>
      <c r="J215" s="261">
        <v>45010</v>
      </c>
      <c r="K215" s="245">
        <f>IF(BDCORRECTIVA[[#This Row],[Fecha entrada]]=0,"",BDCORRECTIVA[[#This Row],[Fecha Fin]]-BDCORRECTIVA[[#This Row],[Fecha entrada]]+1)</f>
        <v>1</v>
      </c>
      <c r="L215" s="256"/>
      <c r="M215" s="256"/>
      <c r="N215" s="256"/>
      <c r="O215" s="256">
        <v>1</v>
      </c>
      <c r="P215" s="256"/>
      <c r="Q215" s="259" t="s">
        <v>1035</v>
      </c>
      <c r="R215" s="259" t="s">
        <v>1036</v>
      </c>
      <c r="S215" s="259" t="s">
        <v>1037</v>
      </c>
      <c r="T215" s="259"/>
    </row>
    <row r="216" spans="1:20" x14ac:dyDescent="0.2">
      <c r="A216" s="256" t="s">
        <v>275</v>
      </c>
      <c r="B216" s="257" t="s">
        <v>595</v>
      </c>
      <c r="C216" s="258" t="s">
        <v>906</v>
      </c>
      <c r="D216" s="259" t="s">
        <v>149</v>
      </c>
      <c r="E216" s="259" t="s">
        <v>72</v>
      </c>
      <c r="F216" s="259" t="s">
        <v>243</v>
      </c>
      <c r="G216" s="259"/>
      <c r="H216" s="259"/>
      <c r="I216" s="260">
        <v>45011</v>
      </c>
      <c r="J216" s="261">
        <v>45011</v>
      </c>
      <c r="K216" s="245">
        <f>IF(BDCORRECTIVA[[#This Row],[Fecha entrada]]=0,"",BDCORRECTIVA[[#This Row],[Fecha Fin]]-BDCORRECTIVA[[#This Row],[Fecha entrada]]+1)</f>
        <v>1</v>
      </c>
      <c r="L216" s="256"/>
      <c r="M216" s="256"/>
      <c r="N216" s="256"/>
      <c r="O216" s="256">
        <v>1</v>
      </c>
      <c r="P216" s="256"/>
      <c r="Q216" s="259" t="s">
        <v>1038</v>
      </c>
      <c r="R216" s="259" t="s">
        <v>1039</v>
      </c>
      <c r="S216" s="259"/>
      <c r="T216" s="259"/>
    </row>
    <row r="217" spans="1:20" x14ac:dyDescent="0.2">
      <c r="A217" s="256" t="s">
        <v>129</v>
      </c>
      <c r="B217" s="257" t="s">
        <v>595</v>
      </c>
      <c r="C217" s="258" t="s">
        <v>907</v>
      </c>
      <c r="D217" s="259" t="s">
        <v>149</v>
      </c>
      <c r="E217" s="259" t="s">
        <v>72</v>
      </c>
      <c r="F217" s="259" t="s">
        <v>243</v>
      </c>
      <c r="G217" s="259"/>
      <c r="H217" s="259"/>
      <c r="I217" s="260">
        <v>44993</v>
      </c>
      <c r="J217" s="261">
        <v>44993</v>
      </c>
      <c r="K217" s="245">
        <f>IF(BDCORRECTIVA[[#This Row],[Fecha entrada]]=0,"",BDCORRECTIVA[[#This Row],[Fecha Fin]]-BDCORRECTIVA[[#This Row],[Fecha entrada]]+1)</f>
        <v>1</v>
      </c>
      <c r="L217" s="256"/>
      <c r="M217" s="256">
        <v>1</v>
      </c>
      <c r="N217" s="256"/>
      <c r="O217" s="256"/>
      <c r="P217" s="256"/>
      <c r="Q217" s="259" t="s">
        <v>1040</v>
      </c>
      <c r="R217" s="380" t="s">
        <v>1041</v>
      </c>
      <c r="S217" s="259" t="s">
        <v>824</v>
      </c>
      <c r="T217" s="259"/>
    </row>
    <row r="218" spans="1:20" x14ac:dyDescent="0.2">
      <c r="A218" s="256" t="s">
        <v>109</v>
      </c>
      <c r="B218" s="257" t="s">
        <v>595</v>
      </c>
      <c r="C218" s="258" t="s">
        <v>908</v>
      </c>
      <c r="D218" s="259" t="s">
        <v>149</v>
      </c>
      <c r="E218" s="259" t="s">
        <v>72</v>
      </c>
      <c r="F218" s="259" t="s">
        <v>243</v>
      </c>
      <c r="G218" s="259"/>
      <c r="H218" s="259"/>
      <c r="I218" s="260">
        <v>44993</v>
      </c>
      <c r="J218" s="261">
        <v>44993</v>
      </c>
      <c r="K218" s="245">
        <f>IF(BDCORRECTIVA[[#This Row],[Fecha entrada]]=0,"",BDCORRECTIVA[[#This Row],[Fecha Fin]]-BDCORRECTIVA[[#This Row],[Fecha entrada]]+1)</f>
        <v>1</v>
      </c>
      <c r="L218" s="256"/>
      <c r="M218" s="256">
        <v>1</v>
      </c>
      <c r="N218" s="256"/>
      <c r="O218" s="256"/>
      <c r="P218" s="256"/>
      <c r="Q218" s="259" t="s">
        <v>1040</v>
      </c>
      <c r="R218" s="380" t="s">
        <v>1042</v>
      </c>
      <c r="S218" s="259" t="s">
        <v>824</v>
      </c>
      <c r="T218" s="259"/>
    </row>
    <row r="219" spans="1:20" x14ac:dyDescent="0.2">
      <c r="A219" s="256" t="s">
        <v>155</v>
      </c>
      <c r="B219" s="257" t="s">
        <v>593</v>
      </c>
      <c r="C219" s="258" t="s">
        <v>909</v>
      </c>
      <c r="D219" s="259" t="s">
        <v>149</v>
      </c>
      <c r="E219" s="259" t="s">
        <v>72</v>
      </c>
      <c r="F219" s="259" t="s">
        <v>243</v>
      </c>
      <c r="G219" s="259"/>
      <c r="H219" s="259"/>
      <c r="I219" s="260">
        <v>45011</v>
      </c>
      <c r="J219" s="261">
        <v>45011</v>
      </c>
      <c r="K219" s="245">
        <f>IF(BDCORRECTIVA[[#This Row],[Fecha entrada]]=0,"",BDCORRECTIVA[[#This Row],[Fecha Fin]]-BDCORRECTIVA[[#This Row],[Fecha entrada]]+1)</f>
        <v>1</v>
      </c>
      <c r="L219" s="256">
        <v>1</v>
      </c>
      <c r="M219" s="256"/>
      <c r="N219" s="256"/>
      <c r="O219" s="256"/>
      <c r="P219" s="256"/>
      <c r="Q219" s="259" t="s">
        <v>1043</v>
      </c>
      <c r="R219" s="380" t="s">
        <v>1044</v>
      </c>
      <c r="S219" s="259" t="s">
        <v>1045</v>
      </c>
      <c r="T219" s="259"/>
    </row>
    <row r="220" spans="1:20" x14ac:dyDescent="0.2">
      <c r="A220" s="256" t="s">
        <v>133</v>
      </c>
      <c r="B220" s="257" t="s">
        <v>595</v>
      </c>
      <c r="C220" s="258" t="s">
        <v>910</v>
      </c>
      <c r="D220" s="259" t="s">
        <v>149</v>
      </c>
      <c r="E220" s="259" t="s">
        <v>72</v>
      </c>
      <c r="F220" s="259" t="s">
        <v>243</v>
      </c>
      <c r="G220" s="259"/>
      <c r="H220" s="259"/>
      <c r="I220" s="260">
        <v>44993</v>
      </c>
      <c r="J220" s="261">
        <v>44993</v>
      </c>
      <c r="K220" s="245">
        <f>IF(BDCORRECTIVA[[#This Row],[Fecha entrada]]=0,"",BDCORRECTIVA[[#This Row],[Fecha Fin]]-BDCORRECTIVA[[#This Row],[Fecha entrada]]+1)</f>
        <v>1</v>
      </c>
      <c r="L220" s="256"/>
      <c r="M220" s="256">
        <v>1</v>
      </c>
      <c r="N220" s="256"/>
      <c r="O220" s="256"/>
      <c r="P220" s="256"/>
      <c r="Q220" s="259" t="s">
        <v>1040</v>
      </c>
      <c r="R220" s="380" t="s">
        <v>1042</v>
      </c>
      <c r="S220" s="259" t="s">
        <v>824</v>
      </c>
      <c r="T220" s="259"/>
    </row>
    <row r="221" spans="1:20" x14ac:dyDescent="0.2">
      <c r="A221" s="256" t="s">
        <v>156</v>
      </c>
      <c r="B221" s="257" t="s">
        <v>595</v>
      </c>
      <c r="C221" s="258" t="s">
        <v>911</v>
      </c>
      <c r="D221" s="259" t="s">
        <v>149</v>
      </c>
      <c r="E221" s="259" t="s">
        <v>72</v>
      </c>
      <c r="F221" s="259" t="s">
        <v>243</v>
      </c>
      <c r="G221" s="259"/>
      <c r="H221" s="259"/>
      <c r="I221" s="260">
        <v>44993</v>
      </c>
      <c r="J221" s="261">
        <v>44993</v>
      </c>
      <c r="K221" s="245">
        <f>IF(BDCORRECTIVA[[#This Row],[Fecha entrada]]=0,"",BDCORRECTIVA[[#This Row],[Fecha Fin]]-BDCORRECTIVA[[#This Row],[Fecha entrada]]+1)</f>
        <v>1</v>
      </c>
      <c r="L221" s="256"/>
      <c r="M221" s="256"/>
      <c r="N221" s="256"/>
      <c r="O221" s="256"/>
      <c r="P221" s="256">
        <v>1</v>
      </c>
      <c r="Q221" s="259"/>
      <c r="R221" s="259"/>
      <c r="S221" s="259"/>
      <c r="T221" s="259"/>
    </row>
    <row r="222" spans="1:20" x14ac:dyDescent="0.2">
      <c r="A222" s="256" t="s">
        <v>130</v>
      </c>
      <c r="B222" s="257" t="s">
        <v>595</v>
      </c>
      <c r="C222" s="258" t="s">
        <v>912</v>
      </c>
      <c r="D222" s="259" t="s">
        <v>149</v>
      </c>
      <c r="E222" s="259" t="s">
        <v>72</v>
      </c>
      <c r="F222" s="259" t="s">
        <v>243</v>
      </c>
      <c r="G222" s="259"/>
      <c r="H222" s="259"/>
      <c r="I222" s="260">
        <v>45012</v>
      </c>
      <c r="J222" s="261">
        <v>45012</v>
      </c>
      <c r="K222" s="245">
        <f>IF(BDCORRECTIVA[[#This Row],[Fecha entrada]]=0,"",BDCORRECTIVA[[#This Row],[Fecha Fin]]-BDCORRECTIVA[[#This Row],[Fecha entrada]]+1)</f>
        <v>1</v>
      </c>
      <c r="L222" s="256">
        <v>1</v>
      </c>
      <c r="M222" s="256"/>
      <c r="N222" s="256"/>
      <c r="O222" s="256"/>
      <c r="P222" s="256"/>
      <c r="Q222" s="259" t="s">
        <v>1046</v>
      </c>
      <c r="R222" s="259" t="s">
        <v>1047</v>
      </c>
      <c r="S222" s="259" t="s">
        <v>561</v>
      </c>
      <c r="T222" s="259"/>
    </row>
    <row r="223" spans="1:20" x14ac:dyDescent="0.2">
      <c r="A223" s="256" t="s">
        <v>133</v>
      </c>
      <c r="B223" s="257" t="s">
        <v>595</v>
      </c>
      <c r="C223" s="258" t="s">
        <v>913</v>
      </c>
      <c r="D223" s="259" t="s">
        <v>149</v>
      </c>
      <c r="E223" s="259" t="s">
        <v>72</v>
      </c>
      <c r="F223" s="259" t="s">
        <v>243</v>
      </c>
      <c r="G223" s="259"/>
      <c r="H223" s="259"/>
      <c r="I223" s="260">
        <v>45013</v>
      </c>
      <c r="J223" s="261">
        <v>45013</v>
      </c>
      <c r="K223" s="245">
        <f>IF(BDCORRECTIVA[[#This Row],[Fecha entrada]]=0,"",BDCORRECTIVA[[#This Row],[Fecha Fin]]-BDCORRECTIVA[[#This Row],[Fecha entrada]]+1)</f>
        <v>1</v>
      </c>
      <c r="L223" s="256"/>
      <c r="M223" s="256"/>
      <c r="N223" s="256">
        <v>1</v>
      </c>
      <c r="O223" s="256"/>
      <c r="P223" s="256"/>
      <c r="Q223" s="259" t="s">
        <v>244</v>
      </c>
      <c r="R223" s="259" t="s">
        <v>570</v>
      </c>
      <c r="S223" s="259"/>
      <c r="T223" s="259"/>
    </row>
    <row r="224" spans="1:20" x14ac:dyDescent="0.2">
      <c r="A224" s="256" t="s">
        <v>133</v>
      </c>
      <c r="B224" s="257" t="s">
        <v>595</v>
      </c>
      <c r="C224" s="258" t="s">
        <v>914</v>
      </c>
      <c r="D224" s="259" t="s">
        <v>149</v>
      </c>
      <c r="E224" s="259" t="s">
        <v>72</v>
      </c>
      <c r="F224" s="259" t="s">
        <v>243</v>
      </c>
      <c r="G224" s="259"/>
      <c r="H224" s="259"/>
      <c r="I224" s="260">
        <v>45014</v>
      </c>
      <c r="J224" s="261">
        <v>45014</v>
      </c>
      <c r="K224" s="245">
        <f>IF(BDCORRECTIVA[[#This Row],[Fecha entrada]]=0,"",BDCORRECTIVA[[#This Row],[Fecha Fin]]-BDCORRECTIVA[[#This Row],[Fecha entrada]]+1)</f>
        <v>1</v>
      </c>
      <c r="L224" s="256"/>
      <c r="M224" s="256"/>
      <c r="N224" s="256"/>
      <c r="O224" s="256">
        <v>1</v>
      </c>
      <c r="P224" s="256"/>
      <c r="Q224" s="259" t="s">
        <v>780</v>
      </c>
      <c r="R224" s="259" t="s">
        <v>1048</v>
      </c>
      <c r="S224" s="259" t="s">
        <v>1049</v>
      </c>
      <c r="T224" s="259"/>
    </row>
    <row r="225" spans="1:20" x14ac:dyDescent="0.2">
      <c r="A225" s="256" t="s">
        <v>109</v>
      </c>
      <c r="B225" s="257" t="s">
        <v>595</v>
      </c>
      <c r="C225" s="258" t="s">
        <v>915</v>
      </c>
      <c r="D225" s="259" t="s">
        <v>149</v>
      </c>
      <c r="E225" s="259" t="s">
        <v>72</v>
      </c>
      <c r="F225" s="259" t="s">
        <v>243</v>
      </c>
      <c r="G225" s="259"/>
      <c r="H225" s="259"/>
      <c r="I225" s="260">
        <v>45014</v>
      </c>
      <c r="J225" s="261">
        <v>45014</v>
      </c>
      <c r="K225" s="245">
        <f>IF(BDCORRECTIVA[[#This Row],[Fecha entrada]]=0,"",BDCORRECTIVA[[#This Row],[Fecha Fin]]-BDCORRECTIVA[[#This Row],[Fecha entrada]]+1)</f>
        <v>1</v>
      </c>
      <c r="L225" s="256"/>
      <c r="M225" s="256"/>
      <c r="N225" s="256">
        <v>1</v>
      </c>
      <c r="O225" s="256"/>
      <c r="P225" s="256"/>
      <c r="Q225" s="259" t="s">
        <v>244</v>
      </c>
      <c r="R225" s="259" t="s">
        <v>1050</v>
      </c>
      <c r="S225" s="259"/>
      <c r="T225" s="259"/>
    </row>
    <row r="226" spans="1:20" x14ac:dyDescent="0.2">
      <c r="A226" s="256" t="s">
        <v>156</v>
      </c>
      <c r="B226" s="257" t="s">
        <v>595</v>
      </c>
      <c r="C226" s="258" t="s">
        <v>916</v>
      </c>
      <c r="D226" s="259" t="s">
        <v>149</v>
      </c>
      <c r="E226" s="259" t="s">
        <v>72</v>
      </c>
      <c r="F226" s="259" t="s">
        <v>243</v>
      </c>
      <c r="G226" s="259"/>
      <c r="H226" s="259"/>
      <c r="I226" s="260">
        <v>45014</v>
      </c>
      <c r="J226" s="261">
        <v>45014</v>
      </c>
      <c r="K226" s="245">
        <f>IF(BDCORRECTIVA[[#This Row],[Fecha entrada]]=0,"",BDCORRECTIVA[[#This Row],[Fecha Fin]]-BDCORRECTIVA[[#This Row],[Fecha entrada]]+1)</f>
        <v>1</v>
      </c>
      <c r="L226" s="256"/>
      <c r="M226" s="256"/>
      <c r="N226" s="256">
        <v>1</v>
      </c>
      <c r="O226" s="256"/>
      <c r="P226" s="256"/>
      <c r="Q226" s="259" t="s">
        <v>1051</v>
      </c>
      <c r="R226" s="259" t="s">
        <v>241</v>
      </c>
      <c r="S226" s="259"/>
      <c r="T226" s="259"/>
    </row>
    <row r="227" spans="1:20" x14ac:dyDescent="0.2">
      <c r="A227" s="256" t="s">
        <v>237</v>
      </c>
      <c r="B227" s="257" t="s">
        <v>595</v>
      </c>
      <c r="C227" s="258" t="s">
        <v>917</v>
      </c>
      <c r="D227" s="259" t="s">
        <v>149</v>
      </c>
      <c r="E227" s="259" t="s">
        <v>72</v>
      </c>
      <c r="F227" s="259" t="s">
        <v>243</v>
      </c>
      <c r="G227" s="259"/>
      <c r="H227" s="259"/>
      <c r="I227" s="260">
        <v>45014</v>
      </c>
      <c r="J227" s="261">
        <v>45014</v>
      </c>
      <c r="K227" s="245">
        <f>IF(BDCORRECTIVA[[#This Row],[Fecha entrada]]=0,"",BDCORRECTIVA[[#This Row],[Fecha Fin]]-BDCORRECTIVA[[#This Row],[Fecha entrada]]+1)</f>
        <v>1</v>
      </c>
      <c r="L227" s="256"/>
      <c r="M227" s="256"/>
      <c r="N227" s="256">
        <v>1</v>
      </c>
      <c r="O227" s="256"/>
      <c r="P227" s="256"/>
      <c r="Q227" s="259" t="s">
        <v>1051</v>
      </c>
      <c r="R227" s="259" t="s">
        <v>570</v>
      </c>
      <c r="S227" s="259"/>
      <c r="T227" s="259"/>
    </row>
    <row r="228" spans="1:20" x14ac:dyDescent="0.2">
      <c r="A228" s="256" t="s">
        <v>129</v>
      </c>
      <c r="B228" s="257" t="s">
        <v>595</v>
      </c>
      <c r="C228" s="258" t="s">
        <v>918</v>
      </c>
      <c r="D228" s="259" t="s">
        <v>149</v>
      </c>
      <c r="E228" s="259" t="s">
        <v>72</v>
      </c>
      <c r="F228" s="259" t="s">
        <v>243</v>
      </c>
      <c r="G228" s="259"/>
      <c r="H228" s="259"/>
      <c r="I228" s="260">
        <v>45014</v>
      </c>
      <c r="J228" s="261">
        <v>45014</v>
      </c>
      <c r="K228" s="245">
        <f>IF(BDCORRECTIVA[[#This Row],[Fecha entrada]]=0,"",BDCORRECTIVA[[#This Row],[Fecha Fin]]-BDCORRECTIVA[[#This Row],[Fecha entrada]]+1)</f>
        <v>1</v>
      </c>
      <c r="L228" s="256"/>
      <c r="M228" s="256"/>
      <c r="N228" s="256">
        <v>1</v>
      </c>
      <c r="O228" s="256"/>
      <c r="P228" s="256"/>
      <c r="Q228" s="259" t="s">
        <v>1051</v>
      </c>
      <c r="R228" s="259" t="s">
        <v>570</v>
      </c>
      <c r="S228" s="259"/>
      <c r="T228" s="259"/>
    </row>
    <row r="229" spans="1:20" x14ac:dyDescent="0.2">
      <c r="A229" s="256" t="s">
        <v>109</v>
      </c>
      <c r="B229" s="257" t="s">
        <v>595</v>
      </c>
      <c r="C229" s="258" t="s">
        <v>919</v>
      </c>
      <c r="D229" s="259" t="s">
        <v>149</v>
      </c>
      <c r="E229" s="259" t="s">
        <v>72</v>
      </c>
      <c r="F229" s="259" t="s">
        <v>243</v>
      </c>
      <c r="G229" s="259"/>
      <c r="H229" s="259"/>
      <c r="I229" s="260">
        <v>45015</v>
      </c>
      <c r="J229" s="261">
        <v>45015</v>
      </c>
      <c r="K229" s="245">
        <f>IF(BDCORRECTIVA[[#This Row],[Fecha entrada]]=0,"",BDCORRECTIVA[[#This Row],[Fecha Fin]]-BDCORRECTIVA[[#This Row],[Fecha entrada]]+1)</f>
        <v>1</v>
      </c>
      <c r="L229" s="256"/>
      <c r="M229" s="256"/>
      <c r="N229" s="256">
        <v>1</v>
      </c>
      <c r="O229" s="256"/>
      <c r="P229" s="256"/>
      <c r="Q229" s="259" t="s">
        <v>1051</v>
      </c>
      <c r="R229" s="259" t="s">
        <v>570</v>
      </c>
      <c r="S229" s="259"/>
      <c r="T229" s="259"/>
    </row>
    <row r="230" spans="1:20" x14ac:dyDescent="0.2">
      <c r="A230" s="256" t="s">
        <v>235</v>
      </c>
      <c r="B230" s="257" t="s">
        <v>596</v>
      </c>
      <c r="C230" s="258" t="s">
        <v>920</v>
      </c>
      <c r="D230" s="259" t="s">
        <v>149</v>
      </c>
      <c r="E230" s="259" t="s">
        <v>297</v>
      </c>
      <c r="F230" s="259" t="s">
        <v>287</v>
      </c>
      <c r="G230" s="259"/>
      <c r="H230" s="259"/>
      <c r="I230" s="260">
        <v>45016</v>
      </c>
      <c r="J230" s="261">
        <v>45016</v>
      </c>
      <c r="K230" s="245">
        <f>IF(BDCORRECTIVA[[#This Row],[Fecha entrada]]=0,"",BDCORRECTIVA[[#This Row],[Fecha Fin]]-BDCORRECTIVA[[#This Row],[Fecha entrada]]+1)</f>
        <v>1</v>
      </c>
      <c r="L230" s="256"/>
      <c r="M230" s="256"/>
      <c r="N230" s="256"/>
      <c r="O230" s="256">
        <v>1</v>
      </c>
      <c r="P230" s="256"/>
      <c r="Q230" s="259" t="s">
        <v>316</v>
      </c>
      <c r="R230" s="259" t="s">
        <v>1052</v>
      </c>
      <c r="S230" s="259" t="s">
        <v>561</v>
      </c>
      <c r="T230" s="259"/>
    </row>
    <row r="231" spans="1:20" x14ac:dyDescent="0.2">
      <c r="A231" s="256" t="s">
        <v>154</v>
      </c>
      <c r="B231" s="257" t="s">
        <v>596</v>
      </c>
      <c r="C231" s="258" t="s">
        <v>921</v>
      </c>
      <c r="D231" s="259" t="s">
        <v>149</v>
      </c>
      <c r="E231" s="259" t="s">
        <v>297</v>
      </c>
      <c r="F231" s="259" t="s">
        <v>287</v>
      </c>
      <c r="G231" s="259"/>
      <c r="H231" s="259"/>
      <c r="I231" s="260">
        <v>45012</v>
      </c>
      <c r="J231" s="261">
        <v>45012</v>
      </c>
      <c r="K231" s="245">
        <f>IF(BDCORRECTIVA[[#This Row],[Fecha entrada]]=0,"",BDCORRECTIVA[[#This Row],[Fecha Fin]]-BDCORRECTIVA[[#This Row],[Fecha entrada]]+1)</f>
        <v>1</v>
      </c>
      <c r="L231" s="256"/>
      <c r="M231" s="256"/>
      <c r="N231" s="256">
        <v>1</v>
      </c>
      <c r="O231" s="256"/>
      <c r="P231" s="256"/>
      <c r="Q231" s="259" t="s">
        <v>244</v>
      </c>
      <c r="R231" s="259" t="s">
        <v>241</v>
      </c>
      <c r="S231" s="259"/>
      <c r="T231" s="259"/>
    </row>
    <row r="232" spans="1:20" x14ac:dyDescent="0.2">
      <c r="A232" s="256" t="s">
        <v>155</v>
      </c>
      <c r="B232" s="257" t="s">
        <v>596</v>
      </c>
      <c r="C232" s="258" t="s">
        <v>922</v>
      </c>
      <c r="D232" s="259" t="s">
        <v>149</v>
      </c>
      <c r="E232" s="259" t="s">
        <v>297</v>
      </c>
      <c r="F232" s="259" t="s">
        <v>287</v>
      </c>
      <c r="G232" s="259"/>
      <c r="H232" s="259"/>
      <c r="I232" s="260">
        <v>44993</v>
      </c>
      <c r="J232" s="261">
        <v>44993</v>
      </c>
      <c r="K232" s="245">
        <f>IF(BDCORRECTIVA[[#This Row],[Fecha entrada]]=0,"",BDCORRECTIVA[[#This Row],[Fecha Fin]]-BDCORRECTIVA[[#This Row],[Fecha entrada]]+1)</f>
        <v>1</v>
      </c>
      <c r="L232" s="256"/>
      <c r="M232" s="256"/>
      <c r="N232" s="256"/>
      <c r="O232" s="256">
        <v>1</v>
      </c>
      <c r="P232" s="256"/>
      <c r="Q232" s="259" t="s">
        <v>1053</v>
      </c>
      <c r="R232" s="259" t="s">
        <v>1054</v>
      </c>
      <c r="S232" s="259" t="s">
        <v>1055</v>
      </c>
      <c r="T232" s="259"/>
    </row>
    <row r="233" spans="1:20" x14ac:dyDescent="0.2">
      <c r="A233" s="256" t="s">
        <v>113</v>
      </c>
      <c r="B233" s="257" t="s">
        <v>595</v>
      </c>
      <c r="C233" s="258" t="s">
        <v>923</v>
      </c>
      <c r="D233" s="259" t="s">
        <v>149</v>
      </c>
      <c r="E233" s="259" t="s">
        <v>72</v>
      </c>
      <c r="F233" s="259" t="s">
        <v>243</v>
      </c>
      <c r="G233" s="259"/>
      <c r="H233" s="259"/>
      <c r="I233" s="260">
        <v>45003</v>
      </c>
      <c r="J233" s="261">
        <v>45003</v>
      </c>
      <c r="K233" s="245">
        <f>IF(BDCORRECTIVA[[#This Row],[Fecha entrada]]=0,"",BDCORRECTIVA[[#This Row],[Fecha Fin]]-BDCORRECTIVA[[#This Row],[Fecha entrada]]+1)</f>
        <v>1</v>
      </c>
      <c r="L233" s="256"/>
      <c r="M233" s="256"/>
      <c r="N233" s="256"/>
      <c r="O233" s="256">
        <v>1</v>
      </c>
      <c r="P233" s="256"/>
      <c r="Q233" s="259" t="s">
        <v>1056</v>
      </c>
      <c r="R233" s="259" t="s">
        <v>1057</v>
      </c>
      <c r="S233" s="259"/>
      <c r="T233" s="259"/>
    </row>
    <row r="234" spans="1:20" x14ac:dyDescent="0.2">
      <c r="A234" s="256" t="s">
        <v>156</v>
      </c>
      <c r="B234" s="257" t="s">
        <v>595</v>
      </c>
      <c r="C234" s="258" t="s">
        <v>924</v>
      </c>
      <c r="D234" s="259" t="s">
        <v>149</v>
      </c>
      <c r="E234" s="259" t="s">
        <v>72</v>
      </c>
      <c r="F234" s="259" t="s">
        <v>243</v>
      </c>
      <c r="G234" s="259"/>
      <c r="H234" s="259"/>
      <c r="I234" s="260">
        <v>45003</v>
      </c>
      <c r="J234" s="261">
        <v>45003</v>
      </c>
      <c r="K234" s="245">
        <f>IF(BDCORRECTIVA[[#This Row],[Fecha entrada]]=0,"",BDCORRECTIVA[[#This Row],[Fecha Fin]]-BDCORRECTIVA[[#This Row],[Fecha entrada]]+1)</f>
        <v>1</v>
      </c>
      <c r="L234" s="256"/>
      <c r="M234" s="256"/>
      <c r="N234" s="256">
        <v>1</v>
      </c>
      <c r="O234" s="256"/>
      <c r="P234" s="256"/>
      <c r="Q234" s="259" t="s">
        <v>244</v>
      </c>
      <c r="R234" s="259" t="s">
        <v>241</v>
      </c>
      <c r="S234" s="259"/>
      <c r="T234" s="259"/>
    </row>
    <row r="235" spans="1:20" x14ac:dyDescent="0.2">
      <c r="A235" s="256" t="s">
        <v>770</v>
      </c>
      <c r="B235" s="257" t="s">
        <v>595</v>
      </c>
      <c r="C235" s="258" t="s">
        <v>925</v>
      </c>
      <c r="D235" s="259" t="s">
        <v>149</v>
      </c>
      <c r="E235" s="259" t="s">
        <v>72</v>
      </c>
      <c r="F235" s="259" t="s">
        <v>243</v>
      </c>
      <c r="G235" s="259"/>
      <c r="H235" s="259"/>
      <c r="I235" s="260">
        <v>45003</v>
      </c>
      <c r="J235" s="261">
        <v>45003</v>
      </c>
      <c r="K235" s="245">
        <f>IF(BDCORRECTIVA[[#This Row],[Fecha entrada]]=0,"",BDCORRECTIVA[[#This Row],[Fecha Fin]]-BDCORRECTIVA[[#This Row],[Fecha entrada]]+1)</f>
        <v>1</v>
      </c>
      <c r="L235" s="256"/>
      <c r="M235" s="256"/>
      <c r="N235" s="256">
        <v>1</v>
      </c>
      <c r="O235" s="256"/>
      <c r="P235" s="256"/>
      <c r="Q235" s="259" t="s">
        <v>244</v>
      </c>
      <c r="R235" s="259" t="s">
        <v>241</v>
      </c>
      <c r="S235" s="259"/>
      <c r="T235" s="259"/>
    </row>
    <row r="236" spans="1:20" x14ac:dyDescent="0.2">
      <c r="A236" s="256" t="s">
        <v>130</v>
      </c>
      <c r="B236" s="257" t="s">
        <v>595</v>
      </c>
      <c r="C236" s="258" t="s">
        <v>926</v>
      </c>
      <c r="D236" s="259" t="s">
        <v>149</v>
      </c>
      <c r="E236" s="259" t="s">
        <v>72</v>
      </c>
      <c r="F236" s="259" t="s">
        <v>243</v>
      </c>
      <c r="G236" s="259"/>
      <c r="H236" s="259"/>
      <c r="I236" s="260">
        <v>45007</v>
      </c>
      <c r="J236" s="261">
        <v>45007</v>
      </c>
      <c r="K236" s="245">
        <f>IF(BDCORRECTIVA[[#This Row],[Fecha entrada]]=0,"",BDCORRECTIVA[[#This Row],[Fecha Fin]]-BDCORRECTIVA[[#This Row],[Fecha entrada]]+1)</f>
        <v>1</v>
      </c>
      <c r="L236" s="256">
        <v>1</v>
      </c>
      <c r="M236" s="256"/>
      <c r="N236" s="256"/>
      <c r="O236" s="256"/>
      <c r="P236" s="256"/>
      <c r="Q236" s="259" t="s">
        <v>1058</v>
      </c>
      <c r="R236" s="259" t="s">
        <v>1047</v>
      </c>
      <c r="S236" s="259" t="s">
        <v>561</v>
      </c>
      <c r="T236" s="259"/>
    </row>
    <row r="237" spans="1:20" x14ac:dyDescent="0.2">
      <c r="A237" s="256" t="s">
        <v>275</v>
      </c>
      <c r="B237" s="257" t="s">
        <v>595</v>
      </c>
      <c r="C237" s="258" t="s">
        <v>927</v>
      </c>
      <c r="D237" s="259" t="s">
        <v>149</v>
      </c>
      <c r="E237" s="259" t="s">
        <v>72</v>
      </c>
      <c r="F237" s="259" t="s">
        <v>243</v>
      </c>
      <c r="G237" s="259"/>
      <c r="H237" s="259"/>
      <c r="I237" s="260">
        <v>45007</v>
      </c>
      <c r="J237" s="261">
        <v>45007</v>
      </c>
      <c r="K237" s="245">
        <f>IF(BDCORRECTIVA[[#This Row],[Fecha entrada]]=0,"",BDCORRECTIVA[[#This Row],[Fecha Fin]]-BDCORRECTIVA[[#This Row],[Fecha entrada]]+1)</f>
        <v>1</v>
      </c>
      <c r="L237" s="256"/>
      <c r="M237" s="256"/>
      <c r="N237" s="256"/>
      <c r="O237" s="256">
        <v>1</v>
      </c>
      <c r="P237" s="256"/>
      <c r="Q237" s="259" t="s">
        <v>519</v>
      </c>
      <c r="R237" s="259" t="s">
        <v>520</v>
      </c>
      <c r="S237" s="259" t="s">
        <v>521</v>
      </c>
      <c r="T237" s="259"/>
    </row>
    <row r="238" spans="1:20" x14ac:dyDescent="0.2">
      <c r="A238" s="256" t="s">
        <v>113</v>
      </c>
      <c r="B238" s="257" t="s">
        <v>595</v>
      </c>
      <c r="C238" s="258" t="s">
        <v>928</v>
      </c>
      <c r="D238" s="259" t="s">
        <v>149</v>
      </c>
      <c r="E238" s="259" t="s">
        <v>72</v>
      </c>
      <c r="F238" s="259" t="s">
        <v>243</v>
      </c>
      <c r="G238" s="259"/>
      <c r="H238" s="259"/>
      <c r="I238" s="260">
        <v>45007</v>
      </c>
      <c r="J238" s="261">
        <v>45007</v>
      </c>
      <c r="K238" s="245">
        <f>IF(BDCORRECTIVA[[#This Row],[Fecha entrada]]=0,"",BDCORRECTIVA[[#This Row],[Fecha Fin]]-BDCORRECTIVA[[#This Row],[Fecha entrada]]+1)</f>
        <v>1</v>
      </c>
      <c r="L238" s="256"/>
      <c r="M238" s="256"/>
      <c r="N238" s="256">
        <v>1</v>
      </c>
      <c r="O238" s="256"/>
      <c r="P238" s="256"/>
      <c r="Q238" s="259" t="s">
        <v>244</v>
      </c>
      <c r="R238" s="259" t="s">
        <v>241</v>
      </c>
      <c r="S238" s="259"/>
      <c r="T238" s="259"/>
    </row>
    <row r="239" spans="1:20" x14ac:dyDescent="0.2">
      <c r="A239" s="256" t="s">
        <v>235</v>
      </c>
      <c r="B239" s="257" t="s">
        <v>596</v>
      </c>
      <c r="C239" s="258" t="s">
        <v>929</v>
      </c>
      <c r="D239" s="259" t="s">
        <v>149</v>
      </c>
      <c r="E239" s="259" t="s">
        <v>297</v>
      </c>
      <c r="F239" s="259" t="s">
        <v>287</v>
      </c>
      <c r="G239" s="259"/>
      <c r="H239" s="259"/>
      <c r="I239" s="260">
        <v>45010</v>
      </c>
      <c r="J239" s="261">
        <v>45010</v>
      </c>
      <c r="K239" s="245">
        <f>IF(BDCORRECTIVA[[#This Row],[Fecha entrada]]=0,"",BDCORRECTIVA[[#This Row],[Fecha Fin]]-BDCORRECTIVA[[#This Row],[Fecha entrada]]+1)</f>
        <v>1</v>
      </c>
      <c r="L239" s="256"/>
      <c r="M239" s="256"/>
      <c r="N239" s="256"/>
      <c r="O239" s="256">
        <v>1</v>
      </c>
      <c r="P239" s="256"/>
      <c r="Q239" s="259" t="s">
        <v>1059</v>
      </c>
      <c r="R239" s="259" t="s">
        <v>1060</v>
      </c>
      <c r="S239" s="259" t="s">
        <v>1061</v>
      </c>
      <c r="T239" s="259"/>
    </row>
    <row r="240" spans="1:20" x14ac:dyDescent="0.2">
      <c r="A240" s="256" t="s">
        <v>103</v>
      </c>
      <c r="B240" s="257" t="s">
        <v>596</v>
      </c>
      <c r="C240" s="258" t="s">
        <v>930</v>
      </c>
      <c r="D240" s="259" t="s">
        <v>149</v>
      </c>
      <c r="E240" s="259" t="s">
        <v>297</v>
      </c>
      <c r="F240" s="259" t="s">
        <v>287</v>
      </c>
      <c r="G240" s="259"/>
      <c r="H240" s="259"/>
      <c r="I240" s="260">
        <v>45006</v>
      </c>
      <c r="J240" s="261">
        <v>45007</v>
      </c>
      <c r="K240" s="245">
        <f>IF(BDCORRECTIVA[[#This Row],[Fecha entrada]]=0,"",BDCORRECTIVA[[#This Row],[Fecha Fin]]-BDCORRECTIVA[[#This Row],[Fecha entrada]]+1)</f>
        <v>2</v>
      </c>
      <c r="L240" s="256"/>
      <c r="M240" s="256"/>
      <c r="N240" s="256"/>
      <c r="O240" s="256">
        <v>1</v>
      </c>
      <c r="P240" s="256"/>
      <c r="Q240" s="259" t="s">
        <v>291</v>
      </c>
      <c r="R240" s="259" t="s">
        <v>1062</v>
      </c>
      <c r="S240" s="259" t="s">
        <v>491</v>
      </c>
      <c r="T240" s="259"/>
    </row>
    <row r="241" spans="1:20" x14ac:dyDescent="0.2">
      <c r="A241" s="256" t="s">
        <v>235</v>
      </c>
      <c r="B241" s="257" t="s">
        <v>596</v>
      </c>
      <c r="C241" s="258" t="s">
        <v>931</v>
      </c>
      <c r="D241" s="259" t="s">
        <v>149</v>
      </c>
      <c r="E241" s="259" t="s">
        <v>297</v>
      </c>
      <c r="F241" s="259" t="s">
        <v>287</v>
      </c>
      <c r="G241" s="259"/>
      <c r="H241" s="259"/>
      <c r="I241" s="260">
        <v>45004</v>
      </c>
      <c r="J241" s="261">
        <v>45004</v>
      </c>
      <c r="K241" s="245">
        <f>IF(BDCORRECTIVA[[#This Row],[Fecha entrada]]=0,"",BDCORRECTIVA[[#This Row],[Fecha Fin]]-BDCORRECTIVA[[#This Row],[Fecha entrada]]+1)</f>
        <v>1</v>
      </c>
      <c r="L241" s="256"/>
      <c r="M241" s="256"/>
      <c r="N241" s="256"/>
      <c r="O241" s="256">
        <v>1</v>
      </c>
      <c r="P241" s="256"/>
      <c r="Q241" s="259" t="s">
        <v>1063</v>
      </c>
      <c r="R241" s="259" t="s">
        <v>1064</v>
      </c>
      <c r="S241" s="259"/>
      <c r="T241" s="259"/>
    </row>
    <row r="242" spans="1:20" x14ac:dyDescent="0.2">
      <c r="A242" s="256" t="s">
        <v>154</v>
      </c>
      <c r="B242" s="257" t="s">
        <v>596</v>
      </c>
      <c r="C242" s="258" t="s">
        <v>932</v>
      </c>
      <c r="D242" s="259" t="s">
        <v>149</v>
      </c>
      <c r="E242" s="259" t="s">
        <v>297</v>
      </c>
      <c r="F242" s="259" t="s">
        <v>287</v>
      </c>
      <c r="G242" s="259"/>
      <c r="H242" s="259"/>
      <c r="I242" s="260">
        <v>45005</v>
      </c>
      <c r="J242" s="261">
        <v>45005</v>
      </c>
      <c r="K242" s="245">
        <f>IF(BDCORRECTIVA[[#This Row],[Fecha entrada]]=0,"",BDCORRECTIVA[[#This Row],[Fecha Fin]]-BDCORRECTIVA[[#This Row],[Fecha entrada]]+1)</f>
        <v>1</v>
      </c>
      <c r="L242" s="256"/>
      <c r="M242" s="256"/>
      <c r="N242" s="256">
        <v>1</v>
      </c>
      <c r="O242" s="256"/>
      <c r="P242" s="256"/>
      <c r="Q242" s="259" t="s">
        <v>307</v>
      </c>
      <c r="R242" s="259" t="s">
        <v>241</v>
      </c>
      <c r="S242" s="259"/>
      <c r="T242" s="259"/>
    </row>
    <row r="243" spans="1:20" x14ac:dyDescent="0.2">
      <c r="A243" s="256" t="s">
        <v>110</v>
      </c>
      <c r="B243" s="257" t="s">
        <v>597</v>
      </c>
      <c r="C243" s="258" t="s">
        <v>933</v>
      </c>
      <c r="D243" s="259" t="s">
        <v>149</v>
      </c>
      <c r="E243" s="259" t="s">
        <v>120</v>
      </c>
      <c r="F243" s="259" t="s">
        <v>242</v>
      </c>
      <c r="G243" s="259"/>
      <c r="H243" s="259"/>
      <c r="I243" s="260">
        <v>45016</v>
      </c>
      <c r="J243" s="261">
        <v>45016</v>
      </c>
      <c r="K243" s="245">
        <f>IF(BDCORRECTIVA[[#This Row],[Fecha entrada]]=0,"",BDCORRECTIVA[[#This Row],[Fecha Fin]]-BDCORRECTIVA[[#This Row],[Fecha entrada]]+1)</f>
        <v>1</v>
      </c>
      <c r="L243" s="256"/>
      <c r="M243" s="256"/>
      <c r="N243" s="256">
        <v>1</v>
      </c>
      <c r="O243" s="256"/>
      <c r="P243" s="256"/>
      <c r="Q243" s="259" t="s">
        <v>307</v>
      </c>
      <c r="R243" s="259" t="s">
        <v>241</v>
      </c>
      <c r="S243" s="259"/>
      <c r="T243" s="259"/>
    </row>
    <row r="244" spans="1:20" x14ac:dyDescent="0.2">
      <c r="A244" s="256" t="s">
        <v>108</v>
      </c>
      <c r="B244" s="257" t="s">
        <v>597</v>
      </c>
      <c r="C244" s="258" t="s">
        <v>934</v>
      </c>
      <c r="D244" s="259" t="s">
        <v>149</v>
      </c>
      <c r="E244" s="259" t="s">
        <v>120</v>
      </c>
      <c r="F244" s="259" t="s">
        <v>242</v>
      </c>
      <c r="G244" s="259"/>
      <c r="H244" s="259"/>
      <c r="I244" s="260">
        <v>45005</v>
      </c>
      <c r="J244" s="261">
        <v>45006</v>
      </c>
      <c r="K244" s="245">
        <f>IF(BDCORRECTIVA[[#This Row],[Fecha entrada]]=0,"",BDCORRECTIVA[[#This Row],[Fecha Fin]]-BDCORRECTIVA[[#This Row],[Fecha entrada]]+1)</f>
        <v>2</v>
      </c>
      <c r="L244" s="256"/>
      <c r="M244" s="256"/>
      <c r="N244" s="256"/>
      <c r="O244" s="256">
        <v>1</v>
      </c>
      <c r="P244" s="256"/>
      <c r="Q244" s="259" t="s">
        <v>767</v>
      </c>
      <c r="R244" s="259" t="s">
        <v>1065</v>
      </c>
      <c r="S244" s="259" t="s">
        <v>1066</v>
      </c>
      <c r="T244" s="259"/>
    </row>
    <row r="245" spans="1:20" x14ac:dyDescent="0.2">
      <c r="A245" s="256" t="s">
        <v>110</v>
      </c>
      <c r="B245" s="257" t="s">
        <v>597</v>
      </c>
      <c r="C245" s="258" t="s">
        <v>935</v>
      </c>
      <c r="D245" s="259" t="s">
        <v>149</v>
      </c>
      <c r="E245" s="259" t="s">
        <v>120</v>
      </c>
      <c r="F245" s="259" t="s">
        <v>242</v>
      </c>
      <c r="G245" s="259"/>
      <c r="H245" s="259"/>
      <c r="I245" s="260">
        <v>45006</v>
      </c>
      <c r="J245" s="261">
        <v>45006</v>
      </c>
      <c r="K245" s="245">
        <f>IF(BDCORRECTIVA[[#This Row],[Fecha entrada]]=0,"",BDCORRECTIVA[[#This Row],[Fecha Fin]]-BDCORRECTIVA[[#This Row],[Fecha entrada]]+1)</f>
        <v>1</v>
      </c>
      <c r="L245" s="256"/>
      <c r="M245" s="256"/>
      <c r="N245" s="256">
        <v>1</v>
      </c>
      <c r="O245" s="256"/>
      <c r="P245" s="256"/>
      <c r="Q245" s="259" t="s">
        <v>244</v>
      </c>
      <c r="R245" s="259" t="s">
        <v>241</v>
      </c>
      <c r="S245" s="259"/>
      <c r="T245" s="259"/>
    </row>
    <row r="246" spans="1:20" x14ac:dyDescent="0.2">
      <c r="A246" s="256" t="s">
        <v>157</v>
      </c>
      <c r="B246" s="257" t="s">
        <v>597</v>
      </c>
      <c r="C246" s="258" t="s">
        <v>936</v>
      </c>
      <c r="D246" s="259" t="s">
        <v>149</v>
      </c>
      <c r="E246" s="259" t="s">
        <v>120</v>
      </c>
      <c r="F246" s="259" t="s">
        <v>242</v>
      </c>
      <c r="G246" s="259"/>
      <c r="H246" s="259"/>
      <c r="I246" s="260">
        <v>45007</v>
      </c>
      <c r="J246" s="261">
        <v>45007</v>
      </c>
      <c r="K246" s="245">
        <f>IF(BDCORRECTIVA[[#This Row],[Fecha entrada]]=0,"",BDCORRECTIVA[[#This Row],[Fecha Fin]]-BDCORRECTIVA[[#This Row],[Fecha entrada]]+1)</f>
        <v>1</v>
      </c>
      <c r="L246" s="256"/>
      <c r="M246" s="256"/>
      <c r="N246" s="256">
        <v>1</v>
      </c>
      <c r="O246" s="256"/>
      <c r="P246" s="256"/>
      <c r="Q246" s="259" t="s">
        <v>244</v>
      </c>
      <c r="R246" s="259" t="s">
        <v>241</v>
      </c>
      <c r="S246" s="259"/>
      <c r="T246" s="259"/>
    </row>
    <row r="247" spans="1:20" x14ac:dyDescent="0.2">
      <c r="A247" s="256" t="s">
        <v>275</v>
      </c>
      <c r="B247" s="257" t="s">
        <v>597</v>
      </c>
      <c r="C247" s="258" t="s">
        <v>937</v>
      </c>
      <c r="D247" s="259" t="s">
        <v>149</v>
      </c>
      <c r="E247" s="259" t="s">
        <v>120</v>
      </c>
      <c r="F247" s="259" t="s">
        <v>242</v>
      </c>
      <c r="G247" s="259"/>
      <c r="H247" s="259"/>
      <c r="I247" s="260">
        <v>45007</v>
      </c>
      <c r="J247" s="261">
        <v>45007</v>
      </c>
      <c r="K247" s="245">
        <f>IF(BDCORRECTIVA[[#This Row],[Fecha entrada]]=0,"",BDCORRECTIVA[[#This Row],[Fecha Fin]]-BDCORRECTIVA[[#This Row],[Fecha entrada]]+1)</f>
        <v>1</v>
      </c>
      <c r="L247" s="256"/>
      <c r="M247" s="256"/>
      <c r="N247" s="256">
        <v>1</v>
      </c>
      <c r="O247" s="256"/>
      <c r="P247" s="256"/>
      <c r="Q247" s="259" t="s">
        <v>244</v>
      </c>
      <c r="R247" s="259" t="s">
        <v>241</v>
      </c>
      <c r="S247" s="259"/>
      <c r="T247" s="259"/>
    </row>
    <row r="248" spans="1:20" x14ac:dyDescent="0.2">
      <c r="A248" s="256" t="s">
        <v>770</v>
      </c>
      <c r="B248" s="257" t="s">
        <v>597</v>
      </c>
      <c r="C248" s="258" t="s">
        <v>938</v>
      </c>
      <c r="D248" s="259" t="s">
        <v>149</v>
      </c>
      <c r="E248" s="259" t="s">
        <v>120</v>
      </c>
      <c r="F248" s="259" t="s">
        <v>242</v>
      </c>
      <c r="G248" s="259"/>
      <c r="H248" s="259"/>
      <c r="I248" s="260">
        <v>45012</v>
      </c>
      <c r="J248" s="261">
        <v>45012</v>
      </c>
      <c r="K248" s="245">
        <f>IF(BDCORRECTIVA[[#This Row],[Fecha entrada]]=0,"",BDCORRECTIVA[[#This Row],[Fecha Fin]]-BDCORRECTIVA[[#This Row],[Fecha entrada]]+1)</f>
        <v>1</v>
      </c>
      <c r="L248" s="256"/>
      <c r="M248" s="256"/>
      <c r="N248" s="256">
        <v>1</v>
      </c>
      <c r="O248" s="256"/>
      <c r="P248" s="256"/>
      <c r="Q248" s="259" t="s">
        <v>244</v>
      </c>
      <c r="R248" s="259" t="s">
        <v>241</v>
      </c>
      <c r="S248" s="259"/>
      <c r="T248" s="259"/>
    </row>
    <row r="249" spans="1:20" x14ac:dyDescent="0.2">
      <c r="A249" s="256" t="s">
        <v>263</v>
      </c>
      <c r="B249" s="257" t="s">
        <v>597</v>
      </c>
      <c r="C249" s="258" t="s">
        <v>939</v>
      </c>
      <c r="D249" s="259" t="s">
        <v>149</v>
      </c>
      <c r="E249" s="259" t="s">
        <v>120</v>
      </c>
      <c r="F249" s="259" t="s">
        <v>242</v>
      </c>
      <c r="G249" s="259"/>
      <c r="H249" s="259"/>
      <c r="I249" s="260">
        <v>45013</v>
      </c>
      <c r="J249" s="261">
        <v>45013</v>
      </c>
      <c r="K249" s="245">
        <f>IF(BDCORRECTIVA[[#This Row],[Fecha entrada]]=0,"",BDCORRECTIVA[[#This Row],[Fecha Fin]]-BDCORRECTIVA[[#This Row],[Fecha entrada]]+1)</f>
        <v>1</v>
      </c>
      <c r="L249" s="256"/>
      <c r="M249" s="256"/>
      <c r="N249" s="256">
        <v>1</v>
      </c>
      <c r="O249" s="256"/>
      <c r="P249" s="256"/>
      <c r="Q249" s="259" t="s">
        <v>244</v>
      </c>
      <c r="R249" s="259" t="s">
        <v>241</v>
      </c>
      <c r="S249" s="259"/>
      <c r="T249" s="259"/>
    </row>
    <row r="250" spans="1:20" x14ac:dyDescent="0.2">
      <c r="A250" s="256" t="s">
        <v>170</v>
      </c>
      <c r="B250" s="257" t="s">
        <v>597</v>
      </c>
      <c r="C250" s="258" t="s">
        <v>940</v>
      </c>
      <c r="D250" s="259" t="s">
        <v>149</v>
      </c>
      <c r="E250" s="259" t="s">
        <v>120</v>
      </c>
      <c r="F250" s="259" t="s">
        <v>242</v>
      </c>
      <c r="G250" s="259"/>
      <c r="H250" s="259"/>
      <c r="I250" s="260">
        <v>45013</v>
      </c>
      <c r="J250" s="261">
        <v>45013</v>
      </c>
      <c r="K250" s="245">
        <f>IF(BDCORRECTIVA[[#This Row],[Fecha entrada]]=0,"",BDCORRECTIVA[[#This Row],[Fecha Fin]]-BDCORRECTIVA[[#This Row],[Fecha entrada]]+1)</f>
        <v>1</v>
      </c>
      <c r="L250" s="256"/>
      <c r="M250" s="256"/>
      <c r="N250" s="256">
        <v>1</v>
      </c>
      <c r="O250" s="256"/>
      <c r="P250" s="256"/>
      <c r="Q250" s="259" t="s">
        <v>244</v>
      </c>
      <c r="R250" s="259" t="s">
        <v>241</v>
      </c>
      <c r="S250" s="259"/>
      <c r="T250" s="259"/>
    </row>
    <row r="251" spans="1:20" x14ac:dyDescent="0.2">
      <c r="A251" s="256" t="s">
        <v>108</v>
      </c>
      <c r="B251" s="257" t="s">
        <v>597</v>
      </c>
      <c r="C251" s="258" t="s">
        <v>941</v>
      </c>
      <c r="D251" s="259" t="s">
        <v>149</v>
      </c>
      <c r="E251" s="259" t="s">
        <v>120</v>
      </c>
      <c r="F251" s="259" t="s">
        <v>242</v>
      </c>
      <c r="G251" s="259"/>
      <c r="H251" s="259"/>
      <c r="I251" s="260">
        <v>45013</v>
      </c>
      <c r="J251" s="261">
        <v>45013</v>
      </c>
      <c r="K251" s="245">
        <f>IF(BDCORRECTIVA[[#This Row],[Fecha entrada]]=0,"",BDCORRECTIVA[[#This Row],[Fecha Fin]]-BDCORRECTIVA[[#This Row],[Fecha entrada]]+1)</f>
        <v>1</v>
      </c>
      <c r="L251" s="256"/>
      <c r="M251" s="256"/>
      <c r="N251" s="256">
        <v>1</v>
      </c>
      <c r="O251" s="256"/>
      <c r="P251" s="256"/>
      <c r="Q251" s="259" t="s">
        <v>244</v>
      </c>
      <c r="R251" s="259" t="s">
        <v>241</v>
      </c>
      <c r="S251" s="259"/>
      <c r="T251" s="259"/>
    </row>
    <row r="252" spans="1:20" x14ac:dyDescent="0.2">
      <c r="A252" s="256" t="s">
        <v>170</v>
      </c>
      <c r="B252" s="257" t="s">
        <v>597</v>
      </c>
      <c r="C252" s="258" t="s">
        <v>942</v>
      </c>
      <c r="D252" s="259" t="s">
        <v>149</v>
      </c>
      <c r="E252" s="259" t="s">
        <v>120</v>
      </c>
      <c r="F252" s="259" t="s">
        <v>242</v>
      </c>
      <c r="G252" s="259"/>
      <c r="H252" s="259"/>
      <c r="I252" s="260">
        <v>45013</v>
      </c>
      <c r="J252" s="261">
        <v>45013</v>
      </c>
      <c r="K252" s="245">
        <f>IF(BDCORRECTIVA[[#This Row],[Fecha entrada]]=0,"",BDCORRECTIVA[[#This Row],[Fecha Fin]]-BDCORRECTIVA[[#This Row],[Fecha entrada]]+1)</f>
        <v>1</v>
      </c>
      <c r="L252" s="256"/>
      <c r="M252" s="256"/>
      <c r="N252" s="256">
        <v>1</v>
      </c>
      <c r="O252" s="256"/>
      <c r="P252" s="256"/>
      <c r="Q252" s="259" t="s">
        <v>244</v>
      </c>
      <c r="R252" s="259" t="s">
        <v>241</v>
      </c>
      <c r="S252" s="259"/>
      <c r="T252" s="259"/>
    </row>
    <row r="253" spans="1:20" x14ac:dyDescent="0.2">
      <c r="A253" s="256" t="s">
        <v>108</v>
      </c>
      <c r="B253" s="257" t="s">
        <v>597</v>
      </c>
      <c r="C253" s="258" t="s">
        <v>943</v>
      </c>
      <c r="D253" s="259" t="s">
        <v>149</v>
      </c>
      <c r="E253" s="259" t="s">
        <v>120</v>
      </c>
      <c r="F253" s="259" t="s">
        <v>242</v>
      </c>
      <c r="G253" s="259"/>
      <c r="H253" s="259"/>
      <c r="I253" s="260">
        <v>45014</v>
      </c>
      <c r="J253" s="261">
        <v>45014</v>
      </c>
      <c r="K253" s="245">
        <f>IF(BDCORRECTIVA[[#This Row],[Fecha entrada]]=0,"",BDCORRECTIVA[[#This Row],[Fecha Fin]]-BDCORRECTIVA[[#This Row],[Fecha entrada]]+1)</f>
        <v>1</v>
      </c>
      <c r="L253" s="256"/>
      <c r="M253" s="256"/>
      <c r="N253" s="256">
        <v>1</v>
      </c>
      <c r="O253" s="256"/>
      <c r="P253" s="256"/>
      <c r="Q253" s="259" t="s">
        <v>244</v>
      </c>
      <c r="R253" s="259" t="s">
        <v>241</v>
      </c>
      <c r="S253" s="259"/>
      <c r="T253" s="259"/>
    </row>
    <row r="254" spans="1:20" x14ac:dyDescent="0.2">
      <c r="A254" s="256" t="s">
        <v>170</v>
      </c>
      <c r="B254" s="257" t="s">
        <v>597</v>
      </c>
      <c r="C254" s="258" t="s">
        <v>944</v>
      </c>
      <c r="D254" s="259" t="s">
        <v>149</v>
      </c>
      <c r="E254" s="259" t="s">
        <v>120</v>
      </c>
      <c r="F254" s="259" t="s">
        <v>242</v>
      </c>
      <c r="G254" s="259"/>
      <c r="H254" s="259"/>
      <c r="I254" s="260">
        <v>45008</v>
      </c>
      <c r="J254" s="261">
        <v>45008</v>
      </c>
      <c r="K254" s="245">
        <f>IF(BDCORRECTIVA[[#This Row],[Fecha entrada]]=0,"",BDCORRECTIVA[[#This Row],[Fecha Fin]]-BDCORRECTIVA[[#This Row],[Fecha entrada]]+1)</f>
        <v>1</v>
      </c>
      <c r="L254" s="256"/>
      <c r="M254" s="256"/>
      <c r="N254" s="256">
        <v>1</v>
      </c>
      <c r="O254" s="256"/>
      <c r="P254" s="256"/>
      <c r="Q254" s="259" t="s">
        <v>244</v>
      </c>
      <c r="R254" s="259" t="s">
        <v>241</v>
      </c>
      <c r="S254" s="259"/>
      <c r="T254" s="259"/>
    </row>
    <row r="255" spans="1:20" x14ac:dyDescent="0.2">
      <c r="A255" s="256" t="s">
        <v>110</v>
      </c>
      <c r="B255" s="257" t="s">
        <v>597</v>
      </c>
      <c r="C255" s="258" t="s">
        <v>945</v>
      </c>
      <c r="D255" s="259" t="s">
        <v>149</v>
      </c>
      <c r="E255" s="259" t="s">
        <v>120</v>
      </c>
      <c r="F255" s="259" t="s">
        <v>242</v>
      </c>
      <c r="G255" s="259"/>
      <c r="H255" s="259"/>
      <c r="I255" s="260">
        <v>45006</v>
      </c>
      <c r="J255" s="261">
        <v>45006</v>
      </c>
      <c r="K255" s="245">
        <f>IF(BDCORRECTIVA[[#This Row],[Fecha entrada]]=0,"",BDCORRECTIVA[[#This Row],[Fecha Fin]]-BDCORRECTIVA[[#This Row],[Fecha entrada]]+1)</f>
        <v>1</v>
      </c>
      <c r="L255" s="256"/>
      <c r="M255" s="256"/>
      <c r="N255" s="256">
        <v>1</v>
      </c>
      <c r="O255" s="256"/>
      <c r="P255" s="256"/>
      <c r="Q255" s="259" t="s">
        <v>244</v>
      </c>
      <c r="R255" s="259" t="s">
        <v>241</v>
      </c>
      <c r="S255" s="259"/>
      <c r="T255" s="259"/>
    </row>
    <row r="256" spans="1:20" x14ac:dyDescent="0.2">
      <c r="A256" s="256" t="s">
        <v>157</v>
      </c>
      <c r="B256" s="257" t="s">
        <v>597</v>
      </c>
      <c r="C256" s="258" t="s">
        <v>946</v>
      </c>
      <c r="D256" s="259" t="s">
        <v>149</v>
      </c>
      <c r="E256" s="259" t="s">
        <v>120</v>
      </c>
      <c r="F256" s="259" t="s">
        <v>242</v>
      </c>
      <c r="G256" s="259"/>
      <c r="H256" s="259"/>
      <c r="I256" s="260">
        <v>45007</v>
      </c>
      <c r="J256" s="261">
        <v>45007</v>
      </c>
      <c r="K256" s="245">
        <f>IF(BDCORRECTIVA[[#This Row],[Fecha entrada]]=0,"",BDCORRECTIVA[[#This Row],[Fecha Fin]]-BDCORRECTIVA[[#This Row],[Fecha entrada]]+1)</f>
        <v>1</v>
      </c>
      <c r="L256" s="256"/>
      <c r="M256" s="256"/>
      <c r="N256" s="256">
        <v>1</v>
      </c>
      <c r="O256" s="256"/>
      <c r="P256" s="256"/>
      <c r="Q256" s="259" t="s">
        <v>244</v>
      </c>
      <c r="R256" s="259" t="s">
        <v>241</v>
      </c>
      <c r="S256" s="259"/>
      <c r="T256" s="259"/>
    </row>
    <row r="257" spans="1:20" x14ac:dyDescent="0.2">
      <c r="A257" s="256" t="s">
        <v>157</v>
      </c>
      <c r="B257" s="257" t="s">
        <v>597</v>
      </c>
      <c r="C257" s="258" t="s">
        <v>947</v>
      </c>
      <c r="D257" s="259" t="s">
        <v>149</v>
      </c>
      <c r="E257" s="259" t="s">
        <v>120</v>
      </c>
      <c r="F257" s="259" t="s">
        <v>242</v>
      </c>
      <c r="G257" s="259"/>
      <c r="H257" s="259"/>
      <c r="I257" s="260">
        <v>45005</v>
      </c>
      <c r="J257" s="261">
        <v>45005</v>
      </c>
      <c r="K257" s="245">
        <f>IF(BDCORRECTIVA[[#This Row],[Fecha entrada]]=0,"",BDCORRECTIVA[[#This Row],[Fecha Fin]]-BDCORRECTIVA[[#This Row],[Fecha entrada]]+1)</f>
        <v>1</v>
      </c>
      <c r="L257" s="256"/>
      <c r="M257" s="256"/>
      <c r="N257" s="256">
        <v>1</v>
      </c>
      <c r="O257" s="256"/>
      <c r="P257" s="256"/>
      <c r="Q257" s="259" t="s">
        <v>244</v>
      </c>
      <c r="R257" s="259" t="s">
        <v>241</v>
      </c>
      <c r="S257" s="259"/>
      <c r="T257" s="259"/>
    </row>
    <row r="258" spans="1:20" x14ac:dyDescent="0.2">
      <c r="A258" s="256" t="s">
        <v>108</v>
      </c>
      <c r="B258" s="257" t="s">
        <v>597</v>
      </c>
      <c r="C258" s="258" t="s">
        <v>948</v>
      </c>
      <c r="D258" s="259" t="s">
        <v>149</v>
      </c>
      <c r="E258" s="259" t="s">
        <v>120</v>
      </c>
      <c r="F258" s="259" t="s">
        <v>242</v>
      </c>
      <c r="G258" s="259"/>
      <c r="H258" s="259"/>
      <c r="I258" s="260">
        <v>45004</v>
      </c>
      <c r="J258" s="261">
        <v>45006</v>
      </c>
      <c r="K258" s="245">
        <f>IF(BDCORRECTIVA[[#This Row],[Fecha entrada]]=0,"",BDCORRECTIVA[[#This Row],[Fecha Fin]]-BDCORRECTIVA[[#This Row],[Fecha entrada]]+1)</f>
        <v>3</v>
      </c>
      <c r="L258" s="256"/>
      <c r="M258" s="256"/>
      <c r="N258" s="256"/>
      <c r="O258" s="256">
        <v>1</v>
      </c>
      <c r="P258" s="256"/>
      <c r="Q258" s="259" t="s">
        <v>767</v>
      </c>
      <c r="R258" s="259" t="s">
        <v>1067</v>
      </c>
      <c r="S258" s="259" t="s">
        <v>1068</v>
      </c>
      <c r="T258" s="259"/>
    </row>
    <row r="259" spans="1:20" x14ac:dyDescent="0.2">
      <c r="A259" s="256" t="s">
        <v>129</v>
      </c>
      <c r="B259" s="257" t="s">
        <v>597</v>
      </c>
      <c r="C259" s="258" t="s">
        <v>949</v>
      </c>
      <c r="D259" s="259" t="s">
        <v>149</v>
      </c>
      <c r="E259" s="259" t="s">
        <v>72</v>
      </c>
      <c r="F259" s="259" t="s">
        <v>243</v>
      </c>
      <c r="G259" s="259"/>
      <c r="H259" s="259"/>
      <c r="I259" s="260">
        <v>44998</v>
      </c>
      <c r="J259" s="261">
        <v>44998</v>
      </c>
      <c r="K259" s="245">
        <f>IF(BDCORRECTIVA[[#This Row],[Fecha entrada]]=0,"",BDCORRECTIVA[[#This Row],[Fecha Fin]]-BDCORRECTIVA[[#This Row],[Fecha entrada]]+1)</f>
        <v>1</v>
      </c>
      <c r="L259" s="256"/>
      <c r="M259" s="256"/>
      <c r="N259" s="256">
        <v>1</v>
      </c>
      <c r="O259" s="256"/>
      <c r="P259" s="256"/>
      <c r="Q259" s="259" t="s">
        <v>244</v>
      </c>
      <c r="R259" s="259" t="s">
        <v>246</v>
      </c>
      <c r="S259" s="259" t="s">
        <v>1069</v>
      </c>
      <c r="T259" s="259"/>
    </row>
    <row r="260" spans="1:20" x14ac:dyDescent="0.2">
      <c r="A260" s="256" t="s">
        <v>184</v>
      </c>
      <c r="B260" s="257" t="s">
        <v>597</v>
      </c>
      <c r="C260" s="258" t="s">
        <v>950</v>
      </c>
      <c r="D260" s="259" t="s">
        <v>149</v>
      </c>
      <c r="E260" s="259" t="s">
        <v>120</v>
      </c>
      <c r="F260" s="259" t="s">
        <v>242</v>
      </c>
      <c r="G260" s="259"/>
      <c r="H260" s="259"/>
      <c r="I260" s="260">
        <v>45004</v>
      </c>
      <c r="J260" s="261">
        <v>45004</v>
      </c>
      <c r="K260" s="245">
        <f>IF(BDCORRECTIVA[[#This Row],[Fecha entrada]]=0,"",BDCORRECTIVA[[#This Row],[Fecha Fin]]-BDCORRECTIVA[[#This Row],[Fecha entrada]]+1)</f>
        <v>1</v>
      </c>
      <c r="L260" s="256"/>
      <c r="M260" s="256"/>
      <c r="N260" s="256">
        <v>1</v>
      </c>
      <c r="O260" s="256"/>
      <c r="P260" s="256"/>
      <c r="Q260" s="259" t="s">
        <v>244</v>
      </c>
      <c r="R260" s="259" t="s">
        <v>246</v>
      </c>
      <c r="S260" s="259" t="s">
        <v>1070</v>
      </c>
      <c r="T260" s="259"/>
    </row>
    <row r="261" spans="1:20" x14ac:dyDescent="0.2">
      <c r="A261" s="256" t="s">
        <v>182</v>
      </c>
      <c r="B261" s="257" t="s">
        <v>592</v>
      </c>
      <c r="C261" s="258" t="s">
        <v>951</v>
      </c>
      <c r="D261" s="259" t="s">
        <v>149</v>
      </c>
      <c r="E261" s="259" t="s">
        <v>126</v>
      </c>
      <c r="F261" s="259" t="s">
        <v>840</v>
      </c>
      <c r="G261" s="259"/>
      <c r="H261" s="259"/>
      <c r="I261" s="260">
        <v>44997</v>
      </c>
      <c r="J261" s="261">
        <v>44997</v>
      </c>
      <c r="K261" s="245">
        <f>IF(BDCORRECTIVA[[#This Row],[Fecha entrada]]=0,"",BDCORRECTIVA[[#This Row],[Fecha Fin]]-BDCORRECTIVA[[#This Row],[Fecha entrada]]+1)</f>
        <v>1</v>
      </c>
      <c r="L261" s="256"/>
      <c r="M261" s="256"/>
      <c r="N261" s="256">
        <v>1</v>
      </c>
      <c r="O261" s="256"/>
      <c r="P261" s="256"/>
      <c r="Q261" s="259" t="s">
        <v>534</v>
      </c>
      <c r="R261" s="259" t="s">
        <v>1071</v>
      </c>
      <c r="S261" s="259" t="s">
        <v>1072</v>
      </c>
      <c r="T261" s="259"/>
    </row>
    <row r="262" spans="1:20" x14ac:dyDescent="0.2">
      <c r="A262" s="256" t="s">
        <v>133</v>
      </c>
      <c r="B262" s="257" t="s">
        <v>595</v>
      </c>
      <c r="C262" s="258" t="s">
        <v>952</v>
      </c>
      <c r="D262" s="259" t="s">
        <v>149</v>
      </c>
      <c r="E262" s="259" t="s">
        <v>72</v>
      </c>
      <c r="F262" s="259" t="s">
        <v>243</v>
      </c>
      <c r="G262" s="259"/>
      <c r="H262" s="259"/>
      <c r="I262" s="260">
        <v>44998</v>
      </c>
      <c r="J262" s="261">
        <v>44998</v>
      </c>
      <c r="K262" s="245">
        <f>IF(BDCORRECTIVA[[#This Row],[Fecha entrada]]=0,"",BDCORRECTIVA[[#This Row],[Fecha Fin]]-BDCORRECTIVA[[#This Row],[Fecha entrada]]+1)</f>
        <v>1</v>
      </c>
      <c r="L262" s="256"/>
      <c r="M262" s="256"/>
      <c r="N262" s="256">
        <v>1</v>
      </c>
      <c r="O262" s="256"/>
      <c r="P262" s="256"/>
      <c r="Q262" s="259" t="s">
        <v>288</v>
      </c>
      <c r="R262" s="259" t="s">
        <v>246</v>
      </c>
      <c r="S262" s="259" t="s">
        <v>1073</v>
      </c>
      <c r="T262" s="259"/>
    </row>
    <row r="263" spans="1:20" x14ac:dyDescent="0.2">
      <c r="A263" s="256" t="s">
        <v>101</v>
      </c>
      <c r="B263" s="257" t="s">
        <v>594</v>
      </c>
      <c r="C263" s="258" t="s">
        <v>953</v>
      </c>
      <c r="D263" s="259" t="s">
        <v>149</v>
      </c>
      <c r="E263" s="259" t="s">
        <v>67</v>
      </c>
      <c r="F263" s="259"/>
      <c r="G263" s="259"/>
      <c r="H263" s="259"/>
      <c r="I263" s="260">
        <v>45001</v>
      </c>
      <c r="J263" s="261">
        <v>45001</v>
      </c>
      <c r="K263" s="245">
        <f>IF(BDCORRECTIVA[[#This Row],[Fecha entrada]]=0,"",BDCORRECTIVA[[#This Row],[Fecha Fin]]-BDCORRECTIVA[[#This Row],[Fecha entrada]]+1)</f>
        <v>1</v>
      </c>
      <c r="L263" s="256"/>
      <c r="M263" s="256"/>
      <c r="N263" s="256">
        <v>1</v>
      </c>
      <c r="O263" s="256"/>
      <c r="P263" s="256"/>
      <c r="Q263" s="259" t="s">
        <v>244</v>
      </c>
      <c r="R263" s="259" t="s">
        <v>279</v>
      </c>
      <c r="S263" s="259"/>
      <c r="T263" s="259"/>
    </row>
    <row r="264" spans="1:20" x14ac:dyDescent="0.2">
      <c r="A264" s="256" t="s">
        <v>264</v>
      </c>
      <c r="B264" s="257" t="s">
        <v>594</v>
      </c>
      <c r="C264" s="258" t="s">
        <v>954</v>
      </c>
      <c r="D264" s="259" t="s">
        <v>149</v>
      </c>
      <c r="E264" s="259" t="s">
        <v>67</v>
      </c>
      <c r="F264" s="259" t="s">
        <v>149</v>
      </c>
      <c r="G264" s="259"/>
      <c r="H264" s="259"/>
      <c r="I264" s="260">
        <v>44987</v>
      </c>
      <c r="J264" s="261">
        <v>44989</v>
      </c>
      <c r="K264" s="245">
        <f>IF(BDCORRECTIVA[[#This Row],[Fecha entrada]]=0,"",BDCORRECTIVA[[#This Row],[Fecha Fin]]-BDCORRECTIVA[[#This Row],[Fecha entrada]]+1)</f>
        <v>3</v>
      </c>
      <c r="L264" s="256">
        <v>1</v>
      </c>
      <c r="M264" s="256"/>
      <c r="N264" s="256"/>
      <c r="O264" s="256"/>
      <c r="P264" s="256"/>
      <c r="Q264" s="259" t="s">
        <v>1074</v>
      </c>
      <c r="R264" s="259" t="s">
        <v>1075</v>
      </c>
      <c r="S264" s="259" t="s">
        <v>1076</v>
      </c>
      <c r="T264" s="259"/>
    </row>
    <row r="265" spans="1:20" x14ac:dyDescent="0.2">
      <c r="A265" s="256" t="s">
        <v>170</v>
      </c>
      <c r="B265" s="257" t="s">
        <v>597</v>
      </c>
      <c r="C265" s="258" t="s">
        <v>955</v>
      </c>
      <c r="D265" s="259" t="s">
        <v>956</v>
      </c>
      <c r="E265" s="259" t="s">
        <v>120</v>
      </c>
      <c r="F265" s="259" t="s">
        <v>242</v>
      </c>
      <c r="G265" s="259"/>
      <c r="H265" s="259"/>
      <c r="I265" s="260">
        <v>44998</v>
      </c>
      <c r="J265" s="261">
        <v>44998</v>
      </c>
      <c r="K265" s="245">
        <f>IF(BDCORRECTIVA[[#This Row],[Fecha entrada]]=0,"",BDCORRECTIVA[[#This Row],[Fecha Fin]]-BDCORRECTIVA[[#This Row],[Fecha entrada]]+1)</f>
        <v>1</v>
      </c>
      <c r="L265" s="256">
        <v>1</v>
      </c>
      <c r="M265" s="256"/>
      <c r="N265" s="256"/>
      <c r="O265" s="256"/>
      <c r="P265" s="256"/>
      <c r="Q265" s="259" t="s">
        <v>806</v>
      </c>
      <c r="R265" s="259" t="s">
        <v>807</v>
      </c>
      <c r="S265" s="259" t="s">
        <v>1077</v>
      </c>
      <c r="T265" s="259"/>
    </row>
    <row r="266" spans="1:20" x14ac:dyDescent="0.2">
      <c r="A266" s="256" t="s">
        <v>770</v>
      </c>
      <c r="B266" s="257" t="s">
        <v>597</v>
      </c>
      <c r="C266" s="258" t="s">
        <v>957</v>
      </c>
      <c r="D266" s="259" t="s">
        <v>149</v>
      </c>
      <c r="E266" s="259" t="s">
        <v>120</v>
      </c>
      <c r="F266" s="259" t="s">
        <v>242</v>
      </c>
      <c r="G266" s="259"/>
      <c r="H266" s="259"/>
      <c r="I266" s="260">
        <v>44998</v>
      </c>
      <c r="J266" s="261">
        <v>44998</v>
      </c>
      <c r="K266" s="245">
        <f>IF(BDCORRECTIVA[[#This Row],[Fecha entrada]]=0,"",BDCORRECTIVA[[#This Row],[Fecha Fin]]-BDCORRECTIVA[[#This Row],[Fecha entrada]]+1)</f>
        <v>1</v>
      </c>
      <c r="L266" s="256"/>
      <c r="M266" s="256"/>
      <c r="N266" s="256"/>
      <c r="O266" s="256">
        <v>1</v>
      </c>
      <c r="P266" s="256"/>
      <c r="Q266" s="259" t="s">
        <v>1078</v>
      </c>
      <c r="R266" s="259" t="s">
        <v>1079</v>
      </c>
      <c r="S266" s="259" t="s">
        <v>1080</v>
      </c>
      <c r="T266" s="259"/>
    </row>
    <row r="267" spans="1:20" x14ac:dyDescent="0.2">
      <c r="A267" s="256" t="s">
        <v>112</v>
      </c>
      <c r="B267" s="257" t="s">
        <v>597</v>
      </c>
      <c r="C267" s="258" t="s">
        <v>958</v>
      </c>
      <c r="D267" s="259" t="s">
        <v>149</v>
      </c>
      <c r="E267" s="259" t="s">
        <v>120</v>
      </c>
      <c r="F267" s="259" t="s">
        <v>242</v>
      </c>
      <c r="G267" s="259"/>
      <c r="H267" s="259"/>
      <c r="I267" s="260">
        <v>44999</v>
      </c>
      <c r="J267" s="261">
        <v>44999</v>
      </c>
      <c r="K267" s="245">
        <f>IF(BDCORRECTIVA[[#This Row],[Fecha entrada]]=0,"",BDCORRECTIVA[[#This Row],[Fecha Fin]]-BDCORRECTIVA[[#This Row],[Fecha entrada]]+1)</f>
        <v>1</v>
      </c>
      <c r="L267" s="256"/>
      <c r="M267" s="256"/>
      <c r="N267" s="256"/>
      <c r="O267" s="256">
        <v>1</v>
      </c>
      <c r="P267" s="256"/>
      <c r="Q267" s="259" t="s">
        <v>1081</v>
      </c>
      <c r="R267" s="259" t="s">
        <v>554</v>
      </c>
      <c r="S267" s="259" t="s">
        <v>555</v>
      </c>
      <c r="T267" s="259"/>
    </row>
    <row r="268" spans="1:20" x14ac:dyDescent="0.2">
      <c r="A268" s="256" t="s">
        <v>110</v>
      </c>
      <c r="B268" s="257" t="s">
        <v>597</v>
      </c>
      <c r="C268" s="258" t="s">
        <v>959</v>
      </c>
      <c r="D268" s="259" t="s">
        <v>149</v>
      </c>
      <c r="E268" s="259" t="s">
        <v>120</v>
      </c>
      <c r="F268" s="259" t="s">
        <v>242</v>
      </c>
      <c r="G268" s="259"/>
      <c r="H268" s="259"/>
      <c r="I268" s="260">
        <v>44997</v>
      </c>
      <c r="J268" s="261">
        <v>44997</v>
      </c>
      <c r="K268" s="245">
        <f>IF(BDCORRECTIVA[[#This Row],[Fecha entrada]]=0,"",BDCORRECTIVA[[#This Row],[Fecha Fin]]-BDCORRECTIVA[[#This Row],[Fecha entrada]]+1)</f>
        <v>1</v>
      </c>
      <c r="L268" s="256">
        <v>1</v>
      </c>
      <c r="M268" s="256"/>
      <c r="N268" s="256"/>
      <c r="O268" s="256"/>
      <c r="P268" s="256"/>
      <c r="Q268" s="259" t="s">
        <v>806</v>
      </c>
      <c r="R268" s="259" t="s">
        <v>807</v>
      </c>
      <c r="S268" s="259" t="s">
        <v>1082</v>
      </c>
      <c r="T268" s="259"/>
    </row>
    <row r="269" spans="1:20" x14ac:dyDescent="0.2">
      <c r="A269" s="256" t="s">
        <v>53</v>
      </c>
      <c r="B269" s="257" t="s">
        <v>593</v>
      </c>
      <c r="C269" s="258" t="s">
        <v>960</v>
      </c>
      <c r="D269" s="259" t="s">
        <v>514</v>
      </c>
      <c r="E269" s="259" t="s">
        <v>149</v>
      </c>
      <c r="F269" s="259"/>
      <c r="G269" s="259"/>
      <c r="H269" s="259"/>
      <c r="I269" s="260">
        <v>45006</v>
      </c>
      <c r="J269" s="261">
        <v>45006</v>
      </c>
      <c r="K269" s="245">
        <f>IF(BDCORRECTIVA[[#This Row],[Fecha entrada]]=0,"",BDCORRECTIVA[[#This Row],[Fecha Fin]]-BDCORRECTIVA[[#This Row],[Fecha entrada]]+1)</f>
        <v>1</v>
      </c>
      <c r="L269" s="256"/>
      <c r="M269" s="256"/>
      <c r="N269" s="256"/>
      <c r="O269" s="256">
        <v>1</v>
      </c>
      <c r="P269" s="256"/>
      <c r="Q269" s="259" t="s">
        <v>1083</v>
      </c>
      <c r="R269" s="259" t="s">
        <v>1084</v>
      </c>
      <c r="S269" s="259" t="s">
        <v>1085</v>
      </c>
      <c r="T269" s="259"/>
    </row>
    <row r="270" spans="1:20" x14ac:dyDescent="0.2">
      <c r="A270" s="256" t="s">
        <v>770</v>
      </c>
      <c r="B270" s="257" t="s">
        <v>593</v>
      </c>
      <c r="C270" s="258" t="s">
        <v>961</v>
      </c>
      <c r="D270" s="259" t="s">
        <v>514</v>
      </c>
      <c r="E270" s="259" t="s">
        <v>77</v>
      </c>
      <c r="F270" s="259" t="s">
        <v>137</v>
      </c>
      <c r="G270" s="259" t="s">
        <v>765</v>
      </c>
      <c r="H270" s="259"/>
      <c r="I270" s="260">
        <v>45006</v>
      </c>
      <c r="J270" s="261">
        <v>45006</v>
      </c>
      <c r="K270" s="245">
        <f>IF(BDCORRECTIVA[[#This Row],[Fecha entrada]]=0,"",BDCORRECTIVA[[#This Row],[Fecha Fin]]-BDCORRECTIVA[[#This Row],[Fecha entrada]]+1)</f>
        <v>1</v>
      </c>
      <c r="L270" s="256">
        <v>1</v>
      </c>
      <c r="M270" s="256"/>
      <c r="N270" s="256"/>
      <c r="O270" s="256"/>
      <c r="P270" s="256"/>
      <c r="Q270" s="259" t="s">
        <v>1086</v>
      </c>
      <c r="R270" s="259" t="s">
        <v>1087</v>
      </c>
      <c r="S270" s="259" t="s">
        <v>1088</v>
      </c>
      <c r="T270" s="259"/>
    </row>
    <row r="271" spans="1:20" x14ac:dyDescent="0.2">
      <c r="A271" s="256" t="s">
        <v>182</v>
      </c>
      <c r="B271" s="257" t="s">
        <v>592</v>
      </c>
      <c r="C271" s="258" t="s">
        <v>962</v>
      </c>
      <c r="D271" s="259" t="s">
        <v>149</v>
      </c>
      <c r="E271" s="259" t="s">
        <v>126</v>
      </c>
      <c r="F271" s="259" t="s">
        <v>840</v>
      </c>
      <c r="G271" s="259"/>
      <c r="H271" s="259"/>
      <c r="I271" s="260">
        <v>45008</v>
      </c>
      <c r="J271" s="261">
        <v>45008</v>
      </c>
      <c r="K271" s="245">
        <f>IF(BDCORRECTIVA[[#This Row],[Fecha entrada]]=0,"",BDCORRECTIVA[[#This Row],[Fecha Fin]]-BDCORRECTIVA[[#This Row],[Fecha entrada]]+1)</f>
        <v>1</v>
      </c>
      <c r="L271" s="256"/>
      <c r="M271" s="256"/>
      <c r="N271" s="256"/>
      <c r="O271" s="256"/>
      <c r="P271" s="256">
        <v>1</v>
      </c>
      <c r="Q271" s="259" t="s">
        <v>322</v>
      </c>
      <c r="R271" s="259" t="s">
        <v>512</v>
      </c>
      <c r="S271" s="259" t="s">
        <v>1022</v>
      </c>
      <c r="T271" s="259"/>
    </row>
    <row r="272" spans="1:20" x14ac:dyDescent="0.2">
      <c r="A272" s="256" t="s">
        <v>184</v>
      </c>
      <c r="B272" s="257" t="s">
        <v>597</v>
      </c>
      <c r="C272" s="258" t="s">
        <v>963</v>
      </c>
      <c r="D272" s="259" t="s">
        <v>149</v>
      </c>
      <c r="E272" s="259" t="s">
        <v>120</v>
      </c>
      <c r="F272" s="259" t="s">
        <v>242</v>
      </c>
      <c r="G272" s="259"/>
      <c r="H272" s="259"/>
      <c r="I272" s="260">
        <v>45005</v>
      </c>
      <c r="J272" s="261">
        <v>45005</v>
      </c>
      <c r="K272" s="245">
        <f>IF(BDCORRECTIVA[[#This Row],[Fecha entrada]]=0,"",BDCORRECTIVA[[#This Row],[Fecha Fin]]-BDCORRECTIVA[[#This Row],[Fecha entrada]]+1)</f>
        <v>1</v>
      </c>
      <c r="L272" s="256"/>
      <c r="M272" s="256"/>
      <c r="N272" s="256"/>
      <c r="O272" s="256">
        <v>1</v>
      </c>
      <c r="P272" s="256"/>
      <c r="Q272" s="259" t="s">
        <v>1089</v>
      </c>
      <c r="R272" s="259" t="s">
        <v>1090</v>
      </c>
      <c r="S272" s="259" t="s">
        <v>1091</v>
      </c>
      <c r="T272" s="259"/>
    </row>
    <row r="273" spans="1:20" x14ac:dyDescent="0.2">
      <c r="A273" s="256" t="s">
        <v>112</v>
      </c>
      <c r="B273" s="257" t="s">
        <v>597</v>
      </c>
      <c r="C273" s="258" t="s">
        <v>964</v>
      </c>
      <c r="D273" s="259" t="s">
        <v>956</v>
      </c>
      <c r="E273" s="259" t="s">
        <v>120</v>
      </c>
      <c r="F273" s="259" t="s">
        <v>242</v>
      </c>
      <c r="G273" s="259"/>
      <c r="H273" s="259"/>
      <c r="I273" s="260">
        <v>44988</v>
      </c>
      <c r="J273" s="261">
        <v>44988</v>
      </c>
      <c r="K273" s="245">
        <f>IF(BDCORRECTIVA[[#This Row],[Fecha entrada]]=0,"",BDCORRECTIVA[[#This Row],[Fecha Fin]]-BDCORRECTIVA[[#This Row],[Fecha entrada]]+1)</f>
        <v>1</v>
      </c>
      <c r="L273" s="256">
        <v>1</v>
      </c>
      <c r="M273" s="256"/>
      <c r="N273" s="256"/>
      <c r="O273" s="256"/>
      <c r="P273" s="256"/>
      <c r="Q273" s="259" t="s">
        <v>806</v>
      </c>
      <c r="R273" s="259" t="s">
        <v>807</v>
      </c>
      <c r="S273" s="259" t="s">
        <v>1082</v>
      </c>
      <c r="T273" s="259"/>
    </row>
    <row r="274" spans="1:20" x14ac:dyDescent="0.2">
      <c r="A274" s="256" t="s">
        <v>235</v>
      </c>
      <c r="B274" s="257" t="s">
        <v>596</v>
      </c>
      <c r="C274" s="258" t="s">
        <v>965</v>
      </c>
      <c r="D274" s="259" t="s">
        <v>514</v>
      </c>
      <c r="E274" s="259" t="s">
        <v>297</v>
      </c>
      <c r="F274" s="259" t="s">
        <v>287</v>
      </c>
      <c r="G274" s="259"/>
      <c r="H274" s="259"/>
      <c r="I274" s="260">
        <v>44991</v>
      </c>
      <c r="J274" s="261">
        <v>44991</v>
      </c>
      <c r="K274" s="245">
        <f>IF(BDCORRECTIVA[[#This Row],[Fecha entrada]]=0,"",BDCORRECTIVA[[#This Row],[Fecha Fin]]-BDCORRECTIVA[[#This Row],[Fecha entrada]]+1)</f>
        <v>1</v>
      </c>
      <c r="L274" s="256"/>
      <c r="M274" s="256"/>
      <c r="N274" s="256"/>
      <c r="O274" s="256">
        <v>1</v>
      </c>
      <c r="P274" s="256"/>
      <c r="Q274" s="259" t="s">
        <v>1059</v>
      </c>
      <c r="R274" s="259" t="s">
        <v>1092</v>
      </c>
      <c r="S274" s="259" t="s">
        <v>1093</v>
      </c>
      <c r="T274" s="259"/>
    </row>
    <row r="275" spans="1:20" x14ac:dyDescent="0.2">
      <c r="A275" s="256" t="s">
        <v>123</v>
      </c>
      <c r="B275" s="257" t="s">
        <v>596</v>
      </c>
      <c r="C275" s="258" t="s">
        <v>966</v>
      </c>
      <c r="D275" s="259" t="s">
        <v>956</v>
      </c>
      <c r="E275" s="259" t="s">
        <v>287</v>
      </c>
      <c r="F275" s="259"/>
      <c r="G275" s="259"/>
      <c r="H275" s="259"/>
      <c r="I275" s="260">
        <v>45013</v>
      </c>
      <c r="J275" s="261">
        <v>45013</v>
      </c>
      <c r="K275" s="245">
        <f>IF(BDCORRECTIVA[[#This Row],[Fecha entrada]]=0,"",BDCORRECTIVA[[#This Row],[Fecha Fin]]-BDCORRECTIVA[[#This Row],[Fecha entrada]]+1)</f>
        <v>1</v>
      </c>
      <c r="L275" s="256"/>
      <c r="M275" s="256">
        <v>1</v>
      </c>
      <c r="N275" s="256"/>
      <c r="O275" s="256"/>
      <c r="P275" s="256"/>
      <c r="Q275" s="259" t="s">
        <v>262</v>
      </c>
      <c r="R275" s="259" t="s">
        <v>1094</v>
      </c>
      <c r="S275" s="259" t="s">
        <v>498</v>
      </c>
      <c r="T275" s="259"/>
    </row>
    <row r="276" spans="1:20" x14ac:dyDescent="0.2">
      <c r="A276" s="256" t="s">
        <v>235</v>
      </c>
      <c r="B276" s="257" t="s">
        <v>596</v>
      </c>
      <c r="C276" s="258" t="s">
        <v>967</v>
      </c>
      <c r="D276" s="259" t="s">
        <v>149</v>
      </c>
      <c r="E276" s="259" t="s">
        <v>287</v>
      </c>
      <c r="F276" s="259" t="s">
        <v>297</v>
      </c>
      <c r="G276" s="259" t="s">
        <v>149</v>
      </c>
      <c r="H276" s="259"/>
      <c r="I276" s="260">
        <v>45008</v>
      </c>
      <c r="J276" s="261">
        <v>45008</v>
      </c>
      <c r="K276" s="245">
        <f>IF(BDCORRECTIVA[[#This Row],[Fecha entrada]]=0,"",BDCORRECTIVA[[#This Row],[Fecha Fin]]-BDCORRECTIVA[[#This Row],[Fecha entrada]]+1)</f>
        <v>1</v>
      </c>
      <c r="L276" s="256">
        <v>1</v>
      </c>
      <c r="M276" s="256"/>
      <c r="N276" s="256"/>
      <c r="O276" s="256"/>
      <c r="P276" s="256"/>
      <c r="Q276" s="259" t="s">
        <v>316</v>
      </c>
      <c r="R276" s="259" t="s">
        <v>559</v>
      </c>
      <c r="S276" s="259" t="s">
        <v>561</v>
      </c>
      <c r="T276" s="259"/>
    </row>
    <row r="277" spans="1:20" x14ac:dyDescent="0.2">
      <c r="A277" s="256" t="s">
        <v>109</v>
      </c>
      <c r="B277" s="257" t="s">
        <v>595</v>
      </c>
      <c r="C277" s="258" t="s">
        <v>968</v>
      </c>
      <c r="D277" s="259" t="s">
        <v>149</v>
      </c>
      <c r="E277" s="259" t="s">
        <v>72</v>
      </c>
      <c r="F277" s="259" t="s">
        <v>243</v>
      </c>
      <c r="G277" s="259"/>
      <c r="H277" s="259"/>
      <c r="I277" s="260">
        <v>44990</v>
      </c>
      <c r="J277" s="261">
        <v>44990</v>
      </c>
      <c r="K277" s="245">
        <f>IF(BDCORRECTIVA[[#This Row],[Fecha entrada]]=0,"",BDCORRECTIVA[[#This Row],[Fecha Fin]]-BDCORRECTIVA[[#This Row],[Fecha entrada]]+1)</f>
        <v>1</v>
      </c>
      <c r="L277" s="256"/>
      <c r="M277" s="256"/>
      <c r="N277" s="256"/>
      <c r="O277" s="256">
        <v>1</v>
      </c>
      <c r="P277" s="256"/>
      <c r="Q277" s="259" t="s">
        <v>1095</v>
      </c>
      <c r="R277" s="259" t="s">
        <v>1096</v>
      </c>
      <c r="S277" s="259" t="s">
        <v>1097</v>
      </c>
      <c r="T277" s="259"/>
    </row>
    <row r="278" spans="1:20" x14ac:dyDescent="0.2">
      <c r="A278" s="256" t="s">
        <v>130</v>
      </c>
      <c r="B278" s="257" t="s">
        <v>595</v>
      </c>
      <c r="C278" s="258" t="s">
        <v>969</v>
      </c>
      <c r="D278" s="259" t="s">
        <v>149</v>
      </c>
      <c r="E278" s="259" t="s">
        <v>72</v>
      </c>
      <c r="F278" s="259" t="s">
        <v>243</v>
      </c>
      <c r="G278" s="259" t="s">
        <v>149</v>
      </c>
      <c r="H278" s="259"/>
      <c r="I278" s="260">
        <v>45011</v>
      </c>
      <c r="J278" s="261">
        <v>45011</v>
      </c>
      <c r="K278" s="245">
        <f>IF(BDCORRECTIVA[[#This Row],[Fecha entrada]]=0,"",BDCORRECTIVA[[#This Row],[Fecha Fin]]-BDCORRECTIVA[[#This Row],[Fecha entrada]]+1)</f>
        <v>1</v>
      </c>
      <c r="L278" s="256">
        <v>1</v>
      </c>
      <c r="M278" s="256"/>
      <c r="N278" s="256"/>
      <c r="O278" s="256"/>
      <c r="P278" s="256"/>
      <c r="Q278" s="259" t="s">
        <v>560</v>
      </c>
      <c r="R278" s="259" t="s">
        <v>559</v>
      </c>
      <c r="S278" s="259" t="s">
        <v>561</v>
      </c>
      <c r="T278" s="259"/>
    </row>
    <row r="279" spans="1:20" x14ac:dyDescent="0.2">
      <c r="A279" s="256" t="s">
        <v>103</v>
      </c>
      <c r="B279" s="257" t="s">
        <v>596</v>
      </c>
      <c r="C279" s="258" t="s">
        <v>970</v>
      </c>
      <c r="D279" s="259" t="s">
        <v>149</v>
      </c>
      <c r="E279" s="259" t="s">
        <v>287</v>
      </c>
      <c r="F279" s="259" t="s">
        <v>297</v>
      </c>
      <c r="G279" s="259"/>
      <c r="H279" s="259"/>
      <c r="I279" s="260">
        <v>45011</v>
      </c>
      <c r="J279" s="261">
        <v>45011</v>
      </c>
      <c r="K279" s="245">
        <f>IF(BDCORRECTIVA[[#This Row],[Fecha entrada]]=0,"",BDCORRECTIVA[[#This Row],[Fecha Fin]]-BDCORRECTIVA[[#This Row],[Fecha entrada]]+1)</f>
        <v>1</v>
      </c>
      <c r="L279" s="256"/>
      <c r="M279" s="256"/>
      <c r="N279" s="256"/>
      <c r="O279" s="256">
        <v>1</v>
      </c>
      <c r="P279" s="256"/>
      <c r="Q279" s="259" t="s">
        <v>1098</v>
      </c>
      <c r="R279" s="259" t="s">
        <v>1099</v>
      </c>
      <c r="S279" s="259" t="s">
        <v>1100</v>
      </c>
      <c r="T279" s="259"/>
    </row>
    <row r="280" spans="1:20" x14ac:dyDescent="0.2">
      <c r="A280" s="256" t="s">
        <v>265</v>
      </c>
      <c r="B280" s="257" t="s">
        <v>592</v>
      </c>
      <c r="C280" s="258" t="s">
        <v>971</v>
      </c>
      <c r="D280" s="259" t="s">
        <v>956</v>
      </c>
      <c r="E280" s="259" t="s">
        <v>126</v>
      </c>
      <c r="F280" s="259" t="s">
        <v>840</v>
      </c>
      <c r="G280" s="259"/>
      <c r="H280" s="259"/>
      <c r="I280" s="260">
        <v>45008</v>
      </c>
      <c r="J280" s="261">
        <v>45008</v>
      </c>
      <c r="K280" s="245">
        <f>IF(BDCORRECTIVA[[#This Row],[Fecha entrada]]=0,"",BDCORRECTIVA[[#This Row],[Fecha Fin]]-BDCORRECTIVA[[#This Row],[Fecha entrada]]+1)</f>
        <v>1</v>
      </c>
      <c r="L280" s="256">
        <v>1</v>
      </c>
      <c r="M280" s="256"/>
      <c r="N280" s="256"/>
      <c r="O280" s="256"/>
      <c r="P280" s="256">
        <v>1</v>
      </c>
      <c r="Q280" s="259" t="s">
        <v>1101</v>
      </c>
      <c r="R280" s="259" t="s">
        <v>1102</v>
      </c>
      <c r="S280" s="259" t="s">
        <v>1103</v>
      </c>
      <c r="T280" s="259"/>
    </row>
    <row r="281" spans="1:20" x14ac:dyDescent="0.2">
      <c r="A281" s="256" t="s">
        <v>115</v>
      </c>
      <c r="B281" s="257" t="s">
        <v>593</v>
      </c>
      <c r="C281" s="258" t="s">
        <v>972</v>
      </c>
      <c r="D281" s="259" t="s">
        <v>514</v>
      </c>
      <c r="E281" s="259" t="s">
        <v>137</v>
      </c>
      <c r="F281" s="259"/>
      <c r="G281" s="259"/>
      <c r="H281" s="259"/>
      <c r="I281" s="260">
        <v>44999</v>
      </c>
      <c r="J281" s="261">
        <v>44999</v>
      </c>
      <c r="K281" s="245">
        <f>IF(BDCORRECTIVA[[#This Row],[Fecha entrada]]=0,"",BDCORRECTIVA[[#This Row],[Fecha Fin]]-BDCORRECTIVA[[#This Row],[Fecha entrada]]+1)</f>
        <v>1</v>
      </c>
      <c r="L281" s="256"/>
      <c r="M281" s="256">
        <v>1</v>
      </c>
      <c r="N281" s="256"/>
      <c r="O281" s="256"/>
      <c r="P281" s="256"/>
      <c r="Q281" s="259" t="s">
        <v>262</v>
      </c>
      <c r="R281" s="259" t="s">
        <v>482</v>
      </c>
      <c r="S281" s="259" t="s">
        <v>1104</v>
      </c>
      <c r="T281" s="259"/>
    </row>
    <row r="282" spans="1:20" x14ac:dyDescent="0.2">
      <c r="A282" s="256" t="s">
        <v>157</v>
      </c>
      <c r="B282" s="257" t="s">
        <v>597</v>
      </c>
      <c r="C282" s="258" t="s">
        <v>973</v>
      </c>
      <c r="D282" s="259" t="s">
        <v>956</v>
      </c>
      <c r="E282" s="259" t="s">
        <v>120</v>
      </c>
      <c r="F282" s="259" t="s">
        <v>242</v>
      </c>
      <c r="G282" s="259"/>
      <c r="H282" s="259"/>
      <c r="I282" s="260">
        <v>45004</v>
      </c>
      <c r="J282" s="261">
        <v>45004</v>
      </c>
      <c r="K282" s="245">
        <f>IF(BDCORRECTIVA[[#This Row],[Fecha entrada]]=0,"",BDCORRECTIVA[[#This Row],[Fecha Fin]]-BDCORRECTIVA[[#This Row],[Fecha entrada]]+1)</f>
        <v>1</v>
      </c>
      <c r="L282" s="256"/>
      <c r="M282" s="256">
        <v>1</v>
      </c>
      <c r="N282" s="256"/>
      <c r="O282" s="256"/>
      <c r="P282" s="256"/>
      <c r="Q282" s="259" t="s">
        <v>1105</v>
      </c>
      <c r="R282" s="259" t="s">
        <v>1106</v>
      </c>
      <c r="S282" s="259" t="s">
        <v>1107</v>
      </c>
      <c r="T282" s="259"/>
    </row>
    <row r="283" spans="1:20" x14ac:dyDescent="0.2">
      <c r="A283" s="256" t="s">
        <v>154</v>
      </c>
      <c r="B283" s="257" t="s">
        <v>597</v>
      </c>
      <c r="C283" s="258" t="s">
        <v>974</v>
      </c>
      <c r="D283" s="259" t="s">
        <v>149</v>
      </c>
      <c r="E283" s="259" t="s">
        <v>297</v>
      </c>
      <c r="F283" s="259" t="s">
        <v>287</v>
      </c>
      <c r="G283" s="259"/>
      <c r="H283" s="259"/>
      <c r="I283" s="260">
        <v>45007</v>
      </c>
      <c r="J283" s="261">
        <v>45007</v>
      </c>
      <c r="K283" s="245">
        <f>IF(BDCORRECTIVA[[#This Row],[Fecha entrada]]=0,"",BDCORRECTIVA[[#This Row],[Fecha Fin]]-BDCORRECTIVA[[#This Row],[Fecha entrada]]+1)</f>
        <v>1</v>
      </c>
      <c r="L283" s="256"/>
      <c r="M283" s="256"/>
      <c r="N283" s="256"/>
      <c r="O283" s="256">
        <v>1</v>
      </c>
      <c r="P283" s="256"/>
      <c r="Q283" s="259" t="s">
        <v>1108</v>
      </c>
      <c r="R283" s="259" t="s">
        <v>1109</v>
      </c>
      <c r="S283" s="259" t="s">
        <v>1110</v>
      </c>
      <c r="T283" s="259"/>
    </row>
    <row r="284" spans="1:20" x14ac:dyDescent="0.2">
      <c r="A284" s="256" t="s">
        <v>235</v>
      </c>
      <c r="B284" s="257" t="s">
        <v>596</v>
      </c>
      <c r="C284" s="258" t="s">
        <v>975</v>
      </c>
      <c r="D284" s="259" t="s">
        <v>956</v>
      </c>
      <c r="E284" s="259" t="s">
        <v>287</v>
      </c>
      <c r="F284" s="259"/>
      <c r="G284" s="259"/>
      <c r="H284" s="259"/>
      <c r="I284" s="260">
        <v>45008</v>
      </c>
      <c r="J284" s="261">
        <v>45008</v>
      </c>
      <c r="K284" s="245">
        <f>IF(BDCORRECTIVA[[#This Row],[Fecha entrada]]=0,"",BDCORRECTIVA[[#This Row],[Fecha Fin]]-BDCORRECTIVA[[#This Row],[Fecha entrada]]+1)</f>
        <v>1</v>
      </c>
      <c r="L284" s="256">
        <v>1</v>
      </c>
      <c r="M284" s="256"/>
      <c r="N284" s="256"/>
      <c r="O284" s="256"/>
      <c r="P284" s="256"/>
      <c r="Q284" s="259" t="s">
        <v>1111</v>
      </c>
      <c r="R284" s="259" t="s">
        <v>544</v>
      </c>
      <c r="S284" s="259" t="s">
        <v>545</v>
      </c>
      <c r="T284" s="259"/>
    </row>
    <row r="285" spans="1:20" x14ac:dyDescent="0.2">
      <c r="A285" s="256" t="s">
        <v>770</v>
      </c>
      <c r="B285" s="257" t="s">
        <v>597</v>
      </c>
      <c r="C285" s="258" t="s">
        <v>976</v>
      </c>
      <c r="D285" s="259" t="s">
        <v>149</v>
      </c>
      <c r="E285" s="259" t="s">
        <v>120</v>
      </c>
      <c r="F285" s="259" t="s">
        <v>242</v>
      </c>
      <c r="G285" s="259"/>
      <c r="H285" s="259"/>
      <c r="I285" s="260">
        <v>45008</v>
      </c>
      <c r="J285" s="261">
        <v>45008</v>
      </c>
      <c r="K285" s="245">
        <f>IF(BDCORRECTIVA[[#This Row],[Fecha entrada]]=0,"",BDCORRECTIVA[[#This Row],[Fecha Fin]]-BDCORRECTIVA[[#This Row],[Fecha entrada]]+1)</f>
        <v>1</v>
      </c>
      <c r="L285" s="256"/>
      <c r="M285" s="256"/>
      <c r="N285" s="256"/>
      <c r="O285" s="256"/>
      <c r="P285" s="256">
        <v>1</v>
      </c>
      <c r="Q285" s="259" t="s">
        <v>858</v>
      </c>
      <c r="R285" s="259" t="s">
        <v>815</v>
      </c>
      <c r="S285" s="259" t="s">
        <v>1112</v>
      </c>
      <c r="T285" s="259"/>
    </row>
    <row r="286" spans="1:20" x14ac:dyDescent="0.2">
      <c r="A286" s="256" t="s">
        <v>154</v>
      </c>
      <c r="B286" s="257" t="s">
        <v>596</v>
      </c>
      <c r="C286" s="258" t="s">
        <v>977</v>
      </c>
      <c r="D286" s="259" t="s">
        <v>149</v>
      </c>
      <c r="E286" s="259" t="s">
        <v>287</v>
      </c>
      <c r="F286" s="259"/>
      <c r="G286" s="259"/>
      <c r="H286" s="259"/>
      <c r="I286" s="260">
        <v>45005</v>
      </c>
      <c r="J286" s="261">
        <v>45005</v>
      </c>
      <c r="K286" s="245">
        <f>IF(BDCORRECTIVA[[#This Row],[Fecha entrada]]=0,"",BDCORRECTIVA[[#This Row],[Fecha Fin]]-BDCORRECTIVA[[#This Row],[Fecha entrada]]+1)</f>
        <v>1</v>
      </c>
      <c r="L286" s="256"/>
      <c r="M286" s="256">
        <v>1</v>
      </c>
      <c r="N286" s="256"/>
      <c r="O286" s="256"/>
      <c r="P286" s="256"/>
      <c r="Q286" s="259" t="s">
        <v>262</v>
      </c>
      <c r="R286" s="259" t="s">
        <v>482</v>
      </c>
      <c r="S286" s="259" t="s">
        <v>1104</v>
      </c>
      <c r="T286" s="259"/>
    </row>
    <row r="287" spans="1:20" x14ac:dyDescent="0.2">
      <c r="A287" s="256" t="s">
        <v>235</v>
      </c>
      <c r="B287" s="257" t="s">
        <v>596</v>
      </c>
      <c r="C287" s="258" t="s">
        <v>978</v>
      </c>
      <c r="D287" s="259" t="s">
        <v>149</v>
      </c>
      <c r="E287" s="259" t="s">
        <v>297</v>
      </c>
      <c r="F287" s="259" t="s">
        <v>287</v>
      </c>
      <c r="G287" s="259"/>
      <c r="H287" s="259"/>
      <c r="I287" s="260">
        <v>45012</v>
      </c>
      <c r="J287" s="261">
        <v>45012</v>
      </c>
      <c r="K287" s="245">
        <f>IF(BDCORRECTIVA[[#This Row],[Fecha entrada]]=0,"",BDCORRECTIVA[[#This Row],[Fecha Fin]]-BDCORRECTIVA[[#This Row],[Fecha entrada]]+1)</f>
        <v>1</v>
      </c>
      <c r="L287" s="256"/>
      <c r="M287" s="256"/>
      <c r="N287" s="256"/>
      <c r="O287" s="256">
        <v>1</v>
      </c>
      <c r="P287" s="256"/>
      <c r="Q287" s="259" t="s">
        <v>1095</v>
      </c>
      <c r="R287" s="259" t="s">
        <v>1113</v>
      </c>
      <c r="S287" s="259" t="s">
        <v>1114</v>
      </c>
      <c r="T287" s="259"/>
    </row>
    <row r="288" spans="1:20" x14ac:dyDescent="0.2">
      <c r="A288" s="256" t="s">
        <v>123</v>
      </c>
      <c r="B288" s="257" t="s">
        <v>593</v>
      </c>
      <c r="C288" s="258" t="s">
        <v>979</v>
      </c>
      <c r="D288" s="259" t="s">
        <v>791</v>
      </c>
      <c r="E288" s="259" t="s">
        <v>137</v>
      </c>
      <c r="F288" s="259" t="s">
        <v>766</v>
      </c>
      <c r="G288" s="259" t="s">
        <v>765</v>
      </c>
      <c r="H288" s="259"/>
      <c r="I288" s="260">
        <v>45008</v>
      </c>
      <c r="J288" s="261">
        <v>45008</v>
      </c>
      <c r="K288" s="245">
        <f>IF(BDCORRECTIVA[[#This Row],[Fecha entrada]]=0,"",BDCORRECTIVA[[#This Row],[Fecha Fin]]-BDCORRECTIVA[[#This Row],[Fecha entrada]]+1)</f>
        <v>1</v>
      </c>
      <c r="L288" s="256">
        <v>1</v>
      </c>
      <c r="M288" s="256"/>
      <c r="N288" s="256"/>
      <c r="O288" s="256"/>
      <c r="P288" s="256"/>
      <c r="Q288" s="259" t="s">
        <v>1115</v>
      </c>
      <c r="R288" s="259" t="s">
        <v>1116</v>
      </c>
      <c r="S288" s="259" t="s">
        <v>1117</v>
      </c>
      <c r="T288" s="259"/>
    </row>
    <row r="289" spans="1:20" x14ac:dyDescent="0.2">
      <c r="A289" s="256" t="s">
        <v>263</v>
      </c>
      <c r="B289" s="257" t="s">
        <v>597</v>
      </c>
      <c r="C289" s="258" t="s">
        <v>980</v>
      </c>
      <c r="D289" s="259" t="s">
        <v>149</v>
      </c>
      <c r="E289" s="259" t="s">
        <v>120</v>
      </c>
      <c r="F289" s="259" t="s">
        <v>242</v>
      </c>
      <c r="G289" s="259"/>
      <c r="H289" s="259"/>
      <c r="I289" s="260">
        <v>45008</v>
      </c>
      <c r="J289" s="261">
        <v>45008</v>
      </c>
      <c r="K289" s="245">
        <f>IF(BDCORRECTIVA[[#This Row],[Fecha entrada]]=0,"",BDCORRECTIVA[[#This Row],[Fecha Fin]]-BDCORRECTIVA[[#This Row],[Fecha entrada]]+1)</f>
        <v>1</v>
      </c>
      <c r="L289" s="256"/>
      <c r="M289" s="256"/>
      <c r="N289" s="256"/>
      <c r="O289" s="256"/>
      <c r="P289" s="256">
        <v>1</v>
      </c>
      <c r="Q289" s="259" t="s">
        <v>249</v>
      </c>
      <c r="R289" s="259" t="s">
        <v>1118</v>
      </c>
      <c r="S289" s="259" t="s">
        <v>513</v>
      </c>
      <c r="T289" s="259"/>
    </row>
    <row r="290" spans="1:20" x14ac:dyDescent="0.2">
      <c r="A290" s="256" t="s">
        <v>135</v>
      </c>
      <c r="B290" s="257" t="s">
        <v>592</v>
      </c>
      <c r="C290" s="258" t="s">
        <v>981</v>
      </c>
      <c r="D290" s="259" t="s">
        <v>149</v>
      </c>
      <c r="E290" s="259" t="s">
        <v>840</v>
      </c>
      <c r="F290" s="259"/>
      <c r="G290" s="259"/>
      <c r="H290" s="259"/>
      <c r="I290" s="260">
        <v>45008</v>
      </c>
      <c r="J290" s="261">
        <v>45008</v>
      </c>
      <c r="K290" s="245">
        <f>IF(BDCORRECTIVA[[#This Row],[Fecha entrada]]=0,"",BDCORRECTIVA[[#This Row],[Fecha Fin]]-BDCORRECTIVA[[#This Row],[Fecha entrada]]+1)</f>
        <v>1</v>
      </c>
      <c r="L290" s="256"/>
      <c r="M290" s="256"/>
      <c r="N290" s="256">
        <v>1</v>
      </c>
      <c r="O290" s="256"/>
      <c r="P290" s="256"/>
      <c r="Q290" s="259" t="s">
        <v>1119</v>
      </c>
      <c r="R290" s="259" t="s">
        <v>246</v>
      </c>
      <c r="S290" s="259" t="s">
        <v>1120</v>
      </c>
      <c r="T290" s="259"/>
    </row>
    <row r="291" spans="1:20" x14ac:dyDescent="0.2">
      <c r="A291" s="256" t="s">
        <v>129</v>
      </c>
      <c r="B291" s="257" t="s">
        <v>595</v>
      </c>
      <c r="C291" s="258" t="s">
        <v>982</v>
      </c>
      <c r="D291" s="259" t="s">
        <v>149</v>
      </c>
      <c r="E291" s="259" t="s">
        <v>72</v>
      </c>
      <c r="F291" s="259" t="s">
        <v>243</v>
      </c>
      <c r="G291" s="259"/>
      <c r="H291" s="259"/>
      <c r="I291" s="260">
        <v>45008</v>
      </c>
      <c r="J291" s="261">
        <v>45008</v>
      </c>
      <c r="K291" s="245">
        <f>IF(BDCORRECTIVA[[#This Row],[Fecha entrada]]=0,"",BDCORRECTIVA[[#This Row],[Fecha Fin]]-BDCORRECTIVA[[#This Row],[Fecha entrada]]+1)</f>
        <v>1</v>
      </c>
      <c r="L291" s="256"/>
      <c r="M291" s="256"/>
      <c r="N291" s="256">
        <v>1</v>
      </c>
      <c r="O291" s="256"/>
      <c r="P291" s="256"/>
      <c r="Q291" s="259" t="s">
        <v>288</v>
      </c>
      <c r="R291" s="259" t="s">
        <v>246</v>
      </c>
      <c r="S291" s="259" t="s">
        <v>1121</v>
      </c>
      <c r="T291" s="259"/>
    </row>
    <row r="292" spans="1:20" x14ac:dyDescent="0.2">
      <c r="A292" s="256" t="s">
        <v>41</v>
      </c>
      <c r="B292" s="257" t="s">
        <v>593</v>
      </c>
      <c r="C292" s="258" t="s">
        <v>983</v>
      </c>
      <c r="D292" s="259" t="s">
        <v>514</v>
      </c>
      <c r="E292" s="259" t="s">
        <v>286</v>
      </c>
      <c r="F292" s="259" t="s">
        <v>766</v>
      </c>
      <c r="G292" s="259"/>
      <c r="H292" s="259"/>
      <c r="I292" s="260">
        <v>44987</v>
      </c>
      <c r="J292" s="261">
        <v>44987</v>
      </c>
      <c r="K292" s="245">
        <f>IF(BDCORRECTIVA[[#This Row],[Fecha entrada]]=0,"",BDCORRECTIVA[[#This Row],[Fecha Fin]]-BDCORRECTIVA[[#This Row],[Fecha entrada]]+1)</f>
        <v>1</v>
      </c>
      <c r="L292" s="256"/>
      <c r="M292" s="256"/>
      <c r="N292" s="256">
        <v>1</v>
      </c>
      <c r="O292" s="256"/>
      <c r="P292" s="256"/>
      <c r="Q292" s="259" t="s">
        <v>1122</v>
      </c>
      <c r="R292" s="259" t="s">
        <v>245</v>
      </c>
      <c r="S292" s="259" t="s">
        <v>1123</v>
      </c>
      <c r="T292" s="259"/>
    </row>
    <row r="293" spans="1:20" x14ac:dyDescent="0.2">
      <c r="A293" s="256" t="s">
        <v>47</v>
      </c>
      <c r="B293" s="257" t="s">
        <v>595</v>
      </c>
      <c r="C293" s="258" t="s">
        <v>984</v>
      </c>
      <c r="D293" s="259" t="s">
        <v>149</v>
      </c>
      <c r="E293" s="259" t="s">
        <v>72</v>
      </c>
      <c r="F293" s="259" t="s">
        <v>243</v>
      </c>
      <c r="G293" s="259" t="s">
        <v>149</v>
      </c>
      <c r="H293" s="259"/>
      <c r="I293" s="260">
        <v>44991</v>
      </c>
      <c r="J293" s="261">
        <v>44991</v>
      </c>
      <c r="K293" s="245">
        <f>IF(BDCORRECTIVA[[#This Row],[Fecha entrada]]=0,"",BDCORRECTIVA[[#This Row],[Fecha Fin]]-BDCORRECTIVA[[#This Row],[Fecha entrada]]+1)</f>
        <v>1</v>
      </c>
      <c r="L293" s="256"/>
      <c r="M293" s="256"/>
      <c r="N293" s="256">
        <v>1</v>
      </c>
      <c r="O293" s="256"/>
      <c r="P293" s="256"/>
      <c r="Q293" s="259" t="s">
        <v>244</v>
      </c>
      <c r="R293" s="259" t="s">
        <v>246</v>
      </c>
      <c r="S293" s="259" t="s">
        <v>1124</v>
      </c>
      <c r="T293" s="259"/>
    </row>
    <row r="294" spans="1:20" x14ac:dyDescent="0.2">
      <c r="A294" s="256" t="s">
        <v>141</v>
      </c>
      <c r="B294" s="257" t="s">
        <v>593</v>
      </c>
      <c r="C294" s="258" t="s">
        <v>985</v>
      </c>
      <c r="D294" s="259" t="s">
        <v>514</v>
      </c>
      <c r="E294" s="259" t="s">
        <v>256</v>
      </c>
      <c r="F294" s="259"/>
      <c r="G294" s="259"/>
      <c r="H294" s="259"/>
      <c r="I294" s="260">
        <v>44988</v>
      </c>
      <c r="J294" s="261">
        <v>44989</v>
      </c>
      <c r="K294" s="245">
        <f>IF(BDCORRECTIVA[[#This Row],[Fecha entrada]]=0,"",BDCORRECTIVA[[#This Row],[Fecha Fin]]-BDCORRECTIVA[[#This Row],[Fecha entrada]]+1)</f>
        <v>2</v>
      </c>
      <c r="L294" s="256"/>
      <c r="M294" s="256"/>
      <c r="N294" s="256"/>
      <c r="O294" s="256">
        <v>1</v>
      </c>
      <c r="P294" s="256"/>
      <c r="Q294" s="259" t="s">
        <v>1125</v>
      </c>
      <c r="R294" s="259" t="s">
        <v>1126</v>
      </c>
      <c r="S294" s="259" t="s">
        <v>1127</v>
      </c>
      <c r="T294" s="259"/>
    </row>
    <row r="295" spans="1:20" x14ac:dyDescent="0.2">
      <c r="A295" s="256"/>
      <c r="B295" s="257"/>
      <c r="C295" s="283"/>
      <c r="D295" s="259"/>
      <c r="E295" s="259"/>
      <c r="F295" s="259"/>
      <c r="G295" s="259"/>
      <c r="H295" s="259"/>
      <c r="I295" s="256"/>
      <c r="J295" s="284"/>
      <c r="K295" s="245" t="str">
        <f>IF(BDCORRECTIVA[[#This Row],[Fecha entrada]]=0,"",BDCORRECTIVA[[#This Row],[Fecha Fin]]-BDCORRECTIVA[[#This Row],[Fecha entrada]]+1)</f>
        <v/>
      </c>
      <c r="L295" s="256"/>
      <c r="M295" s="256"/>
      <c r="N295" s="256"/>
      <c r="O295" s="256"/>
      <c r="P295" s="256"/>
      <c r="Q295" s="259"/>
      <c r="R295" s="259"/>
      <c r="S295" s="259"/>
      <c r="T295" s="259"/>
    </row>
    <row r="296" spans="1:20" x14ac:dyDescent="0.2">
      <c r="A296" s="256"/>
      <c r="B296" s="257"/>
      <c r="C296" s="283"/>
      <c r="D296" s="259"/>
      <c r="E296" s="259"/>
      <c r="F296" s="259"/>
      <c r="G296" s="259"/>
      <c r="H296" s="259"/>
      <c r="I296" s="256"/>
      <c r="J296" s="284"/>
      <c r="K296" s="245" t="str">
        <f>IF(BDCORRECTIVA[[#This Row],[Fecha entrada]]=0,"",BDCORRECTIVA[[#This Row],[Fecha Fin]]-BDCORRECTIVA[[#This Row],[Fecha entrada]]+1)</f>
        <v/>
      </c>
      <c r="L296" s="256"/>
      <c r="M296" s="256"/>
      <c r="N296" s="256"/>
      <c r="O296" s="256"/>
      <c r="P296" s="256"/>
      <c r="Q296" s="259"/>
      <c r="R296" s="259"/>
      <c r="S296" s="259"/>
      <c r="T296" s="259"/>
    </row>
    <row r="297" spans="1:20" x14ac:dyDescent="0.2">
      <c r="A297" s="256"/>
      <c r="B297" s="257"/>
      <c r="C297" s="283"/>
      <c r="D297" s="259"/>
      <c r="E297" s="259"/>
      <c r="F297" s="259"/>
      <c r="G297" s="259"/>
      <c r="H297" s="259"/>
      <c r="I297" s="256"/>
      <c r="J297" s="284"/>
      <c r="K297" s="245" t="str">
        <f>IF(BDCORRECTIVA[[#This Row],[Fecha entrada]]=0,"",BDCORRECTIVA[[#This Row],[Fecha Fin]]-BDCORRECTIVA[[#This Row],[Fecha entrada]]+1)</f>
        <v/>
      </c>
      <c r="L297" s="256"/>
      <c r="M297" s="256"/>
      <c r="N297" s="256"/>
      <c r="O297" s="256"/>
      <c r="P297" s="256"/>
      <c r="Q297" s="259"/>
      <c r="R297" s="259"/>
      <c r="S297" s="259"/>
      <c r="T297" s="259"/>
    </row>
    <row r="298" spans="1:20" x14ac:dyDescent="0.2">
      <c r="A298" s="256"/>
      <c r="B298" s="257"/>
      <c r="C298" s="283"/>
      <c r="D298" s="259"/>
      <c r="E298" s="259"/>
      <c r="F298" s="259"/>
      <c r="G298" s="259"/>
      <c r="H298" s="259"/>
      <c r="I298" s="256"/>
      <c r="J298" s="284"/>
      <c r="K298" s="245" t="str">
        <f>IF(BDCORRECTIVA[[#This Row],[Fecha entrada]]=0,"",BDCORRECTIVA[[#This Row],[Fecha Fin]]-BDCORRECTIVA[[#This Row],[Fecha entrada]]+1)</f>
        <v/>
      </c>
      <c r="L298" s="256"/>
      <c r="M298" s="256"/>
      <c r="N298" s="256"/>
      <c r="O298" s="256"/>
      <c r="P298" s="256"/>
      <c r="Q298" s="259"/>
      <c r="R298" s="259"/>
      <c r="S298" s="259"/>
      <c r="T298" s="259"/>
    </row>
    <row r="299" spans="1:20" x14ac:dyDescent="0.2">
      <c r="A299" s="256"/>
      <c r="B299" s="257"/>
      <c r="C299" s="283"/>
      <c r="D299" s="259"/>
      <c r="E299" s="259"/>
      <c r="F299" s="259"/>
      <c r="G299" s="259"/>
      <c r="H299" s="259"/>
      <c r="I299" s="256"/>
      <c r="J299" s="284"/>
      <c r="K299" s="245" t="str">
        <f>IF(BDCORRECTIVA[[#This Row],[Fecha entrada]]=0,"",BDCORRECTIVA[[#This Row],[Fecha Fin]]-BDCORRECTIVA[[#This Row],[Fecha entrada]]+1)</f>
        <v/>
      </c>
      <c r="L299" s="256"/>
      <c r="M299" s="256"/>
      <c r="N299" s="256"/>
      <c r="O299" s="256"/>
      <c r="P299" s="256"/>
      <c r="Q299" s="259"/>
      <c r="R299" s="259"/>
      <c r="S299" s="259"/>
      <c r="T299" s="259"/>
    </row>
    <row r="300" spans="1:20" x14ac:dyDescent="0.2">
      <c r="A300" s="256"/>
      <c r="B300" s="257"/>
      <c r="C300" s="283"/>
      <c r="D300" s="259"/>
      <c r="E300" s="259"/>
      <c r="F300" s="259"/>
      <c r="G300" s="259"/>
      <c r="H300" s="259"/>
      <c r="I300" s="256"/>
      <c r="J300" s="284"/>
      <c r="K300" s="245" t="str">
        <f>IF(BDCORRECTIVA[[#This Row],[Fecha entrada]]=0,"",BDCORRECTIVA[[#This Row],[Fecha Fin]]-BDCORRECTIVA[[#This Row],[Fecha entrada]]+1)</f>
        <v/>
      </c>
      <c r="L300" s="256"/>
      <c r="M300" s="256"/>
      <c r="N300" s="256"/>
      <c r="O300" s="256"/>
      <c r="P300" s="256"/>
      <c r="Q300" s="259"/>
      <c r="R300" s="259"/>
      <c r="S300" s="259"/>
      <c r="T300" s="259"/>
    </row>
    <row r="301" spans="1:20" x14ac:dyDescent="0.2">
      <c r="A301" s="256"/>
      <c r="B301" s="257"/>
      <c r="C301" s="283"/>
      <c r="D301" s="259"/>
      <c r="E301" s="259"/>
      <c r="F301" s="259"/>
      <c r="G301" s="259"/>
      <c r="H301" s="259"/>
      <c r="I301" s="256"/>
      <c r="J301" s="284"/>
      <c r="K301" s="245" t="str">
        <f>IF(BDCORRECTIVA[[#This Row],[Fecha entrada]]=0,"",BDCORRECTIVA[[#This Row],[Fecha Fin]]-BDCORRECTIVA[[#This Row],[Fecha entrada]]+1)</f>
        <v/>
      </c>
      <c r="L301" s="256"/>
      <c r="M301" s="256"/>
      <c r="N301" s="256"/>
      <c r="O301" s="256"/>
      <c r="P301" s="256"/>
      <c r="Q301" s="259"/>
      <c r="R301" s="259"/>
      <c r="S301" s="259"/>
      <c r="T301" s="259"/>
    </row>
    <row r="302" spans="1:20" x14ac:dyDescent="0.2">
      <c r="A302" s="256"/>
      <c r="B302" s="257"/>
      <c r="C302" s="283"/>
      <c r="D302" s="259"/>
      <c r="E302" s="259"/>
      <c r="F302" s="259"/>
      <c r="G302" s="259"/>
      <c r="H302" s="259"/>
      <c r="I302" s="256"/>
      <c r="J302" s="284"/>
      <c r="K302" s="245" t="str">
        <f>IF(BDCORRECTIVA[[#This Row],[Fecha entrada]]=0,"",BDCORRECTIVA[[#This Row],[Fecha Fin]]-BDCORRECTIVA[[#This Row],[Fecha entrada]]+1)</f>
        <v/>
      </c>
      <c r="L302" s="256"/>
      <c r="M302" s="256"/>
      <c r="N302" s="256"/>
      <c r="O302" s="256"/>
      <c r="P302" s="256"/>
      <c r="Q302" s="259"/>
      <c r="R302" s="259"/>
      <c r="S302" s="259"/>
      <c r="T302" s="259"/>
    </row>
    <row r="303" spans="1:20" x14ac:dyDescent="0.2">
      <c r="A303" s="256"/>
      <c r="B303" s="257"/>
      <c r="C303" s="283"/>
      <c r="D303" s="259"/>
      <c r="E303" s="259"/>
      <c r="F303" s="259"/>
      <c r="G303" s="259"/>
      <c r="H303" s="259"/>
      <c r="I303" s="256"/>
      <c r="J303" s="284"/>
      <c r="K303" s="245" t="str">
        <f>IF(BDCORRECTIVA[[#This Row],[Fecha entrada]]=0,"",BDCORRECTIVA[[#This Row],[Fecha Fin]]-BDCORRECTIVA[[#This Row],[Fecha entrada]]+1)</f>
        <v/>
      </c>
      <c r="L303" s="256"/>
      <c r="M303" s="256"/>
      <c r="N303" s="256"/>
      <c r="O303" s="256"/>
      <c r="P303" s="256"/>
      <c r="Q303" s="259"/>
      <c r="R303" s="259"/>
      <c r="S303" s="259"/>
      <c r="T303" s="259"/>
    </row>
    <row r="304" spans="1:20" x14ac:dyDescent="0.2">
      <c r="A304" s="256"/>
      <c r="B304" s="257"/>
      <c r="C304" s="283"/>
      <c r="D304" s="259"/>
      <c r="E304" s="259"/>
      <c r="F304" s="259"/>
      <c r="G304" s="259"/>
      <c r="H304" s="259"/>
      <c r="I304" s="256"/>
      <c r="J304" s="284"/>
      <c r="K304" s="245" t="str">
        <f>IF(BDCORRECTIVA[[#This Row],[Fecha entrada]]=0,"",BDCORRECTIVA[[#This Row],[Fecha Fin]]-BDCORRECTIVA[[#This Row],[Fecha entrada]]+1)</f>
        <v/>
      </c>
      <c r="L304" s="256"/>
      <c r="M304" s="256"/>
      <c r="N304" s="256"/>
      <c r="O304" s="256"/>
      <c r="P304" s="256"/>
      <c r="Q304" s="259"/>
      <c r="R304" s="259"/>
      <c r="S304" s="259"/>
      <c r="T304" s="259"/>
    </row>
    <row r="305" spans="1:20" x14ac:dyDescent="0.2">
      <c r="A305" s="256"/>
      <c r="B305" s="257"/>
      <c r="C305" s="283"/>
      <c r="D305" s="259"/>
      <c r="E305" s="259"/>
      <c r="F305" s="259"/>
      <c r="G305" s="259"/>
      <c r="H305" s="259"/>
      <c r="I305" s="256"/>
      <c r="J305" s="284"/>
      <c r="K305" s="245" t="str">
        <f>IF(BDCORRECTIVA[[#This Row],[Fecha entrada]]=0,"",BDCORRECTIVA[[#This Row],[Fecha Fin]]-BDCORRECTIVA[[#This Row],[Fecha entrada]]+1)</f>
        <v/>
      </c>
      <c r="L305" s="256"/>
      <c r="M305" s="256"/>
      <c r="N305" s="256"/>
      <c r="O305" s="256"/>
      <c r="P305" s="256"/>
      <c r="Q305" s="259"/>
      <c r="R305" s="259"/>
      <c r="S305" s="259"/>
      <c r="T305" s="259"/>
    </row>
    <row r="306" spans="1:20" x14ac:dyDescent="0.2">
      <c r="A306" s="256"/>
      <c r="B306" s="257"/>
      <c r="C306" s="283"/>
      <c r="D306" s="259"/>
      <c r="E306" s="259"/>
      <c r="F306" s="259"/>
      <c r="G306" s="259"/>
      <c r="H306" s="259"/>
      <c r="I306" s="256"/>
      <c r="J306" s="284"/>
      <c r="K306" s="245" t="str">
        <f>IF(BDCORRECTIVA[[#This Row],[Fecha entrada]]=0,"",BDCORRECTIVA[[#This Row],[Fecha Fin]]-BDCORRECTIVA[[#This Row],[Fecha entrada]]+1)</f>
        <v/>
      </c>
      <c r="L306" s="256"/>
      <c r="M306" s="256"/>
      <c r="N306" s="256"/>
      <c r="O306" s="256"/>
      <c r="P306" s="256"/>
      <c r="Q306" s="259"/>
      <c r="R306" s="259"/>
      <c r="S306" s="259"/>
      <c r="T306" s="259"/>
    </row>
    <row r="307" spans="1:20" x14ac:dyDescent="0.2">
      <c r="A307" s="256"/>
      <c r="B307" s="257"/>
      <c r="C307" s="283"/>
      <c r="D307" s="259"/>
      <c r="E307" s="259"/>
      <c r="F307" s="259"/>
      <c r="G307" s="259"/>
      <c r="H307" s="259"/>
      <c r="I307" s="256"/>
      <c r="J307" s="284"/>
      <c r="K307" s="245" t="str">
        <f>IF(BDCORRECTIVA[[#This Row],[Fecha entrada]]=0,"",BDCORRECTIVA[[#This Row],[Fecha Fin]]-BDCORRECTIVA[[#This Row],[Fecha entrada]]+1)</f>
        <v/>
      </c>
      <c r="L307" s="256"/>
      <c r="M307" s="256"/>
      <c r="N307" s="256"/>
      <c r="O307" s="256"/>
      <c r="P307" s="256"/>
      <c r="Q307" s="259"/>
      <c r="R307" s="259"/>
      <c r="S307" s="259"/>
      <c r="T307" s="259"/>
    </row>
    <row r="308" spans="1:20" x14ac:dyDescent="0.2">
      <c r="A308" s="256"/>
      <c r="B308" s="257"/>
      <c r="C308" s="283"/>
      <c r="D308" s="259"/>
      <c r="E308" s="259"/>
      <c r="F308" s="259"/>
      <c r="G308" s="259"/>
      <c r="H308" s="259"/>
      <c r="I308" s="256"/>
      <c r="J308" s="284"/>
      <c r="K308" s="245" t="str">
        <f>IF(BDCORRECTIVA[[#This Row],[Fecha entrada]]=0,"",BDCORRECTIVA[[#This Row],[Fecha Fin]]-BDCORRECTIVA[[#This Row],[Fecha entrada]]+1)</f>
        <v/>
      </c>
      <c r="L308" s="256"/>
      <c r="M308" s="256"/>
      <c r="N308" s="256"/>
      <c r="O308" s="256"/>
      <c r="P308" s="256"/>
      <c r="Q308" s="259"/>
      <c r="R308" s="259"/>
      <c r="S308" s="259"/>
      <c r="T308" s="259"/>
    </row>
    <row r="309" spans="1:20" x14ac:dyDescent="0.2">
      <c r="A309" s="256"/>
      <c r="B309" s="257"/>
      <c r="C309" s="283"/>
      <c r="D309" s="259"/>
      <c r="E309" s="259"/>
      <c r="F309" s="259"/>
      <c r="G309" s="259"/>
      <c r="H309" s="259"/>
      <c r="I309" s="256"/>
      <c r="J309" s="284"/>
      <c r="K309" s="245" t="str">
        <f>IF(BDCORRECTIVA[[#This Row],[Fecha entrada]]=0,"",BDCORRECTIVA[[#This Row],[Fecha Fin]]-BDCORRECTIVA[[#This Row],[Fecha entrada]]+1)</f>
        <v/>
      </c>
      <c r="L309" s="256"/>
      <c r="M309" s="256"/>
      <c r="N309" s="256"/>
      <c r="O309" s="256"/>
      <c r="P309" s="256"/>
      <c r="Q309" s="259"/>
      <c r="R309" s="259"/>
      <c r="S309" s="259"/>
      <c r="T309" s="259"/>
    </row>
    <row r="310" spans="1:20" x14ac:dyDescent="0.2">
      <c r="A310" s="256"/>
      <c r="B310" s="257"/>
      <c r="C310" s="283"/>
      <c r="D310" s="259"/>
      <c r="E310" s="259"/>
      <c r="F310" s="259"/>
      <c r="G310" s="259"/>
      <c r="H310" s="259"/>
      <c r="I310" s="256"/>
      <c r="J310" s="284"/>
      <c r="K310" s="245" t="str">
        <f>IF(BDCORRECTIVA[[#This Row],[Fecha entrada]]=0,"",BDCORRECTIVA[[#This Row],[Fecha Fin]]-BDCORRECTIVA[[#This Row],[Fecha entrada]]+1)</f>
        <v/>
      </c>
      <c r="L310" s="256"/>
      <c r="M310" s="256"/>
      <c r="N310" s="256"/>
      <c r="O310" s="256"/>
      <c r="P310" s="256"/>
      <c r="Q310" s="259"/>
      <c r="R310" s="259"/>
      <c r="S310" s="259"/>
      <c r="T310" s="259"/>
    </row>
    <row r="311" spans="1:20" x14ac:dyDescent="0.2">
      <c r="A311" s="256"/>
      <c r="B311" s="257"/>
      <c r="C311" s="283"/>
      <c r="D311" s="259"/>
      <c r="E311" s="259"/>
      <c r="F311" s="259"/>
      <c r="G311" s="259"/>
      <c r="H311" s="259"/>
      <c r="I311" s="256"/>
      <c r="J311" s="284"/>
      <c r="K311" s="245" t="str">
        <f>IF(BDCORRECTIVA[[#This Row],[Fecha entrada]]=0,"",BDCORRECTIVA[[#This Row],[Fecha Fin]]-BDCORRECTIVA[[#This Row],[Fecha entrada]]+1)</f>
        <v/>
      </c>
      <c r="L311" s="256"/>
      <c r="M311" s="256"/>
      <c r="N311" s="256"/>
      <c r="O311" s="256"/>
      <c r="P311" s="256"/>
      <c r="Q311" s="259"/>
      <c r="R311" s="259"/>
      <c r="S311" s="259"/>
      <c r="T311" s="259"/>
    </row>
    <row r="312" spans="1:20" x14ac:dyDescent="0.2">
      <c r="A312" s="256"/>
      <c r="B312" s="257"/>
      <c r="C312" s="283"/>
      <c r="D312" s="259"/>
      <c r="E312" s="259"/>
      <c r="F312" s="259"/>
      <c r="G312" s="259"/>
      <c r="H312" s="259"/>
      <c r="I312" s="256"/>
      <c r="J312" s="284"/>
      <c r="K312" s="245" t="str">
        <f>IF(BDCORRECTIVA[[#This Row],[Fecha entrada]]=0,"",BDCORRECTIVA[[#This Row],[Fecha Fin]]-BDCORRECTIVA[[#This Row],[Fecha entrada]]+1)</f>
        <v/>
      </c>
      <c r="L312" s="256"/>
      <c r="M312" s="256"/>
      <c r="N312" s="256"/>
      <c r="O312" s="256"/>
      <c r="P312" s="256"/>
      <c r="Q312" s="259"/>
      <c r="R312" s="259"/>
      <c r="S312" s="259"/>
      <c r="T312" s="259"/>
    </row>
    <row r="313" spans="1:20" x14ac:dyDescent="0.2">
      <c r="A313" s="256"/>
      <c r="B313" s="257"/>
      <c r="C313" s="283"/>
      <c r="D313" s="259"/>
      <c r="E313" s="259"/>
      <c r="F313" s="259"/>
      <c r="G313" s="259"/>
      <c r="H313" s="259"/>
      <c r="I313" s="256"/>
      <c r="J313" s="284"/>
      <c r="K313" s="245" t="str">
        <f>IF(BDCORRECTIVA[[#This Row],[Fecha entrada]]=0,"",BDCORRECTIVA[[#This Row],[Fecha Fin]]-BDCORRECTIVA[[#This Row],[Fecha entrada]]+1)</f>
        <v/>
      </c>
      <c r="L313" s="256"/>
      <c r="M313" s="256"/>
      <c r="N313" s="256"/>
      <c r="O313" s="256"/>
      <c r="P313" s="256"/>
      <c r="Q313" s="259"/>
      <c r="R313" s="259"/>
      <c r="S313" s="259"/>
      <c r="T313" s="259"/>
    </row>
    <row r="314" spans="1:20" x14ac:dyDescent="0.2">
      <c r="A314" s="256"/>
      <c r="B314" s="257"/>
      <c r="C314" s="283"/>
      <c r="D314" s="259"/>
      <c r="E314" s="259"/>
      <c r="F314" s="259"/>
      <c r="G314" s="259"/>
      <c r="H314" s="259"/>
      <c r="I314" s="256"/>
      <c r="J314" s="284"/>
      <c r="K314" s="245" t="str">
        <f>IF(BDCORRECTIVA[[#This Row],[Fecha entrada]]=0,"",BDCORRECTIVA[[#This Row],[Fecha Fin]]-BDCORRECTIVA[[#This Row],[Fecha entrada]]+1)</f>
        <v/>
      </c>
      <c r="L314" s="256"/>
      <c r="M314" s="256"/>
      <c r="N314" s="256"/>
      <c r="O314" s="256"/>
      <c r="P314" s="256"/>
      <c r="Q314" s="259"/>
      <c r="R314" s="259"/>
      <c r="S314" s="259"/>
      <c r="T314" s="259"/>
    </row>
    <row r="315" spans="1:20" x14ac:dyDescent="0.2">
      <c r="A315" s="256"/>
      <c r="B315" s="257"/>
      <c r="C315" s="283"/>
      <c r="D315" s="259"/>
      <c r="E315" s="259"/>
      <c r="F315" s="259"/>
      <c r="G315" s="259"/>
      <c r="H315" s="259"/>
      <c r="I315" s="256"/>
      <c r="J315" s="284"/>
      <c r="K315" s="245" t="str">
        <f>IF(BDCORRECTIVA[[#This Row],[Fecha entrada]]=0,"",BDCORRECTIVA[[#This Row],[Fecha Fin]]-BDCORRECTIVA[[#This Row],[Fecha entrada]]+1)</f>
        <v/>
      </c>
      <c r="L315" s="256"/>
      <c r="M315" s="256"/>
      <c r="N315" s="256"/>
      <c r="O315" s="256"/>
      <c r="P315" s="256"/>
      <c r="Q315" s="259"/>
      <c r="R315" s="259"/>
      <c r="S315" s="259"/>
      <c r="T315" s="259"/>
    </row>
    <row r="316" spans="1:20" x14ac:dyDescent="0.2">
      <c r="A316" s="256"/>
      <c r="B316" s="257"/>
      <c r="C316" s="283"/>
      <c r="D316" s="259"/>
      <c r="E316" s="259"/>
      <c r="F316" s="259"/>
      <c r="G316" s="259"/>
      <c r="H316" s="259"/>
      <c r="I316" s="256"/>
      <c r="J316" s="284"/>
      <c r="K316" s="245" t="str">
        <f>IF(BDCORRECTIVA[[#This Row],[Fecha entrada]]=0,"",BDCORRECTIVA[[#This Row],[Fecha Fin]]-BDCORRECTIVA[[#This Row],[Fecha entrada]]+1)</f>
        <v/>
      </c>
      <c r="L316" s="256"/>
      <c r="M316" s="256"/>
      <c r="N316" s="256"/>
      <c r="O316" s="256"/>
      <c r="P316" s="256"/>
      <c r="Q316" s="259"/>
      <c r="R316" s="259"/>
      <c r="S316" s="259"/>
      <c r="T316" s="259"/>
    </row>
    <row r="317" spans="1:20" x14ac:dyDescent="0.2">
      <c r="A317" s="256"/>
      <c r="B317" s="257"/>
      <c r="C317" s="283"/>
      <c r="D317" s="259"/>
      <c r="E317" s="259"/>
      <c r="F317" s="259"/>
      <c r="G317" s="259"/>
      <c r="H317" s="259"/>
      <c r="I317" s="256"/>
      <c r="J317" s="284"/>
      <c r="K317" s="245" t="str">
        <f>IF(BDCORRECTIVA[[#This Row],[Fecha entrada]]=0,"",BDCORRECTIVA[[#This Row],[Fecha Fin]]-BDCORRECTIVA[[#This Row],[Fecha entrada]]+1)</f>
        <v/>
      </c>
      <c r="L317" s="256"/>
      <c r="M317" s="256"/>
      <c r="N317" s="256"/>
      <c r="O317" s="256"/>
      <c r="P317" s="256"/>
      <c r="Q317" s="259"/>
      <c r="R317" s="259"/>
      <c r="S317" s="259"/>
      <c r="T317" s="259"/>
    </row>
    <row r="318" spans="1:20" x14ac:dyDescent="0.2">
      <c r="A318" s="256"/>
      <c r="B318" s="257"/>
      <c r="C318" s="283"/>
      <c r="D318" s="259"/>
      <c r="E318" s="259"/>
      <c r="F318" s="259"/>
      <c r="G318" s="259"/>
      <c r="H318" s="259"/>
      <c r="I318" s="256"/>
      <c r="J318" s="284"/>
      <c r="K318" s="245" t="str">
        <f>IF(BDCORRECTIVA[[#This Row],[Fecha entrada]]=0,"",BDCORRECTIVA[[#This Row],[Fecha Fin]]-BDCORRECTIVA[[#This Row],[Fecha entrada]]+1)</f>
        <v/>
      </c>
      <c r="L318" s="256"/>
      <c r="M318" s="256"/>
      <c r="N318" s="256"/>
      <c r="O318" s="256"/>
      <c r="P318" s="256"/>
      <c r="Q318" s="259"/>
      <c r="R318" s="259"/>
      <c r="S318" s="259"/>
      <c r="T318" s="259"/>
    </row>
    <row r="319" spans="1:20" x14ac:dyDescent="0.2">
      <c r="A319" s="256"/>
      <c r="B319" s="257"/>
      <c r="C319" s="283"/>
      <c r="D319" s="259"/>
      <c r="E319" s="259"/>
      <c r="F319" s="259"/>
      <c r="G319" s="259"/>
      <c r="H319" s="259"/>
      <c r="I319" s="256"/>
      <c r="J319" s="284"/>
      <c r="K319" s="245" t="str">
        <f>IF(BDCORRECTIVA[[#This Row],[Fecha entrada]]=0,"",BDCORRECTIVA[[#This Row],[Fecha Fin]]-BDCORRECTIVA[[#This Row],[Fecha entrada]]+1)</f>
        <v/>
      </c>
      <c r="L319" s="256"/>
      <c r="M319" s="256"/>
      <c r="N319" s="256"/>
      <c r="O319" s="256"/>
      <c r="P319" s="256"/>
      <c r="Q319" s="259"/>
      <c r="R319" s="259"/>
      <c r="S319" s="259"/>
      <c r="T319" s="259"/>
    </row>
    <row r="320" spans="1:20" x14ac:dyDescent="0.2">
      <c r="A320" s="256"/>
      <c r="B320" s="257"/>
      <c r="C320" s="283"/>
      <c r="D320" s="259"/>
      <c r="E320" s="259"/>
      <c r="F320" s="259"/>
      <c r="G320" s="259"/>
      <c r="H320" s="259"/>
      <c r="I320" s="256"/>
      <c r="J320" s="284"/>
      <c r="K320" s="245" t="str">
        <f>IF(BDCORRECTIVA[[#This Row],[Fecha entrada]]=0,"",BDCORRECTIVA[[#This Row],[Fecha Fin]]-BDCORRECTIVA[[#This Row],[Fecha entrada]]+1)</f>
        <v/>
      </c>
      <c r="L320" s="256"/>
      <c r="M320" s="256"/>
      <c r="N320" s="256"/>
      <c r="O320" s="256"/>
      <c r="P320" s="256"/>
      <c r="Q320" s="259"/>
      <c r="R320" s="259"/>
      <c r="S320" s="259"/>
      <c r="T320" s="259"/>
    </row>
    <row r="321" spans="1:20" x14ac:dyDescent="0.2">
      <c r="A321" s="256"/>
      <c r="B321" s="257"/>
      <c r="C321" s="283"/>
      <c r="D321" s="259"/>
      <c r="E321" s="259"/>
      <c r="F321" s="259"/>
      <c r="G321" s="259"/>
      <c r="H321" s="259"/>
      <c r="I321" s="256"/>
      <c r="J321" s="284"/>
      <c r="K321" s="245" t="str">
        <f>IF(BDCORRECTIVA[[#This Row],[Fecha entrada]]=0,"",BDCORRECTIVA[[#This Row],[Fecha Fin]]-BDCORRECTIVA[[#This Row],[Fecha entrada]]+1)</f>
        <v/>
      </c>
      <c r="L321" s="256"/>
      <c r="M321" s="256"/>
      <c r="N321" s="256"/>
      <c r="O321" s="256"/>
      <c r="P321" s="256"/>
      <c r="Q321" s="259"/>
      <c r="R321" s="259"/>
      <c r="S321" s="259"/>
      <c r="T321" s="259"/>
    </row>
    <row r="322" spans="1:20" x14ac:dyDescent="0.2">
      <c r="A322" s="256"/>
      <c r="B322" s="257"/>
      <c r="C322" s="283"/>
      <c r="D322" s="259"/>
      <c r="E322" s="259"/>
      <c r="F322" s="259"/>
      <c r="G322" s="259"/>
      <c r="H322" s="259"/>
      <c r="I322" s="256"/>
      <c r="J322" s="284"/>
      <c r="K322" s="245" t="str">
        <f>IF(BDCORRECTIVA[[#This Row],[Fecha entrada]]=0,"",BDCORRECTIVA[[#This Row],[Fecha Fin]]-BDCORRECTIVA[[#This Row],[Fecha entrada]]+1)</f>
        <v/>
      </c>
      <c r="L322" s="256"/>
      <c r="M322" s="256"/>
      <c r="N322" s="256"/>
      <c r="O322" s="256"/>
      <c r="P322" s="256"/>
      <c r="Q322" s="259"/>
      <c r="R322" s="259"/>
      <c r="S322" s="259"/>
      <c r="T322" s="259"/>
    </row>
    <row r="323" spans="1:20" x14ac:dyDescent="0.2">
      <c r="A323" s="256"/>
      <c r="B323" s="257"/>
      <c r="C323" s="283"/>
      <c r="D323" s="259"/>
      <c r="E323" s="259"/>
      <c r="F323" s="259"/>
      <c r="G323" s="259"/>
      <c r="H323" s="259"/>
      <c r="I323" s="256"/>
      <c r="J323" s="284"/>
      <c r="K323" s="245" t="str">
        <f>IF(BDCORRECTIVA[[#This Row],[Fecha entrada]]=0,"",BDCORRECTIVA[[#This Row],[Fecha Fin]]-BDCORRECTIVA[[#This Row],[Fecha entrada]]+1)</f>
        <v/>
      </c>
      <c r="L323" s="256"/>
      <c r="M323" s="256"/>
      <c r="N323" s="256"/>
      <c r="O323" s="256"/>
      <c r="P323" s="256"/>
      <c r="Q323" s="259"/>
      <c r="R323" s="259"/>
      <c r="S323" s="259"/>
      <c r="T323" s="259"/>
    </row>
    <row r="324" spans="1:20" x14ac:dyDescent="0.2">
      <c r="A324" s="256"/>
      <c r="B324" s="257"/>
      <c r="C324" s="283"/>
      <c r="D324" s="259"/>
      <c r="E324" s="259"/>
      <c r="F324" s="259"/>
      <c r="G324" s="259"/>
      <c r="H324" s="259"/>
      <c r="I324" s="256"/>
      <c r="J324" s="284"/>
      <c r="K324" s="245" t="str">
        <f>IF(BDCORRECTIVA[[#This Row],[Fecha entrada]]=0,"",BDCORRECTIVA[[#This Row],[Fecha Fin]]-BDCORRECTIVA[[#This Row],[Fecha entrada]]+1)</f>
        <v/>
      </c>
      <c r="L324" s="256"/>
      <c r="M324" s="256"/>
      <c r="N324" s="256"/>
      <c r="O324" s="256"/>
      <c r="P324" s="256"/>
      <c r="Q324" s="259"/>
      <c r="R324" s="259"/>
      <c r="S324" s="259"/>
      <c r="T324" s="259"/>
    </row>
    <row r="325" spans="1:20" x14ac:dyDescent="0.2">
      <c r="A325" s="256"/>
      <c r="B325" s="257"/>
      <c r="C325" s="283"/>
      <c r="D325" s="259"/>
      <c r="E325" s="259"/>
      <c r="F325" s="259"/>
      <c r="G325" s="259"/>
      <c r="H325" s="259"/>
      <c r="I325" s="256"/>
      <c r="J325" s="284"/>
      <c r="K325" s="245" t="str">
        <f>IF(BDCORRECTIVA[[#This Row],[Fecha entrada]]=0,"",BDCORRECTIVA[[#This Row],[Fecha Fin]]-BDCORRECTIVA[[#This Row],[Fecha entrada]]+1)</f>
        <v/>
      </c>
      <c r="L325" s="256"/>
      <c r="M325" s="256"/>
      <c r="N325" s="256"/>
      <c r="O325" s="256"/>
      <c r="P325" s="256"/>
      <c r="Q325" s="259"/>
      <c r="R325" s="259"/>
      <c r="S325" s="259"/>
      <c r="T325" s="259"/>
    </row>
    <row r="326" spans="1:20" x14ac:dyDescent="0.2">
      <c r="A326" s="256"/>
      <c r="B326" s="257"/>
      <c r="C326" s="283"/>
      <c r="D326" s="259"/>
      <c r="E326" s="259"/>
      <c r="F326" s="259"/>
      <c r="G326" s="259"/>
      <c r="H326" s="259"/>
      <c r="I326" s="256"/>
      <c r="J326" s="284"/>
      <c r="K326" s="245" t="str">
        <f>IF(BDCORRECTIVA[[#This Row],[Fecha entrada]]=0,"",BDCORRECTIVA[[#This Row],[Fecha Fin]]-BDCORRECTIVA[[#This Row],[Fecha entrada]]+1)</f>
        <v/>
      </c>
      <c r="L326" s="256"/>
      <c r="M326" s="256"/>
      <c r="N326" s="256"/>
      <c r="O326" s="256"/>
      <c r="P326" s="256"/>
      <c r="Q326" s="259"/>
      <c r="R326" s="259"/>
      <c r="S326" s="259"/>
      <c r="T326" s="259"/>
    </row>
    <row r="327" spans="1:20" x14ac:dyDescent="0.2">
      <c r="A327" s="256"/>
      <c r="B327" s="257"/>
      <c r="C327" s="283"/>
      <c r="D327" s="259"/>
      <c r="E327" s="259"/>
      <c r="F327" s="259"/>
      <c r="G327" s="259"/>
      <c r="H327" s="259"/>
      <c r="I327" s="256"/>
      <c r="J327" s="284"/>
      <c r="K327" s="245" t="str">
        <f>IF(BDCORRECTIVA[[#This Row],[Fecha entrada]]=0,"",BDCORRECTIVA[[#This Row],[Fecha Fin]]-BDCORRECTIVA[[#This Row],[Fecha entrada]]+1)</f>
        <v/>
      </c>
      <c r="L327" s="256"/>
      <c r="M327" s="256"/>
      <c r="N327" s="256"/>
      <c r="O327" s="256"/>
      <c r="P327" s="256"/>
      <c r="Q327" s="259"/>
      <c r="R327" s="259"/>
      <c r="S327" s="259"/>
      <c r="T327" s="259"/>
    </row>
    <row r="328" spans="1:20" x14ac:dyDescent="0.2">
      <c r="A328" s="256"/>
      <c r="B328" s="257"/>
      <c r="C328" s="283"/>
      <c r="D328" s="259"/>
      <c r="E328" s="259"/>
      <c r="F328" s="259"/>
      <c r="G328" s="259"/>
      <c r="H328" s="259"/>
      <c r="I328" s="256"/>
      <c r="J328" s="284"/>
      <c r="K328" s="245" t="str">
        <f>IF(BDCORRECTIVA[[#This Row],[Fecha entrada]]=0,"",BDCORRECTIVA[[#This Row],[Fecha Fin]]-BDCORRECTIVA[[#This Row],[Fecha entrada]]+1)</f>
        <v/>
      </c>
      <c r="L328" s="256"/>
      <c r="M328" s="256"/>
      <c r="N328" s="256"/>
      <c r="O328" s="256"/>
      <c r="P328" s="256"/>
      <c r="Q328" s="259"/>
      <c r="R328" s="259"/>
      <c r="S328" s="259"/>
      <c r="T328" s="259"/>
    </row>
    <row r="329" spans="1:20" x14ac:dyDescent="0.2">
      <c r="A329" s="256"/>
      <c r="B329" s="257"/>
      <c r="C329" s="283"/>
      <c r="D329" s="259"/>
      <c r="E329" s="259"/>
      <c r="F329" s="259"/>
      <c r="G329" s="259"/>
      <c r="H329" s="259"/>
      <c r="I329" s="256"/>
      <c r="J329" s="284"/>
      <c r="K329" s="245" t="str">
        <f>IF(BDCORRECTIVA[[#This Row],[Fecha entrada]]=0,"",BDCORRECTIVA[[#This Row],[Fecha Fin]]-BDCORRECTIVA[[#This Row],[Fecha entrada]]+1)</f>
        <v/>
      </c>
      <c r="L329" s="256"/>
      <c r="M329" s="256"/>
      <c r="N329" s="256"/>
      <c r="O329" s="256"/>
      <c r="P329" s="256"/>
      <c r="Q329" s="259"/>
      <c r="R329" s="259"/>
      <c r="S329" s="259"/>
      <c r="T329" s="259"/>
    </row>
    <row r="330" spans="1:20" x14ac:dyDescent="0.2">
      <c r="A330" s="256"/>
      <c r="B330" s="257"/>
      <c r="C330" s="283"/>
      <c r="D330" s="259"/>
      <c r="E330" s="259"/>
      <c r="F330" s="259"/>
      <c r="G330" s="259"/>
      <c r="H330" s="259"/>
      <c r="I330" s="256"/>
      <c r="J330" s="284"/>
      <c r="K330" s="245" t="str">
        <f>IF(BDCORRECTIVA[[#This Row],[Fecha entrada]]=0,"",BDCORRECTIVA[[#This Row],[Fecha Fin]]-BDCORRECTIVA[[#This Row],[Fecha entrada]]+1)</f>
        <v/>
      </c>
      <c r="L330" s="256"/>
      <c r="M330" s="256"/>
      <c r="N330" s="256"/>
      <c r="O330" s="256"/>
      <c r="P330" s="256"/>
      <c r="Q330" s="259"/>
      <c r="R330" s="259"/>
      <c r="S330" s="259"/>
      <c r="T330" s="259"/>
    </row>
    <row r="331" spans="1:20" x14ac:dyDescent="0.2">
      <c r="A331" s="256"/>
      <c r="B331" s="257"/>
      <c r="C331" s="283"/>
      <c r="D331" s="259"/>
      <c r="E331" s="259"/>
      <c r="F331" s="259"/>
      <c r="G331" s="259"/>
      <c r="H331" s="259"/>
      <c r="I331" s="256"/>
      <c r="J331" s="284"/>
      <c r="K331" s="245" t="str">
        <f>IF(BDCORRECTIVA[[#This Row],[Fecha entrada]]=0,"",BDCORRECTIVA[[#This Row],[Fecha Fin]]-BDCORRECTIVA[[#This Row],[Fecha entrada]]+1)</f>
        <v/>
      </c>
      <c r="L331" s="256"/>
      <c r="M331" s="256"/>
      <c r="N331" s="256"/>
      <c r="O331" s="256"/>
      <c r="P331" s="256"/>
      <c r="Q331" s="259"/>
      <c r="R331" s="259"/>
      <c r="S331" s="259"/>
      <c r="T331" s="259"/>
    </row>
    <row r="332" spans="1:20" x14ac:dyDescent="0.2">
      <c r="A332" s="256"/>
      <c r="B332" s="257"/>
      <c r="C332" s="283"/>
      <c r="D332" s="259"/>
      <c r="E332" s="259"/>
      <c r="F332" s="259"/>
      <c r="G332" s="259"/>
      <c r="H332" s="259"/>
      <c r="I332" s="256"/>
      <c r="J332" s="284"/>
      <c r="K332" s="245" t="str">
        <f>IF(BDCORRECTIVA[[#This Row],[Fecha entrada]]=0,"",BDCORRECTIVA[[#This Row],[Fecha Fin]]-BDCORRECTIVA[[#This Row],[Fecha entrada]]+1)</f>
        <v/>
      </c>
      <c r="L332" s="256"/>
      <c r="M332" s="256"/>
      <c r="N332" s="256"/>
      <c r="O332" s="256"/>
      <c r="P332" s="256"/>
      <c r="Q332" s="259"/>
      <c r="R332" s="259"/>
      <c r="S332" s="259"/>
      <c r="T332" s="259"/>
    </row>
    <row r="333" spans="1:20" x14ac:dyDescent="0.2">
      <c r="A333" s="256"/>
      <c r="B333" s="257"/>
      <c r="C333" s="283"/>
      <c r="D333" s="259"/>
      <c r="E333" s="259"/>
      <c r="F333" s="259"/>
      <c r="G333" s="259"/>
      <c r="H333" s="259"/>
      <c r="I333" s="256"/>
      <c r="J333" s="284"/>
      <c r="K333" s="245" t="str">
        <f>IF(BDCORRECTIVA[[#This Row],[Fecha entrada]]=0,"",BDCORRECTIVA[[#This Row],[Fecha Fin]]-BDCORRECTIVA[[#This Row],[Fecha entrada]]+1)</f>
        <v/>
      </c>
      <c r="L333" s="256"/>
      <c r="M333" s="256"/>
      <c r="N333" s="256"/>
      <c r="O333" s="256"/>
      <c r="P333" s="256"/>
      <c r="Q333" s="259"/>
      <c r="R333" s="259"/>
      <c r="S333" s="259"/>
      <c r="T333" s="259"/>
    </row>
    <row r="334" spans="1:20" x14ac:dyDescent="0.2">
      <c r="A334" s="256"/>
      <c r="B334" s="257"/>
      <c r="C334" s="283"/>
      <c r="D334" s="259"/>
      <c r="E334" s="259"/>
      <c r="F334" s="259"/>
      <c r="G334" s="259"/>
      <c r="H334" s="259"/>
      <c r="I334" s="256"/>
      <c r="J334" s="284"/>
      <c r="K334" s="245" t="str">
        <f>IF(BDCORRECTIVA[[#This Row],[Fecha entrada]]=0,"",BDCORRECTIVA[[#This Row],[Fecha Fin]]-BDCORRECTIVA[[#This Row],[Fecha entrada]]+1)</f>
        <v/>
      </c>
      <c r="L334" s="256"/>
      <c r="M334" s="256"/>
      <c r="N334" s="256"/>
      <c r="O334" s="256"/>
      <c r="P334" s="256"/>
      <c r="Q334" s="259"/>
      <c r="R334" s="259"/>
      <c r="S334" s="259"/>
      <c r="T334" s="259"/>
    </row>
    <row r="335" spans="1:20" x14ac:dyDescent="0.2">
      <c r="A335" s="256"/>
      <c r="B335" s="257"/>
      <c r="C335" s="283"/>
      <c r="D335" s="259"/>
      <c r="E335" s="259"/>
      <c r="F335" s="259"/>
      <c r="G335" s="259"/>
      <c r="H335" s="259"/>
      <c r="I335" s="256"/>
      <c r="J335" s="284"/>
      <c r="K335" s="245" t="str">
        <f>IF(BDCORRECTIVA[[#This Row],[Fecha entrada]]=0,"",BDCORRECTIVA[[#This Row],[Fecha Fin]]-BDCORRECTIVA[[#This Row],[Fecha entrada]]+1)</f>
        <v/>
      </c>
      <c r="L335" s="256"/>
      <c r="M335" s="256"/>
      <c r="N335" s="256"/>
      <c r="O335" s="256"/>
      <c r="P335" s="256"/>
      <c r="Q335" s="259"/>
      <c r="R335" s="259"/>
      <c r="S335" s="259"/>
      <c r="T335" s="259"/>
    </row>
    <row r="336" spans="1:20" x14ac:dyDescent="0.2">
      <c r="A336" s="256"/>
      <c r="B336" s="257"/>
      <c r="C336" s="283"/>
      <c r="D336" s="259"/>
      <c r="E336" s="259"/>
      <c r="F336" s="259"/>
      <c r="G336" s="259"/>
      <c r="H336" s="259"/>
      <c r="I336" s="256"/>
      <c r="J336" s="284"/>
      <c r="K336" s="245" t="str">
        <f>IF(BDCORRECTIVA[[#This Row],[Fecha entrada]]=0,"",BDCORRECTIVA[[#This Row],[Fecha Fin]]-BDCORRECTIVA[[#This Row],[Fecha entrada]]+1)</f>
        <v/>
      </c>
      <c r="L336" s="256"/>
      <c r="M336" s="256"/>
      <c r="N336" s="256"/>
      <c r="O336" s="256"/>
      <c r="P336" s="256"/>
      <c r="Q336" s="259"/>
      <c r="R336" s="259"/>
      <c r="S336" s="259"/>
      <c r="T336" s="259"/>
    </row>
    <row r="337" spans="1:20" x14ac:dyDescent="0.2">
      <c r="A337" s="256"/>
      <c r="B337" s="257"/>
      <c r="C337" s="283"/>
      <c r="D337" s="259"/>
      <c r="E337" s="259"/>
      <c r="F337" s="259"/>
      <c r="G337" s="259"/>
      <c r="H337" s="259"/>
      <c r="I337" s="256"/>
      <c r="J337" s="284"/>
      <c r="K337" s="245" t="str">
        <f>IF(BDCORRECTIVA[[#This Row],[Fecha entrada]]=0,"",BDCORRECTIVA[[#This Row],[Fecha Fin]]-BDCORRECTIVA[[#This Row],[Fecha entrada]]+1)</f>
        <v/>
      </c>
      <c r="L337" s="256"/>
      <c r="M337" s="256"/>
      <c r="N337" s="256"/>
      <c r="O337" s="256"/>
      <c r="P337" s="256"/>
      <c r="Q337" s="259"/>
      <c r="R337" s="259"/>
      <c r="S337" s="259"/>
      <c r="T337" s="259"/>
    </row>
    <row r="338" spans="1:20" x14ac:dyDescent="0.2">
      <c r="A338" s="256"/>
      <c r="B338" s="257"/>
      <c r="C338" s="283"/>
      <c r="D338" s="259"/>
      <c r="E338" s="259"/>
      <c r="F338" s="259"/>
      <c r="G338" s="259"/>
      <c r="H338" s="259"/>
      <c r="I338" s="256"/>
      <c r="J338" s="284"/>
      <c r="K338" s="245" t="str">
        <f>IF(BDCORRECTIVA[[#This Row],[Fecha entrada]]=0,"",BDCORRECTIVA[[#This Row],[Fecha Fin]]-BDCORRECTIVA[[#This Row],[Fecha entrada]]+1)</f>
        <v/>
      </c>
      <c r="L338" s="256"/>
      <c r="M338" s="256"/>
      <c r="N338" s="256"/>
      <c r="O338" s="256"/>
      <c r="P338" s="256"/>
      <c r="Q338" s="259"/>
      <c r="R338" s="259"/>
      <c r="S338" s="259"/>
      <c r="T338" s="259"/>
    </row>
    <row r="339" spans="1:20" x14ac:dyDescent="0.2">
      <c r="A339" s="256"/>
      <c r="B339" s="257"/>
      <c r="C339" s="283"/>
      <c r="D339" s="259"/>
      <c r="E339" s="259"/>
      <c r="F339" s="259"/>
      <c r="G339" s="259"/>
      <c r="H339" s="259"/>
      <c r="I339" s="256"/>
      <c r="J339" s="284"/>
      <c r="K339" s="245" t="str">
        <f>IF(BDCORRECTIVA[[#This Row],[Fecha entrada]]=0,"",BDCORRECTIVA[[#This Row],[Fecha Fin]]-BDCORRECTIVA[[#This Row],[Fecha entrada]]+1)</f>
        <v/>
      </c>
      <c r="L339" s="256"/>
      <c r="M339" s="256"/>
      <c r="N339" s="256"/>
      <c r="O339" s="256"/>
      <c r="P339" s="256"/>
      <c r="Q339" s="259"/>
      <c r="R339" s="259"/>
      <c r="S339" s="259"/>
      <c r="T339" s="259"/>
    </row>
    <row r="340" spans="1:20" x14ac:dyDescent="0.2">
      <c r="A340" s="256"/>
      <c r="B340" s="257"/>
      <c r="C340" s="283"/>
      <c r="D340" s="259"/>
      <c r="E340" s="259"/>
      <c r="F340" s="259"/>
      <c r="G340" s="259"/>
      <c r="H340" s="259"/>
      <c r="I340" s="256"/>
      <c r="J340" s="284"/>
      <c r="K340" s="245" t="str">
        <f>IF(BDCORRECTIVA[[#This Row],[Fecha entrada]]=0,"",BDCORRECTIVA[[#This Row],[Fecha Fin]]-BDCORRECTIVA[[#This Row],[Fecha entrada]]+1)</f>
        <v/>
      </c>
      <c r="L340" s="256"/>
      <c r="M340" s="256"/>
      <c r="N340" s="256"/>
      <c r="O340" s="256"/>
      <c r="P340" s="256"/>
      <c r="Q340" s="259"/>
      <c r="R340" s="259"/>
      <c r="S340" s="259"/>
      <c r="T340" s="259"/>
    </row>
    <row r="341" spans="1:20" x14ac:dyDescent="0.2">
      <c r="A341" s="256"/>
      <c r="B341" s="257"/>
      <c r="C341" s="283"/>
      <c r="D341" s="259"/>
      <c r="E341" s="259"/>
      <c r="F341" s="259"/>
      <c r="G341" s="259"/>
      <c r="H341" s="259"/>
      <c r="I341" s="256"/>
      <c r="J341" s="284"/>
      <c r="K341" s="245" t="str">
        <f>IF(BDCORRECTIVA[[#This Row],[Fecha entrada]]=0,"",BDCORRECTIVA[[#This Row],[Fecha Fin]]-BDCORRECTIVA[[#This Row],[Fecha entrada]]+1)</f>
        <v/>
      </c>
      <c r="L341" s="256"/>
      <c r="M341" s="256"/>
      <c r="N341" s="256"/>
      <c r="O341" s="256"/>
      <c r="P341" s="256"/>
      <c r="Q341" s="259"/>
      <c r="R341" s="259"/>
      <c r="S341" s="259"/>
      <c r="T341" s="259"/>
    </row>
    <row r="342" spans="1:20" x14ac:dyDescent="0.2">
      <c r="A342" s="256"/>
      <c r="B342" s="257"/>
      <c r="C342" s="283"/>
      <c r="D342" s="259"/>
      <c r="E342" s="259"/>
      <c r="F342" s="259"/>
      <c r="G342" s="259"/>
      <c r="H342" s="259"/>
      <c r="I342" s="256"/>
      <c r="J342" s="284"/>
      <c r="K342" s="245" t="str">
        <f>IF(BDCORRECTIVA[[#This Row],[Fecha entrada]]=0,"",BDCORRECTIVA[[#This Row],[Fecha Fin]]-BDCORRECTIVA[[#This Row],[Fecha entrada]]+1)</f>
        <v/>
      </c>
      <c r="L342" s="256"/>
      <c r="M342" s="256"/>
      <c r="N342" s="256"/>
      <c r="O342" s="256"/>
      <c r="P342" s="256"/>
      <c r="Q342" s="259"/>
      <c r="R342" s="259"/>
      <c r="S342" s="259"/>
      <c r="T342" s="259"/>
    </row>
    <row r="343" spans="1:20" x14ac:dyDescent="0.2">
      <c r="A343" s="256"/>
      <c r="B343" s="257"/>
      <c r="C343" s="283"/>
      <c r="D343" s="259"/>
      <c r="E343" s="259"/>
      <c r="F343" s="259"/>
      <c r="G343" s="259"/>
      <c r="H343" s="259"/>
      <c r="I343" s="256"/>
      <c r="J343" s="284"/>
      <c r="K343" s="245" t="str">
        <f>IF(BDCORRECTIVA[[#This Row],[Fecha entrada]]=0,"",BDCORRECTIVA[[#This Row],[Fecha Fin]]-BDCORRECTIVA[[#This Row],[Fecha entrada]]+1)</f>
        <v/>
      </c>
      <c r="L343" s="256"/>
      <c r="M343" s="256"/>
      <c r="N343" s="256"/>
      <c r="O343" s="256"/>
      <c r="P343" s="256"/>
      <c r="Q343" s="259"/>
      <c r="R343" s="259"/>
      <c r="S343" s="259"/>
      <c r="T343" s="259"/>
    </row>
    <row r="344" spans="1:20" x14ac:dyDescent="0.2">
      <c r="A344" s="256"/>
      <c r="B344" s="257"/>
      <c r="C344" s="283"/>
      <c r="D344" s="259"/>
      <c r="E344" s="259"/>
      <c r="F344" s="259"/>
      <c r="G344" s="259"/>
      <c r="H344" s="259"/>
      <c r="I344" s="256"/>
      <c r="J344" s="284"/>
      <c r="K344" s="245" t="str">
        <f>IF(BDCORRECTIVA[[#This Row],[Fecha entrada]]=0,"",BDCORRECTIVA[[#This Row],[Fecha Fin]]-BDCORRECTIVA[[#This Row],[Fecha entrada]]+1)</f>
        <v/>
      </c>
      <c r="L344" s="256"/>
      <c r="M344" s="256"/>
      <c r="N344" s="256"/>
      <c r="O344" s="256"/>
      <c r="P344" s="256"/>
      <c r="Q344" s="259"/>
      <c r="R344" s="259"/>
      <c r="S344" s="259"/>
      <c r="T344" s="259"/>
    </row>
    <row r="345" spans="1:20" x14ac:dyDescent="0.2">
      <c r="A345" s="256"/>
      <c r="B345" s="257"/>
      <c r="C345" s="283"/>
      <c r="D345" s="259"/>
      <c r="E345" s="259"/>
      <c r="F345" s="259"/>
      <c r="G345" s="259"/>
      <c r="H345" s="259"/>
      <c r="I345" s="256"/>
      <c r="J345" s="284"/>
      <c r="K345" s="245" t="str">
        <f>IF(BDCORRECTIVA[[#This Row],[Fecha entrada]]=0,"",BDCORRECTIVA[[#This Row],[Fecha Fin]]-BDCORRECTIVA[[#This Row],[Fecha entrada]]+1)</f>
        <v/>
      </c>
      <c r="L345" s="256"/>
      <c r="M345" s="256"/>
      <c r="N345" s="256"/>
      <c r="O345" s="256"/>
      <c r="P345" s="256"/>
      <c r="Q345" s="259"/>
      <c r="R345" s="259"/>
      <c r="S345" s="259"/>
      <c r="T345" s="259"/>
    </row>
    <row r="346" spans="1:20" x14ac:dyDescent="0.2">
      <c r="A346" s="256"/>
      <c r="B346" s="257"/>
      <c r="C346" s="283"/>
      <c r="D346" s="259"/>
      <c r="E346" s="259"/>
      <c r="F346" s="259"/>
      <c r="G346" s="259"/>
      <c r="H346" s="259"/>
      <c r="I346" s="256"/>
      <c r="J346" s="284"/>
      <c r="K346" s="245" t="str">
        <f>IF(BDCORRECTIVA[[#This Row],[Fecha entrada]]=0,"",BDCORRECTIVA[[#This Row],[Fecha Fin]]-BDCORRECTIVA[[#This Row],[Fecha entrada]]+1)</f>
        <v/>
      </c>
      <c r="L346" s="256"/>
      <c r="M346" s="256"/>
      <c r="N346" s="256"/>
      <c r="O346" s="256"/>
      <c r="P346" s="256"/>
      <c r="Q346" s="259"/>
      <c r="R346" s="259"/>
      <c r="S346" s="259"/>
      <c r="T346" s="259"/>
    </row>
    <row r="347" spans="1:20" x14ac:dyDescent="0.2">
      <c r="A347" s="256"/>
      <c r="B347" s="257"/>
      <c r="C347" s="283"/>
      <c r="D347" s="259"/>
      <c r="E347" s="259"/>
      <c r="F347" s="259"/>
      <c r="G347" s="259"/>
      <c r="H347" s="259"/>
      <c r="I347" s="256"/>
      <c r="J347" s="284"/>
      <c r="K347" s="245" t="str">
        <f>IF(BDCORRECTIVA[[#This Row],[Fecha entrada]]=0,"",BDCORRECTIVA[[#This Row],[Fecha Fin]]-BDCORRECTIVA[[#This Row],[Fecha entrada]]+1)</f>
        <v/>
      </c>
      <c r="L347" s="256"/>
      <c r="M347" s="256"/>
      <c r="N347" s="256"/>
      <c r="O347" s="256"/>
      <c r="P347" s="256"/>
      <c r="Q347" s="259"/>
      <c r="R347" s="259"/>
      <c r="S347" s="259"/>
      <c r="T347" s="259"/>
    </row>
    <row r="348" spans="1:20" x14ac:dyDescent="0.2">
      <c r="A348" s="256"/>
      <c r="B348" s="257"/>
      <c r="C348" s="283"/>
      <c r="D348" s="259"/>
      <c r="E348" s="259"/>
      <c r="F348" s="259"/>
      <c r="G348" s="259"/>
      <c r="H348" s="259"/>
      <c r="I348" s="256"/>
      <c r="J348" s="284"/>
      <c r="K348" s="245" t="str">
        <f>IF(BDCORRECTIVA[[#This Row],[Fecha entrada]]=0,"",BDCORRECTIVA[[#This Row],[Fecha Fin]]-BDCORRECTIVA[[#This Row],[Fecha entrada]]+1)</f>
        <v/>
      </c>
      <c r="L348" s="256"/>
      <c r="M348" s="256"/>
      <c r="N348" s="256"/>
      <c r="O348" s="256"/>
      <c r="P348" s="256"/>
      <c r="Q348" s="259"/>
      <c r="R348" s="259"/>
      <c r="S348" s="259"/>
      <c r="T348" s="259"/>
    </row>
    <row r="349" spans="1:20" x14ac:dyDescent="0.2">
      <c r="A349" s="256"/>
      <c r="B349" s="257"/>
      <c r="C349" s="283"/>
      <c r="D349" s="259"/>
      <c r="E349" s="259"/>
      <c r="F349" s="259"/>
      <c r="G349" s="259"/>
      <c r="H349" s="259"/>
      <c r="I349" s="256"/>
      <c r="J349" s="284"/>
      <c r="K349" s="245" t="str">
        <f>IF(BDCORRECTIVA[[#This Row],[Fecha entrada]]=0,"",BDCORRECTIVA[[#This Row],[Fecha Fin]]-BDCORRECTIVA[[#This Row],[Fecha entrada]]+1)</f>
        <v/>
      </c>
      <c r="L349" s="256"/>
      <c r="M349" s="256"/>
      <c r="N349" s="256"/>
      <c r="O349" s="256"/>
      <c r="P349" s="256"/>
      <c r="Q349" s="259"/>
      <c r="R349" s="259"/>
      <c r="S349" s="259"/>
      <c r="T349" s="259"/>
    </row>
    <row r="350" spans="1:20" x14ac:dyDescent="0.2">
      <c r="A350" s="256"/>
      <c r="B350" s="257"/>
      <c r="C350" s="283"/>
      <c r="D350" s="259"/>
      <c r="E350" s="259"/>
      <c r="F350" s="259"/>
      <c r="G350" s="259"/>
      <c r="H350" s="259"/>
      <c r="I350" s="256"/>
      <c r="J350" s="284"/>
      <c r="K350" s="245" t="str">
        <f>IF(BDCORRECTIVA[[#This Row],[Fecha entrada]]=0,"",BDCORRECTIVA[[#This Row],[Fecha Fin]]-BDCORRECTIVA[[#This Row],[Fecha entrada]]+1)</f>
        <v/>
      </c>
      <c r="L350" s="256"/>
      <c r="M350" s="256"/>
      <c r="N350" s="256"/>
      <c r="O350" s="256"/>
      <c r="P350" s="256"/>
      <c r="Q350" s="259"/>
      <c r="R350" s="259"/>
      <c r="S350" s="259"/>
      <c r="T350" s="259"/>
    </row>
    <row r="351" spans="1:20" x14ac:dyDescent="0.2">
      <c r="A351" s="256"/>
      <c r="B351" s="257"/>
      <c r="C351" s="283"/>
      <c r="D351" s="259"/>
      <c r="E351" s="259"/>
      <c r="F351" s="259"/>
      <c r="G351" s="259"/>
      <c r="H351" s="259"/>
      <c r="I351" s="256"/>
      <c r="J351" s="284"/>
      <c r="K351" s="245" t="str">
        <f>IF(BDCORRECTIVA[[#This Row],[Fecha entrada]]=0,"",BDCORRECTIVA[[#This Row],[Fecha Fin]]-BDCORRECTIVA[[#This Row],[Fecha entrada]]+1)</f>
        <v/>
      </c>
      <c r="L351" s="256"/>
      <c r="M351" s="256"/>
      <c r="N351" s="256"/>
      <c r="O351" s="256"/>
      <c r="P351" s="256"/>
      <c r="Q351" s="259"/>
      <c r="R351" s="259"/>
      <c r="S351" s="259"/>
      <c r="T351" s="259"/>
    </row>
    <row r="352" spans="1:20" x14ac:dyDescent="0.2">
      <c r="A352" s="256"/>
      <c r="B352" s="257"/>
      <c r="C352" s="283"/>
      <c r="D352" s="259"/>
      <c r="E352" s="259"/>
      <c r="F352" s="259"/>
      <c r="G352" s="259"/>
      <c r="H352" s="259"/>
      <c r="I352" s="256"/>
      <c r="J352" s="284"/>
      <c r="K352" s="245" t="str">
        <f>IF(BDCORRECTIVA[[#This Row],[Fecha entrada]]=0,"",BDCORRECTIVA[[#This Row],[Fecha Fin]]-BDCORRECTIVA[[#This Row],[Fecha entrada]]+1)</f>
        <v/>
      </c>
      <c r="L352" s="256"/>
      <c r="M352" s="256"/>
      <c r="N352" s="256"/>
      <c r="O352" s="256"/>
      <c r="P352" s="256"/>
      <c r="Q352" s="259"/>
      <c r="R352" s="259"/>
      <c r="S352" s="259"/>
      <c r="T352" s="259"/>
    </row>
    <row r="353" spans="1:20" x14ac:dyDescent="0.2">
      <c r="A353" s="256"/>
      <c r="B353" s="257"/>
      <c r="C353" s="283"/>
      <c r="D353" s="259"/>
      <c r="E353" s="259"/>
      <c r="F353" s="259"/>
      <c r="G353" s="259"/>
      <c r="H353" s="259"/>
      <c r="I353" s="256"/>
      <c r="J353" s="284"/>
      <c r="K353" s="245" t="str">
        <f>IF(BDCORRECTIVA[[#This Row],[Fecha entrada]]=0,"",BDCORRECTIVA[[#This Row],[Fecha Fin]]-BDCORRECTIVA[[#This Row],[Fecha entrada]]+1)</f>
        <v/>
      </c>
      <c r="L353" s="256"/>
      <c r="M353" s="256"/>
      <c r="N353" s="256"/>
      <c r="O353" s="256"/>
      <c r="P353" s="256"/>
      <c r="Q353" s="259"/>
      <c r="R353" s="259"/>
      <c r="S353" s="259"/>
      <c r="T353" s="259"/>
    </row>
    <row r="354" spans="1:20" x14ac:dyDescent="0.2">
      <c r="A354" s="256"/>
      <c r="B354" s="257"/>
      <c r="C354" s="283"/>
      <c r="D354" s="259"/>
      <c r="E354" s="259"/>
      <c r="F354" s="259"/>
      <c r="G354" s="259"/>
      <c r="H354" s="259"/>
      <c r="I354" s="256"/>
      <c r="J354" s="284"/>
      <c r="K354" s="245" t="str">
        <f>IF(BDCORRECTIVA[[#This Row],[Fecha entrada]]=0,"",BDCORRECTIVA[[#This Row],[Fecha Fin]]-BDCORRECTIVA[[#This Row],[Fecha entrada]]+1)</f>
        <v/>
      </c>
      <c r="L354" s="256"/>
      <c r="M354" s="256"/>
      <c r="N354" s="256"/>
      <c r="O354" s="256"/>
      <c r="P354" s="256"/>
      <c r="Q354" s="259"/>
      <c r="R354" s="259"/>
      <c r="S354" s="259"/>
      <c r="T354" s="259"/>
    </row>
    <row r="355" spans="1:20" x14ac:dyDescent="0.2">
      <c r="A355" s="256"/>
      <c r="B355" s="257"/>
      <c r="C355" s="283"/>
      <c r="D355" s="259"/>
      <c r="E355" s="259"/>
      <c r="F355" s="259"/>
      <c r="G355" s="259"/>
      <c r="H355" s="259"/>
      <c r="I355" s="256"/>
      <c r="J355" s="284"/>
      <c r="K355" s="245" t="str">
        <f>IF(BDCORRECTIVA[[#This Row],[Fecha entrada]]=0,"",BDCORRECTIVA[[#This Row],[Fecha Fin]]-BDCORRECTIVA[[#This Row],[Fecha entrada]]+1)</f>
        <v/>
      </c>
      <c r="L355" s="256"/>
      <c r="M355" s="256"/>
      <c r="N355" s="256"/>
      <c r="O355" s="256"/>
      <c r="P355" s="256"/>
      <c r="Q355" s="259"/>
      <c r="R355" s="259"/>
      <c r="S355" s="259"/>
      <c r="T355" s="259"/>
    </row>
    <row r="356" spans="1:20" x14ac:dyDescent="0.2">
      <c r="A356" s="256"/>
      <c r="B356" s="257"/>
      <c r="C356" s="283"/>
      <c r="D356" s="259"/>
      <c r="E356" s="259"/>
      <c r="F356" s="259"/>
      <c r="G356" s="259"/>
      <c r="H356" s="259"/>
      <c r="I356" s="256"/>
      <c r="J356" s="284"/>
      <c r="K356" s="245" t="str">
        <f>IF(BDCORRECTIVA[[#This Row],[Fecha entrada]]=0,"",BDCORRECTIVA[[#This Row],[Fecha Fin]]-BDCORRECTIVA[[#This Row],[Fecha entrada]]+1)</f>
        <v/>
      </c>
      <c r="L356" s="256"/>
      <c r="M356" s="256"/>
      <c r="N356" s="256"/>
      <c r="O356" s="256"/>
      <c r="P356" s="256"/>
      <c r="Q356" s="259"/>
      <c r="R356" s="259"/>
      <c r="S356" s="259"/>
      <c r="T356" s="259"/>
    </row>
    <row r="357" spans="1:20" x14ac:dyDescent="0.2">
      <c r="A357" s="256"/>
      <c r="B357" s="257"/>
      <c r="C357" s="283"/>
      <c r="D357" s="259"/>
      <c r="E357" s="259"/>
      <c r="F357" s="259"/>
      <c r="G357" s="259"/>
      <c r="H357" s="259"/>
      <c r="I357" s="256"/>
      <c r="J357" s="284"/>
      <c r="K357" s="245" t="str">
        <f>IF(BDCORRECTIVA[[#This Row],[Fecha entrada]]=0,"",BDCORRECTIVA[[#This Row],[Fecha Fin]]-BDCORRECTIVA[[#This Row],[Fecha entrada]]+1)</f>
        <v/>
      </c>
      <c r="L357" s="256"/>
      <c r="M357" s="256"/>
      <c r="N357" s="256"/>
      <c r="O357" s="256"/>
      <c r="P357" s="256"/>
      <c r="Q357" s="259"/>
      <c r="R357" s="259"/>
      <c r="S357" s="259"/>
      <c r="T357" s="259"/>
    </row>
    <row r="358" spans="1:20" x14ac:dyDescent="0.2">
      <c r="A358" s="256"/>
      <c r="B358" s="257"/>
      <c r="C358" s="283"/>
      <c r="D358" s="259"/>
      <c r="E358" s="259"/>
      <c r="F358" s="259"/>
      <c r="G358" s="259"/>
      <c r="H358" s="259"/>
      <c r="I358" s="256"/>
      <c r="J358" s="284"/>
      <c r="K358" s="245" t="str">
        <f>IF(BDCORRECTIVA[[#This Row],[Fecha entrada]]=0,"",BDCORRECTIVA[[#This Row],[Fecha Fin]]-BDCORRECTIVA[[#This Row],[Fecha entrada]]+1)</f>
        <v/>
      </c>
      <c r="L358" s="256"/>
      <c r="M358" s="256"/>
      <c r="N358" s="256"/>
      <c r="O358" s="256"/>
      <c r="P358" s="256"/>
      <c r="Q358" s="259"/>
      <c r="R358" s="259"/>
      <c r="S358" s="259"/>
      <c r="T358" s="259"/>
    </row>
    <row r="359" spans="1:20" x14ac:dyDescent="0.2">
      <c r="A359" s="256"/>
      <c r="B359" s="257"/>
      <c r="C359" s="283"/>
      <c r="D359" s="259"/>
      <c r="E359" s="259"/>
      <c r="F359" s="259"/>
      <c r="G359" s="259"/>
      <c r="H359" s="259"/>
      <c r="I359" s="256"/>
      <c r="J359" s="284"/>
      <c r="K359" s="245" t="str">
        <f>IF(BDCORRECTIVA[[#This Row],[Fecha entrada]]=0,"",BDCORRECTIVA[[#This Row],[Fecha Fin]]-BDCORRECTIVA[[#This Row],[Fecha entrada]]+1)</f>
        <v/>
      </c>
      <c r="L359" s="256"/>
      <c r="M359" s="256"/>
      <c r="N359" s="256"/>
      <c r="O359" s="256"/>
      <c r="P359" s="256"/>
      <c r="Q359" s="259"/>
      <c r="R359" s="259"/>
      <c r="S359" s="259"/>
      <c r="T359" s="259"/>
    </row>
    <row r="360" spans="1:20" x14ac:dyDescent="0.2">
      <c r="A360" s="256"/>
      <c r="B360" s="257"/>
      <c r="C360" s="283"/>
      <c r="D360" s="259"/>
      <c r="E360" s="259"/>
      <c r="F360" s="259"/>
      <c r="G360" s="259"/>
      <c r="H360" s="259"/>
      <c r="I360" s="256"/>
      <c r="J360" s="284"/>
      <c r="K360" s="245" t="str">
        <f>IF(BDCORRECTIVA[[#This Row],[Fecha entrada]]=0,"",BDCORRECTIVA[[#This Row],[Fecha Fin]]-BDCORRECTIVA[[#This Row],[Fecha entrada]]+1)</f>
        <v/>
      </c>
      <c r="L360" s="256"/>
      <c r="M360" s="256"/>
      <c r="N360" s="256"/>
      <c r="O360" s="256"/>
      <c r="P360" s="256"/>
      <c r="Q360" s="259"/>
      <c r="R360" s="259"/>
      <c r="S360" s="259"/>
      <c r="T360" s="259"/>
    </row>
    <row r="361" spans="1:20" x14ac:dyDescent="0.2">
      <c r="A361" s="256"/>
      <c r="B361" s="257"/>
      <c r="C361" s="283"/>
      <c r="D361" s="259"/>
      <c r="E361" s="259"/>
      <c r="F361" s="259"/>
      <c r="G361" s="259"/>
      <c r="H361" s="259"/>
      <c r="I361" s="256"/>
      <c r="J361" s="284"/>
      <c r="K361" s="245" t="str">
        <f>IF(BDCORRECTIVA[[#This Row],[Fecha entrada]]=0,"",BDCORRECTIVA[[#This Row],[Fecha Fin]]-BDCORRECTIVA[[#This Row],[Fecha entrada]]+1)</f>
        <v/>
      </c>
      <c r="L361" s="256"/>
      <c r="M361" s="256"/>
      <c r="N361" s="256"/>
      <c r="O361" s="256"/>
      <c r="P361" s="256"/>
      <c r="Q361" s="259"/>
      <c r="R361" s="259"/>
      <c r="S361" s="259"/>
      <c r="T361" s="259"/>
    </row>
    <row r="362" spans="1:20" x14ac:dyDescent="0.2">
      <c r="A362" s="256"/>
      <c r="B362" s="257"/>
      <c r="C362" s="283"/>
      <c r="D362" s="259"/>
      <c r="E362" s="259"/>
      <c r="F362" s="259"/>
      <c r="G362" s="259"/>
      <c r="H362" s="259"/>
      <c r="I362" s="256"/>
      <c r="J362" s="284"/>
      <c r="K362" s="245" t="str">
        <f>IF(BDCORRECTIVA[[#This Row],[Fecha entrada]]=0,"",BDCORRECTIVA[[#This Row],[Fecha Fin]]-BDCORRECTIVA[[#This Row],[Fecha entrada]]+1)</f>
        <v/>
      </c>
      <c r="L362" s="256"/>
      <c r="M362" s="256"/>
      <c r="N362" s="256"/>
      <c r="O362" s="256"/>
      <c r="P362" s="256"/>
      <c r="Q362" s="259"/>
      <c r="R362" s="259"/>
      <c r="S362" s="259"/>
      <c r="T362" s="259"/>
    </row>
    <row r="363" spans="1:20" x14ac:dyDescent="0.2">
      <c r="A363" s="256"/>
      <c r="B363" s="257"/>
      <c r="C363" s="283"/>
      <c r="D363" s="259"/>
      <c r="E363" s="259"/>
      <c r="F363" s="259"/>
      <c r="G363" s="259"/>
      <c r="H363" s="259"/>
      <c r="I363" s="256"/>
      <c r="J363" s="284"/>
      <c r="K363" s="245" t="str">
        <f>IF(BDCORRECTIVA[[#This Row],[Fecha entrada]]=0,"",BDCORRECTIVA[[#This Row],[Fecha Fin]]-BDCORRECTIVA[[#This Row],[Fecha entrada]]+1)</f>
        <v/>
      </c>
      <c r="L363" s="256"/>
      <c r="M363" s="256"/>
      <c r="N363" s="256"/>
      <c r="O363" s="256"/>
      <c r="P363" s="256"/>
      <c r="Q363" s="259"/>
      <c r="R363" s="259"/>
      <c r="S363" s="259"/>
      <c r="T363" s="259"/>
    </row>
    <row r="364" spans="1:20" x14ac:dyDescent="0.2">
      <c r="A364" s="256"/>
      <c r="B364" s="257"/>
      <c r="C364" s="283"/>
      <c r="D364" s="259"/>
      <c r="E364" s="259"/>
      <c r="F364" s="259"/>
      <c r="G364" s="259"/>
      <c r="H364" s="259"/>
      <c r="I364" s="256"/>
      <c r="J364" s="284"/>
      <c r="K364" s="245" t="str">
        <f>IF(BDCORRECTIVA[[#This Row],[Fecha entrada]]=0,"",BDCORRECTIVA[[#This Row],[Fecha Fin]]-BDCORRECTIVA[[#This Row],[Fecha entrada]]+1)</f>
        <v/>
      </c>
      <c r="L364" s="256"/>
      <c r="M364" s="256"/>
      <c r="N364" s="256"/>
      <c r="O364" s="256"/>
      <c r="P364" s="256"/>
      <c r="Q364" s="259"/>
      <c r="R364" s="259"/>
      <c r="S364" s="259"/>
      <c r="T364" s="259"/>
    </row>
    <row r="365" spans="1:20" x14ac:dyDescent="0.2">
      <c r="A365" s="256"/>
      <c r="B365" s="257"/>
      <c r="C365" s="283"/>
      <c r="D365" s="259"/>
      <c r="E365" s="259"/>
      <c r="F365" s="259"/>
      <c r="G365" s="259"/>
      <c r="H365" s="259"/>
      <c r="I365" s="256"/>
      <c r="J365" s="284"/>
      <c r="K365" s="245" t="str">
        <f>IF(BDCORRECTIVA[[#This Row],[Fecha entrada]]=0,"",BDCORRECTIVA[[#This Row],[Fecha Fin]]-BDCORRECTIVA[[#This Row],[Fecha entrada]]+1)</f>
        <v/>
      </c>
      <c r="L365" s="256"/>
      <c r="M365" s="256"/>
      <c r="N365" s="256"/>
      <c r="O365" s="256"/>
      <c r="P365" s="256"/>
      <c r="Q365" s="259"/>
      <c r="R365" s="259"/>
      <c r="S365" s="259"/>
      <c r="T365" s="259"/>
    </row>
    <row r="366" spans="1:20" x14ac:dyDescent="0.2">
      <c r="A366" s="256"/>
      <c r="B366" s="257"/>
      <c r="C366" s="283"/>
      <c r="D366" s="259"/>
      <c r="E366" s="259"/>
      <c r="F366" s="259"/>
      <c r="G366" s="259"/>
      <c r="H366" s="259"/>
      <c r="I366" s="256"/>
      <c r="J366" s="284"/>
      <c r="K366" s="245" t="str">
        <f>IF(BDCORRECTIVA[[#This Row],[Fecha entrada]]=0,"",BDCORRECTIVA[[#This Row],[Fecha Fin]]-BDCORRECTIVA[[#This Row],[Fecha entrada]]+1)</f>
        <v/>
      </c>
      <c r="L366" s="256"/>
      <c r="M366" s="256"/>
      <c r="N366" s="256"/>
      <c r="O366" s="256"/>
      <c r="P366" s="256"/>
      <c r="Q366" s="259"/>
      <c r="R366" s="259"/>
      <c r="S366" s="259"/>
      <c r="T366" s="259"/>
    </row>
    <row r="367" spans="1:20" x14ac:dyDescent="0.2">
      <c r="A367" s="256"/>
      <c r="B367" s="257"/>
      <c r="C367" s="283"/>
      <c r="D367" s="259"/>
      <c r="E367" s="259"/>
      <c r="F367" s="259"/>
      <c r="G367" s="259"/>
      <c r="H367" s="259"/>
      <c r="I367" s="256"/>
      <c r="J367" s="284"/>
      <c r="K367" s="245" t="str">
        <f>IF(BDCORRECTIVA[[#This Row],[Fecha entrada]]=0,"",BDCORRECTIVA[[#This Row],[Fecha Fin]]-BDCORRECTIVA[[#This Row],[Fecha entrada]]+1)</f>
        <v/>
      </c>
      <c r="L367" s="256"/>
      <c r="M367" s="256"/>
      <c r="N367" s="256"/>
      <c r="O367" s="256"/>
      <c r="P367" s="256"/>
      <c r="Q367" s="259"/>
      <c r="R367" s="259"/>
      <c r="S367" s="259"/>
      <c r="T367" s="259"/>
    </row>
    <row r="368" spans="1:20" x14ac:dyDescent="0.2">
      <c r="A368" s="256"/>
      <c r="B368" s="257"/>
      <c r="C368" s="283"/>
      <c r="D368" s="259"/>
      <c r="E368" s="259"/>
      <c r="F368" s="259"/>
      <c r="G368" s="259"/>
      <c r="H368" s="259"/>
      <c r="I368" s="256"/>
      <c r="J368" s="284"/>
      <c r="K368" s="245" t="str">
        <f>IF(BDCORRECTIVA[[#This Row],[Fecha entrada]]=0,"",BDCORRECTIVA[[#This Row],[Fecha Fin]]-BDCORRECTIVA[[#This Row],[Fecha entrada]]+1)</f>
        <v/>
      </c>
      <c r="L368" s="256"/>
      <c r="M368" s="256"/>
      <c r="N368" s="256"/>
      <c r="O368" s="256"/>
      <c r="P368" s="256"/>
      <c r="Q368" s="259"/>
      <c r="R368" s="259"/>
      <c r="S368" s="259"/>
      <c r="T368" s="259"/>
    </row>
    <row r="369" spans="1:20" x14ac:dyDescent="0.2">
      <c r="A369" s="256"/>
      <c r="B369" s="257"/>
      <c r="C369" s="283"/>
      <c r="D369" s="259"/>
      <c r="E369" s="259"/>
      <c r="F369" s="259"/>
      <c r="G369" s="259"/>
      <c r="H369" s="259"/>
      <c r="I369" s="256"/>
      <c r="J369" s="284"/>
      <c r="K369" s="245" t="str">
        <f>IF(BDCORRECTIVA[[#This Row],[Fecha entrada]]=0,"",BDCORRECTIVA[[#This Row],[Fecha Fin]]-BDCORRECTIVA[[#This Row],[Fecha entrada]]+1)</f>
        <v/>
      </c>
      <c r="L369" s="256"/>
      <c r="M369" s="256"/>
      <c r="N369" s="256"/>
      <c r="O369" s="256"/>
      <c r="P369" s="256"/>
      <c r="Q369" s="259"/>
      <c r="R369" s="259"/>
      <c r="S369" s="259"/>
      <c r="T369" s="259"/>
    </row>
    <row r="370" spans="1:20" x14ac:dyDescent="0.2">
      <c r="A370" s="256"/>
      <c r="B370" s="257"/>
      <c r="C370" s="283"/>
      <c r="D370" s="259"/>
      <c r="E370" s="259"/>
      <c r="F370" s="259"/>
      <c r="G370" s="259"/>
      <c r="H370" s="259"/>
      <c r="I370" s="256"/>
      <c r="J370" s="284"/>
      <c r="K370" s="245" t="str">
        <f>IF(BDCORRECTIVA[[#This Row],[Fecha entrada]]=0,"",BDCORRECTIVA[[#This Row],[Fecha Fin]]-BDCORRECTIVA[[#This Row],[Fecha entrada]]+1)</f>
        <v/>
      </c>
      <c r="L370" s="256"/>
      <c r="M370" s="256"/>
      <c r="N370" s="256"/>
      <c r="O370" s="256"/>
      <c r="P370" s="256"/>
      <c r="Q370" s="259"/>
      <c r="R370" s="259"/>
      <c r="S370" s="259"/>
      <c r="T370" s="259"/>
    </row>
    <row r="371" spans="1:20" x14ac:dyDescent="0.2">
      <c r="A371" s="256"/>
      <c r="B371" s="257"/>
      <c r="C371" s="283"/>
      <c r="D371" s="259"/>
      <c r="E371" s="259"/>
      <c r="F371" s="259"/>
      <c r="G371" s="259"/>
      <c r="H371" s="259"/>
      <c r="I371" s="256"/>
      <c r="J371" s="284"/>
      <c r="K371" s="245" t="str">
        <f>IF(BDCORRECTIVA[[#This Row],[Fecha entrada]]=0,"",BDCORRECTIVA[[#This Row],[Fecha Fin]]-BDCORRECTIVA[[#This Row],[Fecha entrada]]+1)</f>
        <v/>
      </c>
      <c r="L371" s="256"/>
      <c r="M371" s="256"/>
      <c r="N371" s="256"/>
      <c r="O371" s="256"/>
      <c r="P371" s="256"/>
      <c r="Q371" s="259"/>
      <c r="R371" s="259"/>
      <c r="S371" s="259"/>
      <c r="T371" s="259"/>
    </row>
    <row r="372" spans="1:20" x14ac:dyDescent="0.2">
      <c r="A372" s="256"/>
      <c r="B372" s="257"/>
      <c r="C372" s="283"/>
      <c r="D372" s="259"/>
      <c r="E372" s="259"/>
      <c r="F372" s="259"/>
      <c r="G372" s="259"/>
      <c r="H372" s="259"/>
      <c r="I372" s="256"/>
      <c r="J372" s="284"/>
      <c r="K372" s="245" t="str">
        <f>IF(BDCORRECTIVA[[#This Row],[Fecha entrada]]=0,"",BDCORRECTIVA[[#This Row],[Fecha Fin]]-BDCORRECTIVA[[#This Row],[Fecha entrada]]+1)</f>
        <v/>
      </c>
      <c r="L372" s="256"/>
      <c r="M372" s="256"/>
      <c r="N372" s="256"/>
      <c r="O372" s="256"/>
      <c r="P372" s="256"/>
      <c r="Q372" s="259"/>
      <c r="R372" s="259"/>
      <c r="S372" s="259"/>
      <c r="T372" s="259"/>
    </row>
    <row r="373" spans="1:20" x14ac:dyDescent="0.2">
      <c r="A373" s="256"/>
      <c r="B373" s="257"/>
      <c r="C373" s="283"/>
      <c r="D373" s="259"/>
      <c r="E373" s="259"/>
      <c r="F373" s="259"/>
      <c r="G373" s="259"/>
      <c r="H373" s="259"/>
      <c r="I373" s="256"/>
      <c r="J373" s="284"/>
      <c r="K373" s="245" t="str">
        <f>IF(BDCORRECTIVA[[#This Row],[Fecha entrada]]=0,"",BDCORRECTIVA[[#This Row],[Fecha Fin]]-BDCORRECTIVA[[#This Row],[Fecha entrada]]+1)</f>
        <v/>
      </c>
      <c r="L373" s="256"/>
      <c r="M373" s="256"/>
      <c r="N373" s="256"/>
      <c r="O373" s="256"/>
      <c r="P373" s="256"/>
      <c r="Q373" s="259"/>
      <c r="R373" s="259"/>
      <c r="S373" s="259"/>
      <c r="T373" s="259"/>
    </row>
    <row r="374" spans="1:20" x14ac:dyDescent="0.2">
      <c r="A374" s="256"/>
      <c r="B374" s="257"/>
      <c r="C374" s="283"/>
      <c r="D374" s="259"/>
      <c r="E374" s="259"/>
      <c r="F374" s="259"/>
      <c r="G374" s="259"/>
      <c r="H374" s="259"/>
      <c r="I374" s="256"/>
      <c r="J374" s="284"/>
      <c r="K374" s="245" t="str">
        <f>IF(BDCORRECTIVA[[#This Row],[Fecha entrada]]=0,"",BDCORRECTIVA[[#This Row],[Fecha Fin]]-BDCORRECTIVA[[#This Row],[Fecha entrada]]+1)</f>
        <v/>
      </c>
      <c r="L374" s="256"/>
      <c r="M374" s="256"/>
      <c r="N374" s="256"/>
      <c r="O374" s="256"/>
      <c r="P374" s="256"/>
      <c r="Q374" s="259"/>
      <c r="R374" s="259"/>
      <c r="S374" s="259"/>
      <c r="T374" s="259"/>
    </row>
    <row r="375" spans="1:20" x14ac:dyDescent="0.2">
      <c r="A375" s="256"/>
      <c r="B375" s="257"/>
      <c r="C375" s="283"/>
      <c r="D375" s="259"/>
      <c r="E375" s="259"/>
      <c r="F375" s="259"/>
      <c r="G375" s="259"/>
      <c r="H375" s="259"/>
      <c r="I375" s="256"/>
      <c r="J375" s="284"/>
      <c r="K375" s="245" t="str">
        <f>IF(BDCORRECTIVA[[#This Row],[Fecha entrada]]=0,"",BDCORRECTIVA[[#This Row],[Fecha Fin]]-BDCORRECTIVA[[#This Row],[Fecha entrada]]+1)</f>
        <v/>
      </c>
      <c r="L375" s="256"/>
      <c r="M375" s="256"/>
      <c r="N375" s="256"/>
      <c r="O375" s="256"/>
      <c r="P375" s="256"/>
      <c r="Q375" s="259"/>
      <c r="R375" s="259"/>
      <c r="S375" s="259"/>
      <c r="T375" s="259"/>
    </row>
    <row r="376" spans="1:20" x14ac:dyDescent="0.2">
      <c r="A376" s="256"/>
      <c r="B376" s="257"/>
      <c r="C376" s="283"/>
      <c r="D376" s="259"/>
      <c r="E376" s="259"/>
      <c r="F376" s="259"/>
      <c r="G376" s="259"/>
      <c r="H376" s="259"/>
      <c r="I376" s="256"/>
      <c r="J376" s="284"/>
      <c r="K376" s="245" t="str">
        <f>IF(BDCORRECTIVA[[#This Row],[Fecha entrada]]=0,"",BDCORRECTIVA[[#This Row],[Fecha Fin]]-BDCORRECTIVA[[#This Row],[Fecha entrada]]+1)</f>
        <v/>
      </c>
      <c r="L376" s="256"/>
      <c r="M376" s="256"/>
      <c r="N376" s="256"/>
      <c r="O376" s="256"/>
      <c r="P376" s="256"/>
      <c r="Q376" s="259"/>
      <c r="R376" s="259"/>
      <c r="S376" s="259"/>
      <c r="T376" s="259"/>
    </row>
    <row r="377" spans="1:20" x14ac:dyDescent="0.2">
      <c r="A377" s="256"/>
      <c r="B377" s="257"/>
      <c r="C377" s="283"/>
      <c r="D377" s="259"/>
      <c r="E377" s="259"/>
      <c r="F377" s="259"/>
      <c r="G377" s="259"/>
      <c r="H377" s="259"/>
      <c r="I377" s="256"/>
      <c r="J377" s="284"/>
      <c r="K377" s="245" t="str">
        <f>IF(BDCORRECTIVA[[#This Row],[Fecha entrada]]=0,"",BDCORRECTIVA[[#This Row],[Fecha Fin]]-BDCORRECTIVA[[#This Row],[Fecha entrada]]+1)</f>
        <v/>
      </c>
      <c r="L377" s="256"/>
      <c r="M377" s="256"/>
      <c r="N377" s="256"/>
      <c r="O377" s="256"/>
      <c r="P377" s="256"/>
      <c r="Q377" s="259"/>
      <c r="R377" s="259"/>
      <c r="S377" s="259"/>
      <c r="T377" s="259"/>
    </row>
    <row r="378" spans="1:20" x14ac:dyDescent="0.2">
      <c r="A378" s="256"/>
      <c r="B378" s="257"/>
      <c r="C378" s="283"/>
      <c r="D378" s="259"/>
      <c r="E378" s="259"/>
      <c r="F378" s="259"/>
      <c r="G378" s="259"/>
      <c r="H378" s="259"/>
      <c r="I378" s="256"/>
      <c r="J378" s="284"/>
      <c r="K378" s="245" t="str">
        <f>IF(BDCORRECTIVA[[#This Row],[Fecha entrada]]=0,"",BDCORRECTIVA[[#This Row],[Fecha Fin]]-BDCORRECTIVA[[#This Row],[Fecha entrada]]+1)</f>
        <v/>
      </c>
      <c r="L378" s="256"/>
      <c r="M378" s="256"/>
      <c r="N378" s="256"/>
      <c r="O378" s="256"/>
      <c r="P378" s="256"/>
      <c r="Q378" s="259"/>
      <c r="R378" s="259"/>
      <c r="S378" s="259"/>
      <c r="T378" s="259"/>
    </row>
    <row r="379" spans="1:20" x14ac:dyDescent="0.2">
      <c r="A379" s="256"/>
      <c r="B379" s="257"/>
      <c r="C379" s="283"/>
      <c r="D379" s="259"/>
      <c r="E379" s="259"/>
      <c r="F379" s="259"/>
      <c r="G379" s="259"/>
      <c r="H379" s="259"/>
      <c r="I379" s="256"/>
      <c r="J379" s="284"/>
      <c r="K379" s="245" t="str">
        <f>IF(BDCORRECTIVA[[#This Row],[Fecha entrada]]=0,"",BDCORRECTIVA[[#This Row],[Fecha Fin]]-BDCORRECTIVA[[#This Row],[Fecha entrada]]+1)</f>
        <v/>
      </c>
      <c r="L379" s="256"/>
      <c r="M379" s="256"/>
      <c r="N379" s="256"/>
      <c r="O379" s="256"/>
      <c r="P379" s="256"/>
      <c r="Q379" s="259"/>
      <c r="R379" s="259"/>
      <c r="S379" s="259"/>
      <c r="T379" s="259"/>
    </row>
    <row r="380" spans="1:20" x14ac:dyDescent="0.2">
      <c r="A380" s="256"/>
      <c r="B380" s="257"/>
      <c r="C380" s="283"/>
      <c r="D380" s="259"/>
      <c r="E380" s="259"/>
      <c r="F380" s="259"/>
      <c r="G380" s="259"/>
      <c r="H380" s="259"/>
      <c r="I380" s="256"/>
      <c r="J380" s="284"/>
      <c r="K380" s="245" t="str">
        <f>IF(BDCORRECTIVA[[#This Row],[Fecha entrada]]=0,"",BDCORRECTIVA[[#This Row],[Fecha Fin]]-BDCORRECTIVA[[#This Row],[Fecha entrada]]+1)</f>
        <v/>
      </c>
      <c r="L380" s="256"/>
      <c r="M380" s="256"/>
      <c r="N380" s="256"/>
      <c r="O380" s="256"/>
      <c r="P380" s="256"/>
      <c r="Q380" s="259"/>
      <c r="R380" s="259"/>
      <c r="S380" s="259"/>
      <c r="T380" s="259"/>
    </row>
    <row r="381" spans="1:20" x14ac:dyDescent="0.2">
      <c r="A381" s="256"/>
      <c r="B381" s="257"/>
      <c r="C381" s="283"/>
      <c r="D381" s="259"/>
      <c r="E381" s="259"/>
      <c r="F381" s="259"/>
      <c r="G381" s="259"/>
      <c r="H381" s="259"/>
      <c r="I381" s="256"/>
      <c r="J381" s="284"/>
      <c r="K381" s="245" t="str">
        <f>IF(BDCORRECTIVA[[#This Row],[Fecha entrada]]=0,"",BDCORRECTIVA[[#This Row],[Fecha Fin]]-BDCORRECTIVA[[#This Row],[Fecha entrada]]+1)</f>
        <v/>
      </c>
      <c r="L381" s="256"/>
      <c r="M381" s="256"/>
      <c r="N381" s="256"/>
      <c r="O381" s="256"/>
      <c r="P381" s="256"/>
      <c r="Q381" s="259"/>
      <c r="R381" s="259"/>
      <c r="S381" s="259"/>
      <c r="T381" s="259"/>
    </row>
    <row r="382" spans="1:20" x14ac:dyDescent="0.2">
      <c r="A382" s="256"/>
      <c r="B382" s="257"/>
      <c r="C382" s="283"/>
      <c r="D382" s="259"/>
      <c r="E382" s="259"/>
      <c r="F382" s="259"/>
      <c r="G382" s="259"/>
      <c r="H382" s="259"/>
      <c r="I382" s="256"/>
      <c r="J382" s="284"/>
      <c r="K382" s="245" t="str">
        <f>IF(BDCORRECTIVA[[#This Row],[Fecha entrada]]=0,"",BDCORRECTIVA[[#This Row],[Fecha Fin]]-BDCORRECTIVA[[#This Row],[Fecha entrada]]+1)</f>
        <v/>
      </c>
      <c r="L382" s="256"/>
      <c r="M382" s="256"/>
      <c r="N382" s="256"/>
      <c r="O382" s="256"/>
      <c r="P382" s="256"/>
      <c r="Q382" s="259"/>
      <c r="R382" s="259"/>
      <c r="S382" s="259"/>
      <c r="T382" s="259"/>
    </row>
    <row r="383" spans="1:20" x14ac:dyDescent="0.2">
      <c r="A383" s="256"/>
      <c r="B383" s="257"/>
      <c r="C383" s="283"/>
      <c r="D383" s="259"/>
      <c r="E383" s="259"/>
      <c r="F383" s="259"/>
      <c r="G383" s="259"/>
      <c r="H383" s="259"/>
      <c r="I383" s="256"/>
      <c r="J383" s="284"/>
      <c r="K383" s="245" t="str">
        <f>IF(BDCORRECTIVA[[#This Row],[Fecha entrada]]=0,"",BDCORRECTIVA[[#This Row],[Fecha Fin]]-BDCORRECTIVA[[#This Row],[Fecha entrada]]+1)</f>
        <v/>
      </c>
      <c r="L383" s="256"/>
      <c r="M383" s="256"/>
      <c r="N383" s="256"/>
      <c r="O383" s="256"/>
      <c r="P383" s="256"/>
      <c r="Q383" s="259"/>
      <c r="R383" s="259"/>
      <c r="S383" s="259"/>
      <c r="T383" s="259"/>
    </row>
    <row r="384" spans="1:20" x14ac:dyDescent="0.2">
      <c r="A384" s="256"/>
      <c r="B384" s="257"/>
      <c r="C384" s="283"/>
      <c r="D384" s="259"/>
      <c r="E384" s="259"/>
      <c r="F384" s="259"/>
      <c r="G384" s="259"/>
      <c r="H384" s="259"/>
      <c r="I384" s="256"/>
      <c r="J384" s="284"/>
      <c r="K384" s="245" t="str">
        <f>IF(BDCORRECTIVA[[#This Row],[Fecha entrada]]=0,"",BDCORRECTIVA[[#This Row],[Fecha Fin]]-BDCORRECTIVA[[#This Row],[Fecha entrada]]+1)</f>
        <v/>
      </c>
      <c r="L384" s="256"/>
      <c r="M384" s="256"/>
      <c r="N384" s="256"/>
      <c r="O384" s="256"/>
      <c r="P384" s="256"/>
      <c r="Q384" s="259"/>
      <c r="R384" s="259"/>
      <c r="S384" s="259"/>
      <c r="T384" s="259"/>
    </row>
    <row r="385" spans="1:20" x14ac:dyDescent="0.2">
      <c r="A385" s="256"/>
      <c r="B385" s="257"/>
      <c r="C385" s="283"/>
      <c r="D385" s="259"/>
      <c r="E385" s="259"/>
      <c r="F385" s="259"/>
      <c r="G385" s="259"/>
      <c r="H385" s="259"/>
      <c r="I385" s="256"/>
      <c r="J385" s="284"/>
      <c r="K385" s="245" t="str">
        <f>IF(BDCORRECTIVA[[#This Row],[Fecha entrada]]=0,"",BDCORRECTIVA[[#This Row],[Fecha Fin]]-BDCORRECTIVA[[#This Row],[Fecha entrada]]+1)</f>
        <v/>
      </c>
      <c r="L385" s="256"/>
      <c r="M385" s="256"/>
      <c r="N385" s="256"/>
      <c r="O385" s="256"/>
      <c r="P385" s="256"/>
      <c r="Q385" s="259"/>
      <c r="R385" s="259"/>
      <c r="S385" s="259"/>
      <c r="T385" s="259"/>
    </row>
    <row r="386" spans="1:20" x14ac:dyDescent="0.2">
      <c r="A386" s="256"/>
      <c r="B386" s="257"/>
      <c r="C386" s="283"/>
      <c r="D386" s="259"/>
      <c r="E386" s="259"/>
      <c r="F386" s="259"/>
      <c r="G386" s="259"/>
      <c r="H386" s="259"/>
      <c r="I386" s="256"/>
      <c r="J386" s="284"/>
      <c r="K386" s="245" t="str">
        <f>IF(BDCORRECTIVA[[#This Row],[Fecha entrada]]=0,"",BDCORRECTIVA[[#This Row],[Fecha Fin]]-BDCORRECTIVA[[#This Row],[Fecha entrada]]+1)</f>
        <v/>
      </c>
      <c r="L386" s="256"/>
      <c r="M386" s="256"/>
      <c r="N386" s="256"/>
      <c r="O386" s="256"/>
      <c r="P386" s="256"/>
      <c r="Q386" s="259"/>
      <c r="R386" s="259"/>
      <c r="S386" s="259"/>
      <c r="T386" s="259"/>
    </row>
    <row r="387" spans="1:20" x14ac:dyDescent="0.2">
      <c r="A387" s="256"/>
      <c r="B387" s="257"/>
      <c r="C387" s="283"/>
      <c r="D387" s="259"/>
      <c r="E387" s="259"/>
      <c r="F387" s="259"/>
      <c r="G387" s="259"/>
      <c r="H387" s="259"/>
      <c r="I387" s="256"/>
      <c r="J387" s="284"/>
      <c r="K387" s="245" t="str">
        <f>IF(BDCORRECTIVA[[#This Row],[Fecha entrada]]=0,"",BDCORRECTIVA[[#This Row],[Fecha Fin]]-BDCORRECTIVA[[#This Row],[Fecha entrada]]+1)</f>
        <v/>
      </c>
      <c r="L387" s="256"/>
      <c r="M387" s="256"/>
      <c r="N387" s="256"/>
      <c r="O387" s="256"/>
      <c r="P387" s="256"/>
      <c r="Q387" s="259"/>
      <c r="R387" s="259"/>
      <c r="S387" s="259"/>
      <c r="T387" s="259"/>
    </row>
    <row r="388" spans="1:20" x14ac:dyDescent="0.2">
      <c r="A388" s="256"/>
      <c r="B388" s="257"/>
      <c r="C388" s="283"/>
      <c r="D388" s="259"/>
      <c r="E388" s="259"/>
      <c r="F388" s="259"/>
      <c r="G388" s="259"/>
      <c r="H388" s="259"/>
      <c r="I388" s="256"/>
      <c r="J388" s="284"/>
      <c r="K388" s="245" t="str">
        <f>IF(BDCORRECTIVA[[#This Row],[Fecha entrada]]=0,"",BDCORRECTIVA[[#This Row],[Fecha Fin]]-BDCORRECTIVA[[#This Row],[Fecha entrada]]+1)</f>
        <v/>
      </c>
      <c r="L388" s="256"/>
      <c r="M388" s="256"/>
      <c r="N388" s="256"/>
      <c r="O388" s="256"/>
      <c r="P388" s="256"/>
      <c r="Q388" s="259"/>
      <c r="R388" s="259"/>
      <c r="S388" s="259"/>
      <c r="T388" s="259"/>
    </row>
    <row r="389" spans="1:20" x14ac:dyDescent="0.2">
      <c r="A389" s="256"/>
      <c r="B389" s="257"/>
      <c r="C389" s="283"/>
      <c r="D389" s="259"/>
      <c r="E389" s="259"/>
      <c r="F389" s="259"/>
      <c r="G389" s="259"/>
      <c r="H389" s="259"/>
      <c r="I389" s="256"/>
      <c r="J389" s="284"/>
      <c r="K389" s="245" t="str">
        <f>IF(BDCORRECTIVA[[#This Row],[Fecha entrada]]=0,"",BDCORRECTIVA[[#This Row],[Fecha Fin]]-BDCORRECTIVA[[#This Row],[Fecha entrada]]+1)</f>
        <v/>
      </c>
      <c r="L389" s="256"/>
      <c r="M389" s="256"/>
      <c r="N389" s="256"/>
      <c r="O389" s="256"/>
      <c r="P389" s="256"/>
      <c r="Q389" s="259"/>
      <c r="R389" s="259"/>
      <c r="S389" s="259"/>
      <c r="T389" s="259"/>
    </row>
    <row r="390" spans="1:20" x14ac:dyDescent="0.2">
      <c r="A390" s="256"/>
      <c r="B390" s="257"/>
      <c r="C390" s="283"/>
      <c r="D390" s="259"/>
      <c r="E390" s="259"/>
      <c r="F390" s="259"/>
      <c r="G390" s="259"/>
      <c r="H390" s="259"/>
      <c r="I390" s="256"/>
      <c r="J390" s="284"/>
      <c r="K390" s="245" t="str">
        <f>IF(BDCORRECTIVA[[#This Row],[Fecha entrada]]=0,"",BDCORRECTIVA[[#This Row],[Fecha Fin]]-BDCORRECTIVA[[#This Row],[Fecha entrada]]+1)</f>
        <v/>
      </c>
      <c r="L390" s="256"/>
      <c r="M390" s="256"/>
      <c r="N390" s="256"/>
      <c r="O390" s="256"/>
      <c r="P390" s="256"/>
      <c r="Q390" s="259"/>
      <c r="R390" s="259"/>
      <c r="S390" s="259"/>
      <c r="T390" s="259"/>
    </row>
    <row r="391" spans="1:20" x14ac:dyDescent="0.2">
      <c r="A391" s="256"/>
      <c r="B391" s="257"/>
      <c r="C391" s="283"/>
      <c r="D391" s="259"/>
      <c r="E391" s="259"/>
      <c r="F391" s="259"/>
      <c r="G391" s="259"/>
      <c r="H391" s="259"/>
      <c r="I391" s="256"/>
      <c r="J391" s="284"/>
      <c r="K391" s="245" t="str">
        <f>IF(BDCORRECTIVA[[#This Row],[Fecha entrada]]=0,"",BDCORRECTIVA[[#This Row],[Fecha Fin]]-BDCORRECTIVA[[#This Row],[Fecha entrada]]+1)</f>
        <v/>
      </c>
      <c r="L391" s="256"/>
      <c r="M391" s="256"/>
      <c r="N391" s="256"/>
      <c r="O391" s="256"/>
      <c r="P391" s="256"/>
      <c r="Q391" s="259"/>
      <c r="R391" s="259"/>
      <c r="S391" s="259"/>
      <c r="T391" s="259"/>
    </row>
    <row r="392" spans="1:20" x14ac:dyDescent="0.2">
      <c r="A392" s="256"/>
      <c r="B392" s="257"/>
      <c r="C392" s="283"/>
      <c r="D392" s="259"/>
      <c r="E392" s="259"/>
      <c r="F392" s="259"/>
      <c r="G392" s="259"/>
      <c r="H392" s="259"/>
      <c r="I392" s="256"/>
      <c r="J392" s="284"/>
      <c r="K392" s="245" t="str">
        <f>IF(BDCORRECTIVA[[#This Row],[Fecha entrada]]=0,"",BDCORRECTIVA[[#This Row],[Fecha Fin]]-BDCORRECTIVA[[#This Row],[Fecha entrada]]+1)</f>
        <v/>
      </c>
      <c r="L392" s="256"/>
      <c r="M392" s="256"/>
      <c r="N392" s="256"/>
      <c r="O392" s="256"/>
      <c r="P392" s="256"/>
      <c r="Q392" s="259"/>
      <c r="R392" s="259"/>
      <c r="S392" s="259"/>
      <c r="T392" s="259"/>
    </row>
    <row r="393" spans="1:20" x14ac:dyDescent="0.2">
      <c r="A393" s="256"/>
      <c r="B393" s="257"/>
      <c r="C393" s="283"/>
      <c r="D393" s="259"/>
      <c r="E393" s="259"/>
      <c r="F393" s="259"/>
      <c r="G393" s="259"/>
      <c r="H393" s="259"/>
      <c r="I393" s="256"/>
      <c r="J393" s="284"/>
      <c r="K393" s="245" t="str">
        <f>IF(BDCORRECTIVA[[#This Row],[Fecha entrada]]=0,"",BDCORRECTIVA[[#This Row],[Fecha Fin]]-BDCORRECTIVA[[#This Row],[Fecha entrada]]+1)</f>
        <v/>
      </c>
      <c r="L393" s="256"/>
      <c r="M393" s="256"/>
      <c r="N393" s="256"/>
      <c r="O393" s="256"/>
      <c r="P393" s="256"/>
      <c r="Q393" s="259"/>
      <c r="R393" s="259"/>
      <c r="S393" s="259"/>
      <c r="T393" s="259"/>
    </row>
    <row r="394" spans="1:20" x14ac:dyDescent="0.2">
      <c r="A394" s="256"/>
      <c r="B394" s="257"/>
      <c r="C394" s="283"/>
      <c r="D394" s="259"/>
      <c r="E394" s="259"/>
      <c r="F394" s="259"/>
      <c r="G394" s="259"/>
      <c r="H394" s="259"/>
      <c r="I394" s="256"/>
      <c r="J394" s="284"/>
      <c r="K394" s="245" t="str">
        <f>IF(BDCORRECTIVA[[#This Row],[Fecha entrada]]=0,"",BDCORRECTIVA[[#This Row],[Fecha Fin]]-BDCORRECTIVA[[#This Row],[Fecha entrada]]+1)</f>
        <v/>
      </c>
      <c r="L394" s="256"/>
      <c r="M394" s="256"/>
      <c r="N394" s="256"/>
      <c r="O394" s="256"/>
      <c r="P394" s="256"/>
      <c r="Q394" s="259"/>
      <c r="R394" s="259"/>
      <c r="S394" s="259"/>
      <c r="T394" s="259"/>
    </row>
    <row r="395" spans="1:20" x14ac:dyDescent="0.2">
      <c r="A395" s="256"/>
      <c r="B395" s="257"/>
      <c r="C395" s="283"/>
      <c r="D395" s="259"/>
      <c r="E395" s="259"/>
      <c r="F395" s="259"/>
      <c r="G395" s="259"/>
      <c r="H395" s="259"/>
      <c r="I395" s="256"/>
      <c r="J395" s="284"/>
      <c r="K395" s="245" t="str">
        <f>IF(BDCORRECTIVA[[#This Row],[Fecha entrada]]=0,"",BDCORRECTIVA[[#This Row],[Fecha Fin]]-BDCORRECTIVA[[#This Row],[Fecha entrada]]+1)</f>
        <v/>
      </c>
      <c r="L395" s="256"/>
      <c r="M395" s="256"/>
      <c r="N395" s="256"/>
      <c r="O395" s="256"/>
      <c r="P395" s="256"/>
      <c r="Q395" s="259"/>
      <c r="R395" s="259"/>
      <c r="S395" s="259"/>
      <c r="T395" s="259"/>
    </row>
    <row r="396" spans="1:20" x14ac:dyDescent="0.2">
      <c r="A396" s="256"/>
      <c r="B396" s="257"/>
      <c r="C396" s="283"/>
      <c r="D396" s="259"/>
      <c r="E396" s="259"/>
      <c r="F396" s="259"/>
      <c r="G396" s="259"/>
      <c r="H396" s="259"/>
      <c r="I396" s="256"/>
      <c r="J396" s="284"/>
      <c r="K396" s="245" t="str">
        <f>IF(BDCORRECTIVA[[#This Row],[Fecha entrada]]=0,"",BDCORRECTIVA[[#This Row],[Fecha Fin]]-BDCORRECTIVA[[#This Row],[Fecha entrada]]+1)</f>
        <v/>
      </c>
      <c r="L396" s="256"/>
      <c r="M396" s="256"/>
      <c r="N396" s="256"/>
      <c r="O396" s="256"/>
      <c r="P396" s="256"/>
      <c r="Q396" s="259"/>
      <c r="R396" s="259"/>
      <c r="S396" s="259"/>
      <c r="T396" s="259"/>
    </row>
    <row r="397" spans="1:20" x14ac:dyDescent="0.2">
      <c r="A397" s="256"/>
      <c r="B397" s="257"/>
      <c r="C397" s="283"/>
      <c r="D397" s="259"/>
      <c r="E397" s="259"/>
      <c r="F397" s="259"/>
      <c r="G397" s="259"/>
      <c r="H397" s="259"/>
      <c r="I397" s="256"/>
      <c r="J397" s="284"/>
      <c r="K397" s="245" t="str">
        <f>IF(BDCORRECTIVA[[#This Row],[Fecha entrada]]=0,"",BDCORRECTIVA[[#This Row],[Fecha Fin]]-BDCORRECTIVA[[#This Row],[Fecha entrada]]+1)</f>
        <v/>
      </c>
      <c r="L397" s="256"/>
      <c r="M397" s="256"/>
      <c r="N397" s="256"/>
      <c r="O397" s="256"/>
      <c r="P397" s="256"/>
      <c r="Q397" s="259"/>
      <c r="R397" s="259"/>
      <c r="S397" s="259"/>
      <c r="T397" s="259"/>
    </row>
    <row r="398" spans="1:20" x14ac:dyDescent="0.2">
      <c r="A398" s="256"/>
      <c r="B398" s="257"/>
      <c r="C398" s="283"/>
      <c r="D398" s="259"/>
      <c r="E398" s="259"/>
      <c r="F398" s="259"/>
      <c r="G398" s="259"/>
      <c r="H398" s="259"/>
      <c r="I398" s="256"/>
      <c r="J398" s="284"/>
      <c r="K398" s="245" t="str">
        <f>IF(BDCORRECTIVA[[#This Row],[Fecha entrada]]=0,"",BDCORRECTIVA[[#This Row],[Fecha Fin]]-BDCORRECTIVA[[#This Row],[Fecha entrada]]+1)</f>
        <v/>
      </c>
      <c r="L398" s="256"/>
      <c r="M398" s="256"/>
      <c r="N398" s="256"/>
      <c r="O398" s="256"/>
      <c r="P398" s="256"/>
      <c r="Q398" s="259"/>
      <c r="R398" s="259"/>
      <c r="S398" s="259"/>
      <c r="T398" s="259"/>
    </row>
    <row r="399" spans="1:20" x14ac:dyDescent="0.2">
      <c r="A399" s="256"/>
      <c r="B399" s="257"/>
      <c r="C399" s="283"/>
      <c r="D399" s="259"/>
      <c r="E399" s="259"/>
      <c r="F399" s="259"/>
      <c r="G399" s="259"/>
      <c r="H399" s="259"/>
      <c r="I399" s="256"/>
      <c r="J399" s="284"/>
      <c r="K399" s="245" t="str">
        <f>IF(BDCORRECTIVA[[#This Row],[Fecha entrada]]=0,"",BDCORRECTIVA[[#This Row],[Fecha Fin]]-BDCORRECTIVA[[#This Row],[Fecha entrada]]+1)</f>
        <v/>
      </c>
      <c r="L399" s="256"/>
      <c r="M399" s="256"/>
      <c r="N399" s="256"/>
      <c r="O399" s="256"/>
      <c r="P399" s="256"/>
      <c r="Q399" s="259"/>
      <c r="R399" s="259"/>
      <c r="S399" s="259"/>
      <c r="T399" s="259"/>
    </row>
    <row r="400" spans="1:20" x14ac:dyDescent="0.2">
      <c r="A400" s="256"/>
      <c r="B400" s="257"/>
      <c r="C400" s="283"/>
      <c r="D400" s="259"/>
      <c r="E400" s="259"/>
      <c r="F400" s="259"/>
      <c r="G400" s="259"/>
      <c r="H400" s="259"/>
      <c r="I400" s="256"/>
      <c r="J400" s="284"/>
      <c r="K400" s="245" t="str">
        <f>IF(BDCORRECTIVA[[#This Row],[Fecha entrada]]=0,"",BDCORRECTIVA[[#This Row],[Fecha Fin]]-BDCORRECTIVA[[#This Row],[Fecha entrada]]+1)</f>
        <v/>
      </c>
      <c r="L400" s="256"/>
      <c r="M400" s="256"/>
      <c r="N400" s="256"/>
      <c r="O400" s="256"/>
      <c r="P400" s="256"/>
      <c r="Q400" s="259"/>
      <c r="R400" s="259"/>
      <c r="S400" s="259"/>
      <c r="T400" s="259"/>
    </row>
    <row r="401" spans="1:20" x14ac:dyDescent="0.2">
      <c r="A401" s="256"/>
      <c r="B401" s="257"/>
      <c r="C401" s="283"/>
      <c r="D401" s="259"/>
      <c r="E401" s="259"/>
      <c r="F401" s="259"/>
      <c r="G401" s="259"/>
      <c r="H401" s="259"/>
      <c r="I401" s="256"/>
      <c r="J401" s="284"/>
      <c r="K401" s="245" t="str">
        <f>IF(BDCORRECTIVA[[#This Row],[Fecha entrada]]=0,"",BDCORRECTIVA[[#This Row],[Fecha Fin]]-BDCORRECTIVA[[#This Row],[Fecha entrada]]+1)</f>
        <v/>
      </c>
      <c r="L401" s="256"/>
      <c r="M401" s="256"/>
      <c r="N401" s="256"/>
      <c r="O401" s="256"/>
      <c r="P401" s="256"/>
      <c r="Q401" s="259"/>
      <c r="R401" s="259"/>
      <c r="S401" s="259"/>
      <c r="T401" s="259"/>
    </row>
    <row r="402" spans="1:20" x14ac:dyDescent="0.2">
      <c r="A402" s="256"/>
      <c r="B402" s="257"/>
      <c r="C402" s="283"/>
      <c r="D402" s="259"/>
      <c r="E402" s="259"/>
      <c r="F402" s="259"/>
      <c r="G402" s="259"/>
      <c r="H402" s="259"/>
      <c r="I402" s="256"/>
      <c r="J402" s="284"/>
      <c r="K402" s="245" t="str">
        <f>IF(BDCORRECTIVA[[#This Row],[Fecha entrada]]=0,"",BDCORRECTIVA[[#This Row],[Fecha Fin]]-BDCORRECTIVA[[#This Row],[Fecha entrada]]+1)</f>
        <v/>
      </c>
      <c r="L402" s="256"/>
      <c r="M402" s="256"/>
      <c r="N402" s="256"/>
      <c r="O402" s="256"/>
      <c r="P402" s="256"/>
      <c r="Q402" s="259"/>
      <c r="R402" s="259"/>
      <c r="S402" s="259"/>
      <c r="T402" s="259"/>
    </row>
    <row r="403" spans="1:20" x14ac:dyDescent="0.2">
      <c r="A403" s="256"/>
      <c r="B403" s="257"/>
      <c r="C403" s="283"/>
      <c r="D403" s="259"/>
      <c r="E403" s="259"/>
      <c r="F403" s="259"/>
      <c r="G403" s="259"/>
      <c r="H403" s="259"/>
      <c r="I403" s="256"/>
      <c r="J403" s="284"/>
      <c r="K403" s="245" t="str">
        <f>IF(BDCORRECTIVA[[#This Row],[Fecha entrada]]=0,"",BDCORRECTIVA[[#This Row],[Fecha Fin]]-BDCORRECTIVA[[#This Row],[Fecha entrada]]+1)</f>
        <v/>
      </c>
      <c r="L403" s="256"/>
      <c r="M403" s="256"/>
      <c r="N403" s="256"/>
      <c r="O403" s="256"/>
      <c r="P403" s="256"/>
      <c r="Q403" s="259"/>
      <c r="R403" s="259"/>
      <c r="S403" s="259"/>
      <c r="T403" s="259"/>
    </row>
    <row r="404" spans="1:20" x14ac:dyDescent="0.2">
      <c r="A404" s="256"/>
      <c r="B404" s="257"/>
      <c r="C404" s="283"/>
      <c r="D404" s="259"/>
      <c r="E404" s="259"/>
      <c r="F404" s="259"/>
      <c r="G404" s="259"/>
      <c r="H404" s="259"/>
      <c r="I404" s="256"/>
      <c r="J404" s="284"/>
      <c r="K404" s="245" t="str">
        <f>IF(BDCORRECTIVA[[#This Row],[Fecha entrada]]=0,"",BDCORRECTIVA[[#This Row],[Fecha Fin]]-BDCORRECTIVA[[#This Row],[Fecha entrada]]+1)</f>
        <v/>
      </c>
      <c r="L404" s="256"/>
      <c r="M404" s="256"/>
      <c r="N404" s="256"/>
      <c r="O404" s="256"/>
      <c r="P404" s="256"/>
      <c r="Q404" s="259"/>
      <c r="R404" s="259"/>
      <c r="S404" s="259"/>
      <c r="T404" s="259"/>
    </row>
    <row r="405" spans="1:20" x14ac:dyDescent="0.2">
      <c r="A405" s="256"/>
      <c r="B405" s="257"/>
      <c r="C405" s="283"/>
      <c r="D405" s="259"/>
      <c r="E405" s="259"/>
      <c r="F405" s="259"/>
      <c r="G405" s="259"/>
      <c r="H405" s="259"/>
      <c r="I405" s="256"/>
      <c r="J405" s="284"/>
      <c r="K405" s="245" t="str">
        <f>IF(BDCORRECTIVA[[#This Row],[Fecha entrada]]=0,"",BDCORRECTIVA[[#This Row],[Fecha Fin]]-BDCORRECTIVA[[#This Row],[Fecha entrada]]+1)</f>
        <v/>
      </c>
      <c r="L405" s="256"/>
      <c r="M405" s="256"/>
      <c r="N405" s="256"/>
      <c r="O405" s="256"/>
      <c r="P405" s="256"/>
      <c r="Q405" s="259"/>
      <c r="R405" s="259"/>
      <c r="S405" s="259"/>
      <c r="T405" s="259"/>
    </row>
    <row r="406" spans="1:20" x14ac:dyDescent="0.2">
      <c r="A406" s="256"/>
      <c r="B406" s="257"/>
      <c r="C406" s="283"/>
      <c r="D406" s="259"/>
      <c r="E406" s="259"/>
      <c r="F406" s="259"/>
      <c r="G406" s="259"/>
      <c r="H406" s="259"/>
      <c r="I406" s="256"/>
      <c r="J406" s="284"/>
      <c r="K406" s="245" t="str">
        <f>IF(BDCORRECTIVA[[#This Row],[Fecha entrada]]=0,"",BDCORRECTIVA[[#This Row],[Fecha Fin]]-BDCORRECTIVA[[#This Row],[Fecha entrada]]+1)</f>
        <v/>
      </c>
      <c r="L406" s="256"/>
      <c r="M406" s="256"/>
      <c r="N406" s="256"/>
      <c r="O406" s="256"/>
      <c r="P406" s="256"/>
      <c r="Q406" s="259"/>
      <c r="R406" s="259"/>
      <c r="S406" s="259"/>
      <c r="T406" s="259"/>
    </row>
    <row r="407" spans="1:20" x14ac:dyDescent="0.2">
      <c r="A407" s="256"/>
      <c r="B407" s="257"/>
      <c r="C407" s="283"/>
      <c r="D407" s="259"/>
      <c r="E407" s="259"/>
      <c r="F407" s="259"/>
      <c r="G407" s="259"/>
      <c r="H407" s="259"/>
      <c r="I407" s="256"/>
      <c r="J407" s="284"/>
      <c r="K407" s="245" t="str">
        <f>IF(BDCORRECTIVA[[#This Row],[Fecha entrada]]=0,"",BDCORRECTIVA[[#This Row],[Fecha Fin]]-BDCORRECTIVA[[#This Row],[Fecha entrada]]+1)</f>
        <v/>
      </c>
      <c r="L407" s="256"/>
      <c r="M407" s="256"/>
      <c r="N407" s="256"/>
      <c r="O407" s="256"/>
      <c r="P407" s="256"/>
      <c r="Q407" s="259"/>
      <c r="R407" s="259"/>
      <c r="S407" s="259"/>
      <c r="T407" s="259"/>
    </row>
    <row r="408" spans="1:20" x14ac:dyDescent="0.2">
      <c r="A408" s="256"/>
      <c r="B408" s="257"/>
      <c r="C408" s="283"/>
      <c r="D408" s="259"/>
      <c r="E408" s="259"/>
      <c r="F408" s="259"/>
      <c r="G408" s="259"/>
      <c r="H408" s="259"/>
      <c r="I408" s="256"/>
      <c r="J408" s="284"/>
      <c r="K408" s="245" t="str">
        <f>IF(BDCORRECTIVA[[#This Row],[Fecha entrada]]=0,"",BDCORRECTIVA[[#This Row],[Fecha Fin]]-BDCORRECTIVA[[#This Row],[Fecha entrada]]+1)</f>
        <v/>
      </c>
      <c r="L408" s="256"/>
      <c r="M408" s="256"/>
      <c r="N408" s="256"/>
      <c r="O408" s="256"/>
      <c r="P408" s="256"/>
      <c r="Q408" s="259"/>
      <c r="R408" s="259"/>
      <c r="S408" s="259"/>
      <c r="T408" s="259"/>
    </row>
    <row r="409" spans="1:20" x14ac:dyDescent="0.2">
      <c r="A409" s="256"/>
      <c r="B409" s="257"/>
      <c r="C409" s="283"/>
      <c r="D409" s="259"/>
      <c r="E409" s="259"/>
      <c r="F409" s="259"/>
      <c r="G409" s="259"/>
      <c r="H409" s="259"/>
      <c r="I409" s="256"/>
      <c r="J409" s="284"/>
      <c r="K409" s="245" t="str">
        <f>IF(BDCORRECTIVA[[#This Row],[Fecha entrada]]=0,"",BDCORRECTIVA[[#This Row],[Fecha Fin]]-BDCORRECTIVA[[#This Row],[Fecha entrada]]+1)</f>
        <v/>
      </c>
      <c r="L409" s="256"/>
      <c r="M409" s="256"/>
      <c r="N409" s="256"/>
      <c r="O409" s="256"/>
      <c r="P409" s="256"/>
      <c r="Q409" s="259"/>
      <c r="R409" s="259"/>
      <c r="S409" s="259"/>
      <c r="T409" s="259"/>
    </row>
    <row r="410" spans="1:20" x14ac:dyDescent="0.2">
      <c r="A410" s="256"/>
      <c r="B410" s="257"/>
      <c r="C410" s="283"/>
      <c r="D410" s="259"/>
      <c r="E410" s="259"/>
      <c r="F410" s="259"/>
      <c r="G410" s="259"/>
      <c r="H410" s="259"/>
      <c r="I410" s="256"/>
      <c r="J410" s="284"/>
      <c r="K410" s="245" t="str">
        <f>IF(BDCORRECTIVA[[#This Row],[Fecha entrada]]=0,"",BDCORRECTIVA[[#This Row],[Fecha Fin]]-BDCORRECTIVA[[#This Row],[Fecha entrada]]+1)</f>
        <v/>
      </c>
      <c r="L410" s="256"/>
      <c r="M410" s="256"/>
      <c r="N410" s="256"/>
      <c r="O410" s="256"/>
      <c r="P410" s="256"/>
      <c r="Q410" s="259"/>
      <c r="R410" s="259"/>
      <c r="S410" s="259"/>
      <c r="T410" s="259"/>
    </row>
    <row r="411" spans="1:20" x14ac:dyDescent="0.2">
      <c r="A411" s="256"/>
      <c r="B411" s="257"/>
      <c r="C411" s="283"/>
      <c r="D411" s="259"/>
      <c r="E411" s="259"/>
      <c r="F411" s="259"/>
      <c r="G411" s="259"/>
      <c r="H411" s="259"/>
      <c r="I411" s="256"/>
      <c r="J411" s="284"/>
      <c r="K411" s="245" t="str">
        <f>IF(BDCORRECTIVA[[#This Row],[Fecha entrada]]=0,"",BDCORRECTIVA[[#This Row],[Fecha Fin]]-BDCORRECTIVA[[#This Row],[Fecha entrada]]+1)</f>
        <v/>
      </c>
      <c r="L411" s="256"/>
      <c r="M411" s="256"/>
      <c r="N411" s="256"/>
      <c r="O411" s="256"/>
      <c r="P411" s="256"/>
      <c r="Q411" s="259"/>
      <c r="R411" s="259"/>
      <c r="S411" s="259"/>
      <c r="T411" s="259"/>
    </row>
    <row r="412" spans="1:20" x14ac:dyDescent="0.2">
      <c r="A412" s="256"/>
      <c r="B412" s="257"/>
      <c r="C412" s="283"/>
      <c r="D412" s="259"/>
      <c r="E412" s="259"/>
      <c r="F412" s="259"/>
      <c r="G412" s="259"/>
      <c r="H412" s="259"/>
      <c r="I412" s="256"/>
      <c r="J412" s="284"/>
      <c r="K412" s="245" t="str">
        <f>IF(BDCORRECTIVA[[#This Row],[Fecha entrada]]=0,"",BDCORRECTIVA[[#This Row],[Fecha Fin]]-BDCORRECTIVA[[#This Row],[Fecha entrada]]+1)</f>
        <v/>
      </c>
      <c r="L412" s="256"/>
      <c r="M412" s="256"/>
      <c r="N412" s="256"/>
      <c r="O412" s="256"/>
      <c r="P412" s="256"/>
      <c r="Q412" s="259"/>
      <c r="R412" s="259"/>
      <c r="S412" s="259"/>
      <c r="T412" s="259"/>
    </row>
    <row r="413" spans="1:20" x14ac:dyDescent="0.2">
      <c r="A413" s="256"/>
      <c r="B413" s="257"/>
      <c r="C413" s="283"/>
      <c r="D413" s="259"/>
      <c r="E413" s="259"/>
      <c r="F413" s="259"/>
      <c r="G413" s="259"/>
      <c r="H413" s="259"/>
      <c r="I413" s="256"/>
      <c r="J413" s="284"/>
      <c r="K413" s="245" t="str">
        <f>IF(BDCORRECTIVA[[#This Row],[Fecha entrada]]=0,"",BDCORRECTIVA[[#This Row],[Fecha Fin]]-BDCORRECTIVA[[#This Row],[Fecha entrada]]+1)</f>
        <v/>
      </c>
      <c r="L413" s="256"/>
      <c r="M413" s="256"/>
      <c r="N413" s="256"/>
      <c r="O413" s="256"/>
      <c r="P413" s="256"/>
      <c r="Q413" s="259"/>
      <c r="R413" s="259"/>
      <c r="S413" s="259"/>
      <c r="T413" s="259"/>
    </row>
    <row r="414" spans="1:20" x14ac:dyDescent="0.2">
      <c r="A414" s="256"/>
      <c r="B414" s="257"/>
      <c r="C414" s="283"/>
      <c r="D414" s="259"/>
      <c r="E414" s="259"/>
      <c r="F414" s="259"/>
      <c r="G414" s="259"/>
      <c r="H414" s="259"/>
      <c r="I414" s="256"/>
      <c r="J414" s="284"/>
      <c r="K414" s="245" t="str">
        <f>IF(BDCORRECTIVA[[#This Row],[Fecha entrada]]=0,"",BDCORRECTIVA[[#This Row],[Fecha Fin]]-BDCORRECTIVA[[#This Row],[Fecha entrada]]+1)</f>
        <v/>
      </c>
      <c r="L414" s="256"/>
      <c r="M414" s="256"/>
      <c r="N414" s="256"/>
      <c r="O414" s="256"/>
      <c r="P414" s="256"/>
      <c r="Q414" s="259"/>
      <c r="R414" s="259"/>
      <c r="S414" s="259"/>
      <c r="T414" s="259"/>
    </row>
    <row r="415" spans="1:20" x14ac:dyDescent="0.2">
      <c r="A415" s="256"/>
      <c r="B415" s="257"/>
      <c r="C415" s="283"/>
      <c r="D415" s="259"/>
      <c r="E415" s="259"/>
      <c r="F415" s="259"/>
      <c r="G415" s="259"/>
      <c r="H415" s="259"/>
      <c r="I415" s="256"/>
      <c r="J415" s="284"/>
      <c r="K415" s="245" t="str">
        <f>IF(BDCORRECTIVA[[#This Row],[Fecha entrada]]=0,"",BDCORRECTIVA[[#This Row],[Fecha Fin]]-BDCORRECTIVA[[#This Row],[Fecha entrada]]+1)</f>
        <v/>
      </c>
      <c r="L415" s="256"/>
      <c r="M415" s="256"/>
      <c r="N415" s="256"/>
      <c r="O415" s="256"/>
      <c r="P415" s="256"/>
      <c r="Q415" s="259"/>
      <c r="R415" s="259"/>
      <c r="S415" s="259"/>
      <c r="T415" s="259"/>
    </row>
    <row r="416" spans="1:20" x14ac:dyDescent="0.2">
      <c r="A416" s="256"/>
      <c r="B416" s="257"/>
      <c r="C416" s="283"/>
      <c r="D416" s="259"/>
      <c r="E416" s="259"/>
      <c r="F416" s="259"/>
      <c r="G416" s="259"/>
      <c r="H416" s="259"/>
      <c r="I416" s="256"/>
      <c r="J416" s="284"/>
      <c r="K416" s="245" t="str">
        <f>IF(BDCORRECTIVA[[#This Row],[Fecha entrada]]=0,"",BDCORRECTIVA[[#This Row],[Fecha Fin]]-BDCORRECTIVA[[#This Row],[Fecha entrada]]+1)</f>
        <v/>
      </c>
      <c r="L416" s="256"/>
      <c r="M416" s="256"/>
      <c r="N416" s="256"/>
      <c r="O416" s="256"/>
      <c r="P416" s="256"/>
      <c r="Q416" s="259"/>
      <c r="R416" s="259"/>
      <c r="S416" s="259"/>
      <c r="T416" s="259"/>
    </row>
    <row r="417" spans="1:20" x14ac:dyDescent="0.2">
      <c r="A417" s="256"/>
      <c r="B417" s="257"/>
      <c r="C417" s="283"/>
      <c r="D417" s="259"/>
      <c r="E417" s="259"/>
      <c r="F417" s="259"/>
      <c r="G417" s="259"/>
      <c r="H417" s="259"/>
      <c r="I417" s="256"/>
      <c r="J417" s="284"/>
      <c r="K417" s="245" t="str">
        <f>IF(BDCORRECTIVA[[#This Row],[Fecha entrada]]=0,"",BDCORRECTIVA[[#This Row],[Fecha Fin]]-BDCORRECTIVA[[#This Row],[Fecha entrada]]+1)</f>
        <v/>
      </c>
      <c r="L417" s="256"/>
      <c r="M417" s="256"/>
      <c r="N417" s="256"/>
      <c r="O417" s="256"/>
      <c r="P417" s="256"/>
      <c r="Q417" s="259"/>
      <c r="R417" s="259"/>
      <c r="S417" s="259"/>
      <c r="T417" s="259"/>
    </row>
    <row r="418" spans="1:20" x14ac:dyDescent="0.2">
      <c r="A418" s="256"/>
      <c r="B418" s="257"/>
      <c r="C418" s="283"/>
      <c r="D418" s="259"/>
      <c r="E418" s="259"/>
      <c r="F418" s="259"/>
      <c r="G418" s="259"/>
      <c r="H418" s="259"/>
      <c r="I418" s="256"/>
      <c r="J418" s="284"/>
      <c r="K418" s="245" t="str">
        <f>IF(BDCORRECTIVA[[#This Row],[Fecha entrada]]=0,"",BDCORRECTIVA[[#This Row],[Fecha Fin]]-BDCORRECTIVA[[#This Row],[Fecha entrada]]+1)</f>
        <v/>
      </c>
      <c r="L418" s="256"/>
      <c r="M418" s="256"/>
      <c r="N418" s="256"/>
      <c r="O418" s="256"/>
      <c r="P418" s="256"/>
      <c r="Q418" s="259"/>
      <c r="R418" s="259"/>
      <c r="S418" s="259"/>
      <c r="T418" s="259"/>
    </row>
    <row r="419" spans="1:20" x14ac:dyDescent="0.2">
      <c r="A419" s="256"/>
      <c r="B419" s="257"/>
      <c r="C419" s="283"/>
      <c r="D419" s="259"/>
      <c r="E419" s="259"/>
      <c r="F419" s="259"/>
      <c r="G419" s="259"/>
      <c r="H419" s="259"/>
      <c r="I419" s="256"/>
      <c r="J419" s="284"/>
      <c r="K419" s="245" t="str">
        <f>IF(BDCORRECTIVA[[#This Row],[Fecha entrada]]=0,"",BDCORRECTIVA[[#This Row],[Fecha Fin]]-BDCORRECTIVA[[#This Row],[Fecha entrada]]+1)</f>
        <v/>
      </c>
      <c r="L419" s="256"/>
      <c r="M419" s="256"/>
      <c r="N419" s="256"/>
      <c r="O419" s="256"/>
      <c r="P419" s="256"/>
      <c r="Q419" s="259"/>
      <c r="R419" s="259"/>
      <c r="S419" s="259"/>
      <c r="T419" s="259"/>
    </row>
    <row r="420" spans="1:20" x14ac:dyDescent="0.2">
      <c r="A420" s="256"/>
      <c r="B420" s="257"/>
      <c r="C420" s="283"/>
      <c r="D420" s="259"/>
      <c r="E420" s="259"/>
      <c r="F420" s="259"/>
      <c r="G420" s="259"/>
      <c r="H420" s="259"/>
      <c r="I420" s="256"/>
      <c r="J420" s="284"/>
      <c r="K420" s="245" t="str">
        <f>IF(BDCORRECTIVA[[#This Row],[Fecha entrada]]=0,"",BDCORRECTIVA[[#This Row],[Fecha Fin]]-BDCORRECTIVA[[#This Row],[Fecha entrada]]+1)</f>
        <v/>
      </c>
      <c r="L420" s="256"/>
      <c r="M420" s="256"/>
      <c r="N420" s="256"/>
      <c r="O420" s="256"/>
      <c r="P420" s="256"/>
      <c r="Q420" s="259"/>
      <c r="R420" s="259"/>
      <c r="S420" s="259"/>
      <c r="T420" s="259"/>
    </row>
    <row r="421" spans="1:20" x14ac:dyDescent="0.2">
      <c r="A421" s="256"/>
      <c r="B421" s="257"/>
      <c r="C421" s="283"/>
      <c r="D421" s="259"/>
      <c r="E421" s="259"/>
      <c r="F421" s="259"/>
      <c r="G421" s="259"/>
      <c r="H421" s="259"/>
      <c r="I421" s="256"/>
      <c r="J421" s="284"/>
      <c r="K421" s="245" t="str">
        <f>IF(BDCORRECTIVA[[#This Row],[Fecha entrada]]=0,"",BDCORRECTIVA[[#This Row],[Fecha Fin]]-BDCORRECTIVA[[#This Row],[Fecha entrada]]+1)</f>
        <v/>
      </c>
      <c r="L421" s="256"/>
      <c r="M421" s="256"/>
      <c r="N421" s="256"/>
      <c r="O421" s="256"/>
      <c r="P421" s="256"/>
      <c r="Q421" s="259"/>
      <c r="R421" s="259"/>
      <c r="S421" s="259"/>
      <c r="T421" s="259"/>
    </row>
    <row r="422" spans="1:20" x14ac:dyDescent="0.2">
      <c r="A422" s="256"/>
      <c r="B422" s="257"/>
      <c r="C422" s="283"/>
      <c r="D422" s="259"/>
      <c r="E422" s="259"/>
      <c r="F422" s="259"/>
      <c r="G422" s="259"/>
      <c r="H422" s="259"/>
      <c r="I422" s="256"/>
      <c r="J422" s="284"/>
      <c r="K422" s="245" t="str">
        <f>IF(BDCORRECTIVA[[#This Row],[Fecha entrada]]=0,"",BDCORRECTIVA[[#This Row],[Fecha Fin]]-BDCORRECTIVA[[#This Row],[Fecha entrada]]+1)</f>
        <v/>
      </c>
      <c r="L422" s="256"/>
      <c r="M422" s="256"/>
      <c r="N422" s="256"/>
      <c r="O422" s="256"/>
      <c r="P422" s="256"/>
      <c r="Q422" s="259"/>
      <c r="R422" s="259"/>
      <c r="S422" s="259"/>
      <c r="T422" s="259"/>
    </row>
    <row r="423" spans="1:20" x14ac:dyDescent="0.2">
      <c r="A423" s="256"/>
      <c r="B423" s="257"/>
      <c r="C423" s="283"/>
      <c r="D423" s="259"/>
      <c r="E423" s="259"/>
      <c r="F423" s="259"/>
      <c r="G423" s="259"/>
      <c r="H423" s="259"/>
      <c r="I423" s="256"/>
      <c r="J423" s="284"/>
      <c r="K423" s="245" t="str">
        <f>IF(BDCORRECTIVA[[#This Row],[Fecha entrada]]=0,"",BDCORRECTIVA[[#This Row],[Fecha Fin]]-BDCORRECTIVA[[#This Row],[Fecha entrada]]+1)</f>
        <v/>
      </c>
      <c r="L423" s="256"/>
      <c r="M423" s="256"/>
      <c r="N423" s="256"/>
      <c r="O423" s="256"/>
      <c r="P423" s="256"/>
      <c r="Q423" s="259"/>
      <c r="R423" s="259"/>
      <c r="S423" s="259"/>
      <c r="T423" s="259"/>
    </row>
    <row r="424" spans="1:20" x14ac:dyDescent="0.2">
      <c r="A424" s="256"/>
      <c r="B424" s="257"/>
      <c r="C424" s="283"/>
      <c r="D424" s="259"/>
      <c r="E424" s="259"/>
      <c r="F424" s="259"/>
      <c r="G424" s="259"/>
      <c r="H424" s="259"/>
      <c r="I424" s="256"/>
      <c r="J424" s="284"/>
      <c r="K424" s="245" t="str">
        <f>IF(BDCORRECTIVA[[#This Row],[Fecha entrada]]=0,"",BDCORRECTIVA[[#This Row],[Fecha Fin]]-BDCORRECTIVA[[#This Row],[Fecha entrada]]+1)</f>
        <v/>
      </c>
      <c r="L424" s="256"/>
      <c r="M424" s="256"/>
      <c r="N424" s="256"/>
      <c r="O424" s="256"/>
      <c r="P424" s="256"/>
      <c r="Q424" s="259"/>
      <c r="R424" s="259"/>
      <c r="S424" s="259"/>
      <c r="T424" s="259"/>
    </row>
    <row r="425" spans="1:20" x14ac:dyDescent="0.2">
      <c r="A425" s="256"/>
      <c r="B425" s="257"/>
      <c r="C425" s="283"/>
      <c r="D425" s="259"/>
      <c r="E425" s="259"/>
      <c r="F425" s="259"/>
      <c r="G425" s="259"/>
      <c r="H425" s="259"/>
      <c r="I425" s="256"/>
      <c r="J425" s="284"/>
      <c r="K425" s="245" t="str">
        <f>IF(BDCORRECTIVA[[#This Row],[Fecha entrada]]=0,"",BDCORRECTIVA[[#This Row],[Fecha Fin]]-BDCORRECTIVA[[#This Row],[Fecha entrada]]+1)</f>
        <v/>
      </c>
      <c r="L425" s="256"/>
      <c r="M425" s="256"/>
      <c r="N425" s="256"/>
      <c r="O425" s="256"/>
      <c r="P425" s="256"/>
      <c r="Q425" s="259"/>
      <c r="R425" s="259"/>
      <c r="S425" s="259"/>
      <c r="T425" s="259"/>
    </row>
    <row r="426" spans="1:20" x14ac:dyDescent="0.2">
      <c r="A426" s="256"/>
      <c r="B426" s="257"/>
      <c r="C426" s="283"/>
      <c r="D426" s="259"/>
      <c r="E426" s="259"/>
      <c r="F426" s="259"/>
      <c r="G426" s="259"/>
      <c r="H426" s="259"/>
      <c r="I426" s="256"/>
      <c r="J426" s="284"/>
      <c r="K426" s="245" t="str">
        <f>IF(BDCORRECTIVA[[#This Row],[Fecha entrada]]=0,"",BDCORRECTIVA[[#This Row],[Fecha Fin]]-BDCORRECTIVA[[#This Row],[Fecha entrada]]+1)</f>
        <v/>
      </c>
      <c r="L426" s="256"/>
      <c r="M426" s="256"/>
      <c r="N426" s="256"/>
      <c r="O426" s="256"/>
      <c r="P426" s="256"/>
      <c r="Q426" s="259"/>
      <c r="R426" s="259"/>
      <c r="S426" s="259"/>
      <c r="T426" s="259"/>
    </row>
    <row r="427" spans="1:20" x14ac:dyDescent="0.2">
      <c r="A427" s="256"/>
      <c r="B427" s="257"/>
      <c r="C427" s="283"/>
      <c r="D427" s="259"/>
      <c r="E427" s="259"/>
      <c r="F427" s="259"/>
      <c r="G427" s="259"/>
      <c r="H427" s="259"/>
      <c r="I427" s="256"/>
      <c r="J427" s="284"/>
      <c r="K427" s="245" t="str">
        <f>IF(BDCORRECTIVA[[#This Row],[Fecha entrada]]=0,"",BDCORRECTIVA[[#This Row],[Fecha Fin]]-BDCORRECTIVA[[#This Row],[Fecha entrada]]+1)</f>
        <v/>
      </c>
      <c r="L427" s="256"/>
      <c r="M427" s="256"/>
      <c r="N427" s="256"/>
      <c r="O427" s="256"/>
      <c r="P427" s="256"/>
      <c r="Q427" s="259"/>
      <c r="R427" s="259"/>
      <c r="S427" s="259"/>
      <c r="T427" s="259"/>
    </row>
    <row r="428" spans="1:20" x14ac:dyDescent="0.2">
      <c r="A428" s="256"/>
      <c r="B428" s="257"/>
      <c r="C428" s="283"/>
      <c r="D428" s="259"/>
      <c r="E428" s="259"/>
      <c r="F428" s="259"/>
      <c r="G428" s="259"/>
      <c r="H428" s="259"/>
      <c r="I428" s="256"/>
      <c r="J428" s="284"/>
      <c r="K428" s="245" t="str">
        <f>IF(BDCORRECTIVA[[#This Row],[Fecha entrada]]=0,"",BDCORRECTIVA[[#This Row],[Fecha Fin]]-BDCORRECTIVA[[#This Row],[Fecha entrada]]+1)</f>
        <v/>
      </c>
      <c r="L428" s="256"/>
      <c r="M428" s="256"/>
      <c r="N428" s="256"/>
      <c r="O428" s="256"/>
      <c r="P428" s="256"/>
      <c r="Q428" s="259"/>
      <c r="R428" s="259"/>
      <c r="S428" s="259"/>
      <c r="T428" s="259"/>
    </row>
    <row r="429" spans="1:20" x14ac:dyDescent="0.2">
      <c r="A429" s="256"/>
      <c r="B429" s="257"/>
      <c r="C429" s="283"/>
      <c r="D429" s="259"/>
      <c r="E429" s="259"/>
      <c r="F429" s="259"/>
      <c r="G429" s="259"/>
      <c r="H429" s="259"/>
      <c r="I429" s="256"/>
      <c r="J429" s="284"/>
      <c r="K429" s="245" t="str">
        <f>IF(BDCORRECTIVA[[#This Row],[Fecha entrada]]=0,"",BDCORRECTIVA[[#This Row],[Fecha Fin]]-BDCORRECTIVA[[#This Row],[Fecha entrada]]+1)</f>
        <v/>
      </c>
      <c r="L429" s="256"/>
      <c r="M429" s="256"/>
      <c r="N429" s="256"/>
      <c r="O429" s="256"/>
      <c r="P429" s="256"/>
      <c r="Q429" s="259"/>
      <c r="R429" s="259"/>
      <c r="S429" s="259"/>
      <c r="T429" s="259"/>
    </row>
    <row r="430" spans="1:20" x14ac:dyDescent="0.2">
      <c r="A430" s="256"/>
      <c r="B430" s="257"/>
      <c r="C430" s="283"/>
      <c r="D430" s="259"/>
      <c r="E430" s="259"/>
      <c r="F430" s="259"/>
      <c r="G430" s="259"/>
      <c r="H430" s="259"/>
      <c r="I430" s="256"/>
      <c r="J430" s="284"/>
      <c r="K430" s="245" t="str">
        <f>IF(BDCORRECTIVA[[#This Row],[Fecha entrada]]=0,"",BDCORRECTIVA[[#This Row],[Fecha Fin]]-BDCORRECTIVA[[#This Row],[Fecha entrada]]+1)</f>
        <v/>
      </c>
      <c r="L430" s="256"/>
      <c r="M430" s="256"/>
      <c r="N430" s="256"/>
      <c r="O430" s="256"/>
      <c r="P430" s="256"/>
      <c r="Q430" s="259"/>
      <c r="R430" s="259"/>
      <c r="S430" s="259"/>
      <c r="T430" s="259"/>
    </row>
    <row r="431" spans="1:20" x14ac:dyDescent="0.2">
      <c r="A431" s="256"/>
      <c r="B431" s="257"/>
      <c r="C431" s="283"/>
      <c r="D431" s="259"/>
      <c r="E431" s="259"/>
      <c r="F431" s="259"/>
      <c r="G431" s="259"/>
      <c r="H431" s="259"/>
      <c r="I431" s="256"/>
      <c r="J431" s="284"/>
      <c r="K431" s="245" t="str">
        <f>IF(BDCORRECTIVA[[#This Row],[Fecha entrada]]=0,"",BDCORRECTIVA[[#This Row],[Fecha Fin]]-BDCORRECTIVA[[#This Row],[Fecha entrada]]+1)</f>
        <v/>
      </c>
      <c r="L431" s="256"/>
      <c r="M431" s="256"/>
      <c r="N431" s="256"/>
      <c r="O431" s="256"/>
      <c r="P431" s="256"/>
      <c r="Q431" s="259"/>
      <c r="R431" s="259"/>
      <c r="S431" s="259"/>
      <c r="T431" s="259"/>
    </row>
    <row r="432" spans="1:20" x14ac:dyDescent="0.2">
      <c r="A432" s="256"/>
      <c r="B432" s="257"/>
      <c r="C432" s="283"/>
      <c r="D432" s="259"/>
      <c r="E432" s="259"/>
      <c r="F432" s="259"/>
      <c r="G432" s="259"/>
      <c r="H432" s="259"/>
      <c r="I432" s="256"/>
      <c r="J432" s="284"/>
      <c r="K432" s="245" t="str">
        <f>IF(BDCORRECTIVA[[#This Row],[Fecha entrada]]=0,"",BDCORRECTIVA[[#This Row],[Fecha Fin]]-BDCORRECTIVA[[#This Row],[Fecha entrada]]+1)</f>
        <v/>
      </c>
      <c r="L432" s="256"/>
      <c r="M432" s="256"/>
      <c r="N432" s="256"/>
      <c r="O432" s="256"/>
      <c r="P432" s="256"/>
      <c r="Q432" s="259"/>
      <c r="R432" s="259"/>
      <c r="S432" s="259"/>
      <c r="T432" s="259"/>
    </row>
    <row r="433" spans="1:20" x14ac:dyDescent="0.2">
      <c r="A433" s="256"/>
      <c r="B433" s="257"/>
      <c r="C433" s="283"/>
      <c r="D433" s="259"/>
      <c r="E433" s="259"/>
      <c r="F433" s="259"/>
      <c r="G433" s="259"/>
      <c r="H433" s="259"/>
      <c r="I433" s="256"/>
      <c r="J433" s="284"/>
      <c r="K433" s="245" t="str">
        <f>IF(BDCORRECTIVA[[#This Row],[Fecha entrada]]=0,"",BDCORRECTIVA[[#This Row],[Fecha Fin]]-BDCORRECTIVA[[#This Row],[Fecha entrada]]+1)</f>
        <v/>
      </c>
      <c r="L433" s="256"/>
      <c r="M433" s="256"/>
      <c r="N433" s="256"/>
      <c r="O433" s="256"/>
      <c r="P433" s="256"/>
      <c r="Q433" s="259"/>
      <c r="R433" s="259"/>
      <c r="S433" s="259"/>
      <c r="T433" s="259"/>
    </row>
    <row r="434" spans="1:20" x14ac:dyDescent="0.2">
      <c r="A434" s="256"/>
      <c r="B434" s="257"/>
      <c r="C434" s="283"/>
      <c r="D434" s="259"/>
      <c r="E434" s="259"/>
      <c r="F434" s="259"/>
      <c r="G434" s="259"/>
      <c r="H434" s="259"/>
      <c r="I434" s="256"/>
      <c r="J434" s="284"/>
      <c r="K434" s="245" t="str">
        <f>IF(BDCORRECTIVA[[#This Row],[Fecha entrada]]=0,"",BDCORRECTIVA[[#This Row],[Fecha Fin]]-BDCORRECTIVA[[#This Row],[Fecha entrada]]+1)</f>
        <v/>
      </c>
      <c r="L434" s="256"/>
      <c r="M434" s="256"/>
      <c r="N434" s="256"/>
      <c r="O434" s="256"/>
      <c r="P434" s="256"/>
      <c r="Q434" s="259"/>
      <c r="R434" s="259"/>
      <c r="S434" s="259"/>
      <c r="T434" s="259"/>
    </row>
    <row r="435" spans="1:20" x14ac:dyDescent="0.2">
      <c r="A435" s="256"/>
      <c r="B435" s="257"/>
      <c r="C435" s="283"/>
      <c r="D435" s="259"/>
      <c r="E435" s="259"/>
      <c r="F435" s="259"/>
      <c r="G435" s="259"/>
      <c r="H435" s="259"/>
      <c r="I435" s="256"/>
      <c r="J435" s="284"/>
      <c r="K435" s="245" t="str">
        <f>IF(BDCORRECTIVA[[#This Row],[Fecha entrada]]=0,"",BDCORRECTIVA[[#This Row],[Fecha Fin]]-BDCORRECTIVA[[#This Row],[Fecha entrada]]+1)</f>
        <v/>
      </c>
      <c r="L435" s="256"/>
      <c r="M435" s="256"/>
      <c r="N435" s="256"/>
      <c r="O435" s="256"/>
      <c r="P435" s="256"/>
      <c r="Q435" s="259"/>
      <c r="R435" s="259"/>
      <c r="S435" s="259"/>
      <c r="T435" s="259"/>
    </row>
    <row r="436" spans="1:20" x14ac:dyDescent="0.2">
      <c r="A436" s="256"/>
      <c r="B436" s="257"/>
      <c r="C436" s="283"/>
      <c r="D436" s="259"/>
      <c r="E436" s="259"/>
      <c r="F436" s="259"/>
      <c r="G436" s="259"/>
      <c r="H436" s="259"/>
      <c r="I436" s="256"/>
      <c r="J436" s="284"/>
      <c r="K436" s="245" t="str">
        <f>IF(BDCORRECTIVA[[#This Row],[Fecha entrada]]=0,"",BDCORRECTIVA[[#This Row],[Fecha Fin]]-BDCORRECTIVA[[#This Row],[Fecha entrada]]+1)</f>
        <v/>
      </c>
      <c r="L436" s="256"/>
      <c r="M436" s="256"/>
      <c r="N436" s="256"/>
      <c r="O436" s="256"/>
      <c r="P436" s="256"/>
      <c r="Q436" s="259"/>
      <c r="R436" s="259"/>
      <c r="S436" s="259"/>
      <c r="T436" s="259"/>
    </row>
    <row r="437" spans="1:20" x14ac:dyDescent="0.2">
      <c r="A437" s="256"/>
      <c r="B437" s="257"/>
      <c r="C437" s="283"/>
      <c r="D437" s="259"/>
      <c r="E437" s="259"/>
      <c r="F437" s="259"/>
      <c r="G437" s="259"/>
      <c r="H437" s="259"/>
      <c r="I437" s="256"/>
      <c r="J437" s="284"/>
      <c r="K437" s="245" t="str">
        <f>IF(BDCORRECTIVA[[#This Row],[Fecha entrada]]=0,"",BDCORRECTIVA[[#This Row],[Fecha Fin]]-BDCORRECTIVA[[#This Row],[Fecha entrada]]+1)</f>
        <v/>
      </c>
      <c r="L437" s="256"/>
      <c r="M437" s="256"/>
      <c r="N437" s="256"/>
      <c r="O437" s="256"/>
      <c r="P437" s="256"/>
      <c r="Q437" s="259"/>
      <c r="R437" s="259"/>
      <c r="S437" s="259"/>
      <c r="T437" s="259"/>
    </row>
    <row r="438" spans="1:20" x14ac:dyDescent="0.2">
      <c r="A438" s="256"/>
      <c r="B438" s="257"/>
      <c r="C438" s="283"/>
      <c r="D438" s="259"/>
      <c r="E438" s="259"/>
      <c r="F438" s="259"/>
      <c r="G438" s="259"/>
      <c r="H438" s="259"/>
      <c r="I438" s="256"/>
      <c r="J438" s="284"/>
      <c r="K438" s="245" t="str">
        <f>IF(BDCORRECTIVA[[#This Row],[Fecha entrada]]=0,"",BDCORRECTIVA[[#This Row],[Fecha Fin]]-BDCORRECTIVA[[#This Row],[Fecha entrada]]+1)</f>
        <v/>
      </c>
      <c r="L438" s="256"/>
      <c r="M438" s="256"/>
      <c r="N438" s="256"/>
      <c r="O438" s="256"/>
      <c r="P438" s="256"/>
      <c r="Q438" s="259"/>
      <c r="R438" s="259"/>
      <c r="S438" s="259"/>
      <c r="T438" s="259"/>
    </row>
    <row r="439" spans="1:20" x14ac:dyDescent="0.2">
      <c r="A439" s="256"/>
      <c r="B439" s="257"/>
      <c r="C439" s="283"/>
      <c r="D439" s="259"/>
      <c r="E439" s="259"/>
      <c r="F439" s="259"/>
      <c r="G439" s="259"/>
      <c r="H439" s="259"/>
      <c r="I439" s="256"/>
      <c r="J439" s="284"/>
      <c r="K439" s="245" t="str">
        <f>IF(BDCORRECTIVA[[#This Row],[Fecha entrada]]=0,"",BDCORRECTIVA[[#This Row],[Fecha Fin]]-BDCORRECTIVA[[#This Row],[Fecha entrada]]+1)</f>
        <v/>
      </c>
      <c r="L439" s="256"/>
      <c r="M439" s="256"/>
      <c r="N439" s="256"/>
      <c r="O439" s="256"/>
      <c r="P439" s="256"/>
      <c r="Q439" s="259"/>
      <c r="R439" s="259"/>
      <c r="S439" s="259"/>
      <c r="T439" s="259"/>
    </row>
    <row r="440" spans="1:20" x14ac:dyDescent="0.2">
      <c r="A440" s="256"/>
      <c r="B440" s="257"/>
      <c r="C440" s="283"/>
      <c r="D440" s="259"/>
      <c r="E440" s="259"/>
      <c r="F440" s="259"/>
      <c r="G440" s="259"/>
      <c r="H440" s="259"/>
      <c r="I440" s="256"/>
      <c r="J440" s="284"/>
      <c r="K440" s="245" t="str">
        <f>IF(BDCORRECTIVA[[#This Row],[Fecha entrada]]=0,"",BDCORRECTIVA[[#This Row],[Fecha Fin]]-BDCORRECTIVA[[#This Row],[Fecha entrada]]+1)</f>
        <v/>
      </c>
      <c r="L440" s="256"/>
      <c r="M440" s="256"/>
      <c r="N440" s="256"/>
      <c r="O440" s="256"/>
      <c r="P440" s="256"/>
      <c r="Q440" s="259"/>
      <c r="R440" s="259"/>
      <c r="S440" s="259"/>
      <c r="T440" s="259"/>
    </row>
    <row r="441" spans="1:20" x14ac:dyDescent="0.2">
      <c r="A441" s="256"/>
      <c r="B441" s="257"/>
      <c r="C441" s="283"/>
      <c r="D441" s="259"/>
      <c r="E441" s="259"/>
      <c r="F441" s="259"/>
      <c r="G441" s="259"/>
      <c r="H441" s="259"/>
      <c r="I441" s="256"/>
      <c r="J441" s="284"/>
      <c r="K441" s="245" t="str">
        <f>IF(BDCORRECTIVA[[#This Row],[Fecha entrada]]=0,"",BDCORRECTIVA[[#This Row],[Fecha Fin]]-BDCORRECTIVA[[#This Row],[Fecha entrada]]+1)</f>
        <v/>
      </c>
      <c r="L441" s="256"/>
      <c r="M441" s="256"/>
      <c r="N441" s="256"/>
      <c r="O441" s="256"/>
      <c r="P441" s="256"/>
      <c r="Q441" s="259"/>
      <c r="R441" s="259"/>
      <c r="S441" s="259"/>
      <c r="T441" s="259"/>
    </row>
    <row r="442" spans="1:20" x14ac:dyDescent="0.2">
      <c r="A442" s="256"/>
      <c r="B442" s="257"/>
      <c r="C442" s="283"/>
      <c r="D442" s="259"/>
      <c r="E442" s="259"/>
      <c r="F442" s="259"/>
      <c r="G442" s="259"/>
      <c r="H442" s="259"/>
      <c r="I442" s="256"/>
      <c r="J442" s="284"/>
      <c r="K442" s="245" t="str">
        <f>IF(BDCORRECTIVA[[#This Row],[Fecha entrada]]=0,"",BDCORRECTIVA[[#This Row],[Fecha Fin]]-BDCORRECTIVA[[#This Row],[Fecha entrada]]+1)</f>
        <v/>
      </c>
      <c r="L442" s="256"/>
      <c r="M442" s="256"/>
      <c r="N442" s="256"/>
      <c r="O442" s="256"/>
      <c r="P442" s="256"/>
      <c r="Q442" s="259"/>
      <c r="R442" s="259"/>
      <c r="S442" s="259"/>
      <c r="T442" s="259"/>
    </row>
    <row r="443" spans="1:20" x14ac:dyDescent="0.2">
      <c r="A443" s="256"/>
      <c r="B443" s="257"/>
      <c r="C443" s="283"/>
      <c r="D443" s="259"/>
      <c r="E443" s="259"/>
      <c r="F443" s="259"/>
      <c r="G443" s="259"/>
      <c r="H443" s="259"/>
      <c r="I443" s="256"/>
      <c r="J443" s="284"/>
      <c r="K443" s="245" t="str">
        <f>IF(BDCORRECTIVA[[#This Row],[Fecha entrada]]=0,"",BDCORRECTIVA[[#This Row],[Fecha Fin]]-BDCORRECTIVA[[#This Row],[Fecha entrada]]+1)</f>
        <v/>
      </c>
      <c r="L443" s="256"/>
      <c r="M443" s="256"/>
      <c r="N443" s="256"/>
      <c r="O443" s="256"/>
      <c r="P443" s="256"/>
      <c r="Q443" s="259"/>
      <c r="R443" s="259"/>
      <c r="S443" s="259"/>
      <c r="T443" s="259"/>
    </row>
    <row r="444" spans="1:20" x14ac:dyDescent="0.2">
      <c r="A444" s="256"/>
      <c r="B444" s="257"/>
      <c r="C444" s="283"/>
      <c r="D444" s="259"/>
      <c r="E444" s="259"/>
      <c r="F444" s="259"/>
      <c r="G444" s="259"/>
      <c r="H444" s="259"/>
      <c r="I444" s="256"/>
      <c r="J444" s="284"/>
      <c r="K444" s="245" t="str">
        <f>IF(BDCORRECTIVA[[#This Row],[Fecha entrada]]=0,"",BDCORRECTIVA[[#This Row],[Fecha Fin]]-BDCORRECTIVA[[#This Row],[Fecha entrada]]+1)</f>
        <v/>
      </c>
      <c r="L444" s="256"/>
      <c r="M444" s="256"/>
      <c r="N444" s="256"/>
      <c r="O444" s="256"/>
      <c r="P444" s="256"/>
      <c r="Q444" s="259"/>
      <c r="R444" s="259"/>
      <c r="S444" s="259"/>
      <c r="T444" s="259"/>
    </row>
    <row r="445" spans="1:20" x14ac:dyDescent="0.2">
      <c r="A445" s="256"/>
      <c r="B445" s="257"/>
      <c r="C445" s="283"/>
      <c r="D445" s="259"/>
      <c r="E445" s="259"/>
      <c r="F445" s="259"/>
      <c r="G445" s="259"/>
      <c r="H445" s="259"/>
      <c r="I445" s="256"/>
      <c r="J445" s="284"/>
      <c r="K445" s="245" t="str">
        <f>IF(BDCORRECTIVA[[#This Row],[Fecha entrada]]=0,"",BDCORRECTIVA[[#This Row],[Fecha Fin]]-BDCORRECTIVA[[#This Row],[Fecha entrada]]+1)</f>
        <v/>
      </c>
      <c r="L445" s="256"/>
      <c r="M445" s="256"/>
      <c r="N445" s="256"/>
      <c r="O445" s="256"/>
      <c r="P445" s="256"/>
      <c r="Q445" s="259"/>
      <c r="R445" s="259"/>
      <c r="S445" s="259"/>
      <c r="T445" s="259"/>
    </row>
    <row r="446" spans="1:20" x14ac:dyDescent="0.2">
      <c r="A446" s="256"/>
      <c r="B446" s="257"/>
      <c r="C446" s="283"/>
      <c r="D446" s="259"/>
      <c r="E446" s="259"/>
      <c r="F446" s="259"/>
      <c r="G446" s="259"/>
      <c r="H446" s="259"/>
      <c r="I446" s="256"/>
      <c r="J446" s="284"/>
      <c r="K446" s="245" t="str">
        <f>IF(BDCORRECTIVA[[#This Row],[Fecha entrada]]=0,"",BDCORRECTIVA[[#This Row],[Fecha Fin]]-BDCORRECTIVA[[#This Row],[Fecha entrada]]+1)</f>
        <v/>
      </c>
      <c r="L446" s="256"/>
      <c r="M446" s="256"/>
      <c r="N446" s="256"/>
      <c r="O446" s="256"/>
      <c r="P446" s="256"/>
      <c r="Q446" s="259"/>
      <c r="R446" s="259"/>
      <c r="S446" s="259"/>
      <c r="T446" s="259"/>
    </row>
    <row r="447" spans="1:20" x14ac:dyDescent="0.2">
      <c r="A447" s="256"/>
      <c r="B447" s="257"/>
      <c r="C447" s="283"/>
      <c r="D447" s="259"/>
      <c r="E447" s="259"/>
      <c r="F447" s="259"/>
      <c r="G447" s="259"/>
      <c r="H447" s="259"/>
      <c r="I447" s="256"/>
      <c r="J447" s="284"/>
      <c r="K447" s="245" t="str">
        <f>IF(BDCORRECTIVA[[#This Row],[Fecha entrada]]=0,"",BDCORRECTIVA[[#This Row],[Fecha Fin]]-BDCORRECTIVA[[#This Row],[Fecha entrada]]+1)</f>
        <v/>
      </c>
      <c r="L447" s="256"/>
      <c r="M447" s="256"/>
      <c r="N447" s="256"/>
      <c r="O447" s="256"/>
      <c r="P447" s="256"/>
      <c r="Q447" s="259"/>
      <c r="R447" s="259"/>
      <c r="S447" s="259"/>
      <c r="T447" s="259"/>
    </row>
    <row r="448" spans="1:20" x14ac:dyDescent="0.2">
      <c r="A448" s="256"/>
      <c r="B448" s="257"/>
      <c r="C448" s="283"/>
      <c r="D448" s="259"/>
      <c r="E448" s="259"/>
      <c r="F448" s="259"/>
      <c r="G448" s="259"/>
      <c r="H448" s="259"/>
      <c r="I448" s="256"/>
      <c r="J448" s="284"/>
      <c r="K448" s="245" t="str">
        <f>IF(BDCORRECTIVA[[#This Row],[Fecha entrada]]=0,"",BDCORRECTIVA[[#This Row],[Fecha Fin]]-BDCORRECTIVA[[#This Row],[Fecha entrada]]+1)</f>
        <v/>
      </c>
      <c r="L448" s="256"/>
      <c r="M448" s="256"/>
      <c r="N448" s="256"/>
      <c r="O448" s="256"/>
      <c r="P448" s="256"/>
      <c r="Q448" s="259"/>
      <c r="R448" s="259"/>
      <c r="S448" s="259"/>
      <c r="T448" s="259"/>
    </row>
    <row r="449" spans="1:20" x14ac:dyDescent="0.2">
      <c r="A449" s="256"/>
      <c r="B449" s="257"/>
      <c r="C449" s="283"/>
      <c r="D449" s="259"/>
      <c r="E449" s="259"/>
      <c r="F449" s="259"/>
      <c r="G449" s="259"/>
      <c r="H449" s="259"/>
      <c r="I449" s="256"/>
      <c r="J449" s="284"/>
      <c r="K449" s="245" t="str">
        <f>IF(BDCORRECTIVA[[#This Row],[Fecha entrada]]=0,"",BDCORRECTIVA[[#This Row],[Fecha Fin]]-BDCORRECTIVA[[#This Row],[Fecha entrada]]+1)</f>
        <v/>
      </c>
      <c r="L449" s="256"/>
      <c r="M449" s="256"/>
      <c r="N449" s="256"/>
      <c r="O449" s="256"/>
      <c r="P449" s="256"/>
      <c r="Q449" s="259"/>
      <c r="R449" s="259"/>
      <c r="S449" s="259"/>
      <c r="T449" s="259"/>
    </row>
    <row r="450" spans="1:20" x14ac:dyDescent="0.2">
      <c r="A450" s="256"/>
      <c r="B450" s="257"/>
      <c r="C450" s="283"/>
      <c r="D450" s="259"/>
      <c r="E450" s="259"/>
      <c r="F450" s="259"/>
      <c r="G450" s="259"/>
      <c r="H450" s="259"/>
      <c r="I450" s="256"/>
      <c r="J450" s="284"/>
      <c r="K450" s="245" t="str">
        <f>IF(BDCORRECTIVA[[#This Row],[Fecha entrada]]=0,"",BDCORRECTIVA[[#This Row],[Fecha Fin]]-BDCORRECTIVA[[#This Row],[Fecha entrada]]+1)</f>
        <v/>
      </c>
      <c r="L450" s="256"/>
      <c r="M450" s="256"/>
      <c r="N450" s="256"/>
      <c r="O450" s="256"/>
      <c r="P450" s="256"/>
      <c r="Q450" s="259"/>
      <c r="R450" s="259"/>
      <c r="S450" s="259"/>
      <c r="T450" s="259"/>
    </row>
    <row r="451" spans="1:20" x14ac:dyDescent="0.2">
      <c r="A451" s="256"/>
      <c r="B451" s="257"/>
      <c r="C451" s="283"/>
      <c r="D451" s="259"/>
      <c r="E451" s="259"/>
      <c r="F451" s="259"/>
      <c r="G451" s="259"/>
      <c r="H451" s="259"/>
      <c r="I451" s="256"/>
      <c r="J451" s="284"/>
      <c r="K451" s="245" t="str">
        <f>IF(BDCORRECTIVA[[#This Row],[Fecha entrada]]=0,"",BDCORRECTIVA[[#This Row],[Fecha Fin]]-BDCORRECTIVA[[#This Row],[Fecha entrada]]+1)</f>
        <v/>
      </c>
      <c r="L451" s="256"/>
      <c r="M451" s="256"/>
      <c r="N451" s="256"/>
      <c r="O451" s="256"/>
      <c r="P451" s="256"/>
      <c r="Q451" s="259"/>
      <c r="R451" s="259"/>
      <c r="S451" s="259"/>
      <c r="T451" s="259"/>
    </row>
    <row r="452" spans="1:20" x14ac:dyDescent="0.2">
      <c r="A452" s="256"/>
      <c r="B452" s="257"/>
      <c r="C452" s="283"/>
      <c r="D452" s="259"/>
      <c r="E452" s="259"/>
      <c r="F452" s="259"/>
      <c r="G452" s="259"/>
      <c r="H452" s="259"/>
      <c r="I452" s="256"/>
      <c r="J452" s="284"/>
      <c r="K452" s="245" t="str">
        <f>IF(BDCORRECTIVA[[#This Row],[Fecha entrada]]=0,"",BDCORRECTIVA[[#This Row],[Fecha Fin]]-BDCORRECTIVA[[#This Row],[Fecha entrada]]+1)</f>
        <v/>
      </c>
      <c r="L452" s="256"/>
      <c r="M452" s="256"/>
      <c r="N452" s="256"/>
      <c r="O452" s="256"/>
      <c r="P452" s="256"/>
      <c r="Q452" s="259"/>
      <c r="R452" s="259"/>
      <c r="S452" s="259"/>
      <c r="T452" s="259"/>
    </row>
    <row r="453" spans="1:20" x14ac:dyDescent="0.2">
      <c r="A453" s="256"/>
      <c r="B453" s="257"/>
      <c r="C453" s="283"/>
      <c r="D453" s="259"/>
      <c r="E453" s="259"/>
      <c r="F453" s="259"/>
      <c r="G453" s="259"/>
      <c r="H453" s="259"/>
      <c r="I453" s="256"/>
      <c r="J453" s="284"/>
      <c r="K453" s="245" t="str">
        <f>IF(BDCORRECTIVA[[#This Row],[Fecha entrada]]=0,"",BDCORRECTIVA[[#This Row],[Fecha Fin]]-BDCORRECTIVA[[#This Row],[Fecha entrada]]+1)</f>
        <v/>
      </c>
      <c r="L453" s="256"/>
      <c r="M453" s="256"/>
      <c r="N453" s="256"/>
      <c r="O453" s="256"/>
      <c r="P453" s="256"/>
      <c r="Q453" s="259"/>
      <c r="R453" s="259"/>
      <c r="S453" s="259"/>
      <c r="T453" s="259"/>
    </row>
    <row r="454" spans="1:20" x14ac:dyDescent="0.2">
      <c r="A454" s="256"/>
      <c r="B454" s="257"/>
      <c r="C454" s="283"/>
      <c r="D454" s="259"/>
      <c r="E454" s="259"/>
      <c r="F454" s="259"/>
      <c r="G454" s="259"/>
      <c r="H454" s="259"/>
      <c r="I454" s="256"/>
      <c r="J454" s="284"/>
      <c r="K454" s="245" t="str">
        <f>IF(BDCORRECTIVA[[#This Row],[Fecha entrada]]=0,"",BDCORRECTIVA[[#This Row],[Fecha Fin]]-BDCORRECTIVA[[#This Row],[Fecha entrada]]+1)</f>
        <v/>
      </c>
      <c r="L454" s="256"/>
      <c r="M454" s="256"/>
      <c r="N454" s="256"/>
      <c r="O454" s="256"/>
      <c r="P454" s="256"/>
      <c r="Q454" s="259"/>
      <c r="R454" s="259"/>
      <c r="S454" s="259"/>
      <c r="T454" s="259"/>
    </row>
    <row r="455" spans="1:20" x14ac:dyDescent="0.2">
      <c r="A455" s="256"/>
      <c r="B455" s="257"/>
      <c r="C455" s="283"/>
      <c r="D455" s="259"/>
      <c r="E455" s="259"/>
      <c r="F455" s="259"/>
      <c r="G455" s="259"/>
      <c r="H455" s="259"/>
      <c r="I455" s="256"/>
      <c r="J455" s="284"/>
      <c r="K455" s="245" t="str">
        <f>IF(BDCORRECTIVA[[#This Row],[Fecha entrada]]=0,"",BDCORRECTIVA[[#This Row],[Fecha Fin]]-BDCORRECTIVA[[#This Row],[Fecha entrada]]+1)</f>
        <v/>
      </c>
      <c r="L455" s="256"/>
      <c r="M455" s="256"/>
      <c r="N455" s="256"/>
      <c r="O455" s="256"/>
      <c r="P455" s="256"/>
      <c r="Q455" s="259"/>
      <c r="R455" s="259"/>
      <c r="S455" s="259"/>
      <c r="T455" s="259"/>
    </row>
    <row r="456" spans="1:20" x14ac:dyDescent="0.2">
      <c r="A456" s="256"/>
      <c r="B456" s="257"/>
      <c r="C456" s="283"/>
      <c r="D456" s="259"/>
      <c r="E456" s="259"/>
      <c r="F456" s="259"/>
      <c r="G456" s="259"/>
      <c r="H456" s="259"/>
      <c r="I456" s="256"/>
      <c r="J456" s="284"/>
      <c r="K456" s="245" t="str">
        <f>IF(BDCORRECTIVA[[#This Row],[Fecha entrada]]=0,"",BDCORRECTIVA[[#This Row],[Fecha Fin]]-BDCORRECTIVA[[#This Row],[Fecha entrada]]+1)</f>
        <v/>
      </c>
      <c r="L456" s="256"/>
      <c r="M456" s="256"/>
      <c r="N456" s="256"/>
      <c r="O456" s="256"/>
      <c r="P456" s="256"/>
      <c r="Q456" s="259"/>
      <c r="R456" s="259"/>
      <c r="S456" s="259"/>
      <c r="T456" s="259"/>
    </row>
    <row r="457" spans="1:20" x14ac:dyDescent="0.2">
      <c r="A457" s="256"/>
      <c r="B457" s="257"/>
      <c r="C457" s="283"/>
      <c r="D457" s="259"/>
      <c r="E457" s="259"/>
      <c r="F457" s="259"/>
      <c r="G457" s="259"/>
      <c r="H457" s="259"/>
      <c r="I457" s="256"/>
      <c r="J457" s="284"/>
      <c r="K457" s="245" t="str">
        <f>IF(BDCORRECTIVA[[#This Row],[Fecha entrada]]=0,"",BDCORRECTIVA[[#This Row],[Fecha Fin]]-BDCORRECTIVA[[#This Row],[Fecha entrada]]+1)</f>
        <v/>
      </c>
      <c r="L457" s="256"/>
      <c r="M457" s="256"/>
      <c r="N457" s="256"/>
      <c r="O457" s="256"/>
      <c r="P457" s="256"/>
      <c r="Q457" s="259"/>
      <c r="R457" s="259"/>
      <c r="S457" s="259"/>
      <c r="T457" s="259"/>
    </row>
    <row r="458" spans="1:20" x14ac:dyDescent="0.2">
      <c r="A458" s="256"/>
      <c r="B458" s="257"/>
      <c r="C458" s="283"/>
      <c r="D458" s="259"/>
      <c r="E458" s="259"/>
      <c r="F458" s="259"/>
      <c r="G458" s="259"/>
      <c r="H458" s="259"/>
      <c r="I458" s="256"/>
      <c r="J458" s="284"/>
      <c r="K458" s="245" t="str">
        <f>IF(BDCORRECTIVA[[#This Row],[Fecha entrada]]=0,"",BDCORRECTIVA[[#This Row],[Fecha Fin]]-BDCORRECTIVA[[#This Row],[Fecha entrada]]+1)</f>
        <v/>
      </c>
      <c r="L458" s="256"/>
      <c r="M458" s="256"/>
      <c r="N458" s="256"/>
      <c r="O458" s="256"/>
      <c r="P458" s="256"/>
      <c r="Q458" s="259"/>
      <c r="R458" s="259"/>
      <c r="S458" s="259"/>
      <c r="T458" s="259"/>
    </row>
    <row r="459" spans="1:20" x14ac:dyDescent="0.2">
      <c r="A459" s="256"/>
      <c r="B459" s="257"/>
      <c r="C459" s="283"/>
      <c r="D459" s="259"/>
      <c r="E459" s="259"/>
      <c r="F459" s="259"/>
      <c r="G459" s="259"/>
      <c r="H459" s="259"/>
      <c r="I459" s="256"/>
      <c r="J459" s="284"/>
      <c r="K459" s="245" t="str">
        <f>IF(BDCORRECTIVA[[#This Row],[Fecha entrada]]=0,"",BDCORRECTIVA[[#This Row],[Fecha Fin]]-BDCORRECTIVA[[#This Row],[Fecha entrada]]+1)</f>
        <v/>
      </c>
      <c r="L459" s="256"/>
      <c r="M459" s="256"/>
      <c r="N459" s="256"/>
      <c r="O459" s="256"/>
      <c r="P459" s="256"/>
      <c r="Q459" s="259"/>
      <c r="R459" s="259"/>
      <c r="S459" s="259"/>
      <c r="T459" s="259"/>
    </row>
    <row r="460" spans="1:20" x14ac:dyDescent="0.2">
      <c r="A460" s="256"/>
      <c r="B460" s="257"/>
      <c r="C460" s="283"/>
      <c r="D460" s="259"/>
      <c r="E460" s="259"/>
      <c r="F460" s="259"/>
      <c r="G460" s="259"/>
      <c r="H460" s="259"/>
      <c r="I460" s="256"/>
      <c r="J460" s="284"/>
      <c r="K460" s="245" t="str">
        <f>IF(BDCORRECTIVA[[#This Row],[Fecha entrada]]=0,"",BDCORRECTIVA[[#This Row],[Fecha Fin]]-BDCORRECTIVA[[#This Row],[Fecha entrada]]+1)</f>
        <v/>
      </c>
      <c r="L460" s="256"/>
      <c r="M460" s="256"/>
      <c r="N460" s="256"/>
      <c r="O460" s="256"/>
      <c r="P460" s="256"/>
      <c r="Q460" s="259"/>
      <c r="R460" s="259"/>
      <c r="S460" s="259"/>
      <c r="T460" s="259"/>
    </row>
    <row r="461" spans="1:20" x14ac:dyDescent="0.2">
      <c r="A461" s="256"/>
      <c r="B461" s="257"/>
      <c r="C461" s="283"/>
      <c r="D461" s="259"/>
      <c r="E461" s="259"/>
      <c r="F461" s="259"/>
      <c r="G461" s="259"/>
      <c r="H461" s="259"/>
      <c r="I461" s="256"/>
      <c r="J461" s="284"/>
      <c r="K461" s="245" t="str">
        <f>IF(BDCORRECTIVA[[#This Row],[Fecha entrada]]=0,"",BDCORRECTIVA[[#This Row],[Fecha Fin]]-BDCORRECTIVA[[#This Row],[Fecha entrada]]+1)</f>
        <v/>
      </c>
      <c r="L461" s="256"/>
      <c r="M461" s="256"/>
      <c r="N461" s="256"/>
      <c r="O461" s="256"/>
      <c r="P461" s="256"/>
      <c r="Q461" s="259"/>
      <c r="R461" s="259"/>
      <c r="S461" s="259"/>
      <c r="T461" s="259"/>
    </row>
    <row r="462" spans="1:20" x14ac:dyDescent="0.2">
      <c r="A462" s="256"/>
      <c r="B462" s="257"/>
      <c r="C462" s="283"/>
      <c r="D462" s="259"/>
      <c r="E462" s="259"/>
      <c r="F462" s="259"/>
      <c r="G462" s="259"/>
      <c r="H462" s="259"/>
      <c r="I462" s="256"/>
      <c r="J462" s="284"/>
      <c r="K462" s="245" t="str">
        <f>IF(BDCORRECTIVA[[#This Row],[Fecha entrada]]=0,"",BDCORRECTIVA[[#This Row],[Fecha Fin]]-BDCORRECTIVA[[#This Row],[Fecha entrada]]+1)</f>
        <v/>
      </c>
      <c r="L462" s="256"/>
      <c r="M462" s="256"/>
      <c r="N462" s="256"/>
      <c r="O462" s="256"/>
      <c r="P462" s="256"/>
      <c r="Q462" s="259"/>
      <c r="R462" s="259"/>
      <c r="S462" s="259"/>
      <c r="T462" s="259"/>
    </row>
    <row r="463" spans="1:20" x14ac:dyDescent="0.2">
      <c r="A463" s="256"/>
      <c r="B463" s="257"/>
      <c r="C463" s="283"/>
      <c r="D463" s="259"/>
      <c r="E463" s="259"/>
      <c r="F463" s="259"/>
      <c r="G463" s="259"/>
      <c r="H463" s="259"/>
      <c r="I463" s="256"/>
      <c r="J463" s="284"/>
      <c r="K463" s="245" t="str">
        <f>IF(BDCORRECTIVA[[#This Row],[Fecha entrada]]=0,"",BDCORRECTIVA[[#This Row],[Fecha Fin]]-BDCORRECTIVA[[#This Row],[Fecha entrada]]+1)</f>
        <v/>
      </c>
      <c r="L463" s="256"/>
      <c r="M463" s="256"/>
      <c r="N463" s="256"/>
      <c r="O463" s="256"/>
      <c r="P463" s="256"/>
      <c r="Q463" s="259"/>
      <c r="R463" s="259"/>
      <c r="S463" s="259"/>
      <c r="T463" s="259"/>
    </row>
    <row r="464" spans="1:20" x14ac:dyDescent="0.2">
      <c r="A464" s="256"/>
      <c r="B464" s="257"/>
      <c r="C464" s="283"/>
      <c r="D464" s="259"/>
      <c r="E464" s="259"/>
      <c r="F464" s="259"/>
      <c r="G464" s="259"/>
      <c r="H464" s="259"/>
      <c r="I464" s="256"/>
      <c r="J464" s="284"/>
      <c r="K464" s="245" t="str">
        <f>IF(BDCORRECTIVA[[#This Row],[Fecha entrada]]=0,"",BDCORRECTIVA[[#This Row],[Fecha Fin]]-BDCORRECTIVA[[#This Row],[Fecha entrada]]+1)</f>
        <v/>
      </c>
      <c r="L464" s="256"/>
      <c r="M464" s="256"/>
      <c r="N464" s="256"/>
      <c r="O464" s="256"/>
      <c r="P464" s="256"/>
      <c r="Q464" s="259"/>
      <c r="R464" s="259"/>
      <c r="S464" s="259"/>
      <c r="T464" s="259"/>
    </row>
    <row r="465" spans="1:20" x14ac:dyDescent="0.2">
      <c r="A465" s="256"/>
      <c r="B465" s="257"/>
      <c r="C465" s="283"/>
      <c r="D465" s="259"/>
      <c r="E465" s="259"/>
      <c r="F465" s="259"/>
      <c r="G465" s="259"/>
      <c r="H465" s="259"/>
      <c r="I465" s="256"/>
      <c r="J465" s="284"/>
      <c r="K465" s="245" t="str">
        <f>IF(BDCORRECTIVA[[#This Row],[Fecha entrada]]=0,"",BDCORRECTIVA[[#This Row],[Fecha Fin]]-BDCORRECTIVA[[#This Row],[Fecha entrada]]+1)</f>
        <v/>
      </c>
      <c r="L465" s="256"/>
      <c r="M465" s="256"/>
      <c r="N465" s="256"/>
      <c r="O465" s="256"/>
      <c r="P465" s="256"/>
      <c r="Q465" s="259"/>
      <c r="R465" s="259"/>
      <c r="S465" s="259"/>
      <c r="T465" s="259"/>
    </row>
    <row r="466" spans="1:20" x14ac:dyDescent="0.2">
      <c r="A466" s="256"/>
      <c r="B466" s="257"/>
      <c r="C466" s="283"/>
      <c r="D466" s="259"/>
      <c r="E466" s="259"/>
      <c r="F466" s="259"/>
      <c r="G466" s="259"/>
      <c r="H466" s="259"/>
      <c r="I466" s="256"/>
      <c r="J466" s="284"/>
      <c r="K466" s="245" t="str">
        <f>IF(BDCORRECTIVA[[#This Row],[Fecha entrada]]=0,"",BDCORRECTIVA[[#This Row],[Fecha Fin]]-BDCORRECTIVA[[#This Row],[Fecha entrada]]+1)</f>
        <v/>
      </c>
      <c r="L466" s="256"/>
      <c r="M466" s="256"/>
      <c r="N466" s="256"/>
      <c r="O466" s="256"/>
      <c r="P466" s="256"/>
      <c r="Q466" s="259"/>
      <c r="R466" s="259"/>
      <c r="S466" s="259"/>
      <c r="T466" s="259"/>
    </row>
    <row r="467" spans="1:20" x14ac:dyDescent="0.2">
      <c r="A467" s="256"/>
      <c r="B467" s="257"/>
      <c r="C467" s="283"/>
      <c r="D467" s="259"/>
      <c r="E467" s="259"/>
      <c r="F467" s="259"/>
      <c r="G467" s="259"/>
      <c r="H467" s="259"/>
      <c r="I467" s="256"/>
      <c r="J467" s="284"/>
      <c r="K467" s="245" t="str">
        <f>IF(BDCORRECTIVA[[#This Row],[Fecha entrada]]=0,"",BDCORRECTIVA[[#This Row],[Fecha Fin]]-BDCORRECTIVA[[#This Row],[Fecha entrada]]+1)</f>
        <v/>
      </c>
      <c r="L467" s="256"/>
      <c r="M467" s="256"/>
      <c r="N467" s="256"/>
      <c r="O467" s="256"/>
      <c r="P467" s="256"/>
      <c r="Q467" s="259"/>
      <c r="R467" s="259"/>
      <c r="S467" s="259"/>
      <c r="T467" s="259"/>
    </row>
    <row r="468" spans="1:20" x14ac:dyDescent="0.2">
      <c r="A468" s="256"/>
      <c r="B468" s="257"/>
      <c r="C468" s="283"/>
      <c r="D468" s="259"/>
      <c r="E468" s="259"/>
      <c r="F468" s="259"/>
      <c r="G468" s="259"/>
      <c r="H468" s="259"/>
      <c r="I468" s="256"/>
      <c r="J468" s="284"/>
      <c r="K468" s="245" t="str">
        <f>IF(BDCORRECTIVA[[#This Row],[Fecha entrada]]=0,"",BDCORRECTIVA[[#This Row],[Fecha Fin]]-BDCORRECTIVA[[#This Row],[Fecha entrada]]+1)</f>
        <v/>
      </c>
      <c r="L468" s="256"/>
      <c r="M468" s="256"/>
      <c r="N468" s="256"/>
      <c r="O468" s="256"/>
      <c r="P468" s="256"/>
      <c r="Q468" s="259"/>
      <c r="R468" s="259"/>
      <c r="S468" s="259"/>
      <c r="T468" s="259"/>
    </row>
    <row r="469" spans="1:20" x14ac:dyDescent="0.2">
      <c r="A469" s="256"/>
      <c r="B469" s="257"/>
      <c r="C469" s="283"/>
      <c r="D469" s="259"/>
      <c r="E469" s="259"/>
      <c r="F469" s="259"/>
      <c r="G469" s="259"/>
      <c r="H469" s="259"/>
      <c r="I469" s="256"/>
      <c r="J469" s="284"/>
      <c r="K469" s="245" t="str">
        <f>IF(BDCORRECTIVA[[#This Row],[Fecha entrada]]=0,"",BDCORRECTIVA[[#This Row],[Fecha Fin]]-BDCORRECTIVA[[#This Row],[Fecha entrada]]+1)</f>
        <v/>
      </c>
      <c r="L469" s="256"/>
      <c r="M469" s="256"/>
      <c r="N469" s="256"/>
      <c r="O469" s="256"/>
      <c r="P469" s="256"/>
      <c r="Q469" s="259"/>
      <c r="R469" s="259"/>
      <c r="S469" s="259"/>
      <c r="T469" s="259"/>
    </row>
    <row r="470" spans="1:20" x14ac:dyDescent="0.2">
      <c r="A470" s="256"/>
      <c r="B470" s="257"/>
      <c r="C470" s="283"/>
      <c r="D470" s="259"/>
      <c r="E470" s="259"/>
      <c r="F470" s="259"/>
      <c r="G470" s="259"/>
      <c r="H470" s="259"/>
      <c r="I470" s="256"/>
      <c r="J470" s="284"/>
      <c r="K470" s="245" t="str">
        <f>IF(BDCORRECTIVA[[#This Row],[Fecha entrada]]=0,"",BDCORRECTIVA[[#This Row],[Fecha Fin]]-BDCORRECTIVA[[#This Row],[Fecha entrada]]+1)</f>
        <v/>
      </c>
      <c r="L470" s="256"/>
      <c r="M470" s="256"/>
      <c r="N470" s="256"/>
      <c r="O470" s="256"/>
      <c r="P470" s="256"/>
      <c r="Q470" s="259"/>
      <c r="R470" s="259"/>
      <c r="S470" s="259"/>
      <c r="T470" s="259"/>
    </row>
    <row r="471" spans="1:20" x14ac:dyDescent="0.2">
      <c r="A471" s="256"/>
      <c r="B471" s="257"/>
      <c r="C471" s="283"/>
      <c r="D471" s="259"/>
      <c r="E471" s="259"/>
      <c r="F471" s="259"/>
      <c r="G471" s="259"/>
      <c r="H471" s="259"/>
      <c r="I471" s="256"/>
      <c r="J471" s="284"/>
      <c r="K471" s="245" t="str">
        <f>IF(BDCORRECTIVA[[#This Row],[Fecha entrada]]=0,"",BDCORRECTIVA[[#This Row],[Fecha Fin]]-BDCORRECTIVA[[#This Row],[Fecha entrada]]+1)</f>
        <v/>
      </c>
      <c r="L471" s="256"/>
      <c r="M471" s="256"/>
      <c r="N471" s="256"/>
      <c r="O471" s="256"/>
      <c r="P471" s="256"/>
      <c r="Q471" s="259"/>
      <c r="R471" s="259"/>
      <c r="S471" s="259"/>
      <c r="T471" s="259"/>
    </row>
    <row r="472" spans="1:20" x14ac:dyDescent="0.2">
      <c r="A472" s="256"/>
      <c r="B472" s="257"/>
      <c r="C472" s="283"/>
      <c r="D472" s="259"/>
      <c r="E472" s="259"/>
      <c r="F472" s="259"/>
      <c r="G472" s="259"/>
      <c r="H472" s="259"/>
      <c r="I472" s="256"/>
      <c r="J472" s="284"/>
      <c r="K472" s="245" t="str">
        <f>IF(BDCORRECTIVA[[#This Row],[Fecha entrada]]=0,"",BDCORRECTIVA[[#This Row],[Fecha Fin]]-BDCORRECTIVA[[#This Row],[Fecha entrada]]+1)</f>
        <v/>
      </c>
      <c r="L472" s="256"/>
      <c r="M472" s="256"/>
      <c r="N472" s="256"/>
      <c r="O472" s="256"/>
      <c r="P472" s="256"/>
      <c r="Q472" s="259"/>
      <c r="R472" s="259"/>
      <c r="S472" s="259"/>
      <c r="T472" s="259"/>
    </row>
    <row r="473" spans="1:20" x14ac:dyDescent="0.2">
      <c r="A473" s="256"/>
      <c r="B473" s="257"/>
      <c r="C473" s="283"/>
      <c r="D473" s="259"/>
      <c r="E473" s="259"/>
      <c r="F473" s="259"/>
      <c r="G473" s="259"/>
      <c r="H473" s="259"/>
      <c r="I473" s="256"/>
      <c r="J473" s="284"/>
      <c r="K473" s="245" t="str">
        <f>IF(BDCORRECTIVA[[#This Row],[Fecha entrada]]=0,"",BDCORRECTIVA[[#This Row],[Fecha Fin]]-BDCORRECTIVA[[#This Row],[Fecha entrada]]+1)</f>
        <v/>
      </c>
      <c r="L473" s="256"/>
      <c r="M473" s="256"/>
      <c r="N473" s="256"/>
      <c r="O473" s="256"/>
      <c r="P473" s="256"/>
      <c r="Q473" s="259"/>
      <c r="R473" s="259"/>
      <c r="S473" s="259"/>
      <c r="T473" s="259"/>
    </row>
    <row r="474" spans="1:20" x14ac:dyDescent="0.2">
      <c r="A474" s="256"/>
      <c r="B474" s="257"/>
      <c r="C474" s="283"/>
      <c r="D474" s="259"/>
      <c r="E474" s="259"/>
      <c r="F474" s="259"/>
      <c r="G474" s="259"/>
      <c r="H474" s="259"/>
      <c r="I474" s="256"/>
      <c r="J474" s="284"/>
      <c r="K474" s="245" t="str">
        <f>IF(BDCORRECTIVA[[#This Row],[Fecha entrada]]=0,"",BDCORRECTIVA[[#This Row],[Fecha Fin]]-BDCORRECTIVA[[#This Row],[Fecha entrada]]+1)</f>
        <v/>
      </c>
      <c r="L474" s="256"/>
      <c r="M474" s="256"/>
      <c r="N474" s="256"/>
      <c r="O474" s="256"/>
      <c r="P474" s="256"/>
      <c r="Q474" s="259"/>
      <c r="R474" s="259"/>
      <c r="S474" s="259"/>
      <c r="T474" s="259"/>
    </row>
    <row r="475" spans="1:20" x14ac:dyDescent="0.2">
      <c r="A475" s="256"/>
      <c r="B475" s="257"/>
      <c r="C475" s="283"/>
      <c r="D475" s="259"/>
      <c r="E475" s="259"/>
      <c r="F475" s="259"/>
      <c r="G475" s="259"/>
      <c r="H475" s="259"/>
      <c r="I475" s="256"/>
      <c r="J475" s="284"/>
      <c r="K475" s="245" t="str">
        <f>IF(BDCORRECTIVA[[#This Row],[Fecha entrada]]=0,"",BDCORRECTIVA[[#This Row],[Fecha Fin]]-BDCORRECTIVA[[#This Row],[Fecha entrada]]+1)</f>
        <v/>
      </c>
      <c r="L475" s="256"/>
      <c r="M475" s="256"/>
      <c r="N475" s="256"/>
      <c r="O475" s="256"/>
      <c r="P475" s="256"/>
      <c r="Q475" s="259"/>
      <c r="R475" s="259"/>
      <c r="S475" s="259"/>
      <c r="T475" s="259"/>
    </row>
    <row r="476" spans="1:20" x14ac:dyDescent="0.2">
      <c r="A476" s="256"/>
      <c r="B476" s="257"/>
      <c r="C476" s="283"/>
      <c r="D476" s="259"/>
      <c r="E476" s="259"/>
      <c r="F476" s="259"/>
      <c r="G476" s="259"/>
      <c r="H476" s="259"/>
      <c r="I476" s="256"/>
      <c r="J476" s="284"/>
      <c r="K476" s="245" t="str">
        <f>IF(BDCORRECTIVA[[#This Row],[Fecha entrada]]=0,"",BDCORRECTIVA[[#This Row],[Fecha Fin]]-BDCORRECTIVA[[#This Row],[Fecha entrada]]+1)</f>
        <v/>
      </c>
      <c r="L476" s="256"/>
      <c r="M476" s="256"/>
      <c r="N476" s="256"/>
      <c r="O476" s="256"/>
      <c r="P476" s="256"/>
      <c r="Q476" s="259"/>
      <c r="R476" s="259"/>
      <c r="S476" s="259"/>
      <c r="T476" s="259"/>
    </row>
    <row r="477" spans="1:20" x14ac:dyDescent="0.2">
      <c r="A477" s="256"/>
      <c r="B477" s="257"/>
      <c r="C477" s="283"/>
      <c r="D477" s="259"/>
      <c r="E477" s="259"/>
      <c r="F477" s="259"/>
      <c r="G477" s="259"/>
      <c r="H477" s="259"/>
      <c r="I477" s="256"/>
      <c r="J477" s="284"/>
      <c r="K477" s="245" t="str">
        <f>IF(BDCORRECTIVA[[#This Row],[Fecha entrada]]=0,"",BDCORRECTIVA[[#This Row],[Fecha Fin]]-BDCORRECTIVA[[#This Row],[Fecha entrada]]+1)</f>
        <v/>
      </c>
      <c r="L477" s="256"/>
      <c r="M477" s="256"/>
      <c r="N477" s="256"/>
      <c r="O477" s="256"/>
      <c r="P477" s="256"/>
      <c r="Q477" s="259"/>
      <c r="R477" s="259"/>
      <c r="S477" s="259"/>
      <c r="T477" s="259"/>
    </row>
    <row r="478" spans="1:20" x14ac:dyDescent="0.2">
      <c r="A478" s="256"/>
      <c r="B478" s="257"/>
      <c r="C478" s="283"/>
      <c r="D478" s="259"/>
      <c r="E478" s="259"/>
      <c r="F478" s="259"/>
      <c r="G478" s="259"/>
      <c r="H478" s="259"/>
      <c r="I478" s="256"/>
      <c r="J478" s="284"/>
      <c r="K478" s="245" t="str">
        <f>IF(BDCORRECTIVA[[#This Row],[Fecha entrada]]=0,"",BDCORRECTIVA[[#This Row],[Fecha Fin]]-BDCORRECTIVA[[#This Row],[Fecha entrada]]+1)</f>
        <v/>
      </c>
      <c r="L478" s="256"/>
      <c r="M478" s="256"/>
      <c r="N478" s="256"/>
      <c r="O478" s="256"/>
      <c r="P478" s="256"/>
      <c r="Q478" s="259"/>
      <c r="R478" s="259"/>
      <c r="S478" s="259"/>
      <c r="T478" s="259"/>
    </row>
    <row r="479" spans="1:20" x14ac:dyDescent="0.2">
      <c r="A479" s="256"/>
      <c r="B479" s="257"/>
      <c r="C479" s="283"/>
      <c r="D479" s="259"/>
      <c r="E479" s="259"/>
      <c r="F479" s="259"/>
      <c r="G479" s="259"/>
      <c r="H479" s="259"/>
      <c r="I479" s="256"/>
      <c r="J479" s="284"/>
      <c r="K479" s="245" t="str">
        <f>IF(BDCORRECTIVA[[#This Row],[Fecha entrada]]=0,"",BDCORRECTIVA[[#This Row],[Fecha Fin]]-BDCORRECTIVA[[#This Row],[Fecha entrada]]+1)</f>
        <v/>
      </c>
      <c r="L479" s="256"/>
      <c r="M479" s="256"/>
      <c r="N479" s="256"/>
      <c r="O479" s="256"/>
      <c r="P479" s="256"/>
      <c r="Q479" s="259"/>
      <c r="R479" s="259"/>
      <c r="S479" s="259"/>
      <c r="T479" s="259"/>
    </row>
    <row r="480" spans="1:20" x14ac:dyDescent="0.2">
      <c r="A480" s="256"/>
      <c r="B480" s="257"/>
      <c r="C480" s="283"/>
      <c r="D480" s="259"/>
      <c r="E480" s="259"/>
      <c r="F480" s="259"/>
      <c r="G480" s="259"/>
      <c r="H480" s="259"/>
      <c r="I480" s="256"/>
      <c r="J480" s="284"/>
      <c r="K480" s="245" t="str">
        <f>IF(BDCORRECTIVA[[#This Row],[Fecha entrada]]=0,"",BDCORRECTIVA[[#This Row],[Fecha Fin]]-BDCORRECTIVA[[#This Row],[Fecha entrada]]+1)</f>
        <v/>
      </c>
      <c r="L480" s="256"/>
      <c r="M480" s="256"/>
      <c r="N480" s="256"/>
      <c r="O480" s="256"/>
      <c r="P480" s="256"/>
      <c r="Q480" s="259"/>
      <c r="R480" s="259"/>
      <c r="S480" s="259"/>
      <c r="T480" s="259"/>
    </row>
    <row r="481" spans="1:20" x14ac:dyDescent="0.2">
      <c r="A481" s="256"/>
      <c r="B481" s="257"/>
      <c r="C481" s="283"/>
      <c r="D481" s="259"/>
      <c r="E481" s="259"/>
      <c r="F481" s="259"/>
      <c r="G481" s="259"/>
      <c r="H481" s="259"/>
      <c r="I481" s="256"/>
      <c r="J481" s="284"/>
      <c r="K481" s="245" t="str">
        <f>IF(BDCORRECTIVA[[#This Row],[Fecha entrada]]=0,"",BDCORRECTIVA[[#This Row],[Fecha Fin]]-BDCORRECTIVA[[#This Row],[Fecha entrada]]+1)</f>
        <v/>
      </c>
      <c r="L481" s="256"/>
      <c r="M481" s="256"/>
      <c r="N481" s="256"/>
      <c r="O481" s="256"/>
      <c r="P481" s="256"/>
      <c r="Q481" s="259"/>
      <c r="R481" s="259"/>
      <c r="S481" s="259"/>
      <c r="T481" s="259"/>
    </row>
    <row r="482" spans="1:20" x14ac:dyDescent="0.2">
      <c r="A482" s="256"/>
      <c r="B482" s="257"/>
      <c r="C482" s="283"/>
      <c r="D482" s="259"/>
      <c r="E482" s="259"/>
      <c r="F482" s="259"/>
      <c r="G482" s="259"/>
      <c r="H482" s="259"/>
      <c r="I482" s="256"/>
      <c r="J482" s="284"/>
      <c r="K482" s="245" t="str">
        <f>IF(BDCORRECTIVA[[#This Row],[Fecha entrada]]=0,"",BDCORRECTIVA[[#This Row],[Fecha Fin]]-BDCORRECTIVA[[#This Row],[Fecha entrada]]+1)</f>
        <v/>
      </c>
      <c r="L482" s="256"/>
      <c r="M482" s="256"/>
      <c r="N482" s="256"/>
      <c r="O482" s="256"/>
      <c r="P482" s="256"/>
      <c r="Q482" s="259"/>
      <c r="R482" s="259"/>
      <c r="S482" s="259"/>
      <c r="T482" s="259"/>
    </row>
    <row r="483" spans="1:20" x14ac:dyDescent="0.2">
      <c r="A483" s="256"/>
      <c r="B483" s="257"/>
      <c r="C483" s="283"/>
      <c r="D483" s="259"/>
      <c r="E483" s="259"/>
      <c r="F483" s="259"/>
      <c r="G483" s="259"/>
      <c r="H483" s="259"/>
      <c r="I483" s="256"/>
      <c r="J483" s="284"/>
      <c r="K483" s="245" t="str">
        <f>IF(BDCORRECTIVA[[#This Row],[Fecha entrada]]=0,"",BDCORRECTIVA[[#This Row],[Fecha Fin]]-BDCORRECTIVA[[#This Row],[Fecha entrada]]+1)</f>
        <v/>
      </c>
      <c r="L483" s="256"/>
      <c r="M483" s="256"/>
      <c r="N483" s="256"/>
      <c r="O483" s="256"/>
      <c r="P483" s="256"/>
      <c r="Q483" s="259"/>
      <c r="R483" s="259"/>
      <c r="S483" s="259"/>
      <c r="T483" s="259"/>
    </row>
    <row r="484" spans="1:20" x14ac:dyDescent="0.2">
      <c r="A484" s="256"/>
      <c r="B484" s="257"/>
      <c r="C484" s="283"/>
      <c r="D484" s="259"/>
      <c r="E484" s="259"/>
      <c r="F484" s="259"/>
      <c r="G484" s="259"/>
      <c r="H484" s="259"/>
      <c r="I484" s="256"/>
      <c r="J484" s="284"/>
      <c r="K484" s="245" t="str">
        <f>IF(BDCORRECTIVA[[#This Row],[Fecha entrada]]=0,"",BDCORRECTIVA[[#This Row],[Fecha Fin]]-BDCORRECTIVA[[#This Row],[Fecha entrada]]+1)</f>
        <v/>
      </c>
      <c r="L484" s="256"/>
      <c r="M484" s="256"/>
      <c r="N484" s="256"/>
      <c r="O484" s="256"/>
      <c r="P484" s="256"/>
      <c r="Q484" s="259"/>
      <c r="R484" s="259"/>
      <c r="S484" s="259"/>
      <c r="T484" s="259"/>
    </row>
    <row r="485" spans="1:20" x14ac:dyDescent="0.2">
      <c r="A485" s="256"/>
      <c r="B485" s="257"/>
      <c r="C485" s="283"/>
      <c r="D485" s="259"/>
      <c r="E485" s="259"/>
      <c r="F485" s="259"/>
      <c r="G485" s="259"/>
      <c r="H485" s="259"/>
      <c r="I485" s="256"/>
      <c r="J485" s="284"/>
      <c r="K485" s="245" t="str">
        <f>IF(BDCORRECTIVA[[#This Row],[Fecha entrada]]=0,"",BDCORRECTIVA[[#This Row],[Fecha Fin]]-BDCORRECTIVA[[#This Row],[Fecha entrada]]+1)</f>
        <v/>
      </c>
      <c r="L485" s="256"/>
      <c r="M485" s="256"/>
      <c r="N485" s="256"/>
      <c r="O485" s="256"/>
      <c r="P485" s="256"/>
      <c r="Q485" s="259"/>
      <c r="R485" s="259"/>
      <c r="S485" s="259"/>
      <c r="T485" s="259"/>
    </row>
    <row r="486" spans="1:20" x14ac:dyDescent="0.2">
      <c r="A486" s="256"/>
      <c r="B486" s="257"/>
      <c r="C486" s="283"/>
      <c r="D486" s="259"/>
      <c r="E486" s="259"/>
      <c r="F486" s="259"/>
      <c r="G486" s="259"/>
      <c r="H486" s="259"/>
      <c r="I486" s="256"/>
      <c r="J486" s="284"/>
      <c r="K486" s="245" t="str">
        <f>IF(BDCORRECTIVA[[#This Row],[Fecha entrada]]=0,"",BDCORRECTIVA[[#This Row],[Fecha Fin]]-BDCORRECTIVA[[#This Row],[Fecha entrada]]+1)</f>
        <v/>
      </c>
      <c r="L486" s="256"/>
      <c r="M486" s="256"/>
      <c r="N486" s="256"/>
      <c r="O486" s="256"/>
      <c r="P486" s="256"/>
      <c r="Q486" s="259"/>
      <c r="R486" s="259"/>
      <c r="S486" s="259"/>
      <c r="T486" s="259"/>
    </row>
    <row r="487" spans="1:20" x14ac:dyDescent="0.2">
      <c r="A487" s="256"/>
      <c r="B487" s="257"/>
      <c r="C487" s="283"/>
      <c r="D487" s="259"/>
      <c r="E487" s="259"/>
      <c r="F487" s="259"/>
      <c r="G487" s="259"/>
      <c r="H487" s="259"/>
      <c r="I487" s="256"/>
      <c r="J487" s="284"/>
      <c r="K487" s="245" t="str">
        <f>IF(BDCORRECTIVA[[#This Row],[Fecha entrada]]=0,"",BDCORRECTIVA[[#This Row],[Fecha Fin]]-BDCORRECTIVA[[#This Row],[Fecha entrada]]+1)</f>
        <v/>
      </c>
      <c r="L487" s="256"/>
      <c r="M487" s="256"/>
      <c r="N487" s="256"/>
      <c r="O487" s="256"/>
      <c r="P487" s="256"/>
      <c r="Q487" s="259"/>
      <c r="R487" s="259"/>
      <c r="S487" s="259"/>
      <c r="T487" s="259"/>
    </row>
    <row r="488" spans="1:20" x14ac:dyDescent="0.2">
      <c r="A488" s="256"/>
      <c r="B488" s="257"/>
      <c r="C488" s="283"/>
      <c r="D488" s="259"/>
      <c r="E488" s="259"/>
      <c r="F488" s="259"/>
      <c r="G488" s="259"/>
      <c r="H488" s="259"/>
      <c r="I488" s="256"/>
      <c r="J488" s="284"/>
      <c r="K488" s="245" t="str">
        <f>IF(BDCORRECTIVA[[#This Row],[Fecha entrada]]=0,"",BDCORRECTIVA[[#This Row],[Fecha Fin]]-BDCORRECTIVA[[#This Row],[Fecha entrada]]+1)</f>
        <v/>
      </c>
      <c r="L488" s="256"/>
      <c r="M488" s="256"/>
      <c r="N488" s="256"/>
      <c r="O488" s="256"/>
      <c r="P488" s="256"/>
      <c r="Q488" s="259"/>
      <c r="R488" s="259"/>
      <c r="S488" s="259"/>
      <c r="T488" s="259"/>
    </row>
    <row r="489" spans="1:20" x14ac:dyDescent="0.2">
      <c r="A489" s="256"/>
      <c r="B489" s="257"/>
      <c r="C489" s="283"/>
      <c r="D489" s="259"/>
      <c r="E489" s="259"/>
      <c r="F489" s="259"/>
      <c r="G489" s="259"/>
      <c r="H489" s="259"/>
      <c r="I489" s="256"/>
      <c r="J489" s="284"/>
      <c r="K489" s="245" t="str">
        <f>IF(BDCORRECTIVA[[#This Row],[Fecha entrada]]=0,"",BDCORRECTIVA[[#This Row],[Fecha Fin]]-BDCORRECTIVA[[#This Row],[Fecha entrada]]+1)</f>
        <v/>
      </c>
      <c r="L489" s="256"/>
      <c r="M489" s="256"/>
      <c r="N489" s="256"/>
      <c r="O489" s="256"/>
      <c r="P489" s="256"/>
      <c r="Q489" s="259"/>
      <c r="R489" s="259"/>
      <c r="S489" s="259"/>
      <c r="T489" s="259"/>
    </row>
    <row r="490" spans="1:20" x14ac:dyDescent="0.2">
      <c r="A490" s="256"/>
      <c r="B490" s="257"/>
      <c r="C490" s="283"/>
      <c r="D490" s="259"/>
      <c r="E490" s="259"/>
      <c r="F490" s="259"/>
      <c r="G490" s="259"/>
      <c r="H490" s="259"/>
      <c r="I490" s="256"/>
      <c r="J490" s="284"/>
      <c r="K490" s="245" t="str">
        <f>IF(BDCORRECTIVA[[#This Row],[Fecha entrada]]=0,"",BDCORRECTIVA[[#This Row],[Fecha Fin]]-BDCORRECTIVA[[#This Row],[Fecha entrada]]+1)</f>
        <v/>
      </c>
      <c r="L490" s="256"/>
      <c r="M490" s="256"/>
      <c r="N490" s="256"/>
      <c r="O490" s="256"/>
      <c r="P490" s="256"/>
      <c r="Q490" s="259"/>
      <c r="R490" s="259"/>
      <c r="S490" s="259"/>
      <c r="T490" s="259"/>
    </row>
    <row r="491" spans="1:20" x14ac:dyDescent="0.2">
      <c r="A491" s="256"/>
      <c r="B491" s="257"/>
      <c r="C491" s="283"/>
      <c r="D491" s="259"/>
      <c r="E491" s="259"/>
      <c r="F491" s="259"/>
      <c r="G491" s="259"/>
      <c r="H491" s="259"/>
      <c r="I491" s="256"/>
      <c r="J491" s="284"/>
      <c r="K491" s="245" t="str">
        <f>IF(BDCORRECTIVA[[#This Row],[Fecha entrada]]=0,"",BDCORRECTIVA[[#This Row],[Fecha Fin]]-BDCORRECTIVA[[#This Row],[Fecha entrada]]+1)</f>
        <v/>
      </c>
      <c r="L491" s="256"/>
      <c r="M491" s="256"/>
      <c r="N491" s="256"/>
      <c r="O491" s="256"/>
      <c r="P491" s="256"/>
      <c r="Q491" s="259"/>
      <c r="R491" s="259"/>
      <c r="S491" s="259"/>
      <c r="T491" s="259"/>
    </row>
    <row r="492" spans="1:20" x14ac:dyDescent="0.2">
      <c r="A492" s="256"/>
      <c r="B492" s="257"/>
      <c r="C492" s="283"/>
      <c r="D492" s="259"/>
      <c r="E492" s="259"/>
      <c r="F492" s="259"/>
      <c r="G492" s="259"/>
      <c r="H492" s="259"/>
      <c r="I492" s="256"/>
      <c r="J492" s="284"/>
      <c r="K492" s="245" t="str">
        <f>IF(BDCORRECTIVA[[#This Row],[Fecha entrada]]=0,"",BDCORRECTIVA[[#This Row],[Fecha Fin]]-BDCORRECTIVA[[#This Row],[Fecha entrada]]+1)</f>
        <v/>
      </c>
      <c r="L492" s="256"/>
      <c r="M492" s="256"/>
      <c r="N492" s="256"/>
      <c r="O492" s="256"/>
      <c r="P492" s="256"/>
      <c r="Q492" s="259"/>
      <c r="R492" s="259"/>
      <c r="S492" s="259"/>
      <c r="T492" s="259"/>
    </row>
    <row r="493" spans="1:20" x14ac:dyDescent="0.2">
      <c r="A493" s="256"/>
      <c r="B493" s="257"/>
      <c r="C493" s="283"/>
      <c r="D493" s="259"/>
      <c r="E493" s="259"/>
      <c r="F493" s="259"/>
      <c r="G493" s="259"/>
      <c r="H493" s="259"/>
      <c r="I493" s="256"/>
      <c r="J493" s="284"/>
      <c r="K493" s="245" t="str">
        <f>IF(BDCORRECTIVA[[#This Row],[Fecha entrada]]=0,"",BDCORRECTIVA[[#This Row],[Fecha Fin]]-BDCORRECTIVA[[#This Row],[Fecha entrada]]+1)</f>
        <v/>
      </c>
      <c r="L493" s="256"/>
      <c r="M493" s="256"/>
      <c r="N493" s="256"/>
      <c r="O493" s="256"/>
      <c r="P493" s="256"/>
      <c r="Q493" s="259"/>
      <c r="R493" s="259"/>
      <c r="S493" s="259"/>
      <c r="T493" s="259"/>
    </row>
    <row r="494" spans="1:20" x14ac:dyDescent="0.2">
      <c r="A494" s="256"/>
      <c r="B494" s="257"/>
      <c r="C494" s="283"/>
      <c r="D494" s="259"/>
      <c r="E494" s="259"/>
      <c r="F494" s="259"/>
      <c r="G494" s="259"/>
      <c r="H494" s="259"/>
      <c r="I494" s="256"/>
      <c r="J494" s="284"/>
      <c r="K494" s="245" t="str">
        <f>IF(BDCORRECTIVA[[#This Row],[Fecha entrada]]=0,"",BDCORRECTIVA[[#This Row],[Fecha Fin]]-BDCORRECTIVA[[#This Row],[Fecha entrada]]+1)</f>
        <v/>
      </c>
      <c r="L494" s="256"/>
      <c r="M494" s="256"/>
      <c r="N494" s="256"/>
      <c r="O494" s="256"/>
      <c r="P494" s="256"/>
      <c r="Q494" s="259"/>
      <c r="R494" s="259"/>
      <c r="S494" s="259"/>
      <c r="T494" s="259"/>
    </row>
    <row r="495" spans="1:20" x14ac:dyDescent="0.2">
      <c r="A495" s="256"/>
      <c r="B495" s="257"/>
      <c r="C495" s="283"/>
      <c r="D495" s="259"/>
      <c r="E495" s="259"/>
      <c r="F495" s="259"/>
      <c r="G495" s="259"/>
      <c r="H495" s="259"/>
      <c r="I495" s="256"/>
      <c r="J495" s="284"/>
      <c r="K495" s="245" t="str">
        <f>IF(BDCORRECTIVA[[#This Row],[Fecha entrada]]=0,"",BDCORRECTIVA[[#This Row],[Fecha Fin]]-BDCORRECTIVA[[#This Row],[Fecha entrada]]+1)</f>
        <v/>
      </c>
      <c r="L495" s="256"/>
      <c r="M495" s="256"/>
      <c r="N495" s="256"/>
      <c r="O495" s="256"/>
      <c r="P495" s="256"/>
      <c r="Q495" s="259"/>
      <c r="R495" s="259"/>
      <c r="S495" s="259"/>
      <c r="T495" s="259"/>
    </row>
    <row r="496" spans="1:20" x14ac:dyDescent="0.2">
      <c r="A496" s="256"/>
      <c r="B496" s="257"/>
      <c r="C496" s="283"/>
      <c r="D496" s="259"/>
      <c r="E496" s="259"/>
      <c r="F496" s="259"/>
      <c r="G496" s="259"/>
      <c r="H496" s="259"/>
      <c r="I496" s="256"/>
      <c r="J496" s="284"/>
      <c r="K496" s="245" t="str">
        <f>IF(BDCORRECTIVA[[#This Row],[Fecha entrada]]=0,"",BDCORRECTIVA[[#This Row],[Fecha Fin]]-BDCORRECTIVA[[#This Row],[Fecha entrada]]+1)</f>
        <v/>
      </c>
      <c r="L496" s="256"/>
      <c r="M496" s="256"/>
      <c r="N496" s="256"/>
      <c r="O496" s="256"/>
      <c r="P496" s="256"/>
      <c r="Q496" s="259"/>
      <c r="R496" s="259"/>
      <c r="S496" s="259"/>
      <c r="T496" s="259"/>
    </row>
    <row r="497" spans="1:20" x14ac:dyDescent="0.2">
      <c r="A497" s="256"/>
      <c r="B497" s="257"/>
      <c r="C497" s="283"/>
      <c r="D497" s="259"/>
      <c r="E497" s="259"/>
      <c r="F497" s="259"/>
      <c r="G497" s="259"/>
      <c r="H497" s="259"/>
      <c r="I497" s="256"/>
      <c r="J497" s="284"/>
      <c r="K497" s="245" t="str">
        <f>IF(BDCORRECTIVA[[#This Row],[Fecha entrada]]=0,"",BDCORRECTIVA[[#This Row],[Fecha Fin]]-BDCORRECTIVA[[#This Row],[Fecha entrada]]+1)</f>
        <v/>
      </c>
      <c r="L497" s="256"/>
      <c r="M497" s="256"/>
      <c r="N497" s="256"/>
      <c r="O497" s="256"/>
      <c r="P497" s="256"/>
      <c r="Q497" s="259"/>
      <c r="R497" s="259"/>
      <c r="S497" s="259"/>
      <c r="T497" s="259"/>
    </row>
    <row r="498" spans="1:20" x14ac:dyDescent="0.2">
      <c r="A498" s="256"/>
      <c r="B498" s="257"/>
      <c r="C498" s="283"/>
      <c r="D498" s="259"/>
      <c r="E498" s="259"/>
      <c r="F498" s="259"/>
      <c r="G498" s="259"/>
      <c r="H498" s="259"/>
      <c r="I498" s="256"/>
      <c r="J498" s="284"/>
      <c r="K498" s="245" t="str">
        <f>IF(BDCORRECTIVA[[#This Row],[Fecha entrada]]=0,"",BDCORRECTIVA[[#This Row],[Fecha Fin]]-BDCORRECTIVA[[#This Row],[Fecha entrada]]+1)</f>
        <v/>
      </c>
      <c r="L498" s="256"/>
      <c r="M498" s="256"/>
      <c r="N498" s="256"/>
      <c r="O498" s="256"/>
      <c r="P498" s="256"/>
      <c r="Q498" s="259"/>
      <c r="R498" s="259"/>
      <c r="S498" s="259"/>
      <c r="T498" s="259"/>
    </row>
    <row r="499" spans="1:20" x14ac:dyDescent="0.2">
      <c r="A499" s="256"/>
      <c r="B499" s="257"/>
      <c r="C499" s="283"/>
      <c r="D499" s="259"/>
      <c r="E499" s="259"/>
      <c r="F499" s="259"/>
      <c r="G499" s="259"/>
      <c r="H499" s="259"/>
      <c r="I499" s="256"/>
      <c r="J499" s="284"/>
      <c r="K499" s="245" t="str">
        <f>IF(BDCORRECTIVA[[#This Row],[Fecha entrada]]=0,"",BDCORRECTIVA[[#This Row],[Fecha Fin]]-BDCORRECTIVA[[#This Row],[Fecha entrada]]+1)</f>
        <v/>
      </c>
      <c r="L499" s="256"/>
      <c r="M499" s="256"/>
      <c r="N499" s="256"/>
      <c r="O499" s="256"/>
      <c r="P499" s="256"/>
      <c r="Q499" s="259"/>
      <c r="R499" s="259"/>
      <c r="S499" s="259"/>
      <c r="T499" s="259"/>
    </row>
    <row r="500" spans="1:20" x14ac:dyDescent="0.2">
      <c r="A500" s="256"/>
      <c r="B500" s="257"/>
      <c r="C500" s="283"/>
      <c r="D500" s="259"/>
      <c r="E500" s="259"/>
      <c r="F500" s="259"/>
      <c r="G500" s="259"/>
      <c r="H500" s="259"/>
      <c r="I500" s="256"/>
      <c r="J500" s="284"/>
      <c r="K500" s="245" t="str">
        <f>IF(BDCORRECTIVA[[#This Row],[Fecha entrada]]=0,"",BDCORRECTIVA[[#This Row],[Fecha Fin]]-BDCORRECTIVA[[#This Row],[Fecha entrada]]+1)</f>
        <v/>
      </c>
      <c r="L500" s="256"/>
      <c r="M500" s="256"/>
      <c r="N500" s="256"/>
      <c r="O500" s="256"/>
      <c r="P500" s="256"/>
      <c r="Q500" s="259"/>
      <c r="R500" s="259"/>
      <c r="S500" s="259"/>
      <c r="T500" s="259"/>
    </row>
    <row r="501" spans="1:20" x14ac:dyDescent="0.2">
      <c r="A501" s="256"/>
      <c r="B501" s="257"/>
      <c r="C501" s="283"/>
      <c r="D501" s="259"/>
      <c r="E501" s="259"/>
      <c r="F501" s="259"/>
      <c r="G501" s="259"/>
      <c r="H501" s="259"/>
      <c r="I501" s="256"/>
      <c r="J501" s="284"/>
      <c r="K501" s="245" t="str">
        <f>IF(BDCORRECTIVA[[#This Row],[Fecha entrada]]=0,"",BDCORRECTIVA[[#This Row],[Fecha Fin]]-BDCORRECTIVA[[#This Row],[Fecha entrada]]+1)</f>
        <v/>
      </c>
      <c r="L501" s="256"/>
      <c r="M501" s="256"/>
      <c r="N501" s="256"/>
      <c r="O501" s="256"/>
      <c r="P501" s="256"/>
      <c r="Q501" s="259"/>
      <c r="R501" s="259"/>
      <c r="S501" s="259"/>
      <c r="T501" s="259"/>
    </row>
    <row r="502" spans="1:20" x14ac:dyDescent="0.2">
      <c r="A502" s="256"/>
      <c r="B502" s="257"/>
      <c r="C502" s="283"/>
      <c r="D502" s="259"/>
      <c r="E502" s="259"/>
      <c r="F502" s="259"/>
      <c r="G502" s="259"/>
      <c r="H502" s="259"/>
      <c r="I502" s="256"/>
      <c r="J502" s="284"/>
      <c r="K502" s="245" t="str">
        <f>IF(BDCORRECTIVA[[#This Row],[Fecha entrada]]=0,"",BDCORRECTIVA[[#This Row],[Fecha Fin]]-BDCORRECTIVA[[#This Row],[Fecha entrada]]+1)</f>
        <v/>
      </c>
      <c r="L502" s="256"/>
      <c r="M502" s="256"/>
      <c r="N502" s="256"/>
      <c r="O502" s="256"/>
      <c r="P502" s="256"/>
      <c r="Q502" s="259"/>
      <c r="R502" s="259"/>
      <c r="S502" s="259"/>
      <c r="T502" s="259"/>
    </row>
    <row r="503" spans="1:20" x14ac:dyDescent="0.2">
      <c r="A503" s="256"/>
      <c r="B503" s="257"/>
      <c r="C503" s="283"/>
      <c r="D503" s="259"/>
      <c r="E503" s="259"/>
      <c r="F503" s="259"/>
      <c r="G503" s="259"/>
      <c r="H503" s="259"/>
      <c r="I503" s="256"/>
      <c r="J503" s="284"/>
      <c r="K503" s="245" t="str">
        <f>IF(BDCORRECTIVA[[#This Row],[Fecha entrada]]=0,"",BDCORRECTIVA[[#This Row],[Fecha Fin]]-BDCORRECTIVA[[#This Row],[Fecha entrada]]+1)</f>
        <v/>
      </c>
      <c r="L503" s="256"/>
      <c r="M503" s="256"/>
      <c r="N503" s="256"/>
      <c r="O503" s="256"/>
      <c r="P503" s="256"/>
      <c r="Q503" s="259"/>
      <c r="R503" s="259"/>
      <c r="S503" s="259"/>
      <c r="T503" s="259"/>
    </row>
    <row r="504" spans="1:20" x14ac:dyDescent="0.2">
      <c r="A504" s="256"/>
      <c r="B504" s="257"/>
      <c r="C504" s="283"/>
      <c r="D504" s="259"/>
      <c r="E504" s="259"/>
      <c r="F504" s="259"/>
      <c r="G504" s="259"/>
      <c r="H504" s="259"/>
      <c r="I504" s="256"/>
      <c r="J504" s="284"/>
      <c r="K504" s="245" t="str">
        <f>IF(BDCORRECTIVA[[#This Row],[Fecha entrada]]=0,"",BDCORRECTIVA[[#This Row],[Fecha Fin]]-BDCORRECTIVA[[#This Row],[Fecha entrada]]+1)</f>
        <v/>
      </c>
      <c r="L504" s="256"/>
      <c r="M504" s="256"/>
      <c r="N504" s="256"/>
      <c r="O504" s="256"/>
      <c r="P504" s="256"/>
      <c r="Q504" s="259"/>
      <c r="R504" s="259"/>
      <c r="S504" s="259"/>
      <c r="T504" s="259"/>
    </row>
    <row r="505" spans="1:20" x14ac:dyDescent="0.2">
      <c r="A505" s="256"/>
      <c r="B505" s="257"/>
      <c r="C505" s="283"/>
      <c r="D505" s="259"/>
      <c r="E505" s="259"/>
      <c r="F505" s="259"/>
      <c r="G505" s="259"/>
      <c r="H505" s="259"/>
      <c r="I505" s="256"/>
      <c r="J505" s="284"/>
      <c r="K505" s="245" t="str">
        <f>IF(BDCORRECTIVA[[#This Row],[Fecha entrada]]=0,"",BDCORRECTIVA[[#This Row],[Fecha Fin]]-BDCORRECTIVA[[#This Row],[Fecha entrada]]+1)</f>
        <v/>
      </c>
      <c r="L505" s="256"/>
      <c r="M505" s="256"/>
      <c r="N505" s="256"/>
      <c r="O505" s="256"/>
      <c r="P505" s="256"/>
      <c r="Q505" s="259"/>
      <c r="R505" s="259"/>
      <c r="S505" s="259"/>
      <c r="T505" s="259"/>
    </row>
    <row r="506" spans="1:20" x14ac:dyDescent="0.2">
      <c r="A506" s="256"/>
      <c r="B506" s="257"/>
      <c r="C506" s="283"/>
      <c r="D506" s="259"/>
      <c r="E506" s="259"/>
      <c r="F506" s="259"/>
      <c r="G506" s="259"/>
      <c r="H506" s="259"/>
      <c r="I506" s="256"/>
      <c r="J506" s="284"/>
      <c r="K506" s="245" t="str">
        <f>IF(BDCORRECTIVA[[#This Row],[Fecha entrada]]=0,"",BDCORRECTIVA[[#This Row],[Fecha Fin]]-BDCORRECTIVA[[#This Row],[Fecha entrada]]+1)</f>
        <v/>
      </c>
      <c r="L506" s="256"/>
      <c r="M506" s="256"/>
      <c r="N506" s="256"/>
      <c r="O506" s="256"/>
      <c r="P506" s="256"/>
      <c r="Q506" s="259"/>
      <c r="R506" s="259"/>
      <c r="S506" s="259"/>
      <c r="T506" s="259"/>
    </row>
    <row r="507" spans="1:20" x14ac:dyDescent="0.2">
      <c r="A507" s="256"/>
      <c r="B507" s="257"/>
      <c r="C507" s="283"/>
      <c r="D507" s="259"/>
      <c r="E507" s="259"/>
      <c r="F507" s="259"/>
      <c r="G507" s="259"/>
      <c r="H507" s="259"/>
      <c r="I507" s="256"/>
      <c r="J507" s="284"/>
      <c r="K507" s="245" t="str">
        <f>IF(BDCORRECTIVA[[#This Row],[Fecha entrada]]=0,"",BDCORRECTIVA[[#This Row],[Fecha Fin]]-BDCORRECTIVA[[#This Row],[Fecha entrada]]+1)</f>
        <v/>
      </c>
      <c r="L507" s="256"/>
      <c r="M507" s="256"/>
      <c r="N507" s="256"/>
      <c r="O507" s="256"/>
      <c r="P507" s="256"/>
      <c r="Q507" s="259"/>
      <c r="R507" s="259"/>
      <c r="S507" s="259"/>
      <c r="T507" s="259"/>
    </row>
    <row r="508" spans="1:20" x14ac:dyDescent="0.2">
      <c r="A508" s="256"/>
      <c r="B508" s="257"/>
      <c r="C508" s="283"/>
      <c r="D508" s="259"/>
      <c r="E508" s="259"/>
      <c r="F508" s="259"/>
      <c r="G508" s="259"/>
      <c r="H508" s="259"/>
      <c r="I508" s="256"/>
      <c r="J508" s="284"/>
      <c r="K508" s="245" t="str">
        <f>IF(BDCORRECTIVA[[#This Row],[Fecha entrada]]=0,"",BDCORRECTIVA[[#This Row],[Fecha Fin]]-BDCORRECTIVA[[#This Row],[Fecha entrada]]+1)</f>
        <v/>
      </c>
      <c r="L508" s="256"/>
      <c r="M508" s="256"/>
      <c r="N508" s="256"/>
      <c r="O508" s="256"/>
      <c r="P508" s="256"/>
      <c r="Q508" s="259"/>
      <c r="R508" s="259"/>
      <c r="S508" s="259"/>
      <c r="T508" s="259"/>
    </row>
    <row r="509" spans="1:20" x14ac:dyDescent="0.2">
      <c r="A509" s="256"/>
      <c r="B509" s="257"/>
      <c r="C509" s="283"/>
      <c r="D509" s="259"/>
      <c r="E509" s="259"/>
      <c r="F509" s="259"/>
      <c r="G509" s="259"/>
      <c r="H509" s="259"/>
      <c r="I509" s="256"/>
      <c r="J509" s="284"/>
      <c r="K509" s="245" t="str">
        <f>IF(BDCORRECTIVA[[#This Row],[Fecha entrada]]=0,"",BDCORRECTIVA[[#This Row],[Fecha Fin]]-BDCORRECTIVA[[#This Row],[Fecha entrada]]+1)</f>
        <v/>
      </c>
      <c r="L509" s="256"/>
      <c r="M509" s="256"/>
      <c r="N509" s="256"/>
      <c r="O509" s="256"/>
      <c r="P509" s="256"/>
      <c r="Q509" s="259"/>
      <c r="R509" s="259"/>
      <c r="S509" s="259"/>
      <c r="T509" s="259"/>
    </row>
    <row r="510" spans="1:20" x14ac:dyDescent="0.2">
      <c r="A510" s="256"/>
      <c r="B510" s="257"/>
      <c r="C510" s="283"/>
      <c r="D510" s="259"/>
      <c r="E510" s="259"/>
      <c r="F510" s="259"/>
      <c r="G510" s="259"/>
      <c r="H510" s="259"/>
      <c r="I510" s="256"/>
      <c r="J510" s="284"/>
      <c r="K510" s="245" t="str">
        <f>IF(BDCORRECTIVA[[#This Row],[Fecha entrada]]=0,"",BDCORRECTIVA[[#This Row],[Fecha Fin]]-BDCORRECTIVA[[#This Row],[Fecha entrada]]+1)</f>
        <v/>
      </c>
      <c r="L510" s="256"/>
      <c r="M510" s="256"/>
      <c r="N510" s="256"/>
      <c r="O510" s="256"/>
      <c r="P510" s="256"/>
      <c r="Q510" s="259"/>
      <c r="R510" s="259"/>
      <c r="S510" s="259"/>
      <c r="T510" s="259"/>
    </row>
    <row r="511" spans="1:20" x14ac:dyDescent="0.2">
      <c r="A511" s="256"/>
      <c r="B511" s="257"/>
      <c r="C511" s="283"/>
      <c r="D511" s="259"/>
      <c r="E511" s="259"/>
      <c r="F511" s="259"/>
      <c r="G511" s="259"/>
      <c r="H511" s="259"/>
      <c r="I511" s="256"/>
      <c r="J511" s="284"/>
      <c r="K511" s="245" t="str">
        <f>IF(BDCORRECTIVA[[#This Row],[Fecha entrada]]=0,"",BDCORRECTIVA[[#This Row],[Fecha Fin]]-BDCORRECTIVA[[#This Row],[Fecha entrada]]+1)</f>
        <v/>
      </c>
      <c r="L511" s="256"/>
      <c r="M511" s="256"/>
      <c r="N511" s="256"/>
      <c r="O511" s="256"/>
      <c r="P511" s="256"/>
      <c r="Q511" s="259"/>
      <c r="R511" s="259"/>
      <c r="S511" s="259"/>
      <c r="T511" s="259"/>
    </row>
    <row r="512" spans="1:20" x14ac:dyDescent="0.2">
      <c r="A512" s="256"/>
      <c r="B512" s="257"/>
      <c r="C512" s="283"/>
      <c r="D512" s="259"/>
      <c r="E512" s="259"/>
      <c r="F512" s="259"/>
      <c r="G512" s="259"/>
      <c r="H512" s="259"/>
      <c r="I512" s="256"/>
      <c r="J512" s="284"/>
      <c r="K512" s="245" t="str">
        <f>IF(BDCORRECTIVA[[#This Row],[Fecha entrada]]=0,"",BDCORRECTIVA[[#This Row],[Fecha Fin]]-BDCORRECTIVA[[#This Row],[Fecha entrada]]+1)</f>
        <v/>
      </c>
      <c r="L512" s="256"/>
      <c r="M512" s="256"/>
      <c r="N512" s="256"/>
      <c r="O512" s="256"/>
      <c r="P512" s="256"/>
      <c r="Q512" s="259"/>
      <c r="R512" s="259"/>
      <c r="S512" s="259"/>
      <c r="T512" s="259"/>
    </row>
    <row r="513" spans="1:20" x14ac:dyDescent="0.2">
      <c r="A513" s="256"/>
      <c r="B513" s="257"/>
      <c r="C513" s="283"/>
      <c r="D513" s="259"/>
      <c r="E513" s="259"/>
      <c r="F513" s="259"/>
      <c r="G513" s="259"/>
      <c r="H513" s="259"/>
      <c r="I513" s="256"/>
      <c r="J513" s="284"/>
      <c r="K513" s="245" t="str">
        <f>IF(BDCORRECTIVA[[#This Row],[Fecha entrada]]=0,"",BDCORRECTIVA[[#This Row],[Fecha Fin]]-BDCORRECTIVA[[#This Row],[Fecha entrada]]+1)</f>
        <v/>
      </c>
      <c r="L513" s="256"/>
      <c r="M513" s="256"/>
      <c r="N513" s="256"/>
      <c r="O513" s="256"/>
      <c r="P513" s="256"/>
      <c r="Q513" s="259"/>
      <c r="R513" s="259"/>
      <c r="S513" s="259"/>
      <c r="T513" s="259"/>
    </row>
    <row r="514" spans="1:20" x14ac:dyDescent="0.2">
      <c r="A514" s="256"/>
      <c r="B514" s="257"/>
      <c r="C514" s="283"/>
      <c r="D514" s="259"/>
      <c r="E514" s="259"/>
      <c r="F514" s="259"/>
      <c r="G514" s="259"/>
      <c r="H514" s="259"/>
      <c r="I514" s="256"/>
      <c r="J514" s="284"/>
      <c r="K514" s="245" t="str">
        <f>IF(BDCORRECTIVA[[#This Row],[Fecha entrada]]=0,"",BDCORRECTIVA[[#This Row],[Fecha Fin]]-BDCORRECTIVA[[#This Row],[Fecha entrada]]+1)</f>
        <v/>
      </c>
      <c r="L514" s="256"/>
      <c r="M514" s="256"/>
      <c r="N514" s="256"/>
      <c r="O514" s="256"/>
      <c r="P514" s="256"/>
      <c r="Q514" s="259"/>
      <c r="R514" s="259"/>
      <c r="S514" s="259"/>
      <c r="T514" s="259"/>
    </row>
    <row r="515" spans="1:20" x14ac:dyDescent="0.2">
      <c r="A515" s="256"/>
      <c r="B515" s="257"/>
      <c r="C515" s="283"/>
      <c r="D515" s="259"/>
      <c r="E515" s="259"/>
      <c r="F515" s="259"/>
      <c r="G515" s="259"/>
      <c r="H515" s="259"/>
      <c r="I515" s="256"/>
      <c r="J515" s="284"/>
      <c r="K515" s="245" t="str">
        <f>IF(BDCORRECTIVA[[#This Row],[Fecha entrada]]=0,"",BDCORRECTIVA[[#This Row],[Fecha Fin]]-BDCORRECTIVA[[#This Row],[Fecha entrada]]+1)</f>
        <v/>
      </c>
      <c r="L515" s="256"/>
      <c r="M515" s="256"/>
      <c r="N515" s="256"/>
      <c r="O515" s="256"/>
      <c r="P515" s="256"/>
      <c r="Q515" s="259"/>
      <c r="R515" s="259"/>
      <c r="S515" s="259"/>
      <c r="T515" s="259"/>
    </row>
    <row r="516" spans="1:20" x14ac:dyDescent="0.2">
      <c r="A516" s="256"/>
      <c r="B516" s="257"/>
      <c r="C516" s="283"/>
      <c r="D516" s="259"/>
      <c r="E516" s="259"/>
      <c r="F516" s="259"/>
      <c r="G516" s="259"/>
      <c r="H516" s="259"/>
      <c r="I516" s="256"/>
      <c r="J516" s="284"/>
      <c r="K516" s="245" t="str">
        <f>IF(BDCORRECTIVA[[#This Row],[Fecha entrada]]=0,"",BDCORRECTIVA[[#This Row],[Fecha Fin]]-BDCORRECTIVA[[#This Row],[Fecha entrada]]+1)</f>
        <v/>
      </c>
      <c r="L516" s="256"/>
      <c r="M516" s="256"/>
      <c r="N516" s="256"/>
      <c r="O516" s="256"/>
      <c r="P516" s="256"/>
      <c r="Q516" s="259"/>
      <c r="R516" s="259"/>
      <c r="S516" s="259"/>
      <c r="T516" s="259"/>
    </row>
    <row r="517" spans="1:20" x14ac:dyDescent="0.2">
      <c r="A517" s="256"/>
      <c r="B517" s="257"/>
      <c r="C517" s="283"/>
      <c r="D517" s="259"/>
      <c r="E517" s="259"/>
      <c r="F517" s="259"/>
      <c r="G517" s="259"/>
      <c r="H517" s="259"/>
      <c r="I517" s="256"/>
      <c r="J517" s="284"/>
      <c r="K517" s="245" t="str">
        <f>IF(BDCORRECTIVA[[#This Row],[Fecha entrada]]=0,"",BDCORRECTIVA[[#This Row],[Fecha Fin]]-BDCORRECTIVA[[#This Row],[Fecha entrada]]+1)</f>
        <v/>
      </c>
      <c r="L517" s="256"/>
      <c r="M517" s="256"/>
      <c r="N517" s="256"/>
      <c r="O517" s="256"/>
      <c r="P517" s="256"/>
      <c r="Q517" s="259"/>
      <c r="R517" s="259"/>
      <c r="S517" s="259"/>
      <c r="T517" s="259"/>
    </row>
    <row r="518" spans="1:20" x14ac:dyDescent="0.2">
      <c r="A518" s="256"/>
      <c r="B518" s="257"/>
      <c r="C518" s="283"/>
      <c r="D518" s="259"/>
      <c r="E518" s="259"/>
      <c r="F518" s="259"/>
      <c r="G518" s="259"/>
      <c r="H518" s="259"/>
      <c r="I518" s="256"/>
      <c r="J518" s="284"/>
      <c r="K518" s="245" t="str">
        <f>IF(BDCORRECTIVA[[#This Row],[Fecha entrada]]=0,"",BDCORRECTIVA[[#This Row],[Fecha Fin]]-BDCORRECTIVA[[#This Row],[Fecha entrada]]+1)</f>
        <v/>
      </c>
      <c r="L518" s="256"/>
      <c r="M518" s="256"/>
      <c r="N518" s="256"/>
      <c r="O518" s="256"/>
      <c r="P518" s="256"/>
      <c r="Q518" s="259"/>
      <c r="R518" s="259"/>
      <c r="S518" s="259"/>
      <c r="T518" s="259"/>
    </row>
    <row r="519" spans="1:20" x14ac:dyDescent="0.2">
      <c r="A519" s="256"/>
      <c r="B519" s="257"/>
      <c r="C519" s="283"/>
      <c r="D519" s="259"/>
      <c r="E519" s="259"/>
      <c r="F519" s="259"/>
      <c r="G519" s="259"/>
      <c r="H519" s="259"/>
      <c r="I519" s="256"/>
      <c r="J519" s="284"/>
      <c r="K519" s="245" t="str">
        <f>IF(BDCORRECTIVA[[#This Row],[Fecha entrada]]=0,"",BDCORRECTIVA[[#This Row],[Fecha Fin]]-BDCORRECTIVA[[#This Row],[Fecha entrada]]+1)</f>
        <v/>
      </c>
      <c r="L519" s="256"/>
      <c r="M519" s="256"/>
      <c r="N519" s="256"/>
      <c r="O519" s="256"/>
      <c r="P519" s="256"/>
      <c r="Q519" s="259"/>
      <c r="R519" s="259"/>
      <c r="S519" s="259"/>
      <c r="T519" s="259"/>
    </row>
    <row r="520" spans="1:20" x14ac:dyDescent="0.2">
      <c r="A520" s="256"/>
      <c r="B520" s="257"/>
      <c r="C520" s="283"/>
      <c r="D520" s="259"/>
      <c r="E520" s="259"/>
      <c r="F520" s="259"/>
      <c r="G520" s="259"/>
      <c r="H520" s="259"/>
      <c r="I520" s="256"/>
      <c r="J520" s="284"/>
      <c r="K520" s="245" t="str">
        <f>IF(BDCORRECTIVA[[#This Row],[Fecha entrada]]=0,"",BDCORRECTIVA[[#This Row],[Fecha Fin]]-BDCORRECTIVA[[#This Row],[Fecha entrada]]+1)</f>
        <v/>
      </c>
      <c r="L520" s="256"/>
      <c r="M520" s="256"/>
      <c r="N520" s="256"/>
      <c r="O520" s="256"/>
      <c r="P520" s="256"/>
      <c r="Q520" s="259"/>
      <c r="R520" s="259"/>
      <c r="S520" s="259"/>
      <c r="T520" s="259"/>
    </row>
    <row r="521" spans="1:20" x14ac:dyDescent="0.2">
      <c r="A521" s="256"/>
      <c r="B521" s="257"/>
      <c r="C521" s="283"/>
      <c r="D521" s="259"/>
      <c r="E521" s="259"/>
      <c r="F521" s="259"/>
      <c r="G521" s="259"/>
      <c r="H521" s="259"/>
      <c r="I521" s="256"/>
      <c r="J521" s="284"/>
      <c r="K521" s="245" t="str">
        <f>IF(BDCORRECTIVA[[#This Row],[Fecha entrada]]=0,"",BDCORRECTIVA[[#This Row],[Fecha Fin]]-BDCORRECTIVA[[#This Row],[Fecha entrada]]+1)</f>
        <v/>
      </c>
      <c r="L521" s="256"/>
      <c r="M521" s="256"/>
      <c r="N521" s="256"/>
      <c r="O521" s="256"/>
      <c r="P521" s="256"/>
      <c r="Q521" s="259"/>
      <c r="R521" s="259"/>
      <c r="S521" s="259"/>
      <c r="T521" s="259"/>
    </row>
    <row r="522" spans="1:20" x14ac:dyDescent="0.2">
      <c r="A522" s="256"/>
      <c r="B522" s="257"/>
      <c r="C522" s="283"/>
      <c r="D522" s="259"/>
      <c r="E522" s="259"/>
      <c r="F522" s="259"/>
      <c r="G522" s="259"/>
      <c r="H522" s="259"/>
      <c r="I522" s="256"/>
      <c r="J522" s="284"/>
      <c r="K522" s="245" t="str">
        <f>IF(BDCORRECTIVA[[#This Row],[Fecha entrada]]=0,"",BDCORRECTIVA[[#This Row],[Fecha Fin]]-BDCORRECTIVA[[#This Row],[Fecha entrada]]+1)</f>
        <v/>
      </c>
      <c r="L522" s="256"/>
      <c r="M522" s="256"/>
      <c r="N522" s="256"/>
      <c r="O522" s="256"/>
      <c r="P522" s="256"/>
      <c r="Q522" s="259"/>
      <c r="R522" s="259"/>
      <c r="S522" s="259"/>
      <c r="T522" s="259"/>
    </row>
    <row r="523" spans="1:20" x14ac:dyDescent="0.2">
      <c r="A523" s="256"/>
      <c r="B523" s="257"/>
      <c r="C523" s="283"/>
      <c r="D523" s="259"/>
      <c r="E523" s="259"/>
      <c r="F523" s="259"/>
      <c r="G523" s="259"/>
      <c r="H523" s="259"/>
      <c r="I523" s="256"/>
      <c r="J523" s="284"/>
      <c r="K523" s="245" t="str">
        <f>IF(BDCORRECTIVA[[#This Row],[Fecha entrada]]=0,"",BDCORRECTIVA[[#This Row],[Fecha Fin]]-BDCORRECTIVA[[#This Row],[Fecha entrada]]+1)</f>
        <v/>
      </c>
      <c r="L523" s="256"/>
      <c r="M523" s="256"/>
      <c r="N523" s="256"/>
      <c r="O523" s="256"/>
      <c r="P523" s="256"/>
      <c r="Q523" s="259"/>
      <c r="R523" s="259"/>
      <c r="S523" s="259"/>
      <c r="T523" s="259"/>
    </row>
    <row r="524" spans="1:20" x14ac:dyDescent="0.2">
      <c r="A524" s="256"/>
      <c r="B524" s="257"/>
      <c r="C524" s="283"/>
      <c r="D524" s="259"/>
      <c r="E524" s="259"/>
      <c r="F524" s="259"/>
      <c r="G524" s="259"/>
      <c r="H524" s="259"/>
      <c r="I524" s="256"/>
      <c r="J524" s="284"/>
      <c r="K524" s="245" t="str">
        <f>IF(BDCORRECTIVA[[#This Row],[Fecha entrada]]=0,"",BDCORRECTIVA[[#This Row],[Fecha Fin]]-BDCORRECTIVA[[#This Row],[Fecha entrada]]+1)</f>
        <v/>
      </c>
      <c r="L524" s="256"/>
      <c r="M524" s="256"/>
      <c r="N524" s="256"/>
      <c r="O524" s="256"/>
      <c r="P524" s="256"/>
      <c r="Q524" s="259"/>
      <c r="R524" s="259"/>
      <c r="S524" s="259"/>
      <c r="T524" s="259"/>
    </row>
    <row r="525" spans="1:20" x14ac:dyDescent="0.2">
      <c r="A525" s="256"/>
      <c r="B525" s="257"/>
      <c r="C525" s="283"/>
      <c r="D525" s="259"/>
      <c r="E525" s="259"/>
      <c r="F525" s="259"/>
      <c r="G525" s="259"/>
      <c r="H525" s="259"/>
      <c r="I525" s="256"/>
      <c r="J525" s="284"/>
      <c r="K525" s="245" t="str">
        <f>IF(BDCORRECTIVA[[#This Row],[Fecha entrada]]=0,"",BDCORRECTIVA[[#This Row],[Fecha Fin]]-BDCORRECTIVA[[#This Row],[Fecha entrada]]+1)</f>
        <v/>
      </c>
      <c r="L525" s="256"/>
      <c r="M525" s="256"/>
      <c r="N525" s="256"/>
      <c r="O525" s="256"/>
      <c r="P525" s="256"/>
      <c r="Q525" s="259"/>
      <c r="R525" s="259"/>
      <c r="S525" s="259"/>
      <c r="T525" s="259"/>
    </row>
    <row r="526" spans="1:20" x14ac:dyDescent="0.2">
      <c r="A526" s="256"/>
      <c r="B526" s="257"/>
      <c r="C526" s="283"/>
      <c r="D526" s="259"/>
      <c r="E526" s="259"/>
      <c r="F526" s="259"/>
      <c r="G526" s="259"/>
      <c r="H526" s="259"/>
      <c r="I526" s="256"/>
      <c r="J526" s="284"/>
      <c r="K526" s="245" t="str">
        <f>IF(BDCORRECTIVA[[#This Row],[Fecha entrada]]=0,"",BDCORRECTIVA[[#This Row],[Fecha Fin]]-BDCORRECTIVA[[#This Row],[Fecha entrada]]+1)</f>
        <v/>
      </c>
      <c r="L526" s="256"/>
      <c r="M526" s="256"/>
      <c r="N526" s="256"/>
      <c r="O526" s="256"/>
      <c r="P526" s="256"/>
      <c r="Q526" s="259"/>
      <c r="R526" s="259"/>
      <c r="S526" s="259"/>
      <c r="T526" s="259"/>
    </row>
    <row r="527" spans="1:20" x14ac:dyDescent="0.2">
      <c r="A527" s="256"/>
      <c r="B527" s="257"/>
      <c r="C527" s="283"/>
      <c r="D527" s="259"/>
      <c r="E527" s="259"/>
      <c r="F527" s="259"/>
      <c r="G527" s="259"/>
      <c r="H527" s="259"/>
      <c r="I527" s="256"/>
      <c r="J527" s="284"/>
      <c r="K527" s="245" t="str">
        <f>IF(BDCORRECTIVA[[#This Row],[Fecha entrada]]=0,"",BDCORRECTIVA[[#This Row],[Fecha Fin]]-BDCORRECTIVA[[#This Row],[Fecha entrada]]+1)</f>
        <v/>
      </c>
      <c r="L527" s="256"/>
      <c r="M527" s="256"/>
      <c r="N527" s="256"/>
      <c r="O527" s="256"/>
      <c r="P527" s="256"/>
      <c r="Q527" s="259"/>
      <c r="R527" s="259"/>
      <c r="S527" s="259"/>
      <c r="T527" s="259"/>
    </row>
    <row r="528" spans="1:20" x14ac:dyDescent="0.2">
      <c r="A528" s="256"/>
      <c r="B528" s="257"/>
      <c r="C528" s="283"/>
      <c r="D528" s="259"/>
      <c r="E528" s="259"/>
      <c r="F528" s="259"/>
      <c r="G528" s="259"/>
      <c r="H528" s="259"/>
      <c r="I528" s="256"/>
      <c r="J528" s="284"/>
      <c r="K528" s="245" t="str">
        <f>IF(BDCORRECTIVA[[#This Row],[Fecha entrada]]=0,"",BDCORRECTIVA[[#This Row],[Fecha Fin]]-BDCORRECTIVA[[#This Row],[Fecha entrada]]+1)</f>
        <v/>
      </c>
      <c r="L528" s="256"/>
      <c r="M528" s="256"/>
      <c r="N528" s="256"/>
      <c r="O528" s="256"/>
      <c r="P528" s="256"/>
      <c r="Q528" s="259"/>
      <c r="R528" s="259"/>
      <c r="S528" s="259"/>
      <c r="T528" s="259"/>
    </row>
    <row r="529" spans="1:20" x14ac:dyDescent="0.2">
      <c r="A529" s="256"/>
      <c r="B529" s="257"/>
      <c r="C529" s="283"/>
      <c r="D529" s="259"/>
      <c r="E529" s="259"/>
      <c r="F529" s="259"/>
      <c r="G529" s="259"/>
      <c r="H529" s="259"/>
      <c r="I529" s="256"/>
      <c r="J529" s="284"/>
      <c r="K529" s="245" t="str">
        <f>IF(BDCORRECTIVA[[#This Row],[Fecha entrada]]=0,"",BDCORRECTIVA[[#This Row],[Fecha Fin]]-BDCORRECTIVA[[#This Row],[Fecha entrada]]+1)</f>
        <v/>
      </c>
      <c r="L529" s="256"/>
      <c r="M529" s="256"/>
      <c r="N529" s="256"/>
      <c r="O529" s="256"/>
      <c r="P529" s="256"/>
      <c r="Q529" s="259"/>
      <c r="R529" s="259"/>
      <c r="S529" s="259"/>
      <c r="T529" s="259"/>
    </row>
    <row r="530" spans="1:20" x14ac:dyDescent="0.2">
      <c r="A530" s="256"/>
      <c r="B530" s="257"/>
      <c r="C530" s="283"/>
      <c r="D530" s="259"/>
      <c r="E530" s="259"/>
      <c r="F530" s="259"/>
      <c r="G530" s="259"/>
      <c r="H530" s="259"/>
      <c r="I530" s="256"/>
      <c r="J530" s="284"/>
      <c r="K530" s="245" t="str">
        <f>IF(BDCORRECTIVA[[#This Row],[Fecha entrada]]=0,"",BDCORRECTIVA[[#This Row],[Fecha Fin]]-BDCORRECTIVA[[#This Row],[Fecha entrada]]+1)</f>
        <v/>
      </c>
      <c r="L530" s="256"/>
      <c r="M530" s="256"/>
      <c r="N530" s="256"/>
      <c r="O530" s="256"/>
      <c r="P530" s="256"/>
      <c r="Q530" s="259"/>
      <c r="R530" s="259"/>
      <c r="S530" s="259"/>
      <c r="T530" s="259"/>
    </row>
    <row r="531" spans="1:20" x14ac:dyDescent="0.2">
      <c r="A531" s="256"/>
      <c r="B531" s="257"/>
      <c r="C531" s="283"/>
      <c r="D531" s="259"/>
      <c r="E531" s="259"/>
      <c r="F531" s="259"/>
      <c r="G531" s="259"/>
      <c r="H531" s="259"/>
      <c r="I531" s="256"/>
      <c r="J531" s="284"/>
      <c r="K531" s="245" t="str">
        <f>IF(BDCORRECTIVA[[#This Row],[Fecha entrada]]=0,"",BDCORRECTIVA[[#This Row],[Fecha Fin]]-BDCORRECTIVA[[#This Row],[Fecha entrada]]+1)</f>
        <v/>
      </c>
      <c r="L531" s="256"/>
      <c r="M531" s="256"/>
      <c r="N531" s="256"/>
      <c r="O531" s="256"/>
      <c r="P531" s="256"/>
      <c r="Q531" s="259"/>
      <c r="R531" s="259"/>
      <c r="S531" s="259"/>
      <c r="T531" s="259"/>
    </row>
    <row r="532" spans="1:20" x14ac:dyDescent="0.2">
      <c r="A532" s="256"/>
      <c r="B532" s="257"/>
      <c r="C532" s="283"/>
      <c r="D532" s="259"/>
      <c r="E532" s="259"/>
      <c r="F532" s="259"/>
      <c r="G532" s="259"/>
      <c r="H532" s="259"/>
      <c r="I532" s="256"/>
      <c r="J532" s="284"/>
      <c r="K532" s="245" t="str">
        <f>IF(BDCORRECTIVA[[#This Row],[Fecha entrada]]=0,"",BDCORRECTIVA[[#This Row],[Fecha Fin]]-BDCORRECTIVA[[#This Row],[Fecha entrada]]+1)</f>
        <v/>
      </c>
      <c r="L532" s="256"/>
      <c r="M532" s="256"/>
      <c r="N532" s="256"/>
      <c r="O532" s="256"/>
      <c r="P532" s="256"/>
      <c r="Q532" s="259"/>
      <c r="R532" s="259"/>
      <c r="S532" s="259"/>
      <c r="T532" s="259"/>
    </row>
    <row r="533" spans="1:20" x14ac:dyDescent="0.2">
      <c r="A533" s="256"/>
      <c r="B533" s="257"/>
      <c r="C533" s="283"/>
      <c r="D533" s="259"/>
      <c r="E533" s="259"/>
      <c r="F533" s="259"/>
      <c r="G533" s="259"/>
      <c r="H533" s="259"/>
      <c r="I533" s="256"/>
      <c r="J533" s="284"/>
      <c r="K533" s="245" t="str">
        <f>IF(BDCORRECTIVA[[#This Row],[Fecha entrada]]=0,"",BDCORRECTIVA[[#This Row],[Fecha Fin]]-BDCORRECTIVA[[#This Row],[Fecha entrada]]+1)</f>
        <v/>
      </c>
      <c r="L533" s="256"/>
      <c r="M533" s="256"/>
      <c r="N533" s="256"/>
      <c r="O533" s="256"/>
      <c r="P533" s="256"/>
      <c r="Q533" s="259"/>
      <c r="R533" s="259"/>
      <c r="S533" s="259"/>
      <c r="T533" s="259"/>
    </row>
    <row r="534" spans="1:20" x14ac:dyDescent="0.2">
      <c r="A534" s="256"/>
      <c r="B534" s="257"/>
      <c r="C534" s="283"/>
      <c r="D534" s="259"/>
      <c r="E534" s="259"/>
      <c r="F534" s="259"/>
      <c r="G534" s="259"/>
      <c r="H534" s="259"/>
      <c r="I534" s="256"/>
      <c r="J534" s="284"/>
      <c r="K534" s="245" t="str">
        <f>IF(BDCORRECTIVA[[#This Row],[Fecha entrada]]=0,"",BDCORRECTIVA[[#This Row],[Fecha Fin]]-BDCORRECTIVA[[#This Row],[Fecha entrada]]+1)</f>
        <v/>
      </c>
      <c r="L534" s="256"/>
      <c r="M534" s="256"/>
      <c r="N534" s="256"/>
      <c r="O534" s="256"/>
      <c r="P534" s="256"/>
      <c r="Q534" s="259"/>
      <c r="R534" s="259"/>
      <c r="S534" s="259"/>
      <c r="T534" s="259"/>
    </row>
    <row r="535" spans="1:20" x14ac:dyDescent="0.2">
      <c r="A535" s="256"/>
      <c r="B535" s="257"/>
      <c r="C535" s="283"/>
      <c r="D535" s="259"/>
      <c r="E535" s="259"/>
      <c r="F535" s="259"/>
      <c r="G535" s="259"/>
      <c r="H535" s="259"/>
      <c r="I535" s="256"/>
      <c r="J535" s="284"/>
      <c r="K535" s="245" t="str">
        <f>IF(BDCORRECTIVA[[#This Row],[Fecha entrada]]=0,"",BDCORRECTIVA[[#This Row],[Fecha Fin]]-BDCORRECTIVA[[#This Row],[Fecha entrada]]+1)</f>
        <v/>
      </c>
      <c r="L535" s="256"/>
      <c r="M535" s="256"/>
      <c r="N535" s="256"/>
      <c r="O535" s="256"/>
      <c r="P535" s="256"/>
      <c r="Q535" s="259"/>
      <c r="R535" s="259"/>
      <c r="S535" s="259"/>
      <c r="T535" s="259"/>
    </row>
    <row r="536" spans="1:20" x14ac:dyDescent="0.2">
      <c r="A536" s="256"/>
      <c r="B536" s="257"/>
      <c r="C536" s="283"/>
      <c r="D536" s="259"/>
      <c r="E536" s="259"/>
      <c r="F536" s="259"/>
      <c r="G536" s="259"/>
      <c r="H536" s="259"/>
      <c r="I536" s="256"/>
      <c r="J536" s="284"/>
      <c r="K536" s="245" t="str">
        <f>IF(BDCORRECTIVA[[#This Row],[Fecha entrada]]=0,"",BDCORRECTIVA[[#This Row],[Fecha Fin]]-BDCORRECTIVA[[#This Row],[Fecha entrada]]+1)</f>
        <v/>
      </c>
      <c r="L536" s="256"/>
      <c r="M536" s="256"/>
      <c r="N536" s="256"/>
      <c r="O536" s="256"/>
      <c r="P536" s="256"/>
      <c r="Q536" s="259"/>
      <c r="R536" s="259"/>
      <c r="S536" s="259"/>
      <c r="T536" s="259"/>
    </row>
    <row r="537" spans="1:20" x14ac:dyDescent="0.2">
      <c r="A537" s="256"/>
      <c r="B537" s="257"/>
      <c r="C537" s="283"/>
      <c r="D537" s="259"/>
      <c r="E537" s="259"/>
      <c r="F537" s="259"/>
      <c r="G537" s="259"/>
      <c r="H537" s="259"/>
      <c r="I537" s="256"/>
      <c r="J537" s="284"/>
      <c r="K537" s="245" t="str">
        <f>IF(BDCORRECTIVA[[#This Row],[Fecha entrada]]=0,"",BDCORRECTIVA[[#This Row],[Fecha Fin]]-BDCORRECTIVA[[#This Row],[Fecha entrada]]+1)</f>
        <v/>
      </c>
      <c r="L537" s="256"/>
      <c r="M537" s="256"/>
      <c r="N537" s="256"/>
      <c r="O537" s="256"/>
      <c r="P537" s="256"/>
      <c r="Q537" s="259"/>
      <c r="R537" s="259"/>
      <c r="S537" s="259"/>
      <c r="T537" s="259"/>
    </row>
    <row r="538" spans="1:20" x14ac:dyDescent="0.2">
      <c r="A538" s="256"/>
      <c r="B538" s="257"/>
      <c r="C538" s="283"/>
      <c r="D538" s="259"/>
      <c r="E538" s="259"/>
      <c r="F538" s="259"/>
      <c r="G538" s="259"/>
      <c r="H538" s="259"/>
      <c r="I538" s="256"/>
      <c r="J538" s="284"/>
      <c r="K538" s="245" t="str">
        <f>IF(BDCORRECTIVA[[#This Row],[Fecha entrada]]=0,"",BDCORRECTIVA[[#This Row],[Fecha Fin]]-BDCORRECTIVA[[#This Row],[Fecha entrada]]+1)</f>
        <v/>
      </c>
      <c r="L538" s="256"/>
      <c r="M538" s="256"/>
      <c r="N538" s="256"/>
      <c r="O538" s="256"/>
      <c r="P538" s="256"/>
      <c r="Q538" s="259"/>
      <c r="R538" s="259"/>
      <c r="S538" s="259"/>
      <c r="T538" s="259"/>
    </row>
    <row r="539" spans="1:20" x14ac:dyDescent="0.2">
      <c r="A539" s="256"/>
      <c r="B539" s="257"/>
      <c r="C539" s="283"/>
      <c r="D539" s="259"/>
      <c r="E539" s="259"/>
      <c r="F539" s="259"/>
      <c r="G539" s="259"/>
      <c r="H539" s="259"/>
      <c r="I539" s="256"/>
      <c r="J539" s="284"/>
      <c r="K539" s="245" t="str">
        <f>IF(BDCORRECTIVA[[#This Row],[Fecha entrada]]=0,"",BDCORRECTIVA[[#This Row],[Fecha Fin]]-BDCORRECTIVA[[#This Row],[Fecha entrada]]+1)</f>
        <v/>
      </c>
      <c r="L539" s="256"/>
      <c r="M539" s="256"/>
      <c r="N539" s="256"/>
      <c r="O539" s="256"/>
      <c r="P539" s="256"/>
      <c r="Q539" s="259"/>
      <c r="R539" s="259"/>
      <c r="S539" s="259"/>
      <c r="T539" s="259"/>
    </row>
    <row r="540" spans="1:20" x14ac:dyDescent="0.2">
      <c r="A540" s="256"/>
      <c r="B540" s="257"/>
      <c r="C540" s="283"/>
      <c r="D540" s="259"/>
      <c r="E540" s="259"/>
      <c r="F540" s="259"/>
      <c r="G540" s="259"/>
      <c r="H540" s="259"/>
      <c r="I540" s="256"/>
      <c r="J540" s="284"/>
      <c r="K540" s="245" t="str">
        <f>IF(BDCORRECTIVA[[#This Row],[Fecha entrada]]=0,"",BDCORRECTIVA[[#This Row],[Fecha Fin]]-BDCORRECTIVA[[#This Row],[Fecha entrada]]+1)</f>
        <v/>
      </c>
      <c r="L540" s="256"/>
      <c r="M540" s="256"/>
      <c r="N540" s="256"/>
      <c r="O540" s="256"/>
      <c r="P540" s="256"/>
      <c r="Q540" s="259"/>
      <c r="R540" s="259"/>
      <c r="S540" s="259"/>
      <c r="T540" s="259"/>
    </row>
    <row r="541" spans="1:20" x14ac:dyDescent="0.2">
      <c r="A541" s="256"/>
      <c r="B541" s="257"/>
      <c r="C541" s="283"/>
      <c r="D541" s="259"/>
      <c r="E541" s="259"/>
      <c r="F541" s="259"/>
      <c r="G541" s="259"/>
      <c r="H541" s="259"/>
      <c r="I541" s="256"/>
      <c r="J541" s="284"/>
      <c r="K541" s="245" t="str">
        <f>IF(BDCORRECTIVA[[#This Row],[Fecha entrada]]=0,"",BDCORRECTIVA[[#This Row],[Fecha Fin]]-BDCORRECTIVA[[#This Row],[Fecha entrada]]+1)</f>
        <v/>
      </c>
      <c r="L541" s="256"/>
      <c r="M541" s="256"/>
      <c r="N541" s="256"/>
      <c r="O541" s="256"/>
      <c r="P541" s="256"/>
      <c r="Q541" s="259"/>
      <c r="R541" s="259"/>
      <c r="S541" s="259"/>
      <c r="T541" s="259"/>
    </row>
    <row r="542" spans="1:20" x14ac:dyDescent="0.2">
      <c r="A542" s="256"/>
      <c r="B542" s="257"/>
      <c r="C542" s="283"/>
      <c r="D542" s="259"/>
      <c r="E542" s="259"/>
      <c r="F542" s="259"/>
      <c r="G542" s="259"/>
      <c r="H542" s="259"/>
      <c r="I542" s="256"/>
      <c r="J542" s="284"/>
      <c r="K542" s="245" t="str">
        <f>IF(BDCORRECTIVA[[#This Row],[Fecha entrada]]=0,"",BDCORRECTIVA[[#This Row],[Fecha Fin]]-BDCORRECTIVA[[#This Row],[Fecha entrada]]+1)</f>
        <v/>
      </c>
      <c r="L542" s="256"/>
      <c r="M542" s="256"/>
      <c r="N542" s="256"/>
      <c r="O542" s="256"/>
      <c r="P542" s="256"/>
      <c r="Q542" s="259"/>
      <c r="R542" s="259"/>
      <c r="S542" s="259"/>
      <c r="T542" s="259"/>
    </row>
    <row r="543" spans="1:20" x14ac:dyDescent="0.2">
      <c r="A543" s="256"/>
      <c r="B543" s="257"/>
      <c r="C543" s="283"/>
      <c r="D543" s="259"/>
      <c r="E543" s="259"/>
      <c r="F543" s="259"/>
      <c r="G543" s="259"/>
      <c r="H543" s="259"/>
      <c r="I543" s="256"/>
      <c r="J543" s="284"/>
      <c r="K543" s="245" t="str">
        <f>IF(BDCORRECTIVA[[#This Row],[Fecha entrada]]=0,"",BDCORRECTIVA[[#This Row],[Fecha Fin]]-BDCORRECTIVA[[#This Row],[Fecha entrada]]+1)</f>
        <v/>
      </c>
      <c r="L543" s="256"/>
      <c r="M543" s="256"/>
      <c r="N543" s="256"/>
      <c r="O543" s="256"/>
      <c r="P543" s="256"/>
      <c r="Q543" s="259"/>
      <c r="R543" s="259"/>
      <c r="S543" s="259"/>
      <c r="T543" s="259"/>
    </row>
    <row r="544" spans="1:20" x14ac:dyDescent="0.2">
      <c r="A544" s="256"/>
      <c r="B544" s="257"/>
      <c r="C544" s="283"/>
      <c r="D544" s="259"/>
      <c r="E544" s="259"/>
      <c r="F544" s="259"/>
      <c r="G544" s="259"/>
      <c r="H544" s="259"/>
      <c r="I544" s="256"/>
      <c r="J544" s="284"/>
      <c r="K544" s="245" t="str">
        <f>IF(BDCORRECTIVA[[#This Row],[Fecha entrada]]=0,"",BDCORRECTIVA[[#This Row],[Fecha Fin]]-BDCORRECTIVA[[#This Row],[Fecha entrada]]+1)</f>
        <v/>
      </c>
      <c r="L544" s="256"/>
      <c r="M544" s="256"/>
      <c r="N544" s="256"/>
      <c r="O544" s="256"/>
      <c r="P544" s="256"/>
      <c r="Q544" s="259"/>
      <c r="R544" s="259"/>
      <c r="S544" s="259"/>
      <c r="T544" s="259"/>
    </row>
    <row r="545" spans="1:20" x14ac:dyDescent="0.2">
      <c r="A545" s="256"/>
      <c r="B545" s="257"/>
      <c r="C545" s="283"/>
      <c r="D545" s="259"/>
      <c r="E545" s="259"/>
      <c r="F545" s="259"/>
      <c r="G545" s="259"/>
      <c r="H545" s="259"/>
      <c r="I545" s="256"/>
      <c r="J545" s="284"/>
      <c r="K545" s="245" t="str">
        <f>IF(BDCORRECTIVA[[#This Row],[Fecha entrada]]=0,"",BDCORRECTIVA[[#This Row],[Fecha Fin]]-BDCORRECTIVA[[#This Row],[Fecha entrada]]+1)</f>
        <v/>
      </c>
      <c r="L545" s="256"/>
      <c r="M545" s="256"/>
      <c r="N545" s="256"/>
      <c r="O545" s="256"/>
      <c r="P545" s="256"/>
      <c r="Q545" s="259"/>
      <c r="R545" s="259"/>
      <c r="S545" s="259"/>
      <c r="T545" s="259"/>
    </row>
    <row r="546" spans="1:20" x14ac:dyDescent="0.2">
      <c r="A546" s="256"/>
      <c r="B546" s="257"/>
      <c r="C546" s="283"/>
      <c r="D546" s="259"/>
      <c r="E546" s="259"/>
      <c r="F546" s="259"/>
      <c r="G546" s="259"/>
      <c r="H546" s="259"/>
      <c r="I546" s="256"/>
      <c r="J546" s="284"/>
      <c r="K546" s="245" t="str">
        <f>IF(BDCORRECTIVA[[#This Row],[Fecha entrada]]=0,"",BDCORRECTIVA[[#This Row],[Fecha Fin]]-BDCORRECTIVA[[#This Row],[Fecha entrada]]+1)</f>
        <v/>
      </c>
      <c r="L546" s="256"/>
      <c r="M546" s="256"/>
      <c r="N546" s="256"/>
      <c r="O546" s="256"/>
      <c r="P546" s="256"/>
      <c r="Q546" s="259"/>
      <c r="R546" s="259"/>
      <c r="S546" s="259"/>
      <c r="T546" s="259"/>
    </row>
    <row r="547" spans="1:20" x14ac:dyDescent="0.2">
      <c r="A547" s="256"/>
      <c r="B547" s="257"/>
      <c r="C547" s="283"/>
      <c r="D547" s="259"/>
      <c r="E547" s="259"/>
      <c r="F547" s="259"/>
      <c r="G547" s="259"/>
      <c r="H547" s="259"/>
      <c r="I547" s="256"/>
      <c r="J547" s="284"/>
      <c r="K547" s="245" t="str">
        <f>IF(BDCORRECTIVA[[#This Row],[Fecha entrada]]=0,"",BDCORRECTIVA[[#This Row],[Fecha Fin]]-BDCORRECTIVA[[#This Row],[Fecha entrada]]+1)</f>
        <v/>
      </c>
      <c r="L547" s="256"/>
      <c r="M547" s="256"/>
      <c r="N547" s="256"/>
      <c r="O547" s="256"/>
      <c r="P547" s="256"/>
      <c r="Q547" s="259"/>
      <c r="R547" s="259"/>
      <c r="S547" s="259"/>
      <c r="T547" s="259"/>
    </row>
    <row r="548" spans="1:20" x14ac:dyDescent="0.2">
      <c r="A548" s="256"/>
      <c r="B548" s="257"/>
      <c r="C548" s="283"/>
      <c r="D548" s="259"/>
      <c r="E548" s="259"/>
      <c r="F548" s="259"/>
      <c r="G548" s="259"/>
      <c r="H548" s="259"/>
      <c r="I548" s="256"/>
      <c r="J548" s="284"/>
      <c r="K548" s="245" t="str">
        <f>IF(BDCORRECTIVA[[#This Row],[Fecha entrada]]=0,"",BDCORRECTIVA[[#This Row],[Fecha Fin]]-BDCORRECTIVA[[#This Row],[Fecha entrada]]+1)</f>
        <v/>
      </c>
      <c r="L548" s="256"/>
      <c r="M548" s="256"/>
      <c r="N548" s="256"/>
      <c r="O548" s="256"/>
      <c r="P548" s="256"/>
      <c r="Q548" s="259"/>
      <c r="R548" s="259"/>
      <c r="S548" s="259"/>
      <c r="T548" s="259"/>
    </row>
    <row r="549" spans="1:20" x14ac:dyDescent="0.2">
      <c r="A549" s="256"/>
      <c r="B549" s="257"/>
      <c r="C549" s="283"/>
      <c r="D549" s="259"/>
      <c r="E549" s="259"/>
      <c r="F549" s="259"/>
      <c r="G549" s="259"/>
      <c r="H549" s="259"/>
      <c r="I549" s="256"/>
      <c r="J549" s="284"/>
      <c r="K549" s="245" t="str">
        <f>IF(BDCORRECTIVA[[#This Row],[Fecha entrada]]=0,"",BDCORRECTIVA[[#This Row],[Fecha Fin]]-BDCORRECTIVA[[#This Row],[Fecha entrada]]+1)</f>
        <v/>
      </c>
      <c r="L549" s="256"/>
      <c r="M549" s="256"/>
      <c r="N549" s="256"/>
      <c r="O549" s="256"/>
      <c r="P549" s="256"/>
      <c r="Q549" s="259"/>
      <c r="R549" s="259"/>
      <c r="S549" s="259"/>
      <c r="T549" s="259"/>
    </row>
    <row r="550" spans="1:20" x14ac:dyDescent="0.2">
      <c r="A550" s="256"/>
      <c r="B550" s="257"/>
      <c r="C550" s="283"/>
      <c r="D550" s="259"/>
      <c r="E550" s="259"/>
      <c r="F550" s="259"/>
      <c r="G550" s="259"/>
      <c r="H550" s="259"/>
      <c r="I550" s="256"/>
      <c r="J550" s="284"/>
      <c r="K550" s="245" t="str">
        <f>IF(BDCORRECTIVA[[#This Row],[Fecha entrada]]=0,"",BDCORRECTIVA[[#This Row],[Fecha Fin]]-BDCORRECTIVA[[#This Row],[Fecha entrada]]+1)</f>
        <v/>
      </c>
      <c r="L550" s="256"/>
      <c r="M550" s="256"/>
      <c r="N550" s="256"/>
      <c r="O550" s="256"/>
      <c r="P550" s="256"/>
      <c r="Q550" s="259"/>
      <c r="R550" s="259"/>
      <c r="S550" s="259"/>
      <c r="T550" s="259"/>
    </row>
    <row r="551" spans="1:20" x14ac:dyDescent="0.2">
      <c r="A551" s="256"/>
      <c r="B551" s="257"/>
      <c r="C551" s="283"/>
      <c r="D551" s="259"/>
      <c r="E551" s="259"/>
      <c r="F551" s="259"/>
      <c r="G551" s="259"/>
      <c r="H551" s="259"/>
      <c r="I551" s="256"/>
      <c r="J551" s="284"/>
      <c r="K551" s="245" t="str">
        <f>IF(BDCORRECTIVA[[#This Row],[Fecha entrada]]=0,"",BDCORRECTIVA[[#This Row],[Fecha Fin]]-BDCORRECTIVA[[#This Row],[Fecha entrada]]+1)</f>
        <v/>
      </c>
      <c r="L551" s="256"/>
      <c r="M551" s="256"/>
      <c r="N551" s="256"/>
      <c r="O551" s="256"/>
      <c r="P551" s="256"/>
      <c r="Q551" s="259"/>
      <c r="R551" s="259"/>
      <c r="S551" s="259"/>
      <c r="T551" s="259"/>
    </row>
    <row r="552" spans="1:20" x14ac:dyDescent="0.2">
      <c r="A552" s="256"/>
      <c r="B552" s="257"/>
      <c r="C552" s="283"/>
      <c r="D552" s="259"/>
      <c r="E552" s="259"/>
      <c r="F552" s="259"/>
      <c r="G552" s="259"/>
      <c r="H552" s="259"/>
      <c r="I552" s="256"/>
      <c r="J552" s="284"/>
      <c r="K552" s="245" t="str">
        <f>IF(BDCORRECTIVA[[#This Row],[Fecha entrada]]=0,"",BDCORRECTIVA[[#This Row],[Fecha Fin]]-BDCORRECTIVA[[#This Row],[Fecha entrada]]+1)</f>
        <v/>
      </c>
      <c r="L552" s="256"/>
      <c r="M552" s="256"/>
      <c r="N552" s="256"/>
      <c r="O552" s="256"/>
      <c r="P552" s="256"/>
      <c r="Q552" s="259"/>
      <c r="R552" s="259"/>
      <c r="S552" s="259"/>
      <c r="T552" s="259"/>
    </row>
    <row r="553" spans="1:20" x14ac:dyDescent="0.2">
      <c r="A553" s="256"/>
      <c r="B553" s="257"/>
      <c r="C553" s="283"/>
      <c r="D553" s="259"/>
      <c r="E553" s="259"/>
      <c r="F553" s="259"/>
      <c r="G553" s="259"/>
      <c r="H553" s="259"/>
      <c r="I553" s="256"/>
      <c r="J553" s="284"/>
      <c r="K553" s="245" t="str">
        <f>IF(BDCORRECTIVA[[#This Row],[Fecha entrada]]=0,"",BDCORRECTIVA[[#This Row],[Fecha Fin]]-BDCORRECTIVA[[#This Row],[Fecha entrada]]+1)</f>
        <v/>
      </c>
      <c r="L553" s="256"/>
      <c r="M553" s="256"/>
      <c r="N553" s="256"/>
      <c r="O553" s="256"/>
      <c r="P553" s="256"/>
      <c r="Q553" s="259"/>
      <c r="R553" s="259"/>
      <c r="S553" s="259"/>
      <c r="T553" s="259"/>
    </row>
    <row r="554" spans="1:20" x14ac:dyDescent="0.2">
      <c r="A554" s="256"/>
      <c r="B554" s="257"/>
      <c r="C554" s="283"/>
      <c r="D554" s="259"/>
      <c r="E554" s="259"/>
      <c r="F554" s="259"/>
      <c r="G554" s="259"/>
      <c r="H554" s="259"/>
      <c r="I554" s="256"/>
      <c r="J554" s="284"/>
      <c r="K554" s="245" t="str">
        <f>IF(BDCORRECTIVA[[#This Row],[Fecha entrada]]=0,"",BDCORRECTIVA[[#This Row],[Fecha Fin]]-BDCORRECTIVA[[#This Row],[Fecha entrada]]+1)</f>
        <v/>
      </c>
      <c r="L554" s="256"/>
      <c r="M554" s="256"/>
      <c r="N554" s="256"/>
      <c r="O554" s="256"/>
      <c r="P554" s="256"/>
      <c r="Q554" s="259"/>
      <c r="R554" s="259"/>
      <c r="S554" s="259"/>
      <c r="T554" s="259"/>
    </row>
    <row r="555" spans="1:20" x14ac:dyDescent="0.2">
      <c r="A555" s="256"/>
      <c r="B555" s="257"/>
      <c r="C555" s="283"/>
      <c r="D555" s="259"/>
      <c r="E555" s="259"/>
      <c r="F555" s="259"/>
      <c r="G555" s="259"/>
      <c r="H555" s="259"/>
      <c r="I555" s="256"/>
      <c r="J555" s="284"/>
      <c r="K555" s="245" t="str">
        <f>IF(BDCORRECTIVA[[#This Row],[Fecha entrada]]=0,"",BDCORRECTIVA[[#This Row],[Fecha Fin]]-BDCORRECTIVA[[#This Row],[Fecha entrada]]+1)</f>
        <v/>
      </c>
      <c r="L555" s="256"/>
      <c r="M555" s="256"/>
      <c r="N555" s="256"/>
      <c r="O555" s="256"/>
      <c r="P555" s="256"/>
      <c r="Q555" s="259"/>
      <c r="R555" s="259"/>
      <c r="S555" s="259"/>
      <c r="T555" s="259"/>
    </row>
    <row r="556" spans="1:20" x14ac:dyDescent="0.2">
      <c r="A556" s="256"/>
      <c r="B556" s="257"/>
      <c r="C556" s="283"/>
      <c r="D556" s="259"/>
      <c r="E556" s="259"/>
      <c r="F556" s="259"/>
      <c r="G556" s="259"/>
      <c r="H556" s="259"/>
      <c r="I556" s="256"/>
      <c r="J556" s="284"/>
      <c r="K556" s="245" t="str">
        <f>IF(BDCORRECTIVA[[#This Row],[Fecha entrada]]=0,"",BDCORRECTIVA[[#This Row],[Fecha Fin]]-BDCORRECTIVA[[#This Row],[Fecha entrada]]+1)</f>
        <v/>
      </c>
      <c r="L556" s="256"/>
      <c r="M556" s="256"/>
      <c r="N556" s="256"/>
      <c r="O556" s="256"/>
      <c r="P556" s="256"/>
      <c r="Q556" s="259"/>
      <c r="R556" s="259"/>
      <c r="S556" s="259"/>
      <c r="T556" s="259"/>
    </row>
    <row r="557" spans="1:20" x14ac:dyDescent="0.2">
      <c r="A557" s="256"/>
      <c r="B557" s="257"/>
      <c r="C557" s="283"/>
      <c r="D557" s="259"/>
      <c r="E557" s="259"/>
      <c r="F557" s="259"/>
      <c r="G557" s="259"/>
      <c r="H557" s="259"/>
      <c r="I557" s="256"/>
      <c r="J557" s="284"/>
      <c r="K557" s="245" t="str">
        <f>IF(BDCORRECTIVA[[#This Row],[Fecha entrada]]=0,"",BDCORRECTIVA[[#This Row],[Fecha Fin]]-BDCORRECTIVA[[#This Row],[Fecha entrada]]+1)</f>
        <v/>
      </c>
      <c r="L557" s="256"/>
      <c r="M557" s="256"/>
      <c r="N557" s="256"/>
      <c r="O557" s="256"/>
      <c r="P557" s="256"/>
      <c r="Q557" s="259"/>
      <c r="R557" s="259"/>
      <c r="S557" s="259"/>
      <c r="T557" s="259"/>
    </row>
    <row r="558" spans="1:20" x14ac:dyDescent="0.2">
      <c r="A558" s="256"/>
      <c r="B558" s="257"/>
      <c r="C558" s="283"/>
      <c r="D558" s="259"/>
      <c r="E558" s="259"/>
      <c r="F558" s="259"/>
      <c r="G558" s="259"/>
      <c r="H558" s="259"/>
      <c r="I558" s="256"/>
      <c r="J558" s="284"/>
      <c r="K558" s="245" t="str">
        <f>IF(BDCORRECTIVA[[#This Row],[Fecha entrada]]=0,"",BDCORRECTIVA[[#This Row],[Fecha Fin]]-BDCORRECTIVA[[#This Row],[Fecha entrada]]+1)</f>
        <v/>
      </c>
      <c r="L558" s="256"/>
      <c r="M558" s="256"/>
      <c r="N558" s="256"/>
      <c r="O558" s="256"/>
      <c r="P558" s="256"/>
      <c r="Q558" s="259"/>
      <c r="R558" s="259"/>
      <c r="S558" s="259"/>
      <c r="T558" s="259"/>
    </row>
    <row r="559" spans="1:20" x14ac:dyDescent="0.2">
      <c r="A559" s="256"/>
      <c r="B559" s="257"/>
      <c r="C559" s="283"/>
      <c r="D559" s="259"/>
      <c r="E559" s="259"/>
      <c r="F559" s="259"/>
      <c r="G559" s="259"/>
      <c r="H559" s="259"/>
      <c r="I559" s="256"/>
      <c r="J559" s="284"/>
      <c r="K559" s="245" t="str">
        <f>IF(BDCORRECTIVA[[#This Row],[Fecha entrada]]=0,"",BDCORRECTIVA[[#This Row],[Fecha Fin]]-BDCORRECTIVA[[#This Row],[Fecha entrada]]+1)</f>
        <v/>
      </c>
      <c r="L559" s="256"/>
      <c r="M559" s="256"/>
      <c r="N559" s="256"/>
      <c r="O559" s="256"/>
      <c r="P559" s="256"/>
      <c r="Q559" s="259"/>
      <c r="R559" s="259"/>
      <c r="S559" s="259"/>
      <c r="T559" s="259"/>
    </row>
    <row r="560" spans="1:20" x14ac:dyDescent="0.2">
      <c r="A560" s="256"/>
      <c r="B560" s="257"/>
      <c r="C560" s="283"/>
      <c r="D560" s="259"/>
      <c r="E560" s="259"/>
      <c r="F560" s="259"/>
      <c r="G560" s="259"/>
      <c r="H560" s="259"/>
      <c r="I560" s="256"/>
      <c r="J560" s="284"/>
      <c r="K560" s="245" t="str">
        <f>IF(BDCORRECTIVA[[#This Row],[Fecha entrada]]=0,"",BDCORRECTIVA[[#This Row],[Fecha Fin]]-BDCORRECTIVA[[#This Row],[Fecha entrada]]+1)</f>
        <v/>
      </c>
      <c r="L560" s="256"/>
      <c r="M560" s="256"/>
      <c r="N560" s="256"/>
      <c r="O560" s="256"/>
      <c r="P560" s="256"/>
      <c r="Q560" s="259"/>
      <c r="R560" s="259"/>
      <c r="S560" s="259"/>
      <c r="T560" s="259"/>
    </row>
    <row r="561" spans="1:20" x14ac:dyDescent="0.2">
      <c r="A561" s="256"/>
      <c r="B561" s="257"/>
      <c r="C561" s="283"/>
      <c r="D561" s="259"/>
      <c r="E561" s="259"/>
      <c r="F561" s="259"/>
      <c r="G561" s="259"/>
      <c r="H561" s="259"/>
      <c r="I561" s="256"/>
      <c r="J561" s="284"/>
      <c r="K561" s="245" t="str">
        <f>IF(BDCORRECTIVA[[#This Row],[Fecha entrada]]=0,"",BDCORRECTIVA[[#This Row],[Fecha Fin]]-BDCORRECTIVA[[#This Row],[Fecha entrada]]+1)</f>
        <v/>
      </c>
      <c r="L561" s="256"/>
      <c r="M561" s="256"/>
      <c r="N561" s="256"/>
      <c r="O561" s="256"/>
      <c r="P561" s="256"/>
      <c r="Q561" s="259"/>
      <c r="R561" s="259"/>
      <c r="S561" s="259"/>
      <c r="T561" s="259"/>
    </row>
    <row r="562" spans="1:20" x14ac:dyDescent="0.2">
      <c r="A562" s="256"/>
      <c r="B562" s="257"/>
      <c r="C562" s="283"/>
      <c r="D562" s="259"/>
      <c r="E562" s="259"/>
      <c r="F562" s="259"/>
      <c r="G562" s="259"/>
      <c r="H562" s="259"/>
      <c r="I562" s="256"/>
      <c r="J562" s="284"/>
      <c r="K562" s="245" t="str">
        <f>IF(BDCORRECTIVA[[#This Row],[Fecha entrada]]=0,"",BDCORRECTIVA[[#This Row],[Fecha Fin]]-BDCORRECTIVA[[#This Row],[Fecha entrada]]+1)</f>
        <v/>
      </c>
      <c r="L562" s="256"/>
      <c r="M562" s="256"/>
      <c r="N562" s="256"/>
      <c r="O562" s="256"/>
      <c r="P562" s="256"/>
      <c r="Q562" s="259"/>
      <c r="R562" s="259"/>
      <c r="S562" s="259"/>
      <c r="T562" s="259"/>
    </row>
    <row r="563" spans="1:20" x14ac:dyDescent="0.2">
      <c r="A563" s="256"/>
      <c r="B563" s="257"/>
      <c r="C563" s="283"/>
      <c r="D563" s="259"/>
      <c r="E563" s="259"/>
      <c r="F563" s="259"/>
      <c r="G563" s="259"/>
      <c r="H563" s="259"/>
      <c r="I563" s="256"/>
      <c r="J563" s="284"/>
      <c r="K563" s="245" t="str">
        <f>IF(BDCORRECTIVA[[#This Row],[Fecha entrada]]=0,"",BDCORRECTIVA[[#This Row],[Fecha Fin]]-BDCORRECTIVA[[#This Row],[Fecha entrada]]+1)</f>
        <v/>
      </c>
      <c r="L563" s="256"/>
      <c r="M563" s="256"/>
      <c r="N563" s="256"/>
      <c r="O563" s="256"/>
      <c r="P563" s="256"/>
      <c r="Q563" s="259"/>
      <c r="R563" s="259"/>
      <c r="S563" s="259"/>
      <c r="T563" s="259"/>
    </row>
    <row r="564" spans="1:20" x14ac:dyDescent="0.2">
      <c r="A564" s="256"/>
      <c r="B564" s="257"/>
      <c r="C564" s="283"/>
      <c r="D564" s="259"/>
      <c r="E564" s="259"/>
      <c r="F564" s="259"/>
      <c r="G564" s="259"/>
      <c r="H564" s="259"/>
      <c r="I564" s="256"/>
      <c r="J564" s="284"/>
      <c r="K564" s="245" t="str">
        <f>IF(BDCORRECTIVA[[#This Row],[Fecha entrada]]=0,"",BDCORRECTIVA[[#This Row],[Fecha Fin]]-BDCORRECTIVA[[#This Row],[Fecha entrada]]+1)</f>
        <v/>
      </c>
      <c r="L564" s="256"/>
      <c r="M564" s="256"/>
      <c r="N564" s="256"/>
      <c r="O564" s="256"/>
      <c r="P564" s="256"/>
      <c r="Q564" s="259"/>
      <c r="R564" s="259"/>
      <c r="S564" s="259"/>
      <c r="T564" s="259"/>
    </row>
    <row r="565" spans="1:20" x14ac:dyDescent="0.2">
      <c r="A565" s="256"/>
      <c r="B565" s="257"/>
      <c r="C565" s="283"/>
      <c r="D565" s="259"/>
      <c r="E565" s="259"/>
      <c r="F565" s="259"/>
      <c r="G565" s="259"/>
      <c r="H565" s="259"/>
      <c r="I565" s="256"/>
      <c r="J565" s="284"/>
      <c r="K565" s="245" t="str">
        <f>IF(BDCORRECTIVA[[#This Row],[Fecha entrada]]=0,"",BDCORRECTIVA[[#This Row],[Fecha Fin]]-BDCORRECTIVA[[#This Row],[Fecha entrada]]+1)</f>
        <v/>
      </c>
      <c r="L565" s="256"/>
      <c r="M565" s="256"/>
      <c r="N565" s="256"/>
      <c r="O565" s="256"/>
      <c r="P565" s="256"/>
      <c r="Q565" s="259"/>
      <c r="R565" s="259"/>
      <c r="S565" s="259"/>
      <c r="T565" s="259"/>
    </row>
    <row r="566" spans="1:20" x14ac:dyDescent="0.2">
      <c r="A566" s="256"/>
      <c r="B566" s="257"/>
      <c r="C566" s="283"/>
      <c r="D566" s="259"/>
      <c r="E566" s="259"/>
      <c r="F566" s="259"/>
      <c r="G566" s="259"/>
      <c r="H566" s="259"/>
      <c r="I566" s="256"/>
      <c r="J566" s="284"/>
      <c r="K566" s="245" t="str">
        <f>IF(BDCORRECTIVA[[#This Row],[Fecha entrada]]=0,"",BDCORRECTIVA[[#This Row],[Fecha Fin]]-BDCORRECTIVA[[#This Row],[Fecha entrada]]+1)</f>
        <v/>
      </c>
      <c r="L566" s="256"/>
      <c r="M566" s="256"/>
      <c r="N566" s="256"/>
      <c r="O566" s="256"/>
      <c r="P566" s="256"/>
      <c r="Q566" s="259"/>
      <c r="R566" s="259"/>
      <c r="S566" s="259"/>
      <c r="T566" s="259"/>
    </row>
    <row r="567" spans="1:20" x14ac:dyDescent="0.2">
      <c r="A567" s="256"/>
      <c r="B567" s="257"/>
      <c r="C567" s="283"/>
      <c r="D567" s="259"/>
      <c r="E567" s="259"/>
      <c r="F567" s="259"/>
      <c r="G567" s="259"/>
      <c r="H567" s="259"/>
      <c r="I567" s="256"/>
      <c r="J567" s="284"/>
      <c r="K567" s="245" t="str">
        <f>IF(BDCORRECTIVA[[#This Row],[Fecha entrada]]=0,"",BDCORRECTIVA[[#This Row],[Fecha Fin]]-BDCORRECTIVA[[#This Row],[Fecha entrada]]+1)</f>
        <v/>
      </c>
      <c r="L567" s="256"/>
      <c r="M567" s="256"/>
      <c r="N567" s="256"/>
      <c r="O567" s="256"/>
      <c r="P567" s="256"/>
      <c r="Q567" s="259"/>
      <c r="R567" s="259"/>
      <c r="S567" s="259"/>
      <c r="T567" s="259"/>
    </row>
    <row r="568" spans="1:20" x14ac:dyDescent="0.2">
      <c r="A568" s="256"/>
      <c r="B568" s="257"/>
      <c r="C568" s="283"/>
      <c r="D568" s="259"/>
      <c r="E568" s="259"/>
      <c r="F568" s="259"/>
      <c r="G568" s="259"/>
      <c r="H568" s="259"/>
      <c r="I568" s="256"/>
      <c r="J568" s="284"/>
      <c r="K568" s="245" t="str">
        <f>IF(BDCORRECTIVA[[#This Row],[Fecha entrada]]=0,"",BDCORRECTIVA[[#This Row],[Fecha Fin]]-BDCORRECTIVA[[#This Row],[Fecha entrada]]+1)</f>
        <v/>
      </c>
      <c r="L568" s="256"/>
      <c r="M568" s="256"/>
      <c r="N568" s="256"/>
      <c r="O568" s="256"/>
      <c r="P568" s="256"/>
      <c r="Q568" s="259"/>
      <c r="R568" s="259"/>
      <c r="S568" s="259"/>
      <c r="T568" s="259"/>
    </row>
    <row r="569" spans="1:20" x14ac:dyDescent="0.2">
      <c r="A569" s="256"/>
      <c r="B569" s="257"/>
      <c r="C569" s="283"/>
      <c r="D569" s="259"/>
      <c r="E569" s="259"/>
      <c r="F569" s="259"/>
      <c r="G569" s="259"/>
      <c r="H569" s="259"/>
      <c r="I569" s="256"/>
      <c r="J569" s="284"/>
      <c r="K569" s="245" t="str">
        <f>IF(BDCORRECTIVA[[#This Row],[Fecha entrada]]=0,"",BDCORRECTIVA[[#This Row],[Fecha Fin]]-BDCORRECTIVA[[#This Row],[Fecha entrada]]+1)</f>
        <v/>
      </c>
      <c r="L569" s="256"/>
      <c r="M569" s="256"/>
      <c r="N569" s="256"/>
      <c r="O569" s="256"/>
      <c r="P569" s="256"/>
      <c r="Q569" s="259"/>
      <c r="R569" s="259"/>
      <c r="S569" s="259"/>
      <c r="T569" s="259"/>
    </row>
    <row r="570" spans="1:20" x14ac:dyDescent="0.2">
      <c r="A570" s="256"/>
      <c r="B570" s="257"/>
      <c r="C570" s="283"/>
      <c r="D570" s="259"/>
      <c r="E570" s="259"/>
      <c r="F570" s="259"/>
      <c r="G570" s="259"/>
      <c r="H570" s="259"/>
      <c r="I570" s="256"/>
      <c r="J570" s="284"/>
      <c r="K570" s="245" t="str">
        <f>IF(BDCORRECTIVA[[#This Row],[Fecha entrada]]=0,"",BDCORRECTIVA[[#This Row],[Fecha Fin]]-BDCORRECTIVA[[#This Row],[Fecha entrada]]+1)</f>
        <v/>
      </c>
      <c r="L570" s="256"/>
      <c r="M570" s="256"/>
      <c r="N570" s="256"/>
      <c r="O570" s="256"/>
      <c r="P570" s="256"/>
      <c r="Q570" s="259"/>
      <c r="R570" s="259"/>
      <c r="S570" s="259"/>
      <c r="T570" s="259"/>
    </row>
    <row r="571" spans="1:20" x14ac:dyDescent="0.2">
      <c r="A571" s="256"/>
      <c r="B571" s="257"/>
      <c r="C571" s="283"/>
      <c r="D571" s="259"/>
      <c r="E571" s="259"/>
      <c r="F571" s="259"/>
      <c r="G571" s="259"/>
      <c r="H571" s="259"/>
      <c r="I571" s="256"/>
      <c r="J571" s="284"/>
      <c r="K571" s="245" t="str">
        <f>IF(BDCORRECTIVA[[#This Row],[Fecha entrada]]=0,"",BDCORRECTIVA[[#This Row],[Fecha Fin]]-BDCORRECTIVA[[#This Row],[Fecha entrada]]+1)</f>
        <v/>
      </c>
      <c r="L571" s="256"/>
      <c r="M571" s="256"/>
      <c r="N571" s="256"/>
      <c r="O571" s="256"/>
      <c r="P571" s="256"/>
      <c r="Q571" s="259"/>
      <c r="R571" s="259"/>
      <c r="S571" s="259"/>
      <c r="T571" s="259"/>
    </row>
    <row r="572" spans="1:20" x14ac:dyDescent="0.2">
      <c r="A572" s="256"/>
      <c r="B572" s="257"/>
      <c r="C572" s="283"/>
      <c r="D572" s="259"/>
      <c r="E572" s="259"/>
      <c r="F572" s="259"/>
      <c r="G572" s="259"/>
      <c r="H572" s="259"/>
      <c r="I572" s="256"/>
      <c r="J572" s="284"/>
      <c r="K572" s="245" t="str">
        <f>IF(BDCORRECTIVA[[#This Row],[Fecha entrada]]=0,"",BDCORRECTIVA[[#This Row],[Fecha Fin]]-BDCORRECTIVA[[#This Row],[Fecha entrada]]+1)</f>
        <v/>
      </c>
      <c r="L572" s="256"/>
      <c r="M572" s="256"/>
      <c r="N572" s="256"/>
      <c r="O572" s="256"/>
      <c r="P572" s="256"/>
      <c r="Q572" s="259"/>
      <c r="R572" s="259"/>
      <c r="S572" s="259"/>
      <c r="T572" s="259"/>
    </row>
    <row r="573" spans="1:20" x14ac:dyDescent="0.2">
      <c r="A573" s="256"/>
      <c r="B573" s="257"/>
      <c r="C573" s="283"/>
      <c r="D573" s="259"/>
      <c r="E573" s="259"/>
      <c r="F573" s="259"/>
      <c r="G573" s="259"/>
      <c r="H573" s="259"/>
      <c r="I573" s="256"/>
      <c r="J573" s="284"/>
      <c r="K573" s="245" t="str">
        <f>IF(BDCORRECTIVA[[#This Row],[Fecha entrada]]=0,"",BDCORRECTIVA[[#This Row],[Fecha Fin]]-BDCORRECTIVA[[#This Row],[Fecha entrada]]+1)</f>
        <v/>
      </c>
      <c r="L573" s="256"/>
      <c r="M573" s="256"/>
      <c r="N573" s="256"/>
      <c r="O573" s="256"/>
      <c r="P573" s="256"/>
      <c r="Q573" s="259"/>
      <c r="R573" s="259"/>
      <c r="S573" s="259"/>
      <c r="T573" s="259"/>
    </row>
    <row r="574" spans="1:20" x14ac:dyDescent="0.2">
      <c r="A574" s="256"/>
      <c r="B574" s="257"/>
      <c r="C574" s="283"/>
      <c r="D574" s="259"/>
      <c r="E574" s="259"/>
      <c r="F574" s="259"/>
      <c r="G574" s="259"/>
      <c r="H574" s="259"/>
      <c r="I574" s="256"/>
      <c r="J574" s="284"/>
      <c r="K574" s="245" t="str">
        <f>IF(BDCORRECTIVA[[#This Row],[Fecha entrada]]=0,"",BDCORRECTIVA[[#This Row],[Fecha Fin]]-BDCORRECTIVA[[#This Row],[Fecha entrada]]+1)</f>
        <v/>
      </c>
      <c r="L574" s="256"/>
      <c r="M574" s="256"/>
      <c r="N574" s="256"/>
      <c r="O574" s="256"/>
      <c r="P574" s="256"/>
      <c r="Q574" s="259"/>
      <c r="R574" s="259"/>
      <c r="S574" s="259"/>
      <c r="T574" s="259"/>
    </row>
    <row r="575" spans="1:20" x14ac:dyDescent="0.2">
      <c r="A575" s="256"/>
      <c r="B575" s="257"/>
      <c r="C575" s="283"/>
      <c r="D575" s="259"/>
      <c r="E575" s="259"/>
      <c r="F575" s="259"/>
      <c r="G575" s="259"/>
      <c r="H575" s="259"/>
      <c r="I575" s="256"/>
      <c r="J575" s="284"/>
      <c r="K575" s="245" t="str">
        <f>IF(BDCORRECTIVA[[#This Row],[Fecha entrada]]=0,"",BDCORRECTIVA[[#This Row],[Fecha Fin]]-BDCORRECTIVA[[#This Row],[Fecha entrada]]+1)</f>
        <v/>
      </c>
      <c r="L575" s="256"/>
      <c r="M575" s="256"/>
      <c r="N575" s="256"/>
      <c r="O575" s="256"/>
      <c r="P575" s="256"/>
      <c r="Q575" s="259"/>
      <c r="R575" s="259"/>
      <c r="S575" s="259"/>
      <c r="T575" s="259"/>
    </row>
    <row r="576" spans="1:20" x14ac:dyDescent="0.2">
      <c r="A576" s="256"/>
      <c r="B576" s="257"/>
      <c r="C576" s="283"/>
      <c r="D576" s="259"/>
      <c r="E576" s="259"/>
      <c r="F576" s="259"/>
      <c r="G576" s="259"/>
      <c r="H576" s="259"/>
      <c r="I576" s="256"/>
      <c r="J576" s="284"/>
      <c r="K576" s="245" t="str">
        <f>IF(BDCORRECTIVA[[#This Row],[Fecha entrada]]=0,"",BDCORRECTIVA[[#This Row],[Fecha Fin]]-BDCORRECTIVA[[#This Row],[Fecha entrada]]+1)</f>
        <v/>
      </c>
      <c r="L576" s="256"/>
      <c r="M576" s="256"/>
      <c r="N576" s="256"/>
      <c r="O576" s="256"/>
      <c r="P576" s="256"/>
      <c r="Q576" s="259"/>
      <c r="R576" s="259"/>
      <c r="S576" s="259"/>
      <c r="T576" s="259"/>
    </row>
    <row r="577" spans="1:20" x14ac:dyDescent="0.2">
      <c r="A577" s="256"/>
      <c r="B577" s="257"/>
      <c r="C577" s="283"/>
      <c r="D577" s="259"/>
      <c r="E577" s="259"/>
      <c r="F577" s="259"/>
      <c r="G577" s="259"/>
      <c r="H577" s="259"/>
      <c r="I577" s="256"/>
      <c r="J577" s="284"/>
      <c r="K577" s="245" t="str">
        <f>IF(BDCORRECTIVA[[#This Row],[Fecha entrada]]=0,"",BDCORRECTIVA[[#This Row],[Fecha Fin]]-BDCORRECTIVA[[#This Row],[Fecha entrada]]+1)</f>
        <v/>
      </c>
      <c r="L577" s="256"/>
      <c r="M577" s="256"/>
      <c r="N577" s="256"/>
      <c r="O577" s="256"/>
      <c r="P577" s="256"/>
      <c r="Q577" s="259"/>
      <c r="R577" s="259"/>
      <c r="S577" s="259"/>
      <c r="T577" s="259"/>
    </row>
    <row r="578" spans="1:20" x14ac:dyDescent="0.2">
      <c r="A578" s="256"/>
      <c r="B578" s="257"/>
      <c r="C578" s="283"/>
      <c r="D578" s="259"/>
      <c r="E578" s="259"/>
      <c r="F578" s="259"/>
      <c r="G578" s="259"/>
      <c r="H578" s="259"/>
      <c r="I578" s="256"/>
      <c r="J578" s="284"/>
      <c r="K578" s="245" t="str">
        <f>IF(BDCORRECTIVA[[#This Row],[Fecha entrada]]=0,"",BDCORRECTIVA[[#This Row],[Fecha Fin]]-BDCORRECTIVA[[#This Row],[Fecha entrada]]+1)</f>
        <v/>
      </c>
      <c r="L578" s="256"/>
      <c r="M578" s="256"/>
      <c r="N578" s="256"/>
      <c r="O578" s="256"/>
      <c r="P578" s="256"/>
      <c r="Q578" s="259"/>
      <c r="R578" s="259"/>
      <c r="S578" s="259"/>
      <c r="T578" s="259"/>
    </row>
    <row r="579" spans="1:20" x14ac:dyDescent="0.2">
      <c r="A579" s="256"/>
      <c r="B579" s="257"/>
      <c r="C579" s="283"/>
      <c r="D579" s="259"/>
      <c r="E579" s="259"/>
      <c r="F579" s="259"/>
      <c r="G579" s="259"/>
      <c r="H579" s="259"/>
      <c r="I579" s="256"/>
      <c r="J579" s="284"/>
      <c r="K579" s="245" t="str">
        <f>IF(BDCORRECTIVA[[#This Row],[Fecha entrada]]=0,"",BDCORRECTIVA[[#This Row],[Fecha Fin]]-BDCORRECTIVA[[#This Row],[Fecha entrada]]+1)</f>
        <v/>
      </c>
      <c r="L579" s="256"/>
      <c r="M579" s="256"/>
      <c r="N579" s="256"/>
      <c r="O579" s="256"/>
      <c r="P579" s="256"/>
      <c r="Q579" s="259"/>
      <c r="R579" s="259"/>
      <c r="S579" s="259"/>
      <c r="T579" s="259"/>
    </row>
    <row r="580" spans="1:20" x14ac:dyDescent="0.2">
      <c r="A580" s="256"/>
      <c r="B580" s="257"/>
      <c r="C580" s="283"/>
      <c r="D580" s="259"/>
      <c r="E580" s="259"/>
      <c r="F580" s="259"/>
      <c r="G580" s="259"/>
      <c r="H580" s="259"/>
      <c r="I580" s="256"/>
      <c r="J580" s="284"/>
      <c r="K580" s="245" t="str">
        <f>IF(BDCORRECTIVA[[#This Row],[Fecha entrada]]=0,"",BDCORRECTIVA[[#This Row],[Fecha Fin]]-BDCORRECTIVA[[#This Row],[Fecha entrada]]+1)</f>
        <v/>
      </c>
      <c r="L580" s="256"/>
      <c r="M580" s="256"/>
      <c r="N580" s="256"/>
      <c r="O580" s="256"/>
      <c r="P580" s="256"/>
      <c r="Q580" s="259"/>
      <c r="R580" s="259"/>
      <c r="S580" s="259"/>
      <c r="T580" s="259"/>
    </row>
    <row r="581" spans="1:20" x14ac:dyDescent="0.2">
      <c r="A581" s="256"/>
      <c r="B581" s="257"/>
      <c r="C581" s="283"/>
      <c r="D581" s="259"/>
      <c r="E581" s="259"/>
      <c r="F581" s="259"/>
      <c r="G581" s="259"/>
      <c r="H581" s="259"/>
      <c r="I581" s="256"/>
      <c r="J581" s="284"/>
      <c r="K581" s="245" t="str">
        <f>IF(BDCORRECTIVA[[#This Row],[Fecha entrada]]=0,"",BDCORRECTIVA[[#This Row],[Fecha Fin]]-BDCORRECTIVA[[#This Row],[Fecha entrada]]+1)</f>
        <v/>
      </c>
      <c r="L581" s="256"/>
      <c r="M581" s="256"/>
      <c r="N581" s="256"/>
      <c r="O581" s="256"/>
      <c r="P581" s="256"/>
      <c r="Q581" s="259"/>
      <c r="R581" s="259"/>
      <c r="S581" s="259"/>
      <c r="T581" s="259"/>
    </row>
    <row r="582" spans="1:20" x14ac:dyDescent="0.2">
      <c r="A582" s="256"/>
      <c r="B582" s="257"/>
      <c r="C582" s="283"/>
      <c r="D582" s="259"/>
      <c r="E582" s="259"/>
      <c r="F582" s="259"/>
      <c r="G582" s="259"/>
      <c r="H582" s="259"/>
      <c r="I582" s="256"/>
      <c r="J582" s="284"/>
      <c r="K582" s="245" t="str">
        <f>IF(BDCORRECTIVA[[#This Row],[Fecha entrada]]=0,"",BDCORRECTIVA[[#This Row],[Fecha Fin]]-BDCORRECTIVA[[#This Row],[Fecha entrada]]+1)</f>
        <v/>
      </c>
      <c r="L582" s="256"/>
      <c r="M582" s="256"/>
      <c r="N582" s="256"/>
      <c r="O582" s="256"/>
      <c r="P582" s="256"/>
      <c r="Q582" s="259"/>
      <c r="R582" s="259"/>
      <c r="S582" s="259"/>
      <c r="T582" s="259"/>
    </row>
    <row r="583" spans="1:20" x14ac:dyDescent="0.2">
      <c r="A583" s="256"/>
      <c r="B583" s="257"/>
      <c r="C583" s="283"/>
      <c r="D583" s="259"/>
      <c r="E583" s="259"/>
      <c r="F583" s="259"/>
      <c r="G583" s="259"/>
      <c r="H583" s="259"/>
      <c r="I583" s="256"/>
      <c r="J583" s="284"/>
      <c r="K583" s="245" t="str">
        <f>IF(BDCORRECTIVA[[#This Row],[Fecha entrada]]=0,"",BDCORRECTIVA[[#This Row],[Fecha Fin]]-BDCORRECTIVA[[#This Row],[Fecha entrada]]+1)</f>
        <v/>
      </c>
      <c r="L583" s="256"/>
      <c r="M583" s="256"/>
      <c r="N583" s="256"/>
      <c r="O583" s="256"/>
      <c r="P583" s="256"/>
      <c r="Q583" s="259"/>
      <c r="R583" s="259"/>
      <c r="S583" s="259"/>
      <c r="T583" s="259"/>
    </row>
    <row r="584" spans="1:20" x14ac:dyDescent="0.2">
      <c r="A584" s="256"/>
      <c r="B584" s="257"/>
      <c r="C584" s="283"/>
      <c r="D584" s="259"/>
      <c r="E584" s="259"/>
      <c r="F584" s="259"/>
      <c r="G584" s="259"/>
      <c r="H584" s="259"/>
      <c r="I584" s="256"/>
      <c r="J584" s="284"/>
      <c r="K584" s="245" t="str">
        <f>IF(BDCORRECTIVA[[#This Row],[Fecha entrada]]=0,"",BDCORRECTIVA[[#This Row],[Fecha Fin]]-BDCORRECTIVA[[#This Row],[Fecha entrada]]+1)</f>
        <v/>
      </c>
      <c r="L584" s="256"/>
      <c r="M584" s="256"/>
      <c r="N584" s="256"/>
      <c r="O584" s="256"/>
      <c r="P584" s="256"/>
      <c r="Q584" s="259"/>
      <c r="R584" s="259"/>
      <c r="S584" s="259"/>
      <c r="T584" s="259"/>
    </row>
    <row r="585" spans="1:20" x14ac:dyDescent="0.2">
      <c r="A585" s="256"/>
      <c r="B585" s="257"/>
      <c r="C585" s="283"/>
      <c r="D585" s="259"/>
      <c r="E585" s="259"/>
      <c r="F585" s="259"/>
      <c r="G585" s="259"/>
      <c r="H585" s="259"/>
      <c r="I585" s="256"/>
      <c r="J585" s="284"/>
      <c r="K585" s="245" t="str">
        <f>IF(BDCORRECTIVA[[#This Row],[Fecha entrada]]=0,"",BDCORRECTIVA[[#This Row],[Fecha Fin]]-BDCORRECTIVA[[#This Row],[Fecha entrada]]+1)</f>
        <v/>
      </c>
      <c r="L585" s="256"/>
      <c r="M585" s="256"/>
      <c r="N585" s="256"/>
      <c r="O585" s="256"/>
      <c r="P585" s="256"/>
      <c r="Q585" s="259"/>
      <c r="R585" s="259"/>
      <c r="S585" s="259"/>
      <c r="T585" s="259"/>
    </row>
    <row r="586" spans="1:20" x14ac:dyDescent="0.2">
      <c r="A586" s="256"/>
      <c r="B586" s="257"/>
      <c r="C586" s="283"/>
      <c r="D586" s="259"/>
      <c r="E586" s="259"/>
      <c r="F586" s="259"/>
      <c r="G586" s="259"/>
      <c r="H586" s="259"/>
      <c r="I586" s="256"/>
      <c r="J586" s="284"/>
      <c r="K586" s="245" t="str">
        <f>IF(BDCORRECTIVA[[#This Row],[Fecha entrada]]=0,"",BDCORRECTIVA[[#This Row],[Fecha Fin]]-BDCORRECTIVA[[#This Row],[Fecha entrada]]+1)</f>
        <v/>
      </c>
      <c r="L586" s="256"/>
      <c r="M586" s="256"/>
      <c r="N586" s="256"/>
      <c r="O586" s="256"/>
      <c r="P586" s="256"/>
      <c r="Q586" s="259"/>
      <c r="R586" s="259"/>
      <c r="S586" s="259"/>
      <c r="T586" s="259"/>
    </row>
    <row r="587" spans="1:20" x14ac:dyDescent="0.2">
      <c r="A587" s="256"/>
      <c r="B587" s="257"/>
      <c r="C587" s="283"/>
      <c r="D587" s="259"/>
      <c r="E587" s="259"/>
      <c r="F587" s="259"/>
      <c r="G587" s="259"/>
      <c r="H587" s="259"/>
      <c r="I587" s="256"/>
      <c r="J587" s="284"/>
      <c r="K587" s="245" t="str">
        <f>IF(BDCORRECTIVA[[#This Row],[Fecha entrada]]=0,"",BDCORRECTIVA[[#This Row],[Fecha Fin]]-BDCORRECTIVA[[#This Row],[Fecha entrada]]+1)</f>
        <v/>
      </c>
      <c r="L587" s="256"/>
      <c r="M587" s="256"/>
      <c r="N587" s="256"/>
      <c r="O587" s="256"/>
      <c r="P587" s="256"/>
      <c r="Q587" s="259"/>
      <c r="R587" s="259"/>
      <c r="S587" s="259"/>
      <c r="T587" s="259"/>
    </row>
    <row r="588" spans="1:20" x14ac:dyDescent="0.2">
      <c r="A588" s="256"/>
      <c r="B588" s="257"/>
      <c r="C588" s="283"/>
      <c r="D588" s="259"/>
      <c r="E588" s="259"/>
      <c r="F588" s="259"/>
      <c r="G588" s="259"/>
      <c r="H588" s="259"/>
      <c r="I588" s="256"/>
      <c r="J588" s="284"/>
      <c r="K588" s="245" t="str">
        <f>IF(BDCORRECTIVA[[#This Row],[Fecha entrada]]=0,"",BDCORRECTIVA[[#This Row],[Fecha Fin]]-BDCORRECTIVA[[#This Row],[Fecha entrada]]+1)</f>
        <v/>
      </c>
      <c r="L588" s="256"/>
      <c r="M588" s="256"/>
      <c r="N588" s="256"/>
      <c r="O588" s="256"/>
      <c r="P588" s="256"/>
      <c r="Q588" s="259"/>
      <c r="R588" s="259"/>
      <c r="S588" s="259"/>
      <c r="T588" s="259"/>
    </row>
    <row r="589" spans="1:20" x14ac:dyDescent="0.2">
      <c r="A589" s="256"/>
      <c r="B589" s="257"/>
      <c r="C589" s="283"/>
      <c r="D589" s="259"/>
      <c r="E589" s="259"/>
      <c r="F589" s="259"/>
      <c r="G589" s="259"/>
      <c r="H589" s="259"/>
      <c r="I589" s="256"/>
      <c r="J589" s="284"/>
      <c r="K589" s="245" t="str">
        <f>IF(BDCORRECTIVA[[#This Row],[Fecha entrada]]=0,"",BDCORRECTIVA[[#This Row],[Fecha Fin]]-BDCORRECTIVA[[#This Row],[Fecha entrada]]+1)</f>
        <v/>
      </c>
      <c r="L589" s="256"/>
      <c r="M589" s="256"/>
      <c r="N589" s="256"/>
      <c r="O589" s="256"/>
      <c r="P589" s="256"/>
      <c r="Q589" s="259"/>
      <c r="R589" s="259"/>
      <c r="S589" s="259"/>
      <c r="T589" s="259"/>
    </row>
    <row r="590" spans="1:20" x14ac:dyDescent="0.2">
      <c r="A590" s="256"/>
      <c r="B590" s="257"/>
      <c r="C590" s="283"/>
      <c r="D590" s="259"/>
      <c r="E590" s="259"/>
      <c r="F590" s="259"/>
      <c r="G590" s="259"/>
      <c r="H590" s="259"/>
      <c r="I590" s="256"/>
      <c r="J590" s="284"/>
      <c r="K590" s="245" t="str">
        <f>IF(BDCORRECTIVA[[#This Row],[Fecha entrada]]=0,"",BDCORRECTIVA[[#This Row],[Fecha Fin]]-BDCORRECTIVA[[#This Row],[Fecha entrada]]+1)</f>
        <v/>
      </c>
      <c r="L590" s="256"/>
      <c r="M590" s="256"/>
      <c r="N590" s="256"/>
      <c r="O590" s="256"/>
      <c r="P590" s="256"/>
      <c r="Q590" s="259"/>
      <c r="R590" s="259"/>
      <c r="S590" s="259"/>
      <c r="T590" s="259"/>
    </row>
    <row r="591" spans="1:20" x14ac:dyDescent="0.2">
      <c r="A591" s="256"/>
      <c r="B591" s="257"/>
      <c r="C591" s="283"/>
      <c r="D591" s="259"/>
      <c r="E591" s="259"/>
      <c r="F591" s="259"/>
      <c r="G591" s="259"/>
      <c r="H591" s="259"/>
      <c r="I591" s="256"/>
      <c r="J591" s="284"/>
      <c r="K591" s="245" t="str">
        <f>IF(BDCORRECTIVA[[#This Row],[Fecha entrada]]=0,"",BDCORRECTIVA[[#This Row],[Fecha Fin]]-BDCORRECTIVA[[#This Row],[Fecha entrada]]+1)</f>
        <v/>
      </c>
      <c r="L591" s="256"/>
      <c r="M591" s="256"/>
      <c r="N591" s="256"/>
      <c r="O591" s="256"/>
      <c r="P591" s="256"/>
      <c r="Q591" s="259"/>
      <c r="R591" s="259"/>
      <c r="S591" s="259"/>
      <c r="T591" s="259"/>
    </row>
    <row r="592" spans="1:20" x14ac:dyDescent="0.2">
      <c r="A592" s="256"/>
      <c r="B592" s="257"/>
      <c r="C592" s="283"/>
      <c r="D592" s="259"/>
      <c r="E592" s="259"/>
      <c r="F592" s="259"/>
      <c r="G592" s="259"/>
      <c r="H592" s="259"/>
      <c r="I592" s="256"/>
      <c r="J592" s="284"/>
      <c r="K592" s="245" t="str">
        <f>IF(BDCORRECTIVA[[#This Row],[Fecha entrada]]=0,"",BDCORRECTIVA[[#This Row],[Fecha Fin]]-BDCORRECTIVA[[#This Row],[Fecha entrada]]+1)</f>
        <v/>
      </c>
      <c r="L592" s="256"/>
      <c r="M592" s="256"/>
      <c r="N592" s="256"/>
      <c r="O592" s="256"/>
      <c r="P592" s="256"/>
      <c r="Q592" s="259"/>
      <c r="R592" s="259"/>
      <c r="S592" s="259"/>
      <c r="T592" s="259"/>
    </row>
    <row r="593" spans="1:20" x14ac:dyDescent="0.2">
      <c r="A593" s="256"/>
      <c r="B593" s="257"/>
      <c r="C593" s="283"/>
      <c r="D593" s="259"/>
      <c r="E593" s="259"/>
      <c r="F593" s="259"/>
      <c r="G593" s="259"/>
      <c r="H593" s="259"/>
      <c r="I593" s="256"/>
      <c r="J593" s="284"/>
      <c r="K593" s="245" t="str">
        <f>IF(BDCORRECTIVA[[#This Row],[Fecha entrada]]=0,"",BDCORRECTIVA[[#This Row],[Fecha Fin]]-BDCORRECTIVA[[#This Row],[Fecha entrada]]+1)</f>
        <v/>
      </c>
      <c r="L593" s="256"/>
      <c r="M593" s="256"/>
      <c r="N593" s="256"/>
      <c r="O593" s="256"/>
      <c r="P593" s="256"/>
      <c r="Q593" s="259"/>
      <c r="R593" s="259"/>
      <c r="S593" s="259"/>
      <c r="T593" s="259"/>
    </row>
    <row r="594" spans="1:20" x14ac:dyDescent="0.2">
      <c r="A594" s="256"/>
      <c r="B594" s="257"/>
      <c r="C594" s="283"/>
      <c r="D594" s="259"/>
      <c r="E594" s="259"/>
      <c r="F594" s="259"/>
      <c r="G594" s="259"/>
      <c r="H594" s="259"/>
      <c r="I594" s="256"/>
      <c r="J594" s="284"/>
      <c r="K594" s="245" t="str">
        <f>IF(BDCORRECTIVA[[#This Row],[Fecha entrada]]=0,"",BDCORRECTIVA[[#This Row],[Fecha Fin]]-BDCORRECTIVA[[#This Row],[Fecha entrada]]+1)</f>
        <v/>
      </c>
      <c r="L594" s="256"/>
      <c r="M594" s="256"/>
      <c r="N594" s="256"/>
      <c r="O594" s="256"/>
      <c r="P594" s="256"/>
      <c r="Q594" s="259"/>
      <c r="R594" s="259"/>
      <c r="S594" s="259"/>
      <c r="T594" s="259"/>
    </row>
    <row r="595" spans="1:20" x14ac:dyDescent="0.2">
      <c r="A595" s="256"/>
      <c r="B595" s="257"/>
      <c r="C595" s="283"/>
      <c r="D595" s="259"/>
      <c r="E595" s="259"/>
      <c r="F595" s="259"/>
      <c r="G595" s="259"/>
      <c r="H595" s="259"/>
      <c r="I595" s="256"/>
      <c r="J595" s="284"/>
      <c r="K595" s="245" t="str">
        <f>IF(BDCORRECTIVA[[#This Row],[Fecha entrada]]=0,"",BDCORRECTIVA[[#This Row],[Fecha Fin]]-BDCORRECTIVA[[#This Row],[Fecha entrada]]+1)</f>
        <v/>
      </c>
      <c r="L595" s="256"/>
      <c r="M595" s="256"/>
      <c r="N595" s="256"/>
      <c r="O595" s="256"/>
      <c r="P595" s="256"/>
      <c r="Q595" s="259"/>
      <c r="R595" s="259"/>
      <c r="S595" s="259"/>
      <c r="T595" s="259"/>
    </row>
    <row r="596" spans="1:20" x14ac:dyDescent="0.2">
      <c r="A596" s="256"/>
      <c r="B596" s="257"/>
      <c r="C596" s="283"/>
      <c r="D596" s="259"/>
      <c r="E596" s="259"/>
      <c r="F596" s="259"/>
      <c r="G596" s="259"/>
      <c r="H596" s="259"/>
      <c r="I596" s="256"/>
      <c r="J596" s="284"/>
      <c r="K596" s="245" t="str">
        <f>IF(BDCORRECTIVA[[#This Row],[Fecha entrada]]=0,"",BDCORRECTIVA[[#This Row],[Fecha Fin]]-BDCORRECTIVA[[#This Row],[Fecha entrada]]+1)</f>
        <v/>
      </c>
      <c r="L596" s="256"/>
      <c r="M596" s="256"/>
      <c r="N596" s="256"/>
      <c r="O596" s="256"/>
      <c r="P596" s="256"/>
      <c r="Q596" s="259"/>
      <c r="R596" s="259"/>
      <c r="S596" s="259"/>
      <c r="T596" s="259"/>
    </row>
    <row r="597" spans="1:20" x14ac:dyDescent="0.2">
      <c r="A597" s="256"/>
      <c r="B597" s="257"/>
      <c r="C597" s="283"/>
      <c r="D597" s="259"/>
      <c r="E597" s="259"/>
      <c r="F597" s="259"/>
      <c r="G597" s="259"/>
      <c r="H597" s="259"/>
      <c r="I597" s="256"/>
      <c r="J597" s="284"/>
      <c r="K597" s="245" t="str">
        <f>IF(BDCORRECTIVA[[#This Row],[Fecha entrada]]=0,"",BDCORRECTIVA[[#This Row],[Fecha Fin]]-BDCORRECTIVA[[#This Row],[Fecha entrada]]+1)</f>
        <v/>
      </c>
      <c r="L597" s="256"/>
      <c r="M597" s="256"/>
      <c r="N597" s="256"/>
      <c r="O597" s="256"/>
      <c r="P597" s="256"/>
      <c r="Q597" s="259"/>
      <c r="R597" s="259"/>
      <c r="S597" s="259"/>
      <c r="T597" s="259"/>
    </row>
    <row r="598" spans="1:20" x14ac:dyDescent="0.2">
      <c r="A598" s="256"/>
      <c r="B598" s="257"/>
      <c r="C598" s="283"/>
      <c r="D598" s="259"/>
      <c r="E598" s="259"/>
      <c r="F598" s="259"/>
      <c r="G598" s="259"/>
      <c r="H598" s="259"/>
      <c r="I598" s="256"/>
      <c r="J598" s="284"/>
      <c r="K598" s="245" t="str">
        <f>IF(BDCORRECTIVA[[#This Row],[Fecha entrada]]=0,"",BDCORRECTIVA[[#This Row],[Fecha Fin]]-BDCORRECTIVA[[#This Row],[Fecha entrada]]+1)</f>
        <v/>
      </c>
      <c r="L598" s="256"/>
      <c r="M598" s="256"/>
      <c r="N598" s="256"/>
      <c r="O598" s="256"/>
      <c r="P598" s="256"/>
      <c r="Q598" s="259"/>
      <c r="R598" s="259"/>
      <c r="S598" s="259"/>
      <c r="T598" s="259"/>
    </row>
    <row r="599" spans="1:20" x14ac:dyDescent="0.2">
      <c r="A599" s="256"/>
      <c r="B599" s="257"/>
      <c r="C599" s="283"/>
      <c r="D599" s="259"/>
      <c r="E599" s="259"/>
      <c r="F599" s="259"/>
      <c r="G599" s="259"/>
      <c r="H599" s="259"/>
      <c r="I599" s="256"/>
      <c r="J599" s="284"/>
      <c r="K599" s="245" t="str">
        <f>IF(BDCORRECTIVA[[#This Row],[Fecha entrada]]=0,"",BDCORRECTIVA[[#This Row],[Fecha Fin]]-BDCORRECTIVA[[#This Row],[Fecha entrada]]+1)</f>
        <v/>
      </c>
      <c r="L599" s="256"/>
      <c r="M599" s="256"/>
      <c r="N599" s="256"/>
      <c r="O599" s="256"/>
      <c r="P599" s="256"/>
      <c r="Q599" s="259"/>
      <c r="R599" s="259"/>
      <c r="S599" s="259"/>
      <c r="T599" s="259"/>
    </row>
    <row r="600" spans="1:20" x14ac:dyDescent="0.2">
      <c r="A600" s="256"/>
      <c r="B600" s="257"/>
      <c r="C600" s="283"/>
      <c r="D600" s="259"/>
      <c r="E600" s="259"/>
      <c r="F600" s="259"/>
      <c r="G600" s="259"/>
      <c r="H600" s="259"/>
      <c r="I600" s="256"/>
      <c r="J600" s="284"/>
      <c r="K600" s="245" t="str">
        <f>IF(BDCORRECTIVA[[#This Row],[Fecha entrada]]=0,"",BDCORRECTIVA[[#This Row],[Fecha Fin]]-BDCORRECTIVA[[#This Row],[Fecha entrada]]+1)</f>
        <v/>
      </c>
      <c r="L600" s="256"/>
      <c r="M600" s="256"/>
      <c r="N600" s="256"/>
      <c r="O600" s="256"/>
      <c r="P600" s="256"/>
      <c r="Q600" s="259"/>
      <c r="R600" s="259"/>
      <c r="S600" s="259"/>
      <c r="T600" s="259"/>
    </row>
    <row r="601" spans="1:20" x14ac:dyDescent="0.2">
      <c r="A601" s="256"/>
      <c r="B601" s="257"/>
      <c r="C601" s="283"/>
      <c r="D601" s="259"/>
      <c r="E601" s="259"/>
      <c r="F601" s="259"/>
      <c r="G601" s="259"/>
      <c r="H601" s="259"/>
      <c r="I601" s="256"/>
      <c r="J601" s="284"/>
      <c r="K601" s="245" t="str">
        <f>IF(BDCORRECTIVA[[#This Row],[Fecha entrada]]=0,"",BDCORRECTIVA[[#This Row],[Fecha Fin]]-BDCORRECTIVA[[#This Row],[Fecha entrada]]+1)</f>
        <v/>
      </c>
      <c r="L601" s="256"/>
      <c r="M601" s="256"/>
      <c r="N601" s="256"/>
      <c r="O601" s="256"/>
      <c r="P601" s="256"/>
      <c r="Q601" s="259"/>
      <c r="R601" s="259"/>
      <c r="S601" s="259"/>
      <c r="T601" s="259"/>
    </row>
    <row r="602" spans="1:20" x14ac:dyDescent="0.2">
      <c r="A602" s="256"/>
      <c r="B602" s="257"/>
      <c r="C602" s="283"/>
      <c r="D602" s="259"/>
      <c r="E602" s="259"/>
      <c r="F602" s="259"/>
      <c r="G602" s="259"/>
      <c r="H602" s="259"/>
      <c r="I602" s="256"/>
      <c r="J602" s="284"/>
      <c r="K602" s="245" t="str">
        <f>IF(BDCORRECTIVA[[#This Row],[Fecha entrada]]=0,"",BDCORRECTIVA[[#This Row],[Fecha Fin]]-BDCORRECTIVA[[#This Row],[Fecha entrada]]+1)</f>
        <v/>
      </c>
      <c r="L602" s="256"/>
      <c r="M602" s="256"/>
      <c r="N602" s="256"/>
      <c r="O602" s="256"/>
      <c r="P602" s="256"/>
      <c r="Q602" s="259"/>
      <c r="R602" s="259"/>
      <c r="S602" s="259"/>
      <c r="T602" s="259"/>
    </row>
    <row r="603" spans="1:20" x14ac:dyDescent="0.2">
      <c r="A603" s="256"/>
      <c r="B603" s="257"/>
      <c r="C603" s="283"/>
      <c r="D603" s="259"/>
      <c r="E603" s="259"/>
      <c r="F603" s="259"/>
      <c r="G603" s="259"/>
      <c r="H603" s="259"/>
      <c r="I603" s="256"/>
      <c r="J603" s="284"/>
      <c r="K603" s="245" t="str">
        <f>IF(BDCORRECTIVA[[#This Row],[Fecha entrada]]=0,"",BDCORRECTIVA[[#This Row],[Fecha Fin]]-BDCORRECTIVA[[#This Row],[Fecha entrada]]+1)</f>
        <v/>
      </c>
      <c r="L603" s="256"/>
      <c r="M603" s="256"/>
      <c r="N603" s="256"/>
      <c r="O603" s="256"/>
      <c r="P603" s="256"/>
      <c r="Q603" s="259"/>
      <c r="R603" s="259"/>
      <c r="S603" s="259"/>
      <c r="T603" s="259"/>
    </row>
    <row r="604" spans="1:20" x14ac:dyDescent="0.2">
      <c r="A604" s="256"/>
      <c r="B604" s="257"/>
      <c r="C604" s="283"/>
      <c r="D604" s="259"/>
      <c r="E604" s="259"/>
      <c r="F604" s="259"/>
      <c r="G604" s="259"/>
      <c r="H604" s="259"/>
      <c r="I604" s="256"/>
      <c r="J604" s="284"/>
      <c r="K604" s="245" t="str">
        <f>IF(BDCORRECTIVA[[#This Row],[Fecha entrada]]=0,"",BDCORRECTIVA[[#This Row],[Fecha Fin]]-BDCORRECTIVA[[#This Row],[Fecha entrada]]+1)</f>
        <v/>
      </c>
      <c r="L604" s="256"/>
      <c r="M604" s="256"/>
      <c r="N604" s="256"/>
      <c r="O604" s="256"/>
      <c r="P604" s="256"/>
      <c r="Q604" s="259"/>
      <c r="R604" s="259"/>
      <c r="S604" s="259"/>
      <c r="T604" s="259"/>
    </row>
    <row r="605" spans="1:20" x14ac:dyDescent="0.2">
      <c r="A605" s="256"/>
      <c r="B605" s="257"/>
      <c r="C605" s="283"/>
      <c r="D605" s="259"/>
      <c r="E605" s="259"/>
      <c r="F605" s="259"/>
      <c r="G605" s="259"/>
      <c r="H605" s="259"/>
      <c r="I605" s="256"/>
      <c r="J605" s="284"/>
      <c r="K605" s="245" t="str">
        <f>IF(BDCORRECTIVA[[#This Row],[Fecha entrada]]=0,"",BDCORRECTIVA[[#This Row],[Fecha Fin]]-BDCORRECTIVA[[#This Row],[Fecha entrada]]+1)</f>
        <v/>
      </c>
      <c r="L605" s="256"/>
      <c r="M605" s="256"/>
      <c r="N605" s="256"/>
      <c r="O605" s="256"/>
      <c r="P605" s="256"/>
      <c r="Q605" s="259"/>
      <c r="R605" s="259"/>
      <c r="S605" s="259"/>
      <c r="T605" s="259"/>
    </row>
    <row r="606" spans="1:20" x14ac:dyDescent="0.2">
      <c r="A606" s="256"/>
      <c r="B606" s="257"/>
      <c r="C606" s="283"/>
      <c r="D606" s="259"/>
      <c r="E606" s="259"/>
      <c r="F606" s="259"/>
      <c r="G606" s="259"/>
      <c r="H606" s="259"/>
      <c r="I606" s="256"/>
      <c r="J606" s="284"/>
      <c r="K606" s="245" t="str">
        <f>IF(BDCORRECTIVA[[#This Row],[Fecha entrada]]=0,"",BDCORRECTIVA[[#This Row],[Fecha Fin]]-BDCORRECTIVA[[#This Row],[Fecha entrada]]+1)</f>
        <v/>
      </c>
      <c r="L606" s="256"/>
      <c r="M606" s="256"/>
      <c r="N606" s="256"/>
      <c r="O606" s="256"/>
      <c r="P606" s="256"/>
      <c r="Q606" s="259"/>
      <c r="R606" s="259"/>
      <c r="S606" s="259"/>
      <c r="T606" s="259"/>
    </row>
    <row r="607" spans="1:20" x14ac:dyDescent="0.2">
      <c r="A607" s="256"/>
      <c r="B607" s="257"/>
      <c r="C607" s="283"/>
      <c r="D607" s="259"/>
      <c r="E607" s="259"/>
      <c r="F607" s="259"/>
      <c r="G607" s="259"/>
      <c r="H607" s="259"/>
      <c r="I607" s="256"/>
      <c r="J607" s="284"/>
      <c r="K607" s="245" t="str">
        <f>IF(BDCORRECTIVA[[#This Row],[Fecha entrada]]=0,"",BDCORRECTIVA[[#This Row],[Fecha Fin]]-BDCORRECTIVA[[#This Row],[Fecha entrada]]+1)</f>
        <v/>
      </c>
      <c r="L607" s="256"/>
      <c r="M607" s="256"/>
      <c r="N607" s="256"/>
      <c r="O607" s="256"/>
      <c r="P607" s="256"/>
      <c r="Q607" s="259"/>
      <c r="R607" s="259"/>
      <c r="S607" s="259"/>
      <c r="T607" s="259"/>
    </row>
    <row r="608" spans="1:20" x14ac:dyDescent="0.2">
      <c r="A608" s="256"/>
      <c r="B608" s="257"/>
      <c r="C608" s="283"/>
      <c r="D608" s="259"/>
      <c r="E608" s="259"/>
      <c r="F608" s="259"/>
      <c r="G608" s="259"/>
      <c r="H608" s="259"/>
      <c r="I608" s="256"/>
      <c r="J608" s="284"/>
      <c r="K608" s="245" t="str">
        <f>IF(BDCORRECTIVA[[#This Row],[Fecha entrada]]=0,"",BDCORRECTIVA[[#This Row],[Fecha Fin]]-BDCORRECTIVA[[#This Row],[Fecha entrada]]+1)</f>
        <v/>
      </c>
      <c r="L608" s="256"/>
      <c r="M608" s="256"/>
      <c r="N608" s="256"/>
      <c r="O608" s="256"/>
      <c r="P608" s="256"/>
      <c r="Q608" s="259"/>
      <c r="R608" s="259"/>
      <c r="S608" s="259"/>
      <c r="T608" s="259"/>
    </row>
    <row r="609" spans="1:20" x14ac:dyDescent="0.2">
      <c r="A609" s="256"/>
      <c r="B609" s="257"/>
      <c r="C609" s="283"/>
      <c r="D609" s="259"/>
      <c r="E609" s="259"/>
      <c r="F609" s="259"/>
      <c r="G609" s="259"/>
      <c r="H609" s="259"/>
      <c r="I609" s="256"/>
      <c r="J609" s="284"/>
      <c r="K609" s="245" t="str">
        <f>IF(BDCORRECTIVA[[#This Row],[Fecha entrada]]=0,"",BDCORRECTIVA[[#This Row],[Fecha Fin]]-BDCORRECTIVA[[#This Row],[Fecha entrada]]+1)</f>
        <v/>
      </c>
      <c r="L609" s="256"/>
      <c r="M609" s="256"/>
      <c r="N609" s="256"/>
      <c r="O609" s="256"/>
      <c r="P609" s="256"/>
      <c r="Q609" s="259"/>
      <c r="R609" s="259"/>
      <c r="S609" s="259"/>
      <c r="T609" s="259"/>
    </row>
    <row r="610" spans="1:20" x14ac:dyDescent="0.2">
      <c r="A610" s="256"/>
      <c r="B610" s="257"/>
      <c r="C610" s="283"/>
      <c r="D610" s="259"/>
      <c r="E610" s="259"/>
      <c r="F610" s="259"/>
      <c r="G610" s="259"/>
      <c r="H610" s="259"/>
      <c r="I610" s="256"/>
      <c r="J610" s="284"/>
      <c r="K610" s="245" t="str">
        <f>IF(BDCORRECTIVA[[#This Row],[Fecha entrada]]=0,"",BDCORRECTIVA[[#This Row],[Fecha Fin]]-BDCORRECTIVA[[#This Row],[Fecha entrada]]+1)</f>
        <v/>
      </c>
      <c r="L610" s="256"/>
      <c r="M610" s="256"/>
      <c r="N610" s="256"/>
      <c r="O610" s="256"/>
      <c r="P610" s="256"/>
      <c r="Q610" s="259"/>
      <c r="R610" s="259"/>
      <c r="S610" s="259"/>
      <c r="T610" s="259"/>
    </row>
    <row r="611" spans="1:20" x14ac:dyDescent="0.2">
      <c r="A611" s="256"/>
      <c r="B611" s="257"/>
      <c r="C611" s="283"/>
      <c r="D611" s="259"/>
      <c r="E611" s="259"/>
      <c r="F611" s="259"/>
      <c r="G611" s="259"/>
      <c r="H611" s="259"/>
      <c r="I611" s="256"/>
      <c r="J611" s="284"/>
      <c r="K611" s="245" t="str">
        <f>IF(BDCORRECTIVA[[#This Row],[Fecha entrada]]=0,"",BDCORRECTIVA[[#This Row],[Fecha Fin]]-BDCORRECTIVA[[#This Row],[Fecha entrada]]+1)</f>
        <v/>
      </c>
      <c r="L611" s="256"/>
      <c r="M611" s="256"/>
      <c r="N611" s="256"/>
      <c r="O611" s="256"/>
      <c r="P611" s="256"/>
      <c r="Q611" s="259"/>
      <c r="R611" s="259"/>
      <c r="S611" s="259"/>
      <c r="T611" s="259"/>
    </row>
    <row r="612" spans="1:20" x14ac:dyDescent="0.2">
      <c r="A612" s="256"/>
      <c r="B612" s="257"/>
      <c r="C612" s="283"/>
      <c r="D612" s="259"/>
      <c r="E612" s="259"/>
      <c r="F612" s="259"/>
      <c r="G612" s="259"/>
      <c r="H612" s="259"/>
      <c r="I612" s="256"/>
      <c r="J612" s="284"/>
      <c r="K612" s="245" t="str">
        <f>IF(BDCORRECTIVA[[#This Row],[Fecha entrada]]=0,"",BDCORRECTIVA[[#This Row],[Fecha Fin]]-BDCORRECTIVA[[#This Row],[Fecha entrada]]+1)</f>
        <v/>
      </c>
      <c r="L612" s="256"/>
      <c r="M612" s="256"/>
      <c r="N612" s="256"/>
      <c r="O612" s="256"/>
      <c r="P612" s="256"/>
      <c r="Q612" s="259"/>
      <c r="R612" s="259"/>
      <c r="S612" s="259"/>
      <c r="T612" s="259"/>
    </row>
    <row r="613" spans="1:20" x14ac:dyDescent="0.2">
      <c r="A613" s="256"/>
      <c r="B613" s="257"/>
      <c r="C613" s="283"/>
      <c r="D613" s="259"/>
      <c r="E613" s="259"/>
      <c r="F613" s="259"/>
      <c r="G613" s="259"/>
      <c r="H613" s="259"/>
      <c r="I613" s="256"/>
      <c r="J613" s="284"/>
      <c r="K613" s="245" t="str">
        <f>IF(BDCORRECTIVA[[#This Row],[Fecha entrada]]=0,"",BDCORRECTIVA[[#This Row],[Fecha Fin]]-BDCORRECTIVA[[#This Row],[Fecha entrada]]+1)</f>
        <v/>
      </c>
      <c r="L613" s="256"/>
      <c r="M613" s="256"/>
      <c r="N613" s="256"/>
      <c r="O613" s="256"/>
      <c r="P613" s="256"/>
      <c r="Q613" s="259"/>
      <c r="R613" s="259"/>
      <c r="S613" s="259"/>
      <c r="T613" s="259"/>
    </row>
    <row r="614" spans="1:20" x14ac:dyDescent="0.2">
      <c r="A614" s="256"/>
      <c r="B614" s="257"/>
      <c r="C614" s="283"/>
      <c r="D614" s="259"/>
      <c r="E614" s="259"/>
      <c r="F614" s="259"/>
      <c r="G614" s="259"/>
      <c r="H614" s="259"/>
      <c r="I614" s="256"/>
      <c r="J614" s="284"/>
      <c r="K614" s="245" t="str">
        <f>IF(BDCORRECTIVA[[#This Row],[Fecha entrada]]=0,"",BDCORRECTIVA[[#This Row],[Fecha Fin]]-BDCORRECTIVA[[#This Row],[Fecha entrada]]+1)</f>
        <v/>
      </c>
      <c r="L614" s="256"/>
      <c r="M614" s="256"/>
      <c r="N614" s="256"/>
      <c r="O614" s="256"/>
      <c r="P614" s="256"/>
      <c r="Q614" s="259"/>
      <c r="R614" s="259"/>
      <c r="S614" s="259"/>
      <c r="T614" s="259"/>
    </row>
    <row r="615" spans="1:20" x14ac:dyDescent="0.2">
      <c r="A615" s="256"/>
      <c r="B615" s="257"/>
      <c r="C615" s="283"/>
      <c r="D615" s="259"/>
      <c r="E615" s="259"/>
      <c r="F615" s="259"/>
      <c r="G615" s="259"/>
      <c r="H615" s="259"/>
      <c r="I615" s="256"/>
      <c r="J615" s="284"/>
      <c r="K615" s="245" t="str">
        <f>IF(BDCORRECTIVA[[#This Row],[Fecha entrada]]=0,"",BDCORRECTIVA[[#This Row],[Fecha Fin]]-BDCORRECTIVA[[#This Row],[Fecha entrada]]+1)</f>
        <v/>
      </c>
      <c r="L615" s="256"/>
      <c r="M615" s="256"/>
      <c r="N615" s="256"/>
      <c r="O615" s="256"/>
      <c r="P615" s="256"/>
      <c r="Q615" s="259"/>
      <c r="R615" s="259"/>
      <c r="S615" s="259"/>
      <c r="T615" s="259"/>
    </row>
    <row r="616" spans="1:20" x14ac:dyDescent="0.2">
      <c r="A616" s="256"/>
      <c r="B616" s="257"/>
      <c r="C616" s="283"/>
      <c r="D616" s="259"/>
      <c r="E616" s="259"/>
      <c r="F616" s="259"/>
      <c r="G616" s="259"/>
      <c r="H616" s="259"/>
      <c r="I616" s="256"/>
      <c r="J616" s="284"/>
      <c r="K616" s="245" t="str">
        <f>IF(BDCORRECTIVA[[#This Row],[Fecha entrada]]=0,"",BDCORRECTIVA[[#This Row],[Fecha Fin]]-BDCORRECTIVA[[#This Row],[Fecha entrada]]+1)</f>
        <v/>
      </c>
      <c r="L616" s="256"/>
      <c r="M616" s="256"/>
      <c r="N616" s="256"/>
      <c r="O616" s="256"/>
      <c r="P616" s="256"/>
      <c r="Q616" s="259"/>
      <c r="R616" s="259"/>
      <c r="S616" s="259"/>
      <c r="T616" s="259"/>
    </row>
    <row r="617" spans="1:20" x14ac:dyDescent="0.2">
      <c r="A617" s="256"/>
      <c r="B617" s="257"/>
      <c r="C617" s="283"/>
      <c r="D617" s="259"/>
      <c r="E617" s="259"/>
      <c r="F617" s="259"/>
      <c r="G617" s="259"/>
      <c r="H617" s="259"/>
      <c r="I617" s="256"/>
      <c r="J617" s="284"/>
      <c r="K617" s="245" t="str">
        <f>IF(BDCORRECTIVA[[#This Row],[Fecha entrada]]=0,"",BDCORRECTIVA[[#This Row],[Fecha Fin]]-BDCORRECTIVA[[#This Row],[Fecha entrada]]+1)</f>
        <v/>
      </c>
      <c r="L617" s="256"/>
      <c r="M617" s="256"/>
      <c r="N617" s="256"/>
      <c r="O617" s="256"/>
      <c r="P617" s="256"/>
      <c r="Q617" s="259"/>
      <c r="R617" s="259"/>
      <c r="S617" s="259"/>
      <c r="T617" s="259"/>
    </row>
    <row r="618" spans="1:20" x14ac:dyDescent="0.2">
      <c r="A618" s="256"/>
      <c r="B618" s="257"/>
      <c r="C618" s="283"/>
      <c r="D618" s="259"/>
      <c r="E618" s="259"/>
      <c r="F618" s="259"/>
      <c r="G618" s="259"/>
      <c r="H618" s="259"/>
      <c r="I618" s="256"/>
      <c r="J618" s="284"/>
      <c r="K618" s="245" t="str">
        <f>IF(BDCORRECTIVA[[#This Row],[Fecha entrada]]=0,"",BDCORRECTIVA[[#This Row],[Fecha Fin]]-BDCORRECTIVA[[#This Row],[Fecha entrada]]+1)</f>
        <v/>
      </c>
      <c r="L618" s="256"/>
      <c r="M618" s="256"/>
      <c r="N618" s="256"/>
      <c r="O618" s="256"/>
      <c r="P618" s="256"/>
      <c r="Q618" s="259"/>
      <c r="R618" s="259"/>
      <c r="S618" s="259"/>
      <c r="T618" s="259"/>
    </row>
    <row r="619" spans="1:20" x14ac:dyDescent="0.2">
      <c r="A619" s="256"/>
      <c r="B619" s="257"/>
      <c r="C619" s="283"/>
      <c r="D619" s="259"/>
      <c r="E619" s="259"/>
      <c r="F619" s="259"/>
      <c r="G619" s="259"/>
      <c r="H619" s="259"/>
      <c r="I619" s="256"/>
      <c r="J619" s="284"/>
      <c r="K619" s="245" t="str">
        <f>IF(BDCORRECTIVA[[#This Row],[Fecha entrada]]=0,"",BDCORRECTIVA[[#This Row],[Fecha Fin]]-BDCORRECTIVA[[#This Row],[Fecha entrada]]+1)</f>
        <v/>
      </c>
      <c r="L619" s="256"/>
      <c r="M619" s="256"/>
      <c r="N619" s="256"/>
      <c r="O619" s="256"/>
      <c r="P619" s="256"/>
      <c r="Q619" s="259"/>
      <c r="R619" s="259"/>
      <c r="S619" s="259"/>
      <c r="T619" s="259"/>
    </row>
    <row r="620" spans="1:20" x14ac:dyDescent="0.2">
      <c r="A620" s="256"/>
      <c r="B620" s="257"/>
      <c r="C620" s="283"/>
      <c r="D620" s="259"/>
      <c r="E620" s="259"/>
      <c r="F620" s="259"/>
      <c r="G620" s="259"/>
      <c r="H620" s="259"/>
      <c r="I620" s="256"/>
      <c r="J620" s="284"/>
      <c r="K620" s="245" t="str">
        <f>IF(BDCORRECTIVA[[#This Row],[Fecha entrada]]=0,"",BDCORRECTIVA[[#This Row],[Fecha Fin]]-BDCORRECTIVA[[#This Row],[Fecha entrada]]+1)</f>
        <v/>
      </c>
      <c r="L620" s="256"/>
      <c r="M620" s="256"/>
      <c r="N620" s="256"/>
      <c r="O620" s="256"/>
      <c r="P620" s="256"/>
      <c r="Q620" s="259"/>
      <c r="R620" s="259"/>
      <c r="S620" s="259"/>
      <c r="T620" s="259"/>
    </row>
    <row r="621" spans="1:20" x14ac:dyDescent="0.2">
      <c r="A621" s="256"/>
      <c r="B621" s="257"/>
      <c r="C621" s="283"/>
      <c r="D621" s="259"/>
      <c r="E621" s="259"/>
      <c r="F621" s="259"/>
      <c r="G621" s="259"/>
      <c r="H621" s="259"/>
      <c r="I621" s="256"/>
      <c r="J621" s="284"/>
      <c r="K621" s="245" t="str">
        <f>IF(BDCORRECTIVA[[#This Row],[Fecha entrada]]=0,"",BDCORRECTIVA[[#This Row],[Fecha Fin]]-BDCORRECTIVA[[#This Row],[Fecha entrada]]+1)</f>
        <v/>
      </c>
      <c r="L621" s="256"/>
      <c r="M621" s="256"/>
      <c r="N621" s="256"/>
      <c r="O621" s="256"/>
      <c r="P621" s="256"/>
      <c r="Q621" s="259"/>
      <c r="R621" s="259"/>
      <c r="S621" s="259"/>
      <c r="T621" s="259"/>
    </row>
    <row r="622" spans="1:20" x14ac:dyDescent="0.2">
      <c r="A622" s="256"/>
      <c r="B622" s="257"/>
      <c r="C622" s="283"/>
      <c r="D622" s="259"/>
      <c r="E622" s="259"/>
      <c r="F622" s="259"/>
      <c r="G622" s="259"/>
      <c r="H622" s="259"/>
      <c r="I622" s="256"/>
      <c r="J622" s="284"/>
      <c r="K622" s="245" t="str">
        <f>IF(BDCORRECTIVA[[#This Row],[Fecha entrada]]=0,"",BDCORRECTIVA[[#This Row],[Fecha Fin]]-BDCORRECTIVA[[#This Row],[Fecha entrada]]+1)</f>
        <v/>
      </c>
      <c r="L622" s="256"/>
      <c r="M622" s="256"/>
      <c r="N622" s="256"/>
      <c r="O622" s="256"/>
      <c r="P622" s="256"/>
      <c r="Q622" s="259"/>
      <c r="R622" s="259"/>
      <c r="S622" s="259"/>
      <c r="T622" s="259"/>
    </row>
    <row r="623" spans="1:20" x14ac:dyDescent="0.2">
      <c r="A623" s="256"/>
      <c r="B623" s="257"/>
      <c r="C623" s="283"/>
      <c r="D623" s="259"/>
      <c r="E623" s="259"/>
      <c r="F623" s="259"/>
      <c r="G623" s="259"/>
      <c r="H623" s="259"/>
      <c r="I623" s="256"/>
      <c r="J623" s="284"/>
      <c r="K623" s="245" t="str">
        <f>IF(BDCORRECTIVA[[#This Row],[Fecha entrada]]=0,"",BDCORRECTIVA[[#This Row],[Fecha Fin]]-BDCORRECTIVA[[#This Row],[Fecha entrada]]+1)</f>
        <v/>
      </c>
      <c r="L623" s="256"/>
      <c r="M623" s="256"/>
      <c r="N623" s="256"/>
      <c r="O623" s="256"/>
      <c r="P623" s="256"/>
      <c r="Q623" s="259"/>
      <c r="R623" s="259"/>
      <c r="S623" s="259"/>
      <c r="T623" s="259"/>
    </row>
    <row r="624" spans="1:20" x14ac:dyDescent="0.2">
      <c r="A624" s="256"/>
      <c r="B624" s="257"/>
      <c r="C624" s="283"/>
      <c r="D624" s="259"/>
      <c r="E624" s="259"/>
      <c r="F624" s="259"/>
      <c r="G624" s="259"/>
      <c r="H624" s="259"/>
      <c r="I624" s="256"/>
      <c r="J624" s="284"/>
      <c r="K624" s="245" t="str">
        <f>IF(BDCORRECTIVA[[#This Row],[Fecha entrada]]=0,"",BDCORRECTIVA[[#This Row],[Fecha Fin]]-BDCORRECTIVA[[#This Row],[Fecha entrada]]+1)</f>
        <v/>
      </c>
      <c r="L624" s="256"/>
      <c r="M624" s="256"/>
      <c r="N624" s="256"/>
      <c r="O624" s="256"/>
      <c r="P624" s="256"/>
      <c r="Q624" s="259"/>
      <c r="R624" s="259"/>
      <c r="S624" s="259"/>
      <c r="T624" s="259"/>
    </row>
    <row r="625" spans="1:20" x14ac:dyDescent="0.2">
      <c r="A625" s="256"/>
      <c r="B625" s="257"/>
      <c r="C625" s="283"/>
      <c r="D625" s="259"/>
      <c r="E625" s="259"/>
      <c r="F625" s="259"/>
      <c r="G625" s="259"/>
      <c r="H625" s="259"/>
      <c r="I625" s="256"/>
      <c r="J625" s="284"/>
      <c r="K625" s="245" t="str">
        <f>IF(BDCORRECTIVA[[#This Row],[Fecha entrada]]=0,"",BDCORRECTIVA[[#This Row],[Fecha Fin]]-BDCORRECTIVA[[#This Row],[Fecha entrada]]+1)</f>
        <v/>
      </c>
      <c r="L625" s="256"/>
      <c r="M625" s="256"/>
      <c r="N625" s="256"/>
      <c r="O625" s="256"/>
      <c r="P625" s="256"/>
      <c r="Q625" s="259"/>
      <c r="R625" s="259"/>
      <c r="S625" s="259"/>
      <c r="T625" s="259"/>
    </row>
    <row r="626" spans="1:20" x14ac:dyDescent="0.2">
      <c r="A626" s="256"/>
      <c r="B626" s="257"/>
      <c r="C626" s="283"/>
      <c r="D626" s="259"/>
      <c r="E626" s="259"/>
      <c r="F626" s="259"/>
      <c r="G626" s="259"/>
      <c r="H626" s="259"/>
      <c r="I626" s="256"/>
      <c r="J626" s="284"/>
      <c r="K626" s="245" t="str">
        <f>IF(BDCORRECTIVA[[#This Row],[Fecha entrada]]=0,"",BDCORRECTIVA[[#This Row],[Fecha Fin]]-BDCORRECTIVA[[#This Row],[Fecha entrada]]+1)</f>
        <v/>
      </c>
      <c r="L626" s="256"/>
      <c r="M626" s="256"/>
      <c r="N626" s="256"/>
      <c r="O626" s="256"/>
      <c r="P626" s="256"/>
      <c r="Q626" s="259"/>
      <c r="R626" s="259"/>
      <c r="S626" s="259"/>
      <c r="T626" s="259"/>
    </row>
    <row r="627" spans="1:20" x14ac:dyDescent="0.2">
      <c r="A627" s="256"/>
      <c r="B627" s="257"/>
      <c r="C627" s="283"/>
      <c r="D627" s="259"/>
      <c r="E627" s="259"/>
      <c r="F627" s="259"/>
      <c r="G627" s="259"/>
      <c r="H627" s="259"/>
      <c r="I627" s="256"/>
      <c r="J627" s="284"/>
      <c r="K627" s="245" t="str">
        <f>IF(BDCORRECTIVA[[#This Row],[Fecha entrada]]=0,"",BDCORRECTIVA[[#This Row],[Fecha Fin]]-BDCORRECTIVA[[#This Row],[Fecha entrada]]+1)</f>
        <v/>
      </c>
      <c r="L627" s="256"/>
      <c r="M627" s="256"/>
      <c r="N627" s="256"/>
      <c r="O627" s="256"/>
      <c r="P627" s="256"/>
      <c r="Q627" s="259"/>
      <c r="R627" s="259"/>
      <c r="S627" s="259"/>
      <c r="T627" s="259"/>
    </row>
    <row r="628" spans="1:20" x14ac:dyDescent="0.2">
      <c r="A628" s="256"/>
      <c r="B628" s="257"/>
      <c r="C628" s="283"/>
      <c r="D628" s="259"/>
      <c r="E628" s="259"/>
      <c r="F628" s="259"/>
      <c r="G628" s="259"/>
      <c r="H628" s="259"/>
      <c r="I628" s="256"/>
      <c r="J628" s="284"/>
      <c r="K628" s="245" t="str">
        <f>IF(BDCORRECTIVA[[#This Row],[Fecha entrada]]=0,"",BDCORRECTIVA[[#This Row],[Fecha Fin]]-BDCORRECTIVA[[#This Row],[Fecha entrada]]+1)</f>
        <v/>
      </c>
      <c r="L628" s="256"/>
      <c r="M628" s="256"/>
      <c r="N628" s="256"/>
      <c r="O628" s="256"/>
      <c r="P628" s="256"/>
      <c r="Q628" s="259"/>
      <c r="R628" s="259"/>
      <c r="S628" s="259"/>
      <c r="T628" s="259"/>
    </row>
    <row r="629" spans="1:20" x14ac:dyDescent="0.2">
      <c r="A629" s="256"/>
      <c r="B629" s="257"/>
      <c r="C629" s="283"/>
      <c r="D629" s="259"/>
      <c r="E629" s="259"/>
      <c r="F629" s="259"/>
      <c r="G629" s="259"/>
      <c r="H629" s="259"/>
      <c r="I629" s="256"/>
      <c r="J629" s="284"/>
      <c r="K629" s="245" t="str">
        <f>IF(BDCORRECTIVA[[#This Row],[Fecha entrada]]=0,"",BDCORRECTIVA[[#This Row],[Fecha Fin]]-BDCORRECTIVA[[#This Row],[Fecha entrada]]+1)</f>
        <v/>
      </c>
      <c r="L629" s="256"/>
      <c r="M629" s="256"/>
      <c r="N629" s="256"/>
      <c r="O629" s="256"/>
      <c r="P629" s="256"/>
      <c r="Q629" s="259"/>
      <c r="R629" s="259"/>
      <c r="S629" s="259"/>
      <c r="T629" s="259"/>
    </row>
    <row r="630" spans="1:20" x14ac:dyDescent="0.2">
      <c r="A630" s="256"/>
      <c r="B630" s="257"/>
      <c r="C630" s="283"/>
      <c r="D630" s="259"/>
      <c r="E630" s="259"/>
      <c r="F630" s="259"/>
      <c r="G630" s="259"/>
      <c r="H630" s="259"/>
      <c r="I630" s="256"/>
      <c r="J630" s="284"/>
      <c r="K630" s="245" t="str">
        <f>IF(BDCORRECTIVA[[#This Row],[Fecha entrada]]=0,"",BDCORRECTIVA[[#This Row],[Fecha Fin]]-BDCORRECTIVA[[#This Row],[Fecha entrada]]+1)</f>
        <v/>
      </c>
      <c r="L630" s="256"/>
      <c r="M630" s="256"/>
      <c r="N630" s="256"/>
      <c r="O630" s="256"/>
      <c r="P630" s="256"/>
      <c r="Q630" s="259"/>
      <c r="R630" s="259"/>
      <c r="S630" s="259"/>
      <c r="T630" s="259"/>
    </row>
    <row r="631" spans="1:20" x14ac:dyDescent="0.2">
      <c r="A631" s="256"/>
      <c r="B631" s="257"/>
      <c r="C631" s="283"/>
      <c r="D631" s="259"/>
      <c r="E631" s="259"/>
      <c r="F631" s="259"/>
      <c r="G631" s="259"/>
      <c r="H631" s="259"/>
      <c r="I631" s="256"/>
      <c r="J631" s="284"/>
      <c r="K631" s="245" t="str">
        <f>IF(BDCORRECTIVA[[#This Row],[Fecha entrada]]=0,"",BDCORRECTIVA[[#This Row],[Fecha Fin]]-BDCORRECTIVA[[#This Row],[Fecha entrada]]+1)</f>
        <v/>
      </c>
      <c r="L631" s="256"/>
      <c r="M631" s="256"/>
      <c r="N631" s="256"/>
      <c r="O631" s="256"/>
      <c r="P631" s="256"/>
      <c r="Q631" s="259"/>
      <c r="R631" s="259"/>
      <c r="S631" s="259"/>
      <c r="T631" s="259"/>
    </row>
    <row r="632" spans="1:20" x14ac:dyDescent="0.2">
      <c r="A632" s="256"/>
      <c r="B632" s="257"/>
      <c r="C632" s="283"/>
      <c r="D632" s="259"/>
      <c r="E632" s="259"/>
      <c r="F632" s="259"/>
      <c r="G632" s="259"/>
      <c r="H632" s="259"/>
      <c r="I632" s="256"/>
      <c r="J632" s="284"/>
      <c r="K632" s="245" t="str">
        <f>IF(BDCORRECTIVA[[#This Row],[Fecha entrada]]=0,"",BDCORRECTIVA[[#This Row],[Fecha Fin]]-BDCORRECTIVA[[#This Row],[Fecha entrada]]+1)</f>
        <v/>
      </c>
      <c r="L632" s="256"/>
      <c r="M632" s="256"/>
      <c r="N632" s="256"/>
      <c r="O632" s="256"/>
      <c r="P632" s="256"/>
      <c r="Q632" s="259"/>
      <c r="R632" s="259"/>
      <c r="S632" s="259"/>
      <c r="T632" s="259"/>
    </row>
    <row r="633" spans="1:20" x14ac:dyDescent="0.2">
      <c r="A633" s="256"/>
      <c r="B633" s="257"/>
      <c r="C633" s="283"/>
      <c r="D633" s="259"/>
      <c r="E633" s="259"/>
      <c r="F633" s="259"/>
      <c r="G633" s="259"/>
      <c r="H633" s="259"/>
      <c r="I633" s="256"/>
      <c r="J633" s="284"/>
      <c r="K633" s="245" t="str">
        <f>IF(BDCORRECTIVA[[#This Row],[Fecha entrada]]=0,"",BDCORRECTIVA[[#This Row],[Fecha Fin]]-BDCORRECTIVA[[#This Row],[Fecha entrada]]+1)</f>
        <v/>
      </c>
      <c r="L633" s="256"/>
      <c r="M633" s="256"/>
      <c r="N633" s="256"/>
      <c r="O633" s="256"/>
      <c r="P633" s="256"/>
      <c r="Q633" s="259"/>
      <c r="R633" s="259"/>
      <c r="S633" s="259"/>
      <c r="T633" s="259"/>
    </row>
    <row r="634" spans="1:20" x14ac:dyDescent="0.2">
      <c r="A634" s="256"/>
      <c r="B634" s="257"/>
      <c r="C634" s="283"/>
      <c r="D634" s="259"/>
      <c r="E634" s="259"/>
      <c r="F634" s="259"/>
      <c r="G634" s="259"/>
      <c r="H634" s="259"/>
      <c r="I634" s="256"/>
      <c r="J634" s="284"/>
      <c r="K634" s="245" t="str">
        <f>IF(BDCORRECTIVA[[#This Row],[Fecha entrada]]=0,"",BDCORRECTIVA[[#This Row],[Fecha Fin]]-BDCORRECTIVA[[#This Row],[Fecha entrada]]+1)</f>
        <v/>
      </c>
      <c r="L634" s="256"/>
      <c r="M634" s="256"/>
      <c r="N634" s="256"/>
      <c r="O634" s="256"/>
      <c r="P634" s="256"/>
      <c r="Q634" s="259"/>
      <c r="R634" s="259"/>
      <c r="S634" s="259"/>
      <c r="T634" s="259"/>
    </row>
    <row r="635" spans="1:20" x14ac:dyDescent="0.2">
      <c r="A635" s="256"/>
      <c r="B635" s="257"/>
      <c r="C635" s="283"/>
      <c r="D635" s="259"/>
      <c r="E635" s="259"/>
      <c r="F635" s="259"/>
      <c r="G635" s="259"/>
      <c r="H635" s="259"/>
      <c r="I635" s="256"/>
      <c r="J635" s="284"/>
      <c r="K635" s="245" t="str">
        <f>IF(BDCORRECTIVA[[#This Row],[Fecha entrada]]=0,"",BDCORRECTIVA[[#This Row],[Fecha Fin]]-BDCORRECTIVA[[#This Row],[Fecha entrada]]+1)</f>
        <v/>
      </c>
      <c r="L635" s="256"/>
      <c r="M635" s="256"/>
      <c r="N635" s="256"/>
      <c r="O635" s="256"/>
      <c r="P635" s="256"/>
      <c r="Q635" s="259"/>
      <c r="R635" s="259"/>
      <c r="S635" s="259"/>
      <c r="T635" s="259"/>
    </row>
    <row r="636" spans="1:20" x14ac:dyDescent="0.2">
      <c r="A636" s="256"/>
      <c r="B636" s="257"/>
      <c r="C636" s="283"/>
      <c r="D636" s="259"/>
      <c r="E636" s="259"/>
      <c r="F636" s="259"/>
      <c r="G636" s="259"/>
      <c r="H636" s="259"/>
      <c r="I636" s="256"/>
      <c r="J636" s="284"/>
      <c r="K636" s="245" t="str">
        <f>IF(BDCORRECTIVA[[#This Row],[Fecha entrada]]=0,"",BDCORRECTIVA[[#This Row],[Fecha Fin]]-BDCORRECTIVA[[#This Row],[Fecha entrada]]+1)</f>
        <v/>
      </c>
      <c r="L636" s="256"/>
      <c r="M636" s="256"/>
      <c r="N636" s="256"/>
      <c r="O636" s="256"/>
      <c r="P636" s="256"/>
      <c r="Q636" s="259"/>
      <c r="R636" s="259"/>
      <c r="S636" s="259"/>
      <c r="T636" s="259"/>
    </row>
    <row r="637" spans="1:20" x14ac:dyDescent="0.2">
      <c r="A637" s="256"/>
      <c r="B637" s="257"/>
      <c r="C637" s="283"/>
      <c r="D637" s="259"/>
      <c r="E637" s="259"/>
      <c r="F637" s="259"/>
      <c r="G637" s="259"/>
      <c r="H637" s="259"/>
      <c r="I637" s="256"/>
      <c r="J637" s="284"/>
      <c r="K637" s="245" t="str">
        <f>IF(BDCORRECTIVA[[#This Row],[Fecha entrada]]=0,"",BDCORRECTIVA[[#This Row],[Fecha Fin]]-BDCORRECTIVA[[#This Row],[Fecha entrada]]+1)</f>
        <v/>
      </c>
      <c r="L637" s="256"/>
      <c r="M637" s="256"/>
      <c r="N637" s="256"/>
      <c r="O637" s="256"/>
      <c r="P637" s="256"/>
      <c r="Q637" s="259"/>
      <c r="R637" s="259"/>
      <c r="S637" s="259"/>
      <c r="T637" s="259"/>
    </row>
    <row r="638" spans="1:20" x14ac:dyDescent="0.2">
      <c r="A638" s="256"/>
      <c r="B638" s="257"/>
      <c r="C638" s="283"/>
      <c r="D638" s="259"/>
      <c r="E638" s="259"/>
      <c r="F638" s="259"/>
      <c r="G638" s="259"/>
      <c r="H638" s="259"/>
      <c r="I638" s="256"/>
      <c r="J638" s="284"/>
      <c r="K638" s="245" t="str">
        <f>IF(BDCORRECTIVA[[#This Row],[Fecha entrada]]=0,"",BDCORRECTIVA[[#This Row],[Fecha Fin]]-BDCORRECTIVA[[#This Row],[Fecha entrada]]+1)</f>
        <v/>
      </c>
      <c r="L638" s="256"/>
      <c r="M638" s="256"/>
      <c r="N638" s="256"/>
      <c r="O638" s="256"/>
      <c r="P638" s="256"/>
      <c r="Q638" s="259"/>
      <c r="R638" s="259"/>
      <c r="S638" s="259"/>
      <c r="T638" s="259"/>
    </row>
    <row r="639" spans="1:20" x14ac:dyDescent="0.2">
      <c r="A639" s="256"/>
      <c r="B639" s="257"/>
      <c r="C639" s="283"/>
      <c r="D639" s="259"/>
      <c r="E639" s="259"/>
      <c r="F639" s="259"/>
      <c r="G639" s="259"/>
      <c r="H639" s="259"/>
      <c r="I639" s="256"/>
      <c r="J639" s="284"/>
      <c r="K639" s="245" t="str">
        <f>IF(BDCORRECTIVA[[#This Row],[Fecha entrada]]=0,"",BDCORRECTIVA[[#This Row],[Fecha Fin]]-BDCORRECTIVA[[#This Row],[Fecha entrada]]+1)</f>
        <v/>
      </c>
      <c r="L639" s="256"/>
      <c r="M639" s="256"/>
      <c r="N639" s="256"/>
      <c r="O639" s="256"/>
      <c r="P639" s="256"/>
      <c r="Q639" s="259"/>
      <c r="R639" s="259"/>
      <c r="S639" s="259"/>
      <c r="T639" s="259"/>
    </row>
    <row r="640" spans="1:20" x14ac:dyDescent="0.2">
      <c r="A640" s="256"/>
      <c r="B640" s="257"/>
      <c r="C640" s="283"/>
      <c r="D640" s="259"/>
      <c r="E640" s="259"/>
      <c r="F640" s="259"/>
      <c r="G640" s="259"/>
      <c r="H640" s="259"/>
      <c r="I640" s="256"/>
      <c r="J640" s="284"/>
      <c r="K640" s="245" t="str">
        <f>IF(BDCORRECTIVA[[#This Row],[Fecha entrada]]=0,"",BDCORRECTIVA[[#This Row],[Fecha Fin]]-BDCORRECTIVA[[#This Row],[Fecha entrada]]+1)</f>
        <v/>
      </c>
      <c r="L640" s="256"/>
      <c r="M640" s="256"/>
      <c r="N640" s="256"/>
      <c r="O640" s="256"/>
      <c r="P640" s="256"/>
      <c r="Q640" s="259"/>
      <c r="R640" s="259"/>
      <c r="S640" s="259"/>
      <c r="T640" s="259"/>
    </row>
    <row r="641" spans="1:20" x14ac:dyDescent="0.2">
      <c r="A641" s="256"/>
      <c r="B641" s="257"/>
      <c r="C641" s="283"/>
      <c r="D641" s="259"/>
      <c r="E641" s="259"/>
      <c r="F641" s="259"/>
      <c r="G641" s="259"/>
      <c r="H641" s="259"/>
      <c r="I641" s="256"/>
      <c r="J641" s="284"/>
      <c r="K641" s="245" t="str">
        <f>IF(BDCORRECTIVA[[#This Row],[Fecha entrada]]=0,"",BDCORRECTIVA[[#This Row],[Fecha Fin]]-BDCORRECTIVA[[#This Row],[Fecha entrada]]+1)</f>
        <v/>
      </c>
      <c r="L641" s="256"/>
      <c r="M641" s="256"/>
      <c r="N641" s="256"/>
      <c r="O641" s="256"/>
      <c r="P641" s="256"/>
      <c r="Q641" s="259"/>
      <c r="R641" s="259"/>
      <c r="S641" s="259"/>
      <c r="T641" s="259"/>
    </row>
    <row r="642" spans="1:20" x14ac:dyDescent="0.2">
      <c r="A642" s="256"/>
      <c r="B642" s="257"/>
      <c r="C642" s="283"/>
      <c r="D642" s="259"/>
      <c r="E642" s="259"/>
      <c r="F642" s="259"/>
      <c r="G642" s="259"/>
      <c r="H642" s="259"/>
      <c r="I642" s="256"/>
      <c r="J642" s="284"/>
      <c r="K642" s="245" t="str">
        <f>IF(BDCORRECTIVA[[#This Row],[Fecha entrada]]=0,"",BDCORRECTIVA[[#This Row],[Fecha Fin]]-BDCORRECTIVA[[#This Row],[Fecha entrada]]+1)</f>
        <v/>
      </c>
      <c r="L642" s="256"/>
      <c r="M642" s="256"/>
      <c r="N642" s="256"/>
      <c r="O642" s="256"/>
      <c r="P642" s="256"/>
      <c r="Q642" s="259"/>
      <c r="R642" s="259"/>
      <c r="S642" s="259"/>
      <c r="T642" s="259"/>
    </row>
    <row r="643" spans="1:20" x14ac:dyDescent="0.2">
      <c r="A643" s="256"/>
      <c r="B643" s="257"/>
      <c r="C643" s="283"/>
      <c r="D643" s="259"/>
      <c r="E643" s="259"/>
      <c r="F643" s="259"/>
      <c r="G643" s="259"/>
      <c r="H643" s="259"/>
      <c r="I643" s="256"/>
      <c r="J643" s="284"/>
      <c r="K643" s="245" t="str">
        <f>IF(BDCORRECTIVA[[#This Row],[Fecha entrada]]=0,"",BDCORRECTIVA[[#This Row],[Fecha Fin]]-BDCORRECTIVA[[#This Row],[Fecha entrada]]+1)</f>
        <v/>
      </c>
      <c r="L643" s="256"/>
      <c r="M643" s="256"/>
      <c r="N643" s="256"/>
      <c r="O643" s="256"/>
      <c r="P643" s="256"/>
      <c r="Q643" s="259"/>
      <c r="R643" s="259"/>
      <c r="S643" s="259"/>
      <c r="T643" s="259"/>
    </row>
    <row r="644" spans="1:20" x14ac:dyDescent="0.2">
      <c r="A644" s="256"/>
      <c r="B644" s="257"/>
      <c r="C644" s="283"/>
      <c r="D644" s="259"/>
      <c r="E644" s="259"/>
      <c r="F644" s="259"/>
      <c r="G644" s="259"/>
      <c r="H644" s="259"/>
      <c r="I644" s="256"/>
      <c r="J644" s="284"/>
      <c r="K644" s="245" t="str">
        <f>IF(BDCORRECTIVA[[#This Row],[Fecha entrada]]=0,"",BDCORRECTIVA[[#This Row],[Fecha Fin]]-BDCORRECTIVA[[#This Row],[Fecha entrada]]+1)</f>
        <v/>
      </c>
      <c r="L644" s="256"/>
      <c r="M644" s="256"/>
      <c r="N644" s="256"/>
      <c r="O644" s="256"/>
      <c r="P644" s="256"/>
      <c r="Q644" s="259"/>
      <c r="R644" s="259"/>
      <c r="S644" s="259"/>
      <c r="T644" s="259"/>
    </row>
    <row r="645" spans="1:20" x14ac:dyDescent="0.2">
      <c r="A645" s="256"/>
      <c r="B645" s="257"/>
      <c r="C645" s="283"/>
      <c r="D645" s="259"/>
      <c r="E645" s="259"/>
      <c r="F645" s="259"/>
      <c r="G645" s="259"/>
      <c r="H645" s="259"/>
      <c r="I645" s="256"/>
      <c r="J645" s="284"/>
      <c r="K645" s="245" t="str">
        <f>IF(BDCORRECTIVA[[#This Row],[Fecha entrada]]=0,"",BDCORRECTIVA[[#This Row],[Fecha Fin]]-BDCORRECTIVA[[#This Row],[Fecha entrada]]+1)</f>
        <v/>
      </c>
      <c r="L645" s="256"/>
      <c r="M645" s="256"/>
      <c r="N645" s="256"/>
      <c r="O645" s="256"/>
      <c r="P645" s="256"/>
      <c r="Q645" s="259"/>
      <c r="R645" s="259"/>
      <c r="S645" s="259"/>
      <c r="T645" s="259"/>
    </row>
    <row r="646" spans="1:20" x14ac:dyDescent="0.2">
      <c r="A646" s="256"/>
      <c r="B646" s="257"/>
      <c r="C646" s="283"/>
      <c r="D646" s="259"/>
      <c r="E646" s="259"/>
      <c r="F646" s="259"/>
      <c r="G646" s="259"/>
      <c r="H646" s="259"/>
      <c r="I646" s="256"/>
      <c r="J646" s="284"/>
      <c r="K646" s="245" t="str">
        <f>IF(BDCORRECTIVA[[#This Row],[Fecha entrada]]=0,"",BDCORRECTIVA[[#This Row],[Fecha Fin]]-BDCORRECTIVA[[#This Row],[Fecha entrada]]+1)</f>
        <v/>
      </c>
      <c r="L646" s="256"/>
      <c r="M646" s="256"/>
      <c r="N646" s="256"/>
      <c r="O646" s="256"/>
      <c r="P646" s="256"/>
      <c r="Q646" s="259"/>
      <c r="R646" s="259"/>
      <c r="S646" s="259"/>
      <c r="T646" s="259"/>
    </row>
    <row r="647" spans="1:20" x14ac:dyDescent="0.2">
      <c r="A647" s="256"/>
      <c r="B647" s="257"/>
      <c r="C647" s="283"/>
      <c r="D647" s="259"/>
      <c r="E647" s="259"/>
      <c r="F647" s="259"/>
      <c r="G647" s="259"/>
      <c r="H647" s="259"/>
      <c r="I647" s="256"/>
      <c r="J647" s="284"/>
      <c r="K647" s="245" t="str">
        <f>IF(BDCORRECTIVA[[#This Row],[Fecha entrada]]=0,"",BDCORRECTIVA[[#This Row],[Fecha Fin]]-BDCORRECTIVA[[#This Row],[Fecha entrada]]+1)</f>
        <v/>
      </c>
      <c r="L647" s="256"/>
      <c r="M647" s="256"/>
      <c r="N647" s="256"/>
      <c r="O647" s="256"/>
      <c r="P647" s="256"/>
      <c r="Q647" s="259"/>
      <c r="R647" s="259"/>
      <c r="S647" s="259"/>
      <c r="T647" s="259"/>
    </row>
    <row r="648" spans="1:20" x14ac:dyDescent="0.2">
      <c r="A648" s="256"/>
      <c r="B648" s="257"/>
      <c r="C648" s="283"/>
      <c r="D648" s="259"/>
      <c r="E648" s="259"/>
      <c r="F648" s="259"/>
      <c r="G648" s="259"/>
      <c r="H648" s="259"/>
      <c r="I648" s="256"/>
      <c r="J648" s="284"/>
      <c r="K648" s="245" t="str">
        <f>IF(BDCORRECTIVA[[#This Row],[Fecha entrada]]=0,"",BDCORRECTIVA[[#This Row],[Fecha Fin]]-BDCORRECTIVA[[#This Row],[Fecha entrada]]+1)</f>
        <v/>
      </c>
      <c r="L648" s="256"/>
      <c r="M648" s="256"/>
      <c r="N648" s="256"/>
      <c r="O648" s="256"/>
      <c r="P648" s="256"/>
      <c r="Q648" s="259"/>
      <c r="R648" s="259"/>
      <c r="S648" s="259"/>
      <c r="T648" s="259"/>
    </row>
    <row r="649" spans="1:20" x14ac:dyDescent="0.2">
      <c r="A649" s="256"/>
      <c r="B649" s="257"/>
      <c r="C649" s="283"/>
      <c r="D649" s="259"/>
      <c r="E649" s="259"/>
      <c r="F649" s="259"/>
      <c r="G649" s="259"/>
      <c r="H649" s="259"/>
      <c r="I649" s="256"/>
      <c r="J649" s="284"/>
      <c r="K649" s="245" t="str">
        <f>IF(BDCORRECTIVA[[#This Row],[Fecha entrada]]=0,"",BDCORRECTIVA[[#This Row],[Fecha Fin]]-BDCORRECTIVA[[#This Row],[Fecha entrada]]+1)</f>
        <v/>
      </c>
      <c r="L649" s="256"/>
      <c r="M649" s="256"/>
      <c r="N649" s="256"/>
      <c r="O649" s="256"/>
      <c r="P649" s="256"/>
      <c r="Q649" s="259"/>
      <c r="R649" s="259"/>
      <c r="S649" s="259"/>
      <c r="T649" s="259"/>
    </row>
    <row r="650" spans="1:20" x14ac:dyDescent="0.2">
      <c r="A650" s="256"/>
      <c r="B650" s="257"/>
      <c r="C650" s="283"/>
      <c r="D650" s="259"/>
      <c r="E650" s="259"/>
      <c r="F650" s="259"/>
      <c r="G650" s="259"/>
      <c r="H650" s="259"/>
      <c r="I650" s="256"/>
      <c r="J650" s="284"/>
      <c r="K650" s="245" t="str">
        <f>IF(BDCORRECTIVA[[#This Row],[Fecha entrada]]=0,"",BDCORRECTIVA[[#This Row],[Fecha Fin]]-BDCORRECTIVA[[#This Row],[Fecha entrada]]+1)</f>
        <v/>
      </c>
      <c r="L650" s="256"/>
      <c r="M650" s="256"/>
      <c r="N650" s="256"/>
      <c r="O650" s="256"/>
      <c r="P650" s="256"/>
      <c r="Q650" s="259"/>
      <c r="R650" s="259"/>
      <c r="S650" s="259"/>
      <c r="T650" s="259"/>
    </row>
    <row r="651" spans="1:20" x14ac:dyDescent="0.2">
      <c r="A651" s="256"/>
      <c r="B651" s="257"/>
      <c r="C651" s="283"/>
      <c r="D651" s="259"/>
      <c r="E651" s="259"/>
      <c r="F651" s="259"/>
      <c r="G651" s="259"/>
      <c r="H651" s="259"/>
      <c r="I651" s="256"/>
      <c r="J651" s="284"/>
      <c r="K651" s="245" t="str">
        <f>IF(BDCORRECTIVA[[#This Row],[Fecha entrada]]=0,"",BDCORRECTIVA[[#This Row],[Fecha Fin]]-BDCORRECTIVA[[#This Row],[Fecha entrada]]+1)</f>
        <v/>
      </c>
      <c r="L651" s="256"/>
      <c r="M651" s="256"/>
      <c r="N651" s="256"/>
      <c r="O651" s="256"/>
      <c r="P651" s="256"/>
      <c r="Q651" s="259"/>
      <c r="R651" s="259"/>
      <c r="S651" s="259"/>
      <c r="T651" s="259"/>
    </row>
    <row r="652" spans="1:20" x14ac:dyDescent="0.2">
      <c r="A652" s="256"/>
      <c r="B652" s="257"/>
      <c r="C652" s="283"/>
      <c r="D652" s="259"/>
      <c r="E652" s="259"/>
      <c r="F652" s="259"/>
      <c r="G652" s="259"/>
      <c r="H652" s="259"/>
      <c r="I652" s="256"/>
      <c r="J652" s="284"/>
      <c r="K652" s="245" t="str">
        <f>IF(BDCORRECTIVA[[#This Row],[Fecha entrada]]=0,"",BDCORRECTIVA[[#This Row],[Fecha Fin]]-BDCORRECTIVA[[#This Row],[Fecha entrada]]+1)</f>
        <v/>
      </c>
      <c r="L652" s="256"/>
      <c r="M652" s="256"/>
      <c r="N652" s="256"/>
      <c r="O652" s="256"/>
      <c r="P652" s="256"/>
      <c r="Q652" s="259"/>
      <c r="R652" s="259"/>
      <c r="S652" s="259"/>
      <c r="T652" s="259"/>
    </row>
    <row r="653" spans="1:20" x14ac:dyDescent="0.2">
      <c r="A653" s="256"/>
      <c r="B653" s="257"/>
      <c r="C653" s="283"/>
      <c r="D653" s="259"/>
      <c r="E653" s="259"/>
      <c r="F653" s="259"/>
      <c r="G653" s="259"/>
      <c r="H653" s="259"/>
      <c r="I653" s="256"/>
      <c r="J653" s="284"/>
      <c r="K653" s="245" t="str">
        <f>IF(BDCORRECTIVA[[#This Row],[Fecha entrada]]=0,"",BDCORRECTIVA[[#This Row],[Fecha Fin]]-BDCORRECTIVA[[#This Row],[Fecha entrada]]+1)</f>
        <v/>
      </c>
      <c r="L653" s="256"/>
      <c r="M653" s="256"/>
      <c r="N653" s="256"/>
      <c r="O653" s="256"/>
      <c r="P653" s="256"/>
      <c r="Q653" s="259"/>
      <c r="R653" s="259"/>
      <c r="S653" s="259"/>
      <c r="T653" s="259"/>
    </row>
    <row r="654" spans="1:20" x14ac:dyDescent="0.2">
      <c r="A654" s="256"/>
      <c r="B654" s="257"/>
      <c r="C654" s="283"/>
      <c r="D654" s="259"/>
      <c r="E654" s="259"/>
      <c r="F654" s="259"/>
      <c r="G654" s="259"/>
      <c r="H654" s="259"/>
      <c r="I654" s="256"/>
      <c r="J654" s="284"/>
      <c r="K654" s="245" t="str">
        <f>IF(BDCORRECTIVA[[#This Row],[Fecha entrada]]=0,"",BDCORRECTIVA[[#This Row],[Fecha Fin]]-BDCORRECTIVA[[#This Row],[Fecha entrada]]+1)</f>
        <v/>
      </c>
      <c r="L654" s="256"/>
      <c r="M654" s="256"/>
      <c r="N654" s="256"/>
      <c r="O654" s="256"/>
      <c r="P654" s="256"/>
      <c r="Q654" s="259"/>
      <c r="R654" s="259"/>
      <c r="S654" s="259"/>
      <c r="T654" s="259"/>
    </row>
    <row r="655" spans="1:20" x14ac:dyDescent="0.2">
      <c r="A655" s="256"/>
      <c r="B655" s="257"/>
      <c r="C655" s="283"/>
      <c r="D655" s="259"/>
      <c r="E655" s="259"/>
      <c r="F655" s="259"/>
      <c r="G655" s="259"/>
      <c r="H655" s="259"/>
      <c r="I655" s="256"/>
      <c r="J655" s="284"/>
      <c r="K655" s="245" t="str">
        <f>IF(BDCORRECTIVA[[#This Row],[Fecha entrada]]=0,"",BDCORRECTIVA[[#This Row],[Fecha Fin]]-BDCORRECTIVA[[#This Row],[Fecha entrada]]+1)</f>
        <v/>
      </c>
      <c r="L655" s="256"/>
      <c r="M655" s="256"/>
      <c r="N655" s="256"/>
      <c r="O655" s="256"/>
      <c r="P655" s="256"/>
      <c r="Q655" s="259"/>
      <c r="R655" s="259"/>
      <c r="S655" s="259"/>
      <c r="T655" s="259"/>
    </row>
    <row r="656" spans="1:20" x14ac:dyDescent="0.2">
      <c r="A656" s="256"/>
      <c r="B656" s="257"/>
      <c r="C656" s="283"/>
      <c r="D656" s="259"/>
      <c r="E656" s="259"/>
      <c r="F656" s="259"/>
      <c r="G656" s="259"/>
      <c r="H656" s="259"/>
      <c r="I656" s="256"/>
      <c r="J656" s="284"/>
      <c r="K656" s="245" t="str">
        <f>IF(BDCORRECTIVA[[#This Row],[Fecha entrada]]=0,"",BDCORRECTIVA[[#This Row],[Fecha Fin]]-BDCORRECTIVA[[#This Row],[Fecha entrada]]+1)</f>
        <v/>
      </c>
      <c r="L656" s="256"/>
      <c r="M656" s="256"/>
      <c r="N656" s="256"/>
      <c r="O656" s="256"/>
      <c r="P656" s="256"/>
      <c r="Q656" s="259"/>
      <c r="R656" s="259"/>
      <c r="S656" s="259"/>
      <c r="T656" s="259"/>
    </row>
    <row r="657" spans="1:20" x14ac:dyDescent="0.2">
      <c r="A657" s="256"/>
      <c r="B657" s="257"/>
      <c r="C657" s="283"/>
      <c r="D657" s="259"/>
      <c r="E657" s="259"/>
      <c r="F657" s="259"/>
      <c r="G657" s="259"/>
      <c r="H657" s="259"/>
      <c r="I657" s="256"/>
      <c r="J657" s="284"/>
      <c r="K657" s="245" t="str">
        <f>IF(BDCORRECTIVA[[#This Row],[Fecha entrada]]=0,"",BDCORRECTIVA[[#This Row],[Fecha Fin]]-BDCORRECTIVA[[#This Row],[Fecha entrada]]+1)</f>
        <v/>
      </c>
      <c r="L657" s="256"/>
      <c r="M657" s="256"/>
      <c r="N657" s="256"/>
      <c r="O657" s="256"/>
      <c r="P657" s="256"/>
      <c r="Q657" s="259"/>
      <c r="R657" s="259"/>
      <c r="S657" s="259"/>
      <c r="T657" s="259"/>
    </row>
    <row r="658" spans="1:20" x14ac:dyDescent="0.2">
      <c r="A658" s="256"/>
      <c r="B658" s="257"/>
      <c r="C658" s="283"/>
      <c r="D658" s="259"/>
      <c r="E658" s="259"/>
      <c r="F658" s="259"/>
      <c r="G658" s="259"/>
      <c r="H658" s="259"/>
      <c r="I658" s="256"/>
      <c r="J658" s="284"/>
      <c r="K658" s="245" t="str">
        <f>IF(BDCORRECTIVA[[#This Row],[Fecha entrada]]=0,"",BDCORRECTIVA[[#This Row],[Fecha Fin]]-BDCORRECTIVA[[#This Row],[Fecha entrada]]+1)</f>
        <v/>
      </c>
      <c r="L658" s="256"/>
      <c r="M658" s="256"/>
      <c r="N658" s="256"/>
      <c r="O658" s="256"/>
      <c r="P658" s="256"/>
      <c r="Q658" s="259"/>
      <c r="R658" s="259"/>
      <c r="S658" s="259"/>
      <c r="T658" s="259"/>
    </row>
    <row r="659" spans="1:20" x14ac:dyDescent="0.2">
      <c r="A659" s="256"/>
      <c r="B659" s="257"/>
      <c r="C659" s="283"/>
      <c r="D659" s="259"/>
      <c r="E659" s="259"/>
      <c r="F659" s="259"/>
      <c r="G659" s="259"/>
      <c r="H659" s="259"/>
      <c r="I659" s="256"/>
      <c r="J659" s="284"/>
      <c r="K659" s="245" t="str">
        <f>IF(BDCORRECTIVA[[#This Row],[Fecha entrada]]=0,"",BDCORRECTIVA[[#This Row],[Fecha Fin]]-BDCORRECTIVA[[#This Row],[Fecha entrada]]+1)</f>
        <v/>
      </c>
      <c r="L659" s="256"/>
      <c r="M659" s="256"/>
      <c r="N659" s="256"/>
      <c r="O659" s="256"/>
      <c r="P659" s="256"/>
      <c r="Q659" s="259"/>
      <c r="R659" s="259"/>
      <c r="S659" s="259"/>
      <c r="T659" s="259"/>
    </row>
    <row r="660" spans="1:20" x14ac:dyDescent="0.2">
      <c r="A660" s="256"/>
      <c r="B660" s="257"/>
      <c r="C660" s="283"/>
      <c r="D660" s="259"/>
      <c r="E660" s="259"/>
      <c r="F660" s="259"/>
      <c r="G660" s="259"/>
      <c r="H660" s="259"/>
      <c r="I660" s="256"/>
      <c r="J660" s="284"/>
      <c r="K660" s="245" t="str">
        <f>IF(BDCORRECTIVA[[#This Row],[Fecha entrada]]=0,"",BDCORRECTIVA[[#This Row],[Fecha Fin]]-BDCORRECTIVA[[#This Row],[Fecha entrada]]+1)</f>
        <v/>
      </c>
      <c r="L660" s="256"/>
      <c r="M660" s="256"/>
      <c r="N660" s="256"/>
      <c r="O660" s="256"/>
      <c r="P660" s="256"/>
      <c r="Q660" s="259"/>
      <c r="R660" s="259"/>
      <c r="S660" s="259"/>
      <c r="T660" s="259"/>
    </row>
    <row r="661" spans="1:20" x14ac:dyDescent="0.2">
      <c r="A661" s="256"/>
      <c r="B661" s="257"/>
      <c r="C661" s="283"/>
      <c r="D661" s="259"/>
      <c r="E661" s="259"/>
      <c r="F661" s="259"/>
      <c r="G661" s="259"/>
      <c r="H661" s="259"/>
      <c r="I661" s="256"/>
      <c r="J661" s="284"/>
      <c r="K661" s="245" t="str">
        <f>IF(BDCORRECTIVA[[#This Row],[Fecha entrada]]=0,"",BDCORRECTIVA[[#This Row],[Fecha Fin]]-BDCORRECTIVA[[#This Row],[Fecha entrada]]+1)</f>
        <v/>
      </c>
      <c r="L661" s="256"/>
      <c r="M661" s="256"/>
      <c r="N661" s="256"/>
      <c r="O661" s="256"/>
      <c r="P661" s="256"/>
      <c r="Q661" s="259"/>
      <c r="R661" s="259"/>
      <c r="S661" s="259"/>
      <c r="T661" s="259"/>
    </row>
    <row r="662" spans="1:20" x14ac:dyDescent="0.2">
      <c r="A662" s="256"/>
      <c r="B662" s="257"/>
      <c r="C662" s="283"/>
      <c r="D662" s="259"/>
      <c r="E662" s="259"/>
      <c r="F662" s="259"/>
      <c r="G662" s="259"/>
      <c r="H662" s="259"/>
      <c r="I662" s="256"/>
      <c r="J662" s="284"/>
      <c r="K662" s="245" t="str">
        <f>IF(BDCORRECTIVA[[#This Row],[Fecha entrada]]=0,"",BDCORRECTIVA[[#This Row],[Fecha Fin]]-BDCORRECTIVA[[#This Row],[Fecha entrada]]+1)</f>
        <v/>
      </c>
      <c r="L662" s="256"/>
      <c r="M662" s="256"/>
      <c r="N662" s="256"/>
      <c r="O662" s="256"/>
      <c r="P662" s="256"/>
      <c r="Q662" s="259"/>
      <c r="R662" s="259"/>
      <c r="S662" s="259"/>
      <c r="T662" s="259"/>
    </row>
    <row r="663" spans="1:20" x14ac:dyDescent="0.2">
      <c r="A663" s="256"/>
      <c r="B663" s="257"/>
      <c r="C663" s="283"/>
      <c r="D663" s="259"/>
      <c r="E663" s="259"/>
      <c r="F663" s="259"/>
      <c r="G663" s="259"/>
      <c r="H663" s="259"/>
      <c r="I663" s="256"/>
      <c r="J663" s="284"/>
      <c r="K663" s="245" t="str">
        <f>IF(BDCORRECTIVA[[#This Row],[Fecha entrada]]=0,"",BDCORRECTIVA[[#This Row],[Fecha Fin]]-BDCORRECTIVA[[#This Row],[Fecha entrada]]+1)</f>
        <v/>
      </c>
      <c r="L663" s="256"/>
      <c r="M663" s="256"/>
      <c r="N663" s="256"/>
      <c r="O663" s="256"/>
      <c r="P663" s="256"/>
      <c r="Q663" s="259"/>
      <c r="R663" s="259"/>
      <c r="S663" s="259"/>
      <c r="T663" s="259"/>
    </row>
    <row r="664" spans="1:20" x14ac:dyDescent="0.2">
      <c r="A664" s="256"/>
      <c r="B664" s="257"/>
      <c r="C664" s="283"/>
      <c r="D664" s="259"/>
      <c r="E664" s="259"/>
      <c r="F664" s="259"/>
      <c r="G664" s="259"/>
      <c r="H664" s="259"/>
      <c r="I664" s="256"/>
      <c r="J664" s="284"/>
      <c r="K664" s="245" t="str">
        <f>IF(BDCORRECTIVA[[#This Row],[Fecha entrada]]=0,"",BDCORRECTIVA[[#This Row],[Fecha Fin]]-BDCORRECTIVA[[#This Row],[Fecha entrada]]+1)</f>
        <v/>
      </c>
      <c r="L664" s="256"/>
      <c r="M664" s="256"/>
      <c r="N664" s="256"/>
      <c r="O664" s="256"/>
      <c r="P664" s="256"/>
      <c r="Q664" s="259"/>
      <c r="R664" s="259"/>
      <c r="S664" s="259"/>
      <c r="T664" s="259"/>
    </row>
    <row r="665" spans="1:20" x14ac:dyDescent="0.2">
      <c r="A665" s="256"/>
      <c r="B665" s="257"/>
      <c r="C665" s="283"/>
      <c r="D665" s="259"/>
      <c r="E665" s="259"/>
      <c r="F665" s="259"/>
      <c r="G665" s="259"/>
      <c r="H665" s="259"/>
      <c r="I665" s="256"/>
      <c r="J665" s="284"/>
      <c r="K665" s="245" t="str">
        <f>IF(BDCORRECTIVA[[#This Row],[Fecha entrada]]=0,"",BDCORRECTIVA[[#This Row],[Fecha Fin]]-BDCORRECTIVA[[#This Row],[Fecha entrada]]+1)</f>
        <v/>
      </c>
      <c r="L665" s="256"/>
      <c r="M665" s="256"/>
      <c r="N665" s="256"/>
      <c r="O665" s="256"/>
      <c r="P665" s="256"/>
      <c r="Q665" s="259"/>
      <c r="R665" s="259"/>
      <c r="S665" s="259"/>
      <c r="T665" s="259"/>
    </row>
    <row r="666" spans="1:20" x14ac:dyDescent="0.2">
      <c r="A666" s="256"/>
      <c r="B666" s="257"/>
      <c r="C666" s="283"/>
      <c r="D666" s="259"/>
      <c r="E666" s="259"/>
      <c r="F666" s="259"/>
      <c r="G666" s="259"/>
      <c r="H666" s="259"/>
      <c r="I666" s="256"/>
      <c r="J666" s="284"/>
      <c r="K666" s="245" t="str">
        <f>IF(BDCORRECTIVA[[#This Row],[Fecha entrada]]=0,"",BDCORRECTIVA[[#This Row],[Fecha Fin]]-BDCORRECTIVA[[#This Row],[Fecha entrada]]+1)</f>
        <v/>
      </c>
      <c r="L666" s="256"/>
      <c r="M666" s="256"/>
      <c r="N666" s="256"/>
      <c r="O666" s="256"/>
      <c r="P666" s="256"/>
      <c r="Q666" s="259"/>
      <c r="R666" s="259"/>
      <c r="S666" s="259"/>
      <c r="T666" s="259"/>
    </row>
    <row r="667" spans="1:20" x14ac:dyDescent="0.2">
      <c r="A667" s="256"/>
      <c r="B667" s="257"/>
      <c r="C667" s="283"/>
      <c r="D667" s="259"/>
      <c r="E667" s="259"/>
      <c r="F667" s="259"/>
      <c r="G667" s="259"/>
      <c r="H667" s="259"/>
      <c r="I667" s="256"/>
      <c r="J667" s="284"/>
      <c r="K667" s="245" t="str">
        <f>IF(BDCORRECTIVA[[#This Row],[Fecha entrada]]=0,"",BDCORRECTIVA[[#This Row],[Fecha Fin]]-BDCORRECTIVA[[#This Row],[Fecha entrada]]+1)</f>
        <v/>
      </c>
      <c r="L667" s="256"/>
      <c r="M667" s="256"/>
      <c r="N667" s="256"/>
      <c r="O667" s="256"/>
      <c r="P667" s="256"/>
      <c r="Q667" s="259"/>
      <c r="R667" s="259"/>
      <c r="S667" s="259"/>
      <c r="T667" s="259"/>
    </row>
    <row r="668" spans="1:20" x14ac:dyDescent="0.2">
      <c r="A668" s="256"/>
      <c r="B668" s="257"/>
      <c r="C668" s="283"/>
      <c r="D668" s="259"/>
      <c r="E668" s="259"/>
      <c r="F668" s="259"/>
      <c r="G668" s="259"/>
      <c r="H668" s="259"/>
      <c r="I668" s="256"/>
      <c r="J668" s="284"/>
      <c r="K668" s="245" t="str">
        <f>IF(BDCORRECTIVA[[#This Row],[Fecha entrada]]=0,"",BDCORRECTIVA[[#This Row],[Fecha Fin]]-BDCORRECTIVA[[#This Row],[Fecha entrada]]+1)</f>
        <v/>
      </c>
      <c r="L668" s="256"/>
      <c r="M668" s="256"/>
      <c r="N668" s="256"/>
      <c r="O668" s="256"/>
      <c r="P668" s="256"/>
      <c r="Q668" s="259"/>
      <c r="R668" s="259"/>
      <c r="S668" s="259"/>
      <c r="T668" s="259"/>
    </row>
    <row r="669" spans="1:20" x14ac:dyDescent="0.2">
      <c r="A669" s="256"/>
      <c r="B669" s="257"/>
      <c r="C669" s="283"/>
      <c r="D669" s="259"/>
      <c r="E669" s="259"/>
      <c r="F669" s="259"/>
      <c r="G669" s="259"/>
      <c r="H669" s="259"/>
      <c r="I669" s="256"/>
      <c r="J669" s="284"/>
      <c r="K669" s="245" t="str">
        <f>IF(BDCORRECTIVA[[#This Row],[Fecha entrada]]=0,"",BDCORRECTIVA[[#This Row],[Fecha Fin]]-BDCORRECTIVA[[#This Row],[Fecha entrada]]+1)</f>
        <v/>
      </c>
      <c r="L669" s="256"/>
      <c r="M669" s="256"/>
      <c r="N669" s="256"/>
      <c r="O669" s="256"/>
      <c r="P669" s="256"/>
      <c r="Q669" s="259"/>
      <c r="R669" s="259"/>
      <c r="S669" s="259"/>
      <c r="T669" s="259"/>
    </row>
    <row r="670" spans="1:20" x14ac:dyDescent="0.2">
      <c r="A670" s="256"/>
      <c r="B670" s="257"/>
      <c r="C670" s="283"/>
      <c r="D670" s="259"/>
      <c r="E670" s="259"/>
      <c r="F670" s="259"/>
      <c r="G670" s="259"/>
      <c r="H670" s="259"/>
      <c r="I670" s="256"/>
      <c r="J670" s="284"/>
      <c r="K670" s="245" t="str">
        <f>IF(BDCORRECTIVA[[#This Row],[Fecha entrada]]=0,"",BDCORRECTIVA[[#This Row],[Fecha Fin]]-BDCORRECTIVA[[#This Row],[Fecha entrada]]+1)</f>
        <v/>
      </c>
      <c r="L670" s="256"/>
      <c r="M670" s="256"/>
      <c r="N670" s="256"/>
      <c r="O670" s="256"/>
      <c r="P670" s="256"/>
      <c r="Q670" s="259"/>
      <c r="R670" s="259"/>
      <c r="S670" s="259"/>
      <c r="T670" s="259"/>
    </row>
    <row r="671" spans="1:20" x14ac:dyDescent="0.2">
      <c r="A671" s="256"/>
      <c r="B671" s="257"/>
      <c r="C671" s="283"/>
      <c r="D671" s="259"/>
      <c r="E671" s="259"/>
      <c r="F671" s="259"/>
      <c r="G671" s="259"/>
      <c r="H671" s="259"/>
      <c r="I671" s="256"/>
      <c r="J671" s="284"/>
      <c r="K671" s="245" t="str">
        <f>IF(BDCORRECTIVA[[#This Row],[Fecha entrada]]=0,"",BDCORRECTIVA[[#This Row],[Fecha Fin]]-BDCORRECTIVA[[#This Row],[Fecha entrada]]+1)</f>
        <v/>
      </c>
      <c r="L671" s="256"/>
      <c r="M671" s="256"/>
      <c r="N671" s="256"/>
      <c r="O671" s="256"/>
      <c r="P671" s="256"/>
      <c r="Q671" s="259"/>
      <c r="R671" s="259"/>
      <c r="S671" s="259"/>
      <c r="T671" s="259"/>
    </row>
    <row r="672" spans="1:20" x14ac:dyDescent="0.2">
      <c r="A672" s="256"/>
      <c r="B672" s="257"/>
      <c r="C672" s="283"/>
      <c r="D672" s="259"/>
      <c r="E672" s="259"/>
      <c r="F672" s="259"/>
      <c r="G672" s="259"/>
      <c r="H672" s="259"/>
      <c r="I672" s="256"/>
      <c r="J672" s="284"/>
      <c r="K672" s="245" t="str">
        <f>IF(BDCORRECTIVA[[#This Row],[Fecha entrada]]=0,"",BDCORRECTIVA[[#This Row],[Fecha Fin]]-BDCORRECTIVA[[#This Row],[Fecha entrada]]+1)</f>
        <v/>
      </c>
      <c r="L672" s="256"/>
      <c r="M672" s="256"/>
      <c r="N672" s="256"/>
      <c r="O672" s="256"/>
      <c r="P672" s="256"/>
      <c r="Q672" s="259"/>
      <c r="R672" s="259"/>
      <c r="S672" s="259"/>
      <c r="T672" s="259"/>
    </row>
    <row r="673" spans="1:20" x14ac:dyDescent="0.2">
      <c r="A673" s="256"/>
      <c r="B673" s="257"/>
      <c r="C673" s="283"/>
      <c r="D673" s="259"/>
      <c r="E673" s="259"/>
      <c r="F673" s="259"/>
      <c r="G673" s="259"/>
      <c r="H673" s="259"/>
      <c r="I673" s="256"/>
      <c r="J673" s="284"/>
      <c r="K673" s="245" t="str">
        <f>IF(BDCORRECTIVA[[#This Row],[Fecha entrada]]=0,"",BDCORRECTIVA[[#This Row],[Fecha Fin]]-BDCORRECTIVA[[#This Row],[Fecha entrada]]+1)</f>
        <v/>
      </c>
      <c r="L673" s="256"/>
      <c r="M673" s="256"/>
      <c r="N673" s="256"/>
      <c r="O673" s="256"/>
      <c r="P673" s="256"/>
      <c r="Q673" s="259"/>
      <c r="R673" s="259"/>
      <c r="S673" s="259"/>
      <c r="T673" s="259"/>
    </row>
    <row r="674" spans="1:20" x14ac:dyDescent="0.2">
      <c r="A674" s="256"/>
      <c r="B674" s="257"/>
      <c r="C674" s="283"/>
      <c r="D674" s="259"/>
      <c r="E674" s="259"/>
      <c r="F674" s="259"/>
      <c r="G674" s="259"/>
      <c r="H674" s="259"/>
      <c r="I674" s="256"/>
      <c r="J674" s="284"/>
      <c r="K674" s="245" t="str">
        <f>IF(BDCORRECTIVA[[#This Row],[Fecha entrada]]=0,"",BDCORRECTIVA[[#This Row],[Fecha Fin]]-BDCORRECTIVA[[#This Row],[Fecha entrada]]+1)</f>
        <v/>
      </c>
      <c r="L674" s="256"/>
      <c r="M674" s="256"/>
      <c r="N674" s="256"/>
      <c r="O674" s="256"/>
      <c r="P674" s="256"/>
      <c r="Q674" s="259"/>
      <c r="R674" s="259"/>
      <c r="S674" s="259"/>
      <c r="T674" s="259"/>
    </row>
    <row r="675" spans="1:20" x14ac:dyDescent="0.2">
      <c r="A675" s="256"/>
      <c r="B675" s="257"/>
      <c r="C675" s="283"/>
      <c r="D675" s="259"/>
      <c r="E675" s="259"/>
      <c r="F675" s="259"/>
      <c r="G675" s="259"/>
      <c r="H675" s="259"/>
      <c r="I675" s="256"/>
      <c r="J675" s="284"/>
      <c r="K675" s="245" t="str">
        <f>IF(BDCORRECTIVA[[#This Row],[Fecha entrada]]=0,"",BDCORRECTIVA[[#This Row],[Fecha Fin]]-BDCORRECTIVA[[#This Row],[Fecha entrada]]+1)</f>
        <v/>
      </c>
      <c r="L675" s="256"/>
      <c r="M675" s="256"/>
      <c r="N675" s="256"/>
      <c r="O675" s="256"/>
      <c r="P675" s="256"/>
      <c r="Q675" s="259"/>
      <c r="R675" s="259"/>
      <c r="S675" s="259"/>
      <c r="T675" s="259"/>
    </row>
    <row r="676" spans="1:20" x14ac:dyDescent="0.2">
      <c r="A676" s="256"/>
      <c r="B676" s="257"/>
      <c r="C676" s="283"/>
      <c r="D676" s="259"/>
      <c r="E676" s="259"/>
      <c r="F676" s="259"/>
      <c r="G676" s="259"/>
      <c r="H676" s="259"/>
      <c r="I676" s="256"/>
      <c r="J676" s="284"/>
      <c r="K676" s="245" t="str">
        <f>IF(BDCORRECTIVA[[#This Row],[Fecha entrada]]=0,"",BDCORRECTIVA[[#This Row],[Fecha Fin]]-BDCORRECTIVA[[#This Row],[Fecha entrada]]+1)</f>
        <v/>
      </c>
      <c r="L676" s="256"/>
      <c r="M676" s="256"/>
      <c r="N676" s="256"/>
      <c r="O676" s="256"/>
      <c r="P676" s="256"/>
      <c r="Q676" s="259"/>
      <c r="R676" s="259"/>
      <c r="S676" s="259"/>
      <c r="T676" s="259"/>
    </row>
    <row r="677" spans="1:20" x14ac:dyDescent="0.2">
      <c r="A677" s="256"/>
      <c r="B677" s="257"/>
      <c r="C677" s="283"/>
      <c r="D677" s="259"/>
      <c r="E677" s="259"/>
      <c r="F677" s="259"/>
      <c r="G677" s="259"/>
      <c r="H677" s="259"/>
      <c r="I677" s="256"/>
      <c r="J677" s="284"/>
      <c r="K677" s="245" t="str">
        <f>IF(BDCORRECTIVA[[#This Row],[Fecha entrada]]=0,"",BDCORRECTIVA[[#This Row],[Fecha Fin]]-BDCORRECTIVA[[#This Row],[Fecha entrada]]+1)</f>
        <v/>
      </c>
      <c r="L677" s="256"/>
      <c r="M677" s="256"/>
      <c r="N677" s="256"/>
      <c r="O677" s="256"/>
      <c r="P677" s="256"/>
      <c r="Q677" s="259"/>
      <c r="R677" s="259"/>
      <c r="S677" s="259"/>
      <c r="T677" s="259"/>
    </row>
    <row r="678" spans="1:20" x14ac:dyDescent="0.2">
      <c r="A678" s="256"/>
      <c r="B678" s="257"/>
      <c r="C678" s="283"/>
      <c r="D678" s="259"/>
      <c r="E678" s="259"/>
      <c r="F678" s="259"/>
      <c r="G678" s="259"/>
      <c r="H678" s="259"/>
      <c r="I678" s="256"/>
      <c r="J678" s="284"/>
      <c r="K678" s="245" t="str">
        <f>IF(BDCORRECTIVA[[#This Row],[Fecha entrada]]=0,"",BDCORRECTIVA[[#This Row],[Fecha Fin]]-BDCORRECTIVA[[#This Row],[Fecha entrada]]+1)</f>
        <v/>
      </c>
      <c r="L678" s="256"/>
      <c r="M678" s="256"/>
      <c r="N678" s="256"/>
      <c r="O678" s="256"/>
      <c r="P678" s="256"/>
      <c r="Q678" s="259"/>
      <c r="R678" s="259"/>
      <c r="S678" s="259"/>
      <c r="T678" s="259"/>
    </row>
    <row r="679" spans="1:20" x14ac:dyDescent="0.2">
      <c r="A679" s="256"/>
      <c r="B679" s="257"/>
      <c r="C679" s="283"/>
      <c r="D679" s="259"/>
      <c r="E679" s="259"/>
      <c r="F679" s="259"/>
      <c r="G679" s="259"/>
      <c r="H679" s="259"/>
      <c r="I679" s="256"/>
      <c r="J679" s="284"/>
      <c r="K679" s="245" t="str">
        <f>IF(BDCORRECTIVA[[#This Row],[Fecha entrada]]=0,"",BDCORRECTIVA[[#This Row],[Fecha Fin]]-BDCORRECTIVA[[#This Row],[Fecha entrada]]+1)</f>
        <v/>
      </c>
      <c r="L679" s="256"/>
      <c r="M679" s="256"/>
      <c r="N679" s="256"/>
      <c r="O679" s="256"/>
      <c r="P679" s="256"/>
      <c r="Q679" s="259"/>
      <c r="R679" s="259"/>
      <c r="S679" s="259"/>
      <c r="T679" s="259"/>
    </row>
    <row r="680" spans="1:20" x14ac:dyDescent="0.2">
      <c r="A680" s="256"/>
      <c r="B680" s="257"/>
      <c r="C680" s="283"/>
      <c r="D680" s="259"/>
      <c r="E680" s="259"/>
      <c r="F680" s="259"/>
      <c r="G680" s="259"/>
      <c r="H680" s="259"/>
      <c r="I680" s="256"/>
      <c r="J680" s="284"/>
      <c r="K680" s="245" t="str">
        <f>IF(BDCORRECTIVA[[#This Row],[Fecha entrada]]=0,"",BDCORRECTIVA[[#This Row],[Fecha Fin]]-BDCORRECTIVA[[#This Row],[Fecha entrada]]+1)</f>
        <v/>
      </c>
      <c r="L680" s="256"/>
      <c r="M680" s="256"/>
      <c r="N680" s="256"/>
      <c r="O680" s="256"/>
      <c r="P680" s="256"/>
      <c r="Q680" s="259"/>
      <c r="R680" s="259"/>
      <c r="S680" s="259"/>
      <c r="T680" s="259"/>
    </row>
    <row r="681" spans="1:20" x14ac:dyDescent="0.2">
      <c r="A681" s="256"/>
      <c r="B681" s="257"/>
      <c r="C681" s="283"/>
      <c r="D681" s="259"/>
      <c r="E681" s="259"/>
      <c r="F681" s="259"/>
      <c r="G681" s="259"/>
      <c r="H681" s="259"/>
      <c r="I681" s="256"/>
      <c r="J681" s="284"/>
      <c r="K681" s="245" t="str">
        <f>IF(BDCORRECTIVA[[#This Row],[Fecha entrada]]=0,"",BDCORRECTIVA[[#This Row],[Fecha Fin]]-BDCORRECTIVA[[#This Row],[Fecha entrada]]+1)</f>
        <v/>
      </c>
      <c r="L681" s="256"/>
      <c r="M681" s="256"/>
      <c r="N681" s="256"/>
      <c r="O681" s="256"/>
      <c r="P681" s="256"/>
      <c r="Q681" s="259"/>
      <c r="R681" s="259"/>
      <c r="S681" s="259"/>
      <c r="T681" s="259"/>
    </row>
    <row r="682" spans="1:20" x14ac:dyDescent="0.2">
      <c r="A682" s="256"/>
      <c r="B682" s="257"/>
      <c r="C682" s="283"/>
      <c r="D682" s="259"/>
      <c r="E682" s="259"/>
      <c r="F682" s="259"/>
      <c r="G682" s="259"/>
      <c r="H682" s="259"/>
      <c r="I682" s="256"/>
      <c r="J682" s="284"/>
      <c r="K682" s="245" t="str">
        <f>IF(BDCORRECTIVA[[#This Row],[Fecha entrada]]=0,"",BDCORRECTIVA[[#This Row],[Fecha Fin]]-BDCORRECTIVA[[#This Row],[Fecha entrada]]+1)</f>
        <v/>
      </c>
      <c r="L682" s="256"/>
      <c r="M682" s="256"/>
      <c r="N682" s="256"/>
      <c r="O682" s="256"/>
      <c r="P682" s="256"/>
      <c r="Q682" s="259"/>
      <c r="R682" s="259"/>
      <c r="S682" s="259"/>
      <c r="T682" s="259"/>
    </row>
    <row r="683" spans="1:20" x14ac:dyDescent="0.2">
      <c r="A683" s="256"/>
      <c r="B683" s="257"/>
      <c r="C683" s="283"/>
      <c r="D683" s="259"/>
      <c r="E683" s="259"/>
      <c r="F683" s="259"/>
      <c r="G683" s="259"/>
      <c r="H683" s="259"/>
      <c r="I683" s="256"/>
      <c r="J683" s="284"/>
      <c r="K683" s="245" t="str">
        <f>IF(BDCORRECTIVA[[#This Row],[Fecha entrada]]=0,"",BDCORRECTIVA[[#This Row],[Fecha Fin]]-BDCORRECTIVA[[#This Row],[Fecha entrada]]+1)</f>
        <v/>
      </c>
      <c r="L683" s="256"/>
      <c r="M683" s="256"/>
      <c r="N683" s="256"/>
      <c r="O683" s="256"/>
      <c r="P683" s="256"/>
      <c r="Q683" s="259"/>
      <c r="R683" s="259"/>
      <c r="S683" s="259"/>
      <c r="T683" s="259"/>
    </row>
    <row r="684" spans="1:20" x14ac:dyDescent="0.2">
      <c r="A684" s="256"/>
      <c r="B684" s="257"/>
      <c r="C684" s="283"/>
      <c r="D684" s="259"/>
      <c r="E684" s="259"/>
      <c r="F684" s="259"/>
      <c r="G684" s="259"/>
      <c r="H684" s="259"/>
      <c r="I684" s="256"/>
      <c r="J684" s="284"/>
      <c r="K684" s="245" t="str">
        <f>IF(BDCORRECTIVA[[#This Row],[Fecha entrada]]=0,"",BDCORRECTIVA[[#This Row],[Fecha Fin]]-BDCORRECTIVA[[#This Row],[Fecha entrada]]+1)</f>
        <v/>
      </c>
      <c r="L684" s="256"/>
      <c r="M684" s="256"/>
      <c r="N684" s="256"/>
      <c r="O684" s="256"/>
      <c r="P684" s="256"/>
      <c r="Q684" s="259"/>
      <c r="R684" s="259"/>
      <c r="S684" s="259"/>
      <c r="T684" s="259"/>
    </row>
    <row r="685" spans="1:20" x14ac:dyDescent="0.2">
      <c r="A685" s="256"/>
      <c r="B685" s="257"/>
      <c r="C685" s="283"/>
      <c r="D685" s="259"/>
      <c r="E685" s="259"/>
      <c r="F685" s="259"/>
      <c r="G685" s="259"/>
      <c r="H685" s="259"/>
      <c r="I685" s="256"/>
      <c r="J685" s="284"/>
      <c r="K685" s="245" t="str">
        <f>IF(BDCORRECTIVA[[#This Row],[Fecha entrada]]=0,"",BDCORRECTIVA[[#This Row],[Fecha Fin]]-BDCORRECTIVA[[#This Row],[Fecha entrada]]+1)</f>
        <v/>
      </c>
      <c r="L685" s="256"/>
      <c r="M685" s="256"/>
      <c r="N685" s="256"/>
      <c r="O685" s="256"/>
      <c r="P685" s="256"/>
      <c r="Q685" s="259"/>
      <c r="R685" s="259"/>
      <c r="S685" s="259"/>
      <c r="T685" s="259"/>
    </row>
    <row r="686" spans="1:20" x14ac:dyDescent="0.2">
      <c r="A686" s="256"/>
      <c r="B686" s="257"/>
      <c r="C686" s="283"/>
      <c r="D686" s="259"/>
      <c r="E686" s="259"/>
      <c r="F686" s="259"/>
      <c r="G686" s="259"/>
      <c r="H686" s="259"/>
      <c r="I686" s="256"/>
      <c r="J686" s="284"/>
      <c r="K686" s="245" t="str">
        <f>IF(BDCORRECTIVA[[#This Row],[Fecha entrada]]=0,"",BDCORRECTIVA[[#This Row],[Fecha Fin]]-BDCORRECTIVA[[#This Row],[Fecha entrada]]+1)</f>
        <v/>
      </c>
      <c r="L686" s="256"/>
      <c r="M686" s="256"/>
      <c r="N686" s="256"/>
      <c r="O686" s="256"/>
      <c r="P686" s="256"/>
      <c r="Q686" s="259"/>
      <c r="R686" s="259"/>
      <c r="S686" s="259"/>
      <c r="T686" s="259"/>
    </row>
    <row r="687" spans="1:20" x14ac:dyDescent="0.2">
      <c r="A687" s="256"/>
      <c r="B687" s="257"/>
      <c r="C687" s="283"/>
      <c r="D687" s="259"/>
      <c r="E687" s="259"/>
      <c r="F687" s="259"/>
      <c r="G687" s="259"/>
      <c r="H687" s="259"/>
      <c r="I687" s="256"/>
      <c r="J687" s="284"/>
      <c r="K687" s="245" t="str">
        <f>IF(BDCORRECTIVA[[#This Row],[Fecha entrada]]=0,"",BDCORRECTIVA[[#This Row],[Fecha Fin]]-BDCORRECTIVA[[#This Row],[Fecha entrada]]+1)</f>
        <v/>
      </c>
      <c r="L687" s="256"/>
      <c r="M687" s="256"/>
      <c r="N687" s="256"/>
      <c r="O687" s="256"/>
      <c r="P687" s="256"/>
      <c r="Q687" s="259"/>
      <c r="R687" s="259"/>
      <c r="S687" s="259"/>
      <c r="T687" s="259"/>
    </row>
    <row r="688" spans="1:20" x14ac:dyDescent="0.2">
      <c r="A688" s="256"/>
      <c r="B688" s="257"/>
      <c r="C688" s="283"/>
      <c r="D688" s="259"/>
      <c r="E688" s="259"/>
      <c r="F688" s="259"/>
      <c r="G688" s="259"/>
      <c r="H688" s="259"/>
      <c r="I688" s="256"/>
      <c r="J688" s="284"/>
      <c r="K688" s="245" t="str">
        <f>IF(BDCORRECTIVA[[#This Row],[Fecha entrada]]=0,"",BDCORRECTIVA[[#This Row],[Fecha Fin]]-BDCORRECTIVA[[#This Row],[Fecha entrada]]+1)</f>
        <v/>
      </c>
      <c r="L688" s="256"/>
      <c r="M688" s="256"/>
      <c r="N688" s="256"/>
      <c r="O688" s="256"/>
      <c r="P688" s="256"/>
      <c r="Q688" s="259"/>
      <c r="R688" s="259"/>
      <c r="S688" s="259"/>
      <c r="T688" s="259"/>
    </row>
    <row r="689" spans="1:20" x14ac:dyDescent="0.2">
      <c r="A689" s="256"/>
      <c r="B689" s="257"/>
      <c r="C689" s="283"/>
      <c r="D689" s="259"/>
      <c r="E689" s="259"/>
      <c r="F689" s="259"/>
      <c r="G689" s="259"/>
      <c r="H689" s="259"/>
      <c r="I689" s="256"/>
      <c r="J689" s="284"/>
      <c r="K689" s="245" t="str">
        <f>IF(BDCORRECTIVA[[#This Row],[Fecha entrada]]=0,"",BDCORRECTIVA[[#This Row],[Fecha Fin]]-BDCORRECTIVA[[#This Row],[Fecha entrada]]+1)</f>
        <v/>
      </c>
      <c r="L689" s="256"/>
      <c r="M689" s="256"/>
      <c r="N689" s="256"/>
      <c r="O689" s="256"/>
      <c r="P689" s="256"/>
      <c r="Q689" s="259"/>
      <c r="R689" s="259"/>
      <c r="S689" s="259"/>
      <c r="T689" s="259"/>
    </row>
    <row r="690" spans="1:20" x14ac:dyDescent="0.2">
      <c r="A690" s="256"/>
      <c r="B690" s="257"/>
      <c r="C690" s="283"/>
      <c r="D690" s="259"/>
      <c r="E690" s="259"/>
      <c r="F690" s="259"/>
      <c r="G690" s="259"/>
      <c r="H690" s="259"/>
      <c r="I690" s="256"/>
      <c r="J690" s="284"/>
      <c r="K690" s="245" t="str">
        <f>IF(BDCORRECTIVA[[#This Row],[Fecha entrada]]=0,"",BDCORRECTIVA[[#This Row],[Fecha Fin]]-BDCORRECTIVA[[#This Row],[Fecha entrada]]+1)</f>
        <v/>
      </c>
      <c r="L690" s="256"/>
      <c r="M690" s="256"/>
      <c r="N690" s="256"/>
      <c r="O690" s="256"/>
      <c r="P690" s="256"/>
      <c r="Q690" s="259"/>
      <c r="R690" s="259"/>
      <c r="S690" s="259"/>
      <c r="T690" s="259"/>
    </row>
    <row r="691" spans="1:20" x14ac:dyDescent="0.2">
      <c r="A691" s="256"/>
      <c r="B691" s="257"/>
      <c r="C691" s="283"/>
      <c r="D691" s="259"/>
      <c r="E691" s="259"/>
      <c r="F691" s="259"/>
      <c r="G691" s="259"/>
      <c r="H691" s="259"/>
      <c r="I691" s="256"/>
      <c r="J691" s="284"/>
      <c r="K691" s="245" t="str">
        <f>IF(BDCORRECTIVA[[#This Row],[Fecha entrada]]=0,"",BDCORRECTIVA[[#This Row],[Fecha Fin]]-BDCORRECTIVA[[#This Row],[Fecha entrada]]+1)</f>
        <v/>
      </c>
      <c r="L691" s="256"/>
      <c r="M691" s="256"/>
      <c r="N691" s="256"/>
      <c r="O691" s="256"/>
      <c r="P691" s="256"/>
      <c r="Q691" s="259"/>
      <c r="R691" s="259"/>
      <c r="S691" s="259"/>
      <c r="T691" s="259"/>
    </row>
    <row r="692" spans="1:20" x14ac:dyDescent="0.2">
      <c r="A692" s="256"/>
      <c r="B692" s="257"/>
      <c r="C692" s="283"/>
      <c r="D692" s="259"/>
      <c r="E692" s="259"/>
      <c r="F692" s="259"/>
      <c r="G692" s="259"/>
      <c r="H692" s="259"/>
      <c r="I692" s="256"/>
      <c r="J692" s="284"/>
      <c r="K692" s="245" t="str">
        <f>IF(BDCORRECTIVA[[#This Row],[Fecha entrada]]=0,"",BDCORRECTIVA[[#This Row],[Fecha Fin]]-BDCORRECTIVA[[#This Row],[Fecha entrada]]+1)</f>
        <v/>
      </c>
      <c r="L692" s="256"/>
      <c r="M692" s="256"/>
      <c r="N692" s="256"/>
      <c r="O692" s="256"/>
      <c r="P692" s="256"/>
      <c r="Q692" s="259"/>
      <c r="R692" s="259"/>
      <c r="S692" s="259"/>
      <c r="T692" s="259"/>
    </row>
    <row r="693" spans="1:20" x14ac:dyDescent="0.2">
      <c r="A693" s="256"/>
      <c r="B693" s="257"/>
      <c r="C693" s="283"/>
      <c r="D693" s="259"/>
      <c r="E693" s="259"/>
      <c r="F693" s="259"/>
      <c r="G693" s="259"/>
      <c r="H693" s="259"/>
      <c r="I693" s="256"/>
      <c r="J693" s="284"/>
      <c r="K693" s="245" t="str">
        <f>IF(BDCORRECTIVA[[#This Row],[Fecha entrada]]=0,"",BDCORRECTIVA[[#This Row],[Fecha Fin]]-BDCORRECTIVA[[#This Row],[Fecha entrada]]+1)</f>
        <v/>
      </c>
      <c r="L693" s="256"/>
      <c r="M693" s="256"/>
      <c r="N693" s="256"/>
      <c r="O693" s="256"/>
      <c r="P693" s="256"/>
      <c r="Q693" s="259"/>
      <c r="R693" s="259"/>
      <c r="S693" s="259"/>
      <c r="T693" s="259"/>
    </row>
    <row r="694" spans="1:20" x14ac:dyDescent="0.2">
      <c r="A694" s="256"/>
      <c r="B694" s="257"/>
      <c r="C694" s="283"/>
      <c r="D694" s="259"/>
      <c r="E694" s="259"/>
      <c r="F694" s="259"/>
      <c r="G694" s="259"/>
      <c r="H694" s="259"/>
      <c r="I694" s="256"/>
      <c r="J694" s="284"/>
      <c r="K694" s="245" t="str">
        <f>IF(BDCORRECTIVA[[#This Row],[Fecha entrada]]=0,"",BDCORRECTIVA[[#This Row],[Fecha Fin]]-BDCORRECTIVA[[#This Row],[Fecha entrada]]+1)</f>
        <v/>
      </c>
      <c r="L694" s="256"/>
      <c r="M694" s="256"/>
      <c r="N694" s="256"/>
      <c r="O694" s="256"/>
      <c r="P694" s="256"/>
      <c r="Q694" s="259"/>
      <c r="R694" s="259"/>
      <c r="S694" s="259"/>
      <c r="T694" s="259"/>
    </row>
    <row r="695" spans="1:20" x14ac:dyDescent="0.2">
      <c r="A695" s="256"/>
      <c r="B695" s="257"/>
      <c r="C695" s="283"/>
      <c r="D695" s="259"/>
      <c r="E695" s="259"/>
      <c r="F695" s="259"/>
      <c r="G695" s="259"/>
      <c r="H695" s="259"/>
      <c r="I695" s="256"/>
      <c r="J695" s="284"/>
      <c r="K695" s="245" t="str">
        <f>IF(BDCORRECTIVA[[#This Row],[Fecha entrada]]=0,"",BDCORRECTIVA[[#This Row],[Fecha Fin]]-BDCORRECTIVA[[#This Row],[Fecha entrada]]+1)</f>
        <v/>
      </c>
      <c r="L695" s="256"/>
      <c r="M695" s="256"/>
      <c r="N695" s="256"/>
      <c r="O695" s="256"/>
      <c r="P695" s="256"/>
      <c r="Q695" s="259"/>
      <c r="R695" s="259"/>
      <c r="S695" s="259"/>
      <c r="T695" s="259"/>
    </row>
    <row r="696" spans="1:20" x14ac:dyDescent="0.2">
      <c r="A696" s="256"/>
      <c r="B696" s="257"/>
      <c r="C696" s="283"/>
      <c r="D696" s="259"/>
      <c r="E696" s="259"/>
      <c r="F696" s="259"/>
      <c r="G696" s="259"/>
      <c r="H696" s="259"/>
      <c r="I696" s="256"/>
      <c r="J696" s="284"/>
      <c r="K696" s="245" t="str">
        <f>IF(BDCORRECTIVA[[#This Row],[Fecha entrada]]=0,"",BDCORRECTIVA[[#This Row],[Fecha Fin]]-BDCORRECTIVA[[#This Row],[Fecha entrada]]+1)</f>
        <v/>
      </c>
      <c r="L696" s="256"/>
      <c r="M696" s="256"/>
      <c r="N696" s="256"/>
      <c r="O696" s="256"/>
      <c r="P696" s="256"/>
      <c r="Q696" s="259"/>
      <c r="R696" s="259"/>
      <c r="S696" s="259"/>
      <c r="T696" s="259"/>
    </row>
    <row r="697" spans="1:20" x14ac:dyDescent="0.2">
      <c r="A697" s="256"/>
      <c r="B697" s="257"/>
      <c r="C697" s="283"/>
      <c r="D697" s="259"/>
      <c r="E697" s="259"/>
      <c r="F697" s="259"/>
      <c r="G697" s="259"/>
      <c r="H697" s="259"/>
      <c r="I697" s="256"/>
      <c r="J697" s="284"/>
      <c r="K697" s="245" t="str">
        <f>IF(BDCORRECTIVA[[#This Row],[Fecha entrada]]=0,"",BDCORRECTIVA[[#This Row],[Fecha Fin]]-BDCORRECTIVA[[#This Row],[Fecha entrada]]+1)</f>
        <v/>
      </c>
      <c r="L697" s="256"/>
      <c r="M697" s="256"/>
      <c r="N697" s="256"/>
      <c r="O697" s="256"/>
      <c r="P697" s="256"/>
      <c r="Q697" s="259"/>
      <c r="R697" s="259"/>
      <c r="S697" s="259"/>
      <c r="T697" s="259"/>
    </row>
    <row r="698" spans="1:20" x14ac:dyDescent="0.2">
      <c r="A698" s="256"/>
      <c r="B698" s="257"/>
      <c r="C698" s="283"/>
      <c r="D698" s="259"/>
      <c r="E698" s="259"/>
      <c r="F698" s="259"/>
      <c r="G698" s="259"/>
      <c r="H698" s="259"/>
      <c r="I698" s="256"/>
      <c r="J698" s="284"/>
      <c r="K698" s="245" t="str">
        <f>IF(BDCORRECTIVA[[#This Row],[Fecha entrada]]=0,"",BDCORRECTIVA[[#This Row],[Fecha Fin]]-BDCORRECTIVA[[#This Row],[Fecha entrada]]+1)</f>
        <v/>
      </c>
      <c r="L698" s="256"/>
      <c r="M698" s="256"/>
      <c r="N698" s="256"/>
      <c r="O698" s="256"/>
      <c r="P698" s="256"/>
      <c r="Q698" s="259"/>
      <c r="R698" s="259"/>
      <c r="S698" s="259"/>
      <c r="T698" s="259"/>
    </row>
    <row r="699" spans="1:20" x14ac:dyDescent="0.2">
      <c r="A699" s="256"/>
      <c r="B699" s="257"/>
      <c r="C699" s="283"/>
      <c r="D699" s="259"/>
      <c r="E699" s="259"/>
      <c r="F699" s="259"/>
      <c r="G699" s="259"/>
      <c r="H699" s="259"/>
      <c r="I699" s="256"/>
      <c r="J699" s="284"/>
      <c r="K699" s="245" t="str">
        <f>IF(BDCORRECTIVA[[#This Row],[Fecha entrada]]=0,"",BDCORRECTIVA[[#This Row],[Fecha Fin]]-BDCORRECTIVA[[#This Row],[Fecha entrada]]+1)</f>
        <v/>
      </c>
      <c r="L699" s="256"/>
      <c r="M699" s="256"/>
      <c r="N699" s="256"/>
      <c r="O699" s="256"/>
      <c r="P699" s="256"/>
      <c r="Q699" s="259"/>
      <c r="R699" s="259"/>
      <c r="S699" s="259"/>
      <c r="T699" s="259"/>
    </row>
    <row r="700" spans="1:20" x14ac:dyDescent="0.2">
      <c r="A700" s="256"/>
      <c r="B700" s="257"/>
      <c r="C700" s="283"/>
      <c r="D700" s="259"/>
      <c r="E700" s="259"/>
      <c r="F700" s="259"/>
      <c r="G700" s="259"/>
      <c r="H700" s="259"/>
      <c r="I700" s="256"/>
      <c r="J700" s="284"/>
      <c r="K700" s="245" t="str">
        <f>IF(BDCORRECTIVA[[#This Row],[Fecha entrada]]=0,"",BDCORRECTIVA[[#This Row],[Fecha Fin]]-BDCORRECTIVA[[#This Row],[Fecha entrada]]+1)</f>
        <v/>
      </c>
      <c r="L700" s="256"/>
      <c r="M700" s="256"/>
      <c r="N700" s="256"/>
      <c r="O700" s="256"/>
      <c r="P700" s="256"/>
      <c r="Q700" s="259"/>
      <c r="R700" s="259"/>
      <c r="S700" s="259"/>
      <c r="T700" s="259"/>
    </row>
    <row r="701" spans="1:20" x14ac:dyDescent="0.2">
      <c r="A701" s="256"/>
      <c r="B701" s="257"/>
      <c r="C701" s="283"/>
      <c r="D701" s="259"/>
      <c r="E701" s="259"/>
      <c r="F701" s="259"/>
      <c r="G701" s="259"/>
      <c r="H701" s="259"/>
      <c r="I701" s="256"/>
      <c r="J701" s="284"/>
      <c r="K701" s="245" t="str">
        <f>IF(BDCORRECTIVA[[#This Row],[Fecha entrada]]=0,"",BDCORRECTIVA[[#This Row],[Fecha Fin]]-BDCORRECTIVA[[#This Row],[Fecha entrada]]+1)</f>
        <v/>
      </c>
      <c r="L701" s="256"/>
      <c r="M701" s="256"/>
      <c r="N701" s="256"/>
      <c r="O701" s="256"/>
      <c r="P701" s="256"/>
      <c r="Q701" s="259"/>
      <c r="R701" s="259"/>
      <c r="S701" s="259"/>
      <c r="T701" s="259"/>
    </row>
    <row r="702" spans="1:20" x14ac:dyDescent="0.2">
      <c r="A702" s="256"/>
      <c r="B702" s="257"/>
      <c r="C702" s="283"/>
      <c r="D702" s="259"/>
      <c r="E702" s="259"/>
      <c r="F702" s="259"/>
      <c r="G702" s="259"/>
      <c r="H702" s="259"/>
      <c r="I702" s="256"/>
      <c r="J702" s="284"/>
      <c r="K702" s="245" t="str">
        <f>IF(BDCORRECTIVA[[#This Row],[Fecha entrada]]=0,"",BDCORRECTIVA[[#This Row],[Fecha Fin]]-BDCORRECTIVA[[#This Row],[Fecha entrada]]+1)</f>
        <v/>
      </c>
      <c r="L702" s="256"/>
      <c r="M702" s="256"/>
      <c r="N702" s="256"/>
      <c r="O702" s="256"/>
      <c r="P702" s="256"/>
      <c r="Q702" s="259"/>
      <c r="R702" s="259"/>
      <c r="S702" s="259"/>
      <c r="T702" s="259"/>
    </row>
    <row r="703" spans="1:20" x14ac:dyDescent="0.2">
      <c r="A703" s="256"/>
      <c r="B703" s="257"/>
      <c r="C703" s="283"/>
      <c r="D703" s="259"/>
      <c r="E703" s="259"/>
      <c r="F703" s="259"/>
      <c r="G703" s="259"/>
      <c r="H703" s="259"/>
      <c r="I703" s="256"/>
      <c r="J703" s="284"/>
      <c r="K703" s="245" t="str">
        <f>IF(BDCORRECTIVA[[#This Row],[Fecha entrada]]=0,"",BDCORRECTIVA[[#This Row],[Fecha Fin]]-BDCORRECTIVA[[#This Row],[Fecha entrada]]+1)</f>
        <v/>
      </c>
      <c r="L703" s="256"/>
      <c r="M703" s="256"/>
      <c r="N703" s="256"/>
      <c r="O703" s="256"/>
      <c r="P703" s="256"/>
      <c r="Q703" s="259"/>
      <c r="R703" s="259"/>
      <c r="S703" s="259"/>
      <c r="T703" s="259"/>
    </row>
    <row r="704" spans="1:20" x14ac:dyDescent="0.2">
      <c r="A704" s="256"/>
      <c r="B704" s="257"/>
      <c r="C704" s="283"/>
      <c r="D704" s="259"/>
      <c r="E704" s="259"/>
      <c r="F704" s="259"/>
      <c r="G704" s="259"/>
      <c r="H704" s="259"/>
      <c r="I704" s="256"/>
      <c r="J704" s="284"/>
      <c r="K704" s="245" t="str">
        <f>IF(BDCORRECTIVA[[#This Row],[Fecha entrada]]=0,"",BDCORRECTIVA[[#This Row],[Fecha Fin]]-BDCORRECTIVA[[#This Row],[Fecha entrada]]+1)</f>
        <v/>
      </c>
      <c r="L704" s="256"/>
      <c r="M704" s="256"/>
      <c r="N704" s="256"/>
      <c r="O704" s="256"/>
      <c r="P704" s="256"/>
      <c r="Q704" s="259"/>
      <c r="R704" s="259"/>
      <c r="S704" s="259"/>
      <c r="T704" s="259"/>
    </row>
    <row r="705" spans="1:20" x14ac:dyDescent="0.2">
      <c r="A705" s="256"/>
      <c r="B705" s="257"/>
      <c r="C705" s="283"/>
      <c r="D705" s="259"/>
      <c r="E705" s="259"/>
      <c r="F705" s="259"/>
      <c r="G705" s="259"/>
      <c r="H705" s="259"/>
      <c r="I705" s="256"/>
      <c r="J705" s="284"/>
      <c r="K705" s="245" t="str">
        <f>IF(BDCORRECTIVA[[#This Row],[Fecha entrada]]=0,"",BDCORRECTIVA[[#This Row],[Fecha Fin]]-BDCORRECTIVA[[#This Row],[Fecha entrada]]+1)</f>
        <v/>
      </c>
      <c r="L705" s="256"/>
      <c r="M705" s="256"/>
      <c r="N705" s="256"/>
      <c r="O705" s="256"/>
      <c r="P705" s="256"/>
      <c r="Q705" s="259"/>
      <c r="R705" s="259"/>
      <c r="S705" s="259"/>
      <c r="T705" s="259"/>
    </row>
    <row r="706" spans="1:20" x14ac:dyDescent="0.2">
      <c r="A706" s="256"/>
      <c r="B706" s="257"/>
      <c r="C706" s="283"/>
      <c r="D706" s="259"/>
      <c r="E706" s="259"/>
      <c r="F706" s="259"/>
      <c r="G706" s="259"/>
      <c r="H706" s="259"/>
      <c r="I706" s="256"/>
      <c r="J706" s="284"/>
      <c r="K706" s="245" t="str">
        <f>IF(BDCORRECTIVA[[#This Row],[Fecha entrada]]=0,"",BDCORRECTIVA[[#This Row],[Fecha Fin]]-BDCORRECTIVA[[#This Row],[Fecha entrada]]+1)</f>
        <v/>
      </c>
      <c r="L706" s="256"/>
      <c r="M706" s="256"/>
      <c r="N706" s="256"/>
      <c r="O706" s="256"/>
      <c r="P706" s="256"/>
      <c r="Q706" s="259"/>
      <c r="R706" s="259"/>
      <c r="S706" s="259"/>
      <c r="T706" s="259"/>
    </row>
    <row r="707" spans="1:20" x14ac:dyDescent="0.2">
      <c r="A707" s="256"/>
      <c r="B707" s="257"/>
      <c r="C707" s="283"/>
      <c r="D707" s="259"/>
      <c r="E707" s="259"/>
      <c r="F707" s="259"/>
      <c r="G707" s="259"/>
      <c r="H707" s="259"/>
      <c r="I707" s="256"/>
      <c r="J707" s="284"/>
      <c r="K707" s="245" t="str">
        <f>IF(BDCORRECTIVA[[#This Row],[Fecha entrada]]=0,"",BDCORRECTIVA[[#This Row],[Fecha Fin]]-BDCORRECTIVA[[#This Row],[Fecha entrada]]+1)</f>
        <v/>
      </c>
      <c r="L707" s="256"/>
      <c r="M707" s="256"/>
      <c r="N707" s="256"/>
      <c r="O707" s="256"/>
      <c r="P707" s="256"/>
      <c r="Q707" s="259"/>
      <c r="R707" s="259"/>
      <c r="S707" s="259"/>
      <c r="T707" s="259"/>
    </row>
    <row r="708" spans="1:20" x14ac:dyDescent="0.2">
      <c r="A708" s="256"/>
      <c r="B708" s="257"/>
      <c r="C708" s="283"/>
      <c r="D708" s="259"/>
      <c r="E708" s="259"/>
      <c r="F708" s="259"/>
      <c r="G708" s="259"/>
      <c r="H708" s="259"/>
      <c r="I708" s="256"/>
      <c r="J708" s="284"/>
      <c r="K708" s="245" t="str">
        <f>IF(BDCORRECTIVA[[#This Row],[Fecha entrada]]=0,"",BDCORRECTIVA[[#This Row],[Fecha Fin]]-BDCORRECTIVA[[#This Row],[Fecha entrada]]+1)</f>
        <v/>
      </c>
      <c r="L708" s="256"/>
      <c r="M708" s="256"/>
      <c r="N708" s="256"/>
      <c r="O708" s="256"/>
      <c r="P708" s="256"/>
      <c r="Q708" s="259"/>
      <c r="R708" s="259"/>
      <c r="S708" s="259"/>
      <c r="T708" s="259"/>
    </row>
    <row r="709" spans="1:20" x14ac:dyDescent="0.2">
      <c r="A709" s="256"/>
      <c r="B709" s="257"/>
      <c r="C709" s="283"/>
      <c r="D709" s="259"/>
      <c r="E709" s="259"/>
      <c r="F709" s="259"/>
      <c r="G709" s="259"/>
      <c r="H709" s="259"/>
      <c r="I709" s="256"/>
      <c r="J709" s="284"/>
      <c r="K709" s="245" t="str">
        <f>IF(BDCORRECTIVA[[#This Row],[Fecha entrada]]=0,"",BDCORRECTIVA[[#This Row],[Fecha Fin]]-BDCORRECTIVA[[#This Row],[Fecha entrada]]+1)</f>
        <v/>
      </c>
      <c r="L709" s="256"/>
      <c r="M709" s="256"/>
      <c r="N709" s="256"/>
      <c r="O709" s="256"/>
      <c r="P709" s="256"/>
      <c r="Q709" s="259"/>
      <c r="R709" s="259"/>
      <c r="S709" s="259"/>
      <c r="T709" s="259"/>
    </row>
    <row r="710" spans="1:20" x14ac:dyDescent="0.2">
      <c r="A710" s="256"/>
      <c r="B710" s="257"/>
      <c r="C710" s="283"/>
      <c r="D710" s="259"/>
      <c r="E710" s="259"/>
      <c r="F710" s="259"/>
      <c r="G710" s="259"/>
      <c r="H710" s="259"/>
      <c r="I710" s="256"/>
      <c r="J710" s="284"/>
      <c r="K710" s="245" t="str">
        <f>IF(BDCORRECTIVA[[#This Row],[Fecha entrada]]=0,"",BDCORRECTIVA[[#This Row],[Fecha Fin]]-BDCORRECTIVA[[#This Row],[Fecha entrada]]+1)</f>
        <v/>
      </c>
      <c r="L710" s="256"/>
      <c r="M710" s="256"/>
      <c r="N710" s="256"/>
      <c r="O710" s="256"/>
      <c r="P710" s="256"/>
      <c r="Q710" s="259"/>
      <c r="R710" s="259"/>
      <c r="S710" s="259"/>
      <c r="T710" s="259"/>
    </row>
    <row r="711" spans="1:20" x14ac:dyDescent="0.2">
      <c r="A711" s="256"/>
      <c r="B711" s="257"/>
      <c r="C711" s="283"/>
      <c r="D711" s="259"/>
      <c r="E711" s="259"/>
      <c r="F711" s="259"/>
      <c r="G711" s="259"/>
      <c r="H711" s="259"/>
      <c r="I711" s="256"/>
      <c r="J711" s="284"/>
      <c r="K711" s="245" t="str">
        <f>IF(BDCORRECTIVA[[#This Row],[Fecha entrada]]=0,"",BDCORRECTIVA[[#This Row],[Fecha Fin]]-BDCORRECTIVA[[#This Row],[Fecha entrada]]+1)</f>
        <v/>
      </c>
      <c r="L711" s="256"/>
      <c r="M711" s="256"/>
      <c r="N711" s="256"/>
      <c r="O711" s="256"/>
      <c r="P711" s="256"/>
      <c r="Q711" s="259"/>
      <c r="R711" s="259"/>
      <c r="S711" s="259"/>
      <c r="T711" s="259"/>
    </row>
    <row r="712" spans="1:20" x14ac:dyDescent="0.2">
      <c r="A712" s="256"/>
      <c r="B712" s="257"/>
      <c r="C712" s="283"/>
      <c r="D712" s="259"/>
      <c r="E712" s="259"/>
      <c r="F712" s="259"/>
      <c r="G712" s="259"/>
      <c r="H712" s="259"/>
      <c r="I712" s="256"/>
      <c r="J712" s="284"/>
      <c r="K712" s="245" t="str">
        <f>IF(BDCORRECTIVA[[#This Row],[Fecha entrada]]=0,"",BDCORRECTIVA[[#This Row],[Fecha Fin]]-BDCORRECTIVA[[#This Row],[Fecha entrada]]+1)</f>
        <v/>
      </c>
      <c r="L712" s="256"/>
      <c r="M712" s="256"/>
      <c r="N712" s="256"/>
      <c r="O712" s="256"/>
      <c r="P712" s="256"/>
      <c r="Q712" s="259"/>
      <c r="R712" s="259"/>
      <c r="S712" s="259"/>
      <c r="T712" s="259"/>
    </row>
    <row r="713" spans="1:20" x14ac:dyDescent="0.2">
      <c r="A713" s="256"/>
      <c r="B713" s="257"/>
      <c r="C713" s="283"/>
      <c r="D713" s="259"/>
      <c r="E713" s="259"/>
      <c r="F713" s="259"/>
      <c r="G713" s="259"/>
      <c r="H713" s="259"/>
      <c r="I713" s="256"/>
      <c r="J713" s="284"/>
      <c r="K713" s="245" t="str">
        <f>IF(BDCORRECTIVA[[#This Row],[Fecha entrada]]=0,"",BDCORRECTIVA[[#This Row],[Fecha Fin]]-BDCORRECTIVA[[#This Row],[Fecha entrada]]+1)</f>
        <v/>
      </c>
      <c r="L713" s="256"/>
      <c r="M713" s="256"/>
      <c r="N713" s="256"/>
      <c r="O713" s="256"/>
      <c r="P713" s="256"/>
      <c r="Q713" s="259"/>
      <c r="R713" s="259"/>
      <c r="S713" s="259"/>
      <c r="T713" s="259"/>
    </row>
    <row r="714" spans="1:20" x14ac:dyDescent="0.2">
      <c r="A714" s="256"/>
      <c r="B714" s="257"/>
      <c r="C714" s="283"/>
      <c r="D714" s="259"/>
      <c r="E714" s="259"/>
      <c r="F714" s="259"/>
      <c r="G714" s="259"/>
      <c r="H714" s="259"/>
      <c r="I714" s="256"/>
      <c r="J714" s="284"/>
      <c r="K714" s="245" t="str">
        <f>IF(BDCORRECTIVA[[#This Row],[Fecha entrada]]=0,"",BDCORRECTIVA[[#This Row],[Fecha Fin]]-BDCORRECTIVA[[#This Row],[Fecha entrada]]+1)</f>
        <v/>
      </c>
      <c r="L714" s="256"/>
      <c r="M714" s="256"/>
      <c r="N714" s="256"/>
      <c r="O714" s="256"/>
      <c r="P714" s="256"/>
      <c r="Q714" s="259"/>
      <c r="R714" s="259"/>
      <c r="S714" s="259"/>
      <c r="T714" s="259"/>
    </row>
    <row r="715" spans="1:20" x14ac:dyDescent="0.2">
      <c r="A715" s="256"/>
      <c r="B715" s="257"/>
      <c r="C715" s="283"/>
      <c r="D715" s="259"/>
      <c r="E715" s="259"/>
      <c r="F715" s="259"/>
      <c r="G715" s="259"/>
      <c r="H715" s="259"/>
      <c r="I715" s="256"/>
      <c r="J715" s="284"/>
      <c r="K715" s="245" t="str">
        <f>IF(BDCORRECTIVA[[#This Row],[Fecha entrada]]=0,"",BDCORRECTIVA[[#This Row],[Fecha Fin]]-BDCORRECTIVA[[#This Row],[Fecha entrada]]+1)</f>
        <v/>
      </c>
      <c r="L715" s="256"/>
      <c r="M715" s="256"/>
      <c r="N715" s="256"/>
      <c r="O715" s="256"/>
      <c r="P715" s="256"/>
      <c r="Q715" s="259"/>
      <c r="R715" s="259"/>
      <c r="S715" s="259"/>
      <c r="T715" s="259"/>
    </row>
    <row r="716" spans="1:20" x14ac:dyDescent="0.2">
      <c r="A716" s="256"/>
      <c r="B716" s="257"/>
      <c r="C716" s="283"/>
      <c r="D716" s="259"/>
      <c r="E716" s="259"/>
      <c r="F716" s="259"/>
      <c r="G716" s="259"/>
      <c r="H716" s="259"/>
      <c r="I716" s="256"/>
      <c r="J716" s="284"/>
      <c r="K716" s="245" t="str">
        <f>IF(BDCORRECTIVA[[#This Row],[Fecha entrada]]=0,"",BDCORRECTIVA[[#This Row],[Fecha Fin]]-BDCORRECTIVA[[#This Row],[Fecha entrada]]+1)</f>
        <v/>
      </c>
      <c r="L716" s="256"/>
      <c r="M716" s="256"/>
      <c r="N716" s="256"/>
      <c r="O716" s="256"/>
      <c r="P716" s="256"/>
      <c r="Q716" s="259"/>
      <c r="R716" s="259"/>
      <c r="S716" s="259"/>
      <c r="T716" s="259"/>
    </row>
    <row r="717" spans="1:20" x14ac:dyDescent="0.2">
      <c r="A717" s="256"/>
      <c r="B717" s="257"/>
      <c r="C717" s="283"/>
      <c r="D717" s="259"/>
      <c r="E717" s="259"/>
      <c r="F717" s="259"/>
      <c r="G717" s="259"/>
      <c r="H717" s="259"/>
      <c r="I717" s="256"/>
      <c r="J717" s="284"/>
      <c r="K717" s="245" t="str">
        <f>IF(BDCORRECTIVA[[#This Row],[Fecha entrada]]=0,"",BDCORRECTIVA[[#This Row],[Fecha Fin]]-BDCORRECTIVA[[#This Row],[Fecha entrada]]+1)</f>
        <v/>
      </c>
      <c r="L717" s="256"/>
      <c r="M717" s="256"/>
      <c r="N717" s="256"/>
      <c r="O717" s="256"/>
      <c r="P717" s="256"/>
      <c r="Q717" s="259"/>
      <c r="R717" s="259"/>
      <c r="S717" s="259"/>
      <c r="T717" s="259"/>
    </row>
    <row r="718" spans="1:20" x14ac:dyDescent="0.2">
      <c r="A718" s="256"/>
      <c r="B718" s="257"/>
      <c r="C718" s="283"/>
      <c r="D718" s="259"/>
      <c r="E718" s="259"/>
      <c r="F718" s="259"/>
      <c r="G718" s="259"/>
      <c r="H718" s="259"/>
      <c r="I718" s="256"/>
      <c r="J718" s="284"/>
      <c r="K718" s="245" t="str">
        <f>IF(BDCORRECTIVA[[#This Row],[Fecha entrada]]=0,"",BDCORRECTIVA[[#This Row],[Fecha Fin]]-BDCORRECTIVA[[#This Row],[Fecha entrada]]+1)</f>
        <v/>
      </c>
      <c r="L718" s="256"/>
      <c r="M718" s="256"/>
      <c r="N718" s="256"/>
      <c r="O718" s="256"/>
      <c r="P718" s="256"/>
      <c r="Q718" s="259"/>
      <c r="R718" s="259"/>
      <c r="S718" s="259"/>
      <c r="T718" s="259"/>
    </row>
    <row r="719" spans="1:20" x14ac:dyDescent="0.2">
      <c r="A719" s="256"/>
      <c r="B719" s="257"/>
      <c r="C719" s="283"/>
      <c r="D719" s="259"/>
      <c r="E719" s="259"/>
      <c r="F719" s="259"/>
      <c r="G719" s="259"/>
      <c r="H719" s="259"/>
      <c r="I719" s="256"/>
      <c r="J719" s="284"/>
      <c r="K719" s="245" t="str">
        <f>IF(BDCORRECTIVA[[#This Row],[Fecha entrada]]=0,"",BDCORRECTIVA[[#This Row],[Fecha Fin]]-BDCORRECTIVA[[#This Row],[Fecha entrada]]+1)</f>
        <v/>
      </c>
      <c r="L719" s="256"/>
      <c r="M719" s="256"/>
      <c r="N719" s="256"/>
      <c r="O719" s="256"/>
      <c r="P719" s="256"/>
      <c r="Q719" s="259"/>
      <c r="R719" s="259"/>
      <c r="S719" s="259"/>
      <c r="T719" s="259"/>
    </row>
    <row r="720" spans="1:20" x14ac:dyDescent="0.2">
      <c r="A720" s="256"/>
      <c r="B720" s="257"/>
      <c r="C720" s="283"/>
      <c r="D720" s="259"/>
      <c r="E720" s="259"/>
      <c r="F720" s="259"/>
      <c r="G720" s="259"/>
      <c r="H720" s="259"/>
      <c r="I720" s="256"/>
      <c r="J720" s="284"/>
      <c r="K720" s="245" t="str">
        <f>IF(BDCORRECTIVA[[#This Row],[Fecha entrada]]=0,"",BDCORRECTIVA[[#This Row],[Fecha Fin]]-BDCORRECTIVA[[#This Row],[Fecha entrada]]+1)</f>
        <v/>
      </c>
      <c r="L720" s="256"/>
      <c r="M720" s="256"/>
      <c r="N720" s="256"/>
      <c r="O720" s="256"/>
      <c r="P720" s="256"/>
      <c r="Q720" s="259"/>
      <c r="R720" s="259"/>
      <c r="S720" s="259"/>
      <c r="T720" s="259"/>
    </row>
    <row r="721" spans="1:20" x14ac:dyDescent="0.2">
      <c r="A721" s="256"/>
      <c r="B721" s="257"/>
      <c r="C721" s="283"/>
      <c r="D721" s="259"/>
      <c r="E721" s="259"/>
      <c r="F721" s="259"/>
      <c r="G721" s="259"/>
      <c r="H721" s="259"/>
      <c r="I721" s="256"/>
      <c r="J721" s="284"/>
      <c r="K721" s="245" t="str">
        <f>IF(BDCORRECTIVA[[#This Row],[Fecha entrada]]=0,"",BDCORRECTIVA[[#This Row],[Fecha Fin]]-BDCORRECTIVA[[#This Row],[Fecha entrada]]+1)</f>
        <v/>
      </c>
      <c r="L721" s="256"/>
      <c r="M721" s="256"/>
      <c r="N721" s="256"/>
      <c r="O721" s="256"/>
      <c r="P721" s="256"/>
      <c r="Q721" s="259"/>
      <c r="R721" s="259"/>
      <c r="S721" s="259"/>
      <c r="T721" s="259"/>
    </row>
    <row r="722" spans="1:20" x14ac:dyDescent="0.2">
      <c r="A722" s="256"/>
      <c r="B722" s="257"/>
      <c r="C722" s="283"/>
      <c r="D722" s="259"/>
      <c r="E722" s="259"/>
      <c r="F722" s="259"/>
      <c r="G722" s="259"/>
      <c r="H722" s="259"/>
      <c r="I722" s="256"/>
      <c r="J722" s="284"/>
      <c r="K722" s="245" t="str">
        <f>IF(BDCORRECTIVA[[#This Row],[Fecha entrada]]=0,"",BDCORRECTIVA[[#This Row],[Fecha Fin]]-BDCORRECTIVA[[#This Row],[Fecha entrada]]+1)</f>
        <v/>
      </c>
      <c r="L722" s="256"/>
      <c r="M722" s="256"/>
      <c r="N722" s="256"/>
      <c r="O722" s="256"/>
      <c r="P722" s="256"/>
      <c r="Q722" s="259"/>
      <c r="R722" s="259"/>
      <c r="S722" s="259"/>
      <c r="T722" s="259"/>
    </row>
    <row r="723" spans="1:20" x14ac:dyDescent="0.2">
      <c r="A723" s="256"/>
      <c r="B723" s="257"/>
      <c r="C723" s="283"/>
      <c r="D723" s="259"/>
      <c r="E723" s="259"/>
      <c r="F723" s="259"/>
      <c r="G723" s="259"/>
      <c r="H723" s="259"/>
      <c r="I723" s="256"/>
      <c r="J723" s="284"/>
      <c r="K723" s="245" t="str">
        <f>IF(BDCORRECTIVA[[#This Row],[Fecha entrada]]=0,"",BDCORRECTIVA[[#This Row],[Fecha Fin]]-BDCORRECTIVA[[#This Row],[Fecha entrada]]+1)</f>
        <v/>
      </c>
      <c r="L723" s="256"/>
      <c r="M723" s="256"/>
      <c r="N723" s="256"/>
      <c r="O723" s="256"/>
      <c r="P723" s="256"/>
      <c r="Q723" s="259"/>
      <c r="R723" s="259"/>
      <c r="S723" s="259"/>
      <c r="T723" s="259"/>
    </row>
    <row r="724" spans="1:20" x14ac:dyDescent="0.2">
      <c r="A724" s="256"/>
      <c r="B724" s="257"/>
      <c r="C724" s="283"/>
      <c r="D724" s="259"/>
      <c r="E724" s="259"/>
      <c r="F724" s="259"/>
      <c r="G724" s="259"/>
      <c r="H724" s="259"/>
      <c r="I724" s="256"/>
      <c r="J724" s="284"/>
      <c r="K724" s="245" t="str">
        <f>IF(BDCORRECTIVA[[#This Row],[Fecha entrada]]=0,"",BDCORRECTIVA[[#This Row],[Fecha Fin]]-BDCORRECTIVA[[#This Row],[Fecha entrada]]+1)</f>
        <v/>
      </c>
      <c r="L724" s="256"/>
      <c r="M724" s="256"/>
      <c r="N724" s="256"/>
      <c r="O724" s="256"/>
      <c r="P724" s="256"/>
      <c r="Q724" s="259"/>
      <c r="R724" s="259"/>
      <c r="S724" s="259"/>
      <c r="T724" s="259"/>
    </row>
    <row r="725" spans="1:20" x14ac:dyDescent="0.2">
      <c r="A725" s="256"/>
      <c r="B725" s="257"/>
      <c r="C725" s="283"/>
      <c r="D725" s="259"/>
      <c r="E725" s="259"/>
      <c r="F725" s="259"/>
      <c r="G725" s="259"/>
      <c r="H725" s="259"/>
      <c r="I725" s="256"/>
      <c r="J725" s="284"/>
      <c r="K725" s="245" t="str">
        <f>IF(BDCORRECTIVA[[#This Row],[Fecha entrada]]=0,"",BDCORRECTIVA[[#This Row],[Fecha Fin]]-BDCORRECTIVA[[#This Row],[Fecha entrada]]+1)</f>
        <v/>
      </c>
      <c r="L725" s="256"/>
      <c r="M725" s="256"/>
      <c r="N725" s="256"/>
      <c r="O725" s="256"/>
      <c r="P725" s="256"/>
      <c r="Q725" s="259"/>
      <c r="R725" s="259"/>
      <c r="S725" s="259"/>
      <c r="T725" s="259"/>
    </row>
    <row r="726" spans="1:20" x14ac:dyDescent="0.2">
      <c r="A726" s="256"/>
      <c r="B726" s="257"/>
      <c r="C726" s="283"/>
      <c r="D726" s="259"/>
      <c r="E726" s="259"/>
      <c r="F726" s="259"/>
      <c r="G726" s="259"/>
      <c r="H726" s="259"/>
      <c r="I726" s="256"/>
      <c r="J726" s="284"/>
      <c r="K726" s="245" t="str">
        <f>IF(BDCORRECTIVA[[#This Row],[Fecha entrada]]=0,"",BDCORRECTIVA[[#This Row],[Fecha Fin]]-BDCORRECTIVA[[#This Row],[Fecha entrada]]+1)</f>
        <v/>
      </c>
      <c r="L726" s="256"/>
      <c r="M726" s="256"/>
      <c r="N726" s="256"/>
      <c r="O726" s="256"/>
      <c r="P726" s="256"/>
      <c r="Q726" s="259"/>
      <c r="R726" s="259"/>
      <c r="S726" s="259"/>
      <c r="T726" s="259"/>
    </row>
    <row r="727" spans="1:20" x14ac:dyDescent="0.2">
      <c r="A727" s="256"/>
      <c r="B727" s="257"/>
      <c r="C727" s="283"/>
      <c r="D727" s="259"/>
      <c r="E727" s="259"/>
      <c r="F727" s="259"/>
      <c r="G727" s="259"/>
      <c r="H727" s="259"/>
      <c r="I727" s="256"/>
      <c r="J727" s="284"/>
      <c r="K727" s="245" t="str">
        <f>IF(BDCORRECTIVA[[#This Row],[Fecha entrada]]=0,"",BDCORRECTIVA[[#This Row],[Fecha Fin]]-BDCORRECTIVA[[#This Row],[Fecha entrada]]+1)</f>
        <v/>
      </c>
      <c r="L727" s="256"/>
      <c r="M727" s="256"/>
      <c r="N727" s="256"/>
      <c r="O727" s="256"/>
      <c r="P727" s="256"/>
      <c r="Q727" s="259"/>
      <c r="R727" s="259"/>
      <c r="S727" s="259"/>
      <c r="T727" s="259"/>
    </row>
    <row r="728" spans="1:20" x14ac:dyDescent="0.2">
      <c r="A728" s="256"/>
      <c r="B728" s="257"/>
      <c r="C728" s="283"/>
      <c r="D728" s="259"/>
      <c r="E728" s="259"/>
      <c r="F728" s="259"/>
      <c r="G728" s="259"/>
      <c r="H728" s="259"/>
      <c r="I728" s="256"/>
      <c r="J728" s="284"/>
      <c r="K728" s="245" t="str">
        <f>IF(BDCORRECTIVA[[#This Row],[Fecha entrada]]=0,"",BDCORRECTIVA[[#This Row],[Fecha Fin]]-BDCORRECTIVA[[#This Row],[Fecha entrada]]+1)</f>
        <v/>
      </c>
      <c r="L728" s="256"/>
      <c r="M728" s="256"/>
      <c r="N728" s="256"/>
      <c r="O728" s="256"/>
      <c r="P728" s="256"/>
      <c r="Q728" s="259"/>
      <c r="R728" s="259"/>
      <c r="S728" s="259"/>
      <c r="T728" s="259"/>
    </row>
    <row r="729" spans="1:20" x14ac:dyDescent="0.2">
      <c r="A729" s="256"/>
      <c r="B729" s="257"/>
      <c r="C729" s="283"/>
      <c r="D729" s="259"/>
      <c r="E729" s="259"/>
      <c r="F729" s="259"/>
      <c r="G729" s="259"/>
      <c r="H729" s="259"/>
      <c r="I729" s="256"/>
      <c r="J729" s="284"/>
      <c r="K729" s="245" t="str">
        <f>IF(BDCORRECTIVA[[#This Row],[Fecha entrada]]=0,"",BDCORRECTIVA[[#This Row],[Fecha Fin]]-BDCORRECTIVA[[#This Row],[Fecha entrada]]+1)</f>
        <v/>
      </c>
      <c r="L729" s="256"/>
      <c r="M729" s="256"/>
      <c r="N729" s="256"/>
      <c r="O729" s="256"/>
      <c r="P729" s="256"/>
      <c r="Q729" s="259"/>
      <c r="R729" s="259"/>
      <c r="S729" s="259"/>
      <c r="T729" s="259"/>
    </row>
    <row r="730" spans="1:20" x14ac:dyDescent="0.2">
      <c r="A730" s="256"/>
      <c r="B730" s="257"/>
      <c r="C730" s="283"/>
      <c r="D730" s="259"/>
      <c r="E730" s="259"/>
      <c r="F730" s="259"/>
      <c r="G730" s="259"/>
      <c r="H730" s="259"/>
      <c r="I730" s="256"/>
      <c r="J730" s="284"/>
      <c r="K730" s="245" t="str">
        <f>IF(BDCORRECTIVA[[#This Row],[Fecha entrada]]=0,"",BDCORRECTIVA[[#This Row],[Fecha Fin]]-BDCORRECTIVA[[#This Row],[Fecha entrada]]+1)</f>
        <v/>
      </c>
      <c r="L730" s="256"/>
      <c r="M730" s="256"/>
      <c r="N730" s="256"/>
      <c r="O730" s="256"/>
      <c r="P730" s="256"/>
      <c r="Q730" s="259"/>
      <c r="R730" s="259"/>
      <c r="S730" s="259"/>
      <c r="T730" s="259"/>
    </row>
    <row r="731" spans="1:20" x14ac:dyDescent="0.2">
      <c r="A731" s="256"/>
      <c r="B731" s="257"/>
      <c r="C731" s="283"/>
      <c r="D731" s="259"/>
      <c r="E731" s="259"/>
      <c r="F731" s="259"/>
      <c r="G731" s="259"/>
      <c r="H731" s="259"/>
      <c r="I731" s="256"/>
      <c r="J731" s="284"/>
      <c r="K731" s="245" t="str">
        <f>IF(BDCORRECTIVA[[#This Row],[Fecha entrada]]=0,"",BDCORRECTIVA[[#This Row],[Fecha Fin]]-BDCORRECTIVA[[#This Row],[Fecha entrada]]+1)</f>
        <v/>
      </c>
      <c r="L731" s="256"/>
      <c r="M731" s="256"/>
      <c r="N731" s="256"/>
      <c r="O731" s="256"/>
      <c r="P731" s="256"/>
      <c r="Q731" s="259"/>
      <c r="R731" s="259"/>
      <c r="S731" s="259"/>
      <c r="T731" s="259"/>
    </row>
    <row r="732" spans="1:20" x14ac:dyDescent="0.2">
      <c r="A732" s="256"/>
      <c r="B732" s="257"/>
      <c r="C732" s="283"/>
      <c r="D732" s="259"/>
      <c r="E732" s="259"/>
      <c r="F732" s="259"/>
      <c r="G732" s="259"/>
      <c r="H732" s="259"/>
      <c r="I732" s="256"/>
      <c r="J732" s="284"/>
      <c r="K732" s="245" t="str">
        <f>IF(BDCORRECTIVA[[#This Row],[Fecha entrada]]=0,"",BDCORRECTIVA[[#This Row],[Fecha Fin]]-BDCORRECTIVA[[#This Row],[Fecha entrada]]+1)</f>
        <v/>
      </c>
      <c r="L732" s="256"/>
      <c r="M732" s="256"/>
      <c r="N732" s="256"/>
      <c r="O732" s="256"/>
      <c r="P732" s="256"/>
      <c r="Q732" s="259"/>
      <c r="R732" s="259"/>
      <c r="S732" s="259"/>
      <c r="T732" s="259"/>
    </row>
    <row r="733" spans="1:20" x14ac:dyDescent="0.2">
      <c r="A733" s="256"/>
      <c r="B733" s="257"/>
      <c r="C733" s="283"/>
      <c r="D733" s="259"/>
      <c r="E733" s="259"/>
      <c r="F733" s="259"/>
      <c r="G733" s="259"/>
      <c r="H733" s="259"/>
      <c r="I733" s="256"/>
      <c r="J733" s="284"/>
      <c r="K733" s="245" t="str">
        <f>IF(BDCORRECTIVA[[#This Row],[Fecha entrada]]=0,"",BDCORRECTIVA[[#This Row],[Fecha Fin]]-BDCORRECTIVA[[#This Row],[Fecha entrada]]+1)</f>
        <v/>
      </c>
      <c r="L733" s="256"/>
      <c r="M733" s="256"/>
      <c r="N733" s="256"/>
      <c r="O733" s="256"/>
      <c r="P733" s="256"/>
      <c r="Q733" s="259"/>
      <c r="R733" s="259"/>
      <c r="S733" s="259"/>
      <c r="T733" s="259"/>
    </row>
    <row r="734" spans="1:20" x14ac:dyDescent="0.2">
      <c r="A734" s="256"/>
      <c r="B734" s="257"/>
      <c r="C734" s="283"/>
      <c r="D734" s="259"/>
      <c r="E734" s="259"/>
      <c r="F734" s="259"/>
      <c r="G734" s="259"/>
      <c r="H734" s="259"/>
      <c r="I734" s="256"/>
      <c r="J734" s="284"/>
      <c r="K734" s="245" t="str">
        <f>IF(BDCORRECTIVA[[#This Row],[Fecha entrada]]=0,"",BDCORRECTIVA[[#This Row],[Fecha Fin]]-BDCORRECTIVA[[#This Row],[Fecha entrada]]+1)</f>
        <v/>
      </c>
      <c r="L734" s="256"/>
      <c r="M734" s="256"/>
      <c r="N734" s="256"/>
      <c r="O734" s="256"/>
      <c r="P734" s="256"/>
      <c r="Q734" s="259"/>
      <c r="R734" s="259"/>
      <c r="S734" s="259"/>
      <c r="T734" s="259"/>
    </row>
    <row r="735" spans="1:20" x14ac:dyDescent="0.2">
      <c r="A735" s="256"/>
      <c r="B735" s="257"/>
      <c r="C735" s="283"/>
      <c r="D735" s="259"/>
      <c r="E735" s="259"/>
      <c r="F735" s="259"/>
      <c r="G735" s="259"/>
      <c r="H735" s="259"/>
      <c r="I735" s="256"/>
      <c r="J735" s="284"/>
      <c r="K735" s="245" t="str">
        <f>IF(BDCORRECTIVA[[#This Row],[Fecha entrada]]=0,"",BDCORRECTIVA[[#This Row],[Fecha Fin]]-BDCORRECTIVA[[#This Row],[Fecha entrada]]+1)</f>
        <v/>
      </c>
      <c r="L735" s="256"/>
      <c r="M735" s="256"/>
      <c r="N735" s="256"/>
      <c r="O735" s="256"/>
      <c r="P735" s="256"/>
      <c r="Q735" s="259"/>
      <c r="R735" s="259"/>
      <c r="S735" s="259"/>
      <c r="T735" s="259"/>
    </row>
    <row r="736" spans="1:20" x14ac:dyDescent="0.2">
      <c r="A736" s="256"/>
      <c r="B736" s="257"/>
      <c r="C736" s="283"/>
      <c r="D736" s="259"/>
      <c r="E736" s="259"/>
      <c r="F736" s="259"/>
      <c r="G736" s="259"/>
      <c r="H736" s="259"/>
      <c r="I736" s="256"/>
      <c r="J736" s="284"/>
      <c r="K736" s="245" t="str">
        <f>IF(BDCORRECTIVA[[#This Row],[Fecha entrada]]=0,"",BDCORRECTIVA[[#This Row],[Fecha Fin]]-BDCORRECTIVA[[#This Row],[Fecha entrada]]+1)</f>
        <v/>
      </c>
      <c r="L736" s="256"/>
      <c r="M736" s="256"/>
      <c r="N736" s="256"/>
      <c r="O736" s="256"/>
      <c r="P736" s="256"/>
      <c r="Q736" s="259"/>
      <c r="R736" s="259"/>
      <c r="S736" s="259"/>
      <c r="T736" s="259"/>
    </row>
    <row r="737" spans="1:20" x14ac:dyDescent="0.2">
      <c r="A737" s="256"/>
      <c r="B737" s="257"/>
      <c r="C737" s="283"/>
      <c r="D737" s="259"/>
      <c r="E737" s="259"/>
      <c r="F737" s="259"/>
      <c r="G737" s="259"/>
      <c r="H737" s="259"/>
      <c r="I737" s="256"/>
      <c r="J737" s="284"/>
      <c r="K737" s="245" t="str">
        <f>IF(BDCORRECTIVA[[#This Row],[Fecha entrada]]=0,"",BDCORRECTIVA[[#This Row],[Fecha Fin]]-BDCORRECTIVA[[#This Row],[Fecha entrada]]+1)</f>
        <v/>
      </c>
      <c r="L737" s="256"/>
      <c r="M737" s="256"/>
      <c r="N737" s="256"/>
      <c r="O737" s="256"/>
      <c r="P737" s="256"/>
      <c r="Q737" s="259"/>
      <c r="R737" s="259"/>
      <c r="S737" s="259"/>
      <c r="T737" s="259"/>
    </row>
    <row r="738" spans="1:20" x14ac:dyDescent="0.2">
      <c r="A738" s="256"/>
      <c r="B738" s="257"/>
      <c r="C738" s="283"/>
      <c r="D738" s="259"/>
      <c r="E738" s="259"/>
      <c r="F738" s="259"/>
      <c r="G738" s="259"/>
      <c r="H738" s="259"/>
      <c r="I738" s="256"/>
      <c r="J738" s="284"/>
      <c r="K738" s="245" t="str">
        <f>IF(BDCORRECTIVA[[#This Row],[Fecha entrada]]=0,"",BDCORRECTIVA[[#This Row],[Fecha Fin]]-BDCORRECTIVA[[#This Row],[Fecha entrada]]+1)</f>
        <v/>
      </c>
      <c r="L738" s="256"/>
      <c r="M738" s="256"/>
      <c r="N738" s="256"/>
      <c r="O738" s="256"/>
      <c r="P738" s="256"/>
      <c r="Q738" s="259"/>
      <c r="R738" s="259"/>
      <c r="S738" s="259"/>
      <c r="T738" s="259"/>
    </row>
    <row r="739" spans="1:20" x14ac:dyDescent="0.2">
      <c r="A739" s="256"/>
      <c r="B739" s="257"/>
      <c r="C739" s="283"/>
      <c r="D739" s="259"/>
      <c r="E739" s="259"/>
      <c r="F739" s="259"/>
      <c r="G739" s="259"/>
      <c r="H739" s="259"/>
      <c r="I739" s="256"/>
      <c r="J739" s="284"/>
      <c r="K739" s="245" t="str">
        <f>IF(BDCORRECTIVA[[#This Row],[Fecha entrada]]=0,"",BDCORRECTIVA[[#This Row],[Fecha Fin]]-BDCORRECTIVA[[#This Row],[Fecha entrada]]+1)</f>
        <v/>
      </c>
      <c r="L739" s="256"/>
      <c r="M739" s="256"/>
      <c r="N739" s="256"/>
      <c r="O739" s="256"/>
      <c r="P739" s="256"/>
      <c r="Q739" s="259"/>
      <c r="R739" s="259"/>
      <c r="S739" s="259"/>
      <c r="T739" s="259"/>
    </row>
    <row r="740" spans="1:20" x14ac:dyDescent="0.2">
      <c r="A740" s="256"/>
      <c r="B740" s="257"/>
      <c r="C740" s="283"/>
      <c r="D740" s="259"/>
      <c r="E740" s="259"/>
      <c r="F740" s="259"/>
      <c r="G740" s="259"/>
      <c r="H740" s="259"/>
      <c r="I740" s="256"/>
      <c r="J740" s="284"/>
      <c r="K740" s="245" t="str">
        <f>IF(BDCORRECTIVA[[#This Row],[Fecha entrada]]=0,"",BDCORRECTIVA[[#This Row],[Fecha Fin]]-BDCORRECTIVA[[#This Row],[Fecha entrada]]+1)</f>
        <v/>
      </c>
      <c r="L740" s="256"/>
      <c r="M740" s="256"/>
      <c r="N740" s="256"/>
      <c r="O740" s="256"/>
      <c r="P740" s="256"/>
      <c r="Q740" s="259"/>
      <c r="R740" s="259"/>
      <c r="S740" s="259"/>
      <c r="T740" s="259"/>
    </row>
    <row r="741" spans="1:20" x14ac:dyDescent="0.2">
      <c r="A741" s="256"/>
      <c r="B741" s="257"/>
      <c r="C741" s="283"/>
      <c r="D741" s="259"/>
      <c r="E741" s="259"/>
      <c r="F741" s="259"/>
      <c r="G741" s="259"/>
      <c r="H741" s="259"/>
      <c r="I741" s="256"/>
      <c r="J741" s="284"/>
      <c r="K741" s="245" t="str">
        <f>IF(BDCORRECTIVA[[#This Row],[Fecha entrada]]=0,"",BDCORRECTIVA[[#This Row],[Fecha Fin]]-BDCORRECTIVA[[#This Row],[Fecha entrada]]+1)</f>
        <v/>
      </c>
      <c r="L741" s="256"/>
      <c r="M741" s="256"/>
      <c r="N741" s="256"/>
      <c r="O741" s="256"/>
      <c r="P741" s="256"/>
      <c r="Q741" s="259"/>
      <c r="R741" s="259"/>
      <c r="S741" s="259"/>
      <c r="T741" s="259"/>
    </row>
    <row r="742" spans="1:20" x14ac:dyDescent="0.2">
      <c r="A742" s="256"/>
      <c r="B742" s="257"/>
      <c r="C742" s="283"/>
      <c r="D742" s="259"/>
      <c r="E742" s="259"/>
      <c r="F742" s="259"/>
      <c r="G742" s="259"/>
      <c r="H742" s="259"/>
      <c r="I742" s="256"/>
      <c r="J742" s="284"/>
      <c r="K742" s="245" t="str">
        <f>IF(BDCORRECTIVA[[#This Row],[Fecha entrada]]=0,"",BDCORRECTIVA[[#This Row],[Fecha Fin]]-BDCORRECTIVA[[#This Row],[Fecha entrada]]+1)</f>
        <v/>
      </c>
      <c r="L742" s="256"/>
      <c r="M742" s="256"/>
      <c r="N742" s="256"/>
      <c r="O742" s="256"/>
      <c r="P742" s="256"/>
      <c r="Q742" s="259"/>
      <c r="R742" s="259"/>
      <c r="S742" s="259"/>
      <c r="T742" s="259"/>
    </row>
    <row r="743" spans="1:20" x14ac:dyDescent="0.2">
      <c r="A743" s="256"/>
      <c r="B743" s="257"/>
      <c r="C743" s="283"/>
      <c r="D743" s="259"/>
      <c r="E743" s="259"/>
      <c r="F743" s="259"/>
      <c r="G743" s="259"/>
      <c r="H743" s="259"/>
      <c r="I743" s="256"/>
      <c r="J743" s="284"/>
      <c r="K743" s="245" t="str">
        <f>IF(BDCORRECTIVA[[#This Row],[Fecha entrada]]=0,"",BDCORRECTIVA[[#This Row],[Fecha Fin]]-BDCORRECTIVA[[#This Row],[Fecha entrada]]+1)</f>
        <v/>
      </c>
      <c r="L743" s="256"/>
      <c r="M743" s="256"/>
      <c r="N743" s="256"/>
      <c r="O743" s="256"/>
      <c r="P743" s="256"/>
      <c r="Q743" s="259"/>
      <c r="R743" s="259"/>
      <c r="S743" s="259"/>
      <c r="T743" s="259"/>
    </row>
    <row r="744" spans="1:20" x14ac:dyDescent="0.2">
      <c r="A744" s="256"/>
      <c r="B744" s="257"/>
      <c r="C744" s="283"/>
      <c r="D744" s="259"/>
      <c r="E744" s="259"/>
      <c r="F744" s="259"/>
      <c r="G744" s="259"/>
      <c r="H744" s="259"/>
      <c r="I744" s="256"/>
      <c r="J744" s="284"/>
      <c r="K744" s="245" t="str">
        <f>IF(BDCORRECTIVA[[#This Row],[Fecha entrada]]=0,"",BDCORRECTIVA[[#This Row],[Fecha Fin]]-BDCORRECTIVA[[#This Row],[Fecha entrada]]+1)</f>
        <v/>
      </c>
      <c r="L744" s="256"/>
      <c r="M744" s="256"/>
      <c r="N744" s="256"/>
      <c r="O744" s="256"/>
      <c r="P744" s="256"/>
      <c r="Q744" s="259"/>
      <c r="R744" s="259"/>
      <c r="S744" s="259"/>
      <c r="T744" s="259"/>
    </row>
    <row r="745" spans="1:20" x14ac:dyDescent="0.2">
      <c r="A745" s="256"/>
      <c r="B745" s="257"/>
      <c r="C745" s="283"/>
      <c r="D745" s="259"/>
      <c r="E745" s="259"/>
      <c r="F745" s="259"/>
      <c r="G745" s="259"/>
      <c r="H745" s="259"/>
      <c r="I745" s="256"/>
      <c r="J745" s="284"/>
      <c r="K745" s="245" t="str">
        <f>IF(BDCORRECTIVA[[#This Row],[Fecha entrada]]=0,"",BDCORRECTIVA[[#This Row],[Fecha Fin]]-BDCORRECTIVA[[#This Row],[Fecha entrada]]+1)</f>
        <v/>
      </c>
      <c r="L745" s="256"/>
      <c r="M745" s="256"/>
      <c r="N745" s="256"/>
      <c r="O745" s="256"/>
      <c r="P745" s="256"/>
      <c r="Q745" s="259"/>
      <c r="R745" s="259"/>
      <c r="S745" s="259"/>
      <c r="T745" s="259"/>
    </row>
    <row r="746" spans="1:20" x14ac:dyDescent="0.2">
      <c r="A746" s="256"/>
      <c r="B746" s="257"/>
      <c r="C746" s="283"/>
      <c r="D746" s="259"/>
      <c r="E746" s="259"/>
      <c r="F746" s="259"/>
      <c r="G746" s="259"/>
      <c r="H746" s="259"/>
      <c r="I746" s="256"/>
      <c r="J746" s="284"/>
      <c r="K746" s="245" t="str">
        <f>IF(BDCORRECTIVA[[#This Row],[Fecha entrada]]=0,"",BDCORRECTIVA[[#This Row],[Fecha Fin]]-BDCORRECTIVA[[#This Row],[Fecha entrada]]+1)</f>
        <v/>
      </c>
      <c r="L746" s="256"/>
      <c r="M746" s="256"/>
      <c r="N746" s="256"/>
      <c r="O746" s="256"/>
      <c r="P746" s="256"/>
      <c r="Q746" s="259"/>
      <c r="R746" s="259"/>
      <c r="S746" s="259"/>
      <c r="T746" s="259"/>
    </row>
    <row r="747" spans="1:20" x14ac:dyDescent="0.2">
      <c r="A747" s="256"/>
      <c r="B747" s="257"/>
      <c r="C747" s="283"/>
      <c r="D747" s="259"/>
      <c r="E747" s="259"/>
      <c r="F747" s="259"/>
      <c r="G747" s="259"/>
      <c r="H747" s="259"/>
      <c r="I747" s="256"/>
      <c r="J747" s="284"/>
      <c r="K747" s="245" t="str">
        <f>IF(BDCORRECTIVA[[#This Row],[Fecha entrada]]=0,"",BDCORRECTIVA[[#This Row],[Fecha Fin]]-BDCORRECTIVA[[#This Row],[Fecha entrada]]+1)</f>
        <v/>
      </c>
      <c r="L747" s="256"/>
      <c r="M747" s="256"/>
      <c r="N747" s="256"/>
      <c r="O747" s="256"/>
      <c r="P747" s="256"/>
      <c r="Q747" s="259"/>
      <c r="R747" s="259"/>
      <c r="S747" s="259"/>
      <c r="T747" s="259"/>
    </row>
    <row r="748" spans="1:20" x14ac:dyDescent="0.2">
      <c r="A748" s="256"/>
      <c r="B748" s="257"/>
      <c r="C748" s="283"/>
      <c r="D748" s="259"/>
      <c r="E748" s="259"/>
      <c r="F748" s="259"/>
      <c r="G748" s="259"/>
      <c r="H748" s="259"/>
      <c r="I748" s="256"/>
      <c r="J748" s="284"/>
      <c r="K748" s="245" t="str">
        <f>IF(BDCORRECTIVA[[#This Row],[Fecha entrada]]=0,"",BDCORRECTIVA[[#This Row],[Fecha Fin]]-BDCORRECTIVA[[#This Row],[Fecha entrada]]+1)</f>
        <v/>
      </c>
      <c r="L748" s="256"/>
      <c r="M748" s="256"/>
      <c r="N748" s="256"/>
      <c r="O748" s="256"/>
      <c r="P748" s="256"/>
      <c r="Q748" s="259"/>
      <c r="R748" s="259"/>
      <c r="S748" s="259"/>
      <c r="T748" s="259"/>
    </row>
    <row r="749" spans="1:20" x14ac:dyDescent="0.2">
      <c r="A749" s="256"/>
      <c r="B749" s="257"/>
      <c r="C749" s="283"/>
      <c r="D749" s="259"/>
      <c r="E749" s="259"/>
      <c r="F749" s="259"/>
      <c r="G749" s="259"/>
      <c r="H749" s="259"/>
      <c r="I749" s="256"/>
      <c r="J749" s="284"/>
      <c r="K749" s="245" t="str">
        <f>IF(BDCORRECTIVA[[#This Row],[Fecha entrada]]=0,"",BDCORRECTIVA[[#This Row],[Fecha Fin]]-BDCORRECTIVA[[#This Row],[Fecha entrada]]+1)</f>
        <v/>
      </c>
      <c r="L749" s="256"/>
      <c r="M749" s="256"/>
      <c r="N749" s="256"/>
      <c r="O749" s="256"/>
      <c r="P749" s="256"/>
      <c r="Q749" s="259"/>
      <c r="R749" s="259"/>
      <c r="S749" s="259"/>
      <c r="T749" s="259"/>
    </row>
    <row r="750" spans="1:20" x14ac:dyDescent="0.2">
      <c r="A750" s="256"/>
      <c r="B750" s="257"/>
      <c r="C750" s="283"/>
      <c r="D750" s="259"/>
      <c r="E750" s="259"/>
      <c r="F750" s="259"/>
      <c r="G750" s="259"/>
      <c r="H750" s="259"/>
      <c r="I750" s="256"/>
      <c r="J750" s="284"/>
      <c r="K750" s="245" t="str">
        <f>IF(BDCORRECTIVA[[#This Row],[Fecha entrada]]=0,"",BDCORRECTIVA[[#This Row],[Fecha Fin]]-BDCORRECTIVA[[#This Row],[Fecha entrada]]+1)</f>
        <v/>
      </c>
      <c r="L750" s="256"/>
      <c r="M750" s="256"/>
      <c r="N750" s="256"/>
      <c r="O750" s="256"/>
      <c r="P750" s="256"/>
      <c r="Q750" s="259"/>
      <c r="R750" s="259"/>
      <c r="S750" s="259"/>
      <c r="T750" s="259"/>
    </row>
    <row r="751" spans="1:20" x14ac:dyDescent="0.2">
      <c r="A751" s="256"/>
      <c r="B751" s="257"/>
      <c r="C751" s="283"/>
      <c r="D751" s="259"/>
      <c r="E751" s="259"/>
      <c r="F751" s="259"/>
      <c r="G751" s="259"/>
      <c r="H751" s="259"/>
      <c r="I751" s="256"/>
      <c r="J751" s="284"/>
      <c r="K751" s="245" t="str">
        <f>IF(BDCORRECTIVA[[#This Row],[Fecha entrada]]=0,"",BDCORRECTIVA[[#This Row],[Fecha Fin]]-BDCORRECTIVA[[#This Row],[Fecha entrada]]+1)</f>
        <v/>
      </c>
      <c r="L751" s="256"/>
      <c r="M751" s="256"/>
      <c r="N751" s="256"/>
      <c r="O751" s="256"/>
      <c r="P751" s="256"/>
      <c r="Q751" s="259"/>
      <c r="R751" s="259"/>
      <c r="S751" s="259"/>
      <c r="T751" s="259"/>
    </row>
    <row r="752" spans="1:20" x14ac:dyDescent="0.2">
      <c r="A752" s="256"/>
      <c r="B752" s="257"/>
      <c r="C752" s="283"/>
      <c r="D752" s="259"/>
      <c r="E752" s="259"/>
      <c r="F752" s="259"/>
      <c r="G752" s="259"/>
      <c r="H752" s="259"/>
      <c r="I752" s="256"/>
      <c r="J752" s="284"/>
      <c r="K752" s="245" t="str">
        <f>IF(BDCORRECTIVA[[#This Row],[Fecha entrada]]=0,"",BDCORRECTIVA[[#This Row],[Fecha Fin]]-BDCORRECTIVA[[#This Row],[Fecha entrada]]+1)</f>
        <v/>
      </c>
      <c r="L752" s="256"/>
      <c r="M752" s="256"/>
      <c r="N752" s="256"/>
      <c r="O752" s="256"/>
      <c r="P752" s="256"/>
      <c r="Q752" s="259"/>
      <c r="R752" s="259"/>
      <c r="S752" s="259"/>
      <c r="T752" s="259"/>
    </row>
    <row r="753" spans="1:20" x14ac:dyDescent="0.2">
      <c r="A753" s="256"/>
      <c r="B753" s="257"/>
      <c r="C753" s="283"/>
      <c r="D753" s="259"/>
      <c r="E753" s="259"/>
      <c r="F753" s="259"/>
      <c r="G753" s="259"/>
      <c r="H753" s="259"/>
      <c r="I753" s="256"/>
      <c r="J753" s="284"/>
      <c r="K753" s="245" t="str">
        <f>IF(BDCORRECTIVA[[#This Row],[Fecha entrada]]=0,"",BDCORRECTIVA[[#This Row],[Fecha Fin]]-BDCORRECTIVA[[#This Row],[Fecha entrada]]+1)</f>
        <v/>
      </c>
      <c r="L753" s="256"/>
      <c r="M753" s="256"/>
      <c r="N753" s="256"/>
      <c r="O753" s="256"/>
      <c r="P753" s="256"/>
      <c r="Q753" s="259"/>
      <c r="R753" s="259"/>
      <c r="S753" s="259"/>
      <c r="T753" s="259"/>
    </row>
    <row r="754" spans="1:20" x14ac:dyDescent="0.2">
      <c r="A754" s="256"/>
      <c r="B754" s="257"/>
      <c r="C754" s="283"/>
      <c r="D754" s="259"/>
      <c r="E754" s="259"/>
      <c r="F754" s="259"/>
      <c r="G754" s="259"/>
      <c r="H754" s="259"/>
      <c r="I754" s="256"/>
      <c r="J754" s="284"/>
      <c r="K754" s="245" t="str">
        <f>IF(BDCORRECTIVA[[#This Row],[Fecha entrada]]=0,"",BDCORRECTIVA[[#This Row],[Fecha Fin]]-BDCORRECTIVA[[#This Row],[Fecha entrada]]+1)</f>
        <v/>
      </c>
      <c r="L754" s="256"/>
      <c r="M754" s="256"/>
      <c r="N754" s="256"/>
      <c r="O754" s="256"/>
      <c r="P754" s="256"/>
      <c r="Q754" s="259"/>
      <c r="R754" s="259"/>
      <c r="S754" s="259"/>
      <c r="T754" s="259"/>
    </row>
    <row r="755" spans="1:20" x14ac:dyDescent="0.2">
      <c r="A755" s="256"/>
      <c r="B755" s="257"/>
      <c r="C755" s="283"/>
      <c r="D755" s="259"/>
      <c r="E755" s="259"/>
      <c r="F755" s="259"/>
      <c r="G755" s="259"/>
      <c r="H755" s="259"/>
      <c r="I755" s="256"/>
      <c r="J755" s="284"/>
      <c r="K755" s="245" t="str">
        <f>IF(BDCORRECTIVA[[#This Row],[Fecha entrada]]=0,"",BDCORRECTIVA[[#This Row],[Fecha Fin]]-BDCORRECTIVA[[#This Row],[Fecha entrada]]+1)</f>
        <v/>
      </c>
      <c r="L755" s="256"/>
      <c r="M755" s="256"/>
      <c r="N755" s="256"/>
      <c r="O755" s="256"/>
      <c r="P755" s="256"/>
      <c r="Q755" s="259"/>
      <c r="R755" s="259"/>
      <c r="S755" s="259"/>
      <c r="T755" s="259"/>
    </row>
    <row r="756" spans="1:20" x14ac:dyDescent="0.2">
      <c r="A756" s="256"/>
      <c r="B756" s="257"/>
      <c r="C756" s="283"/>
      <c r="D756" s="259"/>
      <c r="E756" s="259"/>
      <c r="F756" s="259"/>
      <c r="G756" s="259"/>
      <c r="H756" s="259"/>
      <c r="I756" s="256"/>
      <c r="J756" s="284"/>
      <c r="K756" s="245" t="str">
        <f>IF(BDCORRECTIVA[[#This Row],[Fecha entrada]]=0,"",BDCORRECTIVA[[#This Row],[Fecha Fin]]-BDCORRECTIVA[[#This Row],[Fecha entrada]]+1)</f>
        <v/>
      </c>
      <c r="L756" s="256"/>
      <c r="M756" s="256"/>
      <c r="N756" s="256"/>
      <c r="O756" s="256"/>
      <c r="P756" s="256"/>
      <c r="Q756" s="259"/>
      <c r="R756" s="259"/>
      <c r="S756" s="259"/>
      <c r="T756" s="259"/>
    </row>
    <row r="757" spans="1:20" x14ac:dyDescent="0.2">
      <c r="A757" s="256"/>
      <c r="B757" s="257"/>
      <c r="C757" s="283"/>
      <c r="D757" s="259"/>
      <c r="E757" s="259"/>
      <c r="F757" s="259"/>
      <c r="G757" s="259"/>
      <c r="H757" s="259"/>
      <c r="I757" s="256"/>
      <c r="J757" s="284"/>
      <c r="K757" s="245" t="str">
        <f>IF(BDCORRECTIVA[[#This Row],[Fecha entrada]]=0,"",BDCORRECTIVA[[#This Row],[Fecha Fin]]-BDCORRECTIVA[[#This Row],[Fecha entrada]]+1)</f>
        <v/>
      </c>
      <c r="L757" s="256"/>
      <c r="M757" s="256"/>
      <c r="N757" s="256"/>
      <c r="O757" s="256"/>
      <c r="P757" s="256"/>
      <c r="Q757" s="259"/>
      <c r="R757" s="259"/>
      <c r="S757" s="259"/>
      <c r="T757" s="259"/>
    </row>
    <row r="758" spans="1:20" x14ac:dyDescent="0.2">
      <c r="A758" s="256"/>
      <c r="B758" s="257"/>
      <c r="C758" s="283"/>
      <c r="D758" s="259"/>
      <c r="E758" s="259"/>
      <c r="F758" s="259"/>
      <c r="G758" s="259"/>
      <c r="H758" s="259"/>
      <c r="I758" s="256"/>
      <c r="J758" s="284"/>
      <c r="K758" s="245" t="str">
        <f>IF(BDCORRECTIVA[[#This Row],[Fecha entrada]]=0,"",BDCORRECTIVA[[#This Row],[Fecha Fin]]-BDCORRECTIVA[[#This Row],[Fecha entrada]]+1)</f>
        <v/>
      </c>
      <c r="L758" s="256"/>
      <c r="M758" s="256"/>
      <c r="N758" s="256"/>
      <c r="O758" s="256"/>
      <c r="P758" s="256"/>
      <c r="Q758" s="259"/>
      <c r="R758" s="259"/>
      <c r="S758" s="259"/>
      <c r="T758" s="259"/>
    </row>
    <row r="759" spans="1:20" x14ac:dyDescent="0.2">
      <c r="A759" s="256"/>
      <c r="B759" s="257"/>
      <c r="C759" s="283"/>
      <c r="D759" s="259"/>
      <c r="E759" s="259"/>
      <c r="F759" s="259"/>
      <c r="G759" s="259"/>
      <c r="H759" s="259"/>
      <c r="I759" s="256"/>
      <c r="J759" s="284"/>
      <c r="K759" s="245" t="str">
        <f>IF(BDCORRECTIVA[[#This Row],[Fecha entrada]]=0,"",BDCORRECTIVA[[#This Row],[Fecha Fin]]-BDCORRECTIVA[[#This Row],[Fecha entrada]]+1)</f>
        <v/>
      </c>
      <c r="L759" s="256"/>
      <c r="M759" s="256"/>
      <c r="N759" s="256"/>
      <c r="O759" s="256"/>
      <c r="P759" s="256"/>
      <c r="Q759" s="259"/>
      <c r="R759" s="259"/>
      <c r="S759" s="259"/>
      <c r="T759" s="259"/>
    </row>
    <row r="760" spans="1:20" x14ac:dyDescent="0.2">
      <c r="A760" s="256"/>
      <c r="B760" s="257"/>
      <c r="C760" s="283"/>
      <c r="D760" s="259"/>
      <c r="E760" s="259"/>
      <c r="F760" s="259"/>
      <c r="G760" s="259"/>
      <c r="H760" s="259"/>
      <c r="I760" s="256"/>
      <c r="J760" s="284"/>
      <c r="K760" s="245" t="str">
        <f>IF(BDCORRECTIVA[[#This Row],[Fecha entrada]]=0,"",BDCORRECTIVA[[#This Row],[Fecha Fin]]-BDCORRECTIVA[[#This Row],[Fecha entrada]]+1)</f>
        <v/>
      </c>
      <c r="L760" s="256"/>
      <c r="M760" s="256"/>
      <c r="N760" s="256"/>
      <c r="O760" s="256"/>
      <c r="P760" s="256"/>
      <c r="Q760" s="259"/>
      <c r="R760" s="259"/>
      <c r="S760" s="259"/>
      <c r="T760" s="259"/>
    </row>
    <row r="761" spans="1:20" x14ac:dyDescent="0.2">
      <c r="A761" s="256"/>
      <c r="B761" s="257"/>
      <c r="C761" s="283"/>
      <c r="D761" s="259"/>
      <c r="E761" s="259"/>
      <c r="F761" s="259"/>
      <c r="G761" s="259"/>
      <c r="H761" s="259"/>
      <c r="I761" s="256"/>
      <c r="J761" s="284"/>
      <c r="K761" s="245" t="str">
        <f>IF(BDCORRECTIVA[[#This Row],[Fecha entrada]]=0,"",BDCORRECTIVA[[#This Row],[Fecha Fin]]-BDCORRECTIVA[[#This Row],[Fecha entrada]]+1)</f>
        <v/>
      </c>
      <c r="L761" s="256"/>
      <c r="M761" s="256"/>
      <c r="N761" s="256"/>
      <c r="O761" s="256"/>
      <c r="P761" s="256"/>
      <c r="Q761" s="259"/>
      <c r="R761" s="259"/>
      <c r="S761" s="259"/>
      <c r="T761" s="259"/>
    </row>
    <row r="762" spans="1:20" x14ac:dyDescent="0.2">
      <c r="A762" s="256"/>
      <c r="B762" s="257"/>
      <c r="C762" s="283"/>
      <c r="D762" s="259"/>
      <c r="E762" s="259"/>
      <c r="F762" s="259"/>
      <c r="G762" s="259"/>
      <c r="H762" s="259"/>
      <c r="I762" s="256"/>
      <c r="J762" s="284"/>
      <c r="K762" s="245" t="str">
        <f>IF(BDCORRECTIVA[[#This Row],[Fecha entrada]]=0,"",BDCORRECTIVA[[#This Row],[Fecha Fin]]-BDCORRECTIVA[[#This Row],[Fecha entrada]]+1)</f>
        <v/>
      </c>
      <c r="L762" s="256"/>
      <c r="M762" s="256"/>
      <c r="N762" s="256"/>
      <c r="O762" s="256"/>
      <c r="P762" s="256"/>
      <c r="Q762" s="259"/>
      <c r="R762" s="259"/>
      <c r="S762" s="259"/>
      <c r="T762" s="259"/>
    </row>
    <row r="763" spans="1:20" x14ac:dyDescent="0.2">
      <c r="A763" s="256"/>
      <c r="B763" s="257"/>
      <c r="C763" s="283"/>
      <c r="D763" s="259"/>
      <c r="E763" s="259"/>
      <c r="F763" s="259"/>
      <c r="G763" s="259"/>
      <c r="H763" s="259"/>
      <c r="I763" s="256"/>
      <c r="J763" s="284"/>
      <c r="K763" s="245" t="str">
        <f>IF(BDCORRECTIVA[[#This Row],[Fecha entrada]]=0,"",BDCORRECTIVA[[#This Row],[Fecha Fin]]-BDCORRECTIVA[[#This Row],[Fecha entrada]]+1)</f>
        <v/>
      </c>
      <c r="L763" s="256"/>
      <c r="M763" s="256"/>
      <c r="N763" s="256"/>
      <c r="O763" s="256"/>
      <c r="P763" s="256"/>
      <c r="Q763" s="259"/>
      <c r="R763" s="259"/>
      <c r="S763" s="259"/>
      <c r="T763" s="259"/>
    </row>
    <row r="764" spans="1:20" x14ac:dyDescent="0.2">
      <c r="A764" s="256"/>
      <c r="B764" s="257"/>
      <c r="C764" s="283"/>
      <c r="D764" s="259"/>
      <c r="E764" s="259"/>
      <c r="F764" s="259"/>
      <c r="G764" s="259"/>
      <c r="H764" s="259"/>
      <c r="I764" s="256"/>
      <c r="J764" s="284"/>
      <c r="K764" s="245" t="str">
        <f>IF(BDCORRECTIVA[[#This Row],[Fecha entrada]]=0,"",BDCORRECTIVA[[#This Row],[Fecha Fin]]-BDCORRECTIVA[[#This Row],[Fecha entrada]]+1)</f>
        <v/>
      </c>
      <c r="L764" s="256"/>
      <c r="M764" s="256"/>
      <c r="N764" s="256"/>
      <c r="O764" s="256"/>
      <c r="P764" s="256"/>
      <c r="Q764" s="259"/>
      <c r="R764" s="259"/>
      <c r="S764" s="259"/>
      <c r="T764" s="259"/>
    </row>
    <row r="765" spans="1:20" x14ac:dyDescent="0.2">
      <c r="A765" s="256"/>
      <c r="B765" s="257"/>
      <c r="C765" s="283"/>
      <c r="D765" s="259"/>
      <c r="E765" s="259"/>
      <c r="F765" s="259"/>
      <c r="G765" s="259"/>
      <c r="H765" s="259"/>
      <c r="I765" s="256"/>
      <c r="J765" s="284"/>
      <c r="K765" s="245" t="str">
        <f>IF(BDCORRECTIVA[[#This Row],[Fecha entrada]]=0,"",BDCORRECTIVA[[#This Row],[Fecha Fin]]-BDCORRECTIVA[[#This Row],[Fecha entrada]]+1)</f>
        <v/>
      </c>
      <c r="L765" s="256"/>
      <c r="M765" s="256"/>
      <c r="N765" s="256"/>
      <c r="O765" s="256"/>
      <c r="P765" s="256"/>
      <c r="Q765" s="259"/>
      <c r="R765" s="259"/>
      <c r="S765" s="259"/>
      <c r="T765" s="259"/>
    </row>
    <row r="766" spans="1:20" x14ac:dyDescent="0.2">
      <c r="A766" s="256"/>
      <c r="B766" s="257"/>
      <c r="C766" s="283"/>
      <c r="D766" s="259"/>
      <c r="E766" s="259"/>
      <c r="F766" s="259"/>
      <c r="G766" s="259"/>
      <c r="H766" s="259"/>
      <c r="I766" s="256"/>
      <c r="J766" s="284"/>
      <c r="K766" s="245" t="str">
        <f>IF(BDCORRECTIVA[[#This Row],[Fecha entrada]]=0,"",BDCORRECTIVA[[#This Row],[Fecha Fin]]-BDCORRECTIVA[[#This Row],[Fecha entrada]]+1)</f>
        <v/>
      </c>
      <c r="L766" s="256"/>
      <c r="M766" s="256"/>
      <c r="N766" s="256"/>
      <c r="O766" s="256"/>
      <c r="P766" s="256"/>
      <c r="Q766" s="259"/>
      <c r="R766" s="259"/>
      <c r="S766" s="259"/>
      <c r="T766" s="259"/>
    </row>
    <row r="767" spans="1:20" x14ac:dyDescent="0.2">
      <c r="A767" s="256"/>
      <c r="B767" s="257"/>
      <c r="C767" s="283"/>
      <c r="D767" s="259"/>
      <c r="E767" s="259"/>
      <c r="F767" s="259"/>
      <c r="G767" s="259"/>
      <c r="H767" s="259"/>
      <c r="I767" s="256"/>
      <c r="J767" s="284"/>
      <c r="K767" s="245" t="str">
        <f>IF(BDCORRECTIVA[[#This Row],[Fecha entrada]]=0,"",BDCORRECTIVA[[#This Row],[Fecha Fin]]-BDCORRECTIVA[[#This Row],[Fecha entrada]]+1)</f>
        <v/>
      </c>
      <c r="L767" s="256"/>
      <c r="M767" s="256"/>
      <c r="N767" s="256"/>
      <c r="O767" s="256"/>
      <c r="P767" s="256"/>
      <c r="Q767" s="259"/>
      <c r="R767" s="259"/>
      <c r="S767" s="259"/>
      <c r="T767" s="259"/>
    </row>
    <row r="768" spans="1:20" x14ac:dyDescent="0.2">
      <c r="A768" s="256"/>
      <c r="B768" s="257"/>
      <c r="C768" s="283"/>
      <c r="D768" s="259"/>
      <c r="E768" s="259"/>
      <c r="F768" s="259"/>
      <c r="G768" s="259"/>
      <c r="H768" s="259"/>
      <c r="I768" s="256"/>
      <c r="J768" s="284"/>
      <c r="K768" s="245" t="str">
        <f>IF(BDCORRECTIVA[[#This Row],[Fecha entrada]]=0,"",BDCORRECTIVA[[#This Row],[Fecha Fin]]-BDCORRECTIVA[[#This Row],[Fecha entrada]]+1)</f>
        <v/>
      </c>
      <c r="L768" s="256"/>
      <c r="M768" s="256"/>
      <c r="N768" s="256"/>
      <c r="O768" s="256"/>
      <c r="P768" s="256"/>
      <c r="Q768" s="259"/>
      <c r="R768" s="259"/>
      <c r="S768" s="259"/>
      <c r="T768" s="259"/>
    </row>
    <row r="769" spans="1:20" x14ac:dyDescent="0.2">
      <c r="A769" s="256"/>
      <c r="B769" s="257"/>
      <c r="C769" s="283"/>
      <c r="D769" s="259"/>
      <c r="E769" s="259"/>
      <c r="F769" s="259"/>
      <c r="G769" s="259"/>
      <c r="H769" s="259"/>
      <c r="I769" s="256"/>
      <c r="J769" s="284"/>
      <c r="K769" s="245" t="str">
        <f>IF(BDCORRECTIVA[[#This Row],[Fecha entrada]]=0,"",BDCORRECTIVA[[#This Row],[Fecha Fin]]-BDCORRECTIVA[[#This Row],[Fecha entrada]]+1)</f>
        <v/>
      </c>
      <c r="L769" s="256"/>
      <c r="M769" s="256"/>
      <c r="N769" s="256"/>
      <c r="O769" s="256"/>
      <c r="P769" s="256"/>
      <c r="Q769" s="259"/>
      <c r="R769" s="259"/>
      <c r="S769" s="259"/>
      <c r="T769" s="259"/>
    </row>
    <row r="770" spans="1:20" x14ac:dyDescent="0.2">
      <c r="A770" s="256"/>
      <c r="B770" s="257"/>
      <c r="C770" s="283"/>
      <c r="D770" s="259"/>
      <c r="E770" s="259"/>
      <c r="F770" s="259"/>
      <c r="G770" s="259"/>
      <c r="H770" s="259"/>
      <c r="I770" s="256"/>
      <c r="J770" s="284"/>
      <c r="K770" s="245" t="str">
        <f>IF(BDCORRECTIVA[[#This Row],[Fecha entrada]]=0,"",BDCORRECTIVA[[#This Row],[Fecha Fin]]-BDCORRECTIVA[[#This Row],[Fecha entrada]]+1)</f>
        <v/>
      </c>
      <c r="L770" s="256"/>
      <c r="M770" s="256"/>
      <c r="N770" s="256"/>
      <c r="O770" s="256"/>
      <c r="P770" s="256"/>
      <c r="Q770" s="259"/>
      <c r="R770" s="259"/>
      <c r="S770" s="259"/>
      <c r="T770" s="259"/>
    </row>
    <row r="771" spans="1:20" x14ac:dyDescent="0.2">
      <c r="A771" s="256"/>
      <c r="B771" s="257"/>
      <c r="C771" s="283"/>
      <c r="D771" s="259"/>
      <c r="E771" s="259"/>
      <c r="F771" s="259"/>
      <c r="G771" s="259"/>
      <c r="H771" s="259"/>
      <c r="I771" s="256"/>
      <c r="J771" s="284"/>
      <c r="K771" s="245" t="str">
        <f>IF(BDCORRECTIVA[[#This Row],[Fecha entrada]]=0,"",BDCORRECTIVA[[#This Row],[Fecha Fin]]-BDCORRECTIVA[[#This Row],[Fecha entrada]]+1)</f>
        <v/>
      </c>
      <c r="L771" s="256"/>
      <c r="M771" s="256"/>
      <c r="N771" s="256"/>
      <c r="O771" s="256"/>
      <c r="P771" s="256"/>
      <c r="Q771" s="259"/>
      <c r="R771" s="259"/>
      <c r="S771" s="259"/>
      <c r="T771" s="259"/>
    </row>
    <row r="772" spans="1:20" x14ac:dyDescent="0.2">
      <c r="A772" s="256"/>
      <c r="B772" s="257"/>
      <c r="C772" s="283"/>
      <c r="D772" s="259"/>
      <c r="E772" s="259"/>
      <c r="F772" s="259"/>
      <c r="G772" s="259"/>
      <c r="H772" s="259"/>
      <c r="I772" s="256"/>
      <c r="J772" s="284"/>
      <c r="K772" s="245" t="str">
        <f>IF(BDCORRECTIVA[[#This Row],[Fecha entrada]]=0,"",BDCORRECTIVA[[#This Row],[Fecha Fin]]-BDCORRECTIVA[[#This Row],[Fecha entrada]]+1)</f>
        <v/>
      </c>
      <c r="L772" s="256"/>
      <c r="M772" s="256"/>
      <c r="N772" s="256"/>
      <c r="O772" s="256"/>
      <c r="P772" s="256"/>
      <c r="Q772" s="259"/>
      <c r="R772" s="259"/>
      <c r="S772" s="259"/>
      <c r="T772" s="259"/>
    </row>
    <row r="773" spans="1:20" x14ac:dyDescent="0.2">
      <c r="A773" s="256"/>
      <c r="B773" s="257"/>
      <c r="C773" s="283"/>
      <c r="D773" s="259"/>
      <c r="E773" s="259"/>
      <c r="F773" s="259"/>
      <c r="G773" s="259"/>
      <c r="H773" s="259"/>
      <c r="I773" s="256"/>
      <c r="J773" s="284"/>
      <c r="K773" s="245" t="str">
        <f>IF(BDCORRECTIVA[[#This Row],[Fecha entrada]]=0,"",BDCORRECTIVA[[#This Row],[Fecha Fin]]-BDCORRECTIVA[[#This Row],[Fecha entrada]]+1)</f>
        <v/>
      </c>
      <c r="L773" s="256"/>
      <c r="M773" s="256"/>
      <c r="N773" s="256"/>
      <c r="O773" s="256"/>
      <c r="P773" s="256"/>
      <c r="Q773" s="259"/>
      <c r="R773" s="259"/>
      <c r="S773" s="259"/>
      <c r="T773" s="259"/>
    </row>
    <row r="774" spans="1:20" x14ac:dyDescent="0.2">
      <c r="A774" s="256"/>
      <c r="B774" s="257"/>
      <c r="C774" s="283"/>
      <c r="D774" s="259"/>
      <c r="E774" s="259"/>
      <c r="F774" s="259"/>
      <c r="G774" s="259"/>
      <c r="H774" s="259"/>
      <c r="I774" s="256"/>
      <c r="J774" s="284"/>
      <c r="K774" s="245" t="str">
        <f>IF(BDCORRECTIVA[[#This Row],[Fecha entrada]]=0,"",BDCORRECTIVA[[#This Row],[Fecha Fin]]-BDCORRECTIVA[[#This Row],[Fecha entrada]]+1)</f>
        <v/>
      </c>
      <c r="L774" s="256"/>
      <c r="M774" s="256"/>
      <c r="N774" s="256"/>
      <c r="O774" s="256"/>
      <c r="P774" s="256"/>
      <c r="Q774" s="259"/>
      <c r="R774" s="259"/>
      <c r="S774" s="259"/>
      <c r="T774" s="259"/>
    </row>
    <row r="775" spans="1:20" x14ac:dyDescent="0.2">
      <c r="A775" s="256"/>
      <c r="B775" s="257"/>
      <c r="C775" s="283"/>
      <c r="D775" s="259"/>
      <c r="E775" s="259"/>
      <c r="F775" s="259"/>
      <c r="G775" s="259"/>
      <c r="H775" s="259"/>
      <c r="I775" s="256"/>
      <c r="J775" s="284"/>
      <c r="K775" s="245" t="str">
        <f>IF(BDCORRECTIVA[[#This Row],[Fecha entrada]]=0,"",BDCORRECTIVA[[#This Row],[Fecha Fin]]-BDCORRECTIVA[[#This Row],[Fecha entrada]]+1)</f>
        <v/>
      </c>
      <c r="L775" s="256"/>
      <c r="M775" s="256"/>
      <c r="N775" s="256"/>
      <c r="O775" s="256"/>
      <c r="P775" s="256"/>
      <c r="Q775" s="259"/>
      <c r="R775" s="259"/>
      <c r="S775" s="259"/>
      <c r="T775" s="259"/>
    </row>
    <row r="776" spans="1:20" x14ac:dyDescent="0.2">
      <c r="A776" s="256"/>
      <c r="B776" s="257"/>
      <c r="C776" s="283"/>
      <c r="D776" s="259"/>
      <c r="E776" s="259"/>
      <c r="F776" s="259"/>
      <c r="G776" s="259"/>
      <c r="H776" s="259"/>
      <c r="I776" s="256"/>
      <c r="J776" s="284"/>
      <c r="K776" s="245" t="str">
        <f>IF(BDCORRECTIVA[[#This Row],[Fecha entrada]]=0,"",BDCORRECTIVA[[#This Row],[Fecha Fin]]-BDCORRECTIVA[[#This Row],[Fecha entrada]]+1)</f>
        <v/>
      </c>
      <c r="L776" s="256"/>
      <c r="M776" s="256"/>
      <c r="N776" s="256"/>
      <c r="O776" s="256"/>
      <c r="P776" s="256"/>
      <c r="Q776" s="259"/>
      <c r="R776" s="259"/>
      <c r="S776" s="259"/>
      <c r="T776" s="259"/>
    </row>
    <row r="777" spans="1:20" x14ac:dyDescent="0.2">
      <c r="A777" s="256"/>
      <c r="B777" s="257"/>
      <c r="C777" s="283"/>
      <c r="D777" s="259"/>
      <c r="E777" s="259"/>
      <c r="F777" s="259"/>
      <c r="G777" s="259"/>
      <c r="H777" s="259"/>
      <c r="I777" s="256"/>
      <c r="J777" s="284"/>
      <c r="K777" s="245" t="str">
        <f>IF(BDCORRECTIVA[[#This Row],[Fecha entrada]]=0,"",BDCORRECTIVA[[#This Row],[Fecha Fin]]-BDCORRECTIVA[[#This Row],[Fecha entrada]]+1)</f>
        <v/>
      </c>
      <c r="L777" s="256"/>
      <c r="M777" s="256"/>
      <c r="N777" s="256"/>
      <c r="O777" s="256"/>
      <c r="P777" s="256"/>
      <c r="Q777" s="259"/>
      <c r="R777" s="259"/>
      <c r="S777" s="259"/>
      <c r="T777" s="259"/>
    </row>
    <row r="778" spans="1:20" x14ac:dyDescent="0.2">
      <c r="A778" s="256"/>
      <c r="B778" s="257"/>
      <c r="C778" s="283"/>
      <c r="D778" s="259"/>
      <c r="E778" s="259"/>
      <c r="F778" s="259"/>
      <c r="G778" s="259"/>
      <c r="H778" s="259"/>
      <c r="I778" s="256"/>
      <c r="J778" s="284"/>
      <c r="K778" s="245" t="str">
        <f>IF(BDCORRECTIVA[[#This Row],[Fecha entrada]]=0,"",BDCORRECTIVA[[#This Row],[Fecha Fin]]-BDCORRECTIVA[[#This Row],[Fecha entrada]]+1)</f>
        <v/>
      </c>
      <c r="L778" s="256"/>
      <c r="M778" s="256"/>
      <c r="N778" s="256"/>
      <c r="O778" s="256"/>
      <c r="P778" s="256"/>
      <c r="Q778" s="259"/>
      <c r="R778" s="259"/>
      <c r="S778" s="259"/>
      <c r="T778" s="259"/>
    </row>
    <row r="779" spans="1:20" x14ac:dyDescent="0.2">
      <c r="A779" s="256"/>
      <c r="B779" s="257"/>
      <c r="C779" s="283"/>
      <c r="D779" s="259"/>
      <c r="E779" s="259"/>
      <c r="F779" s="259"/>
      <c r="G779" s="259"/>
      <c r="H779" s="259"/>
      <c r="I779" s="256"/>
      <c r="J779" s="284"/>
      <c r="K779" s="245" t="str">
        <f>IF(BDCORRECTIVA[[#This Row],[Fecha entrada]]=0,"",BDCORRECTIVA[[#This Row],[Fecha Fin]]-BDCORRECTIVA[[#This Row],[Fecha entrada]]+1)</f>
        <v/>
      </c>
      <c r="L779" s="256"/>
      <c r="M779" s="256"/>
      <c r="N779" s="256"/>
      <c r="O779" s="256"/>
      <c r="P779" s="256"/>
      <c r="Q779" s="259"/>
      <c r="R779" s="259"/>
      <c r="S779" s="259"/>
      <c r="T779" s="259"/>
    </row>
    <row r="780" spans="1:20" x14ac:dyDescent="0.2">
      <c r="A780" s="256"/>
      <c r="B780" s="257"/>
      <c r="C780" s="283"/>
      <c r="D780" s="259"/>
      <c r="E780" s="259"/>
      <c r="F780" s="259"/>
      <c r="G780" s="259"/>
      <c r="H780" s="259"/>
      <c r="I780" s="256"/>
      <c r="J780" s="284"/>
      <c r="K780" s="245" t="str">
        <f>IF(BDCORRECTIVA[[#This Row],[Fecha entrada]]=0,"",BDCORRECTIVA[[#This Row],[Fecha Fin]]-BDCORRECTIVA[[#This Row],[Fecha entrada]]+1)</f>
        <v/>
      </c>
      <c r="L780" s="256"/>
      <c r="M780" s="256"/>
      <c r="N780" s="256"/>
      <c r="O780" s="256"/>
      <c r="P780" s="256"/>
      <c r="Q780" s="259"/>
      <c r="R780" s="259"/>
      <c r="S780" s="259"/>
      <c r="T780" s="259"/>
    </row>
    <row r="781" spans="1:20" x14ac:dyDescent="0.2">
      <c r="A781" s="256"/>
      <c r="B781" s="257"/>
      <c r="C781" s="283"/>
      <c r="D781" s="259"/>
      <c r="E781" s="259"/>
      <c r="F781" s="259"/>
      <c r="G781" s="259"/>
      <c r="H781" s="259"/>
      <c r="I781" s="256"/>
      <c r="J781" s="284"/>
      <c r="K781" s="245" t="str">
        <f>IF(BDCORRECTIVA[[#This Row],[Fecha entrada]]=0,"",BDCORRECTIVA[[#This Row],[Fecha Fin]]-BDCORRECTIVA[[#This Row],[Fecha entrada]]+1)</f>
        <v/>
      </c>
      <c r="L781" s="256"/>
      <c r="M781" s="256"/>
      <c r="N781" s="256"/>
      <c r="O781" s="256"/>
      <c r="P781" s="256"/>
      <c r="Q781" s="259"/>
      <c r="R781" s="259"/>
      <c r="S781" s="259"/>
      <c r="T781" s="259"/>
    </row>
    <row r="782" spans="1:20" x14ac:dyDescent="0.2">
      <c r="A782" s="256"/>
      <c r="B782" s="257"/>
      <c r="C782" s="283"/>
      <c r="D782" s="259"/>
      <c r="E782" s="259"/>
      <c r="F782" s="259"/>
      <c r="G782" s="259"/>
      <c r="H782" s="259"/>
      <c r="I782" s="256"/>
      <c r="J782" s="284"/>
      <c r="K782" s="245" t="str">
        <f>IF(BDCORRECTIVA[[#This Row],[Fecha entrada]]=0,"",BDCORRECTIVA[[#This Row],[Fecha Fin]]-BDCORRECTIVA[[#This Row],[Fecha entrada]]+1)</f>
        <v/>
      </c>
      <c r="L782" s="256"/>
      <c r="M782" s="256"/>
      <c r="N782" s="256"/>
      <c r="O782" s="256"/>
      <c r="P782" s="256"/>
      <c r="Q782" s="259"/>
      <c r="R782" s="259"/>
      <c r="S782" s="259"/>
      <c r="T782" s="259"/>
    </row>
    <row r="783" spans="1:20" x14ac:dyDescent="0.2">
      <c r="A783" s="256"/>
      <c r="B783" s="257"/>
      <c r="C783" s="283"/>
      <c r="D783" s="259"/>
      <c r="E783" s="259"/>
      <c r="F783" s="259"/>
      <c r="G783" s="259"/>
      <c r="H783" s="259"/>
      <c r="I783" s="256"/>
      <c r="J783" s="284"/>
      <c r="K783" s="245" t="str">
        <f>IF(BDCORRECTIVA[[#This Row],[Fecha entrada]]=0,"",BDCORRECTIVA[[#This Row],[Fecha Fin]]-BDCORRECTIVA[[#This Row],[Fecha entrada]]+1)</f>
        <v/>
      </c>
      <c r="L783" s="256"/>
      <c r="M783" s="256"/>
      <c r="N783" s="256"/>
      <c r="O783" s="256"/>
      <c r="P783" s="256"/>
      <c r="Q783" s="259"/>
      <c r="R783" s="259"/>
      <c r="S783" s="259"/>
      <c r="T783" s="259"/>
    </row>
    <row r="784" spans="1:20" x14ac:dyDescent="0.2">
      <c r="A784" s="256"/>
      <c r="B784" s="257"/>
      <c r="C784" s="283"/>
      <c r="D784" s="259"/>
      <c r="E784" s="259"/>
      <c r="F784" s="259"/>
      <c r="G784" s="259"/>
      <c r="H784" s="259"/>
      <c r="I784" s="256"/>
      <c r="J784" s="284"/>
      <c r="K784" s="245" t="str">
        <f>IF(BDCORRECTIVA[[#This Row],[Fecha entrada]]=0,"",BDCORRECTIVA[[#This Row],[Fecha Fin]]-BDCORRECTIVA[[#This Row],[Fecha entrada]]+1)</f>
        <v/>
      </c>
      <c r="L784" s="256"/>
      <c r="M784" s="256"/>
      <c r="N784" s="256"/>
      <c r="O784" s="256"/>
      <c r="P784" s="256"/>
      <c r="Q784" s="259"/>
      <c r="R784" s="259"/>
      <c r="S784" s="259"/>
      <c r="T784" s="259"/>
    </row>
    <row r="785" spans="1:20" x14ac:dyDescent="0.2">
      <c r="A785" s="256"/>
      <c r="B785" s="257"/>
      <c r="C785" s="283"/>
      <c r="D785" s="259"/>
      <c r="E785" s="259"/>
      <c r="F785" s="259"/>
      <c r="G785" s="259"/>
      <c r="H785" s="259"/>
      <c r="I785" s="256"/>
      <c r="J785" s="284"/>
      <c r="K785" s="245" t="str">
        <f>IF(BDCORRECTIVA[[#This Row],[Fecha entrada]]=0,"",BDCORRECTIVA[[#This Row],[Fecha Fin]]-BDCORRECTIVA[[#This Row],[Fecha entrada]]+1)</f>
        <v/>
      </c>
      <c r="L785" s="256"/>
      <c r="M785" s="256"/>
      <c r="N785" s="256"/>
      <c r="O785" s="256"/>
      <c r="P785" s="256"/>
      <c r="Q785" s="259"/>
      <c r="R785" s="259"/>
      <c r="S785" s="259"/>
      <c r="T785" s="259"/>
    </row>
    <row r="786" spans="1:20" x14ac:dyDescent="0.2">
      <c r="A786" s="256"/>
      <c r="B786" s="257"/>
      <c r="C786" s="283"/>
      <c r="D786" s="259"/>
      <c r="E786" s="259"/>
      <c r="F786" s="259"/>
      <c r="G786" s="259"/>
      <c r="H786" s="259"/>
      <c r="I786" s="256"/>
      <c r="J786" s="284"/>
      <c r="K786" s="245" t="str">
        <f>IF(BDCORRECTIVA[[#This Row],[Fecha entrada]]=0,"",BDCORRECTIVA[[#This Row],[Fecha Fin]]-BDCORRECTIVA[[#This Row],[Fecha entrada]]+1)</f>
        <v/>
      </c>
      <c r="L786" s="256"/>
      <c r="M786" s="256"/>
      <c r="N786" s="256"/>
      <c r="O786" s="256"/>
      <c r="P786" s="256"/>
      <c r="Q786" s="259"/>
      <c r="R786" s="259"/>
      <c r="S786" s="259"/>
      <c r="T786" s="259"/>
    </row>
    <row r="787" spans="1:20" x14ac:dyDescent="0.2">
      <c r="A787" s="256"/>
      <c r="B787" s="257"/>
      <c r="C787" s="283"/>
      <c r="D787" s="259"/>
      <c r="E787" s="259"/>
      <c r="F787" s="259"/>
      <c r="G787" s="259"/>
      <c r="H787" s="259"/>
      <c r="I787" s="256"/>
      <c r="J787" s="284"/>
      <c r="K787" s="245" t="str">
        <f>IF(BDCORRECTIVA[[#This Row],[Fecha entrada]]=0,"",BDCORRECTIVA[[#This Row],[Fecha Fin]]-BDCORRECTIVA[[#This Row],[Fecha entrada]]+1)</f>
        <v/>
      </c>
      <c r="L787" s="256"/>
      <c r="M787" s="256"/>
      <c r="N787" s="256"/>
      <c r="O787" s="256"/>
      <c r="P787" s="256"/>
      <c r="Q787" s="259"/>
      <c r="R787" s="259"/>
      <c r="S787" s="259"/>
      <c r="T787" s="259"/>
    </row>
    <row r="788" spans="1:20" x14ac:dyDescent="0.2">
      <c r="A788" s="256"/>
      <c r="B788" s="257"/>
      <c r="C788" s="283"/>
      <c r="D788" s="259"/>
      <c r="E788" s="259"/>
      <c r="F788" s="259"/>
      <c r="G788" s="259"/>
      <c r="H788" s="259"/>
      <c r="I788" s="256"/>
      <c r="J788" s="284"/>
      <c r="K788" s="245" t="str">
        <f>IF(BDCORRECTIVA[[#This Row],[Fecha entrada]]=0,"",BDCORRECTIVA[[#This Row],[Fecha Fin]]-BDCORRECTIVA[[#This Row],[Fecha entrada]]+1)</f>
        <v/>
      </c>
      <c r="L788" s="256"/>
      <c r="M788" s="256"/>
      <c r="N788" s="256"/>
      <c r="O788" s="256"/>
      <c r="P788" s="256"/>
      <c r="Q788" s="259"/>
      <c r="R788" s="259"/>
      <c r="S788" s="259"/>
      <c r="T788" s="259"/>
    </row>
    <row r="789" spans="1:20" x14ac:dyDescent="0.2">
      <c r="A789" s="256"/>
      <c r="B789" s="257"/>
      <c r="C789" s="283"/>
      <c r="D789" s="259"/>
      <c r="E789" s="259"/>
      <c r="F789" s="259"/>
      <c r="G789" s="259"/>
      <c r="H789" s="259"/>
      <c r="I789" s="256"/>
      <c r="J789" s="284"/>
      <c r="K789" s="245" t="str">
        <f>IF(BDCORRECTIVA[[#This Row],[Fecha entrada]]=0,"",BDCORRECTIVA[[#This Row],[Fecha Fin]]-BDCORRECTIVA[[#This Row],[Fecha entrada]]+1)</f>
        <v/>
      </c>
      <c r="L789" s="256"/>
      <c r="M789" s="256"/>
      <c r="N789" s="256"/>
      <c r="O789" s="256"/>
      <c r="P789" s="256"/>
      <c r="Q789" s="259"/>
      <c r="R789" s="259"/>
      <c r="S789" s="259"/>
      <c r="T789" s="259"/>
    </row>
    <row r="790" spans="1:20" x14ac:dyDescent="0.2">
      <c r="A790" s="256"/>
      <c r="B790" s="257"/>
      <c r="C790" s="283"/>
      <c r="D790" s="259"/>
      <c r="E790" s="259"/>
      <c r="F790" s="259"/>
      <c r="G790" s="259"/>
      <c r="H790" s="259"/>
      <c r="I790" s="256"/>
      <c r="J790" s="284"/>
      <c r="K790" s="245" t="str">
        <f>IF(BDCORRECTIVA[[#This Row],[Fecha entrada]]=0,"",BDCORRECTIVA[[#This Row],[Fecha Fin]]-BDCORRECTIVA[[#This Row],[Fecha entrada]]+1)</f>
        <v/>
      </c>
      <c r="L790" s="256"/>
      <c r="M790" s="256"/>
      <c r="N790" s="256"/>
      <c r="O790" s="256"/>
      <c r="P790" s="256"/>
      <c r="Q790" s="259"/>
      <c r="R790" s="259"/>
      <c r="S790" s="259"/>
      <c r="T790" s="259"/>
    </row>
    <row r="791" spans="1:20" x14ac:dyDescent="0.2">
      <c r="A791" s="256"/>
      <c r="B791" s="257"/>
      <c r="C791" s="283"/>
      <c r="D791" s="259"/>
      <c r="E791" s="259"/>
      <c r="F791" s="259"/>
      <c r="G791" s="259"/>
      <c r="H791" s="259"/>
      <c r="I791" s="256"/>
      <c r="J791" s="284"/>
      <c r="K791" s="245" t="str">
        <f>IF(BDCORRECTIVA[[#This Row],[Fecha entrada]]=0,"",BDCORRECTIVA[[#This Row],[Fecha Fin]]-BDCORRECTIVA[[#This Row],[Fecha entrada]]+1)</f>
        <v/>
      </c>
      <c r="L791" s="256"/>
      <c r="M791" s="256"/>
      <c r="N791" s="256"/>
      <c r="O791" s="256"/>
      <c r="P791" s="256"/>
      <c r="Q791" s="259"/>
      <c r="R791" s="259"/>
      <c r="S791" s="259"/>
      <c r="T791" s="259"/>
    </row>
    <row r="792" spans="1:20" x14ac:dyDescent="0.2">
      <c r="A792" s="256"/>
      <c r="B792" s="257"/>
      <c r="C792" s="283"/>
      <c r="D792" s="259"/>
      <c r="E792" s="259"/>
      <c r="F792" s="259"/>
      <c r="G792" s="259"/>
      <c r="H792" s="259"/>
      <c r="I792" s="256"/>
      <c r="J792" s="284"/>
      <c r="K792" s="245" t="str">
        <f>IF(BDCORRECTIVA[[#This Row],[Fecha entrada]]=0,"",BDCORRECTIVA[[#This Row],[Fecha Fin]]-BDCORRECTIVA[[#This Row],[Fecha entrada]]+1)</f>
        <v/>
      </c>
      <c r="L792" s="256"/>
      <c r="M792" s="256"/>
      <c r="N792" s="256"/>
      <c r="O792" s="256"/>
      <c r="P792" s="256"/>
      <c r="Q792" s="259"/>
      <c r="R792" s="259"/>
      <c r="S792" s="259"/>
      <c r="T792" s="259"/>
    </row>
    <row r="793" spans="1:20" x14ac:dyDescent="0.2">
      <c r="A793" s="256"/>
      <c r="B793" s="257"/>
      <c r="C793" s="283"/>
      <c r="D793" s="259"/>
      <c r="E793" s="259"/>
      <c r="F793" s="259"/>
      <c r="G793" s="259"/>
      <c r="H793" s="259"/>
      <c r="I793" s="256"/>
      <c r="J793" s="284"/>
      <c r="K793" s="245" t="str">
        <f>IF(BDCORRECTIVA[[#This Row],[Fecha entrada]]=0,"",BDCORRECTIVA[[#This Row],[Fecha Fin]]-BDCORRECTIVA[[#This Row],[Fecha entrada]]+1)</f>
        <v/>
      </c>
      <c r="L793" s="256"/>
      <c r="M793" s="256"/>
      <c r="N793" s="256"/>
      <c r="O793" s="256"/>
      <c r="P793" s="256"/>
      <c r="Q793" s="259"/>
      <c r="R793" s="259"/>
      <c r="S793" s="259"/>
      <c r="T793" s="259"/>
    </row>
    <row r="794" spans="1:20" x14ac:dyDescent="0.2">
      <c r="A794" s="256"/>
      <c r="B794" s="257"/>
      <c r="C794" s="283"/>
      <c r="D794" s="259"/>
      <c r="E794" s="259"/>
      <c r="F794" s="259"/>
      <c r="G794" s="259"/>
      <c r="H794" s="259"/>
      <c r="I794" s="256"/>
      <c r="J794" s="284"/>
      <c r="K794" s="245" t="str">
        <f>IF(BDCORRECTIVA[[#This Row],[Fecha entrada]]=0,"",BDCORRECTIVA[[#This Row],[Fecha Fin]]-BDCORRECTIVA[[#This Row],[Fecha entrada]]+1)</f>
        <v/>
      </c>
      <c r="L794" s="256"/>
      <c r="M794" s="256"/>
      <c r="N794" s="256"/>
      <c r="O794" s="256"/>
      <c r="P794" s="256"/>
      <c r="Q794" s="259"/>
      <c r="R794" s="259"/>
      <c r="S794" s="259"/>
      <c r="T794" s="259"/>
    </row>
    <row r="795" spans="1:20" x14ac:dyDescent="0.2">
      <c r="A795" s="256"/>
      <c r="B795" s="257"/>
      <c r="C795" s="283"/>
      <c r="D795" s="259"/>
      <c r="E795" s="259"/>
      <c r="F795" s="259"/>
      <c r="G795" s="259"/>
      <c r="H795" s="259"/>
      <c r="I795" s="256"/>
      <c r="J795" s="284"/>
      <c r="K795" s="245" t="str">
        <f>IF(BDCORRECTIVA[[#This Row],[Fecha entrada]]=0,"",BDCORRECTIVA[[#This Row],[Fecha Fin]]-BDCORRECTIVA[[#This Row],[Fecha entrada]]+1)</f>
        <v/>
      </c>
      <c r="L795" s="256"/>
      <c r="M795" s="256"/>
      <c r="N795" s="256"/>
      <c r="O795" s="256"/>
      <c r="P795" s="256"/>
      <c r="Q795" s="259"/>
      <c r="R795" s="259"/>
      <c r="S795" s="259"/>
      <c r="T795" s="259"/>
    </row>
    <row r="796" spans="1:20" x14ac:dyDescent="0.2">
      <c r="A796" s="256"/>
      <c r="B796" s="257"/>
      <c r="C796" s="283"/>
      <c r="D796" s="259"/>
      <c r="E796" s="259"/>
      <c r="F796" s="259"/>
      <c r="G796" s="259"/>
      <c r="H796" s="259"/>
      <c r="I796" s="256"/>
      <c r="J796" s="284"/>
      <c r="K796" s="245" t="str">
        <f>IF(BDCORRECTIVA[[#This Row],[Fecha entrada]]=0,"",BDCORRECTIVA[[#This Row],[Fecha Fin]]-BDCORRECTIVA[[#This Row],[Fecha entrada]]+1)</f>
        <v/>
      </c>
      <c r="L796" s="256"/>
      <c r="M796" s="256"/>
      <c r="N796" s="256"/>
      <c r="O796" s="256"/>
      <c r="P796" s="256"/>
      <c r="Q796" s="259"/>
      <c r="R796" s="259"/>
      <c r="S796" s="259"/>
      <c r="T796" s="259"/>
    </row>
    <row r="797" spans="1:20" x14ac:dyDescent="0.2">
      <c r="A797" s="256"/>
      <c r="B797" s="257"/>
      <c r="C797" s="283"/>
      <c r="D797" s="259"/>
      <c r="E797" s="259"/>
      <c r="F797" s="259"/>
      <c r="G797" s="259"/>
      <c r="H797" s="259"/>
      <c r="I797" s="256"/>
      <c r="J797" s="284"/>
      <c r="K797" s="245" t="str">
        <f>IF(BDCORRECTIVA[[#This Row],[Fecha entrada]]=0,"",BDCORRECTIVA[[#This Row],[Fecha Fin]]-BDCORRECTIVA[[#This Row],[Fecha entrada]]+1)</f>
        <v/>
      </c>
      <c r="L797" s="256"/>
      <c r="M797" s="256"/>
      <c r="N797" s="256"/>
      <c r="O797" s="256"/>
      <c r="P797" s="256"/>
      <c r="Q797" s="259"/>
      <c r="R797" s="259"/>
      <c r="S797" s="259"/>
      <c r="T797" s="259"/>
    </row>
    <row r="798" spans="1:20" x14ac:dyDescent="0.2">
      <c r="A798" s="256"/>
      <c r="B798" s="257"/>
      <c r="C798" s="283"/>
      <c r="D798" s="259"/>
      <c r="E798" s="259"/>
      <c r="F798" s="259"/>
      <c r="G798" s="259"/>
      <c r="H798" s="259"/>
      <c r="I798" s="256"/>
      <c r="J798" s="284"/>
      <c r="K798" s="245" t="str">
        <f>IF(BDCORRECTIVA[[#This Row],[Fecha entrada]]=0,"",BDCORRECTIVA[[#This Row],[Fecha Fin]]-BDCORRECTIVA[[#This Row],[Fecha entrada]]+1)</f>
        <v/>
      </c>
      <c r="L798" s="256"/>
      <c r="M798" s="256"/>
      <c r="N798" s="256"/>
      <c r="O798" s="256"/>
      <c r="P798" s="256"/>
      <c r="Q798" s="259"/>
      <c r="R798" s="259"/>
      <c r="S798" s="259"/>
      <c r="T798" s="259"/>
    </row>
    <row r="799" spans="1:20" x14ac:dyDescent="0.2">
      <c r="A799" s="256"/>
      <c r="B799" s="257"/>
      <c r="C799" s="283"/>
      <c r="D799" s="259"/>
      <c r="E799" s="259"/>
      <c r="F799" s="259"/>
      <c r="G799" s="259"/>
      <c r="H799" s="259"/>
      <c r="I799" s="256"/>
      <c r="J799" s="284"/>
      <c r="K799" s="245" t="str">
        <f>IF(BDCORRECTIVA[[#This Row],[Fecha entrada]]=0,"",BDCORRECTIVA[[#This Row],[Fecha Fin]]-BDCORRECTIVA[[#This Row],[Fecha entrada]]+1)</f>
        <v/>
      </c>
      <c r="L799" s="256"/>
      <c r="M799" s="256"/>
      <c r="N799" s="256"/>
      <c r="O799" s="256"/>
      <c r="P799" s="256"/>
      <c r="Q799" s="259"/>
      <c r="R799" s="259"/>
      <c r="S799" s="259"/>
      <c r="T799" s="259"/>
    </row>
    <row r="800" spans="1:20" x14ac:dyDescent="0.2">
      <c r="A800" s="256"/>
      <c r="B800" s="257"/>
      <c r="C800" s="283"/>
      <c r="D800" s="259"/>
      <c r="E800" s="259"/>
      <c r="F800" s="259"/>
      <c r="G800" s="259"/>
      <c r="H800" s="259"/>
      <c r="I800" s="256"/>
      <c r="J800" s="284"/>
      <c r="K800" s="245" t="str">
        <f>IF(BDCORRECTIVA[[#This Row],[Fecha entrada]]=0,"",BDCORRECTIVA[[#This Row],[Fecha Fin]]-BDCORRECTIVA[[#This Row],[Fecha entrada]]+1)</f>
        <v/>
      </c>
      <c r="L800" s="256"/>
      <c r="M800" s="256"/>
      <c r="N800" s="256"/>
      <c r="O800" s="256"/>
      <c r="P800" s="256"/>
      <c r="Q800" s="259"/>
      <c r="R800" s="259"/>
      <c r="S800" s="259"/>
      <c r="T800" s="259"/>
    </row>
    <row r="801" spans="1:20" x14ac:dyDescent="0.2">
      <c r="A801" s="256"/>
      <c r="B801" s="257"/>
      <c r="C801" s="283"/>
      <c r="D801" s="259"/>
      <c r="E801" s="259"/>
      <c r="F801" s="259"/>
      <c r="G801" s="259"/>
      <c r="H801" s="259"/>
      <c r="I801" s="256"/>
      <c r="J801" s="284"/>
      <c r="K801" s="245" t="str">
        <f>IF(BDCORRECTIVA[[#This Row],[Fecha entrada]]=0,"",BDCORRECTIVA[[#This Row],[Fecha Fin]]-BDCORRECTIVA[[#This Row],[Fecha entrada]]+1)</f>
        <v/>
      </c>
      <c r="L801" s="256"/>
      <c r="M801" s="256"/>
      <c r="N801" s="256"/>
      <c r="O801" s="256"/>
      <c r="P801" s="256"/>
      <c r="Q801" s="259"/>
      <c r="R801" s="259"/>
      <c r="S801" s="259"/>
      <c r="T801" s="259"/>
    </row>
    <row r="802" spans="1:20" x14ac:dyDescent="0.2">
      <c r="A802" s="256"/>
      <c r="B802" s="257"/>
      <c r="C802" s="283"/>
      <c r="D802" s="259"/>
      <c r="E802" s="259"/>
      <c r="F802" s="259"/>
      <c r="G802" s="259"/>
      <c r="H802" s="259"/>
      <c r="I802" s="256"/>
      <c r="J802" s="284"/>
      <c r="K802" s="245" t="str">
        <f>IF(BDCORRECTIVA[[#This Row],[Fecha entrada]]=0,"",BDCORRECTIVA[[#This Row],[Fecha Fin]]-BDCORRECTIVA[[#This Row],[Fecha entrada]]+1)</f>
        <v/>
      </c>
      <c r="L802" s="256"/>
      <c r="M802" s="256"/>
      <c r="N802" s="256"/>
      <c r="O802" s="256"/>
      <c r="P802" s="256"/>
      <c r="Q802" s="259"/>
      <c r="R802" s="259"/>
      <c r="S802" s="259"/>
      <c r="T802" s="259"/>
    </row>
    <row r="803" spans="1:20" x14ac:dyDescent="0.2">
      <c r="A803" s="256"/>
      <c r="B803" s="257"/>
      <c r="C803" s="283"/>
      <c r="D803" s="259"/>
      <c r="E803" s="259"/>
      <c r="F803" s="259"/>
      <c r="G803" s="259"/>
      <c r="H803" s="259"/>
      <c r="I803" s="256"/>
      <c r="J803" s="284"/>
      <c r="K803" s="245" t="str">
        <f>IF(BDCORRECTIVA[[#This Row],[Fecha entrada]]=0,"",BDCORRECTIVA[[#This Row],[Fecha Fin]]-BDCORRECTIVA[[#This Row],[Fecha entrada]]+1)</f>
        <v/>
      </c>
      <c r="L803" s="256"/>
      <c r="M803" s="256"/>
      <c r="N803" s="256"/>
      <c r="O803" s="256"/>
      <c r="P803" s="256"/>
      <c r="Q803" s="259"/>
      <c r="R803" s="259"/>
      <c r="S803" s="259"/>
      <c r="T803" s="259"/>
    </row>
    <row r="804" spans="1:20" x14ac:dyDescent="0.2">
      <c r="A804" s="256"/>
      <c r="B804" s="257"/>
      <c r="C804" s="283"/>
      <c r="D804" s="259"/>
      <c r="E804" s="259"/>
      <c r="F804" s="259"/>
      <c r="G804" s="259"/>
      <c r="H804" s="259"/>
      <c r="I804" s="256"/>
      <c r="J804" s="284"/>
      <c r="K804" s="245" t="str">
        <f>IF(BDCORRECTIVA[[#This Row],[Fecha entrada]]=0,"",BDCORRECTIVA[[#This Row],[Fecha Fin]]-BDCORRECTIVA[[#This Row],[Fecha entrada]]+1)</f>
        <v/>
      </c>
      <c r="L804" s="256"/>
      <c r="M804" s="256"/>
      <c r="N804" s="256"/>
      <c r="O804" s="256"/>
      <c r="P804" s="256"/>
      <c r="Q804" s="259"/>
      <c r="R804" s="259"/>
      <c r="S804" s="259"/>
      <c r="T804" s="259"/>
    </row>
    <row r="805" spans="1:20" x14ac:dyDescent="0.2">
      <c r="A805" s="256"/>
      <c r="B805" s="257"/>
      <c r="C805" s="283"/>
      <c r="D805" s="259"/>
      <c r="E805" s="259"/>
      <c r="F805" s="259"/>
      <c r="G805" s="259"/>
      <c r="H805" s="259"/>
      <c r="I805" s="256"/>
      <c r="J805" s="284"/>
      <c r="K805" s="245" t="str">
        <f>IF(BDCORRECTIVA[[#This Row],[Fecha entrada]]=0,"",BDCORRECTIVA[[#This Row],[Fecha Fin]]-BDCORRECTIVA[[#This Row],[Fecha entrada]]+1)</f>
        <v/>
      </c>
      <c r="L805" s="256"/>
      <c r="M805" s="256"/>
      <c r="N805" s="256"/>
      <c r="O805" s="256"/>
      <c r="P805" s="256"/>
      <c r="Q805" s="259"/>
      <c r="R805" s="259"/>
      <c r="S805" s="259"/>
      <c r="T805" s="259"/>
    </row>
    <row r="806" spans="1:20" x14ac:dyDescent="0.2">
      <c r="A806" s="256"/>
      <c r="B806" s="257"/>
      <c r="C806" s="283"/>
      <c r="D806" s="259"/>
      <c r="E806" s="259"/>
      <c r="F806" s="259"/>
      <c r="G806" s="259"/>
      <c r="H806" s="259"/>
      <c r="I806" s="256"/>
      <c r="J806" s="284"/>
      <c r="K806" s="245" t="str">
        <f>IF(BDCORRECTIVA[[#This Row],[Fecha entrada]]=0,"",BDCORRECTIVA[[#This Row],[Fecha Fin]]-BDCORRECTIVA[[#This Row],[Fecha entrada]]+1)</f>
        <v/>
      </c>
      <c r="L806" s="256"/>
      <c r="M806" s="256"/>
      <c r="N806" s="256"/>
      <c r="O806" s="256"/>
      <c r="P806" s="256"/>
      <c r="Q806" s="259"/>
      <c r="R806" s="259"/>
      <c r="S806" s="259"/>
      <c r="T806" s="259"/>
    </row>
    <row r="807" spans="1:20" x14ac:dyDescent="0.2">
      <c r="A807" s="256"/>
      <c r="B807" s="257"/>
      <c r="C807" s="283"/>
      <c r="D807" s="259"/>
      <c r="E807" s="259"/>
      <c r="F807" s="259"/>
      <c r="G807" s="259"/>
      <c r="H807" s="259"/>
      <c r="I807" s="256"/>
      <c r="J807" s="284"/>
      <c r="K807" s="245" t="str">
        <f>IF(BDCORRECTIVA[[#This Row],[Fecha entrada]]=0,"",BDCORRECTIVA[[#This Row],[Fecha Fin]]-BDCORRECTIVA[[#This Row],[Fecha entrada]]+1)</f>
        <v/>
      </c>
      <c r="L807" s="256"/>
      <c r="M807" s="256"/>
      <c r="N807" s="256"/>
      <c r="O807" s="256"/>
      <c r="P807" s="256"/>
      <c r="Q807" s="259"/>
      <c r="R807" s="259"/>
      <c r="S807" s="259"/>
      <c r="T807" s="259"/>
    </row>
    <row r="808" spans="1:20" x14ac:dyDescent="0.2">
      <c r="A808" s="256"/>
      <c r="B808" s="257"/>
      <c r="C808" s="283"/>
      <c r="D808" s="259"/>
      <c r="E808" s="259"/>
      <c r="F808" s="259"/>
      <c r="G808" s="259"/>
      <c r="H808" s="259"/>
      <c r="I808" s="256"/>
      <c r="J808" s="284"/>
      <c r="K808" s="245" t="str">
        <f>IF(BDCORRECTIVA[[#This Row],[Fecha entrada]]=0,"",BDCORRECTIVA[[#This Row],[Fecha Fin]]-BDCORRECTIVA[[#This Row],[Fecha entrada]]+1)</f>
        <v/>
      </c>
      <c r="L808" s="256"/>
      <c r="M808" s="256"/>
      <c r="N808" s="256"/>
      <c r="O808" s="256"/>
      <c r="P808" s="256"/>
      <c r="Q808" s="259"/>
      <c r="R808" s="259"/>
      <c r="S808" s="259"/>
      <c r="T808" s="259"/>
    </row>
    <row r="809" spans="1:20" x14ac:dyDescent="0.2">
      <c r="A809" s="256"/>
      <c r="B809" s="257"/>
      <c r="C809" s="283"/>
      <c r="D809" s="259"/>
      <c r="E809" s="259"/>
      <c r="F809" s="259"/>
      <c r="G809" s="259"/>
      <c r="H809" s="259"/>
      <c r="I809" s="256"/>
      <c r="J809" s="284"/>
      <c r="K809" s="245" t="str">
        <f>IF(BDCORRECTIVA[[#This Row],[Fecha entrada]]=0,"",BDCORRECTIVA[[#This Row],[Fecha Fin]]-BDCORRECTIVA[[#This Row],[Fecha entrada]]+1)</f>
        <v/>
      </c>
      <c r="L809" s="256"/>
      <c r="M809" s="256"/>
      <c r="N809" s="256"/>
      <c r="O809" s="256"/>
      <c r="P809" s="256"/>
      <c r="Q809" s="259"/>
      <c r="R809" s="259"/>
      <c r="S809" s="259"/>
      <c r="T809" s="259"/>
    </row>
    <row r="810" spans="1:20" x14ac:dyDescent="0.2">
      <c r="A810" s="256"/>
      <c r="B810" s="257"/>
      <c r="C810" s="283"/>
      <c r="D810" s="259"/>
      <c r="E810" s="259"/>
      <c r="F810" s="259"/>
      <c r="G810" s="259"/>
      <c r="H810" s="259"/>
      <c r="I810" s="256"/>
      <c r="J810" s="284"/>
      <c r="K810" s="245" t="str">
        <f>IF(BDCORRECTIVA[[#This Row],[Fecha entrada]]=0,"",BDCORRECTIVA[[#This Row],[Fecha Fin]]-BDCORRECTIVA[[#This Row],[Fecha entrada]]+1)</f>
        <v/>
      </c>
      <c r="L810" s="256"/>
      <c r="M810" s="256"/>
      <c r="N810" s="256"/>
      <c r="O810" s="256"/>
      <c r="P810" s="256"/>
      <c r="Q810" s="259"/>
      <c r="R810" s="259"/>
      <c r="S810" s="259"/>
      <c r="T810" s="259"/>
    </row>
    <row r="811" spans="1:20" x14ac:dyDescent="0.2">
      <c r="A811" s="256"/>
      <c r="B811" s="257"/>
      <c r="C811" s="283"/>
      <c r="D811" s="259"/>
      <c r="E811" s="259"/>
      <c r="F811" s="259"/>
      <c r="G811" s="259"/>
      <c r="H811" s="259"/>
      <c r="I811" s="256"/>
      <c r="J811" s="284"/>
      <c r="K811" s="245" t="str">
        <f>IF(BDCORRECTIVA[[#This Row],[Fecha entrada]]=0,"",BDCORRECTIVA[[#This Row],[Fecha Fin]]-BDCORRECTIVA[[#This Row],[Fecha entrada]]+1)</f>
        <v/>
      </c>
      <c r="L811" s="256"/>
      <c r="M811" s="256"/>
      <c r="N811" s="256"/>
      <c r="O811" s="256"/>
      <c r="P811" s="256"/>
      <c r="Q811" s="259"/>
      <c r="R811" s="259"/>
      <c r="S811" s="259"/>
      <c r="T811" s="259"/>
    </row>
    <row r="812" spans="1:20" x14ac:dyDescent="0.2">
      <c r="A812" s="256"/>
      <c r="B812" s="257"/>
      <c r="C812" s="283"/>
      <c r="D812" s="259"/>
      <c r="E812" s="259"/>
      <c r="F812" s="259"/>
      <c r="G812" s="259"/>
      <c r="H812" s="259"/>
      <c r="I812" s="256"/>
      <c r="J812" s="284"/>
      <c r="K812" s="245" t="str">
        <f>IF(BDCORRECTIVA[[#This Row],[Fecha entrada]]=0,"",BDCORRECTIVA[[#This Row],[Fecha Fin]]-BDCORRECTIVA[[#This Row],[Fecha entrada]]+1)</f>
        <v/>
      </c>
      <c r="L812" s="256"/>
      <c r="M812" s="256"/>
      <c r="N812" s="256"/>
      <c r="O812" s="256"/>
      <c r="P812" s="256"/>
      <c r="Q812" s="259"/>
      <c r="R812" s="259"/>
      <c r="S812" s="259"/>
      <c r="T812" s="259"/>
    </row>
    <row r="813" spans="1:20" x14ac:dyDescent="0.2">
      <c r="A813" s="256"/>
      <c r="B813" s="257"/>
      <c r="C813" s="283"/>
      <c r="D813" s="259"/>
      <c r="E813" s="259"/>
      <c r="F813" s="259"/>
      <c r="G813" s="259"/>
      <c r="H813" s="259"/>
      <c r="I813" s="256"/>
      <c r="J813" s="284"/>
      <c r="K813" s="245" t="str">
        <f>IF(BDCORRECTIVA[[#This Row],[Fecha entrada]]=0,"",BDCORRECTIVA[[#This Row],[Fecha Fin]]-BDCORRECTIVA[[#This Row],[Fecha entrada]]+1)</f>
        <v/>
      </c>
      <c r="L813" s="256"/>
      <c r="M813" s="256"/>
      <c r="N813" s="256"/>
      <c r="O813" s="256"/>
      <c r="P813" s="256"/>
      <c r="Q813" s="259"/>
      <c r="R813" s="259"/>
      <c r="S813" s="259"/>
      <c r="T813" s="259"/>
    </row>
    <row r="814" spans="1:20" x14ac:dyDescent="0.2">
      <c r="A814" s="256"/>
      <c r="B814" s="257"/>
      <c r="C814" s="283"/>
      <c r="D814" s="259"/>
      <c r="E814" s="259"/>
      <c r="F814" s="259"/>
      <c r="G814" s="259"/>
      <c r="H814" s="259"/>
      <c r="I814" s="256"/>
      <c r="J814" s="284"/>
      <c r="K814" s="245" t="str">
        <f>IF(BDCORRECTIVA[[#This Row],[Fecha entrada]]=0,"",BDCORRECTIVA[[#This Row],[Fecha Fin]]-BDCORRECTIVA[[#This Row],[Fecha entrada]]+1)</f>
        <v/>
      </c>
      <c r="L814" s="256"/>
      <c r="M814" s="256"/>
      <c r="N814" s="256"/>
      <c r="O814" s="256"/>
      <c r="P814" s="256"/>
      <c r="Q814" s="259"/>
      <c r="R814" s="259"/>
      <c r="S814" s="259"/>
      <c r="T814" s="259"/>
    </row>
    <row r="815" spans="1:20" x14ac:dyDescent="0.2">
      <c r="A815" s="256"/>
      <c r="B815" s="257"/>
      <c r="C815" s="283"/>
      <c r="D815" s="259"/>
      <c r="E815" s="259"/>
      <c r="F815" s="259"/>
      <c r="G815" s="259"/>
      <c r="H815" s="259"/>
      <c r="I815" s="256"/>
      <c r="J815" s="284"/>
      <c r="K815" s="245" t="str">
        <f>IF(BDCORRECTIVA[[#This Row],[Fecha entrada]]=0,"",BDCORRECTIVA[[#This Row],[Fecha Fin]]-BDCORRECTIVA[[#This Row],[Fecha entrada]]+1)</f>
        <v/>
      </c>
      <c r="L815" s="256"/>
      <c r="M815" s="256"/>
      <c r="N815" s="256"/>
      <c r="O815" s="256"/>
      <c r="P815" s="256"/>
      <c r="Q815" s="259"/>
      <c r="R815" s="259"/>
      <c r="S815" s="259"/>
      <c r="T815" s="259"/>
    </row>
    <row r="816" spans="1:20" x14ac:dyDescent="0.2">
      <c r="A816" s="256"/>
      <c r="B816" s="257"/>
      <c r="C816" s="283"/>
      <c r="D816" s="259"/>
      <c r="E816" s="259"/>
      <c r="F816" s="259"/>
      <c r="G816" s="259"/>
      <c r="H816" s="259"/>
      <c r="I816" s="256"/>
      <c r="J816" s="284"/>
      <c r="K816" s="245" t="str">
        <f>IF(BDCORRECTIVA[[#This Row],[Fecha entrada]]=0,"",BDCORRECTIVA[[#This Row],[Fecha Fin]]-BDCORRECTIVA[[#This Row],[Fecha entrada]]+1)</f>
        <v/>
      </c>
      <c r="L816" s="256"/>
      <c r="M816" s="256"/>
      <c r="N816" s="256"/>
      <c r="O816" s="256"/>
      <c r="P816" s="256"/>
      <c r="Q816" s="259"/>
      <c r="R816" s="259"/>
      <c r="S816" s="259"/>
      <c r="T816" s="259"/>
    </row>
    <row r="817" spans="1:20" x14ac:dyDescent="0.2">
      <c r="A817" s="256"/>
      <c r="B817" s="257"/>
      <c r="C817" s="283"/>
      <c r="D817" s="259"/>
      <c r="E817" s="259"/>
      <c r="F817" s="259"/>
      <c r="G817" s="259"/>
      <c r="H817" s="259"/>
      <c r="I817" s="256"/>
      <c r="J817" s="284"/>
      <c r="K817" s="245" t="str">
        <f>IF(BDCORRECTIVA[[#This Row],[Fecha entrada]]=0,"",BDCORRECTIVA[[#This Row],[Fecha Fin]]-BDCORRECTIVA[[#This Row],[Fecha entrada]]+1)</f>
        <v/>
      </c>
      <c r="L817" s="256"/>
      <c r="M817" s="256"/>
      <c r="N817" s="256"/>
      <c r="O817" s="256"/>
      <c r="P817" s="256"/>
      <c r="Q817" s="259"/>
      <c r="R817" s="259"/>
      <c r="S817" s="259"/>
      <c r="T817" s="259"/>
    </row>
    <row r="818" spans="1:20" x14ac:dyDescent="0.2">
      <c r="A818" s="256"/>
      <c r="B818" s="257"/>
      <c r="C818" s="283"/>
      <c r="D818" s="259"/>
      <c r="E818" s="259"/>
      <c r="F818" s="259"/>
      <c r="G818" s="259"/>
      <c r="H818" s="259"/>
      <c r="I818" s="256"/>
      <c r="J818" s="284"/>
      <c r="K818" s="245" t="str">
        <f>IF(BDCORRECTIVA[[#This Row],[Fecha entrada]]=0,"",BDCORRECTIVA[[#This Row],[Fecha Fin]]-BDCORRECTIVA[[#This Row],[Fecha entrada]]+1)</f>
        <v/>
      </c>
      <c r="L818" s="256"/>
      <c r="M818" s="256"/>
      <c r="N818" s="256"/>
      <c r="O818" s="256"/>
      <c r="P818" s="256"/>
      <c r="Q818" s="259"/>
      <c r="R818" s="259"/>
      <c r="S818" s="259"/>
      <c r="T818" s="259"/>
    </row>
    <row r="819" spans="1:20" x14ac:dyDescent="0.2">
      <c r="A819" s="256"/>
      <c r="B819" s="257"/>
      <c r="C819" s="283"/>
      <c r="D819" s="259"/>
      <c r="E819" s="259"/>
      <c r="F819" s="259"/>
      <c r="G819" s="259"/>
      <c r="H819" s="259"/>
      <c r="I819" s="256"/>
      <c r="J819" s="284"/>
      <c r="K819" s="245" t="str">
        <f>IF(BDCORRECTIVA[[#This Row],[Fecha entrada]]=0,"",BDCORRECTIVA[[#This Row],[Fecha Fin]]-BDCORRECTIVA[[#This Row],[Fecha entrada]]+1)</f>
        <v/>
      </c>
      <c r="L819" s="256"/>
      <c r="M819" s="256"/>
      <c r="N819" s="256"/>
      <c r="O819" s="256"/>
      <c r="P819" s="256"/>
      <c r="Q819" s="259"/>
      <c r="R819" s="259"/>
      <c r="S819" s="259"/>
      <c r="T819" s="259"/>
    </row>
    <row r="820" spans="1:20" x14ac:dyDescent="0.2">
      <c r="A820" s="256"/>
      <c r="B820" s="257"/>
      <c r="C820" s="283"/>
      <c r="D820" s="259"/>
      <c r="E820" s="259"/>
      <c r="F820" s="259"/>
      <c r="G820" s="259"/>
      <c r="H820" s="259"/>
      <c r="I820" s="256"/>
      <c r="J820" s="284"/>
      <c r="K820" s="245" t="str">
        <f>IF(BDCORRECTIVA[[#This Row],[Fecha entrada]]=0,"",BDCORRECTIVA[[#This Row],[Fecha Fin]]-BDCORRECTIVA[[#This Row],[Fecha entrada]]+1)</f>
        <v/>
      </c>
      <c r="L820" s="256"/>
      <c r="M820" s="256"/>
      <c r="N820" s="256"/>
      <c r="O820" s="256"/>
      <c r="P820" s="256"/>
      <c r="Q820" s="259"/>
      <c r="R820" s="259"/>
      <c r="S820" s="259"/>
      <c r="T820" s="259"/>
    </row>
    <row r="821" spans="1:20" x14ac:dyDescent="0.2">
      <c r="A821" s="256"/>
      <c r="B821" s="257"/>
      <c r="C821" s="283"/>
      <c r="D821" s="259"/>
      <c r="E821" s="259"/>
      <c r="F821" s="259"/>
      <c r="G821" s="259"/>
      <c r="H821" s="259"/>
      <c r="I821" s="256"/>
      <c r="J821" s="284"/>
      <c r="K821" s="245" t="str">
        <f>IF(BDCORRECTIVA[[#This Row],[Fecha entrada]]=0,"",BDCORRECTIVA[[#This Row],[Fecha Fin]]-BDCORRECTIVA[[#This Row],[Fecha entrada]]+1)</f>
        <v/>
      </c>
      <c r="L821" s="256"/>
      <c r="M821" s="256"/>
      <c r="N821" s="256"/>
      <c r="O821" s="256"/>
      <c r="P821" s="256"/>
      <c r="Q821" s="259"/>
      <c r="R821" s="259"/>
      <c r="S821" s="259"/>
      <c r="T821" s="259"/>
    </row>
    <row r="822" spans="1:20" x14ac:dyDescent="0.2">
      <c r="A822" s="256"/>
      <c r="B822" s="257"/>
      <c r="C822" s="283"/>
      <c r="D822" s="259"/>
      <c r="E822" s="259"/>
      <c r="F822" s="259"/>
      <c r="G822" s="259"/>
      <c r="H822" s="259"/>
      <c r="I822" s="256"/>
      <c r="J822" s="284"/>
      <c r="K822" s="245" t="str">
        <f>IF(BDCORRECTIVA[[#This Row],[Fecha entrada]]=0,"",BDCORRECTIVA[[#This Row],[Fecha Fin]]-BDCORRECTIVA[[#This Row],[Fecha entrada]]+1)</f>
        <v/>
      </c>
      <c r="L822" s="256"/>
      <c r="M822" s="256"/>
      <c r="N822" s="256"/>
      <c r="O822" s="256"/>
      <c r="P822" s="256"/>
      <c r="Q822" s="259"/>
      <c r="R822" s="259"/>
      <c r="S822" s="259"/>
      <c r="T822" s="259"/>
    </row>
    <row r="823" spans="1:20" x14ac:dyDescent="0.2">
      <c r="A823" s="256"/>
      <c r="B823" s="257"/>
      <c r="C823" s="283"/>
      <c r="D823" s="259"/>
      <c r="E823" s="259"/>
      <c r="F823" s="259"/>
      <c r="G823" s="259"/>
      <c r="H823" s="259"/>
      <c r="I823" s="256"/>
      <c r="J823" s="284"/>
      <c r="K823" s="245" t="str">
        <f>IF(BDCORRECTIVA[[#This Row],[Fecha entrada]]=0,"",BDCORRECTIVA[[#This Row],[Fecha Fin]]-BDCORRECTIVA[[#This Row],[Fecha entrada]]+1)</f>
        <v/>
      </c>
      <c r="L823" s="256"/>
      <c r="M823" s="256"/>
      <c r="N823" s="256"/>
      <c r="O823" s="256"/>
      <c r="P823" s="256"/>
      <c r="Q823" s="259"/>
      <c r="R823" s="259"/>
      <c r="S823" s="259"/>
      <c r="T823" s="259"/>
    </row>
    <row r="824" spans="1:20" x14ac:dyDescent="0.2">
      <c r="A824" s="256"/>
      <c r="B824" s="257"/>
      <c r="C824" s="283"/>
      <c r="D824" s="259"/>
      <c r="E824" s="259"/>
      <c r="F824" s="259"/>
      <c r="G824" s="259"/>
      <c r="H824" s="259"/>
      <c r="I824" s="256"/>
      <c r="J824" s="284"/>
      <c r="K824" s="245" t="str">
        <f>IF(BDCORRECTIVA[[#This Row],[Fecha entrada]]=0,"",BDCORRECTIVA[[#This Row],[Fecha Fin]]-BDCORRECTIVA[[#This Row],[Fecha entrada]]+1)</f>
        <v/>
      </c>
      <c r="L824" s="256"/>
      <c r="M824" s="256"/>
      <c r="N824" s="256"/>
      <c r="O824" s="256"/>
      <c r="P824" s="256"/>
      <c r="Q824" s="259"/>
      <c r="R824" s="259"/>
      <c r="S824" s="259"/>
      <c r="T824" s="259"/>
    </row>
    <row r="825" spans="1:20" x14ac:dyDescent="0.2">
      <c r="A825" s="256"/>
      <c r="B825" s="257"/>
      <c r="C825" s="283"/>
      <c r="D825" s="259"/>
      <c r="E825" s="259"/>
      <c r="F825" s="259"/>
      <c r="G825" s="259"/>
      <c r="H825" s="259"/>
      <c r="I825" s="256"/>
      <c r="J825" s="284"/>
      <c r="K825" s="245" t="str">
        <f>IF(BDCORRECTIVA[[#This Row],[Fecha entrada]]=0,"",BDCORRECTIVA[[#This Row],[Fecha Fin]]-BDCORRECTIVA[[#This Row],[Fecha entrada]]+1)</f>
        <v/>
      </c>
      <c r="L825" s="256"/>
      <c r="M825" s="256"/>
      <c r="N825" s="256"/>
      <c r="O825" s="256"/>
      <c r="P825" s="256"/>
      <c r="Q825" s="259"/>
      <c r="R825" s="259"/>
      <c r="S825" s="259"/>
      <c r="T825" s="259"/>
    </row>
    <row r="826" spans="1:20" x14ac:dyDescent="0.2">
      <c r="A826" s="256"/>
      <c r="B826" s="257"/>
      <c r="C826" s="283"/>
      <c r="D826" s="259"/>
      <c r="E826" s="259"/>
      <c r="F826" s="259"/>
      <c r="G826" s="259"/>
      <c r="H826" s="259"/>
      <c r="I826" s="256"/>
      <c r="J826" s="284"/>
      <c r="K826" s="245" t="str">
        <f>IF(BDCORRECTIVA[[#This Row],[Fecha entrada]]=0,"",BDCORRECTIVA[[#This Row],[Fecha Fin]]-BDCORRECTIVA[[#This Row],[Fecha entrada]]+1)</f>
        <v/>
      </c>
      <c r="L826" s="256"/>
      <c r="M826" s="256"/>
      <c r="N826" s="256"/>
      <c r="O826" s="256"/>
      <c r="P826" s="256"/>
      <c r="Q826" s="259"/>
      <c r="R826" s="259"/>
      <c r="S826" s="259"/>
      <c r="T826" s="259"/>
    </row>
    <row r="827" spans="1:20" x14ac:dyDescent="0.2">
      <c r="A827" s="256"/>
      <c r="B827" s="257"/>
      <c r="C827" s="283"/>
      <c r="D827" s="259"/>
      <c r="E827" s="259"/>
      <c r="F827" s="259"/>
      <c r="G827" s="259"/>
      <c r="H827" s="259"/>
      <c r="I827" s="256"/>
      <c r="J827" s="284"/>
      <c r="K827" s="245" t="str">
        <f>IF(BDCORRECTIVA[[#This Row],[Fecha entrada]]=0,"",BDCORRECTIVA[[#This Row],[Fecha Fin]]-BDCORRECTIVA[[#This Row],[Fecha entrada]]+1)</f>
        <v/>
      </c>
      <c r="L827" s="256"/>
      <c r="M827" s="256"/>
      <c r="N827" s="256"/>
      <c r="O827" s="256"/>
      <c r="P827" s="256"/>
      <c r="Q827" s="259"/>
      <c r="R827" s="259"/>
      <c r="S827" s="259"/>
      <c r="T827" s="259"/>
    </row>
    <row r="828" spans="1:20" x14ac:dyDescent="0.2">
      <c r="A828" s="256"/>
      <c r="B828" s="257"/>
      <c r="C828" s="283"/>
      <c r="D828" s="259"/>
      <c r="E828" s="259"/>
      <c r="F828" s="259"/>
      <c r="G828" s="259"/>
      <c r="H828" s="259"/>
      <c r="I828" s="256"/>
      <c r="J828" s="284"/>
      <c r="K828" s="245" t="str">
        <f>IF(BDCORRECTIVA[[#This Row],[Fecha entrada]]=0,"",BDCORRECTIVA[[#This Row],[Fecha Fin]]-BDCORRECTIVA[[#This Row],[Fecha entrada]]+1)</f>
        <v/>
      </c>
      <c r="L828" s="256"/>
      <c r="M828" s="256"/>
      <c r="N828" s="256"/>
      <c r="O828" s="256"/>
      <c r="P828" s="256"/>
      <c r="Q828" s="259"/>
      <c r="R828" s="259"/>
      <c r="S828" s="259"/>
      <c r="T828" s="259"/>
    </row>
    <row r="829" spans="1:20" x14ac:dyDescent="0.2">
      <c r="A829" s="256"/>
      <c r="B829" s="257"/>
      <c r="C829" s="283"/>
      <c r="D829" s="259"/>
      <c r="E829" s="259"/>
      <c r="F829" s="259"/>
      <c r="G829" s="259"/>
      <c r="H829" s="259"/>
      <c r="I829" s="256"/>
      <c r="J829" s="284"/>
      <c r="K829" s="245" t="str">
        <f>IF(BDCORRECTIVA[[#This Row],[Fecha entrada]]=0,"",BDCORRECTIVA[[#This Row],[Fecha Fin]]-BDCORRECTIVA[[#This Row],[Fecha entrada]]+1)</f>
        <v/>
      </c>
      <c r="L829" s="256"/>
      <c r="M829" s="256"/>
      <c r="N829" s="256"/>
      <c r="O829" s="256"/>
      <c r="P829" s="256"/>
      <c r="Q829" s="259"/>
      <c r="R829" s="259"/>
      <c r="S829" s="259"/>
      <c r="T829" s="259"/>
    </row>
    <row r="830" spans="1:20" x14ac:dyDescent="0.2">
      <c r="A830" s="256"/>
      <c r="B830" s="257"/>
      <c r="C830" s="283"/>
      <c r="D830" s="259"/>
      <c r="E830" s="259"/>
      <c r="F830" s="259"/>
      <c r="G830" s="259"/>
      <c r="H830" s="259"/>
      <c r="I830" s="256"/>
      <c r="J830" s="284"/>
      <c r="K830" s="245" t="str">
        <f>IF(BDCORRECTIVA[[#This Row],[Fecha entrada]]=0,"",BDCORRECTIVA[[#This Row],[Fecha Fin]]-BDCORRECTIVA[[#This Row],[Fecha entrada]]+1)</f>
        <v/>
      </c>
      <c r="L830" s="256"/>
      <c r="M830" s="256"/>
      <c r="N830" s="256"/>
      <c r="O830" s="256"/>
      <c r="P830" s="256"/>
      <c r="Q830" s="259"/>
      <c r="R830" s="259"/>
      <c r="S830" s="259"/>
      <c r="T830" s="259"/>
    </row>
    <row r="831" spans="1:20" x14ac:dyDescent="0.2">
      <c r="A831" s="256"/>
      <c r="B831" s="257"/>
      <c r="C831" s="283"/>
      <c r="D831" s="259"/>
      <c r="E831" s="259"/>
      <c r="F831" s="259"/>
      <c r="G831" s="259"/>
      <c r="H831" s="259"/>
      <c r="I831" s="256"/>
      <c r="J831" s="284"/>
      <c r="K831" s="245" t="str">
        <f>IF(BDCORRECTIVA[[#This Row],[Fecha entrada]]=0,"",BDCORRECTIVA[[#This Row],[Fecha Fin]]-BDCORRECTIVA[[#This Row],[Fecha entrada]]+1)</f>
        <v/>
      </c>
      <c r="L831" s="256"/>
      <c r="M831" s="256"/>
      <c r="N831" s="256"/>
      <c r="O831" s="256"/>
      <c r="P831" s="256"/>
      <c r="Q831" s="259"/>
      <c r="R831" s="259"/>
      <c r="S831" s="259"/>
      <c r="T831" s="259"/>
    </row>
    <row r="832" spans="1:20" x14ac:dyDescent="0.2">
      <c r="A832" s="256"/>
      <c r="B832" s="257"/>
      <c r="C832" s="283"/>
      <c r="D832" s="259"/>
      <c r="E832" s="259"/>
      <c r="F832" s="259"/>
      <c r="G832" s="259"/>
      <c r="H832" s="259"/>
      <c r="I832" s="256"/>
      <c r="J832" s="284"/>
      <c r="K832" s="245" t="str">
        <f>IF(BDCORRECTIVA[[#This Row],[Fecha entrada]]=0,"",BDCORRECTIVA[[#This Row],[Fecha Fin]]-BDCORRECTIVA[[#This Row],[Fecha entrada]]+1)</f>
        <v/>
      </c>
      <c r="L832" s="256"/>
      <c r="M832" s="256"/>
      <c r="N832" s="256"/>
      <c r="O832" s="256"/>
      <c r="P832" s="256"/>
      <c r="Q832" s="259"/>
      <c r="R832" s="259"/>
      <c r="S832" s="259"/>
      <c r="T832" s="259"/>
    </row>
    <row r="833" spans="1:20" x14ac:dyDescent="0.2">
      <c r="A833" s="256"/>
      <c r="B833" s="257"/>
      <c r="C833" s="283"/>
      <c r="D833" s="259"/>
      <c r="E833" s="259"/>
      <c r="F833" s="259"/>
      <c r="G833" s="259"/>
      <c r="H833" s="259"/>
      <c r="I833" s="256"/>
      <c r="J833" s="284"/>
      <c r="K833" s="245" t="str">
        <f>IF(BDCORRECTIVA[[#This Row],[Fecha entrada]]=0,"",BDCORRECTIVA[[#This Row],[Fecha Fin]]-BDCORRECTIVA[[#This Row],[Fecha entrada]]+1)</f>
        <v/>
      </c>
      <c r="L833" s="256"/>
      <c r="M833" s="256"/>
      <c r="N833" s="256"/>
      <c r="O833" s="256"/>
      <c r="P833" s="256"/>
      <c r="Q833" s="259"/>
      <c r="R833" s="259"/>
      <c r="S833" s="259"/>
      <c r="T833" s="259"/>
    </row>
    <row r="834" spans="1:20" x14ac:dyDescent="0.2">
      <c r="A834" s="256"/>
      <c r="B834" s="257"/>
      <c r="C834" s="283"/>
      <c r="D834" s="259"/>
      <c r="E834" s="259"/>
      <c r="F834" s="259"/>
      <c r="G834" s="259"/>
      <c r="H834" s="259"/>
      <c r="I834" s="256"/>
      <c r="J834" s="284"/>
      <c r="K834" s="245" t="str">
        <f>IF(BDCORRECTIVA[[#This Row],[Fecha entrada]]=0,"",BDCORRECTIVA[[#This Row],[Fecha Fin]]-BDCORRECTIVA[[#This Row],[Fecha entrada]]+1)</f>
        <v/>
      </c>
      <c r="L834" s="256"/>
      <c r="M834" s="256"/>
      <c r="N834" s="256"/>
      <c r="O834" s="256"/>
      <c r="P834" s="256"/>
      <c r="Q834" s="259"/>
      <c r="R834" s="259"/>
      <c r="S834" s="259"/>
      <c r="T834" s="259"/>
    </row>
    <row r="835" spans="1:20" x14ac:dyDescent="0.2">
      <c r="A835" s="256"/>
      <c r="B835" s="257"/>
      <c r="C835" s="283"/>
      <c r="D835" s="259"/>
      <c r="E835" s="259"/>
      <c r="F835" s="259"/>
      <c r="G835" s="259"/>
      <c r="H835" s="259"/>
      <c r="I835" s="256"/>
      <c r="J835" s="284"/>
      <c r="K835" s="245" t="str">
        <f>IF(BDCORRECTIVA[[#This Row],[Fecha entrada]]=0,"",BDCORRECTIVA[[#This Row],[Fecha Fin]]-BDCORRECTIVA[[#This Row],[Fecha entrada]]+1)</f>
        <v/>
      </c>
      <c r="L835" s="256"/>
      <c r="M835" s="256"/>
      <c r="N835" s="256"/>
      <c r="O835" s="256"/>
      <c r="P835" s="256"/>
      <c r="Q835" s="259"/>
      <c r="R835" s="259"/>
      <c r="S835" s="259"/>
      <c r="T835" s="259"/>
    </row>
    <row r="836" spans="1:20" x14ac:dyDescent="0.2">
      <c r="A836" s="256"/>
      <c r="B836" s="257"/>
      <c r="C836" s="283"/>
      <c r="D836" s="259"/>
      <c r="E836" s="259"/>
      <c r="F836" s="259"/>
      <c r="G836" s="259"/>
      <c r="H836" s="259"/>
      <c r="I836" s="256"/>
      <c r="J836" s="284"/>
      <c r="K836" s="245" t="str">
        <f>IF(BDCORRECTIVA[[#This Row],[Fecha entrada]]=0,"",BDCORRECTIVA[[#This Row],[Fecha Fin]]-BDCORRECTIVA[[#This Row],[Fecha entrada]]+1)</f>
        <v/>
      </c>
      <c r="L836" s="256"/>
      <c r="M836" s="256"/>
      <c r="N836" s="256"/>
      <c r="O836" s="256"/>
      <c r="P836" s="256"/>
      <c r="Q836" s="259"/>
      <c r="R836" s="259"/>
      <c r="S836" s="259"/>
      <c r="T836" s="259"/>
    </row>
    <row r="837" spans="1:20" x14ac:dyDescent="0.2">
      <c r="A837" s="256"/>
      <c r="B837" s="257"/>
      <c r="C837" s="283"/>
      <c r="D837" s="259"/>
      <c r="E837" s="259"/>
      <c r="F837" s="259"/>
      <c r="G837" s="259"/>
      <c r="H837" s="259"/>
      <c r="I837" s="256"/>
      <c r="J837" s="284"/>
      <c r="K837" s="245" t="str">
        <f>IF(BDCORRECTIVA[[#This Row],[Fecha entrada]]=0,"",BDCORRECTIVA[[#This Row],[Fecha Fin]]-BDCORRECTIVA[[#This Row],[Fecha entrada]]+1)</f>
        <v/>
      </c>
      <c r="L837" s="256"/>
      <c r="M837" s="256"/>
      <c r="N837" s="256"/>
      <c r="O837" s="256"/>
      <c r="P837" s="256"/>
      <c r="Q837" s="259"/>
      <c r="R837" s="259"/>
      <c r="S837" s="259"/>
      <c r="T837" s="259"/>
    </row>
    <row r="838" spans="1:20" x14ac:dyDescent="0.2">
      <c r="A838" s="256"/>
      <c r="B838" s="257"/>
      <c r="C838" s="283"/>
      <c r="D838" s="259"/>
      <c r="E838" s="259"/>
      <c r="F838" s="259"/>
      <c r="G838" s="259"/>
      <c r="H838" s="259"/>
      <c r="I838" s="256"/>
      <c r="J838" s="284"/>
      <c r="K838" s="245" t="str">
        <f>IF(BDCORRECTIVA[[#This Row],[Fecha entrada]]=0,"",BDCORRECTIVA[[#This Row],[Fecha Fin]]-BDCORRECTIVA[[#This Row],[Fecha entrada]]+1)</f>
        <v/>
      </c>
      <c r="L838" s="256"/>
      <c r="M838" s="256"/>
      <c r="N838" s="256"/>
      <c r="O838" s="256"/>
      <c r="P838" s="256"/>
      <c r="Q838" s="259"/>
      <c r="R838" s="259"/>
      <c r="S838" s="259"/>
      <c r="T838" s="259"/>
    </row>
    <row r="839" spans="1:20" x14ac:dyDescent="0.2">
      <c r="A839" s="256"/>
      <c r="B839" s="257"/>
      <c r="C839" s="283"/>
      <c r="D839" s="259"/>
      <c r="E839" s="259"/>
      <c r="F839" s="259"/>
      <c r="G839" s="259"/>
      <c r="H839" s="259"/>
      <c r="I839" s="256"/>
      <c r="J839" s="284"/>
      <c r="K839" s="245" t="str">
        <f>IF(BDCORRECTIVA[[#This Row],[Fecha entrada]]=0,"",BDCORRECTIVA[[#This Row],[Fecha Fin]]-BDCORRECTIVA[[#This Row],[Fecha entrada]]+1)</f>
        <v/>
      </c>
      <c r="L839" s="256"/>
      <c r="M839" s="256"/>
      <c r="N839" s="256"/>
      <c r="O839" s="256"/>
      <c r="P839" s="256"/>
      <c r="Q839" s="259"/>
      <c r="R839" s="259"/>
      <c r="S839" s="259"/>
      <c r="T839" s="259"/>
    </row>
    <row r="840" spans="1:20" x14ac:dyDescent="0.2">
      <c r="A840" s="256"/>
      <c r="B840" s="257"/>
      <c r="C840" s="283"/>
      <c r="D840" s="259"/>
      <c r="E840" s="259"/>
      <c r="F840" s="259"/>
      <c r="G840" s="259"/>
      <c r="H840" s="259"/>
      <c r="I840" s="256"/>
      <c r="J840" s="284"/>
      <c r="K840" s="245" t="str">
        <f>IF(BDCORRECTIVA[[#This Row],[Fecha entrada]]=0,"",BDCORRECTIVA[[#This Row],[Fecha Fin]]-BDCORRECTIVA[[#This Row],[Fecha entrada]]+1)</f>
        <v/>
      </c>
      <c r="L840" s="256"/>
      <c r="M840" s="256"/>
      <c r="N840" s="256"/>
      <c r="O840" s="256"/>
      <c r="P840" s="256"/>
      <c r="Q840" s="259"/>
      <c r="R840" s="259"/>
      <c r="S840" s="259"/>
      <c r="T840" s="259"/>
    </row>
    <row r="841" spans="1:20" x14ac:dyDescent="0.2">
      <c r="A841" s="256"/>
      <c r="B841" s="257"/>
      <c r="C841" s="283"/>
      <c r="D841" s="259"/>
      <c r="E841" s="259"/>
      <c r="F841" s="259"/>
      <c r="G841" s="259"/>
      <c r="H841" s="259"/>
      <c r="I841" s="256"/>
      <c r="J841" s="284"/>
      <c r="K841" s="245" t="str">
        <f>IF(BDCORRECTIVA[[#This Row],[Fecha entrada]]=0,"",BDCORRECTIVA[[#This Row],[Fecha Fin]]-BDCORRECTIVA[[#This Row],[Fecha entrada]]+1)</f>
        <v/>
      </c>
      <c r="L841" s="256"/>
      <c r="M841" s="256"/>
      <c r="N841" s="256"/>
      <c r="O841" s="256"/>
      <c r="P841" s="256"/>
      <c r="Q841" s="259"/>
      <c r="R841" s="259"/>
      <c r="S841" s="259"/>
      <c r="T841" s="259"/>
    </row>
    <row r="842" spans="1:20" x14ac:dyDescent="0.2">
      <c r="A842" s="256"/>
      <c r="B842" s="257"/>
      <c r="C842" s="283"/>
      <c r="D842" s="259"/>
      <c r="E842" s="259"/>
      <c r="F842" s="259"/>
      <c r="G842" s="259"/>
      <c r="H842" s="259"/>
      <c r="I842" s="256"/>
      <c r="J842" s="284"/>
      <c r="K842" s="245" t="str">
        <f>IF(BDCORRECTIVA[[#This Row],[Fecha entrada]]=0,"",BDCORRECTIVA[[#This Row],[Fecha Fin]]-BDCORRECTIVA[[#This Row],[Fecha entrada]]+1)</f>
        <v/>
      </c>
      <c r="L842" s="256"/>
      <c r="M842" s="256"/>
      <c r="N842" s="256"/>
      <c r="O842" s="256"/>
      <c r="P842" s="256"/>
      <c r="Q842" s="259"/>
      <c r="R842" s="259"/>
      <c r="S842" s="259"/>
      <c r="T842" s="259"/>
    </row>
    <row r="843" spans="1:20" x14ac:dyDescent="0.2">
      <c r="A843" s="256"/>
      <c r="B843" s="257"/>
      <c r="C843" s="283"/>
      <c r="D843" s="259"/>
      <c r="E843" s="259"/>
      <c r="F843" s="259"/>
      <c r="G843" s="259"/>
      <c r="H843" s="259"/>
      <c r="I843" s="256"/>
      <c r="J843" s="284"/>
      <c r="K843" s="245" t="str">
        <f>IF(BDCORRECTIVA[[#This Row],[Fecha entrada]]=0,"",BDCORRECTIVA[[#This Row],[Fecha Fin]]-BDCORRECTIVA[[#This Row],[Fecha entrada]]+1)</f>
        <v/>
      </c>
      <c r="L843" s="256"/>
      <c r="M843" s="256"/>
      <c r="N843" s="256"/>
      <c r="O843" s="256"/>
      <c r="P843" s="256"/>
      <c r="Q843" s="259"/>
      <c r="R843" s="259"/>
      <c r="S843" s="259"/>
      <c r="T843" s="259"/>
    </row>
    <row r="844" spans="1:20" x14ac:dyDescent="0.2">
      <c r="A844" s="256"/>
      <c r="B844" s="257"/>
      <c r="C844" s="283"/>
      <c r="D844" s="259"/>
      <c r="E844" s="259"/>
      <c r="F844" s="259"/>
      <c r="G844" s="259"/>
      <c r="H844" s="259"/>
      <c r="I844" s="256"/>
      <c r="J844" s="284"/>
      <c r="K844" s="245" t="str">
        <f>IF(BDCORRECTIVA[[#This Row],[Fecha entrada]]=0,"",BDCORRECTIVA[[#This Row],[Fecha Fin]]-BDCORRECTIVA[[#This Row],[Fecha entrada]]+1)</f>
        <v/>
      </c>
      <c r="L844" s="256"/>
      <c r="M844" s="256"/>
      <c r="N844" s="256"/>
      <c r="O844" s="256"/>
      <c r="P844" s="256"/>
      <c r="Q844" s="259"/>
      <c r="R844" s="259"/>
      <c r="S844" s="259"/>
      <c r="T844" s="259"/>
    </row>
    <row r="845" spans="1:20" x14ac:dyDescent="0.2">
      <c r="A845" s="256"/>
      <c r="B845" s="257"/>
      <c r="C845" s="283"/>
      <c r="D845" s="259"/>
      <c r="E845" s="259"/>
      <c r="F845" s="259"/>
      <c r="G845" s="259"/>
      <c r="H845" s="259"/>
      <c r="I845" s="256"/>
      <c r="J845" s="284"/>
      <c r="K845" s="245" t="str">
        <f>IF(BDCORRECTIVA[[#This Row],[Fecha entrada]]=0,"",BDCORRECTIVA[[#This Row],[Fecha Fin]]-BDCORRECTIVA[[#This Row],[Fecha entrada]]+1)</f>
        <v/>
      </c>
      <c r="L845" s="256"/>
      <c r="M845" s="256"/>
      <c r="N845" s="256"/>
      <c r="O845" s="256"/>
      <c r="P845" s="256"/>
      <c r="Q845" s="259"/>
      <c r="R845" s="259"/>
      <c r="S845" s="259"/>
      <c r="T845" s="259"/>
    </row>
    <row r="846" spans="1:20" x14ac:dyDescent="0.2">
      <c r="A846" s="256"/>
      <c r="B846" s="257"/>
      <c r="C846" s="283"/>
      <c r="D846" s="259"/>
      <c r="E846" s="259"/>
      <c r="F846" s="259"/>
      <c r="G846" s="259"/>
      <c r="H846" s="259"/>
      <c r="I846" s="256"/>
      <c r="J846" s="284"/>
      <c r="K846" s="245" t="str">
        <f>IF(BDCORRECTIVA[[#This Row],[Fecha entrada]]=0,"",BDCORRECTIVA[[#This Row],[Fecha Fin]]-BDCORRECTIVA[[#This Row],[Fecha entrada]]+1)</f>
        <v/>
      </c>
      <c r="L846" s="256"/>
      <c r="M846" s="256"/>
      <c r="N846" s="256"/>
      <c r="O846" s="256"/>
      <c r="P846" s="256"/>
      <c r="Q846" s="259"/>
      <c r="R846" s="259"/>
      <c r="S846" s="259"/>
      <c r="T846" s="259"/>
    </row>
    <row r="847" spans="1:20" x14ac:dyDescent="0.2">
      <c r="A847" s="256"/>
      <c r="B847" s="257"/>
      <c r="C847" s="283"/>
      <c r="D847" s="259"/>
      <c r="E847" s="259"/>
      <c r="F847" s="259"/>
      <c r="G847" s="259"/>
      <c r="H847" s="259"/>
      <c r="I847" s="256"/>
      <c r="J847" s="284"/>
      <c r="K847" s="245" t="str">
        <f>IF(BDCORRECTIVA[[#This Row],[Fecha entrada]]=0,"",BDCORRECTIVA[[#This Row],[Fecha Fin]]-BDCORRECTIVA[[#This Row],[Fecha entrada]]+1)</f>
        <v/>
      </c>
      <c r="L847" s="256"/>
      <c r="M847" s="256"/>
      <c r="N847" s="256"/>
      <c r="O847" s="256"/>
      <c r="P847" s="256"/>
      <c r="Q847" s="259"/>
      <c r="R847" s="259"/>
      <c r="S847" s="259"/>
      <c r="T847" s="259"/>
    </row>
    <row r="848" spans="1:20" x14ac:dyDescent="0.2">
      <c r="A848" s="256"/>
      <c r="B848" s="257"/>
      <c r="C848" s="283"/>
      <c r="D848" s="259"/>
      <c r="E848" s="259"/>
      <c r="F848" s="259"/>
      <c r="G848" s="259"/>
      <c r="H848" s="259"/>
      <c r="I848" s="256"/>
      <c r="J848" s="284"/>
      <c r="K848" s="245" t="str">
        <f>IF(BDCORRECTIVA[[#This Row],[Fecha entrada]]=0,"",BDCORRECTIVA[[#This Row],[Fecha Fin]]-BDCORRECTIVA[[#This Row],[Fecha entrada]]+1)</f>
        <v/>
      </c>
      <c r="L848" s="256"/>
      <c r="M848" s="256"/>
      <c r="N848" s="256"/>
      <c r="O848" s="256"/>
      <c r="P848" s="256"/>
      <c r="Q848" s="259"/>
      <c r="R848" s="259"/>
      <c r="S848" s="259"/>
      <c r="T848" s="259"/>
    </row>
    <row r="849" spans="1:20" x14ac:dyDescent="0.2">
      <c r="A849" s="256"/>
      <c r="B849" s="257"/>
      <c r="C849" s="283"/>
      <c r="D849" s="259"/>
      <c r="E849" s="259"/>
      <c r="F849" s="259"/>
      <c r="G849" s="259"/>
      <c r="H849" s="259"/>
      <c r="I849" s="256"/>
      <c r="J849" s="284"/>
      <c r="K849" s="245" t="str">
        <f>IF(BDCORRECTIVA[[#This Row],[Fecha entrada]]=0,"",BDCORRECTIVA[[#This Row],[Fecha Fin]]-BDCORRECTIVA[[#This Row],[Fecha entrada]]+1)</f>
        <v/>
      </c>
      <c r="L849" s="256"/>
      <c r="M849" s="256"/>
      <c r="N849" s="256"/>
      <c r="O849" s="256"/>
      <c r="P849" s="256"/>
      <c r="Q849" s="259"/>
      <c r="R849" s="259"/>
      <c r="S849" s="259"/>
      <c r="T849" s="259"/>
    </row>
    <row r="850" spans="1:20" x14ac:dyDescent="0.2">
      <c r="A850" s="256"/>
      <c r="B850" s="257"/>
      <c r="C850" s="283"/>
      <c r="D850" s="259"/>
      <c r="E850" s="259"/>
      <c r="F850" s="259"/>
      <c r="G850" s="259"/>
      <c r="H850" s="259"/>
      <c r="I850" s="256"/>
      <c r="J850" s="284"/>
      <c r="K850" s="245" t="str">
        <f>IF(BDCORRECTIVA[[#This Row],[Fecha entrada]]=0,"",BDCORRECTIVA[[#This Row],[Fecha Fin]]-BDCORRECTIVA[[#This Row],[Fecha entrada]]+1)</f>
        <v/>
      </c>
      <c r="L850" s="256"/>
      <c r="M850" s="256"/>
      <c r="N850" s="256"/>
      <c r="O850" s="256"/>
      <c r="P850" s="256"/>
      <c r="Q850" s="259"/>
      <c r="R850" s="259"/>
      <c r="S850" s="259"/>
      <c r="T850" s="259"/>
    </row>
    <row r="851" spans="1:20" x14ac:dyDescent="0.2">
      <c r="A851" s="256"/>
      <c r="B851" s="257"/>
      <c r="C851" s="283"/>
      <c r="D851" s="259"/>
      <c r="E851" s="259"/>
      <c r="F851" s="259"/>
      <c r="G851" s="259"/>
      <c r="H851" s="259"/>
      <c r="I851" s="256"/>
      <c r="J851" s="284"/>
      <c r="K851" s="245" t="str">
        <f>IF(BDCORRECTIVA[[#This Row],[Fecha entrada]]=0,"",BDCORRECTIVA[[#This Row],[Fecha Fin]]-BDCORRECTIVA[[#This Row],[Fecha entrada]]+1)</f>
        <v/>
      </c>
      <c r="L851" s="256"/>
      <c r="M851" s="256"/>
      <c r="N851" s="256"/>
      <c r="O851" s="256"/>
      <c r="P851" s="256"/>
      <c r="Q851" s="259"/>
      <c r="R851" s="259"/>
      <c r="S851" s="259"/>
      <c r="T851" s="259"/>
    </row>
    <row r="852" spans="1:20" x14ac:dyDescent="0.2">
      <c r="A852" s="256"/>
      <c r="B852" s="257"/>
      <c r="C852" s="283"/>
      <c r="D852" s="259"/>
      <c r="E852" s="259"/>
      <c r="F852" s="259"/>
      <c r="G852" s="259"/>
      <c r="H852" s="259"/>
      <c r="I852" s="256"/>
      <c r="J852" s="284"/>
      <c r="K852" s="245" t="str">
        <f>IF(BDCORRECTIVA[[#This Row],[Fecha entrada]]=0,"",BDCORRECTIVA[[#This Row],[Fecha Fin]]-BDCORRECTIVA[[#This Row],[Fecha entrada]]+1)</f>
        <v/>
      </c>
      <c r="L852" s="256"/>
      <c r="M852" s="256"/>
      <c r="N852" s="256"/>
      <c r="O852" s="256"/>
      <c r="P852" s="256"/>
      <c r="Q852" s="259"/>
      <c r="R852" s="259"/>
      <c r="S852" s="259"/>
      <c r="T852" s="259"/>
    </row>
    <row r="853" spans="1:20" x14ac:dyDescent="0.2">
      <c r="A853" s="256"/>
      <c r="B853" s="257"/>
      <c r="C853" s="283"/>
      <c r="D853" s="259"/>
      <c r="E853" s="259"/>
      <c r="F853" s="259"/>
      <c r="G853" s="259"/>
      <c r="H853" s="259"/>
      <c r="I853" s="256"/>
      <c r="J853" s="284"/>
      <c r="K853" s="245" t="str">
        <f>IF(BDCORRECTIVA[[#This Row],[Fecha entrada]]=0,"",BDCORRECTIVA[[#This Row],[Fecha Fin]]-BDCORRECTIVA[[#This Row],[Fecha entrada]]+1)</f>
        <v/>
      </c>
      <c r="L853" s="256"/>
      <c r="M853" s="256"/>
      <c r="N853" s="256"/>
      <c r="O853" s="256"/>
      <c r="P853" s="256"/>
      <c r="Q853" s="259"/>
      <c r="R853" s="259"/>
      <c r="S853" s="259"/>
      <c r="T853" s="259"/>
    </row>
    <row r="854" spans="1:20" x14ac:dyDescent="0.2">
      <c r="A854" s="256"/>
      <c r="B854" s="257"/>
      <c r="C854" s="283"/>
      <c r="D854" s="259"/>
      <c r="E854" s="259"/>
      <c r="F854" s="259"/>
      <c r="G854" s="259"/>
      <c r="H854" s="259"/>
      <c r="I854" s="256"/>
      <c r="J854" s="284"/>
      <c r="K854" s="245" t="str">
        <f>IF(BDCORRECTIVA[[#This Row],[Fecha entrada]]=0,"",BDCORRECTIVA[[#This Row],[Fecha Fin]]-BDCORRECTIVA[[#This Row],[Fecha entrada]]+1)</f>
        <v/>
      </c>
      <c r="L854" s="256"/>
      <c r="M854" s="256"/>
      <c r="N854" s="256"/>
      <c r="O854" s="256"/>
      <c r="P854" s="256"/>
      <c r="Q854" s="259"/>
      <c r="R854" s="259"/>
      <c r="S854" s="259"/>
      <c r="T854" s="259"/>
    </row>
    <row r="855" spans="1:20" x14ac:dyDescent="0.2">
      <c r="A855" s="256"/>
      <c r="B855" s="257"/>
      <c r="C855" s="283"/>
      <c r="D855" s="259"/>
      <c r="E855" s="259"/>
      <c r="F855" s="259"/>
      <c r="G855" s="259"/>
      <c r="H855" s="259"/>
      <c r="I855" s="256"/>
      <c r="J855" s="284"/>
      <c r="K855" s="245" t="str">
        <f>IF(BDCORRECTIVA[[#This Row],[Fecha entrada]]=0,"",BDCORRECTIVA[[#This Row],[Fecha Fin]]-BDCORRECTIVA[[#This Row],[Fecha entrada]]+1)</f>
        <v/>
      </c>
      <c r="L855" s="256"/>
      <c r="M855" s="256"/>
      <c r="N855" s="256"/>
      <c r="O855" s="256"/>
      <c r="P855" s="256"/>
      <c r="Q855" s="259"/>
      <c r="R855" s="259"/>
      <c r="S855" s="259"/>
      <c r="T855" s="259"/>
    </row>
    <row r="856" spans="1:20" x14ac:dyDescent="0.2">
      <c r="A856" s="256"/>
      <c r="B856" s="257"/>
      <c r="C856" s="283"/>
      <c r="D856" s="259"/>
      <c r="E856" s="259"/>
      <c r="F856" s="259"/>
      <c r="G856" s="259"/>
      <c r="H856" s="259"/>
      <c r="I856" s="256"/>
      <c r="J856" s="284"/>
      <c r="K856" s="245" t="str">
        <f>IF(BDCORRECTIVA[[#This Row],[Fecha entrada]]=0,"",BDCORRECTIVA[[#This Row],[Fecha Fin]]-BDCORRECTIVA[[#This Row],[Fecha entrada]]+1)</f>
        <v/>
      </c>
      <c r="L856" s="256"/>
      <c r="M856" s="256"/>
      <c r="N856" s="256"/>
      <c r="O856" s="256"/>
      <c r="P856" s="256"/>
      <c r="Q856" s="259"/>
      <c r="R856" s="259"/>
      <c r="S856" s="259"/>
      <c r="T856" s="259"/>
    </row>
    <row r="857" spans="1:20" x14ac:dyDescent="0.2">
      <c r="A857" s="256"/>
      <c r="B857" s="257"/>
      <c r="C857" s="283"/>
      <c r="D857" s="259"/>
      <c r="E857" s="259"/>
      <c r="F857" s="259"/>
      <c r="G857" s="259"/>
      <c r="H857" s="259"/>
      <c r="I857" s="256"/>
      <c r="J857" s="284"/>
      <c r="K857" s="245" t="str">
        <f>IF(BDCORRECTIVA[[#This Row],[Fecha entrada]]=0,"",BDCORRECTIVA[[#This Row],[Fecha Fin]]-BDCORRECTIVA[[#This Row],[Fecha entrada]]+1)</f>
        <v/>
      </c>
      <c r="L857" s="256"/>
      <c r="M857" s="256"/>
      <c r="N857" s="256"/>
      <c r="O857" s="256"/>
      <c r="P857" s="256"/>
      <c r="Q857" s="259"/>
      <c r="R857" s="259"/>
      <c r="S857" s="259"/>
      <c r="T857" s="259"/>
    </row>
    <row r="858" spans="1:20" x14ac:dyDescent="0.2">
      <c r="A858" s="256"/>
      <c r="B858" s="257"/>
      <c r="C858" s="283"/>
      <c r="D858" s="259"/>
      <c r="E858" s="259"/>
      <c r="F858" s="259"/>
      <c r="G858" s="259"/>
      <c r="H858" s="259"/>
      <c r="I858" s="256"/>
      <c r="J858" s="284"/>
      <c r="K858" s="245" t="str">
        <f>IF(BDCORRECTIVA[[#This Row],[Fecha entrada]]=0,"",BDCORRECTIVA[[#This Row],[Fecha Fin]]-BDCORRECTIVA[[#This Row],[Fecha entrada]]+1)</f>
        <v/>
      </c>
      <c r="L858" s="256"/>
      <c r="M858" s="256"/>
      <c r="N858" s="256"/>
      <c r="O858" s="256"/>
      <c r="P858" s="256"/>
      <c r="Q858" s="259"/>
      <c r="R858" s="259"/>
      <c r="S858" s="259"/>
      <c r="T858" s="259"/>
    </row>
    <row r="859" spans="1:20" x14ac:dyDescent="0.2">
      <c r="A859" s="256"/>
      <c r="B859" s="257"/>
      <c r="C859" s="283"/>
      <c r="D859" s="259"/>
      <c r="E859" s="259"/>
      <c r="F859" s="259"/>
      <c r="G859" s="259"/>
      <c r="H859" s="259"/>
      <c r="I859" s="256"/>
      <c r="J859" s="284"/>
      <c r="K859" s="245" t="str">
        <f>IF(BDCORRECTIVA[[#This Row],[Fecha entrada]]=0,"",BDCORRECTIVA[[#This Row],[Fecha Fin]]-BDCORRECTIVA[[#This Row],[Fecha entrada]]+1)</f>
        <v/>
      </c>
      <c r="L859" s="256"/>
      <c r="M859" s="256"/>
      <c r="N859" s="256"/>
      <c r="O859" s="256"/>
      <c r="P859" s="256"/>
      <c r="Q859" s="259"/>
      <c r="R859" s="259"/>
      <c r="S859" s="259"/>
      <c r="T859" s="259"/>
    </row>
    <row r="860" spans="1:20" x14ac:dyDescent="0.2">
      <c r="A860" s="256"/>
      <c r="B860" s="257"/>
      <c r="C860" s="283"/>
      <c r="D860" s="259"/>
      <c r="E860" s="259"/>
      <c r="F860" s="259"/>
      <c r="G860" s="259"/>
      <c r="H860" s="259"/>
      <c r="I860" s="256"/>
      <c r="J860" s="284"/>
      <c r="K860" s="245" t="str">
        <f>IF(BDCORRECTIVA[[#This Row],[Fecha entrada]]=0,"",BDCORRECTIVA[[#This Row],[Fecha Fin]]-BDCORRECTIVA[[#This Row],[Fecha entrada]]+1)</f>
        <v/>
      </c>
      <c r="L860" s="256"/>
      <c r="M860" s="256"/>
      <c r="N860" s="256"/>
      <c r="O860" s="256"/>
      <c r="P860" s="256"/>
      <c r="Q860" s="259"/>
      <c r="R860" s="259"/>
      <c r="S860" s="259"/>
      <c r="T860" s="259"/>
    </row>
    <row r="861" spans="1:20" x14ac:dyDescent="0.2">
      <c r="A861" s="256"/>
      <c r="B861" s="257"/>
      <c r="C861" s="283"/>
      <c r="D861" s="259"/>
      <c r="E861" s="259"/>
      <c r="F861" s="259"/>
      <c r="G861" s="259"/>
      <c r="H861" s="259"/>
      <c r="I861" s="256"/>
      <c r="J861" s="284"/>
      <c r="K861" s="245" t="str">
        <f>IF(BDCORRECTIVA[[#This Row],[Fecha entrada]]=0,"",BDCORRECTIVA[[#This Row],[Fecha Fin]]-BDCORRECTIVA[[#This Row],[Fecha entrada]]+1)</f>
        <v/>
      </c>
      <c r="L861" s="256"/>
      <c r="M861" s="256"/>
      <c r="N861" s="256"/>
      <c r="O861" s="256"/>
      <c r="P861" s="256"/>
      <c r="Q861" s="259"/>
      <c r="R861" s="259"/>
      <c r="S861" s="259"/>
      <c r="T861" s="259"/>
    </row>
    <row r="862" spans="1:20" x14ac:dyDescent="0.2">
      <c r="A862" s="256"/>
      <c r="B862" s="257"/>
      <c r="C862" s="283"/>
      <c r="D862" s="259"/>
      <c r="E862" s="259"/>
      <c r="F862" s="259"/>
      <c r="G862" s="259"/>
      <c r="H862" s="259"/>
      <c r="I862" s="256"/>
      <c r="J862" s="284"/>
      <c r="K862" s="245" t="str">
        <f>IF(BDCORRECTIVA[[#This Row],[Fecha entrada]]=0,"",BDCORRECTIVA[[#This Row],[Fecha Fin]]-BDCORRECTIVA[[#This Row],[Fecha entrada]]+1)</f>
        <v/>
      </c>
      <c r="L862" s="256"/>
      <c r="M862" s="256"/>
      <c r="N862" s="256"/>
      <c r="O862" s="256"/>
      <c r="P862" s="256"/>
      <c r="Q862" s="259"/>
      <c r="R862" s="259"/>
      <c r="S862" s="259"/>
      <c r="T862" s="259"/>
    </row>
    <row r="863" spans="1:20" x14ac:dyDescent="0.2">
      <c r="A863" s="256"/>
      <c r="B863" s="257"/>
      <c r="C863" s="283"/>
      <c r="D863" s="259"/>
      <c r="E863" s="259"/>
      <c r="F863" s="259"/>
      <c r="G863" s="259"/>
      <c r="H863" s="259"/>
      <c r="I863" s="256"/>
      <c r="J863" s="284"/>
      <c r="K863" s="245" t="str">
        <f>IF(BDCORRECTIVA[[#This Row],[Fecha entrada]]=0,"",BDCORRECTIVA[[#This Row],[Fecha Fin]]-BDCORRECTIVA[[#This Row],[Fecha entrada]]+1)</f>
        <v/>
      </c>
      <c r="L863" s="256"/>
      <c r="M863" s="256"/>
      <c r="N863" s="256"/>
      <c r="O863" s="256"/>
      <c r="P863" s="256"/>
      <c r="Q863" s="259"/>
      <c r="R863" s="259"/>
      <c r="S863" s="259"/>
      <c r="T863" s="259"/>
    </row>
    <row r="864" spans="1:20" x14ac:dyDescent="0.2">
      <c r="A864" s="256"/>
      <c r="B864" s="257"/>
      <c r="C864" s="283"/>
      <c r="D864" s="259"/>
      <c r="E864" s="259"/>
      <c r="F864" s="259"/>
      <c r="G864" s="259"/>
      <c r="H864" s="259"/>
      <c r="I864" s="256"/>
      <c r="J864" s="284"/>
      <c r="K864" s="245" t="str">
        <f>IF(BDCORRECTIVA[[#This Row],[Fecha entrada]]=0,"",BDCORRECTIVA[[#This Row],[Fecha Fin]]-BDCORRECTIVA[[#This Row],[Fecha entrada]]+1)</f>
        <v/>
      </c>
      <c r="L864" s="256"/>
      <c r="M864" s="256"/>
      <c r="N864" s="256"/>
      <c r="O864" s="256"/>
      <c r="P864" s="256"/>
      <c r="Q864" s="259"/>
      <c r="R864" s="259"/>
      <c r="S864" s="259"/>
      <c r="T864" s="259"/>
    </row>
    <row r="865" spans="1:20" x14ac:dyDescent="0.2">
      <c r="A865" s="256"/>
      <c r="B865" s="257"/>
      <c r="C865" s="283"/>
      <c r="D865" s="259"/>
      <c r="E865" s="259"/>
      <c r="F865" s="259"/>
      <c r="G865" s="259"/>
      <c r="H865" s="259"/>
      <c r="I865" s="256"/>
      <c r="J865" s="284"/>
      <c r="K865" s="245" t="str">
        <f>IF(BDCORRECTIVA[[#This Row],[Fecha entrada]]=0,"",BDCORRECTIVA[[#This Row],[Fecha Fin]]-BDCORRECTIVA[[#This Row],[Fecha entrada]]+1)</f>
        <v/>
      </c>
      <c r="L865" s="256"/>
      <c r="M865" s="256"/>
      <c r="N865" s="256"/>
      <c r="O865" s="256"/>
      <c r="P865" s="256"/>
      <c r="Q865" s="259"/>
      <c r="R865" s="259"/>
      <c r="S865" s="259"/>
      <c r="T865" s="259"/>
    </row>
    <row r="866" spans="1:20" x14ac:dyDescent="0.2">
      <c r="A866" s="256"/>
      <c r="B866" s="257"/>
      <c r="C866" s="283"/>
      <c r="D866" s="259"/>
      <c r="E866" s="259"/>
      <c r="F866" s="259"/>
      <c r="G866" s="259"/>
      <c r="H866" s="259"/>
      <c r="I866" s="256"/>
      <c r="J866" s="284"/>
      <c r="K866" s="245" t="str">
        <f>IF(BDCORRECTIVA[[#This Row],[Fecha entrada]]=0,"",BDCORRECTIVA[[#This Row],[Fecha Fin]]-BDCORRECTIVA[[#This Row],[Fecha entrada]]+1)</f>
        <v/>
      </c>
      <c r="L866" s="256"/>
      <c r="M866" s="256"/>
      <c r="N866" s="256"/>
      <c r="O866" s="256"/>
      <c r="P866" s="256"/>
      <c r="Q866" s="259"/>
      <c r="R866" s="259"/>
      <c r="S866" s="259"/>
      <c r="T866" s="259"/>
    </row>
    <row r="867" spans="1:20" x14ac:dyDescent="0.2">
      <c r="A867" s="256"/>
      <c r="B867" s="257"/>
      <c r="C867" s="283"/>
      <c r="D867" s="259"/>
      <c r="E867" s="259"/>
      <c r="F867" s="259"/>
      <c r="G867" s="259"/>
      <c r="H867" s="259"/>
      <c r="I867" s="256"/>
      <c r="J867" s="284"/>
      <c r="K867" s="245" t="str">
        <f>IF(BDCORRECTIVA[[#This Row],[Fecha entrada]]=0,"",BDCORRECTIVA[[#This Row],[Fecha Fin]]-BDCORRECTIVA[[#This Row],[Fecha entrada]]+1)</f>
        <v/>
      </c>
      <c r="L867" s="256"/>
      <c r="M867" s="256"/>
      <c r="N867" s="256"/>
      <c r="O867" s="256"/>
      <c r="P867" s="256"/>
      <c r="Q867" s="259"/>
      <c r="R867" s="259"/>
      <c r="S867" s="259"/>
      <c r="T867" s="259"/>
    </row>
    <row r="868" spans="1:20" x14ac:dyDescent="0.2">
      <c r="A868" s="256"/>
      <c r="B868" s="257"/>
      <c r="C868" s="283"/>
      <c r="D868" s="259"/>
      <c r="E868" s="259"/>
      <c r="F868" s="259"/>
      <c r="G868" s="259"/>
      <c r="H868" s="259"/>
      <c r="I868" s="256"/>
      <c r="J868" s="284"/>
      <c r="K868" s="245" t="str">
        <f>IF(BDCORRECTIVA[[#This Row],[Fecha entrada]]=0,"",BDCORRECTIVA[[#This Row],[Fecha Fin]]-BDCORRECTIVA[[#This Row],[Fecha entrada]]+1)</f>
        <v/>
      </c>
      <c r="L868" s="256"/>
      <c r="M868" s="256"/>
      <c r="N868" s="256"/>
      <c r="O868" s="256"/>
      <c r="P868" s="256"/>
      <c r="Q868" s="259"/>
      <c r="R868" s="259"/>
      <c r="S868" s="259"/>
      <c r="T868" s="259"/>
    </row>
    <row r="869" spans="1:20" x14ac:dyDescent="0.2">
      <c r="A869" s="256"/>
      <c r="B869" s="257"/>
      <c r="C869" s="283"/>
      <c r="D869" s="259"/>
      <c r="E869" s="259"/>
      <c r="F869" s="259"/>
      <c r="G869" s="259"/>
      <c r="H869" s="259"/>
      <c r="I869" s="256"/>
      <c r="J869" s="284"/>
      <c r="K869" s="245" t="str">
        <f>IF(BDCORRECTIVA[[#This Row],[Fecha entrada]]=0,"",BDCORRECTIVA[[#This Row],[Fecha Fin]]-BDCORRECTIVA[[#This Row],[Fecha entrada]]+1)</f>
        <v/>
      </c>
      <c r="L869" s="256"/>
      <c r="M869" s="256"/>
      <c r="N869" s="256"/>
      <c r="O869" s="256"/>
      <c r="P869" s="256"/>
      <c r="Q869" s="259"/>
      <c r="R869" s="259"/>
      <c r="S869" s="259"/>
      <c r="T869" s="259"/>
    </row>
    <row r="870" spans="1:20" x14ac:dyDescent="0.2">
      <c r="A870" s="256"/>
      <c r="B870" s="257"/>
      <c r="C870" s="283"/>
      <c r="D870" s="259"/>
      <c r="E870" s="259"/>
      <c r="F870" s="259"/>
      <c r="G870" s="259"/>
      <c r="H870" s="259"/>
      <c r="I870" s="256"/>
      <c r="J870" s="284"/>
      <c r="K870" s="245" t="str">
        <f>IF(BDCORRECTIVA[[#This Row],[Fecha entrada]]=0,"",BDCORRECTIVA[[#This Row],[Fecha Fin]]-BDCORRECTIVA[[#This Row],[Fecha entrada]]+1)</f>
        <v/>
      </c>
      <c r="L870" s="256"/>
      <c r="M870" s="256"/>
      <c r="N870" s="256"/>
      <c r="O870" s="256"/>
      <c r="P870" s="256"/>
      <c r="Q870" s="259"/>
      <c r="R870" s="259"/>
      <c r="S870" s="259"/>
      <c r="T870" s="259"/>
    </row>
    <row r="871" spans="1:20" x14ac:dyDescent="0.2">
      <c r="A871" s="256"/>
      <c r="B871" s="257"/>
      <c r="C871" s="283"/>
      <c r="D871" s="259"/>
      <c r="E871" s="259"/>
      <c r="F871" s="259"/>
      <c r="G871" s="259"/>
      <c r="H871" s="259"/>
      <c r="I871" s="256"/>
      <c r="J871" s="284"/>
      <c r="K871" s="245" t="str">
        <f>IF(BDCORRECTIVA[[#This Row],[Fecha entrada]]=0,"",BDCORRECTIVA[[#This Row],[Fecha Fin]]-BDCORRECTIVA[[#This Row],[Fecha entrada]]+1)</f>
        <v/>
      </c>
      <c r="L871" s="256"/>
      <c r="M871" s="256"/>
      <c r="N871" s="256"/>
      <c r="O871" s="256"/>
      <c r="P871" s="256"/>
      <c r="Q871" s="259"/>
      <c r="R871" s="259"/>
      <c r="S871" s="259"/>
      <c r="T871" s="259"/>
    </row>
    <row r="872" spans="1:20" x14ac:dyDescent="0.2">
      <c r="A872" s="256"/>
      <c r="B872" s="257"/>
      <c r="C872" s="283"/>
      <c r="D872" s="259"/>
      <c r="E872" s="259"/>
      <c r="F872" s="259"/>
      <c r="G872" s="259"/>
      <c r="H872" s="259"/>
      <c r="I872" s="256"/>
      <c r="J872" s="284"/>
      <c r="K872" s="245" t="str">
        <f>IF(BDCORRECTIVA[[#This Row],[Fecha entrada]]=0,"",BDCORRECTIVA[[#This Row],[Fecha Fin]]-BDCORRECTIVA[[#This Row],[Fecha entrada]]+1)</f>
        <v/>
      </c>
      <c r="L872" s="256"/>
      <c r="M872" s="256"/>
      <c r="N872" s="256"/>
      <c r="O872" s="256"/>
      <c r="P872" s="256"/>
      <c r="Q872" s="259"/>
      <c r="R872" s="259"/>
      <c r="S872" s="259"/>
      <c r="T872" s="259"/>
    </row>
    <row r="873" spans="1:20" x14ac:dyDescent="0.2">
      <c r="A873" s="256"/>
      <c r="B873" s="257"/>
      <c r="C873" s="283"/>
      <c r="D873" s="259"/>
      <c r="E873" s="259"/>
      <c r="F873" s="259"/>
      <c r="G873" s="259"/>
      <c r="H873" s="259"/>
      <c r="I873" s="256"/>
      <c r="J873" s="284"/>
      <c r="K873" s="245" t="str">
        <f>IF(BDCORRECTIVA[[#This Row],[Fecha entrada]]=0,"",BDCORRECTIVA[[#This Row],[Fecha Fin]]-BDCORRECTIVA[[#This Row],[Fecha entrada]]+1)</f>
        <v/>
      </c>
      <c r="L873" s="256"/>
      <c r="M873" s="256"/>
      <c r="N873" s="256"/>
      <c r="O873" s="256"/>
      <c r="P873" s="256"/>
      <c r="Q873" s="259"/>
      <c r="R873" s="259"/>
      <c r="S873" s="259"/>
      <c r="T873" s="259"/>
    </row>
    <row r="874" spans="1:20" x14ac:dyDescent="0.2">
      <c r="A874" s="256"/>
      <c r="B874" s="257"/>
      <c r="C874" s="283"/>
      <c r="D874" s="259"/>
      <c r="E874" s="259"/>
      <c r="F874" s="259"/>
      <c r="G874" s="259"/>
      <c r="H874" s="259"/>
      <c r="I874" s="256"/>
      <c r="J874" s="284"/>
      <c r="K874" s="245" t="str">
        <f>IF(BDCORRECTIVA[[#This Row],[Fecha entrada]]=0,"",BDCORRECTIVA[[#This Row],[Fecha Fin]]-BDCORRECTIVA[[#This Row],[Fecha entrada]]+1)</f>
        <v/>
      </c>
      <c r="L874" s="256"/>
      <c r="M874" s="256"/>
      <c r="N874" s="256"/>
      <c r="O874" s="256"/>
      <c r="P874" s="256"/>
      <c r="Q874" s="259"/>
      <c r="R874" s="259"/>
      <c r="S874" s="259"/>
      <c r="T874" s="259"/>
    </row>
    <row r="875" spans="1:20" x14ac:dyDescent="0.2">
      <c r="A875" s="256"/>
      <c r="B875" s="257"/>
      <c r="C875" s="283"/>
      <c r="D875" s="259"/>
      <c r="E875" s="259"/>
      <c r="F875" s="259"/>
      <c r="G875" s="259"/>
      <c r="H875" s="259"/>
      <c r="I875" s="256"/>
      <c r="J875" s="284"/>
      <c r="K875" s="245" t="str">
        <f>IF(BDCORRECTIVA[[#This Row],[Fecha entrada]]=0,"",BDCORRECTIVA[[#This Row],[Fecha Fin]]-BDCORRECTIVA[[#This Row],[Fecha entrada]]+1)</f>
        <v/>
      </c>
      <c r="L875" s="256"/>
      <c r="M875" s="256"/>
      <c r="N875" s="256"/>
      <c r="O875" s="256"/>
      <c r="P875" s="256"/>
      <c r="Q875" s="259"/>
      <c r="R875" s="259"/>
      <c r="S875" s="259"/>
      <c r="T875" s="259"/>
    </row>
    <row r="876" spans="1:20" x14ac:dyDescent="0.2">
      <c r="A876" s="256"/>
      <c r="B876" s="257"/>
      <c r="C876" s="283"/>
      <c r="D876" s="259"/>
      <c r="E876" s="259"/>
      <c r="F876" s="259"/>
      <c r="G876" s="259"/>
      <c r="H876" s="259"/>
      <c r="I876" s="256"/>
      <c r="J876" s="284"/>
      <c r="K876" s="245" t="str">
        <f>IF(BDCORRECTIVA[[#This Row],[Fecha entrada]]=0,"",BDCORRECTIVA[[#This Row],[Fecha Fin]]-BDCORRECTIVA[[#This Row],[Fecha entrada]]+1)</f>
        <v/>
      </c>
      <c r="L876" s="256"/>
      <c r="M876" s="256"/>
      <c r="N876" s="256"/>
      <c r="O876" s="256"/>
      <c r="P876" s="256"/>
      <c r="Q876" s="259"/>
      <c r="R876" s="259"/>
      <c r="S876" s="259"/>
      <c r="T876" s="259"/>
    </row>
    <row r="877" spans="1:20" x14ac:dyDescent="0.2">
      <c r="A877" s="256"/>
      <c r="B877" s="257"/>
      <c r="C877" s="283"/>
      <c r="D877" s="259"/>
      <c r="E877" s="259"/>
      <c r="F877" s="259"/>
      <c r="G877" s="259"/>
      <c r="H877" s="259"/>
      <c r="I877" s="256"/>
      <c r="J877" s="284"/>
      <c r="K877" s="245" t="str">
        <f>IF(BDCORRECTIVA[[#This Row],[Fecha entrada]]=0,"",BDCORRECTIVA[[#This Row],[Fecha Fin]]-BDCORRECTIVA[[#This Row],[Fecha entrada]]+1)</f>
        <v/>
      </c>
      <c r="L877" s="256"/>
      <c r="M877" s="256"/>
      <c r="N877" s="256"/>
      <c r="O877" s="256"/>
      <c r="P877" s="256"/>
      <c r="Q877" s="259"/>
      <c r="R877" s="259"/>
      <c r="S877" s="259"/>
      <c r="T877" s="259"/>
    </row>
    <row r="878" spans="1:20" x14ac:dyDescent="0.2">
      <c r="A878" s="256"/>
      <c r="B878" s="257"/>
      <c r="C878" s="283"/>
      <c r="D878" s="259"/>
      <c r="E878" s="259"/>
      <c r="F878" s="259"/>
      <c r="G878" s="259"/>
      <c r="H878" s="259"/>
      <c r="I878" s="256"/>
      <c r="J878" s="284"/>
      <c r="K878" s="245" t="str">
        <f>IF(BDCORRECTIVA[[#This Row],[Fecha entrada]]=0,"",BDCORRECTIVA[[#This Row],[Fecha Fin]]-BDCORRECTIVA[[#This Row],[Fecha entrada]]+1)</f>
        <v/>
      </c>
      <c r="L878" s="256"/>
      <c r="M878" s="256"/>
      <c r="N878" s="256"/>
      <c r="O878" s="256"/>
      <c r="P878" s="256"/>
      <c r="Q878" s="259"/>
      <c r="R878" s="259"/>
      <c r="S878" s="259"/>
      <c r="T878" s="259"/>
    </row>
    <row r="879" spans="1:20" x14ac:dyDescent="0.2">
      <c r="A879" s="256"/>
      <c r="B879" s="257"/>
      <c r="C879" s="283"/>
      <c r="D879" s="259"/>
      <c r="E879" s="259"/>
      <c r="F879" s="259"/>
      <c r="G879" s="259"/>
      <c r="H879" s="259"/>
      <c r="I879" s="256"/>
      <c r="J879" s="284"/>
      <c r="K879" s="245" t="str">
        <f>IF(BDCORRECTIVA[[#This Row],[Fecha entrada]]=0,"",BDCORRECTIVA[[#This Row],[Fecha Fin]]-BDCORRECTIVA[[#This Row],[Fecha entrada]]+1)</f>
        <v/>
      </c>
      <c r="L879" s="256"/>
      <c r="M879" s="256"/>
      <c r="N879" s="256"/>
      <c r="O879" s="256"/>
      <c r="P879" s="256"/>
      <c r="Q879" s="259"/>
      <c r="R879" s="259"/>
      <c r="S879" s="259"/>
      <c r="T879" s="259"/>
    </row>
    <row r="880" spans="1:20" x14ac:dyDescent="0.2">
      <c r="A880" s="256"/>
      <c r="B880" s="257"/>
      <c r="C880" s="283"/>
      <c r="D880" s="259"/>
      <c r="E880" s="259"/>
      <c r="F880" s="259"/>
      <c r="G880" s="259"/>
      <c r="H880" s="259"/>
      <c r="I880" s="256"/>
      <c r="J880" s="284"/>
      <c r="K880" s="245" t="str">
        <f>IF(BDCORRECTIVA[[#This Row],[Fecha entrada]]=0,"",BDCORRECTIVA[[#This Row],[Fecha Fin]]-BDCORRECTIVA[[#This Row],[Fecha entrada]]+1)</f>
        <v/>
      </c>
      <c r="L880" s="256"/>
      <c r="M880" s="256"/>
      <c r="N880" s="256"/>
      <c r="O880" s="256"/>
      <c r="P880" s="256"/>
      <c r="Q880" s="259"/>
      <c r="R880" s="259"/>
      <c r="S880" s="259"/>
      <c r="T880" s="259"/>
    </row>
    <row r="881" spans="1:20" x14ac:dyDescent="0.2">
      <c r="A881" s="256"/>
      <c r="B881" s="257"/>
      <c r="C881" s="283"/>
      <c r="D881" s="259"/>
      <c r="E881" s="259"/>
      <c r="F881" s="259"/>
      <c r="G881" s="259"/>
      <c r="H881" s="259"/>
      <c r="I881" s="256"/>
      <c r="J881" s="284"/>
      <c r="K881" s="245" t="str">
        <f>IF(BDCORRECTIVA[[#This Row],[Fecha entrada]]=0,"",BDCORRECTIVA[[#This Row],[Fecha Fin]]-BDCORRECTIVA[[#This Row],[Fecha entrada]]+1)</f>
        <v/>
      </c>
      <c r="L881" s="256"/>
      <c r="M881" s="256"/>
      <c r="N881" s="256"/>
      <c r="O881" s="256"/>
      <c r="P881" s="256"/>
      <c r="Q881" s="259"/>
      <c r="R881" s="259"/>
      <c r="S881" s="259"/>
      <c r="T881" s="259"/>
    </row>
    <row r="882" spans="1:20" x14ac:dyDescent="0.2">
      <c r="A882" s="256"/>
      <c r="B882" s="257"/>
      <c r="C882" s="283"/>
      <c r="D882" s="259"/>
      <c r="E882" s="259"/>
      <c r="F882" s="259"/>
      <c r="G882" s="259"/>
      <c r="H882" s="259"/>
      <c r="I882" s="256"/>
      <c r="J882" s="284"/>
      <c r="K882" s="245" t="str">
        <f>IF(BDCORRECTIVA[[#This Row],[Fecha entrada]]=0,"",BDCORRECTIVA[[#This Row],[Fecha Fin]]-BDCORRECTIVA[[#This Row],[Fecha entrada]]+1)</f>
        <v/>
      </c>
      <c r="L882" s="256"/>
      <c r="M882" s="256"/>
      <c r="N882" s="256"/>
      <c r="O882" s="256"/>
      <c r="P882" s="256"/>
      <c r="Q882" s="259"/>
      <c r="R882" s="259"/>
      <c r="S882" s="259"/>
      <c r="T882" s="259"/>
    </row>
    <row r="883" spans="1:20" x14ac:dyDescent="0.2">
      <c r="A883" s="256"/>
      <c r="B883" s="257"/>
      <c r="C883" s="283"/>
      <c r="D883" s="259"/>
      <c r="E883" s="259"/>
      <c r="F883" s="259"/>
      <c r="G883" s="259"/>
      <c r="H883" s="259"/>
      <c r="I883" s="256"/>
      <c r="J883" s="284"/>
      <c r="K883" s="245" t="str">
        <f>IF(BDCORRECTIVA[[#This Row],[Fecha entrada]]=0,"",BDCORRECTIVA[[#This Row],[Fecha Fin]]-BDCORRECTIVA[[#This Row],[Fecha entrada]]+1)</f>
        <v/>
      </c>
      <c r="L883" s="256"/>
      <c r="M883" s="256"/>
      <c r="N883" s="256"/>
      <c r="O883" s="256"/>
      <c r="P883" s="256"/>
      <c r="Q883" s="259"/>
      <c r="R883" s="259"/>
      <c r="S883" s="259"/>
      <c r="T883" s="259"/>
    </row>
    <row r="884" spans="1:20" x14ac:dyDescent="0.2">
      <c r="A884" s="256"/>
      <c r="B884" s="257"/>
      <c r="C884" s="283"/>
      <c r="D884" s="259"/>
      <c r="E884" s="259"/>
      <c r="F884" s="259"/>
      <c r="G884" s="259"/>
      <c r="H884" s="259"/>
      <c r="I884" s="256"/>
      <c r="J884" s="284"/>
      <c r="K884" s="245" t="str">
        <f>IF(BDCORRECTIVA[[#This Row],[Fecha entrada]]=0,"",BDCORRECTIVA[[#This Row],[Fecha Fin]]-BDCORRECTIVA[[#This Row],[Fecha entrada]]+1)</f>
        <v/>
      </c>
      <c r="L884" s="256"/>
      <c r="M884" s="256"/>
      <c r="N884" s="256"/>
      <c r="O884" s="256"/>
      <c r="P884" s="256"/>
      <c r="Q884" s="259"/>
      <c r="R884" s="259"/>
      <c r="S884" s="259"/>
      <c r="T884" s="259"/>
    </row>
    <row r="885" spans="1:20" x14ac:dyDescent="0.2">
      <c r="A885" s="256"/>
      <c r="B885" s="257"/>
      <c r="C885" s="283"/>
      <c r="D885" s="259"/>
      <c r="E885" s="259"/>
      <c r="F885" s="259"/>
      <c r="G885" s="259"/>
      <c r="H885" s="259"/>
      <c r="I885" s="256"/>
      <c r="J885" s="284"/>
      <c r="K885" s="245" t="str">
        <f>IF(BDCORRECTIVA[[#This Row],[Fecha entrada]]=0,"",BDCORRECTIVA[[#This Row],[Fecha Fin]]-BDCORRECTIVA[[#This Row],[Fecha entrada]]+1)</f>
        <v/>
      </c>
      <c r="L885" s="256"/>
      <c r="M885" s="256"/>
      <c r="N885" s="256"/>
      <c r="O885" s="256"/>
      <c r="P885" s="256"/>
      <c r="Q885" s="259"/>
      <c r="R885" s="259"/>
      <c r="S885" s="259"/>
      <c r="T885" s="259"/>
    </row>
    <row r="886" spans="1:20" x14ac:dyDescent="0.2">
      <c r="A886" s="256"/>
      <c r="B886" s="257"/>
      <c r="C886" s="283"/>
      <c r="D886" s="259"/>
      <c r="E886" s="259"/>
      <c r="F886" s="259"/>
      <c r="G886" s="259"/>
      <c r="H886" s="259"/>
      <c r="I886" s="256"/>
      <c r="J886" s="284"/>
      <c r="K886" s="245" t="str">
        <f>IF(BDCORRECTIVA[[#This Row],[Fecha entrada]]=0,"",BDCORRECTIVA[[#This Row],[Fecha Fin]]-BDCORRECTIVA[[#This Row],[Fecha entrada]]+1)</f>
        <v/>
      </c>
      <c r="L886" s="256"/>
      <c r="M886" s="256"/>
      <c r="N886" s="256"/>
      <c r="O886" s="256"/>
      <c r="P886" s="256"/>
      <c r="Q886" s="259"/>
      <c r="R886" s="259"/>
      <c r="S886" s="259"/>
      <c r="T886" s="259"/>
    </row>
    <row r="887" spans="1:20" x14ac:dyDescent="0.2">
      <c r="A887" s="256"/>
      <c r="B887" s="257"/>
      <c r="C887" s="283"/>
      <c r="D887" s="259"/>
      <c r="E887" s="259"/>
      <c r="F887" s="259"/>
      <c r="G887" s="259"/>
      <c r="H887" s="259"/>
      <c r="I887" s="256"/>
      <c r="J887" s="284"/>
      <c r="K887" s="245" t="str">
        <f>IF(BDCORRECTIVA[[#This Row],[Fecha entrada]]=0,"",BDCORRECTIVA[[#This Row],[Fecha Fin]]-BDCORRECTIVA[[#This Row],[Fecha entrada]]+1)</f>
        <v/>
      </c>
      <c r="L887" s="256"/>
      <c r="M887" s="256"/>
      <c r="N887" s="256"/>
      <c r="O887" s="256"/>
      <c r="P887" s="256"/>
      <c r="Q887" s="259"/>
      <c r="R887" s="259"/>
      <c r="S887" s="259"/>
      <c r="T887" s="259"/>
    </row>
    <row r="888" spans="1:20" x14ac:dyDescent="0.2">
      <c r="A888" s="256"/>
      <c r="B888" s="257"/>
      <c r="C888" s="283"/>
      <c r="D888" s="259"/>
      <c r="E888" s="259"/>
      <c r="F888" s="259"/>
      <c r="G888" s="259"/>
      <c r="H888" s="259"/>
      <c r="I888" s="256"/>
      <c r="J888" s="284"/>
      <c r="K888" s="245" t="str">
        <f>IF(BDCORRECTIVA[[#This Row],[Fecha entrada]]=0,"",BDCORRECTIVA[[#This Row],[Fecha Fin]]-BDCORRECTIVA[[#This Row],[Fecha entrada]]+1)</f>
        <v/>
      </c>
      <c r="L888" s="256"/>
      <c r="M888" s="256"/>
      <c r="N888" s="256"/>
      <c r="O888" s="256"/>
      <c r="P888" s="256"/>
      <c r="Q888" s="259"/>
      <c r="R888" s="259"/>
      <c r="S888" s="259"/>
      <c r="T888" s="259"/>
    </row>
    <row r="889" spans="1:20" x14ac:dyDescent="0.2">
      <c r="A889" s="256"/>
      <c r="B889" s="257"/>
      <c r="C889" s="283"/>
      <c r="D889" s="259"/>
      <c r="E889" s="259"/>
      <c r="F889" s="259"/>
      <c r="G889" s="259"/>
      <c r="H889" s="259"/>
      <c r="I889" s="256"/>
      <c r="J889" s="284"/>
      <c r="K889" s="245" t="str">
        <f>IF(BDCORRECTIVA[[#This Row],[Fecha entrada]]=0,"",BDCORRECTIVA[[#This Row],[Fecha Fin]]-BDCORRECTIVA[[#This Row],[Fecha entrada]]+1)</f>
        <v/>
      </c>
      <c r="L889" s="256"/>
      <c r="M889" s="256"/>
      <c r="N889" s="256"/>
      <c r="O889" s="256"/>
      <c r="P889" s="256"/>
      <c r="Q889" s="259"/>
      <c r="R889" s="259"/>
      <c r="S889" s="259"/>
      <c r="T889" s="259"/>
    </row>
    <row r="890" spans="1:20" x14ac:dyDescent="0.2">
      <c r="A890" s="256"/>
      <c r="B890" s="257"/>
      <c r="C890" s="283"/>
      <c r="D890" s="259"/>
      <c r="E890" s="259"/>
      <c r="F890" s="259"/>
      <c r="G890" s="259"/>
      <c r="H890" s="259"/>
      <c r="I890" s="256"/>
      <c r="J890" s="284"/>
      <c r="K890" s="245" t="str">
        <f>IF(BDCORRECTIVA[[#This Row],[Fecha entrada]]=0,"",BDCORRECTIVA[[#This Row],[Fecha Fin]]-BDCORRECTIVA[[#This Row],[Fecha entrada]]+1)</f>
        <v/>
      </c>
      <c r="L890" s="256"/>
      <c r="M890" s="256"/>
      <c r="N890" s="256"/>
      <c r="O890" s="256"/>
      <c r="P890" s="256"/>
      <c r="Q890" s="259"/>
      <c r="R890" s="259"/>
      <c r="S890" s="259"/>
      <c r="T890" s="259"/>
    </row>
    <row r="891" spans="1:20" x14ac:dyDescent="0.2">
      <c r="A891" s="256"/>
      <c r="B891" s="257"/>
      <c r="C891" s="283"/>
      <c r="D891" s="259"/>
      <c r="E891" s="259"/>
      <c r="F891" s="259"/>
      <c r="G891" s="259"/>
      <c r="H891" s="259"/>
      <c r="I891" s="256"/>
      <c r="J891" s="284"/>
      <c r="K891" s="245" t="str">
        <f>IF(BDCORRECTIVA[[#This Row],[Fecha entrada]]=0,"",BDCORRECTIVA[[#This Row],[Fecha Fin]]-BDCORRECTIVA[[#This Row],[Fecha entrada]]+1)</f>
        <v/>
      </c>
      <c r="L891" s="256"/>
      <c r="M891" s="256"/>
      <c r="N891" s="256"/>
      <c r="O891" s="256"/>
      <c r="P891" s="256"/>
      <c r="Q891" s="259"/>
      <c r="R891" s="259"/>
      <c r="S891" s="259"/>
      <c r="T891" s="259"/>
    </row>
    <row r="892" spans="1:20" x14ac:dyDescent="0.2">
      <c r="A892" s="256"/>
      <c r="B892" s="257"/>
      <c r="C892" s="283"/>
      <c r="D892" s="259"/>
      <c r="E892" s="259"/>
      <c r="F892" s="259"/>
      <c r="G892" s="259"/>
      <c r="H892" s="259"/>
      <c r="I892" s="256"/>
      <c r="J892" s="284"/>
      <c r="K892" s="245" t="str">
        <f>IF(BDCORRECTIVA[[#This Row],[Fecha entrada]]=0,"",BDCORRECTIVA[[#This Row],[Fecha Fin]]-BDCORRECTIVA[[#This Row],[Fecha entrada]]+1)</f>
        <v/>
      </c>
      <c r="L892" s="256"/>
      <c r="M892" s="256"/>
      <c r="N892" s="256"/>
      <c r="O892" s="256"/>
      <c r="P892" s="256"/>
      <c r="Q892" s="259"/>
      <c r="R892" s="259"/>
      <c r="S892" s="259"/>
      <c r="T892" s="259"/>
    </row>
    <row r="893" spans="1:20" x14ac:dyDescent="0.2">
      <c r="A893" s="256"/>
      <c r="B893" s="257"/>
      <c r="C893" s="283"/>
      <c r="D893" s="259"/>
      <c r="E893" s="259"/>
      <c r="F893" s="259"/>
      <c r="G893" s="259"/>
      <c r="H893" s="259"/>
      <c r="I893" s="256"/>
      <c r="J893" s="284"/>
      <c r="K893" s="245" t="str">
        <f>IF(BDCORRECTIVA[[#This Row],[Fecha entrada]]=0,"",BDCORRECTIVA[[#This Row],[Fecha Fin]]-BDCORRECTIVA[[#This Row],[Fecha entrada]]+1)</f>
        <v/>
      </c>
      <c r="L893" s="256"/>
      <c r="M893" s="256"/>
      <c r="N893" s="256"/>
      <c r="O893" s="256"/>
      <c r="P893" s="256"/>
      <c r="Q893" s="259"/>
      <c r="R893" s="259"/>
      <c r="S893" s="259"/>
      <c r="T893" s="259"/>
    </row>
    <row r="894" spans="1:20" x14ac:dyDescent="0.2">
      <c r="A894" s="256"/>
      <c r="B894" s="257"/>
      <c r="C894" s="283"/>
      <c r="D894" s="259"/>
      <c r="E894" s="259"/>
      <c r="F894" s="259"/>
      <c r="G894" s="259"/>
      <c r="H894" s="259"/>
      <c r="I894" s="256"/>
      <c r="J894" s="284"/>
      <c r="K894" s="245" t="str">
        <f>IF(BDCORRECTIVA[[#This Row],[Fecha entrada]]=0,"",BDCORRECTIVA[[#This Row],[Fecha Fin]]-BDCORRECTIVA[[#This Row],[Fecha entrada]]+1)</f>
        <v/>
      </c>
      <c r="L894" s="256"/>
      <c r="M894" s="256"/>
      <c r="N894" s="256"/>
      <c r="O894" s="256"/>
      <c r="P894" s="256"/>
      <c r="Q894" s="259"/>
      <c r="R894" s="259"/>
      <c r="S894" s="259"/>
      <c r="T894" s="259"/>
    </row>
    <row r="895" spans="1:20" x14ac:dyDescent="0.2">
      <c r="A895" s="256"/>
      <c r="B895" s="257"/>
      <c r="C895" s="283"/>
      <c r="D895" s="259"/>
      <c r="E895" s="259"/>
      <c r="F895" s="259"/>
      <c r="G895" s="259"/>
      <c r="H895" s="259"/>
      <c r="I895" s="256"/>
      <c r="J895" s="284"/>
      <c r="K895" s="245" t="str">
        <f>IF(BDCORRECTIVA[[#This Row],[Fecha entrada]]=0,"",BDCORRECTIVA[[#This Row],[Fecha Fin]]-BDCORRECTIVA[[#This Row],[Fecha entrada]]+1)</f>
        <v/>
      </c>
      <c r="L895" s="256"/>
      <c r="M895" s="256"/>
      <c r="N895" s="256"/>
      <c r="O895" s="256"/>
      <c r="P895" s="256"/>
      <c r="Q895" s="259"/>
      <c r="R895" s="259"/>
      <c r="S895" s="259"/>
      <c r="T895" s="259"/>
    </row>
    <row r="896" spans="1:20" x14ac:dyDescent="0.2">
      <c r="A896" s="256"/>
      <c r="B896" s="257"/>
      <c r="C896" s="283"/>
      <c r="D896" s="259"/>
      <c r="E896" s="259"/>
      <c r="F896" s="259"/>
      <c r="G896" s="259"/>
      <c r="H896" s="259"/>
      <c r="I896" s="256"/>
      <c r="J896" s="284"/>
      <c r="K896" s="245" t="str">
        <f>IF(BDCORRECTIVA[[#This Row],[Fecha entrada]]=0,"",BDCORRECTIVA[[#This Row],[Fecha Fin]]-BDCORRECTIVA[[#This Row],[Fecha entrada]]+1)</f>
        <v/>
      </c>
      <c r="L896" s="256"/>
      <c r="M896" s="256"/>
      <c r="N896" s="256"/>
      <c r="O896" s="256"/>
      <c r="P896" s="256"/>
      <c r="Q896" s="259"/>
      <c r="R896" s="259"/>
      <c r="S896" s="259"/>
      <c r="T896" s="259"/>
    </row>
    <row r="897" spans="1:20" x14ac:dyDescent="0.2">
      <c r="A897" s="256"/>
      <c r="B897" s="257"/>
      <c r="C897" s="283"/>
      <c r="D897" s="259"/>
      <c r="E897" s="259"/>
      <c r="F897" s="259"/>
      <c r="G897" s="259"/>
      <c r="H897" s="259"/>
      <c r="I897" s="256"/>
      <c r="J897" s="284"/>
      <c r="K897" s="245" t="str">
        <f>IF(BDCORRECTIVA[[#This Row],[Fecha entrada]]=0,"",BDCORRECTIVA[[#This Row],[Fecha Fin]]-BDCORRECTIVA[[#This Row],[Fecha entrada]]+1)</f>
        <v/>
      </c>
      <c r="L897" s="256"/>
      <c r="M897" s="256"/>
      <c r="N897" s="256"/>
      <c r="O897" s="256"/>
      <c r="P897" s="256"/>
      <c r="Q897" s="259"/>
      <c r="R897" s="259"/>
      <c r="S897" s="259"/>
      <c r="T897" s="259"/>
    </row>
    <row r="898" spans="1:20" x14ac:dyDescent="0.2">
      <c r="A898" s="256"/>
      <c r="B898" s="257"/>
      <c r="C898" s="283"/>
      <c r="D898" s="259"/>
      <c r="E898" s="259"/>
      <c r="F898" s="259"/>
      <c r="G898" s="259"/>
      <c r="H898" s="259"/>
      <c r="I898" s="256"/>
      <c r="J898" s="284"/>
      <c r="K898" s="245" t="str">
        <f>IF(BDCORRECTIVA[[#This Row],[Fecha entrada]]=0,"",BDCORRECTIVA[[#This Row],[Fecha Fin]]-BDCORRECTIVA[[#This Row],[Fecha entrada]]+1)</f>
        <v/>
      </c>
      <c r="L898" s="256"/>
      <c r="M898" s="256"/>
      <c r="N898" s="256"/>
      <c r="O898" s="256"/>
      <c r="P898" s="256"/>
      <c r="Q898" s="259"/>
      <c r="R898" s="259"/>
      <c r="S898" s="259"/>
      <c r="T898" s="259"/>
    </row>
    <row r="899" spans="1:20" x14ac:dyDescent="0.2">
      <c r="A899" s="256"/>
      <c r="B899" s="257"/>
      <c r="C899" s="283"/>
      <c r="D899" s="259"/>
      <c r="E899" s="259"/>
      <c r="F899" s="259"/>
      <c r="G899" s="259"/>
      <c r="H899" s="259"/>
      <c r="I899" s="256"/>
      <c r="J899" s="284"/>
      <c r="K899" s="245" t="str">
        <f>IF(BDCORRECTIVA[[#This Row],[Fecha entrada]]=0,"",BDCORRECTIVA[[#This Row],[Fecha Fin]]-BDCORRECTIVA[[#This Row],[Fecha entrada]]+1)</f>
        <v/>
      </c>
      <c r="L899" s="256"/>
      <c r="M899" s="256"/>
      <c r="N899" s="256"/>
      <c r="O899" s="256"/>
      <c r="P899" s="256"/>
      <c r="Q899" s="259"/>
      <c r="R899" s="259"/>
      <c r="S899" s="259"/>
      <c r="T899" s="259"/>
    </row>
    <row r="900" spans="1:20" x14ac:dyDescent="0.2">
      <c r="A900" s="256"/>
      <c r="B900" s="257"/>
      <c r="C900" s="283"/>
      <c r="D900" s="259"/>
      <c r="E900" s="259"/>
      <c r="F900" s="259"/>
      <c r="G900" s="259"/>
      <c r="H900" s="259"/>
      <c r="I900" s="256"/>
      <c r="J900" s="284"/>
      <c r="K900" s="245" t="str">
        <f>IF(BDCORRECTIVA[[#This Row],[Fecha entrada]]=0,"",BDCORRECTIVA[[#This Row],[Fecha Fin]]-BDCORRECTIVA[[#This Row],[Fecha entrada]]+1)</f>
        <v/>
      </c>
      <c r="L900" s="256"/>
      <c r="M900" s="256"/>
      <c r="N900" s="256"/>
      <c r="O900" s="256"/>
      <c r="P900" s="256"/>
      <c r="Q900" s="259"/>
      <c r="R900" s="259"/>
      <c r="S900" s="259"/>
      <c r="T900" s="259"/>
    </row>
    <row r="901" spans="1:20" x14ac:dyDescent="0.2">
      <c r="A901" s="256"/>
      <c r="B901" s="257"/>
      <c r="C901" s="283"/>
      <c r="D901" s="259"/>
      <c r="E901" s="259"/>
      <c r="F901" s="259"/>
      <c r="G901" s="259"/>
      <c r="H901" s="259"/>
      <c r="I901" s="256"/>
      <c r="J901" s="284"/>
      <c r="K901" s="245" t="str">
        <f>IF(BDCORRECTIVA[[#This Row],[Fecha entrada]]=0,"",BDCORRECTIVA[[#This Row],[Fecha Fin]]-BDCORRECTIVA[[#This Row],[Fecha entrada]]+1)</f>
        <v/>
      </c>
      <c r="L901" s="256"/>
      <c r="M901" s="256"/>
      <c r="N901" s="256"/>
      <c r="O901" s="256"/>
      <c r="P901" s="256"/>
      <c r="Q901" s="259"/>
      <c r="R901" s="259"/>
      <c r="S901" s="259"/>
      <c r="T901" s="259"/>
    </row>
    <row r="902" spans="1:20" x14ac:dyDescent="0.2">
      <c r="A902" s="256"/>
      <c r="B902" s="257"/>
      <c r="C902" s="283"/>
      <c r="D902" s="259"/>
      <c r="E902" s="259"/>
      <c r="F902" s="259"/>
      <c r="G902" s="259"/>
      <c r="H902" s="259"/>
      <c r="I902" s="256"/>
      <c r="J902" s="284"/>
      <c r="K902" s="245" t="str">
        <f>IF(BDCORRECTIVA[[#This Row],[Fecha entrada]]=0,"",BDCORRECTIVA[[#This Row],[Fecha Fin]]-BDCORRECTIVA[[#This Row],[Fecha entrada]]+1)</f>
        <v/>
      </c>
      <c r="L902" s="256"/>
      <c r="M902" s="256"/>
      <c r="N902" s="256"/>
      <c r="O902" s="256"/>
      <c r="P902" s="256"/>
      <c r="Q902" s="259"/>
      <c r="R902" s="259"/>
      <c r="S902" s="259"/>
      <c r="T902" s="259"/>
    </row>
    <row r="903" spans="1:20" x14ac:dyDescent="0.2">
      <c r="A903" s="256"/>
      <c r="B903" s="257"/>
      <c r="C903" s="283"/>
      <c r="D903" s="259"/>
      <c r="E903" s="259"/>
      <c r="F903" s="259"/>
      <c r="G903" s="259"/>
      <c r="H903" s="259"/>
      <c r="I903" s="256"/>
      <c r="J903" s="284"/>
      <c r="K903" s="245" t="str">
        <f>IF(BDCORRECTIVA[[#This Row],[Fecha entrada]]=0,"",BDCORRECTIVA[[#This Row],[Fecha Fin]]-BDCORRECTIVA[[#This Row],[Fecha entrada]]+1)</f>
        <v/>
      </c>
      <c r="L903" s="256"/>
      <c r="M903" s="256"/>
      <c r="N903" s="256"/>
      <c r="O903" s="256"/>
      <c r="P903" s="256"/>
      <c r="Q903" s="259"/>
      <c r="R903" s="259"/>
      <c r="S903" s="259"/>
      <c r="T903" s="259"/>
    </row>
    <row r="904" spans="1:20" x14ac:dyDescent="0.2">
      <c r="A904" s="256"/>
      <c r="B904" s="257"/>
      <c r="C904" s="283"/>
      <c r="D904" s="259"/>
      <c r="E904" s="259"/>
      <c r="F904" s="259"/>
      <c r="G904" s="259"/>
      <c r="H904" s="259"/>
      <c r="I904" s="256"/>
      <c r="J904" s="284"/>
      <c r="K904" s="245" t="str">
        <f>IF(BDCORRECTIVA[[#This Row],[Fecha entrada]]=0,"",BDCORRECTIVA[[#This Row],[Fecha Fin]]-BDCORRECTIVA[[#This Row],[Fecha entrada]]+1)</f>
        <v/>
      </c>
      <c r="L904" s="256"/>
      <c r="M904" s="256"/>
      <c r="N904" s="256"/>
      <c r="O904" s="256"/>
      <c r="P904" s="256"/>
      <c r="Q904" s="259"/>
      <c r="R904" s="259"/>
      <c r="S904" s="259"/>
      <c r="T904" s="259"/>
    </row>
    <row r="905" spans="1:20" x14ac:dyDescent="0.2">
      <c r="A905" s="256"/>
      <c r="B905" s="257"/>
      <c r="C905" s="283"/>
      <c r="D905" s="259"/>
      <c r="E905" s="259"/>
      <c r="F905" s="259"/>
      <c r="G905" s="259"/>
      <c r="H905" s="259"/>
      <c r="I905" s="256"/>
      <c r="J905" s="284"/>
      <c r="K905" s="245" t="str">
        <f>IF(BDCORRECTIVA[[#This Row],[Fecha entrada]]=0,"",BDCORRECTIVA[[#This Row],[Fecha Fin]]-BDCORRECTIVA[[#This Row],[Fecha entrada]]+1)</f>
        <v/>
      </c>
      <c r="L905" s="256"/>
      <c r="M905" s="256"/>
      <c r="N905" s="256"/>
      <c r="O905" s="256"/>
      <c r="P905" s="256"/>
      <c r="Q905" s="259"/>
      <c r="R905" s="259"/>
      <c r="S905" s="259"/>
      <c r="T905" s="259"/>
    </row>
    <row r="906" spans="1:20" x14ac:dyDescent="0.2">
      <c r="A906" s="256"/>
      <c r="B906" s="257"/>
      <c r="C906" s="283"/>
      <c r="D906" s="259"/>
      <c r="E906" s="259"/>
      <c r="F906" s="259"/>
      <c r="G906" s="259"/>
      <c r="H906" s="259"/>
      <c r="I906" s="256"/>
      <c r="J906" s="284"/>
      <c r="K906" s="245" t="str">
        <f>IF(BDCORRECTIVA[[#This Row],[Fecha entrada]]=0,"",BDCORRECTIVA[[#This Row],[Fecha Fin]]-BDCORRECTIVA[[#This Row],[Fecha entrada]]+1)</f>
        <v/>
      </c>
      <c r="L906" s="256"/>
      <c r="M906" s="256"/>
      <c r="N906" s="256"/>
      <c r="O906" s="256"/>
      <c r="P906" s="256"/>
      <c r="Q906" s="259"/>
      <c r="R906" s="259"/>
      <c r="S906" s="259"/>
      <c r="T906" s="259"/>
    </row>
    <row r="907" spans="1:20" x14ac:dyDescent="0.2">
      <c r="A907" s="256"/>
      <c r="B907" s="257"/>
      <c r="C907" s="283"/>
      <c r="D907" s="259"/>
      <c r="E907" s="259"/>
      <c r="F907" s="259"/>
      <c r="G907" s="259"/>
      <c r="H907" s="259"/>
      <c r="I907" s="256"/>
      <c r="J907" s="284"/>
      <c r="K907" s="245" t="str">
        <f>IF(BDCORRECTIVA[[#This Row],[Fecha entrada]]=0,"",BDCORRECTIVA[[#This Row],[Fecha Fin]]-BDCORRECTIVA[[#This Row],[Fecha entrada]]+1)</f>
        <v/>
      </c>
      <c r="L907" s="256"/>
      <c r="M907" s="256"/>
      <c r="N907" s="256"/>
      <c r="O907" s="256"/>
      <c r="P907" s="256"/>
      <c r="Q907" s="259"/>
      <c r="R907" s="259"/>
      <c r="S907" s="259"/>
      <c r="T907" s="259"/>
    </row>
    <row r="908" spans="1:20" x14ac:dyDescent="0.2">
      <c r="A908" s="256"/>
      <c r="B908" s="257"/>
      <c r="C908" s="283"/>
      <c r="D908" s="259"/>
      <c r="E908" s="259"/>
      <c r="F908" s="259"/>
      <c r="G908" s="259"/>
      <c r="H908" s="259"/>
      <c r="I908" s="256"/>
      <c r="J908" s="284"/>
      <c r="K908" s="245" t="str">
        <f>IF(BDCORRECTIVA[[#This Row],[Fecha entrada]]=0,"",BDCORRECTIVA[[#This Row],[Fecha Fin]]-BDCORRECTIVA[[#This Row],[Fecha entrada]]+1)</f>
        <v/>
      </c>
      <c r="L908" s="256"/>
      <c r="M908" s="256"/>
      <c r="N908" s="256"/>
      <c r="O908" s="256"/>
      <c r="P908" s="256"/>
      <c r="Q908" s="259"/>
      <c r="R908" s="259"/>
      <c r="S908" s="259"/>
      <c r="T908" s="259"/>
    </row>
    <row r="909" spans="1:20" x14ac:dyDescent="0.2">
      <c r="A909" s="256"/>
      <c r="B909" s="257"/>
      <c r="C909" s="283"/>
      <c r="D909" s="259"/>
      <c r="E909" s="259"/>
      <c r="F909" s="259"/>
      <c r="G909" s="259"/>
      <c r="H909" s="259"/>
      <c r="I909" s="256"/>
      <c r="J909" s="284"/>
      <c r="K909" s="245" t="str">
        <f>IF(BDCORRECTIVA[[#This Row],[Fecha entrada]]=0,"",BDCORRECTIVA[[#This Row],[Fecha Fin]]-BDCORRECTIVA[[#This Row],[Fecha entrada]]+1)</f>
        <v/>
      </c>
      <c r="L909" s="256"/>
      <c r="M909" s="256"/>
      <c r="N909" s="256"/>
      <c r="O909" s="256"/>
      <c r="P909" s="256"/>
      <c r="Q909" s="259"/>
      <c r="R909" s="259"/>
      <c r="S909" s="259"/>
      <c r="T909" s="259"/>
    </row>
    <row r="910" spans="1:20" x14ac:dyDescent="0.2">
      <c r="A910" s="256"/>
      <c r="B910" s="257"/>
      <c r="C910" s="283"/>
      <c r="D910" s="259"/>
      <c r="E910" s="259"/>
      <c r="F910" s="259"/>
      <c r="G910" s="259"/>
      <c r="H910" s="259"/>
      <c r="I910" s="256"/>
      <c r="J910" s="284"/>
      <c r="K910" s="245" t="str">
        <f>IF(BDCORRECTIVA[[#This Row],[Fecha entrada]]=0,"",BDCORRECTIVA[[#This Row],[Fecha Fin]]-BDCORRECTIVA[[#This Row],[Fecha entrada]]+1)</f>
        <v/>
      </c>
      <c r="L910" s="256"/>
      <c r="M910" s="256"/>
      <c r="N910" s="256"/>
      <c r="O910" s="256"/>
      <c r="P910" s="256"/>
      <c r="Q910" s="259"/>
      <c r="R910" s="259"/>
      <c r="S910" s="259"/>
      <c r="T910" s="259"/>
    </row>
    <row r="911" spans="1:20" x14ac:dyDescent="0.2">
      <c r="A911" s="256"/>
      <c r="B911" s="257"/>
      <c r="C911" s="283"/>
      <c r="D911" s="259"/>
      <c r="E911" s="259"/>
      <c r="F911" s="259"/>
      <c r="G911" s="259"/>
      <c r="H911" s="259"/>
      <c r="I911" s="256"/>
      <c r="J911" s="284"/>
      <c r="K911" s="245" t="str">
        <f>IF(BDCORRECTIVA[[#This Row],[Fecha entrada]]=0,"",BDCORRECTIVA[[#This Row],[Fecha Fin]]-BDCORRECTIVA[[#This Row],[Fecha entrada]]+1)</f>
        <v/>
      </c>
      <c r="L911" s="256"/>
      <c r="M911" s="256"/>
      <c r="N911" s="256"/>
      <c r="O911" s="256"/>
      <c r="P911" s="256"/>
      <c r="Q911" s="259"/>
      <c r="R911" s="259"/>
      <c r="S911" s="259"/>
      <c r="T911" s="259"/>
    </row>
    <row r="912" spans="1:20" x14ac:dyDescent="0.2">
      <c r="A912" s="256"/>
      <c r="B912" s="257"/>
      <c r="C912" s="283"/>
      <c r="D912" s="259"/>
      <c r="E912" s="259"/>
      <c r="F912" s="259"/>
      <c r="G912" s="259"/>
      <c r="H912" s="259"/>
      <c r="I912" s="256"/>
      <c r="J912" s="284"/>
      <c r="K912" s="245" t="str">
        <f>IF(BDCORRECTIVA[[#This Row],[Fecha entrada]]=0,"",BDCORRECTIVA[[#This Row],[Fecha Fin]]-BDCORRECTIVA[[#This Row],[Fecha entrada]]+1)</f>
        <v/>
      </c>
      <c r="L912" s="256"/>
      <c r="M912" s="256"/>
      <c r="N912" s="256"/>
      <c r="O912" s="256"/>
      <c r="P912" s="256"/>
      <c r="Q912" s="259"/>
      <c r="R912" s="259"/>
      <c r="S912" s="259"/>
      <c r="T912" s="259"/>
    </row>
    <row r="913" spans="1:20" x14ac:dyDescent="0.2">
      <c r="A913" s="256"/>
      <c r="B913" s="257"/>
      <c r="C913" s="283"/>
      <c r="D913" s="259"/>
      <c r="E913" s="259"/>
      <c r="F913" s="259"/>
      <c r="G913" s="259"/>
      <c r="H913" s="259"/>
      <c r="I913" s="256"/>
      <c r="J913" s="284"/>
      <c r="K913" s="245" t="str">
        <f>IF(BDCORRECTIVA[[#This Row],[Fecha entrada]]=0,"",BDCORRECTIVA[[#This Row],[Fecha Fin]]-BDCORRECTIVA[[#This Row],[Fecha entrada]]+1)</f>
        <v/>
      </c>
      <c r="L913" s="256"/>
      <c r="M913" s="256"/>
      <c r="N913" s="256"/>
      <c r="O913" s="256"/>
      <c r="P913" s="256"/>
      <c r="Q913" s="259"/>
      <c r="R913" s="259"/>
      <c r="S913" s="259"/>
      <c r="T913" s="259"/>
    </row>
    <row r="914" spans="1:20" x14ac:dyDescent="0.2">
      <c r="A914" s="256"/>
      <c r="B914" s="257"/>
      <c r="C914" s="283"/>
      <c r="D914" s="259"/>
      <c r="E914" s="259"/>
      <c r="F914" s="259"/>
      <c r="G914" s="259"/>
      <c r="H914" s="259"/>
      <c r="I914" s="256"/>
      <c r="J914" s="284"/>
      <c r="K914" s="245" t="str">
        <f>IF(BDCORRECTIVA[[#This Row],[Fecha entrada]]=0,"",BDCORRECTIVA[[#This Row],[Fecha Fin]]-BDCORRECTIVA[[#This Row],[Fecha entrada]]+1)</f>
        <v/>
      </c>
      <c r="L914" s="256"/>
      <c r="M914" s="256"/>
      <c r="N914" s="256"/>
      <c r="O914" s="256"/>
      <c r="P914" s="256"/>
      <c r="Q914" s="259"/>
      <c r="R914" s="259"/>
      <c r="S914" s="259"/>
      <c r="T914" s="259"/>
    </row>
    <row r="915" spans="1:20" x14ac:dyDescent="0.2">
      <c r="A915" s="256"/>
      <c r="B915" s="257"/>
      <c r="C915" s="283"/>
      <c r="D915" s="259"/>
      <c r="E915" s="259"/>
      <c r="F915" s="259"/>
      <c r="G915" s="259"/>
      <c r="H915" s="259"/>
      <c r="I915" s="256"/>
      <c r="J915" s="284"/>
      <c r="K915" s="245" t="str">
        <f>IF(BDCORRECTIVA[[#This Row],[Fecha entrada]]=0,"",BDCORRECTIVA[[#This Row],[Fecha Fin]]-BDCORRECTIVA[[#This Row],[Fecha entrada]]+1)</f>
        <v/>
      </c>
      <c r="L915" s="256"/>
      <c r="M915" s="256"/>
      <c r="N915" s="256"/>
      <c r="O915" s="256"/>
      <c r="P915" s="256"/>
      <c r="Q915" s="259"/>
      <c r="R915" s="259"/>
      <c r="S915" s="259"/>
      <c r="T915" s="259"/>
    </row>
    <row r="916" spans="1:20" x14ac:dyDescent="0.2">
      <c r="A916" s="256"/>
      <c r="B916" s="257"/>
      <c r="C916" s="283"/>
      <c r="D916" s="259"/>
      <c r="E916" s="259"/>
      <c r="F916" s="259"/>
      <c r="G916" s="259"/>
      <c r="H916" s="259"/>
      <c r="I916" s="256"/>
      <c r="J916" s="284"/>
      <c r="K916" s="245" t="str">
        <f>IF(BDCORRECTIVA[[#This Row],[Fecha entrada]]=0,"",BDCORRECTIVA[[#This Row],[Fecha Fin]]-BDCORRECTIVA[[#This Row],[Fecha entrada]]+1)</f>
        <v/>
      </c>
      <c r="L916" s="256"/>
      <c r="M916" s="256"/>
      <c r="N916" s="256"/>
      <c r="O916" s="256"/>
      <c r="P916" s="256"/>
      <c r="Q916" s="259"/>
      <c r="R916" s="259"/>
      <c r="S916" s="259"/>
      <c r="T916" s="259"/>
    </row>
    <row r="917" spans="1:20" x14ac:dyDescent="0.2">
      <c r="A917" s="256"/>
      <c r="B917" s="257"/>
      <c r="C917" s="283"/>
      <c r="D917" s="259"/>
      <c r="E917" s="259"/>
      <c r="F917" s="259"/>
      <c r="G917" s="259"/>
      <c r="H917" s="259"/>
      <c r="I917" s="256"/>
      <c r="J917" s="284"/>
      <c r="K917" s="245" t="str">
        <f>IF(BDCORRECTIVA[[#This Row],[Fecha entrada]]=0,"",BDCORRECTIVA[[#This Row],[Fecha Fin]]-BDCORRECTIVA[[#This Row],[Fecha entrada]]+1)</f>
        <v/>
      </c>
      <c r="L917" s="256"/>
      <c r="M917" s="256"/>
      <c r="N917" s="256"/>
      <c r="O917" s="256"/>
      <c r="P917" s="256"/>
      <c r="Q917" s="259"/>
      <c r="R917" s="259"/>
      <c r="S917" s="259"/>
      <c r="T917" s="259"/>
    </row>
    <row r="918" spans="1:20" x14ac:dyDescent="0.2">
      <c r="A918" s="256"/>
      <c r="B918" s="257"/>
      <c r="C918" s="283"/>
      <c r="D918" s="259"/>
      <c r="E918" s="259"/>
      <c r="F918" s="259"/>
      <c r="G918" s="259"/>
      <c r="H918" s="259"/>
      <c r="I918" s="256"/>
      <c r="J918" s="284"/>
      <c r="K918" s="245" t="str">
        <f>IF(BDCORRECTIVA[[#This Row],[Fecha entrada]]=0,"",BDCORRECTIVA[[#This Row],[Fecha Fin]]-BDCORRECTIVA[[#This Row],[Fecha entrada]]+1)</f>
        <v/>
      </c>
      <c r="L918" s="256"/>
      <c r="M918" s="256"/>
      <c r="N918" s="256"/>
      <c r="O918" s="256"/>
      <c r="P918" s="256"/>
      <c r="Q918" s="259"/>
      <c r="R918" s="259"/>
      <c r="S918" s="259"/>
      <c r="T918" s="259"/>
    </row>
    <row r="919" spans="1:20" x14ac:dyDescent="0.2">
      <c r="A919" s="256"/>
      <c r="B919" s="257"/>
      <c r="C919" s="283"/>
      <c r="D919" s="259"/>
      <c r="E919" s="259"/>
      <c r="F919" s="259"/>
      <c r="G919" s="259"/>
      <c r="H919" s="259"/>
      <c r="I919" s="256"/>
      <c r="J919" s="284"/>
      <c r="K919" s="245" t="str">
        <f>IF(BDCORRECTIVA[[#This Row],[Fecha entrada]]=0,"",BDCORRECTIVA[[#This Row],[Fecha Fin]]-BDCORRECTIVA[[#This Row],[Fecha entrada]]+1)</f>
        <v/>
      </c>
      <c r="L919" s="256"/>
      <c r="M919" s="256"/>
      <c r="N919" s="256"/>
      <c r="O919" s="256"/>
      <c r="P919" s="256"/>
      <c r="Q919" s="259"/>
      <c r="R919" s="259"/>
      <c r="S919" s="259"/>
      <c r="T919" s="259"/>
    </row>
    <row r="920" spans="1:20" x14ac:dyDescent="0.2">
      <c r="A920" s="256"/>
      <c r="B920" s="257"/>
      <c r="C920" s="283"/>
      <c r="D920" s="259"/>
      <c r="E920" s="259"/>
      <c r="F920" s="259"/>
      <c r="G920" s="259"/>
      <c r="H920" s="259"/>
      <c r="I920" s="256"/>
      <c r="J920" s="284"/>
      <c r="K920" s="245" t="str">
        <f>IF(BDCORRECTIVA[[#This Row],[Fecha entrada]]=0,"",BDCORRECTIVA[[#This Row],[Fecha Fin]]-BDCORRECTIVA[[#This Row],[Fecha entrada]]+1)</f>
        <v/>
      </c>
      <c r="L920" s="256"/>
      <c r="M920" s="256"/>
      <c r="N920" s="256"/>
      <c r="O920" s="256"/>
      <c r="P920" s="256"/>
      <c r="Q920" s="259"/>
      <c r="R920" s="259"/>
      <c r="S920" s="259"/>
      <c r="T920" s="259"/>
    </row>
    <row r="921" spans="1:20" x14ac:dyDescent="0.2">
      <c r="A921" s="256"/>
      <c r="B921" s="257"/>
      <c r="C921" s="283"/>
      <c r="D921" s="259"/>
      <c r="E921" s="259"/>
      <c r="F921" s="259"/>
      <c r="G921" s="259"/>
      <c r="H921" s="259"/>
      <c r="I921" s="256"/>
      <c r="J921" s="284"/>
      <c r="K921" s="245" t="str">
        <f>IF(BDCORRECTIVA[[#This Row],[Fecha entrada]]=0,"",BDCORRECTIVA[[#This Row],[Fecha Fin]]-BDCORRECTIVA[[#This Row],[Fecha entrada]]+1)</f>
        <v/>
      </c>
      <c r="L921" s="256"/>
      <c r="M921" s="256"/>
      <c r="N921" s="256"/>
      <c r="O921" s="256"/>
      <c r="P921" s="256"/>
      <c r="Q921" s="259"/>
      <c r="R921" s="259"/>
      <c r="S921" s="259"/>
      <c r="T921" s="259"/>
    </row>
    <row r="922" spans="1:20" x14ac:dyDescent="0.2">
      <c r="A922" s="256"/>
      <c r="B922" s="257"/>
      <c r="C922" s="283"/>
      <c r="D922" s="259"/>
      <c r="E922" s="259"/>
      <c r="F922" s="259"/>
      <c r="G922" s="259"/>
      <c r="H922" s="259"/>
      <c r="I922" s="256"/>
      <c r="J922" s="284"/>
      <c r="K922" s="245" t="str">
        <f>IF(BDCORRECTIVA[[#This Row],[Fecha entrada]]=0,"",BDCORRECTIVA[[#This Row],[Fecha Fin]]-BDCORRECTIVA[[#This Row],[Fecha entrada]]+1)</f>
        <v/>
      </c>
      <c r="L922" s="256"/>
      <c r="M922" s="256"/>
      <c r="N922" s="256"/>
      <c r="O922" s="256"/>
      <c r="P922" s="256"/>
      <c r="Q922" s="259"/>
      <c r="R922" s="259"/>
      <c r="S922" s="259"/>
      <c r="T922" s="259"/>
    </row>
    <row r="923" spans="1:20" x14ac:dyDescent="0.2">
      <c r="A923" s="256"/>
      <c r="B923" s="257"/>
      <c r="C923" s="283"/>
      <c r="D923" s="259"/>
      <c r="E923" s="259"/>
      <c r="F923" s="259"/>
      <c r="G923" s="259"/>
      <c r="H923" s="259"/>
      <c r="I923" s="256"/>
      <c r="J923" s="284"/>
      <c r="K923" s="245" t="str">
        <f>IF(BDCORRECTIVA[[#This Row],[Fecha entrada]]=0,"",BDCORRECTIVA[[#This Row],[Fecha Fin]]-BDCORRECTIVA[[#This Row],[Fecha entrada]]+1)</f>
        <v/>
      </c>
      <c r="L923" s="256"/>
      <c r="M923" s="256"/>
      <c r="N923" s="256"/>
      <c r="O923" s="256"/>
      <c r="P923" s="256"/>
      <c r="Q923" s="259"/>
      <c r="R923" s="259"/>
      <c r="S923" s="259"/>
      <c r="T923" s="259"/>
    </row>
    <row r="924" spans="1:20" x14ac:dyDescent="0.2">
      <c r="A924" s="256"/>
      <c r="B924" s="257"/>
      <c r="C924" s="283"/>
      <c r="D924" s="259"/>
      <c r="E924" s="259"/>
      <c r="F924" s="259"/>
      <c r="G924" s="259"/>
      <c r="H924" s="259"/>
      <c r="I924" s="256"/>
      <c r="J924" s="284"/>
      <c r="K924" s="245" t="str">
        <f>IF(BDCORRECTIVA[[#This Row],[Fecha entrada]]=0,"",BDCORRECTIVA[[#This Row],[Fecha Fin]]-BDCORRECTIVA[[#This Row],[Fecha entrada]]+1)</f>
        <v/>
      </c>
      <c r="L924" s="256"/>
      <c r="M924" s="256"/>
      <c r="N924" s="256"/>
      <c r="O924" s="256"/>
      <c r="P924" s="256"/>
      <c r="Q924" s="259"/>
      <c r="R924" s="259"/>
      <c r="S924" s="259"/>
      <c r="T924" s="259"/>
    </row>
    <row r="925" spans="1:20" x14ac:dyDescent="0.2">
      <c r="A925" s="256"/>
      <c r="B925" s="257"/>
      <c r="C925" s="283"/>
      <c r="D925" s="259"/>
      <c r="E925" s="259"/>
      <c r="F925" s="259"/>
      <c r="G925" s="259"/>
      <c r="H925" s="259"/>
      <c r="I925" s="256"/>
      <c r="J925" s="284"/>
      <c r="K925" s="245" t="str">
        <f>IF(BDCORRECTIVA[[#This Row],[Fecha entrada]]=0,"",BDCORRECTIVA[[#This Row],[Fecha Fin]]-BDCORRECTIVA[[#This Row],[Fecha entrada]]+1)</f>
        <v/>
      </c>
      <c r="L925" s="256"/>
      <c r="M925" s="256"/>
      <c r="N925" s="256"/>
      <c r="O925" s="256"/>
      <c r="P925" s="256"/>
      <c r="Q925" s="259"/>
      <c r="R925" s="259"/>
      <c r="S925" s="259"/>
      <c r="T925" s="259"/>
    </row>
    <row r="926" spans="1:20" x14ac:dyDescent="0.2">
      <c r="A926" s="256"/>
      <c r="B926" s="257"/>
      <c r="C926" s="283"/>
      <c r="D926" s="259"/>
      <c r="E926" s="259"/>
      <c r="F926" s="259"/>
      <c r="G926" s="259"/>
      <c r="H926" s="259"/>
      <c r="I926" s="256"/>
      <c r="J926" s="284"/>
      <c r="K926" s="245" t="str">
        <f>IF(BDCORRECTIVA[[#This Row],[Fecha entrada]]=0,"",BDCORRECTIVA[[#This Row],[Fecha Fin]]-BDCORRECTIVA[[#This Row],[Fecha entrada]]+1)</f>
        <v/>
      </c>
      <c r="L926" s="256"/>
      <c r="M926" s="256"/>
      <c r="N926" s="256"/>
      <c r="O926" s="256"/>
      <c r="P926" s="256"/>
      <c r="Q926" s="259"/>
      <c r="R926" s="259"/>
      <c r="S926" s="259"/>
      <c r="T926" s="259"/>
    </row>
    <row r="927" spans="1:20" x14ac:dyDescent="0.2">
      <c r="A927" s="256"/>
      <c r="B927" s="257"/>
      <c r="C927" s="283"/>
      <c r="D927" s="259"/>
      <c r="E927" s="259"/>
      <c r="F927" s="259"/>
      <c r="G927" s="259"/>
      <c r="H927" s="259"/>
      <c r="I927" s="256"/>
      <c r="J927" s="284"/>
      <c r="K927" s="245" t="str">
        <f>IF(BDCORRECTIVA[[#This Row],[Fecha entrada]]=0,"",BDCORRECTIVA[[#This Row],[Fecha Fin]]-BDCORRECTIVA[[#This Row],[Fecha entrada]]+1)</f>
        <v/>
      </c>
      <c r="L927" s="256"/>
      <c r="M927" s="256"/>
      <c r="N927" s="256"/>
      <c r="O927" s="256"/>
      <c r="P927" s="256"/>
      <c r="Q927" s="259"/>
      <c r="R927" s="259"/>
      <c r="S927" s="259"/>
      <c r="T927" s="259"/>
    </row>
    <row r="928" spans="1:20" x14ac:dyDescent="0.2">
      <c r="A928" s="256"/>
      <c r="B928" s="257"/>
      <c r="C928" s="283"/>
      <c r="D928" s="259"/>
      <c r="E928" s="259"/>
      <c r="F928" s="259"/>
      <c r="G928" s="259"/>
      <c r="H928" s="259"/>
      <c r="I928" s="256"/>
      <c r="J928" s="284"/>
      <c r="K928" s="245" t="str">
        <f>IF(BDCORRECTIVA[[#This Row],[Fecha entrada]]=0,"",BDCORRECTIVA[[#This Row],[Fecha Fin]]-BDCORRECTIVA[[#This Row],[Fecha entrada]]+1)</f>
        <v/>
      </c>
      <c r="L928" s="256"/>
      <c r="M928" s="256"/>
      <c r="N928" s="256"/>
      <c r="O928" s="256"/>
      <c r="P928" s="256"/>
      <c r="Q928" s="259"/>
      <c r="R928" s="259"/>
      <c r="S928" s="259"/>
      <c r="T928" s="259"/>
    </row>
    <row r="929" spans="1:20" x14ac:dyDescent="0.2">
      <c r="A929" s="256"/>
      <c r="B929" s="257"/>
      <c r="C929" s="283"/>
      <c r="D929" s="259"/>
      <c r="E929" s="259"/>
      <c r="F929" s="259"/>
      <c r="G929" s="259"/>
      <c r="H929" s="259"/>
      <c r="I929" s="256"/>
      <c r="J929" s="284"/>
      <c r="K929" s="245" t="str">
        <f>IF(BDCORRECTIVA[[#This Row],[Fecha entrada]]=0,"",BDCORRECTIVA[[#This Row],[Fecha Fin]]-BDCORRECTIVA[[#This Row],[Fecha entrada]]+1)</f>
        <v/>
      </c>
      <c r="L929" s="256"/>
      <c r="M929" s="256"/>
      <c r="N929" s="256"/>
      <c r="O929" s="256"/>
      <c r="P929" s="256"/>
      <c r="Q929" s="259"/>
      <c r="R929" s="259"/>
      <c r="S929" s="259"/>
      <c r="T929" s="259"/>
    </row>
    <row r="930" spans="1:20" x14ac:dyDescent="0.2">
      <c r="A930" s="256"/>
      <c r="B930" s="257"/>
      <c r="C930" s="283"/>
      <c r="D930" s="259"/>
      <c r="E930" s="259"/>
      <c r="F930" s="259"/>
      <c r="G930" s="259"/>
      <c r="H930" s="259"/>
      <c r="I930" s="256"/>
      <c r="J930" s="284"/>
      <c r="K930" s="245" t="str">
        <f>IF(BDCORRECTIVA[[#This Row],[Fecha entrada]]=0,"",BDCORRECTIVA[[#This Row],[Fecha Fin]]-BDCORRECTIVA[[#This Row],[Fecha entrada]]+1)</f>
        <v/>
      </c>
      <c r="L930" s="256"/>
      <c r="M930" s="256"/>
      <c r="N930" s="256"/>
      <c r="O930" s="256"/>
      <c r="P930" s="256"/>
      <c r="Q930" s="259"/>
      <c r="R930" s="259"/>
      <c r="S930" s="259"/>
      <c r="T930" s="259"/>
    </row>
    <row r="931" spans="1:20" x14ac:dyDescent="0.2">
      <c r="A931" s="256"/>
      <c r="B931" s="257"/>
      <c r="C931" s="283"/>
      <c r="D931" s="259"/>
      <c r="E931" s="259"/>
      <c r="F931" s="259"/>
      <c r="G931" s="259"/>
      <c r="H931" s="259"/>
      <c r="I931" s="256"/>
      <c r="J931" s="284"/>
      <c r="K931" s="245" t="str">
        <f>IF(BDCORRECTIVA[[#This Row],[Fecha entrada]]=0,"",BDCORRECTIVA[[#This Row],[Fecha Fin]]-BDCORRECTIVA[[#This Row],[Fecha entrada]]+1)</f>
        <v/>
      </c>
      <c r="L931" s="256"/>
      <c r="M931" s="256"/>
      <c r="N931" s="256"/>
      <c r="O931" s="256"/>
      <c r="P931" s="256"/>
      <c r="Q931" s="259"/>
      <c r="R931" s="259"/>
      <c r="S931" s="259"/>
      <c r="T931" s="259"/>
    </row>
    <row r="932" spans="1:20" x14ac:dyDescent="0.2">
      <c r="A932" s="256"/>
      <c r="B932" s="257"/>
      <c r="C932" s="283"/>
      <c r="D932" s="259"/>
      <c r="E932" s="259"/>
      <c r="F932" s="259"/>
      <c r="G932" s="259"/>
      <c r="H932" s="259"/>
      <c r="I932" s="256"/>
      <c r="J932" s="284"/>
      <c r="K932" s="245" t="str">
        <f>IF(BDCORRECTIVA[[#This Row],[Fecha entrada]]=0,"",BDCORRECTIVA[[#This Row],[Fecha Fin]]-BDCORRECTIVA[[#This Row],[Fecha entrada]]+1)</f>
        <v/>
      </c>
      <c r="L932" s="256"/>
      <c r="M932" s="256"/>
      <c r="N932" s="256"/>
      <c r="O932" s="256"/>
      <c r="P932" s="256"/>
      <c r="Q932" s="259"/>
      <c r="R932" s="259"/>
      <c r="S932" s="259"/>
      <c r="T932" s="259"/>
    </row>
    <row r="933" spans="1:20" x14ac:dyDescent="0.2">
      <c r="A933" s="256"/>
      <c r="B933" s="257"/>
      <c r="C933" s="283"/>
      <c r="D933" s="259"/>
      <c r="E933" s="259"/>
      <c r="F933" s="259"/>
      <c r="G933" s="259"/>
      <c r="H933" s="259"/>
      <c r="I933" s="256"/>
      <c r="J933" s="284"/>
      <c r="K933" s="245" t="str">
        <f>IF(BDCORRECTIVA[[#This Row],[Fecha entrada]]=0,"",BDCORRECTIVA[[#This Row],[Fecha Fin]]-BDCORRECTIVA[[#This Row],[Fecha entrada]]+1)</f>
        <v/>
      </c>
      <c r="L933" s="256"/>
      <c r="M933" s="256"/>
      <c r="N933" s="256"/>
      <c r="O933" s="256"/>
      <c r="P933" s="256"/>
      <c r="Q933" s="259"/>
      <c r="R933" s="259"/>
      <c r="S933" s="259"/>
      <c r="T933" s="259"/>
    </row>
    <row r="934" spans="1:20" x14ac:dyDescent="0.2">
      <c r="A934" s="256"/>
      <c r="B934" s="257"/>
      <c r="C934" s="283"/>
      <c r="D934" s="259"/>
      <c r="E934" s="259"/>
      <c r="F934" s="259"/>
      <c r="G934" s="259"/>
      <c r="H934" s="259"/>
      <c r="I934" s="256"/>
      <c r="J934" s="284"/>
      <c r="K934" s="245" t="str">
        <f>IF(BDCORRECTIVA[[#This Row],[Fecha entrada]]=0,"",BDCORRECTIVA[[#This Row],[Fecha Fin]]-BDCORRECTIVA[[#This Row],[Fecha entrada]]+1)</f>
        <v/>
      </c>
      <c r="L934" s="256"/>
      <c r="M934" s="256"/>
      <c r="N934" s="256"/>
      <c r="O934" s="256"/>
      <c r="P934" s="256"/>
      <c r="Q934" s="259"/>
      <c r="R934" s="259"/>
      <c r="S934" s="259"/>
      <c r="T934" s="259"/>
    </row>
    <row r="935" spans="1:20" x14ac:dyDescent="0.2">
      <c r="A935" s="256"/>
      <c r="B935" s="257"/>
      <c r="C935" s="283"/>
      <c r="D935" s="259"/>
      <c r="E935" s="259"/>
      <c r="F935" s="259"/>
      <c r="G935" s="259"/>
      <c r="H935" s="259"/>
      <c r="I935" s="256"/>
      <c r="J935" s="284"/>
      <c r="K935" s="245" t="str">
        <f>IF(BDCORRECTIVA[[#This Row],[Fecha entrada]]=0,"",BDCORRECTIVA[[#This Row],[Fecha Fin]]-BDCORRECTIVA[[#This Row],[Fecha entrada]]+1)</f>
        <v/>
      </c>
      <c r="L935" s="256"/>
      <c r="M935" s="256"/>
      <c r="N935" s="256"/>
      <c r="O935" s="256"/>
      <c r="P935" s="256"/>
      <c r="Q935" s="259"/>
      <c r="R935" s="259"/>
      <c r="S935" s="259"/>
      <c r="T935" s="259"/>
    </row>
    <row r="936" spans="1:20" x14ac:dyDescent="0.2">
      <c r="A936" s="256"/>
      <c r="B936" s="257"/>
      <c r="C936" s="283"/>
      <c r="D936" s="259"/>
      <c r="E936" s="259"/>
      <c r="F936" s="259"/>
      <c r="G936" s="259"/>
      <c r="H936" s="259"/>
      <c r="I936" s="256"/>
      <c r="J936" s="284"/>
      <c r="K936" s="245" t="str">
        <f>IF(BDCORRECTIVA[[#This Row],[Fecha entrada]]=0,"",BDCORRECTIVA[[#This Row],[Fecha Fin]]-BDCORRECTIVA[[#This Row],[Fecha entrada]]+1)</f>
        <v/>
      </c>
      <c r="L936" s="256"/>
      <c r="M936" s="256"/>
      <c r="N936" s="256"/>
      <c r="O936" s="256"/>
      <c r="P936" s="256"/>
      <c r="Q936" s="259"/>
      <c r="R936" s="259"/>
      <c r="S936" s="259"/>
      <c r="T936" s="259"/>
    </row>
    <row r="937" spans="1:20" x14ac:dyDescent="0.2">
      <c r="A937" s="256"/>
      <c r="B937" s="257"/>
      <c r="C937" s="283"/>
      <c r="D937" s="259"/>
      <c r="E937" s="259"/>
      <c r="F937" s="259"/>
      <c r="G937" s="259"/>
      <c r="H937" s="259"/>
      <c r="I937" s="256"/>
      <c r="J937" s="284"/>
      <c r="K937" s="245" t="str">
        <f>IF(BDCORRECTIVA[[#This Row],[Fecha entrada]]=0,"",BDCORRECTIVA[[#This Row],[Fecha Fin]]-BDCORRECTIVA[[#This Row],[Fecha entrada]]+1)</f>
        <v/>
      </c>
      <c r="L937" s="256"/>
      <c r="M937" s="256"/>
      <c r="N937" s="256"/>
      <c r="O937" s="256"/>
      <c r="P937" s="256"/>
      <c r="Q937" s="259"/>
      <c r="R937" s="259"/>
      <c r="S937" s="259"/>
      <c r="T937" s="259"/>
    </row>
    <row r="938" spans="1:20" x14ac:dyDescent="0.2">
      <c r="A938" s="256"/>
      <c r="B938" s="257"/>
      <c r="C938" s="283"/>
      <c r="D938" s="259"/>
      <c r="E938" s="259"/>
      <c r="F938" s="259"/>
      <c r="G938" s="259"/>
      <c r="H938" s="259"/>
      <c r="I938" s="256"/>
      <c r="J938" s="284"/>
      <c r="K938" s="245" t="str">
        <f>IF(BDCORRECTIVA[[#This Row],[Fecha entrada]]=0,"",BDCORRECTIVA[[#This Row],[Fecha Fin]]-BDCORRECTIVA[[#This Row],[Fecha entrada]]+1)</f>
        <v/>
      </c>
      <c r="L938" s="256"/>
      <c r="M938" s="256"/>
      <c r="N938" s="256"/>
      <c r="O938" s="256"/>
      <c r="P938" s="256"/>
      <c r="Q938" s="259"/>
      <c r="R938" s="259"/>
      <c r="S938" s="259"/>
      <c r="T938" s="259"/>
    </row>
    <row r="939" spans="1:20" x14ac:dyDescent="0.2">
      <c r="A939" s="256"/>
      <c r="B939" s="257"/>
      <c r="C939" s="283"/>
      <c r="D939" s="259"/>
      <c r="E939" s="259"/>
      <c r="F939" s="259"/>
      <c r="G939" s="259"/>
      <c r="H939" s="259"/>
      <c r="I939" s="256"/>
      <c r="J939" s="284"/>
      <c r="K939" s="245" t="str">
        <f>IF(BDCORRECTIVA[[#This Row],[Fecha entrada]]=0,"",BDCORRECTIVA[[#This Row],[Fecha Fin]]-BDCORRECTIVA[[#This Row],[Fecha entrada]]+1)</f>
        <v/>
      </c>
      <c r="L939" s="256"/>
      <c r="M939" s="256"/>
      <c r="N939" s="256"/>
      <c r="O939" s="256"/>
      <c r="P939" s="256"/>
      <c r="Q939" s="259"/>
      <c r="R939" s="259"/>
      <c r="S939" s="259"/>
      <c r="T939" s="259"/>
    </row>
    <row r="940" spans="1:20" x14ac:dyDescent="0.2">
      <c r="A940" s="256"/>
      <c r="B940" s="257"/>
      <c r="C940" s="283"/>
      <c r="D940" s="259"/>
      <c r="E940" s="259"/>
      <c r="F940" s="259"/>
      <c r="G940" s="259"/>
      <c r="H940" s="259"/>
      <c r="I940" s="256"/>
      <c r="J940" s="284"/>
      <c r="K940" s="245" t="str">
        <f>IF(BDCORRECTIVA[[#This Row],[Fecha entrada]]=0,"",BDCORRECTIVA[[#This Row],[Fecha Fin]]-BDCORRECTIVA[[#This Row],[Fecha entrada]]+1)</f>
        <v/>
      </c>
      <c r="L940" s="256"/>
      <c r="M940" s="256"/>
      <c r="N940" s="256"/>
      <c r="O940" s="256"/>
      <c r="P940" s="256"/>
      <c r="Q940" s="259"/>
      <c r="R940" s="259"/>
      <c r="S940" s="259"/>
      <c r="T940" s="259"/>
    </row>
    <row r="941" spans="1:20" x14ac:dyDescent="0.2">
      <c r="A941" s="256"/>
      <c r="B941" s="257"/>
      <c r="C941" s="283"/>
      <c r="D941" s="259"/>
      <c r="E941" s="259"/>
      <c r="F941" s="259"/>
      <c r="G941" s="259"/>
      <c r="H941" s="259"/>
      <c r="I941" s="256"/>
      <c r="J941" s="284"/>
      <c r="K941" s="245" t="str">
        <f>IF(BDCORRECTIVA[[#This Row],[Fecha entrada]]=0,"",BDCORRECTIVA[[#This Row],[Fecha Fin]]-BDCORRECTIVA[[#This Row],[Fecha entrada]]+1)</f>
        <v/>
      </c>
      <c r="L941" s="256"/>
      <c r="M941" s="256"/>
      <c r="N941" s="256"/>
      <c r="O941" s="256"/>
      <c r="P941" s="256"/>
      <c r="Q941" s="259"/>
      <c r="R941" s="259"/>
      <c r="S941" s="259"/>
      <c r="T941" s="259"/>
    </row>
    <row r="942" spans="1:20" x14ac:dyDescent="0.2">
      <c r="A942" s="256"/>
      <c r="B942" s="257"/>
      <c r="C942" s="283"/>
      <c r="D942" s="259"/>
      <c r="E942" s="259"/>
      <c r="F942" s="259"/>
      <c r="G942" s="259"/>
      <c r="H942" s="259"/>
      <c r="I942" s="256"/>
      <c r="J942" s="284"/>
      <c r="K942" s="245" t="str">
        <f>IF(BDCORRECTIVA[[#This Row],[Fecha entrada]]=0,"",BDCORRECTIVA[[#This Row],[Fecha Fin]]-BDCORRECTIVA[[#This Row],[Fecha entrada]]+1)</f>
        <v/>
      </c>
      <c r="L942" s="256"/>
      <c r="M942" s="256"/>
      <c r="N942" s="256"/>
      <c r="O942" s="256"/>
      <c r="P942" s="256"/>
      <c r="Q942" s="259"/>
      <c r="R942" s="259"/>
      <c r="S942" s="259"/>
      <c r="T942" s="259"/>
    </row>
    <row r="943" spans="1:20" x14ac:dyDescent="0.2">
      <c r="A943" s="256"/>
      <c r="B943" s="257"/>
      <c r="C943" s="283"/>
      <c r="D943" s="259"/>
      <c r="E943" s="259"/>
      <c r="F943" s="259"/>
      <c r="G943" s="259"/>
      <c r="H943" s="259"/>
      <c r="I943" s="256"/>
      <c r="J943" s="284"/>
      <c r="K943" s="245" t="str">
        <f>IF(BDCORRECTIVA[[#This Row],[Fecha entrada]]=0,"",BDCORRECTIVA[[#This Row],[Fecha Fin]]-BDCORRECTIVA[[#This Row],[Fecha entrada]]+1)</f>
        <v/>
      </c>
      <c r="L943" s="256"/>
      <c r="M943" s="256"/>
      <c r="N943" s="256"/>
      <c r="O943" s="256"/>
      <c r="P943" s="256"/>
      <c r="Q943" s="259"/>
      <c r="R943" s="259"/>
      <c r="S943" s="259"/>
      <c r="T943" s="259"/>
    </row>
    <row r="944" spans="1:20" x14ac:dyDescent="0.2">
      <c r="A944" s="256"/>
      <c r="B944" s="257"/>
      <c r="C944" s="283"/>
      <c r="D944" s="259"/>
      <c r="E944" s="259"/>
      <c r="F944" s="259"/>
      <c r="G944" s="259"/>
      <c r="H944" s="259"/>
      <c r="I944" s="256"/>
      <c r="J944" s="284"/>
      <c r="K944" s="245" t="str">
        <f>IF(BDCORRECTIVA[[#This Row],[Fecha entrada]]=0,"",BDCORRECTIVA[[#This Row],[Fecha Fin]]-BDCORRECTIVA[[#This Row],[Fecha entrada]]+1)</f>
        <v/>
      </c>
      <c r="L944" s="256"/>
      <c r="M944" s="256"/>
      <c r="N944" s="256"/>
      <c r="O944" s="256"/>
      <c r="P944" s="256"/>
      <c r="Q944" s="259"/>
      <c r="R944" s="259"/>
      <c r="S944" s="259"/>
      <c r="T944" s="259"/>
    </row>
    <row r="945" spans="1:20" x14ac:dyDescent="0.2">
      <c r="A945" s="256"/>
      <c r="B945" s="257"/>
      <c r="C945" s="283"/>
      <c r="D945" s="259"/>
      <c r="E945" s="259"/>
      <c r="F945" s="259"/>
      <c r="G945" s="259"/>
      <c r="H945" s="259"/>
      <c r="I945" s="256"/>
      <c r="J945" s="284"/>
      <c r="K945" s="245" t="str">
        <f>IF(BDCORRECTIVA[[#This Row],[Fecha entrada]]=0,"",BDCORRECTIVA[[#This Row],[Fecha Fin]]-BDCORRECTIVA[[#This Row],[Fecha entrada]]+1)</f>
        <v/>
      </c>
      <c r="L945" s="256"/>
      <c r="M945" s="256"/>
      <c r="N945" s="256"/>
      <c r="O945" s="256"/>
      <c r="P945" s="256"/>
      <c r="Q945" s="259"/>
      <c r="R945" s="259"/>
      <c r="S945" s="259"/>
      <c r="T945" s="259"/>
    </row>
    <row r="946" spans="1:20" x14ac:dyDescent="0.2">
      <c r="A946" s="256"/>
      <c r="B946" s="257"/>
      <c r="C946" s="283"/>
      <c r="D946" s="259"/>
      <c r="E946" s="259"/>
      <c r="F946" s="259"/>
      <c r="G946" s="259"/>
      <c r="H946" s="259"/>
      <c r="I946" s="256"/>
      <c r="J946" s="284"/>
      <c r="K946" s="245" t="str">
        <f>IF(BDCORRECTIVA[[#This Row],[Fecha entrada]]=0,"",BDCORRECTIVA[[#This Row],[Fecha Fin]]-BDCORRECTIVA[[#This Row],[Fecha entrada]]+1)</f>
        <v/>
      </c>
      <c r="L946" s="256"/>
      <c r="M946" s="256"/>
      <c r="N946" s="256"/>
      <c r="O946" s="256"/>
      <c r="P946" s="256"/>
      <c r="Q946" s="259"/>
      <c r="R946" s="259"/>
      <c r="S946" s="259"/>
      <c r="T946" s="259"/>
    </row>
    <row r="947" spans="1:20" x14ac:dyDescent="0.2">
      <c r="A947" s="256"/>
      <c r="B947" s="257"/>
      <c r="C947" s="283"/>
      <c r="D947" s="259"/>
      <c r="E947" s="259"/>
      <c r="F947" s="259"/>
      <c r="G947" s="259"/>
      <c r="H947" s="259"/>
      <c r="I947" s="256"/>
      <c r="J947" s="284"/>
      <c r="K947" s="245" t="str">
        <f>IF(BDCORRECTIVA[[#This Row],[Fecha entrada]]=0,"",BDCORRECTIVA[[#This Row],[Fecha Fin]]-BDCORRECTIVA[[#This Row],[Fecha entrada]]+1)</f>
        <v/>
      </c>
      <c r="L947" s="256"/>
      <c r="M947" s="256"/>
      <c r="N947" s="256"/>
      <c r="O947" s="256"/>
      <c r="P947" s="256"/>
      <c r="Q947" s="259"/>
      <c r="R947" s="259"/>
      <c r="S947" s="259"/>
      <c r="T947" s="259"/>
    </row>
    <row r="948" spans="1:20" x14ac:dyDescent="0.2">
      <c r="A948" s="256"/>
      <c r="B948" s="257"/>
      <c r="C948" s="283"/>
      <c r="D948" s="259"/>
      <c r="E948" s="259"/>
      <c r="F948" s="259"/>
      <c r="G948" s="259"/>
      <c r="H948" s="259"/>
      <c r="I948" s="256"/>
      <c r="J948" s="284"/>
      <c r="K948" s="245" t="str">
        <f>IF(BDCORRECTIVA[[#This Row],[Fecha entrada]]=0,"",BDCORRECTIVA[[#This Row],[Fecha Fin]]-BDCORRECTIVA[[#This Row],[Fecha entrada]]+1)</f>
        <v/>
      </c>
      <c r="L948" s="256"/>
      <c r="M948" s="256"/>
      <c r="N948" s="256"/>
      <c r="O948" s="256"/>
      <c r="P948" s="256"/>
      <c r="Q948" s="259"/>
      <c r="R948" s="259"/>
      <c r="S948" s="259"/>
      <c r="T948" s="259"/>
    </row>
    <row r="949" spans="1:20" x14ac:dyDescent="0.2">
      <c r="A949" s="256"/>
      <c r="B949" s="257"/>
      <c r="C949" s="283"/>
      <c r="D949" s="259"/>
      <c r="E949" s="259"/>
      <c r="F949" s="259"/>
      <c r="G949" s="259"/>
      <c r="H949" s="259"/>
      <c r="I949" s="256"/>
      <c r="J949" s="284"/>
      <c r="K949" s="245" t="str">
        <f>IF(BDCORRECTIVA[[#This Row],[Fecha entrada]]=0,"",BDCORRECTIVA[[#This Row],[Fecha Fin]]-BDCORRECTIVA[[#This Row],[Fecha entrada]]+1)</f>
        <v/>
      </c>
      <c r="L949" s="256"/>
      <c r="M949" s="256"/>
      <c r="N949" s="256"/>
      <c r="O949" s="256"/>
      <c r="P949" s="256"/>
      <c r="Q949" s="259"/>
      <c r="R949" s="259"/>
      <c r="S949" s="259"/>
      <c r="T949" s="259"/>
    </row>
    <row r="950" spans="1:20" x14ac:dyDescent="0.2">
      <c r="A950" s="256"/>
      <c r="B950" s="257"/>
      <c r="C950" s="283"/>
      <c r="D950" s="259"/>
      <c r="E950" s="259"/>
      <c r="F950" s="259"/>
      <c r="G950" s="259"/>
      <c r="H950" s="259"/>
      <c r="I950" s="256"/>
      <c r="J950" s="284"/>
      <c r="K950" s="245" t="str">
        <f>IF(BDCORRECTIVA[[#This Row],[Fecha entrada]]=0,"",BDCORRECTIVA[[#This Row],[Fecha Fin]]-BDCORRECTIVA[[#This Row],[Fecha entrada]]+1)</f>
        <v/>
      </c>
      <c r="L950" s="256"/>
      <c r="M950" s="256"/>
      <c r="N950" s="256"/>
      <c r="O950" s="256"/>
      <c r="P950" s="256"/>
      <c r="Q950" s="259"/>
      <c r="R950" s="259"/>
      <c r="S950" s="259"/>
      <c r="T950" s="259"/>
    </row>
    <row r="951" spans="1:20" x14ac:dyDescent="0.2">
      <c r="A951" s="256"/>
      <c r="B951" s="257"/>
      <c r="C951" s="283"/>
      <c r="D951" s="259"/>
      <c r="E951" s="259"/>
      <c r="F951" s="259"/>
      <c r="G951" s="259"/>
      <c r="H951" s="259"/>
      <c r="I951" s="256"/>
      <c r="J951" s="284"/>
      <c r="K951" s="245" t="str">
        <f>IF(BDCORRECTIVA[[#This Row],[Fecha entrada]]=0,"",BDCORRECTIVA[[#This Row],[Fecha Fin]]-BDCORRECTIVA[[#This Row],[Fecha entrada]]+1)</f>
        <v/>
      </c>
      <c r="L951" s="256"/>
      <c r="M951" s="256"/>
      <c r="N951" s="256"/>
      <c r="O951" s="256"/>
      <c r="P951" s="256"/>
      <c r="Q951" s="259"/>
      <c r="R951" s="259"/>
      <c r="S951" s="259"/>
      <c r="T951" s="259"/>
    </row>
    <row r="952" spans="1:20" x14ac:dyDescent="0.2">
      <c r="A952" s="256"/>
      <c r="B952" s="257"/>
      <c r="C952" s="283"/>
      <c r="D952" s="259"/>
      <c r="E952" s="259"/>
      <c r="F952" s="259"/>
      <c r="G952" s="259"/>
      <c r="H952" s="259"/>
      <c r="I952" s="256"/>
      <c r="J952" s="284"/>
      <c r="K952" s="245" t="str">
        <f>IF(BDCORRECTIVA[[#This Row],[Fecha entrada]]=0,"",BDCORRECTIVA[[#This Row],[Fecha Fin]]-BDCORRECTIVA[[#This Row],[Fecha entrada]]+1)</f>
        <v/>
      </c>
      <c r="L952" s="256"/>
      <c r="M952" s="256"/>
      <c r="N952" s="256"/>
      <c r="O952" s="256"/>
      <c r="P952" s="256"/>
      <c r="Q952" s="259"/>
      <c r="R952" s="259"/>
      <c r="S952" s="259"/>
      <c r="T952" s="259"/>
    </row>
    <row r="953" spans="1:20" x14ac:dyDescent="0.2">
      <c r="A953" s="256"/>
      <c r="B953" s="257"/>
      <c r="C953" s="283"/>
      <c r="D953" s="259"/>
      <c r="E953" s="259"/>
      <c r="F953" s="259"/>
      <c r="G953" s="259"/>
      <c r="H953" s="259"/>
      <c r="I953" s="256"/>
      <c r="J953" s="284"/>
      <c r="K953" s="245" t="str">
        <f>IF(BDCORRECTIVA[[#This Row],[Fecha entrada]]=0,"",BDCORRECTIVA[[#This Row],[Fecha Fin]]-BDCORRECTIVA[[#This Row],[Fecha entrada]]+1)</f>
        <v/>
      </c>
      <c r="L953" s="256"/>
      <c r="M953" s="256"/>
      <c r="N953" s="256"/>
      <c r="O953" s="256"/>
      <c r="P953" s="256"/>
      <c r="Q953" s="259"/>
      <c r="R953" s="259"/>
      <c r="S953" s="259"/>
      <c r="T953" s="259"/>
    </row>
    <row r="954" spans="1:20" x14ac:dyDescent="0.2">
      <c r="A954" s="256"/>
      <c r="B954" s="257"/>
      <c r="C954" s="283"/>
      <c r="D954" s="259"/>
      <c r="E954" s="259"/>
      <c r="F954" s="259"/>
      <c r="G954" s="259"/>
      <c r="H954" s="259"/>
      <c r="I954" s="256"/>
      <c r="J954" s="284"/>
      <c r="K954" s="245" t="str">
        <f>IF(BDCORRECTIVA[[#This Row],[Fecha entrada]]=0,"",BDCORRECTIVA[[#This Row],[Fecha Fin]]-BDCORRECTIVA[[#This Row],[Fecha entrada]]+1)</f>
        <v/>
      </c>
      <c r="L954" s="256"/>
      <c r="M954" s="256"/>
      <c r="N954" s="256"/>
      <c r="O954" s="256"/>
      <c r="P954" s="256"/>
      <c r="Q954" s="259"/>
      <c r="R954" s="259"/>
      <c r="S954" s="259"/>
      <c r="T954" s="259"/>
    </row>
    <row r="955" spans="1:20" x14ac:dyDescent="0.2">
      <c r="A955" s="256"/>
      <c r="B955" s="257"/>
      <c r="C955" s="283"/>
      <c r="D955" s="259"/>
      <c r="E955" s="259"/>
      <c r="F955" s="259"/>
      <c r="G955" s="259"/>
      <c r="H955" s="259"/>
      <c r="I955" s="256"/>
      <c r="J955" s="284"/>
      <c r="K955" s="245" t="str">
        <f>IF(BDCORRECTIVA[[#This Row],[Fecha entrada]]=0,"",BDCORRECTIVA[[#This Row],[Fecha Fin]]-BDCORRECTIVA[[#This Row],[Fecha entrada]]+1)</f>
        <v/>
      </c>
      <c r="L955" s="256"/>
      <c r="M955" s="256"/>
      <c r="N955" s="256"/>
      <c r="O955" s="256"/>
      <c r="P955" s="256"/>
      <c r="Q955" s="259"/>
      <c r="R955" s="259"/>
      <c r="S955" s="259"/>
      <c r="T955" s="259"/>
    </row>
    <row r="956" spans="1:20" x14ac:dyDescent="0.2">
      <c r="A956" s="256"/>
      <c r="B956" s="257"/>
      <c r="C956" s="283"/>
      <c r="D956" s="259"/>
      <c r="E956" s="259"/>
      <c r="F956" s="259"/>
      <c r="G956" s="259"/>
      <c r="H956" s="259"/>
      <c r="I956" s="256"/>
      <c r="J956" s="284"/>
      <c r="K956" s="245" t="str">
        <f>IF(BDCORRECTIVA[[#This Row],[Fecha entrada]]=0,"",BDCORRECTIVA[[#This Row],[Fecha Fin]]-BDCORRECTIVA[[#This Row],[Fecha entrada]]+1)</f>
        <v/>
      </c>
      <c r="L956" s="256"/>
      <c r="M956" s="256"/>
      <c r="N956" s="256"/>
      <c r="O956" s="256"/>
      <c r="P956" s="256"/>
      <c r="Q956" s="259"/>
      <c r="R956" s="259"/>
      <c r="S956" s="259"/>
      <c r="T956" s="259"/>
    </row>
    <row r="957" spans="1:20" x14ac:dyDescent="0.2">
      <c r="A957" s="256"/>
      <c r="B957" s="257"/>
      <c r="C957" s="283"/>
      <c r="D957" s="259"/>
      <c r="E957" s="259"/>
      <c r="F957" s="259"/>
      <c r="G957" s="259"/>
      <c r="H957" s="259"/>
      <c r="I957" s="256"/>
      <c r="J957" s="284"/>
      <c r="K957" s="245" t="str">
        <f>IF(BDCORRECTIVA[[#This Row],[Fecha entrada]]=0,"",BDCORRECTIVA[[#This Row],[Fecha Fin]]-BDCORRECTIVA[[#This Row],[Fecha entrada]]+1)</f>
        <v/>
      </c>
      <c r="L957" s="256"/>
      <c r="M957" s="256"/>
      <c r="N957" s="256"/>
      <c r="O957" s="256"/>
      <c r="P957" s="256"/>
      <c r="Q957" s="259"/>
      <c r="R957" s="259"/>
      <c r="S957" s="259"/>
      <c r="T957" s="259"/>
    </row>
    <row r="958" spans="1:20" x14ac:dyDescent="0.2">
      <c r="A958" s="256"/>
      <c r="B958" s="257"/>
      <c r="C958" s="283"/>
      <c r="D958" s="259"/>
      <c r="E958" s="259"/>
      <c r="F958" s="259"/>
      <c r="G958" s="259"/>
      <c r="H958" s="259"/>
      <c r="I958" s="256"/>
      <c r="J958" s="284"/>
      <c r="K958" s="245" t="str">
        <f>IF(BDCORRECTIVA[[#This Row],[Fecha entrada]]=0,"",BDCORRECTIVA[[#This Row],[Fecha Fin]]-BDCORRECTIVA[[#This Row],[Fecha entrada]]+1)</f>
        <v/>
      </c>
      <c r="L958" s="256"/>
      <c r="M958" s="256"/>
      <c r="N958" s="256"/>
      <c r="O958" s="256"/>
      <c r="P958" s="256"/>
      <c r="Q958" s="259"/>
      <c r="R958" s="259"/>
      <c r="S958" s="259"/>
      <c r="T958" s="259"/>
    </row>
    <row r="959" spans="1:20" x14ac:dyDescent="0.2">
      <c r="A959" s="256"/>
      <c r="B959" s="257"/>
      <c r="C959" s="283"/>
      <c r="D959" s="259"/>
      <c r="E959" s="259"/>
      <c r="F959" s="259"/>
      <c r="G959" s="259"/>
      <c r="H959" s="259"/>
      <c r="I959" s="256"/>
      <c r="J959" s="284"/>
      <c r="K959" s="245" t="str">
        <f>IF(BDCORRECTIVA[[#This Row],[Fecha entrada]]=0,"",BDCORRECTIVA[[#This Row],[Fecha Fin]]-BDCORRECTIVA[[#This Row],[Fecha entrada]]+1)</f>
        <v/>
      </c>
      <c r="L959" s="256"/>
      <c r="M959" s="256"/>
      <c r="N959" s="256"/>
      <c r="O959" s="256"/>
      <c r="P959" s="256"/>
      <c r="Q959" s="259"/>
      <c r="R959" s="259"/>
      <c r="S959" s="259"/>
      <c r="T959" s="259"/>
    </row>
    <row r="960" spans="1:20" x14ac:dyDescent="0.2">
      <c r="A960" s="256"/>
      <c r="B960" s="257"/>
      <c r="C960" s="283"/>
      <c r="D960" s="259"/>
      <c r="E960" s="259"/>
      <c r="F960" s="259"/>
      <c r="G960" s="259"/>
      <c r="H960" s="259"/>
      <c r="I960" s="256"/>
      <c r="J960" s="284"/>
      <c r="K960" s="245" t="str">
        <f>IF(BDCORRECTIVA[[#This Row],[Fecha entrada]]=0,"",BDCORRECTIVA[[#This Row],[Fecha Fin]]-BDCORRECTIVA[[#This Row],[Fecha entrada]]+1)</f>
        <v/>
      </c>
      <c r="L960" s="256"/>
      <c r="M960" s="256"/>
      <c r="N960" s="256"/>
      <c r="O960" s="256"/>
      <c r="P960" s="256"/>
      <c r="Q960" s="259"/>
      <c r="R960" s="259"/>
      <c r="S960" s="259"/>
      <c r="T960" s="259"/>
    </row>
    <row r="961" spans="1:20" x14ac:dyDescent="0.2">
      <c r="A961" s="256"/>
      <c r="B961" s="257"/>
      <c r="C961" s="283"/>
      <c r="D961" s="259"/>
      <c r="E961" s="259"/>
      <c r="F961" s="259"/>
      <c r="G961" s="259"/>
      <c r="H961" s="259"/>
      <c r="I961" s="256"/>
      <c r="J961" s="284"/>
      <c r="K961" s="245" t="str">
        <f>IF(BDCORRECTIVA[[#This Row],[Fecha entrada]]=0,"",BDCORRECTIVA[[#This Row],[Fecha Fin]]-BDCORRECTIVA[[#This Row],[Fecha entrada]]+1)</f>
        <v/>
      </c>
      <c r="L961" s="256"/>
      <c r="M961" s="256"/>
      <c r="N961" s="256"/>
      <c r="O961" s="256"/>
      <c r="P961" s="256"/>
      <c r="Q961" s="259"/>
      <c r="R961" s="259"/>
      <c r="S961" s="259"/>
      <c r="T961" s="259"/>
    </row>
    <row r="962" spans="1:20" x14ac:dyDescent="0.2">
      <c r="A962" s="256"/>
      <c r="B962" s="257"/>
      <c r="C962" s="283"/>
      <c r="D962" s="259"/>
      <c r="E962" s="259"/>
      <c r="F962" s="259"/>
      <c r="G962" s="259"/>
      <c r="H962" s="259"/>
      <c r="I962" s="256"/>
      <c r="J962" s="284"/>
      <c r="K962" s="245" t="str">
        <f>IF(BDCORRECTIVA[[#This Row],[Fecha entrada]]=0,"",BDCORRECTIVA[[#This Row],[Fecha Fin]]-BDCORRECTIVA[[#This Row],[Fecha entrada]]+1)</f>
        <v/>
      </c>
      <c r="L962" s="256"/>
      <c r="M962" s="256"/>
      <c r="N962" s="256"/>
      <c r="O962" s="256"/>
      <c r="P962" s="256"/>
      <c r="Q962" s="259"/>
      <c r="R962" s="259"/>
      <c r="S962" s="259"/>
      <c r="T962" s="259"/>
    </row>
    <row r="963" spans="1:20" x14ac:dyDescent="0.2">
      <c r="A963" s="256"/>
      <c r="B963" s="257"/>
      <c r="C963" s="283"/>
      <c r="D963" s="259"/>
      <c r="E963" s="259"/>
      <c r="F963" s="259"/>
      <c r="G963" s="259"/>
      <c r="H963" s="259"/>
      <c r="I963" s="256"/>
      <c r="J963" s="284"/>
      <c r="K963" s="245" t="str">
        <f>IF(BDCORRECTIVA[[#This Row],[Fecha entrada]]=0,"",BDCORRECTIVA[[#This Row],[Fecha Fin]]-BDCORRECTIVA[[#This Row],[Fecha entrada]]+1)</f>
        <v/>
      </c>
      <c r="L963" s="256"/>
      <c r="M963" s="256"/>
      <c r="N963" s="256"/>
      <c r="O963" s="256"/>
      <c r="P963" s="256"/>
      <c r="Q963" s="259"/>
      <c r="R963" s="259"/>
      <c r="S963" s="259"/>
      <c r="T963" s="259"/>
    </row>
    <row r="964" spans="1:20" x14ac:dyDescent="0.2">
      <c r="A964" s="256"/>
      <c r="B964" s="257"/>
      <c r="C964" s="283"/>
      <c r="D964" s="259"/>
      <c r="E964" s="259"/>
      <c r="F964" s="259"/>
      <c r="G964" s="259"/>
      <c r="H964" s="259"/>
      <c r="I964" s="256"/>
      <c r="J964" s="284"/>
      <c r="K964" s="245" t="str">
        <f>IF(BDCORRECTIVA[[#This Row],[Fecha entrada]]=0,"",BDCORRECTIVA[[#This Row],[Fecha Fin]]-BDCORRECTIVA[[#This Row],[Fecha entrada]]+1)</f>
        <v/>
      </c>
      <c r="L964" s="256"/>
      <c r="M964" s="256"/>
      <c r="N964" s="256"/>
      <c r="O964" s="256"/>
      <c r="P964" s="256"/>
      <c r="Q964" s="259"/>
      <c r="R964" s="259"/>
      <c r="S964" s="259"/>
      <c r="T964" s="259"/>
    </row>
    <row r="965" spans="1:20" x14ac:dyDescent="0.2">
      <c r="A965" s="256"/>
      <c r="B965" s="257"/>
      <c r="C965" s="283"/>
      <c r="D965" s="259"/>
      <c r="E965" s="259"/>
      <c r="F965" s="259"/>
      <c r="G965" s="259"/>
      <c r="H965" s="259"/>
      <c r="I965" s="256"/>
      <c r="J965" s="284"/>
      <c r="K965" s="245" t="str">
        <f>IF(BDCORRECTIVA[[#This Row],[Fecha entrada]]=0,"",BDCORRECTIVA[[#This Row],[Fecha Fin]]-BDCORRECTIVA[[#This Row],[Fecha entrada]]+1)</f>
        <v/>
      </c>
      <c r="L965" s="256"/>
      <c r="M965" s="256"/>
      <c r="N965" s="256"/>
      <c r="O965" s="256"/>
      <c r="P965" s="256"/>
      <c r="Q965" s="259"/>
      <c r="R965" s="259"/>
      <c r="S965" s="259"/>
      <c r="T965" s="259"/>
    </row>
    <row r="966" spans="1:20" x14ac:dyDescent="0.2">
      <c r="A966" s="256"/>
      <c r="B966" s="257"/>
      <c r="C966" s="283"/>
      <c r="D966" s="259"/>
      <c r="E966" s="259"/>
      <c r="F966" s="259"/>
      <c r="G966" s="259"/>
      <c r="H966" s="259"/>
      <c r="I966" s="256"/>
      <c r="J966" s="284"/>
      <c r="K966" s="245" t="str">
        <f>IF(BDCORRECTIVA[[#This Row],[Fecha entrada]]=0,"",BDCORRECTIVA[[#This Row],[Fecha Fin]]-BDCORRECTIVA[[#This Row],[Fecha entrada]]+1)</f>
        <v/>
      </c>
      <c r="L966" s="256"/>
      <c r="M966" s="256"/>
      <c r="N966" s="256"/>
      <c r="O966" s="256"/>
      <c r="P966" s="256"/>
      <c r="Q966" s="259"/>
      <c r="R966" s="259"/>
      <c r="S966" s="259"/>
      <c r="T966" s="259"/>
    </row>
    <row r="967" spans="1:20" x14ac:dyDescent="0.2">
      <c r="A967" s="256"/>
      <c r="B967" s="257"/>
      <c r="C967" s="283"/>
      <c r="D967" s="259"/>
      <c r="E967" s="259"/>
      <c r="F967" s="259"/>
      <c r="G967" s="259"/>
      <c r="H967" s="259"/>
      <c r="I967" s="256"/>
      <c r="J967" s="284"/>
      <c r="K967" s="245" t="str">
        <f>IF(BDCORRECTIVA[[#This Row],[Fecha entrada]]=0,"",BDCORRECTIVA[[#This Row],[Fecha Fin]]-BDCORRECTIVA[[#This Row],[Fecha entrada]]+1)</f>
        <v/>
      </c>
      <c r="L967" s="256"/>
      <c r="M967" s="256"/>
      <c r="N967" s="256"/>
      <c r="O967" s="256"/>
      <c r="P967" s="256"/>
      <c r="Q967" s="259"/>
      <c r="R967" s="259"/>
      <c r="S967" s="259"/>
      <c r="T967" s="259"/>
    </row>
    <row r="968" spans="1:20" x14ac:dyDescent="0.2">
      <c r="A968" s="256"/>
      <c r="B968" s="257"/>
      <c r="C968" s="283"/>
      <c r="D968" s="259"/>
      <c r="E968" s="259"/>
      <c r="F968" s="259"/>
      <c r="G968" s="259"/>
      <c r="H968" s="259"/>
      <c r="I968" s="256"/>
      <c r="J968" s="284"/>
      <c r="K968" s="245" t="str">
        <f>IF(BDCORRECTIVA[[#This Row],[Fecha entrada]]=0,"",BDCORRECTIVA[[#This Row],[Fecha Fin]]-BDCORRECTIVA[[#This Row],[Fecha entrada]]+1)</f>
        <v/>
      </c>
      <c r="L968" s="256"/>
      <c r="M968" s="256"/>
      <c r="N968" s="256"/>
      <c r="O968" s="256"/>
      <c r="P968" s="256"/>
      <c r="Q968" s="259"/>
      <c r="R968" s="259"/>
      <c r="S968" s="259"/>
      <c r="T968" s="259"/>
    </row>
    <row r="969" spans="1:20" x14ac:dyDescent="0.2">
      <c r="A969" s="256"/>
      <c r="B969" s="257"/>
      <c r="C969" s="283"/>
      <c r="D969" s="259"/>
      <c r="E969" s="259"/>
      <c r="F969" s="259"/>
      <c r="G969" s="259"/>
      <c r="H969" s="259"/>
      <c r="I969" s="256"/>
      <c r="J969" s="284"/>
      <c r="K969" s="245" t="str">
        <f>IF(BDCORRECTIVA[[#This Row],[Fecha entrada]]=0,"",BDCORRECTIVA[[#This Row],[Fecha Fin]]-BDCORRECTIVA[[#This Row],[Fecha entrada]]+1)</f>
        <v/>
      </c>
      <c r="L969" s="256"/>
      <c r="M969" s="256"/>
      <c r="N969" s="256"/>
      <c r="O969" s="256"/>
      <c r="P969" s="256"/>
      <c r="Q969" s="259"/>
      <c r="R969" s="259"/>
      <c r="S969" s="259"/>
      <c r="T969" s="259"/>
    </row>
    <row r="970" spans="1:20" x14ac:dyDescent="0.2">
      <c r="A970" s="256"/>
      <c r="B970" s="257"/>
      <c r="C970" s="283"/>
      <c r="D970" s="259"/>
      <c r="E970" s="259"/>
      <c r="F970" s="259"/>
      <c r="G970" s="259"/>
      <c r="H970" s="259"/>
      <c r="I970" s="256"/>
      <c r="J970" s="284"/>
      <c r="K970" s="245" t="str">
        <f>IF(BDCORRECTIVA[[#This Row],[Fecha entrada]]=0,"",BDCORRECTIVA[[#This Row],[Fecha Fin]]-BDCORRECTIVA[[#This Row],[Fecha entrada]]+1)</f>
        <v/>
      </c>
      <c r="L970" s="256"/>
      <c r="M970" s="256"/>
      <c r="N970" s="256"/>
      <c r="O970" s="256"/>
      <c r="P970" s="256"/>
      <c r="Q970" s="259"/>
      <c r="R970" s="259"/>
      <c r="S970" s="259"/>
      <c r="T970" s="259"/>
    </row>
    <row r="971" spans="1:20" x14ac:dyDescent="0.2">
      <c r="A971" s="256"/>
      <c r="B971" s="257"/>
      <c r="C971" s="283"/>
      <c r="D971" s="259"/>
      <c r="E971" s="259"/>
      <c r="F971" s="259"/>
      <c r="G971" s="259"/>
      <c r="H971" s="259"/>
      <c r="I971" s="256"/>
      <c r="J971" s="284"/>
      <c r="K971" s="245" t="str">
        <f>IF(BDCORRECTIVA[[#This Row],[Fecha entrada]]=0,"",BDCORRECTIVA[[#This Row],[Fecha Fin]]-BDCORRECTIVA[[#This Row],[Fecha entrada]]+1)</f>
        <v/>
      </c>
      <c r="L971" s="256"/>
      <c r="M971" s="256"/>
      <c r="N971" s="256"/>
      <c r="O971" s="256"/>
      <c r="P971" s="256"/>
      <c r="Q971" s="259"/>
      <c r="R971" s="259"/>
      <c r="S971" s="259"/>
      <c r="T971" s="259"/>
    </row>
    <row r="972" spans="1:20" x14ac:dyDescent="0.2">
      <c r="A972" s="256"/>
      <c r="B972" s="257"/>
      <c r="C972" s="283"/>
      <c r="D972" s="259"/>
      <c r="E972" s="259"/>
      <c r="F972" s="259"/>
      <c r="G972" s="259"/>
      <c r="H972" s="259"/>
      <c r="I972" s="256"/>
      <c r="J972" s="284"/>
      <c r="K972" s="245" t="str">
        <f>IF(BDCORRECTIVA[[#This Row],[Fecha entrada]]=0,"",BDCORRECTIVA[[#This Row],[Fecha Fin]]-BDCORRECTIVA[[#This Row],[Fecha entrada]]+1)</f>
        <v/>
      </c>
      <c r="L972" s="256"/>
      <c r="M972" s="256"/>
      <c r="N972" s="256"/>
      <c r="O972" s="256"/>
      <c r="P972" s="256"/>
      <c r="Q972" s="259"/>
      <c r="R972" s="259"/>
      <c r="S972" s="259"/>
      <c r="T972" s="259"/>
    </row>
    <row r="973" spans="1:20" x14ac:dyDescent="0.2">
      <c r="A973" s="256"/>
      <c r="B973" s="257"/>
      <c r="C973" s="283"/>
      <c r="D973" s="259"/>
      <c r="E973" s="259"/>
      <c r="F973" s="259"/>
      <c r="G973" s="259"/>
      <c r="H973" s="259"/>
      <c r="I973" s="256"/>
      <c r="J973" s="284"/>
      <c r="K973" s="245" t="str">
        <f>IF(BDCORRECTIVA[[#This Row],[Fecha entrada]]=0,"",BDCORRECTIVA[[#This Row],[Fecha Fin]]-BDCORRECTIVA[[#This Row],[Fecha entrada]]+1)</f>
        <v/>
      </c>
      <c r="L973" s="256"/>
      <c r="M973" s="256"/>
      <c r="N973" s="256"/>
      <c r="O973" s="256"/>
      <c r="P973" s="256"/>
      <c r="Q973" s="259"/>
      <c r="R973" s="259"/>
      <c r="S973" s="259"/>
      <c r="T973" s="259"/>
    </row>
    <row r="974" spans="1:20" x14ac:dyDescent="0.2">
      <c r="A974" s="256"/>
      <c r="B974" s="257"/>
      <c r="C974" s="283"/>
      <c r="D974" s="259"/>
      <c r="E974" s="259"/>
      <c r="F974" s="259"/>
      <c r="G974" s="259"/>
      <c r="H974" s="259"/>
      <c r="I974" s="256"/>
      <c r="J974" s="284"/>
      <c r="K974" s="245" t="str">
        <f>IF(BDCORRECTIVA[[#This Row],[Fecha entrada]]=0,"",BDCORRECTIVA[[#This Row],[Fecha Fin]]-BDCORRECTIVA[[#This Row],[Fecha entrada]]+1)</f>
        <v/>
      </c>
      <c r="L974" s="256"/>
      <c r="M974" s="256"/>
      <c r="N974" s="256"/>
      <c r="O974" s="256"/>
      <c r="P974" s="256"/>
      <c r="Q974" s="259"/>
      <c r="R974" s="259"/>
      <c r="S974" s="259"/>
      <c r="T974" s="259"/>
    </row>
    <row r="975" spans="1:20" x14ac:dyDescent="0.2">
      <c r="A975" s="256"/>
      <c r="B975" s="257"/>
      <c r="C975" s="283"/>
      <c r="D975" s="259"/>
      <c r="E975" s="259"/>
      <c r="F975" s="259"/>
      <c r="G975" s="259"/>
      <c r="H975" s="259"/>
      <c r="I975" s="256"/>
      <c r="J975" s="284"/>
      <c r="K975" s="245" t="str">
        <f>IF(BDCORRECTIVA[[#This Row],[Fecha entrada]]=0,"",BDCORRECTIVA[[#This Row],[Fecha Fin]]-BDCORRECTIVA[[#This Row],[Fecha entrada]]+1)</f>
        <v/>
      </c>
      <c r="L975" s="256"/>
      <c r="M975" s="256"/>
      <c r="N975" s="256"/>
      <c r="O975" s="256"/>
      <c r="P975" s="256"/>
      <c r="Q975" s="259"/>
      <c r="R975" s="259"/>
      <c r="S975" s="259"/>
      <c r="T975" s="259"/>
    </row>
    <row r="976" spans="1:20" x14ac:dyDescent="0.2">
      <c r="A976" s="256"/>
      <c r="B976" s="257"/>
      <c r="C976" s="283"/>
      <c r="D976" s="259"/>
      <c r="E976" s="259"/>
      <c r="F976" s="259"/>
      <c r="G976" s="259"/>
      <c r="H976" s="259"/>
      <c r="I976" s="256"/>
      <c r="J976" s="284"/>
      <c r="K976" s="245" t="str">
        <f>IF(BDCORRECTIVA[[#This Row],[Fecha entrada]]=0,"",BDCORRECTIVA[[#This Row],[Fecha Fin]]-BDCORRECTIVA[[#This Row],[Fecha entrada]]+1)</f>
        <v/>
      </c>
      <c r="L976" s="256"/>
      <c r="M976" s="256"/>
      <c r="N976" s="256"/>
      <c r="O976" s="256"/>
      <c r="P976" s="256"/>
      <c r="Q976" s="259"/>
      <c r="R976" s="259"/>
      <c r="S976" s="259"/>
      <c r="T976" s="259"/>
    </row>
    <row r="977" spans="1:20" x14ac:dyDescent="0.2">
      <c r="A977" s="256"/>
      <c r="B977" s="257"/>
      <c r="C977" s="283"/>
      <c r="D977" s="259"/>
      <c r="E977" s="259"/>
      <c r="F977" s="259"/>
      <c r="G977" s="259"/>
      <c r="H977" s="259"/>
      <c r="I977" s="256"/>
      <c r="J977" s="284"/>
      <c r="K977" s="245" t="str">
        <f>IF(BDCORRECTIVA[[#This Row],[Fecha entrada]]=0,"",BDCORRECTIVA[[#This Row],[Fecha Fin]]-BDCORRECTIVA[[#This Row],[Fecha entrada]]+1)</f>
        <v/>
      </c>
      <c r="L977" s="256"/>
      <c r="M977" s="256"/>
      <c r="N977" s="256"/>
      <c r="O977" s="256"/>
      <c r="P977" s="256"/>
      <c r="Q977" s="259"/>
      <c r="R977" s="259"/>
      <c r="S977" s="259"/>
      <c r="T977" s="259"/>
    </row>
    <row r="978" spans="1:20" x14ac:dyDescent="0.2">
      <c r="A978" s="256"/>
      <c r="B978" s="257"/>
      <c r="C978" s="283"/>
      <c r="D978" s="259"/>
      <c r="E978" s="259"/>
      <c r="F978" s="259"/>
      <c r="G978" s="259"/>
      <c r="H978" s="259"/>
      <c r="I978" s="256"/>
      <c r="J978" s="284"/>
      <c r="K978" s="245" t="str">
        <f>IF(BDCORRECTIVA[[#This Row],[Fecha entrada]]=0,"",BDCORRECTIVA[[#This Row],[Fecha Fin]]-BDCORRECTIVA[[#This Row],[Fecha entrada]]+1)</f>
        <v/>
      </c>
      <c r="L978" s="256"/>
      <c r="M978" s="256"/>
      <c r="N978" s="256"/>
      <c r="O978" s="256"/>
      <c r="P978" s="256"/>
      <c r="Q978" s="259"/>
      <c r="R978" s="259"/>
      <c r="S978" s="259"/>
      <c r="T978" s="259"/>
    </row>
    <row r="979" spans="1:20" x14ac:dyDescent="0.2">
      <c r="A979" s="256"/>
      <c r="B979" s="257"/>
      <c r="C979" s="283"/>
      <c r="D979" s="259"/>
      <c r="E979" s="259"/>
      <c r="F979" s="259"/>
      <c r="G979" s="259"/>
      <c r="H979" s="259"/>
      <c r="I979" s="256"/>
      <c r="J979" s="284"/>
      <c r="K979" s="245" t="str">
        <f>IF(BDCORRECTIVA[[#This Row],[Fecha entrada]]=0,"",BDCORRECTIVA[[#This Row],[Fecha Fin]]-BDCORRECTIVA[[#This Row],[Fecha entrada]]+1)</f>
        <v/>
      </c>
      <c r="L979" s="256"/>
      <c r="M979" s="256"/>
      <c r="N979" s="256"/>
      <c r="O979" s="256"/>
      <c r="P979" s="256"/>
      <c r="Q979" s="259"/>
      <c r="R979" s="259"/>
      <c r="S979" s="259"/>
      <c r="T979" s="259"/>
    </row>
    <row r="980" spans="1:20" x14ac:dyDescent="0.2">
      <c r="A980" s="256"/>
      <c r="B980" s="257"/>
      <c r="C980" s="283"/>
      <c r="D980" s="259"/>
      <c r="E980" s="259"/>
      <c r="F980" s="259"/>
      <c r="G980" s="259"/>
      <c r="H980" s="259"/>
      <c r="I980" s="256"/>
      <c r="J980" s="284"/>
      <c r="K980" s="245" t="str">
        <f>IF(BDCORRECTIVA[[#This Row],[Fecha entrada]]=0,"",BDCORRECTIVA[[#This Row],[Fecha Fin]]-BDCORRECTIVA[[#This Row],[Fecha entrada]]+1)</f>
        <v/>
      </c>
      <c r="L980" s="256"/>
      <c r="M980" s="256"/>
      <c r="N980" s="256"/>
      <c r="O980" s="256"/>
      <c r="P980" s="256"/>
      <c r="Q980" s="259"/>
      <c r="R980" s="259"/>
      <c r="S980" s="259"/>
      <c r="T980" s="259"/>
    </row>
    <row r="981" spans="1:20" x14ac:dyDescent="0.2">
      <c r="A981" s="256"/>
      <c r="B981" s="257"/>
      <c r="C981" s="283"/>
      <c r="D981" s="259"/>
      <c r="E981" s="259"/>
      <c r="F981" s="259"/>
      <c r="G981" s="259"/>
      <c r="H981" s="259"/>
      <c r="I981" s="256"/>
      <c r="J981" s="284"/>
      <c r="K981" s="245" t="str">
        <f>IF(BDCORRECTIVA[[#This Row],[Fecha entrada]]=0,"",BDCORRECTIVA[[#This Row],[Fecha Fin]]-BDCORRECTIVA[[#This Row],[Fecha entrada]]+1)</f>
        <v/>
      </c>
      <c r="L981" s="256"/>
      <c r="M981" s="256"/>
      <c r="N981" s="256"/>
      <c r="O981" s="256"/>
      <c r="P981" s="256"/>
      <c r="Q981" s="259"/>
      <c r="R981" s="259"/>
      <c r="S981" s="259"/>
      <c r="T981" s="259"/>
    </row>
    <row r="982" spans="1:20" x14ac:dyDescent="0.2">
      <c r="A982" s="256"/>
      <c r="B982" s="257"/>
      <c r="C982" s="283"/>
      <c r="D982" s="259"/>
      <c r="E982" s="259"/>
      <c r="F982" s="259"/>
      <c r="G982" s="259"/>
      <c r="H982" s="259"/>
      <c r="I982" s="256"/>
      <c r="J982" s="284"/>
      <c r="K982" s="245" t="str">
        <f>IF(BDCORRECTIVA[[#This Row],[Fecha entrada]]=0,"",BDCORRECTIVA[[#This Row],[Fecha Fin]]-BDCORRECTIVA[[#This Row],[Fecha entrada]]+1)</f>
        <v/>
      </c>
      <c r="L982" s="256"/>
      <c r="M982" s="256"/>
      <c r="N982" s="256"/>
      <c r="O982" s="256"/>
      <c r="P982" s="256"/>
      <c r="Q982" s="259"/>
      <c r="R982" s="259"/>
      <c r="S982" s="259"/>
      <c r="T982" s="259"/>
    </row>
    <row r="983" spans="1:20" x14ac:dyDescent="0.2">
      <c r="A983" s="256"/>
      <c r="B983" s="257"/>
      <c r="C983" s="283"/>
      <c r="D983" s="259"/>
      <c r="E983" s="259"/>
      <c r="F983" s="259"/>
      <c r="G983" s="259"/>
      <c r="H983" s="259"/>
      <c r="I983" s="256"/>
      <c r="J983" s="284"/>
      <c r="K983" s="245" t="str">
        <f>IF(BDCORRECTIVA[[#This Row],[Fecha entrada]]=0,"",BDCORRECTIVA[[#This Row],[Fecha Fin]]-BDCORRECTIVA[[#This Row],[Fecha entrada]]+1)</f>
        <v/>
      </c>
      <c r="L983" s="256"/>
      <c r="M983" s="256"/>
      <c r="N983" s="256"/>
      <c r="O983" s="256"/>
      <c r="P983" s="256"/>
      <c r="Q983" s="259"/>
      <c r="R983" s="259"/>
      <c r="S983" s="259"/>
      <c r="T983" s="259"/>
    </row>
    <row r="984" spans="1:20" x14ac:dyDescent="0.2">
      <c r="A984" s="256"/>
      <c r="B984" s="257"/>
      <c r="C984" s="283"/>
      <c r="D984" s="259"/>
      <c r="E984" s="259"/>
      <c r="F984" s="259"/>
      <c r="G984" s="259"/>
      <c r="H984" s="259"/>
      <c r="I984" s="256"/>
      <c r="J984" s="284"/>
      <c r="K984" s="245" t="str">
        <f>IF(BDCORRECTIVA[[#This Row],[Fecha entrada]]=0,"",BDCORRECTIVA[[#This Row],[Fecha Fin]]-BDCORRECTIVA[[#This Row],[Fecha entrada]]+1)</f>
        <v/>
      </c>
      <c r="L984" s="256"/>
      <c r="M984" s="256"/>
      <c r="N984" s="256"/>
      <c r="O984" s="256"/>
      <c r="P984" s="256"/>
      <c r="Q984" s="259"/>
      <c r="R984" s="259"/>
      <c r="S984" s="259"/>
      <c r="T984" s="259"/>
    </row>
    <row r="985" spans="1:20" x14ac:dyDescent="0.2">
      <c r="A985" s="256"/>
      <c r="B985" s="257"/>
      <c r="C985" s="283"/>
      <c r="D985" s="259"/>
      <c r="E985" s="259"/>
      <c r="F985" s="259"/>
      <c r="G985" s="259"/>
      <c r="H985" s="259"/>
      <c r="I985" s="256"/>
      <c r="J985" s="284"/>
      <c r="K985" s="245" t="str">
        <f>IF(BDCORRECTIVA[[#This Row],[Fecha entrada]]=0,"",BDCORRECTIVA[[#This Row],[Fecha Fin]]-BDCORRECTIVA[[#This Row],[Fecha entrada]]+1)</f>
        <v/>
      </c>
      <c r="L985" s="256"/>
      <c r="M985" s="256"/>
      <c r="N985" s="256"/>
      <c r="O985" s="256"/>
      <c r="P985" s="256"/>
      <c r="Q985" s="259"/>
      <c r="R985" s="259"/>
      <c r="S985" s="259"/>
      <c r="T985" s="259"/>
    </row>
    <row r="986" spans="1:20" x14ac:dyDescent="0.2">
      <c r="A986" s="256"/>
      <c r="B986" s="257"/>
      <c r="C986" s="283"/>
      <c r="D986" s="259"/>
      <c r="E986" s="259"/>
      <c r="F986" s="259"/>
      <c r="G986" s="259"/>
      <c r="H986" s="259"/>
      <c r="I986" s="256"/>
      <c r="J986" s="284"/>
      <c r="K986" s="245" t="str">
        <f>IF(BDCORRECTIVA[[#This Row],[Fecha entrada]]=0,"",BDCORRECTIVA[[#This Row],[Fecha Fin]]-BDCORRECTIVA[[#This Row],[Fecha entrada]]+1)</f>
        <v/>
      </c>
      <c r="L986" s="256"/>
      <c r="M986" s="256"/>
      <c r="N986" s="256"/>
      <c r="O986" s="256"/>
      <c r="P986" s="256"/>
      <c r="Q986" s="259"/>
      <c r="R986" s="259"/>
      <c r="S986" s="259"/>
      <c r="T986" s="259"/>
    </row>
    <row r="987" spans="1:20" x14ac:dyDescent="0.2">
      <c r="A987" s="256"/>
      <c r="B987" s="257"/>
      <c r="C987" s="283"/>
      <c r="D987" s="259"/>
      <c r="E987" s="259"/>
      <c r="F987" s="259"/>
      <c r="G987" s="259"/>
      <c r="H987" s="259"/>
      <c r="I987" s="256"/>
      <c r="J987" s="284"/>
      <c r="K987" s="245" t="str">
        <f>IF(BDCORRECTIVA[[#This Row],[Fecha entrada]]=0,"",BDCORRECTIVA[[#This Row],[Fecha Fin]]-BDCORRECTIVA[[#This Row],[Fecha entrada]]+1)</f>
        <v/>
      </c>
      <c r="L987" s="256"/>
      <c r="M987" s="256"/>
      <c r="N987" s="256"/>
      <c r="O987" s="256"/>
      <c r="P987" s="256"/>
      <c r="Q987" s="259"/>
      <c r="R987" s="259"/>
      <c r="S987" s="259"/>
      <c r="T987" s="259"/>
    </row>
    <row r="988" spans="1:20" x14ac:dyDescent="0.2">
      <c r="A988" s="256"/>
      <c r="B988" s="257"/>
      <c r="C988" s="283"/>
      <c r="D988" s="259"/>
      <c r="E988" s="259"/>
      <c r="F988" s="259"/>
      <c r="G988" s="259"/>
      <c r="H988" s="259"/>
      <c r="I988" s="256"/>
      <c r="J988" s="284"/>
      <c r="K988" s="245" t="str">
        <f>IF(BDCORRECTIVA[[#This Row],[Fecha entrada]]=0,"",BDCORRECTIVA[[#This Row],[Fecha Fin]]-BDCORRECTIVA[[#This Row],[Fecha entrada]]+1)</f>
        <v/>
      </c>
      <c r="L988" s="256"/>
      <c r="M988" s="256"/>
      <c r="N988" s="256"/>
      <c r="O988" s="256"/>
      <c r="P988" s="256"/>
      <c r="Q988" s="259"/>
      <c r="R988" s="259"/>
      <c r="S988" s="259"/>
      <c r="T988" s="259"/>
    </row>
    <row r="989" spans="1:20" x14ac:dyDescent="0.2">
      <c r="A989" s="256"/>
      <c r="B989" s="257"/>
      <c r="C989" s="283"/>
      <c r="D989" s="259"/>
      <c r="E989" s="259"/>
      <c r="F989" s="259"/>
      <c r="G989" s="259"/>
      <c r="H989" s="259"/>
      <c r="I989" s="256"/>
      <c r="J989" s="284"/>
      <c r="K989" s="245" t="str">
        <f>IF(BDCORRECTIVA[[#This Row],[Fecha entrada]]=0,"",BDCORRECTIVA[[#This Row],[Fecha Fin]]-BDCORRECTIVA[[#This Row],[Fecha entrada]]+1)</f>
        <v/>
      </c>
      <c r="L989" s="256"/>
      <c r="M989" s="256"/>
      <c r="N989" s="256"/>
      <c r="O989" s="256"/>
      <c r="P989" s="256"/>
      <c r="Q989" s="259"/>
      <c r="R989" s="259"/>
      <c r="S989" s="259"/>
      <c r="T989" s="259"/>
    </row>
    <row r="990" spans="1:20" x14ac:dyDescent="0.2">
      <c r="A990" s="256"/>
      <c r="B990" s="257"/>
      <c r="C990" s="283"/>
      <c r="D990" s="259"/>
      <c r="E990" s="259"/>
      <c r="F990" s="259"/>
      <c r="G990" s="259"/>
      <c r="H990" s="259"/>
      <c r="I990" s="256"/>
      <c r="J990" s="284"/>
      <c r="K990" s="245" t="str">
        <f>IF(BDCORRECTIVA[[#This Row],[Fecha entrada]]=0,"",BDCORRECTIVA[[#This Row],[Fecha Fin]]-BDCORRECTIVA[[#This Row],[Fecha entrada]]+1)</f>
        <v/>
      </c>
      <c r="L990" s="256"/>
      <c r="M990" s="256"/>
      <c r="N990" s="256"/>
      <c r="O990" s="256"/>
      <c r="P990" s="256"/>
      <c r="Q990" s="259"/>
      <c r="R990" s="259"/>
      <c r="S990" s="259"/>
      <c r="T990" s="259"/>
    </row>
    <row r="991" spans="1:20" x14ac:dyDescent="0.2">
      <c r="A991" s="256"/>
      <c r="B991" s="257"/>
      <c r="C991" s="283"/>
      <c r="D991" s="259"/>
      <c r="E991" s="259"/>
      <c r="F991" s="259"/>
      <c r="G991" s="259"/>
      <c r="H991" s="259"/>
      <c r="I991" s="256"/>
      <c r="J991" s="284"/>
      <c r="K991" s="245" t="str">
        <f>IF(BDCORRECTIVA[[#This Row],[Fecha entrada]]=0,"",BDCORRECTIVA[[#This Row],[Fecha Fin]]-BDCORRECTIVA[[#This Row],[Fecha entrada]]+1)</f>
        <v/>
      </c>
      <c r="L991" s="256"/>
      <c r="M991" s="256"/>
      <c r="N991" s="256"/>
      <c r="O991" s="256"/>
      <c r="P991" s="256"/>
      <c r="Q991" s="259"/>
      <c r="R991" s="259"/>
      <c r="S991" s="259"/>
      <c r="T991" s="259"/>
    </row>
    <row r="992" spans="1:20" x14ac:dyDescent="0.2">
      <c r="A992" s="256"/>
      <c r="B992" s="257"/>
      <c r="C992" s="283"/>
      <c r="D992" s="259"/>
      <c r="E992" s="259"/>
      <c r="F992" s="259"/>
      <c r="G992" s="259"/>
      <c r="H992" s="259"/>
      <c r="I992" s="256"/>
      <c r="J992" s="284"/>
      <c r="K992" s="245" t="str">
        <f>IF(BDCORRECTIVA[[#This Row],[Fecha entrada]]=0,"",BDCORRECTIVA[[#This Row],[Fecha Fin]]-BDCORRECTIVA[[#This Row],[Fecha entrada]]+1)</f>
        <v/>
      </c>
      <c r="L992" s="256"/>
      <c r="M992" s="256"/>
      <c r="N992" s="256"/>
      <c r="O992" s="256"/>
      <c r="P992" s="256"/>
      <c r="Q992" s="259"/>
      <c r="R992" s="259"/>
      <c r="S992" s="259"/>
      <c r="T992" s="259"/>
    </row>
    <row r="993" spans="1:20" x14ac:dyDescent="0.2">
      <c r="A993" s="256"/>
      <c r="B993" s="257"/>
      <c r="C993" s="283"/>
      <c r="D993" s="259"/>
      <c r="E993" s="259"/>
      <c r="F993" s="259"/>
      <c r="G993" s="259"/>
      <c r="H993" s="259"/>
      <c r="I993" s="256"/>
      <c r="J993" s="284"/>
      <c r="K993" s="245" t="str">
        <f>IF(BDCORRECTIVA[[#This Row],[Fecha entrada]]=0,"",BDCORRECTIVA[[#This Row],[Fecha Fin]]-BDCORRECTIVA[[#This Row],[Fecha entrada]]+1)</f>
        <v/>
      </c>
      <c r="L993" s="256"/>
      <c r="M993" s="256"/>
      <c r="N993" s="256"/>
      <c r="O993" s="256"/>
      <c r="P993" s="256"/>
      <c r="Q993" s="259"/>
      <c r="R993" s="259"/>
      <c r="S993" s="259"/>
      <c r="T993" s="259"/>
    </row>
    <row r="994" spans="1:20" x14ac:dyDescent="0.2">
      <c r="A994" s="256"/>
      <c r="B994" s="257"/>
      <c r="C994" s="283"/>
      <c r="D994" s="259"/>
      <c r="E994" s="259"/>
      <c r="F994" s="259"/>
      <c r="G994" s="259"/>
      <c r="H994" s="259"/>
      <c r="I994" s="256"/>
      <c r="J994" s="284"/>
      <c r="K994" s="245" t="str">
        <f>IF(BDCORRECTIVA[[#This Row],[Fecha entrada]]=0,"",BDCORRECTIVA[[#This Row],[Fecha Fin]]-BDCORRECTIVA[[#This Row],[Fecha entrada]]+1)</f>
        <v/>
      </c>
      <c r="L994" s="256"/>
      <c r="M994" s="256"/>
      <c r="N994" s="256"/>
      <c r="O994" s="256"/>
      <c r="P994" s="256"/>
      <c r="Q994" s="259"/>
      <c r="R994" s="259"/>
      <c r="S994" s="259"/>
      <c r="T994" s="259"/>
    </row>
    <row r="995" spans="1:20" x14ac:dyDescent="0.2">
      <c r="A995" s="256"/>
      <c r="B995" s="257"/>
      <c r="C995" s="283"/>
      <c r="D995" s="259"/>
      <c r="E995" s="259"/>
      <c r="F995" s="259"/>
      <c r="G995" s="259"/>
      <c r="H995" s="259"/>
      <c r="I995" s="256"/>
      <c r="J995" s="284"/>
      <c r="K995" s="245" t="str">
        <f>IF(BDCORRECTIVA[[#This Row],[Fecha entrada]]=0,"",BDCORRECTIVA[[#This Row],[Fecha Fin]]-BDCORRECTIVA[[#This Row],[Fecha entrada]]+1)</f>
        <v/>
      </c>
      <c r="L995" s="256"/>
      <c r="M995" s="256"/>
      <c r="N995" s="256"/>
      <c r="O995" s="256"/>
      <c r="P995" s="256"/>
      <c r="Q995" s="259"/>
      <c r="R995" s="259"/>
      <c r="S995" s="259"/>
      <c r="T995" s="259"/>
    </row>
    <row r="996" spans="1:20" x14ac:dyDescent="0.2">
      <c r="A996" s="256"/>
      <c r="B996" s="257"/>
      <c r="C996" s="283"/>
      <c r="D996" s="259"/>
      <c r="E996" s="259"/>
      <c r="F996" s="259"/>
      <c r="G996" s="259"/>
      <c r="H996" s="259"/>
      <c r="I996" s="256"/>
      <c r="J996" s="284"/>
      <c r="K996" s="245" t="str">
        <f>IF(BDCORRECTIVA[[#This Row],[Fecha entrada]]=0,"",BDCORRECTIVA[[#This Row],[Fecha Fin]]-BDCORRECTIVA[[#This Row],[Fecha entrada]]+1)</f>
        <v/>
      </c>
      <c r="L996" s="256"/>
      <c r="M996" s="256"/>
      <c r="N996" s="256"/>
      <c r="O996" s="256"/>
      <c r="P996" s="256"/>
      <c r="Q996" s="259"/>
      <c r="R996" s="259"/>
      <c r="S996" s="259"/>
      <c r="T996" s="259"/>
    </row>
    <row r="997" spans="1:20" x14ac:dyDescent="0.2">
      <c r="A997" s="256"/>
      <c r="B997" s="257"/>
      <c r="C997" s="283"/>
      <c r="D997" s="259"/>
      <c r="E997" s="259"/>
      <c r="F997" s="259"/>
      <c r="G997" s="259"/>
      <c r="H997" s="259"/>
      <c r="I997" s="256"/>
      <c r="J997" s="284"/>
      <c r="K997" s="245" t="str">
        <f>IF(BDCORRECTIVA[[#This Row],[Fecha entrada]]=0,"",BDCORRECTIVA[[#This Row],[Fecha Fin]]-BDCORRECTIVA[[#This Row],[Fecha entrada]]+1)</f>
        <v/>
      </c>
      <c r="L997" s="256"/>
      <c r="M997" s="256"/>
      <c r="N997" s="256"/>
      <c r="O997" s="256"/>
      <c r="P997" s="256"/>
      <c r="Q997" s="259"/>
      <c r="R997" s="259"/>
      <c r="S997" s="259"/>
      <c r="T997" s="259"/>
    </row>
    <row r="998" spans="1:20" x14ac:dyDescent="0.2">
      <c r="A998" s="256"/>
      <c r="B998" s="257"/>
      <c r="C998" s="283"/>
      <c r="D998" s="259"/>
      <c r="E998" s="259"/>
      <c r="F998" s="259"/>
      <c r="G998" s="259"/>
      <c r="H998" s="259"/>
      <c r="I998" s="256"/>
      <c r="J998" s="284"/>
      <c r="K998" s="245" t="str">
        <f>IF(BDCORRECTIVA[[#This Row],[Fecha entrada]]=0,"",BDCORRECTIVA[[#This Row],[Fecha Fin]]-BDCORRECTIVA[[#This Row],[Fecha entrada]]+1)</f>
        <v/>
      </c>
      <c r="L998" s="256"/>
      <c r="M998" s="256"/>
      <c r="N998" s="256"/>
      <c r="O998" s="256"/>
      <c r="P998" s="256"/>
      <c r="Q998" s="259"/>
      <c r="R998" s="259"/>
      <c r="S998" s="259"/>
      <c r="T998" s="259"/>
    </row>
    <row r="999" spans="1:20" x14ac:dyDescent="0.2">
      <c r="A999" s="256"/>
      <c r="B999" s="257"/>
      <c r="C999" s="283"/>
      <c r="D999" s="259"/>
      <c r="E999" s="259"/>
      <c r="F999" s="259"/>
      <c r="G999" s="259"/>
      <c r="H999" s="259"/>
      <c r="I999" s="256"/>
      <c r="J999" s="284"/>
      <c r="K999" s="245" t="str">
        <f>IF(BDCORRECTIVA[[#This Row],[Fecha entrada]]=0,"",BDCORRECTIVA[[#This Row],[Fecha Fin]]-BDCORRECTIVA[[#This Row],[Fecha entrada]]+1)</f>
        <v/>
      </c>
      <c r="L999" s="256"/>
      <c r="M999" s="256"/>
      <c r="N999" s="256"/>
      <c r="O999" s="256"/>
      <c r="P999" s="256"/>
      <c r="Q999" s="259"/>
      <c r="R999" s="259"/>
      <c r="S999" s="259"/>
      <c r="T999" s="259"/>
    </row>
    <row r="1000" spans="1:20" x14ac:dyDescent="0.2">
      <c r="A1000" s="256"/>
      <c r="B1000" s="257"/>
      <c r="C1000" s="283"/>
      <c r="D1000" s="259"/>
      <c r="E1000" s="259"/>
      <c r="F1000" s="259"/>
      <c r="G1000" s="259"/>
      <c r="H1000" s="259"/>
      <c r="I1000" s="256"/>
      <c r="J1000" s="284"/>
      <c r="K1000" s="245" t="str">
        <f>IF(BDCORRECTIVA[[#This Row],[Fecha entrada]]=0,"",BDCORRECTIVA[[#This Row],[Fecha Fin]]-BDCORRECTIVA[[#This Row],[Fecha entrada]]+1)</f>
        <v/>
      </c>
      <c r="L1000" s="256"/>
      <c r="M1000" s="256"/>
      <c r="N1000" s="256"/>
      <c r="O1000" s="256"/>
      <c r="P1000" s="256"/>
      <c r="Q1000" s="259"/>
      <c r="R1000" s="259"/>
      <c r="S1000" s="259"/>
      <c r="T1000" s="259"/>
    </row>
    <row r="1001" spans="1:20" x14ac:dyDescent="0.2">
      <c r="A1001" s="256"/>
      <c r="B1001" s="257"/>
      <c r="C1001" s="283"/>
      <c r="D1001" s="259"/>
      <c r="E1001" s="259"/>
      <c r="F1001" s="259"/>
      <c r="G1001" s="259"/>
      <c r="H1001" s="259"/>
      <c r="I1001" s="256"/>
      <c r="J1001" s="284"/>
      <c r="K1001" s="245" t="str">
        <f>IF(BDCORRECTIVA[[#This Row],[Fecha entrada]]=0,"",BDCORRECTIVA[[#This Row],[Fecha Fin]]-BDCORRECTIVA[[#This Row],[Fecha entrada]]+1)</f>
        <v/>
      </c>
      <c r="L1001" s="256"/>
      <c r="M1001" s="256"/>
      <c r="N1001" s="256"/>
      <c r="O1001" s="256"/>
      <c r="P1001" s="256"/>
      <c r="Q1001" s="259"/>
      <c r="R1001" s="259"/>
      <c r="S1001" s="259"/>
      <c r="T1001" s="259"/>
    </row>
    <row r="1002" spans="1:20" x14ac:dyDescent="0.2">
      <c r="A1002" s="256"/>
      <c r="B1002" s="257"/>
      <c r="C1002" s="283"/>
      <c r="D1002" s="259"/>
      <c r="E1002" s="259"/>
      <c r="F1002" s="259"/>
      <c r="G1002" s="259"/>
      <c r="H1002" s="259"/>
      <c r="I1002" s="256"/>
      <c r="J1002" s="284"/>
      <c r="K1002" s="245" t="str">
        <f>IF(BDCORRECTIVA[[#This Row],[Fecha entrada]]=0,"",BDCORRECTIVA[[#This Row],[Fecha Fin]]-BDCORRECTIVA[[#This Row],[Fecha entrada]]+1)</f>
        <v/>
      </c>
      <c r="L1002" s="256"/>
      <c r="M1002" s="256"/>
      <c r="N1002" s="256"/>
      <c r="O1002" s="256"/>
      <c r="P1002" s="256"/>
      <c r="Q1002" s="259"/>
      <c r="R1002" s="259"/>
      <c r="S1002" s="259"/>
      <c r="T1002" s="259"/>
    </row>
    <row r="1003" spans="1:20" x14ac:dyDescent="0.2">
      <c r="A1003" s="256"/>
      <c r="B1003" s="257"/>
      <c r="C1003" s="283"/>
      <c r="D1003" s="259"/>
      <c r="E1003" s="259"/>
      <c r="F1003" s="259"/>
      <c r="G1003" s="259"/>
      <c r="H1003" s="259"/>
      <c r="I1003" s="256"/>
      <c r="J1003" s="284"/>
      <c r="K1003" s="245" t="str">
        <f>IF(BDCORRECTIVA[[#This Row],[Fecha entrada]]=0,"",BDCORRECTIVA[[#This Row],[Fecha Fin]]-BDCORRECTIVA[[#This Row],[Fecha entrada]]+1)</f>
        <v/>
      </c>
      <c r="L1003" s="256"/>
      <c r="M1003" s="256"/>
      <c r="N1003" s="256"/>
      <c r="O1003" s="256"/>
      <c r="P1003" s="256"/>
      <c r="Q1003" s="259"/>
      <c r="R1003" s="259"/>
      <c r="S1003" s="259"/>
      <c r="T1003" s="259"/>
    </row>
    <row r="1004" spans="1:20" x14ac:dyDescent="0.2">
      <c r="A1004" s="256"/>
      <c r="B1004" s="257"/>
      <c r="C1004" s="283"/>
      <c r="D1004" s="259"/>
      <c r="E1004" s="259"/>
      <c r="F1004" s="259"/>
      <c r="G1004" s="259"/>
      <c r="H1004" s="259"/>
      <c r="I1004" s="256"/>
      <c r="J1004" s="284"/>
      <c r="K1004" s="245" t="str">
        <f>IF(BDCORRECTIVA[[#This Row],[Fecha entrada]]=0,"",BDCORRECTIVA[[#This Row],[Fecha Fin]]-BDCORRECTIVA[[#This Row],[Fecha entrada]]+1)</f>
        <v/>
      </c>
      <c r="L1004" s="256"/>
      <c r="M1004" s="256"/>
      <c r="N1004" s="256"/>
      <c r="O1004" s="256"/>
      <c r="P1004" s="256"/>
      <c r="Q1004" s="259"/>
      <c r="R1004" s="259"/>
      <c r="S1004" s="259"/>
      <c r="T1004" s="259"/>
    </row>
    <row r="1005" spans="1:20" x14ac:dyDescent="0.2">
      <c r="A1005" s="256"/>
      <c r="B1005" s="257"/>
      <c r="C1005" s="283"/>
      <c r="D1005" s="259"/>
      <c r="E1005" s="259"/>
      <c r="F1005" s="259"/>
      <c r="G1005" s="259"/>
      <c r="H1005" s="259"/>
      <c r="I1005" s="256"/>
      <c r="J1005" s="284"/>
      <c r="K1005" s="245" t="str">
        <f>IF(BDCORRECTIVA[[#This Row],[Fecha entrada]]=0,"",BDCORRECTIVA[[#This Row],[Fecha Fin]]-BDCORRECTIVA[[#This Row],[Fecha entrada]]+1)</f>
        <v/>
      </c>
      <c r="L1005" s="256"/>
      <c r="M1005" s="256"/>
      <c r="N1005" s="256"/>
      <c r="O1005" s="256"/>
      <c r="P1005" s="256"/>
      <c r="Q1005" s="259"/>
      <c r="R1005" s="259"/>
      <c r="S1005" s="259"/>
      <c r="T1005" s="259"/>
    </row>
    <row r="1006" spans="1:20" x14ac:dyDescent="0.2">
      <c r="A1006" s="256"/>
      <c r="B1006" s="257"/>
      <c r="C1006" s="283"/>
      <c r="D1006" s="259"/>
      <c r="E1006" s="259"/>
      <c r="F1006" s="259"/>
      <c r="G1006" s="259"/>
      <c r="H1006" s="259"/>
      <c r="I1006" s="256"/>
      <c r="J1006" s="284"/>
      <c r="K1006" s="245" t="str">
        <f>IF(BDCORRECTIVA[[#This Row],[Fecha entrada]]=0,"",BDCORRECTIVA[[#This Row],[Fecha Fin]]-BDCORRECTIVA[[#This Row],[Fecha entrada]]+1)</f>
        <v/>
      </c>
      <c r="L1006" s="256"/>
      <c r="M1006" s="256"/>
      <c r="N1006" s="256"/>
      <c r="O1006" s="256"/>
      <c r="P1006" s="256"/>
      <c r="Q1006" s="259"/>
      <c r="R1006" s="259"/>
      <c r="S1006" s="259"/>
      <c r="T1006" s="259"/>
    </row>
    <row r="1007" spans="1:20" x14ac:dyDescent="0.2">
      <c r="A1007" s="256"/>
      <c r="B1007" s="257"/>
      <c r="C1007" s="283"/>
      <c r="D1007" s="259"/>
      <c r="E1007" s="259"/>
      <c r="F1007" s="259"/>
      <c r="G1007" s="259"/>
      <c r="H1007" s="259"/>
      <c r="I1007" s="256"/>
      <c r="J1007" s="284"/>
      <c r="K1007" s="245" t="str">
        <f>IF(BDCORRECTIVA[[#This Row],[Fecha entrada]]=0,"",BDCORRECTIVA[[#This Row],[Fecha Fin]]-BDCORRECTIVA[[#This Row],[Fecha entrada]]+1)</f>
        <v/>
      </c>
      <c r="L1007" s="256"/>
      <c r="M1007" s="256"/>
      <c r="N1007" s="256"/>
      <c r="O1007" s="256"/>
      <c r="P1007" s="256"/>
      <c r="Q1007" s="259"/>
      <c r="R1007" s="259"/>
      <c r="S1007" s="259"/>
      <c r="T1007" s="259"/>
    </row>
    <row r="1008" spans="1:20" x14ac:dyDescent="0.2">
      <c r="A1008" s="256"/>
      <c r="B1008" s="257"/>
      <c r="C1008" s="283"/>
      <c r="D1008" s="259"/>
      <c r="E1008" s="259"/>
      <c r="F1008" s="259"/>
      <c r="G1008" s="259"/>
      <c r="H1008" s="259"/>
      <c r="I1008" s="256"/>
      <c r="J1008" s="284"/>
      <c r="K1008" s="245" t="str">
        <f>IF(BDCORRECTIVA[[#This Row],[Fecha entrada]]=0,"",BDCORRECTIVA[[#This Row],[Fecha Fin]]-BDCORRECTIVA[[#This Row],[Fecha entrada]]+1)</f>
        <v/>
      </c>
      <c r="L1008" s="256"/>
      <c r="M1008" s="256"/>
      <c r="N1008" s="256"/>
      <c r="O1008" s="256"/>
      <c r="P1008" s="256"/>
      <c r="Q1008" s="259"/>
      <c r="R1008" s="259"/>
      <c r="S1008" s="259"/>
      <c r="T1008" s="259"/>
    </row>
    <row r="1009" spans="1:20" x14ac:dyDescent="0.2">
      <c r="A1009" s="256"/>
      <c r="B1009" s="257"/>
      <c r="C1009" s="283"/>
      <c r="D1009" s="259"/>
      <c r="E1009" s="259"/>
      <c r="F1009" s="259"/>
      <c r="G1009" s="259"/>
      <c r="H1009" s="259"/>
      <c r="I1009" s="256"/>
      <c r="J1009" s="284"/>
      <c r="K1009" s="245" t="str">
        <f>IF(BDCORRECTIVA[[#This Row],[Fecha entrada]]=0,"",BDCORRECTIVA[[#This Row],[Fecha Fin]]-BDCORRECTIVA[[#This Row],[Fecha entrada]]+1)</f>
        <v/>
      </c>
      <c r="L1009" s="256"/>
      <c r="M1009" s="256"/>
      <c r="N1009" s="256"/>
      <c r="O1009" s="256"/>
      <c r="P1009" s="256"/>
      <c r="Q1009" s="259"/>
      <c r="R1009" s="259"/>
      <c r="S1009" s="259"/>
      <c r="T1009" s="259"/>
    </row>
    <row r="1010" spans="1:20" x14ac:dyDescent="0.2">
      <c r="A1010" s="256"/>
      <c r="B1010" s="257"/>
      <c r="C1010" s="283"/>
      <c r="D1010" s="259"/>
      <c r="E1010" s="259"/>
      <c r="F1010" s="259"/>
      <c r="G1010" s="259"/>
      <c r="H1010" s="259"/>
      <c r="I1010" s="256"/>
      <c r="J1010" s="284"/>
      <c r="K1010" s="245" t="str">
        <f>IF(BDCORRECTIVA[[#This Row],[Fecha entrada]]=0,"",BDCORRECTIVA[[#This Row],[Fecha Fin]]-BDCORRECTIVA[[#This Row],[Fecha entrada]]+1)</f>
        <v/>
      </c>
      <c r="L1010" s="256"/>
      <c r="M1010" s="256"/>
      <c r="N1010" s="256"/>
      <c r="O1010" s="256"/>
      <c r="P1010" s="256"/>
      <c r="Q1010" s="259"/>
      <c r="R1010" s="259"/>
      <c r="S1010" s="259"/>
      <c r="T1010" s="259"/>
    </row>
    <row r="1011" spans="1:20" x14ac:dyDescent="0.2">
      <c r="A1011" s="256"/>
      <c r="B1011" s="257"/>
      <c r="C1011" s="283"/>
      <c r="D1011" s="259"/>
      <c r="E1011" s="259"/>
      <c r="F1011" s="259"/>
      <c r="G1011" s="259"/>
      <c r="H1011" s="259"/>
      <c r="I1011" s="256"/>
      <c r="J1011" s="284"/>
      <c r="K1011" s="245" t="str">
        <f>IF(BDCORRECTIVA[[#This Row],[Fecha entrada]]=0,"",BDCORRECTIVA[[#This Row],[Fecha Fin]]-BDCORRECTIVA[[#This Row],[Fecha entrada]]+1)</f>
        <v/>
      </c>
      <c r="L1011" s="256"/>
      <c r="M1011" s="256"/>
      <c r="N1011" s="256"/>
      <c r="O1011" s="256"/>
      <c r="P1011" s="256"/>
      <c r="Q1011" s="259"/>
      <c r="R1011" s="259"/>
      <c r="S1011" s="259"/>
      <c r="T1011" s="259"/>
    </row>
    <row r="1012" spans="1:20" x14ac:dyDescent="0.2">
      <c r="A1012" s="256"/>
      <c r="B1012" s="257"/>
      <c r="C1012" s="283"/>
      <c r="D1012" s="259"/>
      <c r="E1012" s="259"/>
      <c r="F1012" s="259"/>
      <c r="G1012" s="259"/>
      <c r="H1012" s="259"/>
      <c r="I1012" s="256"/>
      <c r="J1012" s="284"/>
      <c r="K1012" s="245" t="str">
        <f>IF(BDCORRECTIVA[[#This Row],[Fecha entrada]]=0,"",BDCORRECTIVA[[#This Row],[Fecha Fin]]-BDCORRECTIVA[[#This Row],[Fecha entrada]]+1)</f>
        <v/>
      </c>
      <c r="L1012" s="256"/>
      <c r="M1012" s="256"/>
      <c r="N1012" s="256"/>
      <c r="O1012" s="256"/>
      <c r="P1012" s="256"/>
      <c r="Q1012" s="259"/>
      <c r="R1012" s="259"/>
      <c r="S1012" s="259"/>
      <c r="T1012" s="259"/>
    </row>
    <row r="1013" spans="1:20" x14ac:dyDescent="0.2">
      <c r="A1013" s="256"/>
      <c r="B1013" s="257"/>
      <c r="C1013" s="283"/>
      <c r="D1013" s="259"/>
      <c r="E1013" s="259"/>
      <c r="F1013" s="259"/>
      <c r="G1013" s="259"/>
      <c r="H1013" s="259"/>
      <c r="I1013" s="256"/>
      <c r="J1013" s="284"/>
      <c r="K1013" s="245" t="str">
        <f>IF(BDCORRECTIVA[[#This Row],[Fecha entrada]]=0,"",BDCORRECTIVA[[#This Row],[Fecha Fin]]-BDCORRECTIVA[[#This Row],[Fecha entrada]]+1)</f>
        <v/>
      </c>
      <c r="L1013" s="256"/>
      <c r="M1013" s="256"/>
      <c r="N1013" s="256"/>
      <c r="O1013" s="256"/>
      <c r="P1013" s="256"/>
      <c r="Q1013" s="259"/>
      <c r="R1013" s="259"/>
      <c r="S1013" s="259"/>
      <c r="T1013" s="259"/>
    </row>
    <row r="1014" spans="1:20" x14ac:dyDescent="0.2">
      <c r="A1014" s="256"/>
      <c r="B1014" s="257"/>
      <c r="C1014" s="283"/>
      <c r="D1014" s="259"/>
      <c r="E1014" s="259"/>
      <c r="F1014" s="259"/>
      <c r="G1014" s="259"/>
      <c r="H1014" s="259"/>
      <c r="I1014" s="256"/>
      <c r="J1014" s="284"/>
      <c r="K1014" s="245" t="str">
        <f>IF(BDCORRECTIVA[[#This Row],[Fecha entrada]]=0,"",BDCORRECTIVA[[#This Row],[Fecha Fin]]-BDCORRECTIVA[[#This Row],[Fecha entrada]]+1)</f>
        <v/>
      </c>
      <c r="L1014" s="256"/>
      <c r="M1014" s="256"/>
      <c r="N1014" s="256"/>
      <c r="O1014" s="256"/>
      <c r="P1014" s="256"/>
      <c r="Q1014" s="259"/>
      <c r="R1014" s="259"/>
      <c r="S1014" s="259"/>
      <c r="T1014" s="259"/>
    </row>
    <row r="1015" spans="1:20" x14ac:dyDescent="0.2">
      <c r="A1015" s="256"/>
      <c r="B1015" s="257"/>
      <c r="C1015" s="283"/>
      <c r="D1015" s="259"/>
      <c r="E1015" s="259"/>
      <c r="F1015" s="259"/>
      <c r="G1015" s="259"/>
      <c r="H1015" s="259"/>
      <c r="I1015" s="256"/>
      <c r="J1015" s="284"/>
      <c r="K1015" s="245" t="str">
        <f>IF(BDCORRECTIVA[[#This Row],[Fecha entrada]]=0,"",BDCORRECTIVA[[#This Row],[Fecha Fin]]-BDCORRECTIVA[[#This Row],[Fecha entrada]]+1)</f>
        <v/>
      </c>
      <c r="L1015" s="256"/>
      <c r="M1015" s="256"/>
      <c r="N1015" s="256"/>
      <c r="O1015" s="256"/>
      <c r="P1015" s="256"/>
      <c r="Q1015" s="259"/>
      <c r="R1015" s="259"/>
      <c r="S1015" s="259"/>
      <c r="T1015" s="259"/>
    </row>
    <row r="1016" spans="1:20" x14ac:dyDescent="0.2">
      <c r="A1016" s="256"/>
      <c r="B1016" s="257"/>
      <c r="C1016" s="283"/>
      <c r="D1016" s="259"/>
      <c r="E1016" s="259"/>
      <c r="F1016" s="259"/>
      <c r="G1016" s="259"/>
      <c r="H1016" s="259"/>
      <c r="I1016" s="256"/>
      <c r="J1016" s="284"/>
      <c r="K1016" s="245" t="str">
        <f>IF(BDCORRECTIVA[[#This Row],[Fecha entrada]]=0,"",BDCORRECTIVA[[#This Row],[Fecha Fin]]-BDCORRECTIVA[[#This Row],[Fecha entrada]]+1)</f>
        <v/>
      </c>
      <c r="L1016" s="256"/>
      <c r="M1016" s="256"/>
      <c r="N1016" s="256"/>
      <c r="O1016" s="256"/>
      <c r="P1016" s="256"/>
      <c r="Q1016" s="259"/>
      <c r="R1016" s="259"/>
      <c r="S1016" s="259"/>
      <c r="T1016" s="259"/>
    </row>
    <row r="1017" spans="1:20" x14ac:dyDescent="0.2">
      <c r="A1017" s="256"/>
      <c r="B1017" s="257"/>
      <c r="C1017" s="283"/>
      <c r="D1017" s="259"/>
      <c r="E1017" s="259"/>
      <c r="F1017" s="259"/>
      <c r="G1017" s="259"/>
      <c r="H1017" s="259"/>
      <c r="I1017" s="256"/>
      <c r="J1017" s="284"/>
      <c r="K1017" s="245" t="str">
        <f>IF(BDCORRECTIVA[[#This Row],[Fecha entrada]]=0,"",BDCORRECTIVA[[#This Row],[Fecha Fin]]-BDCORRECTIVA[[#This Row],[Fecha entrada]]+1)</f>
        <v/>
      </c>
      <c r="L1017" s="256"/>
      <c r="M1017" s="256"/>
      <c r="N1017" s="256"/>
      <c r="O1017" s="256"/>
      <c r="P1017" s="256"/>
      <c r="Q1017" s="259"/>
      <c r="R1017" s="259"/>
      <c r="S1017" s="259"/>
      <c r="T1017" s="259"/>
    </row>
    <row r="1018" spans="1:20" x14ac:dyDescent="0.2">
      <c r="A1018" s="256"/>
      <c r="B1018" s="257"/>
      <c r="C1018" s="283"/>
      <c r="D1018" s="259"/>
      <c r="E1018" s="259"/>
      <c r="F1018" s="259"/>
      <c r="G1018" s="259"/>
      <c r="H1018" s="259"/>
      <c r="I1018" s="256"/>
      <c r="J1018" s="284"/>
      <c r="K1018" s="245" t="str">
        <f>IF(BDCORRECTIVA[[#This Row],[Fecha entrada]]=0,"",BDCORRECTIVA[[#This Row],[Fecha Fin]]-BDCORRECTIVA[[#This Row],[Fecha entrada]]+1)</f>
        <v/>
      </c>
      <c r="L1018" s="256"/>
      <c r="M1018" s="256"/>
      <c r="N1018" s="256"/>
      <c r="O1018" s="256"/>
      <c r="P1018" s="256"/>
      <c r="Q1018" s="259"/>
      <c r="R1018" s="259"/>
      <c r="S1018" s="259"/>
      <c r="T1018" s="259"/>
    </row>
    <row r="1019" spans="1:20" x14ac:dyDescent="0.2">
      <c r="A1019" s="256"/>
      <c r="B1019" s="257"/>
      <c r="C1019" s="283"/>
      <c r="D1019" s="259"/>
      <c r="E1019" s="259"/>
      <c r="F1019" s="259"/>
      <c r="G1019" s="259"/>
      <c r="H1019" s="259"/>
      <c r="I1019" s="256"/>
      <c r="J1019" s="284"/>
      <c r="K1019" s="245" t="str">
        <f>IF(BDCORRECTIVA[[#This Row],[Fecha entrada]]=0,"",BDCORRECTIVA[[#This Row],[Fecha Fin]]-BDCORRECTIVA[[#This Row],[Fecha entrada]]+1)</f>
        <v/>
      </c>
      <c r="L1019" s="256"/>
      <c r="M1019" s="256"/>
      <c r="N1019" s="256"/>
      <c r="O1019" s="256"/>
      <c r="P1019" s="256"/>
      <c r="Q1019" s="259"/>
      <c r="R1019" s="259"/>
      <c r="S1019" s="259"/>
      <c r="T1019" s="259"/>
    </row>
    <row r="1020" spans="1:20" x14ac:dyDescent="0.2">
      <c r="A1020" s="256"/>
      <c r="B1020" s="257"/>
      <c r="C1020" s="283"/>
      <c r="D1020" s="259"/>
      <c r="E1020" s="259"/>
      <c r="F1020" s="259"/>
      <c r="G1020" s="259"/>
      <c r="H1020" s="259"/>
      <c r="I1020" s="256"/>
      <c r="J1020" s="284"/>
      <c r="K1020" s="245" t="str">
        <f>IF(BDCORRECTIVA[[#This Row],[Fecha entrada]]=0,"",BDCORRECTIVA[[#This Row],[Fecha Fin]]-BDCORRECTIVA[[#This Row],[Fecha entrada]]+1)</f>
        <v/>
      </c>
      <c r="L1020" s="256"/>
      <c r="M1020" s="256"/>
      <c r="N1020" s="256"/>
      <c r="O1020" s="256"/>
      <c r="P1020" s="256"/>
      <c r="Q1020" s="259"/>
      <c r="R1020" s="259"/>
      <c r="S1020" s="259"/>
      <c r="T1020" s="259"/>
    </row>
    <row r="1021" spans="1:20" x14ac:dyDescent="0.2">
      <c r="A1021" s="256"/>
      <c r="B1021" s="257"/>
      <c r="C1021" s="283"/>
      <c r="D1021" s="259"/>
      <c r="E1021" s="259"/>
      <c r="F1021" s="259"/>
      <c r="G1021" s="259"/>
      <c r="H1021" s="259"/>
      <c r="I1021" s="256"/>
      <c r="J1021" s="284"/>
      <c r="K1021" s="245" t="str">
        <f>IF(BDCORRECTIVA[[#This Row],[Fecha entrada]]=0,"",BDCORRECTIVA[[#This Row],[Fecha Fin]]-BDCORRECTIVA[[#This Row],[Fecha entrada]]+1)</f>
        <v/>
      </c>
      <c r="L1021" s="256"/>
      <c r="M1021" s="256"/>
      <c r="N1021" s="256"/>
      <c r="O1021" s="256"/>
      <c r="P1021" s="256"/>
      <c r="Q1021" s="259"/>
      <c r="R1021" s="259"/>
      <c r="S1021" s="259"/>
      <c r="T1021" s="259"/>
    </row>
    <row r="1022" spans="1:20" x14ac:dyDescent="0.2">
      <c r="A1022" s="256"/>
      <c r="B1022" s="257"/>
      <c r="C1022" s="283"/>
      <c r="D1022" s="259"/>
      <c r="E1022" s="259"/>
      <c r="F1022" s="259"/>
      <c r="G1022" s="259"/>
      <c r="H1022" s="259"/>
      <c r="I1022" s="256"/>
      <c r="J1022" s="284"/>
      <c r="K1022" s="245" t="str">
        <f>IF(BDCORRECTIVA[[#This Row],[Fecha entrada]]=0,"",BDCORRECTIVA[[#This Row],[Fecha Fin]]-BDCORRECTIVA[[#This Row],[Fecha entrada]]+1)</f>
        <v/>
      </c>
      <c r="L1022" s="256"/>
      <c r="M1022" s="256"/>
      <c r="N1022" s="256"/>
      <c r="O1022" s="256"/>
      <c r="P1022" s="256"/>
      <c r="Q1022" s="259"/>
      <c r="R1022" s="259"/>
      <c r="S1022" s="259"/>
      <c r="T1022" s="259"/>
    </row>
    <row r="1023" spans="1:20" x14ac:dyDescent="0.2">
      <c r="A1023" s="256"/>
      <c r="B1023" s="257"/>
      <c r="C1023" s="283"/>
      <c r="D1023" s="259"/>
      <c r="E1023" s="259"/>
      <c r="F1023" s="259"/>
      <c r="G1023" s="259"/>
      <c r="H1023" s="259"/>
      <c r="I1023" s="256"/>
      <c r="J1023" s="284"/>
      <c r="K1023" s="245" t="str">
        <f>IF(BDCORRECTIVA[[#This Row],[Fecha entrada]]=0,"",BDCORRECTIVA[[#This Row],[Fecha Fin]]-BDCORRECTIVA[[#This Row],[Fecha entrada]]+1)</f>
        <v/>
      </c>
      <c r="L1023" s="256"/>
      <c r="M1023" s="256"/>
      <c r="N1023" s="256"/>
      <c r="O1023" s="256"/>
      <c r="P1023" s="256"/>
      <c r="Q1023" s="259"/>
      <c r="R1023" s="259"/>
      <c r="S1023" s="259"/>
      <c r="T1023" s="259"/>
    </row>
    <row r="1024" spans="1:20" x14ac:dyDescent="0.2">
      <c r="A1024" s="256"/>
      <c r="B1024" s="257"/>
      <c r="C1024" s="283"/>
      <c r="D1024" s="259"/>
      <c r="E1024" s="259"/>
      <c r="F1024" s="259"/>
      <c r="G1024" s="259"/>
      <c r="H1024" s="259"/>
      <c r="I1024" s="256"/>
      <c r="J1024" s="284"/>
      <c r="K1024" s="245" t="str">
        <f>IF(BDCORRECTIVA[[#This Row],[Fecha entrada]]=0,"",BDCORRECTIVA[[#This Row],[Fecha Fin]]-BDCORRECTIVA[[#This Row],[Fecha entrada]]+1)</f>
        <v/>
      </c>
      <c r="L1024" s="256"/>
      <c r="M1024" s="256"/>
      <c r="N1024" s="256"/>
      <c r="O1024" s="256"/>
      <c r="P1024" s="256"/>
      <c r="Q1024" s="259"/>
      <c r="R1024" s="259"/>
      <c r="S1024" s="259"/>
      <c r="T1024" s="259"/>
    </row>
    <row r="1025" spans="1:20" x14ac:dyDescent="0.2">
      <c r="A1025" s="256"/>
      <c r="B1025" s="257"/>
      <c r="C1025" s="283"/>
      <c r="D1025" s="259"/>
      <c r="E1025" s="259"/>
      <c r="F1025" s="259"/>
      <c r="G1025" s="259"/>
      <c r="H1025" s="259"/>
      <c r="I1025" s="256"/>
      <c r="J1025" s="284"/>
      <c r="K1025" s="245" t="str">
        <f>IF(BDCORRECTIVA[[#This Row],[Fecha entrada]]=0,"",BDCORRECTIVA[[#This Row],[Fecha Fin]]-BDCORRECTIVA[[#This Row],[Fecha entrada]]+1)</f>
        <v/>
      </c>
      <c r="L1025" s="256"/>
      <c r="M1025" s="256"/>
      <c r="N1025" s="256"/>
      <c r="O1025" s="256"/>
      <c r="P1025" s="256"/>
      <c r="Q1025" s="259"/>
      <c r="R1025" s="259"/>
      <c r="S1025" s="259"/>
      <c r="T1025" s="259"/>
    </row>
    <row r="1026" spans="1:20" x14ac:dyDescent="0.2">
      <c r="A1026" s="256"/>
      <c r="B1026" s="257"/>
      <c r="C1026" s="283"/>
      <c r="D1026" s="259"/>
      <c r="E1026" s="259"/>
      <c r="F1026" s="259"/>
      <c r="G1026" s="259"/>
      <c r="H1026" s="259"/>
      <c r="I1026" s="256"/>
      <c r="J1026" s="284"/>
      <c r="K1026" s="245" t="str">
        <f>IF(BDCORRECTIVA[[#This Row],[Fecha entrada]]=0,"",BDCORRECTIVA[[#This Row],[Fecha Fin]]-BDCORRECTIVA[[#This Row],[Fecha entrada]]+1)</f>
        <v/>
      </c>
      <c r="L1026" s="256"/>
      <c r="M1026" s="256"/>
      <c r="N1026" s="256"/>
      <c r="O1026" s="256"/>
      <c r="P1026" s="256"/>
      <c r="Q1026" s="259"/>
      <c r="R1026" s="259"/>
      <c r="S1026" s="259"/>
      <c r="T1026" s="259"/>
    </row>
    <row r="1027" spans="1:20" x14ac:dyDescent="0.2">
      <c r="A1027" s="256"/>
      <c r="B1027" s="257"/>
      <c r="C1027" s="283"/>
      <c r="D1027" s="259"/>
      <c r="E1027" s="259"/>
      <c r="F1027" s="259"/>
      <c r="G1027" s="259"/>
      <c r="H1027" s="259"/>
      <c r="I1027" s="256"/>
      <c r="J1027" s="284"/>
      <c r="K1027" s="245" t="str">
        <f>IF(BDCORRECTIVA[[#This Row],[Fecha entrada]]=0,"",BDCORRECTIVA[[#This Row],[Fecha Fin]]-BDCORRECTIVA[[#This Row],[Fecha entrada]]+1)</f>
        <v/>
      </c>
      <c r="L1027" s="256"/>
      <c r="M1027" s="256"/>
      <c r="N1027" s="256"/>
      <c r="O1027" s="256"/>
      <c r="P1027" s="256"/>
      <c r="Q1027" s="259"/>
      <c r="R1027" s="259"/>
      <c r="S1027" s="259"/>
      <c r="T1027" s="259"/>
    </row>
    <row r="1028" spans="1:20" x14ac:dyDescent="0.2">
      <c r="A1028" s="256"/>
      <c r="B1028" s="257"/>
      <c r="C1028" s="283"/>
      <c r="D1028" s="259"/>
      <c r="E1028" s="259"/>
      <c r="F1028" s="259"/>
      <c r="G1028" s="259"/>
      <c r="H1028" s="259"/>
      <c r="I1028" s="256"/>
      <c r="J1028" s="284"/>
      <c r="K1028" s="245" t="str">
        <f>IF(BDCORRECTIVA[[#This Row],[Fecha entrada]]=0,"",BDCORRECTIVA[[#This Row],[Fecha Fin]]-BDCORRECTIVA[[#This Row],[Fecha entrada]]+1)</f>
        <v/>
      </c>
      <c r="L1028" s="256"/>
      <c r="M1028" s="256"/>
      <c r="N1028" s="256"/>
      <c r="O1028" s="256"/>
      <c r="P1028" s="256"/>
      <c r="Q1028" s="259"/>
      <c r="R1028" s="259"/>
      <c r="S1028" s="259"/>
      <c r="T1028" s="259"/>
    </row>
    <row r="1029" spans="1:20" x14ac:dyDescent="0.2">
      <c r="A1029" s="256"/>
      <c r="B1029" s="257"/>
      <c r="C1029" s="283"/>
      <c r="D1029" s="259"/>
      <c r="E1029" s="259"/>
      <c r="F1029" s="259"/>
      <c r="G1029" s="259"/>
      <c r="H1029" s="259"/>
      <c r="I1029" s="256"/>
      <c r="J1029" s="284"/>
      <c r="K1029" s="245" t="str">
        <f>IF(BDCORRECTIVA[[#This Row],[Fecha entrada]]=0,"",BDCORRECTIVA[[#This Row],[Fecha Fin]]-BDCORRECTIVA[[#This Row],[Fecha entrada]]+1)</f>
        <v/>
      </c>
      <c r="L1029" s="256"/>
      <c r="M1029" s="256"/>
      <c r="N1029" s="256"/>
      <c r="O1029" s="256"/>
      <c r="P1029" s="256"/>
      <c r="Q1029" s="259"/>
      <c r="R1029" s="259"/>
      <c r="S1029" s="259"/>
      <c r="T1029" s="259"/>
    </row>
    <row r="1030" spans="1:20" x14ac:dyDescent="0.2">
      <c r="A1030" s="256"/>
      <c r="B1030" s="257"/>
      <c r="C1030" s="283"/>
      <c r="D1030" s="259"/>
      <c r="E1030" s="259"/>
      <c r="F1030" s="259"/>
      <c r="G1030" s="259"/>
      <c r="H1030" s="259"/>
      <c r="I1030" s="256"/>
      <c r="J1030" s="284"/>
      <c r="K1030" s="245" t="str">
        <f>IF(BDCORRECTIVA[[#This Row],[Fecha entrada]]=0,"",BDCORRECTIVA[[#This Row],[Fecha Fin]]-BDCORRECTIVA[[#This Row],[Fecha entrada]]+1)</f>
        <v/>
      </c>
      <c r="L1030" s="256"/>
      <c r="M1030" s="256"/>
      <c r="N1030" s="256"/>
      <c r="O1030" s="256"/>
      <c r="P1030" s="256"/>
      <c r="Q1030" s="259"/>
      <c r="R1030" s="259"/>
      <c r="S1030" s="259"/>
      <c r="T1030" s="259"/>
    </row>
    <row r="1031" spans="1:20" x14ac:dyDescent="0.2">
      <c r="A1031" s="256"/>
      <c r="B1031" s="257"/>
      <c r="C1031" s="283"/>
      <c r="D1031" s="259"/>
      <c r="E1031" s="259"/>
      <c r="F1031" s="259"/>
      <c r="G1031" s="259"/>
      <c r="H1031" s="259"/>
      <c r="I1031" s="256"/>
      <c r="J1031" s="284"/>
      <c r="K1031" s="245" t="str">
        <f>IF(BDCORRECTIVA[[#This Row],[Fecha entrada]]=0,"",BDCORRECTIVA[[#This Row],[Fecha Fin]]-BDCORRECTIVA[[#This Row],[Fecha entrada]]+1)</f>
        <v/>
      </c>
      <c r="L1031" s="256"/>
      <c r="M1031" s="256"/>
      <c r="N1031" s="256"/>
      <c r="O1031" s="256"/>
      <c r="P1031" s="256"/>
      <c r="Q1031" s="259"/>
      <c r="R1031" s="259"/>
      <c r="S1031" s="259"/>
      <c r="T1031" s="259"/>
    </row>
    <row r="1032" spans="1:20" x14ac:dyDescent="0.2">
      <c r="A1032" s="256"/>
      <c r="B1032" s="257"/>
      <c r="C1032" s="283"/>
      <c r="D1032" s="259"/>
      <c r="E1032" s="259"/>
      <c r="F1032" s="259"/>
      <c r="G1032" s="259"/>
      <c r="H1032" s="259"/>
      <c r="I1032" s="256"/>
      <c r="J1032" s="284"/>
      <c r="K1032" s="245" t="str">
        <f>IF(BDCORRECTIVA[[#This Row],[Fecha entrada]]=0,"",BDCORRECTIVA[[#This Row],[Fecha Fin]]-BDCORRECTIVA[[#This Row],[Fecha entrada]]+1)</f>
        <v/>
      </c>
      <c r="L1032" s="256"/>
      <c r="M1032" s="256"/>
      <c r="N1032" s="256"/>
      <c r="O1032" s="256"/>
      <c r="P1032" s="256"/>
      <c r="Q1032" s="259"/>
      <c r="R1032" s="259"/>
      <c r="S1032" s="259"/>
      <c r="T1032" s="259"/>
    </row>
    <row r="1033" spans="1:20" x14ac:dyDescent="0.2">
      <c r="A1033" s="256"/>
      <c r="B1033" s="257"/>
      <c r="C1033" s="283"/>
      <c r="D1033" s="259"/>
      <c r="E1033" s="259"/>
      <c r="F1033" s="259"/>
      <c r="G1033" s="259"/>
      <c r="H1033" s="259"/>
      <c r="I1033" s="256"/>
      <c r="J1033" s="284"/>
      <c r="K1033" s="245" t="str">
        <f>IF(BDCORRECTIVA[[#This Row],[Fecha entrada]]=0,"",BDCORRECTIVA[[#This Row],[Fecha Fin]]-BDCORRECTIVA[[#This Row],[Fecha entrada]]+1)</f>
        <v/>
      </c>
      <c r="L1033" s="256"/>
      <c r="M1033" s="256"/>
      <c r="N1033" s="256"/>
      <c r="O1033" s="256"/>
      <c r="P1033" s="256"/>
      <c r="Q1033" s="259"/>
      <c r="R1033" s="259"/>
      <c r="S1033" s="259"/>
      <c r="T1033" s="259"/>
    </row>
    <row r="1034" spans="1:20" x14ac:dyDescent="0.2">
      <c r="A1034" s="256"/>
      <c r="B1034" s="257"/>
      <c r="C1034" s="283"/>
      <c r="D1034" s="259"/>
      <c r="E1034" s="259"/>
      <c r="F1034" s="259"/>
      <c r="G1034" s="259"/>
      <c r="H1034" s="259"/>
      <c r="I1034" s="256"/>
      <c r="J1034" s="284"/>
      <c r="K1034" s="245" t="str">
        <f>IF(BDCORRECTIVA[[#This Row],[Fecha entrada]]=0,"",BDCORRECTIVA[[#This Row],[Fecha Fin]]-BDCORRECTIVA[[#This Row],[Fecha entrada]]+1)</f>
        <v/>
      </c>
      <c r="L1034" s="256"/>
      <c r="M1034" s="256"/>
      <c r="N1034" s="256"/>
      <c r="O1034" s="256"/>
      <c r="P1034" s="256"/>
      <c r="Q1034" s="259"/>
      <c r="R1034" s="259"/>
      <c r="S1034" s="259"/>
      <c r="T1034" s="259"/>
    </row>
    <row r="1035" spans="1:20" x14ac:dyDescent="0.2">
      <c r="A1035" s="256"/>
      <c r="B1035" s="257"/>
      <c r="C1035" s="283"/>
      <c r="D1035" s="259"/>
      <c r="E1035" s="259"/>
      <c r="F1035" s="259"/>
      <c r="G1035" s="259"/>
      <c r="H1035" s="259"/>
      <c r="I1035" s="256"/>
      <c r="J1035" s="284"/>
      <c r="K1035" s="245" t="str">
        <f>IF(BDCORRECTIVA[[#This Row],[Fecha entrada]]=0,"",BDCORRECTIVA[[#This Row],[Fecha Fin]]-BDCORRECTIVA[[#This Row],[Fecha entrada]]+1)</f>
        <v/>
      </c>
      <c r="L1035" s="256"/>
      <c r="M1035" s="256"/>
      <c r="N1035" s="256"/>
      <c r="O1035" s="256"/>
      <c r="P1035" s="256"/>
      <c r="Q1035" s="259"/>
      <c r="R1035" s="259"/>
      <c r="S1035" s="259"/>
      <c r="T1035" s="259"/>
    </row>
    <row r="1036" spans="1:20" x14ac:dyDescent="0.2">
      <c r="A1036" s="256"/>
      <c r="B1036" s="257"/>
      <c r="C1036" s="283"/>
      <c r="D1036" s="259"/>
      <c r="E1036" s="259"/>
      <c r="F1036" s="259"/>
      <c r="G1036" s="259"/>
      <c r="H1036" s="259"/>
      <c r="I1036" s="256"/>
      <c r="J1036" s="284"/>
      <c r="K1036" s="245" t="str">
        <f>IF(BDCORRECTIVA[[#This Row],[Fecha entrada]]=0,"",BDCORRECTIVA[[#This Row],[Fecha Fin]]-BDCORRECTIVA[[#This Row],[Fecha entrada]]+1)</f>
        <v/>
      </c>
      <c r="L1036" s="256"/>
      <c r="M1036" s="256"/>
      <c r="N1036" s="256"/>
      <c r="O1036" s="256"/>
      <c r="P1036" s="256"/>
      <c r="Q1036" s="259"/>
      <c r="R1036" s="259"/>
      <c r="S1036" s="259"/>
      <c r="T1036" s="259"/>
    </row>
    <row r="1037" spans="1:20" x14ac:dyDescent="0.2">
      <c r="A1037" s="256"/>
      <c r="B1037" s="257"/>
      <c r="C1037" s="283"/>
      <c r="D1037" s="259"/>
      <c r="E1037" s="259"/>
      <c r="F1037" s="259"/>
      <c r="G1037" s="259"/>
      <c r="H1037" s="259"/>
      <c r="I1037" s="256"/>
      <c r="J1037" s="284"/>
      <c r="K1037" s="245" t="str">
        <f>IF(BDCORRECTIVA[[#This Row],[Fecha entrada]]=0,"",BDCORRECTIVA[[#This Row],[Fecha Fin]]-BDCORRECTIVA[[#This Row],[Fecha entrada]]+1)</f>
        <v/>
      </c>
      <c r="L1037" s="256"/>
      <c r="M1037" s="256"/>
      <c r="N1037" s="256"/>
      <c r="O1037" s="256"/>
      <c r="P1037" s="256"/>
      <c r="Q1037" s="259"/>
      <c r="R1037" s="259"/>
      <c r="S1037" s="259"/>
      <c r="T1037" s="259"/>
    </row>
    <row r="1038" spans="1:20" x14ac:dyDescent="0.2">
      <c r="A1038" s="256"/>
      <c r="B1038" s="257"/>
      <c r="C1038" s="283"/>
      <c r="D1038" s="259"/>
      <c r="E1038" s="259"/>
      <c r="F1038" s="259"/>
      <c r="G1038" s="259"/>
      <c r="H1038" s="259"/>
      <c r="I1038" s="256"/>
      <c r="J1038" s="284"/>
      <c r="K1038" s="245" t="str">
        <f>IF(BDCORRECTIVA[[#This Row],[Fecha entrada]]=0,"",BDCORRECTIVA[[#This Row],[Fecha Fin]]-BDCORRECTIVA[[#This Row],[Fecha entrada]]+1)</f>
        <v/>
      </c>
      <c r="L1038" s="256"/>
      <c r="M1038" s="256"/>
      <c r="N1038" s="256"/>
      <c r="O1038" s="256"/>
      <c r="P1038" s="256"/>
      <c r="Q1038" s="259"/>
      <c r="R1038" s="259"/>
      <c r="S1038" s="259"/>
      <c r="T1038" s="259"/>
    </row>
    <row r="1039" spans="1:20" x14ac:dyDescent="0.2">
      <c r="A1039" s="256"/>
      <c r="B1039" s="257"/>
      <c r="C1039" s="283"/>
      <c r="D1039" s="259"/>
      <c r="E1039" s="259"/>
      <c r="F1039" s="259"/>
      <c r="G1039" s="259"/>
      <c r="H1039" s="259"/>
      <c r="I1039" s="256"/>
      <c r="J1039" s="284"/>
      <c r="K1039" s="245" t="str">
        <f>IF(BDCORRECTIVA[[#This Row],[Fecha entrada]]=0,"",BDCORRECTIVA[[#This Row],[Fecha Fin]]-BDCORRECTIVA[[#This Row],[Fecha entrada]]+1)</f>
        <v/>
      </c>
      <c r="L1039" s="256"/>
      <c r="M1039" s="256"/>
      <c r="N1039" s="256"/>
      <c r="O1039" s="256"/>
      <c r="P1039" s="256"/>
      <c r="Q1039" s="259"/>
      <c r="R1039" s="259"/>
      <c r="S1039" s="259"/>
      <c r="T1039" s="259"/>
    </row>
    <row r="1040" spans="1:20" x14ac:dyDescent="0.2">
      <c r="A1040" s="256"/>
      <c r="B1040" s="257"/>
      <c r="C1040" s="283"/>
      <c r="D1040" s="259"/>
      <c r="E1040" s="259"/>
      <c r="F1040" s="259"/>
      <c r="G1040" s="259"/>
      <c r="H1040" s="259"/>
      <c r="I1040" s="256"/>
      <c r="J1040" s="284"/>
      <c r="K1040" s="245" t="str">
        <f>IF(BDCORRECTIVA[[#This Row],[Fecha entrada]]=0,"",BDCORRECTIVA[[#This Row],[Fecha Fin]]-BDCORRECTIVA[[#This Row],[Fecha entrada]]+1)</f>
        <v/>
      </c>
      <c r="L1040" s="256"/>
      <c r="M1040" s="256"/>
      <c r="N1040" s="256"/>
      <c r="O1040" s="256"/>
      <c r="P1040" s="256"/>
      <c r="Q1040" s="259"/>
      <c r="R1040" s="259"/>
      <c r="S1040" s="259"/>
      <c r="T1040" s="259"/>
    </row>
    <row r="1041" spans="1:20" x14ac:dyDescent="0.2">
      <c r="A1041" s="256"/>
      <c r="B1041" s="257"/>
      <c r="C1041" s="283"/>
      <c r="D1041" s="259"/>
      <c r="E1041" s="259"/>
      <c r="F1041" s="259"/>
      <c r="G1041" s="259"/>
      <c r="H1041" s="259"/>
      <c r="I1041" s="256"/>
      <c r="J1041" s="284"/>
      <c r="K1041" s="245" t="str">
        <f>IF(BDCORRECTIVA[[#This Row],[Fecha entrada]]=0,"",BDCORRECTIVA[[#This Row],[Fecha Fin]]-BDCORRECTIVA[[#This Row],[Fecha entrada]]+1)</f>
        <v/>
      </c>
      <c r="L1041" s="256"/>
      <c r="M1041" s="256"/>
      <c r="N1041" s="256"/>
      <c r="O1041" s="256"/>
      <c r="P1041" s="256"/>
      <c r="Q1041" s="259"/>
      <c r="R1041" s="259"/>
      <c r="S1041" s="259"/>
      <c r="T1041" s="259"/>
    </row>
    <row r="1042" spans="1:20" x14ac:dyDescent="0.2">
      <c r="A1042" s="256"/>
      <c r="B1042" s="257"/>
      <c r="C1042" s="283"/>
      <c r="D1042" s="259"/>
      <c r="E1042" s="259"/>
      <c r="F1042" s="259"/>
      <c r="G1042" s="259"/>
      <c r="H1042" s="259"/>
      <c r="I1042" s="256"/>
      <c r="J1042" s="284"/>
      <c r="K1042" s="245" t="str">
        <f>IF(BDCORRECTIVA[[#This Row],[Fecha entrada]]=0,"",BDCORRECTIVA[[#This Row],[Fecha Fin]]-BDCORRECTIVA[[#This Row],[Fecha entrada]]+1)</f>
        <v/>
      </c>
      <c r="L1042" s="256"/>
      <c r="M1042" s="256"/>
      <c r="N1042" s="256"/>
      <c r="O1042" s="256"/>
      <c r="P1042" s="256"/>
      <c r="Q1042" s="259"/>
      <c r="R1042" s="259"/>
      <c r="S1042" s="259"/>
      <c r="T1042" s="259"/>
    </row>
    <row r="1043" spans="1:20" x14ac:dyDescent="0.2">
      <c r="A1043" s="256"/>
      <c r="B1043" s="257"/>
      <c r="C1043" s="283"/>
      <c r="D1043" s="259"/>
      <c r="E1043" s="259"/>
      <c r="F1043" s="259"/>
      <c r="G1043" s="259"/>
      <c r="H1043" s="259"/>
      <c r="I1043" s="256"/>
      <c r="J1043" s="284"/>
      <c r="K1043" s="245" t="str">
        <f>IF(BDCORRECTIVA[[#This Row],[Fecha entrada]]=0,"",BDCORRECTIVA[[#This Row],[Fecha Fin]]-BDCORRECTIVA[[#This Row],[Fecha entrada]]+1)</f>
        <v/>
      </c>
      <c r="L1043" s="256"/>
      <c r="M1043" s="256"/>
      <c r="N1043" s="256"/>
      <c r="O1043" s="256"/>
      <c r="P1043" s="256"/>
      <c r="Q1043" s="259"/>
      <c r="R1043" s="259"/>
      <c r="S1043" s="259"/>
      <c r="T1043" s="259"/>
    </row>
    <row r="1044" spans="1:20" x14ac:dyDescent="0.2">
      <c r="A1044" s="256"/>
      <c r="B1044" s="257"/>
      <c r="C1044" s="283"/>
      <c r="D1044" s="259"/>
      <c r="E1044" s="259"/>
      <c r="F1044" s="259"/>
      <c r="G1044" s="259"/>
      <c r="H1044" s="259"/>
      <c r="I1044" s="256"/>
      <c r="J1044" s="284"/>
      <c r="K1044" s="245" t="str">
        <f>IF(BDCORRECTIVA[[#This Row],[Fecha entrada]]=0,"",BDCORRECTIVA[[#This Row],[Fecha Fin]]-BDCORRECTIVA[[#This Row],[Fecha entrada]]+1)</f>
        <v/>
      </c>
      <c r="L1044" s="256"/>
      <c r="M1044" s="256"/>
      <c r="N1044" s="256"/>
      <c r="O1044" s="256"/>
      <c r="P1044" s="256"/>
      <c r="Q1044" s="259"/>
      <c r="R1044" s="259"/>
      <c r="S1044" s="259"/>
      <c r="T1044" s="259"/>
    </row>
    <row r="1045" spans="1:20" x14ac:dyDescent="0.2">
      <c r="A1045" s="256"/>
      <c r="B1045" s="257"/>
      <c r="C1045" s="283"/>
      <c r="D1045" s="259"/>
      <c r="E1045" s="259"/>
      <c r="F1045" s="259"/>
      <c r="G1045" s="259"/>
      <c r="H1045" s="259"/>
      <c r="I1045" s="256"/>
      <c r="J1045" s="284"/>
      <c r="K1045" s="245" t="str">
        <f>IF(BDCORRECTIVA[[#This Row],[Fecha entrada]]=0,"",BDCORRECTIVA[[#This Row],[Fecha Fin]]-BDCORRECTIVA[[#This Row],[Fecha entrada]]+1)</f>
        <v/>
      </c>
      <c r="L1045" s="256"/>
      <c r="M1045" s="256"/>
      <c r="N1045" s="256"/>
      <c r="O1045" s="256"/>
      <c r="P1045" s="256"/>
      <c r="Q1045" s="259"/>
      <c r="R1045" s="259"/>
      <c r="S1045" s="259"/>
      <c r="T1045" s="259"/>
    </row>
    <row r="1046" spans="1:20" x14ac:dyDescent="0.2">
      <c r="A1046" s="256"/>
      <c r="B1046" s="257"/>
      <c r="C1046" s="283"/>
      <c r="D1046" s="259"/>
      <c r="E1046" s="259"/>
      <c r="F1046" s="259"/>
      <c r="G1046" s="259"/>
      <c r="H1046" s="259"/>
      <c r="I1046" s="256"/>
      <c r="J1046" s="284"/>
      <c r="K1046" s="245" t="str">
        <f>IF(BDCORRECTIVA[[#This Row],[Fecha entrada]]=0,"",BDCORRECTIVA[[#This Row],[Fecha Fin]]-BDCORRECTIVA[[#This Row],[Fecha entrada]]+1)</f>
        <v/>
      </c>
      <c r="L1046" s="256"/>
      <c r="M1046" s="256"/>
      <c r="N1046" s="256"/>
      <c r="O1046" s="256"/>
      <c r="P1046" s="256"/>
      <c r="Q1046" s="259"/>
      <c r="R1046" s="259"/>
      <c r="S1046" s="259"/>
      <c r="T1046" s="259"/>
    </row>
    <row r="1047" spans="1:20" x14ac:dyDescent="0.2">
      <c r="A1047" s="256"/>
      <c r="B1047" s="257"/>
      <c r="C1047" s="283"/>
      <c r="D1047" s="259"/>
      <c r="E1047" s="259"/>
      <c r="F1047" s="259"/>
      <c r="G1047" s="259"/>
      <c r="H1047" s="259"/>
      <c r="I1047" s="256"/>
      <c r="J1047" s="284"/>
      <c r="K1047" s="245" t="str">
        <f>IF(BDCORRECTIVA[[#This Row],[Fecha entrada]]=0,"",BDCORRECTIVA[[#This Row],[Fecha Fin]]-BDCORRECTIVA[[#This Row],[Fecha entrada]]+1)</f>
        <v/>
      </c>
      <c r="L1047" s="256"/>
      <c r="M1047" s="256"/>
      <c r="N1047" s="256"/>
      <c r="O1047" s="256"/>
      <c r="P1047" s="256"/>
      <c r="Q1047" s="259"/>
      <c r="R1047" s="259"/>
      <c r="S1047" s="259"/>
      <c r="T1047" s="259"/>
    </row>
    <row r="1048" spans="1:20" x14ac:dyDescent="0.2">
      <c r="A1048" s="256"/>
      <c r="B1048" s="257"/>
      <c r="C1048" s="283"/>
      <c r="D1048" s="259"/>
      <c r="E1048" s="259"/>
      <c r="F1048" s="259"/>
      <c r="G1048" s="259"/>
      <c r="H1048" s="259"/>
      <c r="I1048" s="256"/>
      <c r="J1048" s="284"/>
      <c r="K1048" s="245" t="str">
        <f>IF(BDCORRECTIVA[[#This Row],[Fecha entrada]]=0,"",BDCORRECTIVA[[#This Row],[Fecha Fin]]-BDCORRECTIVA[[#This Row],[Fecha entrada]]+1)</f>
        <v/>
      </c>
      <c r="L1048" s="256"/>
      <c r="M1048" s="256"/>
      <c r="N1048" s="256"/>
      <c r="O1048" s="256"/>
      <c r="P1048" s="256"/>
      <c r="Q1048" s="259"/>
      <c r="R1048" s="259"/>
      <c r="S1048" s="259"/>
      <c r="T1048" s="259"/>
    </row>
    <row r="1049" spans="1:20" x14ac:dyDescent="0.2">
      <c r="A1049" s="256"/>
      <c r="B1049" s="257"/>
      <c r="C1049" s="283"/>
      <c r="D1049" s="259"/>
      <c r="E1049" s="259"/>
      <c r="F1049" s="259"/>
      <c r="G1049" s="259"/>
      <c r="H1049" s="259"/>
      <c r="I1049" s="256"/>
      <c r="J1049" s="284"/>
      <c r="K1049" s="245" t="str">
        <f>IF(BDCORRECTIVA[[#This Row],[Fecha entrada]]=0,"",BDCORRECTIVA[[#This Row],[Fecha Fin]]-BDCORRECTIVA[[#This Row],[Fecha entrada]]+1)</f>
        <v/>
      </c>
      <c r="L1049" s="256"/>
      <c r="M1049" s="256"/>
      <c r="N1049" s="256"/>
      <c r="O1049" s="256"/>
      <c r="P1049" s="256"/>
      <c r="Q1049" s="259"/>
      <c r="R1049" s="259"/>
      <c r="S1049" s="259"/>
      <c r="T1049" s="259"/>
    </row>
    <row r="1050" spans="1:20" x14ac:dyDescent="0.2">
      <c r="A1050" s="256"/>
      <c r="B1050" s="257"/>
      <c r="C1050" s="283"/>
      <c r="D1050" s="259"/>
      <c r="E1050" s="259"/>
      <c r="F1050" s="259"/>
      <c r="G1050" s="259"/>
      <c r="H1050" s="259"/>
      <c r="I1050" s="256"/>
      <c r="J1050" s="284"/>
      <c r="K1050" s="245" t="str">
        <f>IF(BDCORRECTIVA[[#This Row],[Fecha entrada]]=0,"",BDCORRECTIVA[[#This Row],[Fecha Fin]]-BDCORRECTIVA[[#This Row],[Fecha entrada]]+1)</f>
        <v/>
      </c>
      <c r="L1050" s="256"/>
      <c r="M1050" s="256"/>
      <c r="N1050" s="256"/>
      <c r="O1050" s="256"/>
      <c r="P1050" s="256"/>
      <c r="Q1050" s="259"/>
      <c r="R1050" s="259"/>
      <c r="S1050" s="259"/>
      <c r="T1050" s="259"/>
    </row>
    <row r="1051" spans="1:20" x14ac:dyDescent="0.2">
      <c r="A1051" s="256"/>
      <c r="B1051" s="257"/>
      <c r="C1051" s="283"/>
      <c r="D1051" s="259"/>
      <c r="E1051" s="259"/>
      <c r="F1051" s="259"/>
      <c r="G1051" s="259"/>
      <c r="H1051" s="259"/>
      <c r="I1051" s="256"/>
      <c r="J1051" s="284"/>
      <c r="K1051" s="245" t="str">
        <f>IF(BDCORRECTIVA[[#This Row],[Fecha entrada]]=0,"",BDCORRECTIVA[[#This Row],[Fecha Fin]]-BDCORRECTIVA[[#This Row],[Fecha entrada]]+1)</f>
        <v/>
      </c>
      <c r="L1051" s="256"/>
      <c r="M1051" s="256"/>
      <c r="N1051" s="256"/>
      <c r="O1051" s="256"/>
      <c r="P1051" s="256"/>
      <c r="Q1051" s="259"/>
      <c r="R1051" s="259"/>
      <c r="S1051" s="259"/>
      <c r="T1051" s="259"/>
    </row>
    <row r="1052" spans="1:20" x14ac:dyDescent="0.2">
      <c r="A1052" s="256"/>
      <c r="B1052" s="257"/>
      <c r="C1052" s="283"/>
      <c r="D1052" s="259"/>
      <c r="E1052" s="259"/>
      <c r="F1052" s="259"/>
      <c r="G1052" s="259"/>
      <c r="H1052" s="259"/>
      <c r="I1052" s="256"/>
      <c r="J1052" s="284"/>
      <c r="K1052" s="245" t="str">
        <f>IF(BDCORRECTIVA[[#This Row],[Fecha entrada]]=0,"",BDCORRECTIVA[[#This Row],[Fecha Fin]]-BDCORRECTIVA[[#This Row],[Fecha entrada]]+1)</f>
        <v/>
      </c>
      <c r="L1052" s="256"/>
      <c r="M1052" s="256"/>
      <c r="N1052" s="256"/>
      <c r="O1052" s="256"/>
      <c r="P1052" s="256"/>
      <c r="Q1052" s="259"/>
      <c r="R1052" s="259"/>
      <c r="S1052" s="259"/>
      <c r="T1052" s="259"/>
    </row>
    <row r="1053" spans="1:20" x14ac:dyDescent="0.2">
      <c r="A1053" s="256"/>
      <c r="B1053" s="257"/>
      <c r="C1053" s="283"/>
      <c r="D1053" s="259"/>
      <c r="E1053" s="259"/>
      <c r="F1053" s="259"/>
      <c r="G1053" s="259"/>
      <c r="H1053" s="259"/>
      <c r="I1053" s="256"/>
      <c r="J1053" s="284"/>
      <c r="K1053" s="245" t="str">
        <f>IF(BDCORRECTIVA[[#This Row],[Fecha entrada]]=0,"",BDCORRECTIVA[[#This Row],[Fecha Fin]]-BDCORRECTIVA[[#This Row],[Fecha entrada]]+1)</f>
        <v/>
      </c>
      <c r="L1053" s="256"/>
      <c r="M1053" s="256"/>
      <c r="N1053" s="256"/>
      <c r="O1053" s="256"/>
      <c r="P1053" s="256"/>
      <c r="Q1053" s="259"/>
      <c r="R1053" s="259"/>
      <c r="S1053" s="259"/>
      <c r="T1053" s="259"/>
    </row>
    <row r="1054" spans="1:20" x14ac:dyDescent="0.2">
      <c r="A1054" s="256"/>
      <c r="B1054" s="257"/>
      <c r="C1054" s="283"/>
      <c r="D1054" s="259"/>
      <c r="E1054" s="259"/>
      <c r="F1054" s="259"/>
      <c r="G1054" s="259"/>
      <c r="H1054" s="259"/>
      <c r="I1054" s="256"/>
      <c r="J1054" s="284"/>
      <c r="K1054" s="245" t="str">
        <f>IF(BDCORRECTIVA[[#This Row],[Fecha entrada]]=0,"",BDCORRECTIVA[[#This Row],[Fecha Fin]]-BDCORRECTIVA[[#This Row],[Fecha entrada]]+1)</f>
        <v/>
      </c>
      <c r="L1054" s="256"/>
      <c r="M1054" s="256"/>
      <c r="N1054" s="256"/>
      <c r="O1054" s="256"/>
      <c r="P1054" s="256"/>
      <c r="Q1054" s="259"/>
      <c r="R1054" s="259"/>
      <c r="S1054" s="259"/>
      <c r="T1054" s="259"/>
    </row>
    <row r="1055" spans="1:20" x14ac:dyDescent="0.2">
      <c r="A1055" s="256"/>
      <c r="B1055" s="257"/>
      <c r="C1055" s="283"/>
      <c r="D1055" s="259"/>
      <c r="E1055" s="259"/>
      <c r="F1055" s="259"/>
      <c r="G1055" s="259"/>
      <c r="H1055" s="259"/>
      <c r="I1055" s="256"/>
      <c r="J1055" s="284"/>
      <c r="K1055" s="245" t="str">
        <f>IF(BDCORRECTIVA[[#This Row],[Fecha entrada]]=0,"",BDCORRECTIVA[[#This Row],[Fecha Fin]]-BDCORRECTIVA[[#This Row],[Fecha entrada]]+1)</f>
        <v/>
      </c>
      <c r="L1055" s="256"/>
      <c r="M1055" s="256"/>
      <c r="N1055" s="256"/>
      <c r="O1055" s="256"/>
      <c r="P1055" s="256"/>
      <c r="Q1055" s="259"/>
      <c r="R1055" s="259"/>
      <c r="S1055" s="259"/>
      <c r="T1055" s="259"/>
    </row>
    <row r="1056" spans="1:20" x14ac:dyDescent="0.2">
      <c r="A1056" s="256"/>
      <c r="B1056" s="257"/>
      <c r="C1056" s="283"/>
      <c r="D1056" s="259"/>
      <c r="E1056" s="259"/>
      <c r="F1056" s="259"/>
      <c r="G1056" s="259"/>
      <c r="H1056" s="259"/>
      <c r="I1056" s="256"/>
      <c r="J1056" s="284"/>
      <c r="K1056" s="245" t="str">
        <f>IF(BDCORRECTIVA[[#This Row],[Fecha entrada]]=0,"",BDCORRECTIVA[[#This Row],[Fecha Fin]]-BDCORRECTIVA[[#This Row],[Fecha entrada]]+1)</f>
        <v/>
      </c>
      <c r="L1056" s="256"/>
      <c r="M1056" s="256"/>
      <c r="N1056" s="256"/>
      <c r="O1056" s="256"/>
      <c r="P1056" s="256"/>
      <c r="Q1056" s="259"/>
      <c r="R1056" s="259"/>
      <c r="S1056" s="259"/>
      <c r="T1056" s="259"/>
    </row>
    <row r="1057" spans="1:20" x14ac:dyDescent="0.2">
      <c r="A1057" s="256"/>
      <c r="B1057" s="257"/>
      <c r="C1057" s="283"/>
      <c r="D1057" s="259"/>
      <c r="E1057" s="259"/>
      <c r="F1057" s="259"/>
      <c r="G1057" s="259"/>
      <c r="H1057" s="259"/>
      <c r="I1057" s="256"/>
      <c r="J1057" s="284"/>
      <c r="K1057" s="245" t="str">
        <f>IF(BDCORRECTIVA[[#This Row],[Fecha entrada]]=0,"",BDCORRECTIVA[[#This Row],[Fecha Fin]]-BDCORRECTIVA[[#This Row],[Fecha entrada]]+1)</f>
        <v/>
      </c>
      <c r="L1057" s="256"/>
      <c r="M1057" s="256"/>
      <c r="N1057" s="256"/>
      <c r="O1057" s="256"/>
      <c r="P1057" s="256"/>
      <c r="Q1057" s="259"/>
      <c r="R1057" s="259"/>
      <c r="S1057" s="259"/>
      <c r="T1057" s="259"/>
    </row>
    <row r="1058" spans="1:20" x14ac:dyDescent="0.2">
      <c r="A1058" s="256"/>
      <c r="B1058" s="257"/>
      <c r="C1058" s="283"/>
      <c r="D1058" s="259"/>
      <c r="E1058" s="259"/>
      <c r="F1058" s="259"/>
      <c r="G1058" s="259"/>
      <c r="H1058" s="259"/>
      <c r="I1058" s="256"/>
      <c r="J1058" s="284"/>
      <c r="K1058" s="245" t="str">
        <f>IF(BDCORRECTIVA[[#This Row],[Fecha entrada]]=0,"",BDCORRECTIVA[[#This Row],[Fecha Fin]]-BDCORRECTIVA[[#This Row],[Fecha entrada]]+1)</f>
        <v/>
      </c>
      <c r="L1058" s="256"/>
      <c r="M1058" s="256"/>
      <c r="N1058" s="256"/>
      <c r="O1058" s="256"/>
      <c r="P1058" s="256"/>
      <c r="Q1058" s="259"/>
      <c r="R1058" s="259"/>
      <c r="S1058" s="259"/>
      <c r="T1058" s="259"/>
    </row>
    <row r="1059" spans="1:20" x14ac:dyDescent="0.2">
      <c r="A1059" s="256"/>
      <c r="B1059" s="257"/>
      <c r="C1059" s="283"/>
      <c r="D1059" s="259"/>
      <c r="E1059" s="259"/>
      <c r="F1059" s="259"/>
      <c r="G1059" s="259"/>
      <c r="H1059" s="259"/>
      <c r="I1059" s="256"/>
      <c r="J1059" s="284"/>
      <c r="K1059" s="245" t="str">
        <f>IF(BDCORRECTIVA[[#This Row],[Fecha entrada]]=0,"",BDCORRECTIVA[[#This Row],[Fecha Fin]]-BDCORRECTIVA[[#This Row],[Fecha entrada]]+1)</f>
        <v/>
      </c>
      <c r="L1059" s="256"/>
      <c r="M1059" s="256"/>
      <c r="N1059" s="256"/>
      <c r="O1059" s="256"/>
      <c r="P1059" s="256"/>
      <c r="Q1059" s="259"/>
      <c r="R1059" s="259"/>
      <c r="S1059" s="259"/>
      <c r="T1059" s="259"/>
    </row>
    <row r="1060" spans="1:20" x14ac:dyDescent="0.2">
      <c r="A1060" s="256"/>
      <c r="B1060" s="257"/>
      <c r="C1060" s="283"/>
      <c r="D1060" s="259"/>
      <c r="E1060" s="259"/>
      <c r="F1060" s="259"/>
      <c r="G1060" s="259"/>
      <c r="H1060" s="259"/>
      <c r="I1060" s="256"/>
      <c r="J1060" s="284"/>
      <c r="K1060" s="245" t="str">
        <f>IF(BDCORRECTIVA[[#This Row],[Fecha entrada]]=0,"",BDCORRECTIVA[[#This Row],[Fecha Fin]]-BDCORRECTIVA[[#This Row],[Fecha entrada]]+1)</f>
        <v/>
      </c>
      <c r="L1060" s="256"/>
      <c r="M1060" s="256"/>
      <c r="N1060" s="256"/>
      <c r="O1060" s="256"/>
      <c r="P1060" s="256"/>
      <c r="Q1060" s="259"/>
      <c r="R1060" s="259"/>
      <c r="S1060" s="259"/>
      <c r="T1060" s="259"/>
    </row>
    <row r="1061" spans="1:20" x14ac:dyDescent="0.2">
      <c r="A1061" s="256"/>
      <c r="B1061" s="257"/>
      <c r="C1061" s="283"/>
      <c r="D1061" s="259"/>
      <c r="E1061" s="259"/>
      <c r="F1061" s="259"/>
      <c r="G1061" s="259"/>
      <c r="H1061" s="259"/>
      <c r="I1061" s="256"/>
      <c r="J1061" s="284"/>
      <c r="K1061" s="245" t="str">
        <f>IF(BDCORRECTIVA[[#This Row],[Fecha entrada]]=0,"",BDCORRECTIVA[[#This Row],[Fecha Fin]]-BDCORRECTIVA[[#This Row],[Fecha entrada]]+1)</f>
        <v/>
      </c>
      <c r="L1061" s="256"/>
      <c r="M1061" s="256"/>
      <c r="N1061" s="256"/>
      <c r="O1061" s="256"/>
      <c r="P1061" s="256"/>
      <c r="Q1061" s="259"/>
      <c r="R1061" s="259"/>
      <c r="S1061" s="259"/>
      <c r="T1061" s="259"/>
    </row>
    <row r="1062" spans="1:20" x14ac:dyDescent="0.2">
      <c r="A1062" s="256"/>
      <c r="B1062" s="257"/>
      <c r="C1062" s="283"/>
      <c r="D1062" s="259"/>
      <c r="E1062" s="259"/>
      <c r="F1062" s="259"/>
      <c r="G1062" s="259"/>
      <c r="H1062" s="259"/>
      <c r="I1062" s="256"/>
      <c r="J1062" s="284"/>
      <c r="K1062" s="245" t="str">
        <f>IF(BDCORRECTIVA[[#This Row],[Fecha entrada]]=0,"",BDCORRECTIVA[[#This Row],[Fecha Fin]]-BDCORRECTIVA[[#This Row],[Fecha entrada]]+1)</f>
        <v/>
      </c>
      <c r="L1062" s="256"/>
      <c r="M1062" s="256"/>
      <c r="N1062" s="256"/>
      <c r="O1062" s="256"/>
      <c r="P1062" s="256"/>
      <c r="Q1062" s="259"/>
      <c r="R1062" s="259"/>
      <c r="S1062" s="259"/>
      <c r="T1062" s="259"/>
    </row>
    <row r="1063" spans="1:20" x14ac:dyDescent="0.2">
      <c r="A1063" s="256"/>
      <c r="B1063" s="257"/>
      <c r="C1063" s="283"/>
      <c r="D1063" s="259"/>
      <c r="E1063" s="259"/>
      <c r="F1063" s="259"/>
      <c r="G1063" s="259"/>
      <c r="H1063" s="259"/>
      <c r="I1063" s="256"/>
      <c r="J1063" s="284"/>
      <c r="K1063" s="245" t="str">
        <f>IF(BDCORRECTIVA[[#This Row],[Fecha entrada]]=0,"",BDCORRECTIVA[[#This Row],[Fecha Fin]]-BDCORRECTIVA[[#This Row],[Fecha entrada]]+1)</f>
        <v/>
      </c>
      <c r="L1063" s="256"/>
      <c r="M1063" s="256"/>
      <c r="N1063" s="256"/>
      <c r="O1063" s="256"/>
      <c r="P1063" s="256"/>
      <c r="Q1063" s="259"/>
      <c r="R1063" s="259"/>
      <c r="S1063" s="259"/>
      <c r="T1063" s="259"/>
    </row>
    <row r="1064" spans="1:20" x14ac:dyDescent="0.2">
      <c r="A1064" s="256"/>
      <c r="B1064" s="257"/>
      <c r="C1064" s="283"/>
      <c r="D1064" s="259"/>
      <c r="E1064" s="259"/>
      <c r="F1064" s="259"/>
      <c r="G1064" s="259"/>
      <c r="H1064" s="259"/>
      <c r="I1064" s="256"/>
      <c r="J1064" s="284"/>
      <c r="K1064" s="245" t="str">
        <f>IF(BDCORRECTIVA[[#This Row],[Fecha entrada]]=0,"",BDCORRECTIVA[[#This Row],[Fecha Fin]]-BDCORRECTIVA[[#This Row],[Fecha entrada]]+1)</f>
        <v/>
      </c>
      <c r="L1064" s="256"/>
      <c r="M1064" s="256"/>
      <c r="N1064" s="256"/>
      <c r="O1064" s="256"/>
      <c r="P1064" s="256"/>
      <c r="Q1064" s="259"/>
      <c r="R1064" s="259"/>
      <c r="S1064" s="259"/>
      <c r="T1064" s="259"/>
    </row>
    <row r="1065" spans="1:20" x14ac:dyDescent="0.2">
      <c r="A1065" s="256"/>
      <c r="B1065" s="257"/>
      <c r="C1065" s="283"/>
      <c r="D1065" s="259"/>
      <c r="E1065" s="259"/>
      <c r="F1065" s="259"/>
      <c r="G1065" s="259"/>
      <c r="H1065" s="259"/>
      <c r="I1065" s="256"/>
      <c r="J1065" s="284"/>
      <c r="K1065" s="245" t="str">
        <f>IF(BDCORRECTIVA[[#This Row],[Fecha entrada]]=0,"",BDCORRECTIVA[[#This Row],[Fecha Fin]]-BDCORRECTIVA[[#This Row],[Fecha entrada]]+1)</f>
        <v/>
      </c>
      <c r="L1065" s="256"/>
      <c r="M1065" s="256"/>
      <c r="N1065" s="256"/>
      <c r="O1065" s="256"/>
      <c r="P1065" s="256"/>
      <c r="Q1065" s="259"/>
      <c r="R1065" s="259"/>
      <c r="S1065" s="259"/>
      <c r="T1065" s="259"/>
    </row>
    <row r="1066" spans="1:20" x14ac:dyDescent="0.2">
      <c r="A1066" s="256"/>
      <c r="B1066" s="257"/>
      <c r="C1066" s="283"/>
      <c r="D1066" s="259"/>
      <c r="E1066" s="259"/>
      <c r="F1066" s="259"/>
      <c r="G1066" s="259"/>
      <c r="H1066" s="259"/>
      <c r="I1066" s="256"/>
      <c r="J1066" s="284"/>
      <c r="K1066" s="245" t="str">
        <f>IF(BDCORRECTIVA[[#This Row],[Fecha entrada]]=0,"",BDCORRECTIVA[[#This Row],[Fecha Fin]]-BDCORRECTIVA[[#This Row],[Fecha entrada]]+1)</f>
        <v/>
      </c>
      <c r="L1066" s="256"/>
      <c r="M1066" s="256"/>
      <c r="N1066" s="256"/>
      <c r="O1066" s="256"/>
      <c r="P1066" s="256"/>
      <c r="Q1066" s="259"/>
      <c r="R1066" s="259"/>
      <c r="S1066" s="259"/>
      <c r="T1066" s="259"/>
    </row>
    <row r="1067" spans="1:20" x14ac:dyDescent="0.2">
      <c r="A1067" s="256"/>
      <c r="B1067" s="257"/>
      <c r="C1067" s="283"/>
      <c r="D1067" s="259"/>
      <c r="E1067" s="259"/>
      <c r="F1067" s="259"/>
      <c r="G1067" s="259"/>
      <c r="H1067" s="259"/>
      <c r="I1067" s="256"/>
      <c r="J1067" s="284"/>
      <c r="K1067" s="245" t="str">
        <f>IF(BDCORRECTIVA[[#This Row],[Fecha entrada]]=0,"",BDCORRECTIVA[[#This Row],[Fecha Fin]]-BDCORRECTIVA[[#This Row],[Fecha entrada]]+1)</f>
        <v/>
      </c>
      <c r="L1067" s="256"/>
      <c r="M1067" s="256"/>
      <c r="N1067" s="256"/>
      <c r="O1067" s="256"/>
      <c r="P1067" s="256"/>
      <c r="Q1067" s="259"/>
      <c r="R1067" s="259"/>
      <c r="S1067" s="259"/>
      <c r="T1067" s="259"/>
    </row>
    <row r="1068" spans="1:20" x14ac:dyDescent="0.2">
      <c r="A1068" s="256"/>
      <c r="B1068" s="257"/>
      <c r="C1068" s="283"/>
      <c r="D1068" s="259"/>
      <c r="E1068" s="259"/>
      <c r="F1068" s="259"/>
      <c r="G1068" s="259"/>
      <c r="H1068" s="259"/>
      <c r="I1068" s="256"/>
      <c r="J1068" s="284"/>
      <c r="K1068" s="245" t="str">
        <f>IF(BDCORRECTIVA[[#This Row],[Fecha entrada]]=0,"",BDCORRECTIVA[[#This Row],[Fecha Fin]]-BDCORRECTIVA[[#This Row],[Fecha entrada]]+1)</f>
        <v/>
      </c>
      <c r="L1068" s="256"/>
      <c r="M1068" s="256"/>
      <c r="N1068" s="256"/>
      <c r="O1068" s="256"/>
      <c r="P1068" s="256"/>
      <c r="Q1068" s="259"/>
      <c r="R1068" s="259"/>
      <c r="S1068" s="259"/>
      <c r="T1068" s="259"/>
    </row>
    <row r="1069" spans="1:20" x14ac:dyDescent="0.2">
      <c r="A1069" s="256"/>
      <c r="B1069" s="257"/>
      <c r="C1069" s="283"/>
      <c r="D1069" s="259"/>
      <c r="E1069" s="259"/>
      <c r="F1069" s="259"/>
      <c r="G1069" s="259"/>
      <c r="H1069" s="259"/>
      <c r="I1069" s="256"/>
      <c r="J1069" s="284"/>
      <c r="K1069" s="245" t="str">
        <f>IF(BDCORRECTIVA[[#This Row],[Fecha entrada]]=0,"",BDCORRECTIVA[[#This Row],[Fecha Fin]]-BDCORRECTIVA[[#This Row],[Fecha entrada]]+1)</f>
        <v/>
      </c>
      <c r="L1069" s="256"/>
      <c r="M1069" s="256"/>
      <c r="N1069" s="256"/>
      <c r="O1069" s="256"/>
      <c r="P1069" s="256"/>
      <c r="Q1069" s="259"/>
      <c r="R1069" s="259"/>
      <c r="S1069" s="259"/>
      <c r="T1069" s="259"/>
    </row>
    <row r="1070" spans="1:20" x14ac:dyDescent="0.2">
      <c r="A1070" s="256"/>
      <c r="B1070" s="257"/>
      <c r="C1070" s="283"/>
      <c r="D1070" s="259"/>
      <c r="E1070" s="259"/>
      <c r="F1070" s="259"/>
      <c r="G1070" s="259"/>
      <c r="H1070" s="259"/>
      <c r="I1070" s="256"/>
      <c r="J1070" s="284"/>
      <c r="K1070" s="245" t="str">
        <f>IF(BDCORRECTIVA[[#This Row],[Fecha entrada]]=0,"",BDCORRECTIVA[[#This Row],[Fecha Fin]]-BDCORRECTIVA[[#This Row],[Fecha entrada]]+1)</f>
        <v/>
      </c>
      <c r="L1070" s="256"/>
      <c r="M1070" s="256"/>
      <c r="N1070" s="256"/>
      <c r="O1070" s="256"/>
      <c r="P1070" s="256"/>
      <c r="Q1070" s="259"/>
      <c r="R1070" s="259"/>
      <c r="S1070" s="259"/>
      <c r="T1070" s="259"/>
    </row>
    <row r="1071" spans="1:20" x14ac:dyDescent="0.2">
      <c r="A1071" s="256"/>
      <c r="B1071" s="257"/>
      <c r="C1071" s="283"/>
      <c r="D1071" s="259"/>
      <c r="E1071" s="259"/>
      <c r="F1071" s="259"/>
      <c r="G1071" s="259"/>
      <c r="H1071" s="259"/>
      <c r="I1071" s="256"/>
      <c r="J1071" s="284"/>
      <c r="K1071" s="245" t="str">
        <f>IF(BDCORRECTIVA[[#This Row],[Fecha entrada]]=0,"",BDCORRECTIVA[[#This Row],[Fecha Fin]]-BDCORRECTIVA[[#This Row],[Fecha entrada]]+1)</f>
        <v/>
      </c>
      <c r="L1071" s="256"/>
      <c r="M1071" s="256"/>
      <c r="N1071" s="256"/>
      <c r="O1071" s="256"/>
      <c r="P1071" s="256"/>
      <c r="Q1071" s="259"/>
      <c r="R1071" s="259"/>
      <c r="S1071" s="259"/>
      <c r="T1071" s="259"/>
    </row>
    <row r="1072" spans="1:20" x14ac:dyDescent="0.2">
      <c r="A1072" s="256"/>
      <c r="B1072" s="257"/>
      <c r="C1072" s="283"/>
      <c r="D1072" s="259"/>
      <c r="E1072" s="259"/>
      <c r="F1072" s="259"/>
      <c r="G1072" s="259"/>
      <c r="H1072" s="259"/>
      <c r="I1072" s="256"/>
      <c r="J1072" s="284"/>
      <c r="K1072" s="245" t="str">
        <f>IF(BDCORRECTIVA[[#This Row],[Fecha entrada]]=0,"",BDCORRECTIVA[[#This Row],[Fecha Fin]]-BDCORRECTIVA[[#This Row],[Fecha entrada]]+1)</f>
        <v/>
      </c>
      <c r="L1072" s="256"/>
      <c r="M1072" s="256"/>
      <c r="N1072" s="256"/>
      <c r="O1072" s="256"/>
      <c r="P1072" s="256"/>
      <c r="Q1072" s="259"/>
      <c r="R1072" s="259"/>
      <c r="S1072" s="259"/>
      <c r="T1072" s="259"/>
    </row>
    <row r="1073" spans="1:20" x14ac:dyDescent="0.2">
      <c r="A1073" s="256"/>
      <c r="B1073" s="257"/>
      <c r="C1073" s="283"/>
      <c r="D1073" s="259"/>
      <c r="E1073" s="259"/>
      <c r="F1073" s="259"/>
      <c r="G1073" s="259"/>
      <c r="H1073" s="259"/>
      <c r="I1073" s="256"/>
      <c r="J1073" s="284"/>
      <c r="K1073" s="245" t="str">
        <f>IF(BDCORRECTIVA[[#This Row],[Fecha entrada]]=0,"",BDCORRECTIVA[[#This Row],[Fecha Fin]]-BDCORRECTIVA[[#This Row],[Fecha entrada]]+1)</f>
        <v/>
      </c>
      <c r="L1073" s="256"/>
      <c r="M1073" s="256"/>
      <c r="N1073" s="256"/>
      <c r="O1073" s="256"/>
      <c r="P1073" s="256"/>
      <c r="Q1073" s="259"/>
      <c r="R1073" s="259"/>
      <c r="S1073" s="259"/>
      <c r="T1073" s="259"/>
    </row>
    <row r="1074" spans="1:20" x14ac:dyDescent="0.2">
      <c r="A1074" s="256"/>
      <c r="B1074" s="257"/>
      <c r="C1074" s="283"/>
      <c r="D1074" s="259"/>
      <c r="E1074" s="259"/>
      <c r="F1074" s="259"/>
      <c r="G1074" s="259"/>
      <c r="H1074" s="259"/>
      <c r="I1074" s="256"/>
      <c r="J1074" s="284"/>
      <c r="K1074" s="245" t="str">
        <f>IF(BDCORRECTIVA[[#This Row],[Fecha entrada]]=0,"",BDCORRECTIVA[[#This Row],[Fecha Fin]]-BDCORRECTIVA[[#This Row],[Fecha entrada]]+1)</f>
        <v/>
      </c>
      <c r="L1074" s="256"/>
      <c r="M1074" s="256"/>
      <c r="N1074" s="256"/>
      <c r="O1074" s="256"/>
      <c r="P1074" s="256"/>
      <c r="Q1074" s="259"/>
      <c r="R1074" s="259"/>
      <c r="S1074" s="259"/>
      <c r="T1074" s="259"/>
    </row>
    <row r="1075" spans="1:20" x14ac:dyDescent="0.2">
      <c r="A1075" s="256"/>
      <c r="B1075" s="257"/>
      <c r="C1075" s="283"/>
      <c r="D1075" s="259"/>
      <c r="E1075" s="259"/>
      <c r="F1075" s="259"/>
      <c r="G1075" s="259"/>
      <c r="H1075" s="259"/>
      <c r="I1075" s="256"/>
      <c r="J1075" s="284"/>
      <c r="K1075" s="245" t="str">
        <f>IF(BDCORRECTIVA[[#This Row],[Fecha entrada]]=0,"",BDCORRECTIVA[[#This Row],[Fecha Fin]]-BDCORRECTIVA[[#This Row],[Fecha entrada]]+1)</f>
        <v/>
      </c>
      <c r="L1075" s="256"/>
      <c r="M1075" s="256"/>
      <c r="N1075" s="256"/>
      <c r="O1075" s="256"/>
      <c r="P1075" s="256"/>
      <c r="Q1075" s="259"/>
      <c r="R1075" s="259"/>
      <c r="S1075" s="259"/>
      <c r="T1075" s="259"/>
    </row>
    <row r="1076" spans="1:20" x14ac:dyDescent="0.2">
      <c r="A1076" s="256"/>
      <c r="B1076" s="257"/>
      <c r="C1076" s="283"/>
      <c r="D1076" s="259"/>
      <c r="E1076" s="259"/>
      <c r="F1076" s="259"/>
      <c r="G1076" s="259"/>
      <c r="H1076" s="259"/>
      <c r="I1076" s="256"/>
      <c r="J1076" s="284"/>
      <c r="K1076" s="245" t="str">
        <f>IF(BDCORRECTIVA[[#This Row],[Fecha entrada]]=0,"",BDCORRECTIVA[[#This Row],[Fecha Fin]]-BDCORRECTIVA[[#This Row],[Fecha entrada]]+1)</f>
        <v/>
      </c>
      <c r="L1076" s="256"/>
      <c r="M1076" s="256"/>
      <c r="N1076" s="256"/>
      <c r="O1076" s="256"/>
      <c r="P1076" s="256"/>
      <c r="Q1076" s="259"/>
      <c r="R1076" s="259"/>
      <c r="S1076" s="259"/>
      <c r="T1076" s="259"/>
    </row>
    <row r="1077" spans="1:20" x14ac:dyDescent="0.2">
      <c r="A1077" s="256"/>
      <c r="B1077" s="257"/>
      <c r="C1077" s="283"/>
      <c r="D1077" s="259"/>
      <c r="E1077" s="259"/>
      <c r="F1077" s="259"/>
      <c r="G1077" s="259"/>
      <c r="H1077" s="259"/>
      <c r="I1077" s="256"/>
      <c r="J1077" s="284"/>
      <c r="K1077" s="245" t="str">
        <f>IF(BDCORRECTIVA[[#This Row],[Fecha entrada]]=0,"",BDCORRECTIVA[[#This Row],[Fecha Fin]]-BDCORRECTIVA[[#This Row],[Fecha entrada]]+1)</f>
        <v/>
      </c>
      <c r="L1077" s="256"/>
      <c r="M1077" s="256"/>
      <c r="N1077" s="256"/>
      <c r="O1077" s="256"/>
      <c r="P1077" s="256"/>
      <c r="Q1077" s="259"/>
      <c r="R1077" s="259"/>
      <c r="S1077" s="259"/>
      <c r="T1077" s="259"/>
    </row>
    <row r="1078" spans="1:20" x14ac:dyDescent="0.2">
      <c r="A1078" s="256"/>
      <c r="B1078" s="257"/>
      <c r="C1078" s="283"/>
      <c r="D1078" s="259"/>
      <c r="E1078" s="259"/>
      <c r="F1078" s="259"/>
      <c r="G1078" s="259"/>
      <c r="H1078" s="259"/>
      <c r="I1078" s="256"/>
      <c r="J1078" s="284"/>
      <c r="K1078" s="245" t="str">
        <f>IF(BDCORRECTIVA[[#This Row],[Fecha entrada]]=0,"",BDCORRECTIVA[[#This Row],[Fecha Fin]]-BDCORRECTIVA[[#This Row],[Fecha entrada]]+1)</f>
        <v/>
      </c>
      <c r="L1078" s="256"/>
      <c r="M1078" s="256"/>
      <c r="N1078" s="256"/>
      <c r="O1078" s="256"/>
      <c r="P1078" s="256"/>
      <c r="Q1078" s="259"/>
      <c r="R1078" s="259"/>
      <c r="S1078" s="259"/>
      <c r="T1078" s="259"/>
    </row>
    <row r="1079" spans="1:20" x14ac:dyDescent="0.2">
      <c r="A1079" s="256"/>
      <c r="B1079" s="257"/>
      <c r="C1079" s="283"/>
      <c r="D1079" s="259"/>
      <c r="E1079" s="259"/>
      <c r="F1079" s="259"/>
      <c r="G1079" s="259"/>
      <c r="H1079" s="259"/>
      <c r="I1079" s="256"/>
      <c r="J1079" s="284"/>
      <c r="K1079" s="245" t="str">
        <f>IF(BDCORRECTIVA[[#This Row],[Fecha entrada]]=0,"",BDCORRECTIVA[[#This Row],[Fecha Fin]]-BDCORRECTIVA[[#This Row],[Fecha entrada]]+1)</f>
        <v/>
      </c>
      <c r="L1079" s="256"/>
      <c r="M1079" s="256"/>
      <c r="N1079" s="256"/>
      <c r="O1079" s="256"/>
      <c r="P1079" s="256"/>
      <c r="Q1079" s="259"/>
      <c r="R1079" s="259"/>
      <c r="S1079" s="259"/>
      <c r="T1079" s="259"/>
    </row>
    <row r="1080" spans="1:20" x14ac:dyDescent="0.2">
      <c r="A1080" s="256"/>
      <c r="B1080" s="257"/>
      <c r="C1080" s="283"/>
      <c r="D1080" s="259"/>
      <c r="E1080" s="259"/>
      <c r="F1080" s="259"/>
      <c r="G1080" s="259"/>
      <c r="H1080" s="259"/>
      <c r="I1080" s="256"/>
      <c r="J1080" s="284"/>
      <c r="K1080" s="245" t="str">
        <f>IF(BDCORRECTIVA[[#This Row],[Fecha entrada]]=0,"",BDCORRECTIVA[[#This Row],[Fecha Fin]]-BDCORRECTIVA[[#This Row],[Fecha entrada]]+1)</f>
        <v/>
      </c>
      <c r="L1080" s="256"/>
      <c r="M1080" s="256"/>
      <c r="N1080" s="256"/>
      <c r="O1080" s="256"/>
      <c r="P1080" s="256"/>
      <c r="Q1080" s="259"/>
      <c r="R1080" s="259"/>
      <c r="S1080" s="259"/>
      <c r="T1080" s="259"/>
    </row>
    <row r="1081" spans="1:20" x14ac:dyDescent="0.2">
      <c r="A1081" s="256"/>
      <c r="B1081" s="257"/>
      <c r="C1081" s="283"/>
      <c r="D1081" s="259"/>
      <c r="E1081" s="259"/>
      <c r="F1081" s="259"/>
      <c r="G1081" s="259"/>
      <c r="H1081" s="259"/>
      <c r="I1081" s="256"/>
      <c r="J1081" s="284"/>
      <c r="K1081" s="245" t="str">
        <f>IF(BDCORRECTIVA[[#This Row],[Fecha entrada]]=0,"",BDCORRECTIVA[[#This Row],[Fecha Fin]]-BDCORRECTIVA[[#This Row],[Fecha entrada]]+1)</f>
        <v/>
      </c>
      <c r="L1081" s="256"/>
      <c r="M1081" s="256"/>
      <c r="N1081" s="256"/>
      <c r="O1081" s="256"/>
      <c r="P1081" s="256"/>
      <c r="Q1081" s="259"/>
      <c r="R1081" s="259"/>
      <c r="S1081" s="259"/>
      <c r="T1081" s="259"/>
    </row>
    <row r="1082" spans="1:20" x14ac:dyDescent="0.2">
      <c r="A1082" s="256"/>
      <c r="B1082" s="257"/>
      <c r="C1082" s="283"/>
      <c r="D1082" s="259"/>
      <c r="E1082" s="259"/>
      <c r="F1082" s="259"/>
      <c r="G1082" s="259"/>
      <c r="H1082" s="259"/>
      <c r="I1082" s="256"/>
      <c r="J1082" s="284"/>
      <c r="K1082" s="245" t="str">
        <f>IF(BDCORRECTIVA[[#This Row],[Fecha entrada]]=0,"",BDCORRECTIVA[[#This Row],[Fecha Fin]]-BDCORRECTIVA[[#This Row],[Fecha entrada]]+1)</f>
        <v/>
      </c>
      <c r="L1082" s="256"/>
      <c r="M1082" s="256"/>
      <c r="N1082" s="256"/>
      <c r="O1082" s="256"/>
      <c r="P1082" s="256"/>
      <c r="Q1082" s="259"/>
      <c r="R1082" s="259"/>
      <c r="S1082" s="259"/>
      <c r="T1082" s="259"/>
    </row>
    <row r="1083" spans="1:20" x14ac:dyDescent="0.2">
      <c r="A1083" s="256"/>
      <c r="B1083" s="257"/>
      <c r="C1083" s="283"/>
      <c r="D1083" s="259"/>
      <c r="E1083" s="259"/>
      <c r="F1083" s="259"/>
      <c r="G1083" s="259"/>
      <c r="H1083" s="259"/>
      <c r="I1083" s="256"/>
      <c r="J1083" s="284"/>
      <c r="K1083" s="245" t="str">
        <f>IF(BDCORRECTIVA[[#This Row],[Fecha entrada]]=0,"",BDCORRECTIVA[[#This Row],[Fecha Fin]]-BDCORRECTIVA[[#This Row],[Fecha entrada]]+1)</f>
        <v/>
      </c>
      <c r="L1083" s="256"/>
      <c r="M1083" s="256"/>
      <c r="N1083" s="256"/>
      <c r="O1083" s="256"/>
      <c r="P1083" s="256"/>
      <c r="Q1083" s="259"/>
      <c r="R1083" s="259"/>
      <c r="S1083" s="259"/>
      <c r="T1083" s="259"/>
    </row>
    <row r="1084" spans="1:20" x14ac:dyDescent="0.2">
      <c r="A1084" s="256"/>
      <c r="B1084" s="257"/>
      <c r="C1084" s="283"/>
      <c r="D1084" s="259"/>
      <c r="E1084" s="259"/>
      <c r="F1084" s="259"/>
      <c r="G1084" s="259"/>
      <c r="H1084" s="259"/>
      <c r="I1084" s="256"/>
      <c r="J1084" s="284"/>
      <c r="K1084" s="245" t="str">
        <f>IF(BDCORRECTIVA[[#This Row],[Fecha entrada]]=0,"",BDCORRECTIVA[[#This Row],[Fecha Fin]]-BDCORRECTIVA[[#This Row],[Fecha entrada]]+1)</f>
        <v/>
      </c>
      <c r="L1084" s="256"/>
      <c r="M1084" s="256"/>
      <c r="N1084" s="256"/>
      <c r="O1084" s="256"/>
      <c r="P1084" s="256"/>
      <c r="Q1084" s="259"/>
      <c r="R1084" s="259"/>
      <c r="S1084" s="259"/>
      <c r="T1084" s="259"/>
    </row>
    <row r="1085" spans="1:20" x14ac:dyDescent="0.2">
      <c r="A1085" s="256"/>
      <c r="B1085" s="257"/>
      <c r="C1085" s="283"/>
      <c r="D1085" s="259"/>
      <c r="E1085" s="259"/>
      <c r="F1085" s="259"/>
      <c r="G1085" s="259"/>
      <c r="H1085" s="259"/>
      <c r="I1085" s="256"/>
      <c r="J1085" s="284"/>
      <c r="K1085" s="245" t="str">
        <f>IF(BDCORRECTIVA[[#This Row],[Fecha entrada]]=0,"",BDCORRECTIVA[[#This Row],[Fecha Fin]]-BDCORRECTIVA[[#This Row],[Fecha entrada]]+1)</f>
        <v/>
      </c>
      <c r="L1085" s="256"/>
      <c r="M1085" s="256"/>
      <c r="N1085" s="256"/>
      <c r="O1085" s="256"/>
      <c r="P1085" s="256"/>
      <c r="Q1085" s="259"/>
      <c r="R1085" s="259"/>
      <c r="S1085" s="259"/>
      <c r="T1085" s="259"/>
    </row>
    <row r="1086" spans="1:20" x14ac:dyDescent="0.2">
      <c r="A1086" s="256"/>
      <c r="B1086" s="257"/>
      <c r="C1086" s="283"/>
      <c r="D1086" s="259"/>
      <c r="E1086" s="259"/>
      <c r="F1086" s="259"/>
      <c r="G1086" s="259"/>
      <c r="H1086" s="259"/>
      <c r="I1086" s="256"/>
      <c r="J1086" s="284"/>
      <c r="K1086" s="245" t="str">
        <f>IF(BDCORRECTIVA[[#This Row],[Fecha entrada]]=0,"",BDCORRECTIVA[[#This Row],[Fecha Fin]]-BDCORRECTIVA[[#This Row],[Fecha entrada]]+1)</f>
        <v/>
      </c>
      <c r="L1086" s="256"/>
      <c r="M1086" s="256"/>
      <c r="N1086" s="256"/>
      <c r="O1086" s="256"/>
      <c r="P1086" s="256"/>
      <c r="Q1086" s="259"/>
      <c r="R1086" s="259"/>
      <c r="S1086" s="259"/>
      <c r="T1086" s="259"/>
    </row>
    <row r="1087" spans="1:20" x14ac:dyDescent="0.2">
      <c r="A1087" s="256"/>
      <c r="B1087" s="257"/>
      <c r="C1087" s="283"/>
      <c r="D1087" s="259"/>
      <c r="E1087" s="259"/>
      <c r="F1087" s="259"/>
      <c r="G1087" s="259"/>
      <c r="H1087" s="259"/>
      <c r="I1087" s="256"/>
      <c r="J1087" s="284"/>
      <c r="K1087" s="245" t="str">
        <f>IF(BDCORRECTIVA[[#This Row],[Fecha entrada]]=0,"",BDCORRECTIVA[[#This Row],[Fecha Fin]]-BDCORRECTIVA[[#This Row],[Fecha entrada]]+1)</f>
        <v/>
      </c>
      <c r="L1087" s="256"/>
      <c r="M1087" s="256"/>
      <c r="N1087" s="256"/>
      <c r="O1087" s="256"/>
      <c r="P1087" s="256"/>
      <c r="Q1087" s="259"/>
      <c r="R1087" s="259"/>
      <c r="S1087" s="259"/>
      <c r="T1087" s="259"/>
    </row>
    <row r="1088" spans="1:20" x14ac:dyDescent="0.2">
      <c r="A1088" s="256"/>
      <c r="B1088" s="257"/>
      <c r="C1088" s="283"/>
      <c r="D1088" s="259"/>
      <c r="E1088" s="259"/>
      <c r="F1088" s="259"/>
      <c r="G1088" s="259"/>
      <c r="H1088" s="259"/>
      <c r="I1088" s="256"/>
      <c r="J1088" s="284"/>
      <c r="K1088" s="245" t="str">
        <f>IF(BDCORRECTIVA[[#This Row],[Fecha entrada]]=0,"",BDCORRECTIVA[[#This Row],[Fecha Fin]]-BDCORRECTIVA[[#This Row],[Fecha entrada]]+1)</f>
        <v/>
      </c>
      <c r="L1088" s="256"/>
      <c r="M1088" s="256"/>
      <c r="N1088" s="256"/>
      <c r="O1088" s="256"/>
      <c r="P1088" s="256"/>
      <c r="Q1088" s="259"/>
      <c r="R1088" s="259"/>
      <c r="S1088" s="259"/>
      <c r="T1088" s="259"/>
    </row>
    <row r="1089" spans="1:20" x14ac:dyDescent="0.2">
      <c r="A1089" s="256"/>
      <c r="B1089" s="257"/>
      <c r="C1089" s="283"/>
      <c r="D1089" s="259"/>
      <c r="E1089" s="259"/>
      <c r="F1089" s="259"/>
      <c r="G1089" s="259"/>
      <c r="H1089" s="259"/>
      <c r="I1089" s="256"/>
      <c r="J1089" s="284"/>
      <c r="K1089" s="245" t="str">
        <f>IF(BDCORRECTIVA[[#This Row],[Fecha entrada]]=0,"",BDCORRECTIVA[[#This Row],[Fecha Fin]]-BDCORRECTIVA[[#This Row],[Fecha entrada]]+1)</f>
        <v/>
      </c>
      <c r="L1089" s="256"/>
      <c r="M1089" s="256"/>
      <c r="N1089" s="256"/>
      <c r="O1089" s="256"/>
      <c r="P1089" s="256"/>
      <c r="Q1089" s="259"/>
      <c r="R1089" s="259"/>
      <c r="S1089" s="259"/>
      <c r="T1089" s="259"/>
    </row>
    <row r="1090" spans="1:20" x14ac:dyDescent="0.2">
      <c r="A1090" s="256"/>
      <c r="B1090" s="257"/>
      <c r="C1090" s="283"/>
      <c r="D1090" s="259"/>
      <c r="E1090" s="259"/>
      <c r="F1090" s="259"/>
      <c r="G1090" s="259"/>
      <c r="H1090" s="259"/>
      <c r="I1090" s="256"/>
      <c r="J1090" s="284"/>
      <c r="K1090" s="245" t="str">
        <f>IF(BDCORRECTIVA[[#This Row],[Fecha entrada]]=0,"",BDCORRECTIVA[[#This Row],[Fecha Fin]]-BDCORRECTIVA[[#This Row],[Fecha entrada]]+1)</f>
        <v/>
      </c>
      <c r="L1090" s="256"/>
      <c r="M1090" s="256"/>
      <c r="N1090" s="256"/>
      <c r="O1090" s="256"/>
      <c r="P1090" s="256"/>
      <c r="Q1090" s="259"/>
      <c r="R1090" s="259"/>
      <c r="S1090" s="259"/>
      <c r="T1090" s="259"/>
    </row>
    <row r="1091" spans="1:20" x14ac:dyDescent="0.2">
      <c r="A1091" s="256"/>
      <c r="B1091" s="257"/>
      <c r="C1091" s="283"/>
      <c r="D1091" s="259"/>
      <c r="E1091" s="259"/>
      <c r="F1091" s="259"/>
      <c r="G1091" s="259"/>
      <c r="H1091" s="259"/>
      <c r="I1091" s="256"/>
      <c r="J1091" s="284"/>
      <c r="K1091" s="245" t="str">
        <f>IF(BDCORRECTIVA[[#This Row],[Fecha entrada]]=0,"",BDCORRECTIVA[[#This Row],[Fecha Fin]]-BDCORRECTIVA[[#This Row],[Fecha entrada]]+1)</f>
        <v/>
      </c>
      <c r="L1091" s="256"/>
      <c r="M1091" s="256"/>
      <c r="N1091" s="256"/>
      <c r="O1091" s="256"/>
      <c r="P1091" s="256"/>
      <c r="Q1091" s="259"/>
      <c r="R1091" s="259"/>
      <c r="S1091" s="259"/>
      <c r="T1091" s="259"/>
    </row>
    <row r="1092" spans="1:20" x14ac:dyDescent="0.2">
      <c r="A1092" s="256"/>
      <c r="B1092" s="257"/>
      <c r="C1092" s="283"/>
      <c r="D1092" s="259"/>
      <c r="E1092" s="259"/>
      <c r="F1092" s="259"/>
      <c r="G1092" s="259"/>
      <c r="H1092" s="259"/>
      <c r="I1092" s="256"/>
      <c r="J1092" s="284"/>
      <c r="K1092" s="245" t="str">
        <f>IF(BDCORRECTIVA[[#This Row],[Fecha entrada]]=0,"",BDCORRECTIVA[[#This Row],[Fecha Fin]]-BDCORRECTIVA[[#This Row],[Fecha entrada]]+1)</f>
        <v/>
      </c>
      <c r="L1092" s="256"/>
      <c r="M1092" s="256"/>
      <c r="N1092" s="256"/>
      <c r="O1092" s="256"/>
      <c r="P1092" s="256"/>
      <c r="Q1092" s="259"/>
      <c r="R1092" s="259"/>
      <c r="S1092" s="259"/>
      <c r="T1092" s="259"/>
    </row>
    <row r="1093" spans="1:20" x14ac:dyDescent="0.2">
      <c r="A1093" s="256"/>
      <c r="B1093" s="257"/>
      <c r="C1093" s="283"/>
      <c r="D1093" s="259"/>
      <c r="E1093" s="259"/>
      <c r="F1093" s="259"/>
      <c r="G1093" s="259"/>
      <c r="H1093" s="259"/>
      <c r="I1093" s="256"/>
      <c r="J1093" s="284"/>
      <c r="K1093" s="245" t="str">
        <f>IF(BDCORRECTIVA[[#This Row],[Fecha entrada]]=0,"",BDCORRECTIVA[[#This Row],[Fecha Fin]]-BDCORRECTIVA[[#This Row],[Fecha entrada]]+1)</f>
        <v/>
      </c>
      <c r="L1093" s="256"/>
      <c r="M1093" s="256"/>
      <c r="N1093" s="256"/>
      <c r="O1093" s="256"/>
      <c r="P1093" s="256"/>
      <c r="Q1093" s="259"/>
      <c r="R1093" s="259"/>
      <c r="S1093" s="259"/>
      <c r="T1093" s="259"/>
    </row>
    <row r="1094" spans="1:20" x14ac:dyDescent="0.2">
      <c r="A1094" s="256"/>
      <c r="B1094" s="257"/>
      <c r="C1094" s="283"/>
      <c r="D1094" s="259"/>
      <c r="E1094" s="259"/>
      <c r="F1094" s="259"/>
      <c r="G1094" s="259"/>
      <c r="H1094" s="259"/>
      <c r="I1094" s="256"/>
      <c r="J1094" s="284"/>
      <c r="K1094" s="245" t="str">
        <f>IF(BDCORRECTIVA[[#This Row],[Fecha entrada]]=0,"",BDCORRECTIVA[[#This Row],[Fecha Fin]]-BDCORRECTIVA[[#This Row],[Fecha entrada]]+1)</f>
        <v/>
      </c>
      <c r="L1094" s="256"/>
      <c r="M1094" s="256"/>
      <c r="N1094" s="256"/>
      <c r="O1094" s="256"/>
      <c r="P1094" s="256"/>
      <c r="Q1094" s="259"/>
      <c r="R1094" s="259"/>
      <c r="S1094" s="259"/>
      <c r="T1094" s="259"/>
    </row>
    <row r="1095" spans="1:20" x14ac:dyDescent="0.2">
      <c r="A1095" s="256"/>
      <c r="B1095" s="257"/>
      <c r="C1095" s="283"/>
      <c r="D1095" s="259"/>
      <c r="E1095" s="259"/>
      <c r="F1095" s="259"/>
      <c r="G1095" s="259"/>
      <c r="H1095" s="259"/>
      <c r="I1095" s="256"/>
      <c r="J1095" s="284"/>
      <c r="K1095" s="245" t="str">
        <f>IF(BDCORRECTIVA[[#This Row],[Fecha entrada]]=0,"",BDCORRECTIVA[[#This Row],[Fecha Fin]]-BDCORRECTIVA[[#This Row],[Fecha entrada]]+1)</f>
        <v/>
      </c>
      <c r="L1095" s="256"/>
      <c r="M1095" s="256"/>
      <c r="N1095" s="256"/>
      <c r="O1095" s="256"/>
      <c r="P1095" s="256"/>
      <c r="Q1095" s="259"/>
      <c r="R1095" s="259"/>
      <c r="S1095" s="259"/>
      <c r="T1095" s="259"/>
    </row>
    <row r="1096" spans="1:20" x14ac:dyDescent="0.2">
      <c r="A1096" s="256"/>
      <c r="B1096" s="257"/>
      <c r="C1096" s="283"/>
      <c r="D1096" s="259"/>
      <c r="E1096" s="259"/>
      <c r="F1096" s="259"/>
      <c r="G1096" s="259"/>
      <c r="H1096" s="259"/>
      <c r="I1096" s="256"/>
      <c r="J1096" s="284"/>
      <c r="K1096" s="245" t="str">
        <f>IF(BDCORRECTIVA[[#This Row],[Fecha entrada]]=0,"",BDCORRECTIVA[[#This Row],[Fecha Fin]]-BDCORRECTIVA[[#This Row],[Fecha entrada]]+1)</f>
        <v/>
      </c>
      <c r="L1096" s="256"/>
      <c r="M1096" s="256"/>
      <c r="N1096" s="256"/>
      <c r="O1096" s="256"/>
      <c r="P1096" s="256"/>
      <c r="Q1096" s="259"/>
      <c r="R1096" s="259"/>
      <c r="S1096" s="259"/>
      <c r="T1096" s="259"/>
    </row>
    <row r="1097" spans="1:20" x14ac:dyDescent="0.2">
      <c r="A1097" s="256"/>
      <c r="B1097" s="257"/>
      <c r="C1097" s="283"/>
      <c r="D1097" s="259"/>
      <c r="E1097" s="259"/>
      <c r="F1097" s="259"/>
      <c r="G1097" s="259"/>
      <c r="H1097" s="259"/>
      <c r="I1097" s="256"/>
      <c r="J1097" s="284"/>
      <c r="K1097" s="245" t="str">
        <f>IF(BDCORRECTIVA[[#This Row],[Fecha entrada]]=0,"",BDCORRECTIVA[[#This Row],[Fecha Fin]]-BDCORRECTIVA[[#This Row],[Fecha entrada]]+1)</f>
        <v/>
      </c>
      <c r="L1097" s="256"/>
      <c r="M1097" s="256"/>
      <c r="N1097" s="256"/>
      <c r="O1097" s="256"/>
      <c r="P1097" s="256"/>
      <c r="Q1097" s="259"/>
      <c r="R1097" s="259"/>
      <c r="S1097" s="259"/>
      <c r="T1097" s="259"/>
    </row>
    <row r="1098" spans="1:20" x14ac:dyDescent="0.2">
      <c r="A1098" s="256"/>
      <c r="B1098" s="257"/>
      <c r="C1098" s="283"/>
      <c r="D1098" s="259"/>
      <c r="E1098" s="259"/>
      <c r="F1098" s="259"/>
      <c r="G1098" s="259"/>
      <c r="H1098" s="259"/>
      <c r="I1098" s="256"/>
      <c r="J1098" s="284"/>
      <c r="K1098" s="245" t="str">
        <f>IF(BDCORRECTIVA[[#This Row],[Fecha entrada]]=0,"",BDCORRECTIVA[[#This Row],[Fecha Fin]]-BDCORRECTIVA[[#This Row],[Fecha entrada]]+1)</f>
        <v/>
      </c>
      <c r="L1098" s="256"/>
      <c r="M1098" s="256"/>
      <c r="N1098" s="256"/>
      <c r="O1098" s="256"/>
      <c r="P1098" s="256"/>
      <c r="Q1098" s="259"/>
      <c r="R1098" s="259"/>
      <c r="S1098" s="259"/>
      <c r="T1098" s="259"/>
    </row>
    <row r="1099" spans="1:20" x14ac:dyDescent="0.2">
      <c r="A1099" s="256"/>
      <c r="B1099" s="257"/>
      <c r="C1099" s="283"/>
      <c r="D1099" s="259"/>
      <c r="E1099" s="259"/>
      <c r="F1099" s="259"/>
      <c r="G1099" s="259"/>
      <c r="H1099" s="259"/>
      <c r="I1099" s="256"/>
      <c r="J1099" s="284"/>
      <c r="K1099" s="245" t="str">
        <f>IF(BDCORRECTIVA[[#This Row],[Fecha entrada]]=0,"",BDCORRECTIVA[[#This Row],[Fecha Fin]]-BDCORRECTIVA[[#This Row],[Fecha entrada]]+1)</f>
        <v/>
      </c>
      <c r="L1099" s="256"/>
      <c r="M1099" s="256"/>
      <c r="N1099" s="256"/>
      <c r="O1099" s="256"/>
      <c r="P1099" s="256"/>
      <c r="Q1099" s="259"/>
      <c r="R1099" s="259"/>
      <c r="S1099" s="259"/>
      <c r="T1099" s="259"/>
    </row>
    <row r="1100" spans="1:20" x14ac:dyDescent="0.2">
      <c r="A1100" s="256"/>
      <c r="B1100" s="257"/>
      <c r="C1100" s="283"/>
      <c r="D1100" s="259"/>
      <c r="E1100" s="259"/>
      <c r="F1100" s="259"/>
      <c r="G1100" s="259"/>
      <c r="H1100" s="259"/>
      <c r="I1100" s="256"/>
      <c r="J1100" s="284"/>
      <c r="K1100" s="245" t="str">
        <f>IF(BDCORRECTIVA[[#This Row],[Fecha entrada]]=0,"",BDCORRECTIVA[[#This Row],[Fecha Fin]]-BDCORRECTIVA[[#This Row],[Fecha entrada]]+1)</f>
        <v/>
      </c>
      <c r="L1100" s="256"/>
      <c r="M1100" s="256"/>
      <c r="N1100" s="256"/>
      <c r="O1100" s="256"/>
      <c r="P1100" s="256"/>
      <c r="Q1100" s="259"/>
      <c r="R1100" s="259"/>
      <c r="S1100" s="259"/>
      <c r="T1100" s="259"/>
    </row>
    <row r="1101" spans="1:20" x14ac:dyDescent="0.2">
      <c r="A1101" s="256"/>
      <c r="B1101" s="257"/>
      <c r="C1101" s="283"/>
      <c r="D1101" s="259"/>
      <c r="E1101" s="259"/>
      <c r="F1101" s="259"/>
      <c r="G1101" s="259"/>
      <c r="H1101" s="259"/>
      <c r="I1101" s="256"/>
      <c r="J1101" s="284"/>
      <c r="K1101" s="245" t="str">
        <f>IF(BDCORRECTIVA[[#This Row],[Fecha entrada]]=0,"",BDCORRECTIVA[[#This Row],[Fecha Fin]]-BDCORRECTIVA[[#This Row],[Fecha entrada]]+1)</f>
        <v/>
      </c>
      <c r="L1101" s="256"/>
      <c r="M1101" s="256"/>
      <c r="N1101" s="256"/>
      <c r="O1101" s="256"/>
      <c r="P1101" s="256"/>
      <c r="Q1101" s="259"/>
      <c r="R1101" s="259"/>
      <c r="S1101" s="259"/>
      <c r="T1101" s="259"/>
    </row>
    <row r="1102" spans="1:20" x14ac:dyDescent="0.2">
      <c r="A1102" s="256"/>
      <c r="B1102" s="257"/>
      <c r="C1102" s="283"/>
      <c r="D1102" s="259"/>
      <c r="E1102" s="259"/>
      <c r="F1102" s="259"/>
      <c r="G1102" s="259"/>
      <c r="H1102" s="259"/>
      <c r="I1102" s="256"/>
      <c r="J1102" s="284"/>
      <c r="K1102" s="245" t="str">
        <f>IF(BDCORRECTIVA[[#This Row],[Fecha entrada]]=0,"",BDCORRECTIVA[[#This Row],[Fecha Fin]]-BDCORRECTIVA[[#This Row],[Fecha entrada]]+1)</f>
        <v/>
      </c>
      <c r="L1102" s="256"/>
      <c r="M1102" s="256"/>
      <c r="N1102" s="256"/>
      <c r="O1102" s="256"/>
      <c r="P1102" s="256"/>
      <c r="Q1102" s="259"/>
      <c r="R1102" s="259"/>
      <c r="S1102" s="259"/>
      <c r="T1102" s="259"/>
    </row>
    <row r="1103" spans="1:20" x14ac:dyDescent="0.2">
      <c r="A1103" s="256"/>
      <c r="B1103" s="257"/>
      <c r="C1103" s="283"/>
      <c r="D1103" s="259"/>
      <c r="E1103" s="259"/>
      <c r="F1103" s="259"/>
      <c r="G1103" s="259"/>
      <c r="H1103" s="259"/>
      <c r="I1103" s="256"/>
      <c r="J1103" s="284"/>
      <c r="K1103" s="245" t="str">
        <f>IF(BDCORRECTIVA[[#This Row],[Fecha entrada]]=0,"",BDCORRECTIVA[[#This Row],[Fecha Fin]]-BDCORRECTIVA[[#This Row],[Fecha entrada]]+1)</f>
        <v/>
      </c>
      <c r="L1103" s="256"/>
      <c r="M1103" s="256"/>
      <c r="N1103" s="256"/>
      <c r="O1103" s="256"/>
      <c r="P1103" s="256"/>
      <c r="Q1103" s="259"/>
      <c r="R1103" s="259"/>
      <c r="S1103" s="259"/>
      <c r="T1103" s="259"/>
    </row>
    <row r="1104" spans="1:20" x14ac:dyDescent="0.2">
      <c r="A1104" s="256"/>
      <c r="B1104" s="257"/>
      <c r="C1104" s="283"/>
      <c r="D1104" s="259"/>
      <c r="E1104" s="259"/>
      <c r="F1104" s="259"/>
      <c r="G1104" s="259"/>
      <c r="H1104" s="259"/>
      <c r="I1104" s="256"/>
      <c r="J1104" s="284"/>
      <c r="K1104" s="245" t="str">
        <f>IF(BDCORRECTIVA[[#This Row],[Fecha entrada]]=0,"",BDCORRECTIVA[[#This Row],[Fecha Fin]]-BDCORRECTIVA[[#This Row],[Fecha entrada]]+1)</f>
        <v/>
      </c>
      <c r="L1104" s="256"/>
      <c r="M1104" s="256"/>
      <c r="N1104" s="256"/>
      <c r="O1104" s="256"/>
      <c r="P1104" s="256"/>
      <c r="Q1104" s="259"/>
      <c r="R1104" s="259"/>
      <c r="S1104" s="259"/>
      <c r="T1104" s="259"/>
    </row>
    <row r="1105" spans="1:20" x14ac:dyDescent="0.2">
      <c r="A1105" s="256"/>
      <c r="B1105" s="257"/>
      <c r="C1105" s="283"/>
      <c r="D1105" s="259"/>
      <c r="E1105" s="259"/>
      <c r="F1105" s="259"/>
      <c r="G1105" s="259"/>
      <c r="H1105" s="259"/>
      <c r="I1105" s="256"/>
      <c r="J1105" s="284"/>
      <c r="K1105" s="245" t="str">
        <f>IF(BDCORRECTIVA[[#This Row],[Fecha entrada]]=0,"",BDCORRECTIVA[[#This Row],[Fecha Fin]]-BDCORRECTIVA[[#This Row],[Fecha entrada]]+1)</f>
        <v/>
      </c>
      <c r="L1105" s="256"/>
      <c r="M1105" s="256"/>
      <c r="N1105" s="256"/>
      <c r="O1105" s="256"/>
      <c r="P1105" s="256"/>
      <c r="Q1105" s="259"/>
      <c r="R1105" s="259"/>
      <c r="S1105" s="259"/>
      <c r="T1105" s="259"/>
    </row>
    <row r="1106" spans="1:20" x14ac:dyDescent="0.2">
      <c r="A1106" s="256"/>
      <c r="B1106" s="257"/>
      <c r="C1106" s="283"/>
      <c r="D1106" s="259"/>
      <c r="E1106" s="259"/>
      <c r="F1106" s="259"/>
      <c r="G1106" s="259"/>
      <c r="H1106" s="259"/>
      <c r="I1106" s="256"/>
      <c r="J1106" s="284"/>
      <c r="K1106" s="245" t="str">
        <f>IF(BDCORRECTIVA[[#This Row],[Fecha entrada]]=0,"",BDCORRECTIVA[[#This Row],[Fecha Fin]]-BDCORRECTIVA[[#This Row],[Fecha entrada]]+1)</f>
        <v/>
      </c>
      <c r="L1106" s="256"/>
      <c r="M1106" s="256"/>
      <c r="N1106" s="256"/>
      <c r="O1106" s="256"/>
      <c r="P1106" s="256"/>
      <c r="Q1106" s="259"/>
      <c r="R1106" s="259"/>
      <c r="S1106" s="259"/>
      <c r="T1106" s="259"/>
    </row>
    <row r="1107" spans="1:20" x14ac:dyDescent="0.2">
      <c r="A1107" s="256"/>
      <c r="B1107" s="257"/>
      <c r="C1107" s="283"/>
      <c r="D1107" s="259"/>
      <c r="E1107" s="259"/>
      <c r="F1107" s="259"/>
      <c r="G1107" s="259"/>
      <c r="H1107" s="259"/>
      <c r="I1107" s="256"/>
      <c r="J1107" s="284"/>
      <c r="K1107" s="245" t="str">
        <f>IF(BDCORRECTIVA[[#This Row],[Fecha entrada]]=0,"",BDCORRECTIVA[[#This Row],[Fecha Fin]]-BDCORRECTIVA[[#This Row],[Fecha entrada]]+1)</f>
        <v/>
      </c>
      <c r="L1107" s="256"/>
      <c r="M1107" s="256"/>
      <c r="N1107" s="256"/>
      <c r="O1107" s="256"/>
      <c r="P1107" s="256"/>
      <c r="Q1107" s="259"/>
      <c r="R1107" s="259"/>
      <c r="S1107" s="259"/>
      <c r="T1107" s="259"/>
    </row>
    <row r="1108" spans="1:20" x14ac:dyDescent="0.2">
      <c r="A1108" s="256"/>
      <c r="B1108" s="257"/>
      <c r="C1108" s="283"/>
      <c r="D1108" s="259"/>
      <c r="E1108" s="259"/>
      <c r="F1108" s="259"/>
      <c r="G1108" s="259"/>
      <c r="H1108" s="259"/>
      <c r="I1108" s="256"/>
      <c r="J1108" s="284"/>
      <c r="K1108" s="245" t="str">
        <f>IF(BDCORRECTIVA[[#This Row],[Fecha entrada]]=0,"",BDCORRECTIVA[[#This Row],[Fecha Fin]]-BDCORRECTIVA[[#This Row],[Fecha entrada]]+1)</f>
        <v/>
      </c>
      <c r="L1108" s="256"/>
      <c r="M1108" s="256"/>
      <c r="N1108" s="256"/>
      <c r="O1108" s="256"/>
      <c r="P1108" s="256"/>
      <c r="Q1108" s="259"/>
      <c r="R1108" s="259"/>
      <c r="S1108" s="259"/>
      <c r="T1108" s="259"/>
    </row>
    <row r="1109" spans="1:20" x14ac:dyDescent="0.2">
      <c r="A1109" s="256"/>
      <c r="B1109" s="257"/>
      <c r="C1109" s="283"/>
      <c r="D1109" s="259"/>
      <c r="E1109" s="259"/>
      <c r="F1109" s="259"/>
      <c r="G1109" s="259"/>
      <c r="H1109" s="259"/>
      <c r="I1109" s="256"/>
      <c r="J1109" s="284"/>
      <c r="K1109" s="245" t="str">
        <f>IF(BDCORRECTIVA[[#This Row],[Fecha entrada]]=0,"",BDCORRECTIVA[[#This Row],[Fecha Fin]]-BDCORRECTIVA[[#This Row],[Fecha entrada]]+1)</f>
        <v/>
      </c>
      <c r="L1109" s="256"/>
      <c r="M1109" s="256"/>
      <c r="N1109" s="256"/>
      <c r="O1109" s="256"/>
      <c r="P1109" s="256"/>
      <c r="Q1109" s="259"/>
      <c r="R1109" s="259"/>
      <c r="S1109" s="259"/>
      <c r="T1109" s="259"/>
    </row>
    <row r="1110" spans="1:20" x14ac:dyDescent="0.2">
      <c r="A1110" s="256"/>
      <c r="B1110" s="257"/>
      <c r="C1110" s="283"/>
      <c r="D1110" s="259"/>
      <c r="E1110" s="259"/>
      <c r="F1110" s="259"/>
      <c r="G1110" s="259"/>
      <c r="H1110" s="259"/>
      <c r="I1110" s="256"/>
      <c r="J1110" s="284"/>
      <c r="K1110" s="245" t="str">
        <f>IF(BDCORRECTIVA[[#This Row],[Fecha entrada]]=0,"",BDCORRECTIVA[[#This Row],[Fecha Fin]]-BDCORRECTIVA[[#This Row],[Fecha entrada]]+1)</f>
        <v/>
      </c>
      <c r="L1110" s="256"/>
      <c r="M1110" s="256"/>
      <c r="N1110" s="256"/>
      <c r="O1110" s="256"/>
      <c r="P1110" s="256"/>
      <c r="Q1110" s="259"/>
      <c r="R1110" s="259"/>
      <c r="S1110" s="259"/>
      <c r="T1110" s="259"/>
    </row>
    <row r="1111" spans="1:20" x14ac:dyDescent="0.2">
      <c r="A1111" s="256"/>
      <c r="B1111" s="257"/>
      <c r="C1111" s="283"/>
      <c r="D1111" s="259"/>
      <c r="E1111" s="259"/>
      <c r="F1111" s="259"/>
      <c r="G1111" s="259"/>
      <c r="H1111" s="259"/>
      <c r="I1111" s="256"/>
      <c r="J1111" s="284"/>
      <c r="K1111" s="245" t="str">
        <f>IF(BDCORRECTIVA[[#This Row],[Fecha entrada]]=0,"",BDCORRECTIVA[[#This Row],[Fecha Fin]]-BDCORRECTIVA[[#This Row],[Fecha entrada]]+1)</f>
        <v/>
      </c>
      <c r="L1111" s="256"/>
      <c r="M1111" s="256"/>
      <c r="N1111" s="256"/>
      <c r="O1111" s="256"/>
      <c r="P1111" s="256"/>
      <c r="Q1111" s="259"/>
      <c r="R1111" s="259"/>
      <c r="S1111" s="259"/>
      <c r="T1111" s="259"/>
    </row>
    <row r="1112" spans="1:20" x14ac:dyDescent="0.2">
      <c r="A1112" s="256"/>
      <c r="B1112" s="257"/>
      <c r="C1112" s="283"/>
      <c r="D1112" s="259"/>
      <c r="E1112" s="259"/>
      <c r="F1112" s="259"/>
      <c r="G1112" s="259"/>
      <c r="H1112" s="259"/>
      <c r="I1112" s="256"/>
      <c r="J1112" s="284"/>
      <c r="K1112" s="245" t="str">
        <f>IF(BDCORRECTIVA[[#This Row],[Fecha entrada]]=0,"",BDCORRECTIVA[[#This Row],[Fecha Fin]]-BDCORRECTIVA[[#This Row],[Fecha entrada]]+1)</f>
        <v/>
      </c>
      <c r="L1112" s="256"/>
      <c r="M1112" s="256"/>
      <c r="N1112" s="256"/>
      <c r="O1112" s="256"/>
      <c r="P1112" s="256"/>
      <c r="Q1112" s="259"/>
      <c r="R1112" s="259"/>
      <c r="S1112" s="259"/>
      <c r="T1112" s="259"/>
    </row>
    <row r="1113" spans="1:20" x14ac:dyDescent="0.2">
      <c r="A1113" s="256"/>
      <c r="B1113" s="257"/>
      <c r="C1113" s="283"/>
      <c r="D1113" s="259"/>
      <c r="E1113" s="259"/>
      <c r="F1113" s="259"/>
      <c r="G1113" s="259"/>
      <c r="H1113" s="259"/>
      <c r="I1113" s="256"/>
      <c r="J1113" s="284"/>
      <c r="K1113" s="245" t="str">
        <f>IF(BDCORRECTIVA[[#This Row],[Fecha entrada]]=0,"",BDCORRECTIVA[[#This Row],[Fecha Fin]]-BDCORRECTIVA[[#This Row],[Fecha entrada]]+1)</f>
        <v/>
      </c>
      <c r="L1113" s="256"/>
      <c r="M1113" s="256"/>
      <c r="N1113" s="256"/>
      <c r="O1113" s="256"/>
      <c r="P1113" s="256"/>
      <c r="Q1113" s="259"/>
      <c r="R1113" s="259"/>
      <c r="S1113" s="259"/>
      <c r="T1113" s="259"/>
    </row>
    <row r="1114" spans="1:20" x14ac:dyDescent="0.2">
      <c r="A1114" s="256"/>
      <c r="B1114" s="257"/>
      <c r="C1114" s="283"/>
      <c r="D1114" s="259"/>
      <c r="E1114" s="259"/>
      <c r="F1114" s="259"/>
      <c r="G1114" s="259"/>
      <c r="H1114" s="259"/>
      <c r="I1114" s="256"/>
      <c r="J1114" s="284"/>
      <c r="K1114" s="245" t="str">
        <f>IF(BDCORRECTIVA[[#This Row],[Fecha entrada]]=0,"",BDCORRECTIVA[[#This Row],[Fecha Fin]]-BDCORRECTIVA[[#This Row],[Fecha entrada]]+1)</f>
        <v/>
      </c>
      <c r="L1114" s="256"/>
      <c r="M1114" s="256"/>
      <c r="N1114" s="256"/>
      <c r="O1114" s="256"/>
      <c r="P1114" s="256"/>
      <c r="Q1114" s="259"/>
      <c r="R1114" s="259"/>
      <c r="S1114" s="259"/>
      <c r="T1114" s="259"/>
    </row>
    <row r="1115" spans="1:20" x14ac:dyDescent="0.2">
      <c r="A1115" s="256"/>
      <c r="B1115" s="257"/>
      <c r="C1115" s="283"/>
      <c r="D1115" s="259"/>
      <c r="E1115" s="259"/>
      <c r="F1115" s="259"/>
      <c r="G1115" s="259"/>
      <c r="H1115" s="259"/>
      <c r="I1115" s="256"/>
      <c r="J1115" s="284"/>
      <c r="K1115" s="245" t="str">
        <f>IF(BDCORRECTIVA[[#This Row],[Fecha entrada]]=0,"",BDCORRECTIVA[[#This Row],[Fecha Fin]]-BDCORRECTIVA[[#This Row],[Fecha entrada]]+1)</f>
        <v/>
      </c>
      <c r="L1115" s="256"/>
      <c r="M1115" s="256"/>
      <c r="N1115" s="256"/>
      <c r="O1115" s="256"/>
      <c r="P1115" s="256"/>
      <c r="Q1115" s="259"/>
      <c r="R1115" s="259"/>
      <c r="S1115" s="259"/>
      <c r="T1115" s="259"/>
    </row>
    <row r="1116" spans="1:20" x14ac:dyDescent="0.2">
      <c r="A1116" s="256"/>
      <c r="B1116" s="257"/>
      <c r="C1116" s="283"/>
      <c r="D1116" s="259"/>
      <c r="E1116" s="259"/>
      <c r="F1116" s="259"/>
      <c r="G1116" s="259"/>
      <c r="H1116" s="259"/>
      <c r="I1116" s="256"/>
      <c r="J1116" s="284"/>
      <c r="K1116" s="245" t="str">
        <f>IF(BDCORRECTIVA[[#This Row],[Fecha entrada]]=0,"",BDCORRECTIVA[[#This Row],[Fecha Fin]]-BDCORRECTIVA[[#This Row],[Fecha entrada]]+1)</f>
        <v/>
      </c>
      <c r="L1116" s="256"/>
      <c r="M1116" s="256"/>
      <c r="N1116" s="256"/>
      <c r="O1116" s="256"/>
      <c r="P1116" s="256"/>
      <c r="Q1116" s="259"/>
      <c r="R1116" s="259"/>
      <c r="S1116" s="259"/>
      <c r="T1116" s="259"/>
    </row>
    <row r="1117" spans="1:20" x14ac:dyDescent="0.2">
      <c r="A1117" s="256"/>
      <c r="B1117" s="257"/>
      <c r="C1117" s="283"/>
      <c r="D1117" s="259"/>
      <c r="E1117" s="259"/>
      <c r="F1117" s="259"/>
      <c r="G1117" s="259"/>
      <c r="H1117" s="259"/>
      <c r="I1117" s="256"/>
      <c r="J1117" s="284"/>
      <c r="K1117" s="245" t="str">
        <f>IF(BDCORRECTIVA[[#This Row],[Fecha entrada]]=0,"",BDCORRECTIVA[[#This Row],[Fecha Fin]]-BDCORRECTIVA[[#This Row],[Fecha entrada]]+1)</f>
        <v/>
      </c>
      <c r="L1117" s="256"/>
      <c r="M1117" s="256"/>
      <c r="N1117" s="256"/>
      <c r="O1117" s="256"/>
      <c r="P1117" s="256"/>
      <c r="Q1117" s="259"/>
      <c r="R1117" s="259"/>
      <c r="S1117" s="259"/>
      <c r="T1117" s="259"/>
    </row>
    <row r="1118" spans="1:20" x14ac:dyDescent="0.2">
      <c r="A1118" s="256"/>
      <c r="B1118" s="257"/>
      <c r="C1118" s="283"/>
      <c r="D1118" s="259"/>
      <c r="E1118" s="259"/>
      <c r="F1118" s="259"/>
      <c r="G1118" s="259"/>
      <c r="H1118" s="259"/>
      <c r="I1118" s="256"/>
      <c r="J1118" s="284"/>
      <c r="K1118" s="245" t="str">
        <f>IF(BDCORRECTIVA[[#This Row],[Fecha entrada]]=0,"",BDCORRECTIVA[[#This Row],[Fecha Fin]]-BDCORRECTIVA[[#This Row],[Fecha entrada]]+1)</f>
        <v/>
      </c>
      <c r="L1118" s="256"/>
      <c r="M1118" s="256"/>
      <c r="N1118" s="256"/>
      <c r="O1118" s="256"/>
      <c r="P1118" s="256"/>
      <c r="Q1118" s="259"/>
      <c r="R1118" s="259"/>
      <c r="S1118" s="259"/>
      <c r="T1118" s="259"/>
    </row>
    <row r="1119" spans="1:20" x14ac:dyDescent="0.2">
      <c r="A1119" s="256"/>
      <c r="B1119" s="257"/>
      <c r="C1119" s="283"/>
      <c r="D1119" s="259"/>
      <c r="E1119" s="259"/>
      <c r="F1119" s="259"/>
      <c r="G1119" s="259"/>
      <c r="H1119" s="259"/>
      <c r="I1119" s="256"/>
      <c r="J1119" s="284"/>
      <c r="K1119" s="245" t="str">
        <f>IF(BDCORRECTIVA[[#This Row],[Fecha entrada]]=0,"",BDCORRECTIVA[[#This Row],[Fecha Fin]]-BDCORRECTIVA[[#This Row],[Fecha entrada]]+1)</f>
        <v/>
      </c>
      <c r="L1119" s="256"/>
      <c r="M1119" s="256"/>
      <c r="N1119" s="256"/>
      <c r="O1119" s="256"/>
      <c r="P1119" s="256"/>
      <c r="Q1119" s="259"/>
      <c r="R1119" s="259"/>
      <c r="S1119" s="259"/>
      <c r="T1119" s="259"/>
    </row>
    <row r="1120" spans="1:20" x14ac:dyDescent="0.2">
      <c r="A1120" s="256"/>
      <c r="B1120" s="257"/>
      <c r="C1120" s="283"/>
      <c r="D1120" s="259"/>
      <c r="E1120" s="259"/>
      <c r="F1120" s="259"/>
      <c r="G1120" s="259"/>
      <c r="H1120" s="259"/>
      <c r="I1120" s="256"/>
      <c r="J1120" s="284"/>
      <c r="K1120" s="245" t="str">
        <f>IF(BDCORRECTIVA[[#This Row],[Fecha entrada]]=0,"",BDCORRECTIVA[[#This Row],[Fecha Fin]]-BDCORRECTIVA[[#This Row],[Fecha entrada]]+1)</f>
        <v/>
      </c>
      <c r="L1120" s="256"/>
      <c r="M1120" s="256"/>
      <c r="N1120" s="256"/>
      <c r="O1120" s="256"/>
      <c r="P1120" s="256"/>
      <c r="Q1120" s="259"/>
      <c r="R1120" s="259"/>
      <c r="S1120" s="259"/>
      <c r="T1120" s="259"/>
    </row>
    <row r="1121" spans="1:20" x14ac:dyDescent="0.2">
      <c r="A1121" s="256"/>
      <c r="B1121" s="257"/>
      <c r="C1121" s="283"/>
      <c r="D1121" s="259"/>
      <c r="E1121" s="259"/>
      <c r="F1121" s="259"/>
      <c r="G1121" s="259"/>
      <c r="H1121" s="259"/>
      <c r="I1121" s="256"/>
      <c r="J1121" s="284"/>
      <c r="K1121" s="245" t="str">
        <f>IF(BDCORRECTIVA[[#This Row],[Fecha entrada]]=0,"",BDCORRECTIVA[[#This Row],[Fecha Fin]]-BDCORRECTIVA[[#This Row],[Fecha entrada]]+1)</f>
        <v/>
      </c>
      <c r="L1121" s="256"/>
      <c r="M1121" s="256"/>
      <c r="N1121" s="256"/>
      <c r="O1121" s="256"/>
      <c r="P1121" s="256"/>
      <c r="Q1121" s="259"/>
      <c r="R1121" s="259"/>
      <c r="S1121" s="259"/>
      <c r="T1121" s="259"/>
    </row>
    <row r="1122" spans="1:20" x14ac:dyDescent="0.2">
      <c r="A1122" s="256"/>
      <c r="B1122" s="257"/>
      <c r="C1122" s="283"/>
      <c r="D1122" s="259"/>
      <c r="E1122" s="259"/>
      <c r="F1122" s="259"/>
      <c r="G1122" s="259"/>
      <c r="H1122" s="259"/>
      <c r="I1122" s="256"/>
      <c r="J1122" s="284"/>
      <c r="K1122" s="245" t="str">
        <f>IF(BDCORRECTIVA[[#This Row],[Fecha entrada]]=0,"",BDCORRECTIVA[[#This Row],[Fecha Fin]]-BDCORRECTIVA[[#This Row],[Fecha entrada]]+1)</f>
        <v/>
      </c>
      <c r="L1122" s="256"/>
      <c r="M1122" s="256"/>
      <c r="N1122" s="256"/>
      <c r="O1122" s="256"/>
      <c r="P1122" s="256"/>
      <c r="Q1122" s="259"/>
      <c r="R1122" s="259"/>
      <c r="S1122" s="259"/>
      <c r="T1122" s="259"/>
    </row>
    <row r="1123" spans="1:20" x14ac:dyDescent="0.2">
      <c r="A1123" s="256"/>
      <c r="B1123" s="257"/>
      <c r="C1123" s="283"/>
      <c r="D1123" s="259"/>
      <c r="E1123" s="259"/>
      <c r="F1123" s="259"/>
      <c r="G1123" s="259"/>
      <c r="H1123" s="259"/>
      <c r="I1123" s="256"/>
      <c r="J1123" s="284"/>
      <c r="K1123" s="245" t="str">
        <f>IF(BDCORRECTIVA[[#This Row],[Fecha entrada]]=0,"",BDCORRECTIVA[[#This Row],[Fecha Fin]]-BDCORRECTIVA[[#This Row],[Fecha entrada]]+1)</f>
        <v/>
      </c>
      <c r="L1123" s="256"/>
      <c r="M1123" s="256"/>
      <c r="N1123" s="256"/>
      <c r="O1123" s="256"/>
      <c r="P1123" s="256"/>
      <c r="Q1123" s="259"/>
      <c r="R1123" s="259"/>
      <c r="S1123" s="259"/>
      <c r="T1123" s="259"/>
    </row>
    <row r="1124" spans="1:20" x14ac:dyDescent="0.2">
      <c r="A1124" s="256"/>
      <c r="B1124" s="257"/>
      <c r="C1124" s="283"/>
      <c r="D1124" s="259"/>
      <c r="E1124" s="259"/>
      <c r="F1124" s="259"/>
      <c r="G1124" s="259"/>
      <c r="H1124" s="259"/>
      <c r="I1124" s="256"/>
      <c r="J1124" s="284"/>
      <c r="K1124" s="245" t="str">
        <f>IF(BDCORRECTIVA[[#This Row],[Fecha entrada]]=0,"",BDCORRECTIVA[[#This Row],[Fecha Fin]]-BDCORRECTIVA[[#This Row],[Fecha entrada]]+1)</f>
        <v/>
      </c>
      <c r="L1124" s="256"/>
      <c r="M1124" s="256"/>
      <c r="N1124" s="256"/>
      <c r="O1124" s="256"/>
      <c r="P1124" s="256"/>
      <c r="Q1124" s="259"/>
      <c r="R1124" s="259"/>
      <c r="S1124" s="259"/>
      <c r="T1124" s="259"/>
    </row>
    <row r="1125" spans="1:20" x14ac:dyDescent="0.2">
      <c r="A1125" s="256"/>
      <c r="B1125" s="257"/>
      <c r="C1125" s="283"/>
      <c r="D1125" s="259"/>
      <c r="E1125" s="259"/>
      <c r="F1125" s="259"/>
      <c r="G1125" s="259"/>
      <c r="H1125" s="259"/>
      <c r="I1125" s="256"/>
      <c r="J1125" s="284"/>
      <c r="K1125" s="245" t="str">
        <f>IF(BDCORRECTIVA[[#This Row],[Fecha entrada]]=0,"",BDCORRECTIVA[[#This Row],[Fecha Fin]]-BDCORRECTIVA[[#This Row],[Fecha entrada]]+1)</f>
        <v/>
      </c>
      <c r="L1125" s="256"/>
      <c r="M1125" s="256"/>
      <c r="N1125" s="256"/>
      <c r="O1125" s="256"/>
      <c r="P1125" s="256"/>
      <c r="Q1125" s="259"/>
      <c r="R1125" s="259"/>
      <c r="S1125" s="259"/>
      <c r="T1125" s="259"/>
    </row>
    <row r="1126" spans="1:20" x14ac:dyDescent="0.2">
      <c r="A1126" s="256"/>
      <c r="B1126" s="257"/>
      <c r="C1126" s="283"/>
      <c r="D1126" s="259"/>
      <c r="E1126" s="259"/>
      <c r="F1126" s="259"/>
      <c r="G1126" s="259"/>
      <c r="H1126" s="259"/>
      <c r="I1126" s="256"/>
      <c r="J1126" s="284"/>
      <c r="K1126" s="245" t="str">
        <f>IF(BDCORRECTIVA[[#This Row],[Fecha entrada]]=0,"",BDCORRECTIVA[[#This Row],[Fecha Fin]]-BDCORRECTIVA[[#This Row],[Fecha entrada]]+1)</f>
        <v/>
      </c>
      <c r="L1126" s="256"/>
      <c r="M1126" s="256"/>
      <c r="N1126" s="256"/>
      <c r="O1126" s="256"/>
      <c r="P1126" s="256"/>
      <c r="Q1126" s="259"/>
      <c r="R1126" s="259"/>
      <c r="S1126" s="259"/>
      <c r="T1126" s="259"/>
    </row>
    <row r="1127" spans="1:20" x14ac:dyDescent="0.2">
      <c r="A1127" s="256"/>
      <c r="B1127" s="257"/>
      <c r="C1127" s="283"/>
      <c r="D1127" s="259"/>
      <c r="E1127" s="259"/>
      <c r="F1127" s="259"/>
      <c r="G1127" s="259"/>
      <c r="H1127" s="259"/>
      <c r="I1127" s="256"/>
      <c r="J1127" s="284"/>
      <c r="K1127" s="245" t="str">
        <f>IF(BDCORRECTIVA[[#This Row],[Fecha entrada]]=0,"",BDCORRECTIVA[[#This Row],[Fecha Fin]]-BDCORRECTIVA[[#This Row],[Fecha entrada]]+1)</f>
        <v/>
      </c>
      <c r="L1127" s="256"/>
      <c r="M1127" s="256"/>
      <c r="N1127" s="256"/>
      <c r="O1127" s="256"/>
      <c r="P1127" s="256"/>
      <c r="Q1127" s="259"/>
      <c r="R1127" s="259"/>
      <c r="S1127" s="259"/>
      <c r="T1127" s="259"/>
    </row>
    <row r="1128" spans="1:20" x14ac:dyDescent="0.2">
      <c r="A1128" s="256"/>
      <c r="B1128" s="257"/>
      <c r="C1128" s="283"/>
      <c r="D1128" s="259"/>
      <c r="E1128" s="259"/>
      <c r="F1128" s="259"/>
      <c r="G1128" s="259"/>
      <c r="H1128" s="259"/>
      <c r="I1128" s="256"/>
      <c r="J1128" s="284"/>
      <c r="K1128" s="245" t="str">
        <f>IF(BDCORRECTIVA[[#This Row],[Fecha entrada]]=0,"",BDCORRECTIVA[[#This Row],[Fecha Fin]]-BDCORRECTIVA[[#This Row],[Fecha entrada]]+1)</f>
        <v/>
      </c>
      <c r="L1128" s="256"/>
      <c r="M1128" s="256"/>
      <c r="N1128" s="256"/>
      <c r="O1128" s="256"/>
      <c r="P1128" s="256"/>
      <c r="Q1128" s="259"/>
      <c r="R1128" s="259"/>
      <c r="S1128" s="259"/>
      <c r="T1128" s="259"/>
    </row>
    <row r="1129" spans="1:20" x14ac:dyDescent="0.2">
      <c r="A1129" s="256"/>
      <c r="B1129" s="257"/>
      <c r="C1129" s="283"/>
      <c r="D1129" s="259"/>
      <c r="E1129" s="259"/>
      <c r="F1129" s="259"/>
      <c r="G1129" s="259"/>
      <c r="H1129" s="259"/>
      <c r="I1129" s="256"/>
      <c r="J1129" s="284"/>
      <c r="K1129" s="245" t="str">
        <f>IF(BDCORRECTIVA[[#This Row],[Fecha entrada]]=0,"",BDCORRECTIVA[[#This Row],[Fecha Fin]]-BDCORRECTIVA[[#This Row],[Fecha entrada]]+1)</f>
        <v/>
      </c>
      <c r="L1129" s="256"/>
      <c r="M1129" s="256"/>
      <c r="N1129" s="256"/>
      <c r="O1129" s="256"/>
      <c r="P1129" s="256"/>
      <c r="Q1129" s="259"/>
      <c r="R1129" s="259"/>
      <c r="S1129" s="259"/>
      <c r="T1129" s="259"/>
    </row>
    <row r="1130" spans="1:20" x14ac:dyDescent="0.2">
      <c r="A1130" s="256"/>
      <c r="B1130" s="257"/>
      <c r="C1130" s="283"/>
      <c r="D1130" s="259"/>
      <c r="E1130" s="259"/>
      <c r="F1130" s="259"/>
      <c r="G1130" s="259"/>
      <c r="H1130" s="259"/>
      <c r="I1130" s="256"/>
      <c r="J1130" s="284"/>
      <c r="K1130" s="245" t="str">
        <f>IF(BDCORRECTIVA[[#This Row],[Fecha entrada]]=0,"",BDCORRECTIVA[[#This Row],[Fecha Fin]]-BDCORRECTIVA[[#This Row],[Fecha entrada]]+1)</f>
        <v/>
      </c>
      <c r="L1130" s="256"/>
      <c r="M1130" s="256"/>
      <c r="N1130" s="256"/>
      <c r="O1130" s="256"/>
      <c r="P1130" s="256"/>
      <c r="Q1130" s="259"/>
      <c r="R1130" s="259"/>
      <c r="S1130" s="259"/>
      <c r="T1130" s="259"/>
    </row>
    <row r="1131" spans="1:20" x14ac:dyDescent="0.2">
      <c r="A1131" s="256"/>
      <c r="B1131" s="257"/>
      <c r="C1131" s="283"/>
      <c r="D1131" s="259"/>
      <c r="E1131" s="259"/>
      <c r="F1131" s="259"/>
      <c r="G1131" s="259"/>
      <c r="H1131" s="259"/>
      <c r="I1131" s="256"/>
      <c r="J1131" s="284"/>
      <c r="K1131" s="245" t="str">
        <f>IF(BDCORRECTIVA[[#This Row],[Fecha entrada]]=0,"",BDCORRECTIVA[[#This Row],[Fecha Fin]]-BDCORRECTIVA[[#This Row],[Fecha entrada]]+1)</f>
        <v/>
      </c>
      <c r="L1131" s="256"/>
      <c r="M1131" s="256"/>
      <c r="N1131" s="256"/>
      <c r="O1131" s="256"/>
      <c r="P1131" s="256"/>
      <c r="Q1131" s="259"/>
      <c r="R1131" s="259"/>
      <c r="S1131" s="259"/>
      <c r="T1131" s="259"/>
    </row>
    <row r="1132" spans="1:20" x14ac:dyDescent="0.2">
      <c r="A1132" s="256"/>
      <c r="B1132" s="257"/>
      <c r="C1132" s="283"/>
      <c r="D1132" s="259"/>
      <c r="E1132" s="259"/>
      <c r="F1132" s="259"/>
      <c r="G1132" s="259"/>
      <c r="H1132" s="259"/>
      <c r="I1132" s="256"/>
      <c r="J1132" s="284"/>
      <c r="K1132" s="245" t="str">
        <f>IF(BDCORRECTIVA[[#This Row],[Fecha entrada]]=0,"",BDCORRECTIVA[[#This Row],[Fecha Fin]]-BDCORRECTIVA[[#This Row],[Fecha entrada]]+1)</f>
        <v/>
      </c>
      <c r="L1132" s="256"/>
      <c r="M1132" s="256"/>
      <c r="N1132" s="256"/>
      <c r="O1132" s="256"/>
      <c r="P1132" s="256"/>
      <c r="Q1132" s="259"/>
      <c r="R1132" s="259"/>
      <c r="S1132" s="259"/>
      <c r="T1132" s="259"/>
    </row>
    <row r="1133" spans="1:20" x14ac:dyDescent="0.2">
      <c r="A1133" s="256"/>
      <c r="B1133" s="257"/>
      <c r="C1133" s="283"/>
      <c r="D1133" s="259"/>
      <c r="E1133" s="259"/>
      <c r="F1133" s="259"/>
      <c r="G1133" s="259"/>
      <c r="H1133" s="259"/>
      <c r="I1133" s="256"/>
      <c r="J1133" s="284"/>
      <c r="K1133" s="245" t="str">
        <f>IF(BDCORRECTIVA[[#This Row],[Fecha entrada]]=0,"",BDCORRECTIVA[[#This Row],[Fecha Fin]]-BDCORRECTIVA[[#This Row],[Fecha entrada]]+1)</f>
        <v/>
      </c>
      <c r="L1133" s="256"/>
      <c r="M1133" s="256"/>
      <c r="N1133" s="256"/>
      <c r="O1133" s="256"/>
      <c r="P1133" s="256"/>
      <c r="Q1133" s="259"/>
      <c r="R1133" s="259"/>
      <c r="S1133" s="259"/>
      <c r="T1133" s="259"/>
    </row>
    <row r="1134" spans="1:20" x14ac:dyDescent="0.2">
      <c r="A1134" s="256"/>
      <c r="B1134" s="257"/>
      <c r="C1134" s="283"/>
      <c r="D1134" s="259"/>
      <c r="E1134" s="259"/>
      <c r="F1134" s="259"/>
      <c r="G1134" s="259"/>
      <c r="H1134" s="259"/>
      <c r="I1134" s="256"/>
      <c r="J1134" s="284"/>
      <c r="K1134" s="245" t="str">
        <f>IF(BDCORRECTIVA[[#This Row],[Fecha entrada]]=0,"",BDCORRECTIVA[[#This Row],[Fecha Fin]]-BDCORRECTIVA[[#This Row],[Fecha entrada]]+1)</f>
        <v/>
      </c>
      <c r="L1134" s="256"/>
      <c r="M1134" s="256"/>
      <c r="N1134" s="256"/>
      <c r="O1134" s="256"/>
      <c r="P1134" s="256"/>
      <c r="Q1134" s="259"/>
      <c r="R1134" s="259"/>
      <c r="S1134" s="259"/>
      <c r="T1134" s="259"/>
    </row>
    <row r="1135" spans="1:20" x14ac:dyDescent="0.2">
      <c r="A1135" s="256"/>
      <c r="B1135" s="257"/>
      <c r="C1135" s="283"/>
      <c r="D1135" s="259"/>
      <c r="E1135" s="259"/>
      <c r="F1135" s="259"/>
      <c r="G1135" s="259"/>
      <c r="H1135" s="259"/>
      <c r="I1135" s="256"/>
      <c r="J1135" s="284"/>
      <c r="K1135" s="245" t="str">
        <f>IF(BDCORRECTIVA[[#This Row],[Fecha entrada]]=0,"",BDCORRECTIVA[[#This Row],[Fecha Fin]]-BDCORRECTIVA[[#This Row],[Fecha entrada]]+1)</f>
        <v/>
      </c>
      <c r="L1135" s="256"/>
      <c r="M1135" s="256"/>
      <c r="N1135" s="256"/>
      <c r="O1135" s="256"/>
      <c r="P1135" s="256"/>
      <c r="Q1135" s="259"/>
      <c r="R1135" s="259"/>
      <c r="S1135" s="259"/>
      <c r="T1135" s="259"/>
    </row>
    <row r="1136" spans="1:20" x14ac:dyDescent="0.2">
      <c r="A1136" s="256"/>
      <c r="B1136" s="257"/>
      <c r="C1136" s="283"/>
      <c r="D1136" s="259"/>
      <c r="E1136" s="259"/>
      <c r="F1136" s="259"/>
      <c r="G1136" s="259"/>
      <c r="H1136" s="259"/>
      <c r="I1136" s="256"/>
      <c r="J1136" s="284"/>
      <c r="K1136" s="245" t="str">
        <f>IF(BDCORRECTIVA[[#This Row],[Fecha entrada]]=0,"",BDCORRECTIVA[[#This Row],[Fecha Fin]]-BDCORRECTIVA[[#This Row],[Fecha entrada]]+1)</f>
        <v/>
      </c>
      <c r="L1136" s="256"/>
      <c r="M1136" s="256"/>
      <c r="N1136" s="256"/>
      <c r="O1136" s="256"/>
      <c r="P1136" s="256"/>
      <c r="Q1136" s="259"/>
      <c r="R1136" s="259"/>
      <c r="S1136" s="259"/>
      <c r="T1136" s="259"/>
    </row>
    <row r="1137" spans="1:20" x14ac:dyDescent="0.2">
      <c r="A1137" s="256"/>
      <c r="B1137" s="257"/>
      <c r="C1137" s="283"/>
      <c r="D1137" s="259"/>
      <c r="E1137" s="259"/>
      <c r="F1137" s="259"/>
      <c r="G1137" s="259"/>
      <c r="H1137" s="259"/>
      <c r="I1137" s="256"/>
      <c r="J1137" s="284"/>
      <c r="K1137" s="245" t="str">
        <f>IF(BDCORRECTIVA[[#This Row],[Fecha entrada]]=0,"",BDCORRECTIVA[[#This Row],[Fecha Fin]]-BDCORRECTIVA[[#This Row],[Fecha entrada]]+1)</f>
        <v/>
      </c>
      <c r="L1137" s="256"/>
      <c r="M1137" s="256"/>
      <c r="N1137" s="256"/>
      <c r="O1137" s="256"/>
      <c r="P1137" s="256"/>
      <c r="Q1137" s="259"/>
      <c r="R1137" s="259"/>
      <c r="S1137" s="259"/>
      <c r="T1137" s="259"/>
    </row>
    <row r="1138" spans="1:20" x14ac:dyDescent="0.2">
      <c r="A1138" s="256"/>
      <c r="B1138" s="257"/>
      <c r="C1138" s="283"/>
      <c r="D1138" s="259"/>
      <c r="E1138" s="259"/>
      <c r="F1138" s="259"/>
      <c r="G1138" s="259"/>
      <c r="H1138" s="259"/>
      <c r="I1138" s="256"/>
      <c r="J1138" s="284"/>
      <c r="K1138" s="245" t="str">
        <f>IF(BDCORRECTIVA[[#This Row],[Fecha entrada]]=0,"",BDCORRECTIVA[[#This Row],[Fecha Fin]]-BDCORRECTIVA[[#This Row],[Fecha entrada]]+1)</f>
        <v/>
      </c>
      <c r="L1138" s="256"/>
      <c r="M1138" s="256"/>
      <c r="N1138" s="256"/>
      <c r="O1138" s="256"/>
      <c r="P1138" s="256"/>
      <c r="Q1138" s="259"/>
      <c r="R1138" s="259"/>
      <c r="S1138" s="259"/>
      <c r="T1138" s="259"/>
    </row>
    <row r="1139" spans="1:20" x14ac:dyDescent="0.2">
      <c r="A1139" s="256"/>
      <c r="B1139" s="257"/>
      <c r="C1139" s="283"/>
      <c r="D1139" s="259"/>
      <c r="E1139" s="259"/>
      <c r="F1139" s="259"/>
      <c r="G1139" s="259"/>
      <c r="H1139" s="259"/>
      <c r="I1139" s="256"/>
      <c r="J1139" s="284"/>
      <c r="K1139" s="245" t="str">
        <f>IF(BDCORRECTIVA[[#This Row],[Fecha entrada]]=0,"",BDCORRECTIVA[[#This Row],[Fecha Fin]]-BDCORRECTIVA[[#This Row],[Fecha entrada]]+1)</f>
        <v/>
      </c>
      <c r="L1139" s="256"/>
      <c r="M1139" s="256"/>
      <c r="N1139" s="256"/>
      <c r="O1139" s="256"/>
      <c r="P1139" s="256"/>
      <c r="Q1139" s="259"/>
      <c r="R1139" s="259"/>
      <c r="S1139" s="259"/>
      <c r="T1139" s="259"/>
    </row>
    <row r="1140" spans="1:20" x14ac:dyDescent="0.2">
      <c r="A1140" s="256"/>
      <c r="B1140" s="257"/>
      <c r="C1140" s="283"/>
      <c r="D1140" s="259"/>
      <c r="E1140" s="259"/>
      <c r="F1140" s="259"/>
      <c r="G1140" s="259"/>
      <c r="H1140" s="259"/>
      <c r="I1140" s="256"/>
      <c r="J1140" s="284"/>
      <c r="K1140" s="245" t="str">
        <f>IF(BDCORRECTIVA[[#This Row],[Fecha entrada]]=0,"",BDCORRECTIVA[[#This Row],[Fecha Fin]]-BDCORRECTIVA[[#This Row],[Fecha entrada]]+1)</f>
        <v/>
      </c>
      <c r="L1140" s="256"/>
      <c r="M1140" s="256"/>
      <c r="N1140" s="256"/>
      <c r="O1140" s="256"/>
      <c r="P1140" s="256"/>
      <c r="Q1140" s="259"/>
      <c r="R1140" s="259"/>
      <c r="S1140" s="259"/>
      <c r="T1140" s="259"/>
    </row>
    <row r="1141" spans="1:20" x14ac:dyDescent="0.2">
      <c r="A1141" s="256"/>
      <c r="B1141" s="257"/>
      <c r="C1141" s="283"/>
      <c r="D1141" s="259"/>
      <c r="E1141" s="259"/>
      <c r="F1141" s="259"/>
      <c r="G1141" s="259"/>
      <c r="H1141" s="259"/>
      <c r="I1141" s="256"/>
      <c r="J1141" s="284"/>
      <c r="K1141" s="245" t="str">
        <f>IF(BDCORRECTIVA[[#This Row],[Fecha entrada]]=0,"",BDCORRECTIVA[[#This Row],[Fecha Fin]]-BDCORRECTIVA[[#This Row],[Fecha entrada]]+1)</f>
        <v/>
      </c>
      <c r="L1141" s="256"/>
      <c r="M1141" s="256"/>
      <c r="N1141" s="256"/>
      <c r="O1141" s="256"/>
      <c r="P1141" s="256"/>
      <c r="Q1141" s="259"/>
      <c r="R1141" s="259"/>
      <c r="S1141" s="259"/>
      <c r="T1141" s="259"/>
    </row>
    <row r="1142" spans="1:20" x14ac:dyDescent="0.2">
      <c r="A1142" s="256"/>
      <c r="B1142" s="257"/>
      <c r="C1142" s="283"/>
      <c r="D1142" s="259"/>
      <c r="E1142" s="259"/>
      <c r="F1142" s="259"/>
      <c r="G1142" s="259"/>
      <c r="H1142" s="259"/>
      <c r="I1142" s="256"/>
      <c r="J1142" s="284"/>
      <c r="K1142" s="245" t="str">
        <f>IF(BDCORRECTIVA[[#This Row],[Fecha entrada]]=0,"",BDCORRECTIVA[[#This Row],[Fecha Fin]]-BDCORRECTIVA[[#This Row],[Fecha entrada]]+1)</f>
        <v/>
      </c>
      <c r="L1142" s="256"/>
      <c r="M1142" s="256"/>
      <c r="N1142" s="256"/>
      <c r="O1142" s="256"/>
      <c r="P1142" s="256"/>
      <c r="Q1142" s="259"/>
      <c r="R1142" s="259"/>
      <c r="S1142" s="259"/>
      <c r="T1142" s="259"/>
    </row>
    <row r="1143" spans="1:20" x14ac:dyDescent="0.2">
      <c r="A1143" s="256"/>
      <c r="B1143" s="257"/>
      <c r="C1143" s="283"/>
      <c r="D1143" s="259"/>
      <c r="E1143" s="259"/>
      <c r="F1143" s="259"/>
      <c r="G1143" s="259"/>
      <c r="H1143" s="259"/>
      <c r="I1143" s="256"/>
      <c r="J1143" s="284"/>
      <c r="K1143" s="245" t="str">
        <f>IF(BDCORRECTIVA[[#This Row],[Fecha entrada]]=0,"",BDCORRECTIVA[[#This Row],[Fecha Fin]]-BDCORRECTIVA[[#This Row],[Fecha entrada]]+1)</f>
        <v/>
      </c>
      <c r="L1143" s="256"/>
      <c r="M1143" s="256"/>
      <c r="N1143" s="256"/>
      <c r="O1143" s="256"/>
      <c r="P1143" s="256"/>
      <c r="Q1143" s="259"/>
      <c r="R1143" s="259"/>
      <c r="S1143" s="259"/>
      <c r="T1143" s="259"/>
    </row>
    <row r="1144" spans="1:20" x14ac:dyDescent="0.2">
      <c r="A1144" s="256"/>
      <c r="B1144" s="257"/>
      <c r="C1144" s="283"/>
      <c r="D1144" s="259"/>
      <c r="E1144" s="259"/>
      <c r="F1144" s="259"/>
      <c r="G1144" s="259"/>
      <c r="H1144" s="259"/>
      <c r="I1144" s="256"/>
      <c r="J1144" s="284"/>
      <c r="K1144" s="245" t="str">
        <f>IF(BDCORRECTIVA[[#This Row],[Fecha entrada]]=0,"",BDCORRECTIVA[[#This Row],[Fecha Fin]]-BDCORRECTIVA[[#This Row],[Fecha entrada]]+1)</f>
        <v/>
      </c>
      <c r="L1144" s="256"/>
      <c r="M1144" s="256"/>
      <c r="N1144" s="256"/>
      <c r="O1144" s="256"/>
      <c r="P1144" s="256"/>
      <c r="Q1144" s="259"/>
      <c r="R1144" s="259"/>
      <c r="S1144" s="259"/>
      <c r="T1144" s="259"/>
    </row>
    <row r="1145" spans="1:20" x14ac:dyDescent="0.2">
      <c r="A1145" s="256"/>
      <c r="B1145" s="257"/>
      <c r="C1145" s="283"/>
      <c r="D1145" s="259"/>
      <c r="E1145" s="259"/>
      <c r="F1145" s="259"/>
      <c r="G1145" s="259"/>
      <c r="H1145" s="259"/>
      <c r="I1145" s="256"/>
      <c r="J1145" s="284"/>
      <c r="K1145" s="245" t="str">
        <f>IF(BDCORRECTIVA[[#This Row],[Fecha entrada]]=0,"",BDCORRECTIVA[[#This Row],[Fecha Fin]]-BDCORRECTIVA[[#This Row],[Fecha entrada]]+1)</f>
        <v/>
      </c>
      <c r="L1145" s="256"/>
      <c r="M1145" s="256"/>
      <c r="N1145" s="256"/>
      <c r="O1145" s="256"/>
      <c r="P1145" s="256"/>
      <c r="Q1145" s="259"/>
      <c r="R1145" s="259"/>
      <c r="S1145" s="259"/>
      <c r="T1145" s="259"/>
    </row>
    <row r="1146" spans="1:20" x14ac:dyDescent="0.2">
      <c r="A1146" s="256"/>
      <c r="B1146" s="257"/>
      <c r="C1146" s="283"/>
      <c r="D1146" s="259"/>
      <c r="E1146" s="259"/>
      <c r="F1146" s="259"/>
      <c r="G1146" s="259"/>
      <c r="H1146" s="259"/>
      <c r="I1146" s="256"/>
      <c r="J1146" s="284"/>
      <c r="K1146" s="245" t="str">
        <f>IF(BDCORRECTIVA[[#This Row],[Fecha entrada]]=0,"",BDCORRECTIVA[[#This Row],[Fecha Fin]]-BDCORRECTIVA[[#This Row],[Fecha entrada]]+1)</f>
        <v/>
      </c>
      <c r="L1146" s="256"/>
      <c r="M1146" s="256"/>
      <c r="N1146" s="256"/>
      <c r="O1146" s="256"/>
      <c r="P1146" s="256"/>
      <c r="Q1146" s="259"/>
      <c r="R1146" s="259"/>
      <c r="S1146" s="259"/>
      <c r="T1146" s="259"/>
    </row>
    <row r="1147" spans="1:20" x14ac:dyDescent="0.2">
      <c r="A1147" s="256"/>
      <c r="B1147" s="257"/>
      <c r="C1147" s="283"/>
      <c r="D1147" s="259"/>
      <c r="E1147" s="259"/>
      <c r="F1147" s="259"/>
      <c r="G1147" s="259"/>
      <c r="H1147" s="259"/>
      <c r="I1147" s="256"/>
      <c r="J1147" s="284"/>
      <c r="K1147" s="245" t="str">
        <f>IF(BDCORRECTIVA[[#This Row],[Fecha entrada]]=0,"",BDCORRECTIVA[[#This Row],[Fecha Fin]]-BDCORRECTIVA[[#This Row],[Fecha entrada]]+1)</f>
        <v/>
      </c>
      <c r="L1147" s="256"/>
      <c r="M1147" s="256"/>
      <c r="N1147" s="256"/>
      <c r="O1147" s="256"/>
      <c r="P1147" s="256"/>
      <c r="Q1147" s="259"/>
      <c r="R1147" s="259"/>
      <c r="S1147" s="259"/>
      <c r="T1147" s="259"/>
    </row>
    <row r="1148" spans="1:20" x14ac:dyDescent="0.2">
      <c r="A1148" s="256"/>
      <c r="B1148" s="257"/>
      <c r="C1148" s="283"/>
      <c r="D1148" s="259"/>
      <c r="E1148" s="259"/>
      <c r="F1148" s="259"/>
      <c r="G1148" s="259"/>
      <c r="H1148" s="259"/>
      <c r="I1148" s="256"/>
      <c r="J1148" s="284"/>
      <c r="K1148" s="245" t="str">
        <f>IF(BDCORRECTIVA[[#This Row],[Fecha entrada]]=0,"",BDCORRECTIVA[[#This Row],[Fecha Fin]]-BDCORRECTIVA[[#This Row],[Fecha entrada]]+1)</f>
        <v/>
      </c>
      <c r="L1148" s="256"/>
      <c r="M1148" s="256"/>
      <c r="N1148" s="256"/>
      <c r="O1148" s="256"/>
      <c r="P1148" s="256"/>
      <c r="Q1148" s="259"/>
      <c r="R1148" s="259"/>
      <c r="S1148" s="259"/>
      <c r="T1148" s="259"/>
    </row>
    <row r="1149" spans="1:20" x14ac:dyDescent="0.2">
      <c r="A1149" s="256"/>
      <c r="B1149" s="257"/>
      <c r="C1149" s="283"/>
      <c r="D1149" s="259"/>
      <c r="E1149" s="259"/>
      <c r="F1149" s="259"/>
      <c r="G1149" s="259"/>
      <c r="H1149" s="259"/>
      <c r="I1149" s="256"/>
      <c r="J1149" s="284"/>
      <c r="K1149" s="245" t="str">
        <f>IF(BDCORRECTIVA[[#This Row],[Fecha entrada]]=0,"",BDCORRECTIVA[[#This Row],[Fecha Fin]]-BDCORRECTIVA[[#This Row],[Fecha entrada]]+1)</f>
        <v/>
      </c>
      <c r="L1149" s="256"/>
      <c r="M1149" s="256"/>
      <c r="N1149" s="256"/>
      <c r="O1149" s="256"/>
      <c r="P1149" s="256"/>
      <c r="Q1149" s="259"/>
      <c r="R1149" s="259"/>
      <c r="S1149" s="259"/>
      <c r="T1149" s="259"/>
    </row>
    <row r="1150" spans="1:20" x14ac:dyDescent="0.2">
      <c r="A1150" s="256"/>
      <c r="B1150" s="257"/>
      <c r="C1150" s="283"/>
      <c r="D1150" s="259"/>
      <c r="E1150" s="259"/>
      <c r="F1150" s="259"/>
      <c r="G1150" s="259"/>
      <c r="H1150" s="259"/>
      <c r="I1150" s="256"/>
      <c r="J1150" s="284"/>
      <c r="K1150" s="245" t="str">
        <f>IF(BDCORRECTIVA[[#This Row],[Fecha entrada]]=0,"",BDCORRECTIVA[[#This Row],[Fecha Fin]]-BDCORRECTIVA[[#This Row],[Fecha entrada]]+1)</f>
        <v/>
      </c>
      <c r="L1150" s="256"/>
      <c r="M1150" s="256"/>
      <c r="N1150" s="256"/>
      <c r="O1150" s="256"/>
      <c r="P1150" s="256"/>
      <c r="Q1150" s="259"/>
      <c r="R1150" s="259"/>
      <c r="S1150" s="259"/>
      <c r="T1150" s="259"/>
    </row>
    <row r="1151" spans="1:20" x14ac:dyDescent="0.2">
      <c r="A1151" s="256"/>
      <c r="B1151" s="257"/>
      <c r="C1151" s="283"/>
      <c r="D1151" s="259"/>
      <c r="E1151" s="259"/>
      <c r="F1151" s="259"/>
      <c r="G1151" s="259"/>
      <c r="H1151" s="259"/>
      <c r="I1151" s="256"/>
      <c r="J1151" s="284"/>
      <c r="K1151" s="245" t="str">
        <f>IF(BDCORRECTIVA[[#This Row],[Fecha entrada]]=0,"",BDCORRECTIVA[[#This Row],[Fecha Fin]]-BDCORRECTIVA[[#This Row],[Fecha entrada]]+1)</f>
        <v/>
      </c>
      <c r="L1151" s="256"/>
      <c r="M1151" s="256"/>
      <c r="N1151" s="256"/>
      <c r="O1151" s="256"/>
      <c r="P1151" s="256"/>
      <c r="Q1151" s="259"/>
      <c r="R1151" s="259"/>
      <c r="S1151" s="259"/>
      <c r="T1151" s="259"/>
    </row>
    <row r="1152" spans="1:20" x14ac:dyDescent="0.2">
      <c r="A1152" s="256"/>
      <c r="B1152" s="257"/>
      <c r="C1152" s="283"/>
      <c r="D1152" s="259"/>
      <c r="E1152" s="259"/>
      <c r="F1152" s="259"/>
      <c r="G1152" s="259"/>
      <c r="H1152" s="259"/>
      <c r="I1152" s="256"/>
      <c r="J1152" s="284"/>
      <c r="K1152" s="245" t="str">
        <f>IF(BDCORRECTIVA[[#This Row],[Fecha entrada]]=0,"",BDCORRECTIVA[[#This Row],[Fecha Fin]]-BDCORRECTIVA[[#This Row],[Fecha entrada]]+1)</f>
        <v/>
      </c>
      <c r="L1152" s="256"/>
      <c r="M1152" s="256"/>
      <c r="N1152" s="256"/>
      <c r="O1152" s="256"/>
      <c r="P1152" s="256"/>
      <c r="Q1152" s="259"/>
      <c r="R1152" s="259"/>
      <c r="S1152" s="259"/>
      <c r="T1152" s="259"/>
    </row>
    <row r="1153" spans="1:20" x14ac:dyDescent="0.2">
      <c r="A1153" s="256"/>
      <c r="B1153" s="257"/>
      <c r="C1153" s="283"/>
      <c r="D1153" s="259"/>
      <c r="E1153" s="259"/>
      <c r="F1153" s="259"/>
      <c r="G1153" s="259"/>
      <c r="H1153" s="259"/>
      <c r="I1153" s="256"/>
      <c r="J1153" s="284"/>
      <c r="K1153" s="245" t="str">
        <f>IF(BDCORRECTIVA[[#This Row],[Fecha entrada]]=0,"",BDCORRECTIVA[[#This Row],[Fecha Fin]]-BDCORRECTIVA[[#This Row],[Fecha entrada]]+1)</f>
        <v/>
      </c>
      <c r="L1153" s="256"/>
      <c r="M1153" s="256"/>
      <c r="N1153" s="256"/>
      <c r="O1153" s="256"/>
      <c r="P1153" s="256"/>
      <c r="Q1153" s="259"/>
      <c r="R1153" s="259"/>
      <c r="S1153" s="259"/>
      <c r="T1153" s="259"/>
    </row>
    <row r="1154" spans="1:20" x14ac:dyDescent="0.2">
      <c r="A1154" s="256"/>
      <c r="B1154" s="257"/>
      <c r="C1154" s="283"/>
      <c r="D1154" s="259"/>
      <c r="E1154" s="259"/>
      <c r="F1154" s="259"/>
      <c r="G1154" s="259"/>
      <c r="H1154" s="259"/>
      <c r="I1154" s="256"/>
      <c r="J1154" s="284"/>
      <c r="K1154" s="245" t="str">
        <f>IF(BDCORRECTIVA[[#This Row],[Fecha entrada]]=0,"",BDCORRECTIVA[[#This Row],[Fecha Fin]]-BDCORRECTIVA[[#This Row],[Fecha entrada]]+1)</f>
        <v/>
      </c>
      <c r="L1154" s="256"/>
      <c r="M1154" s="256"/>
      <c r="N1154" s="256"/>
      <c r="O1154" s="256"/>
      <c r="P1154" s="256"/>
      <c r="Q1154" s="259"/>
      <c r="R1154" s="259"/>
      <c r="S1154" s="259"/>
      <c r="T1154" s="259"/>
    </row>
    <row r="1155" spans="1:20" x14ac:dyDescent="0.2">
      <c r="A1155" s="256"/>
      <c r="B1155" s="257"/>
      <c r="C1155" s="283"/>
      <c r="D1155" s="259"/>
      <c r="E1155" s="259"/>
      <c r="F1155" s="259"/>
      <c r="G1155" s="259"/>
      <c r="H1155" s="259"/>
      <c r="I1155" s="256"/>
      <c r="J1155" s="284"/>
      <c r="K1155" s="245" t="str">
        <f>IF(BDCORRECTIVA[[#This Row],[Fecha entrada]]=0,"",BDCORRECTIVA[[#This Row],[Fecha Fin]]-BDCORRECTIVA[[#This Row],[Fecha entrada]]+1)</f>
        <v/>
      </c>
      <c r="L1155" s="256"/>
      <c r="M1155" s="256"/>
      <c r="N1155" s="256"/>
      <c r="O1155" s="256"/>
      <c r="P1155" s="256"/>
      <c r="Q1155" s="259"/>
      <c r="R1155" s="259"/>
      <c r="S1155" s="259"/>
      <c r="T1155" s="259"/>
    </row>
    <row r="1156" spans="1:20" x14ac:dyDescent="0.2">
      <c r="A1156" s="256"/>
      <c r="B1156" s="257"/>
      <c r="C1156" s="283"/>
      <c r="D1156" s="259"/>
      <c r="E1156" s="259"/>
      <c r="F1156" s="259"/>
      <c r="G1156" s="259"/>
      <c r="H1156" s="259"/>
      <c r="I1156" s="256"/>
      <c r="J1156" s="284"/>
      <c r="K1156" s="245" t="str">
        <f>IF(BDCORRECTIVA[[#This Row],[Fecha entrada]]=0,"",BDCORRECTIVA[[#This Row],[Fecha Fin]]-BDCORRECTIVA[[#This Row],[Fecha entrada]]+1)</f>
        <v/>
      </c>
      <c r="L1156" s="256"/>
      <c r="M1156" s="256"/>
      <c r="N1156" s="256"/>
      <c r="O1156" s="256"/>
      <c r="P1156" s="256"/>
      <c r="Q1156" s="259"/>
      <c r="R1156" s="259"/>
      <c r="S1156" s="259"/>
      <c r="T1156" s="259"/>
    </row>
    <row r="1157" spans="1:20" x14ac:dyDescent="0.2">
      <c r="A1157" s="256"/>
      <c r="B1157" s="257"/>
      <c r="C1157" s="283"/>
      <c r="D1157" s="259"/>
      <c r="E1157" s="259"/>
      <c r="F1157" s="259"/>
      <c r="G1157" s="259"/>
      <c r="H1157" s="259"/>
      <c r="I1157" s="256"/>
      <c r="J1157" s="284"/>
      <c r="K1157" s="245" t="str">
        <f>IF(BDCORRECTIVA[[#This Row],[Fecha entrada]]=0,"",BDCORRECTIVA[[#This Row],[Fecha Fin]]-BDCORRECTIVA[[#This Row],[Fecha entrada]]+1)</f>
        <v/>
      </c>
      <c r="L1157" s="256"/>
      <c r="M1157" s="256"/>
      <c r="N1157" s="256"/>
      <c r="O1157" s="256"/>
      <c r="P1157" s="256"/>
      <c r="Q1157" s="259"/>
      <c r="R1157" s="259"/>
      <c r="S1157" s="259"/>
      <c r="T1157" s="259"/>
    </row>
    <row r="1158" spans="1:20" x14ac:dyDescent="0.2">
      <c r="A1158" s="256"/>
      <c r="B1158" s="257"/>
      <c r="C1158" s="283"/>
      <c r="D1158" s="259"/>
      <c r="E1158" s="259"/>
      <c r="F1158" s="259"/>
      <c r="G1158" s="259"/>
      <c r="H1158" s="259"/>
      <c r="I1158" s="256"/>
      <c r="J1158" s="284"/>
      <c r="K1158" s="245" t="str">
        <f>IF(BDCORRECTIVA[[#This Row],[Fecha entrada]]=0,"",BDCORRECTIVA[[#This Row],[Fecha Fin]]-BDCORRECTIVA[[#This Row],[Fecha entrada]]+1)</f>
        <v/>
      </c>
      <c r="L1158" s="256"/>
      <c r="M1158" s="256"/>
      <c r="N1158" s="256"/>
      <c r="O1158" s="256"/>
      <c r="P1158" s="256"/>
      <c r="Q1158" s="259"/>
      <c r="R1158" s="259"/>
      <c r="S1158" s="259"/>
      <c r="T1158" s="259"/>
    </row>
    <row r="1159" spans="1:20" x14ac:dyDescent="0.2">
      <c r="A1159" s="256"/>
      <c r="B1159" s="257"/>
      <c r="C1159" s="283"/>
      <c r="D1159" s="259"/>
      <c r="E1159" s="259"/>
      <c r="F1159" s="259"/>
      <c r="G1159" s="259"/>
      <c r="H1159" s="259"/>
      <c r="I1159" s="256"/>
      <c r="J1159" s="284"/>
      <c r="K1159" s="245" t="str">
        <f>IF(BDCORRECTIVA[[#This Row],[Fecha entrada]]=0,"",BDCORRECTIVA[[#This Row],[Fecha Fin]]-BDCORRECTIVA[[#This Row],[Fecha entrada]]+1)</f>
        <v/>
      </c>
      <c r="L1159" s="256"/>
      <c r="M1159" s="256"/>
      <c r="N1159" s="256"/>
      <c r="O1159" s="256"/>
      <c r="P1159" s="256"/>
      <c r="Q1159" s="259"/>
      <c r="R1159" s="259"/>
      <c r="S1159" s="259"/>
      <c r="T1159" s="259"/>
    </row>
    <row r="1160" spans="1:20" x14ac:dyDescent="0.2">
      <c r="A1160" s="256"/>
      <c r="B1160" s="257"/>
      <c r="C1160" s="283"/>
      <c r="D1160" s="259"/>
      <c r="E1160" s="259"/>
      <c r="F1160" s="259"/>
      <c r="G1160" s="259"/>
      <c r="H1160" s="259"/>
      <c r="I1160" s="256"/>
      <c r="J1160" s="284"/>
      <c r="K1160" s="245" t="str">
        <f>IF(BDCORRECTIVA[[#This Row],[Fecha entrada]]=0,"",BDCORRECTIVA[[#This Row],[Fecha Fin]]-BDCORRECTIVA[[#This Row],[Fecha entrada]]+1)</f>
        <v/>
      </c>
      <c r="L1160" s="256"/>
      <c r="M1160" s="256"/>
      <c r="N1160" s="256"/>
      <c r="O1160" s="256"/>
      <c r="P1160" s="256"/>
      <c r="Q1160" s="259"/>
      <c r="R1160" s="259"/>
      <c r="S1160" s="259"/>
      <c r="T1160" s="259"/>
    </row>
    <row r="1161" spans="1:20" x14ac:dyDescent="0.2">
      <c r="A1161" s="256"/>
      <c r="B1161" s="257"/>
      <c r="C1161" s="283"/>
      <c r="D1161" s="259"/>
      <c r="E1161" s="259"/>
      <c r="F1161" s="259"/>
      <c r="G1161" s="259"/>
      <c r="H1161" s="259"/>
      <c r="I1161" s="256"/>
      <c r="J1161" s="284"/>
      <c r="K1161" s="245" t="str">
        <f>IF(BDCORRECTIVA[[#This Row],[Fecha entrada]]=0,"",BDCORRECTIVA[[#This Row],[Fecha Fin]]-BDCORRECTIVA[[#This Row],[Fecha entrada]]+1)</f>
        <v/>
      </c>
      <c r="L1161" s="256"/>
      <c r="M1161" s="256"/>
      <c r="N1161" s="256"/>
      <c r="O1161" s="256"/>
      <c r="P1161" s="256"/>
      <c r="Q1161" s="259"/>
      <c r="R1161" s="259"/>
      <c r="S1161" s="259"/>
      <c r="T1161" s="259"/>
    </row>
    <row r="1162" spans="1:20" x14ac:dyDescent="0.2">
      <c r="A1162" s="256"/>
      <c r="B1162" s="257"/>
      <c r="C1162" s="283"/>
      <c r="D1162" s="259"/>
      <c r="E1162" s="259"/>
      <c r="F1162" s="259"/>
      <c r="G1162" s="259"/>
      <c r="H1162" s="259"/>
      <c r="I1162" s="256"/>
      <c r="J1162" s="284"/>
      <c r="K1162" s="245" t="str">
        <f>IF(BDCORRECTIVA[[#This Row],[Fecha entrada]]=0,"",BDCORRECTIVA[[#This Row],[Fecha Fin]]-BDCORRECTIVA[[#This Row],[Fecha entrada]]+1)</f>
        <v/>
      </c>
      <c r="L1162" s="256"/>
      <c r="M1162" s="256"/>
      <c r="N1162" s="256"/>
      <c r="O1162" s="256"/>
      <c r="P1162" s="256"/>
      <c r="Q1162" s="259"/>
      <c r="R1162" s="259"/>
      <c r="S1162" s="259"/>
      <c r="T1162" s="259"/>
    </row>
    <row r="1163" spans="1:20" x14ac:dyDescent="0.2">
      <c r="A1163" s="256"/>
      <c r="B1163" s="257"/>
      <c r="C1163" s="283"/>
      <c r="D1163" s="259"/>
      <c r="E1163" s="259"/>
      <c r="F1163" s="259"/>
      <c r="G1163" s="259"/>
      <c r="H1163" s="259"/>
      <c r="I1163" s="256"/>
      <c r="J1163" s="284"/>
      <c r="K1163" s="245" t="str">
        <f>IF(BDCORRECTIVA[[#This Row],[Fecha entrada]]=0,"",BDCORRECTIVA[[#This Row],[Fecha Fin]]-BDCORRECTIVA[[#This Row],[Fecha entrada]]+1)</f>
        <v/>
      </c>
      <c r="L1163" s="256"/>
      <c r="M1163" s="256"/>
      <c r="N1163" s="256"/>
      <c r="O1163" s="256"/>
      <c r="P1163" s="256"/>
      <c r="Q1163" s="259"/>
      <c r="R1163" s="259"/>
      <c r="S1163" s="259"/>
      <c r="T1163" s="259"/>
    </row>
    <row r="1164" spans="1:20" x14ac:dyDescent="0.2">
      <c r="A1164" s="256"/>
      <c r="B1164" s="257"/>
      <c r="C1164" s="283"/>
      <c r="D1164" s="259"/>
      <c r="E1164" s="259"/>
      <c r="F1164" s="259"/>
      <c r="G1164" s="259"/>
      <c r="H1164" s="259"/>
      <c r="I1164" s="256"/>
      <c r="J1164" s="284"/>
      <c r="K1164" s="245" t="str">
        <f>IF(BDCORRECTIVA[[#This Row],[Fecha entrada]]=0,"",BDCORRECTIVA[[#This Row],[Fecha Fin]]-BDCORRECTIVA[[#This Row],[Fecha entrada]]+1)</f>
        <v/>
      </c>
      <c r="L1164" s="256"/>
      <c r="M1164" s="256"/>
      <c r="N1164" s="256"/>
      <c r="O1164" s="256"/>
      <c r="P1164" s="256"/>
      <c r="Q1164" s="259"/>
      <c r="R1164" s="259"/>
      <c r="S1164" s="259"/>
      <c r="T1164" s="259"/>
    </row>
    <row r="1165" spans="1:20" x14ac:dyDescent="0.2">
      <c r="A1165" s="256"/>
      <c r="B1165" s="257"/>
      <c r="C1165" s="283"/>
      <c r="D1165" s="259"/>
      <c r="E1165" s="259"/>
      <c r="F1165" s="259"/>
      <c r="G1165" s="259"/>
      <c r="H1165" s="259"/>
      <c r="I1165" s="256"/>
      <c r="J1165" s="284"/>
      <c r="K1165" s="245" t="str">
        <f>IF(BDCORRECTIVA[[#This Row],[Fecha entrada]]=0,"",BDCORRECTIVA[[#This Row],[Fecha Fin]]-BDCORRECTIVA[[#This Row],[Fecha entrada]]+1)</f>
        <v/>
      </c>
      <c r="L1165" s="256"/>
      <c r="M1165" s="256"/>
      <c r="N1165" s="256"/>
      <c r="O1165" s="256"/>
      <c r="P1165" s="256"/>
      <c r="Q1165" s="259"/>
      <c r="R1165" s="259"/>
      <c r="S1165" s="259"/>
      <c r="T1165" s="259"/>
    </row>
    <row r="1166" spans="1:20" x14ac:dyDescent="0.2">
      <c r="A1166" s="256"/>
      <c r="B1166" s="257"/>
      <c r="C1166" s="283"/>
      <c r="D1166" s="259"/>
      <c r="E1166" s="259"/>
      <c r="F1166" s="259"/>
      <c r="G1166" s="259"/>
      <c r="H1166" s="259"/>
      <c r="I1166" s="256"/>
      <c r="J1166" s="284"/>
      <c r="K1166" s="245" t="str">
        <f>IF(BDCORRECTIVA[[#This Row],[Fecha entrada]]=0,"",BDCORRECTIVA[[#This Row],[Fecha Fin]]-BDCORRECTIVA[[#This Row],[Fecha entrada]]+1)</f>
        <v/>
      </c>
      <c r="L1166" s="256"/>
      <c r="M1166" s="256"/>
      <c r="N1166" s="256"/>
      <c r="O1166" s="256"/>
      <c r="P1166" s="256"/>
      <c r="Q1166" s="259"/>
      <c r="R1166" s="259"/>
      <c r="S1166" s="259"/>
      <c r="T1166" s="259"/>
    </row>
    <row r="1167" spans="1:20" x14ac:dyDescent="0.2">
      <c r="A1167" s="256"/>
      <c r="B1167" s="257"/>
      <c r="C1167" s="283"/>
      <c r="D1167" s="259"/>
      <c r="E1167" s="259"/>
      <c r="F1167" s="259"/>
      <c r="G1167" s="259"/>
      <c r="H1167" s="259"/>
      <c r="I1167" s="256"/>
      <c r="J1167" s="284"/>
      <c r="K1167" s="245" t="str">
        <f>IF(BDCORRECTIVA[[#This Row],[Fecha entrada]]=0,"",BDCORRECTIVA[[#This Row],[Fecha Fin]]-BDCORRECTIVA[[#This Row],[Fecha entrada]]+1)</f>
        <v/>
      </c>
      <c r="L1167" s="256"/>
      <c r="M1167" s="256"/>
      <c r="N1167" s="256"/>
      <c r="O1167" s="256"/>
      <c r="P1167" s="256"/>
      <c r="Q1167" s="259"/>
      <c r="R1167" s="259"/>
      <c r="S1167" s="259"/>
      <c r="T1167" s="259"/>
    </row>
    <row r="1168" spans="1:20" x14ac:dyDescent="0.2">
      <c r="A1168" s="256"/>
      <c r="B1168" s="257"/>
      <c r="C1168" s="283"/>
      <c r="D1168" s="259"/>
      <c r="E1168" s="259"/>
      <c r="F1168" s="259"/>
      <c r="G1168" s="259"/>
      <c r="H1168" s="259"/>
      <c r="I1168" s="256"/>
      <c r="J1168" s="284"/>
      <c r="K1168" s="245" t="str">
        <f>IF(BDCORRECTIVA[[#This Row],[Fecha entrada]]=0,"",BDCORRECTIVA[[#This Row],[Fecha Fin]]-BDCORRECTIVA[[#This Row],[Fecha entrada]]+1)</f>
        <v/>
      </c>
      <c r="L1168" s="256"/>
      <c r="M1168" s="256"/>
      <c r="N1168" s="256"/>
      <c r="O1168" s="256"/>
      <c r="P1168" s="256"/>
      <c r="Q1168" s="259"/>
      <c r="R1168" s="259"/>
      <c r="S1168" s="259"/>
      <c r="T1168" s="259"/>
    </row>
    <row r="1169" spans="1:20" x14ac:dyDescent="0.2">
      <c r="A1169" s="256"/>
      <c r="B1169" s="257"/>
      <c r="C1169" s="283"/>
      <c r="D1169" s="259"/>
      <c r="E1169" s="259"/>
      <c r="F1169" s="259"/>
      <c r="G1169" s="259"/>
      <c r="H1169" s="259"/>
      <c r="I1169" s="256"/>
      <c r="J1169" s="284"/>
      <c r="K1169" s="245" t="str">
        <f>IF(BDCORRECTIVA[[#This Row],[Fecha entrada]]=0,"",BDCORRECTIVA[[#This Row],[Fecha Fin]]-BDCORRECTIVA[[#This Row],[Fecha entrada]]+1)</f>
        <v/>
      </c>
      <c r="L1169" s="256"/>
      <c r="M1169" s="256"/>
      <c r="N1169" s="256"/>
      <c r="O1169" s="256"/>
      <c r="P1169" s="256"/>
      <c r="Q1169" s="259"/>
      <c r="R1169" s="259"/>
      <c r="S1169" s="259"/>
      <c r="T1169" s="259"/>
    </row>
    <row r="1170" spans="1:20" x14ac:dyDescent="0.2">
      <c r="A1170" s="256"/>
      <c r="B1170" s="257"/>
      <c r="C1170" s="283"/>
      <c r="D1170" s="259"/>
      <c r="E1170" s="259"/>
      <c r="F1170" s="259"/>
      <c r="G1170" s="259"/>
      <c r="H1170" s="259"/>
      <c r="I1170" s="256"/>
      <c r="J1170" s="284"/>
      <c r="K1170" s="245" t="str">
        <f>IF(BDCORRECTIVA[[#This Row],[Fecha entrada]]=0,"",BDCORRECTIVA[[#This Row],[Fecha Fin]]-BDCORRECTIVA[[#This Row],[Fecha entrada]]+1)</f>
        <v/>
      </c>
      <c r="L1170" s="256"/>
      <c r="M1170" s="256"/>
      <c r="N1170" s="256"/>
      <c r="O1170" s="256"/>
      <c r="P1170" s="256"/>
      <c r="Q1170" s="259"/>
      <c r="R1170" s="259"/>
      <c r="S1170" s="259"/>
      <c r="T1170" s="259"/>
    </row>
    <row r="1171" spans="1:20" x14ac:dyDescent="0.2">
      <c r="A1171" s="256"/>
      <c r="B1171" s="257"/>
      <c r="C1171" s="283"/>
      <c r="D1171" s="259"/>
      <c r="E1171" s="259"/>
      <c r="F1171" s="259"/>
      <c r="G1171" s="259"/>
      <c r="H1171" s="259"/>
      <c r="I1171" s="256"/>
      <c r="J1171" s="284"/>
      <c r="K1171" s="245" t="str">
        <f>IF(BDCORRECTIVA[[#This Row],[Fecha entrada]]=0,"",BDCORRECTIVA[[#This Row],[Fecha Fin]]-BDCORRECTIVA[[#This Row],[Fecha entrada]]+1)</f>
        <v/>
      </c>
      <c r="L1171" s="256"/>
      <c r="M1171" s="256"/>
      <c r="N1171" s="256"/>
      <c r="O1171" s="256"/>
      <c r="P1171" s="256"/>
      <c r="Q1171" s="259"/>
      <c r="R1171" s="259"/>
      <c r="S1171" s="259"/>
      <c r="T1171" s="259"/>
    </row>
    <row r="1172" spans="1:20" x14ac:dyDescent="0.2">
      <c r="A1172" s="256"/>
      <c r="B1172" s="257"/>
      <c r="C1172" s="283"/>
      <c r="D1172" s="259"/>
      <c r="E1172" s="259"/>
      <c r="F1172" s="259"/>
      <c r="G1172" s="259"/>
      <c r="H1172" s="259"/>
      <c r="I1172" s="256"/>
      <c r="J1172" s="284"/>
      <c r="K1172" s="245" t="str">
        <f>IF(BDCORRECTIVA[[#This Row],[Fecha entrada]]=0,"",BDCORRECTIVA[[#This Row],[Fecha Fin]]-BDCORRECTIVA[[#This Row],[Fecha entrada]]+1)</f>
        <v/>
      </c>
      <c r="L1172" s="256"/>
      <c r="M1172" s="256"/>
      <c r="N1172" s="256"/>
      <c r="O1172" s="256"/>
      <c r="P1172" s="256"/>
      <c r="Q1172" s="259"/>
      <c r="R1172" s="259"/>
      <c r="S1172" s="259"/>
      <c r="T1172" s="259"/>
    </row>
    <row r="1173" spans="1:20" x14ac:dyDescent="0.2">
      <c r="A1173" s="256"/>
      <c r="B1173" s="257"/>
      <c r="C1173" s="283"/>
      <c r="D1173" s="259"/>
      <c r="E1173" s="259"/>
      <c r="F1173" s="259"/>
      <c r="G1173" s="259"/>
      <c r="H1173" s="259"/>
      <c r="I1173" s="256"/>
      <c r="J1173" s="284"/>
      <c r="K1173" s="245" t="str">
        <f>IF(BDCORRECTIVA[[#This Row],[Fecha entrada]]=0,"",BDCORRECTIVA[[#This Row],[Fecha Fin]]-BDCORRECTIVA[[#This Row],[Fecha entrada]]+1)</f>
        <v/>
      </c>
      <c r="L1173" s="256"/>
      <c r="M1173" s="256"/>
      <c r="N1173" s="256"/>
      <c r="O1173" s="256"/>
      <c r="P1173" s="256"/>
      <c r="Q1173" s="259"/>
      <c r="R1173" s="259"/>
      <c r="S1173" s="259"/>
      <c r="T1173" s="259"/>
    </row>
    <row r="1174" spans="1:20" x14ac:dyDescent="0.2">
      <c r="A1174" s="256"/>
      <c r="B1174" s="257"/>
      <c r="C1174" s="283"/>
      <c r="D1174" s="259"/>
      <c r="E1174" s="259"/>
      <c r="F1174" s="259"/>
      <c r="G1174" s="259"/>
      <c r="H1174" s="259"/>
      <c r="I1174" s="256"/>
      <c r="J1174" s="284"/>
      <c r="K1174" s="245" t="str">
        <f>IF(BDCORRECTIVA[[#This Row],[Fecha entrada]]=0,"",BDCORRECTIVA[[#This Row],[Fecha Fin]]-BDCORRECTIVA[[#This Row],[Fecha entrada]]+1)</f>
        <v/>
      </c>
      <c r="L1174" s="256"/>
      <c r="M1174" s="256"/>
      <c r="N1174" s="256"/>
      <c r="O1174" s="256"/>
      <c r="P1174" s="256"/>
      <c r="Q1174" s="259"/>
      <c r="R1174" s="259"/>
      <c r="S1174" s="259"/>
      <c r="T1174" s="259"/>
    </row>
    <row r="1175" spans="1:20" x14ac:dyDescent="0.2">
      <c r="A1175" s="256"/>
      <c r="B1175" s="257"/>
      <c r="C1175" s="283"/>
      <c r="D1175" s="259"/>
      <c r="E1175" s="259"/>
      <c r="F1175" s="259"/>
      <c r="G1175" s="259"/>
      <c r="H1175" s="259"/>
      <c r="I1175" s="256"/>
      <c r="J1175" s="284"/>
      <c r="K1175" s="245" t="str">
        <f>IF(BDCORRECTIVA[[#This Row],[Fecha entrada]]=0,"",BDCORRECTIVA[[#This Row],[Fecha Fin]]-BDCORRECTIVA[[#This Row],[Fecha entrada]]+1)</f>
        <v/>
      </c>
      <c r="L1175" s="256"/>
      <c r="M1175" s="256"/>
      <c r="N1175" s="256"/>
      <c r="O1175" s="256"/>
      <c r="P1175" s="256"/>
      <c r="Q1175" s="259"/>
      <c r="R1175" s="259"/>
      <c r="S1175" s="259"/>
      <c r="T1175" s="259"/>
    </row>
    <row r="1176" spans="1:20" x14ac:dyDescent="0.2">
      <c r="A1176" s="256"/>
      <c r="B1176" s="257"/>
      <c r="C1176" s="283"/>
      <c r="D1176" s="259"/>
      <c r="E1176" s="259"/>
      <c r="F1176" s="259"/>
      <c r="G1176" s="259"/>
      <c r="H1176" s="259"/>
      <c r="I1176" s="256"/>
      <c r="J1176" s="284"/>
      <c r="K1176" s="245" t="str">
        <f>IF(BDCORRECTIVA[[#This Row],[Fecha entrada]]=0,"",BDCORRECTIVA[[#This Row],[Fecha Fin]]-BDCORRECTIVA[[#This Row],[Fecha entrada]]+1)</f>
        <v/>
      </c>
      <c r="L1176" s="256"/>
      <c r="M1176" s="256"/>
      <c r="N1176" s="256"/>
      <c r="O1176" s="256"/>
      <c r="P1176" s="256"/>
      <c r="Q1176" s="259"/>
      <c r="R1176" s="259"/>
      <c r="S1176" s="259"/>
      <c r="T1176" s="259"/>
    </row>
    <row r="1177" spans="1:20" x14ac:dyDescent="0.2">
      <c r="A1177" s="256"/>
      <c r="B1177" s="257"/>
      <c r="C1177" s="283"/>
      <c r="D1177" s="259"/>
      <c r="E1177" s="259"/>
      <c r="F1177" s="259"/>
      <c r="G1177" s="259"/>
      <c r="H1177" s="259"/>
      <c r="I1177" s="256"/>
      <c r="J1177" s="284"/>
      <c r="K1177" s="245" t="str">
        <f>IF(BDCORRECTIVA[[#This Row],[Fecha entrada]]=0,"",BDCORRECTIVA[[#This Row],[Fecha Fin]]-BDCORRECTIVA[[#This Row],[Fecha entrada]]+1)</f>
        <v/>
      </c>
      <c r="L1177" s="256"/>
      <c r="M1177" s="256"/>
      <c r="N1177" s="256"/>
      <c r="O1177" s="256"/>
      <c r="P1177" s="256"/>
      <c r="Q1177" s="259"/>
      <c r="R1177" s="259"/>
      <c r="S1177" s="259"/>
      <c r="T1177" s="259"/>
    </row>
    <row r="1178" spans="1:20" x14ac:dyDescent="0.2">
      <c r="A1178" s="256"/>
      <c r="B1178" s="257"/>
      <c r="C1178" s="283"/>
      <c r="D1178" s="259"/>
      <c r="E1178" s="259"/>
      <c r="F1178" s="259"/>
      <c r="G1178" s="259"/>
      <c r="H1178" s="259"/>
      <c r="I1178" s="256"/>
      <c r="J1178" s="284"/>
      <c r="K1178" s="245" t="str">
        <f>IF(BDCORRECTIVA[[#This Row],[Fecha entrada]]=0,"",BDCORRECTIVA[[#This Row],[Fecha Fin]]-BDCORRECTIVA[[#This Row],[Fecha entrada]]+1)</f>
        <v/>
      </c>
      <c r="L1178" s="256"/>
      <c r="M1178" s="256"/>
      <c r="N1178" s="256"/>
      <c r="O1178" s="256"/>
      <c r="P1178" s="256"/>
      <c r="Q1178" s="259"/>
      <c r="R1178" s="259"/>
      <c r="S1178" s="259"/>
      <c r="T1178" s="259"/>
    </row>
    <row r="1179" spans="1:20" x14ac:dyDescent="0.2">
      <c r="A1179" s="256"/>
      <c r="B1179" s="257"/>
      <c r="C1179" s="283"/>
      <c r="D1179" s="259"/>
      <c r="E1179" s="259"/>
      <c r="F1179" s="259"/>
      <c r="G1179" s="259"/>
      <c r="H1179" s="259"/>
      <c r="I1179" s="256"/>
      <c r="J1179" s="284"/>
      <c r="K1179" s="245" t="str">
        <f>IF(BDCORRECTIVA[[#This Row],[Fecha entrada]]=0,"",BDCORRECTIVA[[#This Row],[Fecha Fin]]-BDCORRECTIVA[[#This Row],[Fecha entrada]]+1)</f>
        <v/>
      </c>
      <c r="L1179" s="256"/>
      <c r="M1179" s="256"/>
      <c r="N1179" s="256"/>
      <c r="O1179" s="256"/>
      <c r="P1179" s="256"/>
      <c r="Q1179" s="259"/>
      <c r="R1179" s="259"/>
      <c r="S1179" s="259"/>
      <c r="T1179" s="259"/>
    </row>
    <row r="1180" spans="1:20" x14ac:dyDescent="0.2">
      <c r="A1180" s="256"/>
      <c r="B1180" s="257"/>
      <c r="C1180" s="283"/>
      <c r="D1180" s="259"/>
      <c r="E1180" s="259"/>
      <c r="F1180" s="259"/>
      <c r="G1180" s="259"/>
      <c r="H1180" s="259"/>
      <c r="I1180" s="256"/>
      <c r="J1180" s="284"/>
      <c r="K1180" s="245" t="str">
        <f>IF(BDCORRECTIVA[[#This Row],[Fecha entrada]]=0,"",BDCORRECTIVA[[#This Row],[Fecha Fin]]-BDCORRECTIVA[[#This Row],[Fecha entrada]]+1)</f>
        <v/>
      </c>
      <c r="L1180" s="256"/>
      <c r="M1180" s="256"/>
      <c r="N1180" s="256"/>
      <c r="O1180" s="256"/>
      <c r="P1180" s="256"/>
      <c r="Q1180" s="259"/>
      <c r="R1180" s="259"/>
      <c r="S1180" s="259"/>
      <c r="T1180" s="259"/>
    </row>
    <row r="1181" spans="1:20" x14ac:dyDescent="0.2">
      <c r="A1181" s="256"/>
      <c r="B1181" s="257"/>
      <c r="C1181" s="283"/>
      <c r="D1181" s="259"/>
      <c r="E1181" s="259"/>
      <c r="F1181" s="259"/>
      <c r="G1181" s="259"/>
      <c r="H1181" s="259"/>
      <c r="I1181" s="256"/>
      <c r="J1181" s="284"/>
      <c r="K1181" s="245" t="str">
        <f>IF(BDCORRECTIVA[[#This Row],[Fecha entrada]]=0,"",BDCORRECTIVA[[#This Row],[Fecha Fin]]-BDCORRECTIVA[[#This Row],[Fecha entrada]]+1)</f>
        <v/>
      </c>
      <c r="L1181" s="256"/>
      <c r="M1181" s="256"/>
      <c r="N1181" s="256"/>
      <c r="O1181" s="256"/>
      <c r="P1181" s="256"/>
      <c r="Q1181" s="259"/>
      <c r="R1181" s="259"/>
      <c r="S1181" s="259"/>
      <c r="T1181" s="259"/>
    </row>
    <row r="1182" spans="1:20" x14ac:dyDescent="0.2">
      <c r="A1182" s="256"/>
      <c r="B1182" s="257"/>
      <c r="C1182" s="283"/>
      <c r="D1182" s="259"/>
      <c r="E1182" s="259"/>
      <c r="F1182" s="259"/>
      <c r="G1182" s="259"/>
      <c r="H1182" s="259"/>
      <c r="I1182" s="256"/>
      <c r="J1182" s="284"/>
      <c r="K1182" s="245" t="str">
        <f>IF(BDCORRECTIVA[[#This Row],[Fecha entrada]]=0,"",BDCORRECTIVA[[#This Row],[Fecha Fin]]-BDCORRECTIVA[[#This Row],[Fecha entrada]]+1)</f>
        <v/>
      </c>
      <c r="L1182" s="256"/>
      <c r="M1182" s="256"/>
      <c r="N1182" s="256"/>
      <c r="O1182" s="256"/>
      <c r="P1182" s="256"/>
      <c r="Q1182" s="259"/>
      <c r="R1182" s="259"/>
      <c r="S1182" s="259"/>
      <c r="T1182" s="259"/>
    </row>
    <row r="1183" spans="1:20" x14ac:dyDescent="0.2">
      <c r="A1183" s="256"/>
      <c r="B1183" s="257"/>
      <c r="C1183" s="283"/>
      <c r="D1183" s="259"/>
      <c r="E1183" s="259"/>
      <c r="F1183" s="259"/>
      <c r="G1183" s="259"/>
      <c r="H1183" s="259"/>
      <c r="I1183" s="256"/>
      <c r="J1183" s="284"/>
      <c r="K1183" s="245" t="str">
        <f>IF(BDCORRECTIVA[[#This Row],[Fecha entrada]]=0,"",BDCORRECTIVA[[#This Row],[Fecha Fin]]-BDCORRECTIVA[[#This Row],[Fecha entrada]]+1)</f>
        <v/>
      </c>
      <c r="L1183" s="256"/>
      <c r="M1183" s="256"/>
      <c r="N1183" s="256"/>
      <c r="O1183" s="256"/>
      <c r="P1183" s="256"/>
      <c r="Q1183" s="259"/>
      <c r="R1183" s="259"/>
      <c r="S1183" s="259"/>
      <c r="T1183" s="259"/>
    </row>
    <row r="1184" spans="1:20" x14ac:dyDescent="0.2">
      <c r="A1184" s="256"/>
      <c r="B1184" s="257"/>
      <c r="C1184" s="283"/>
      <c r="D1184" s="259"/>
      <c r="E1184" s="259"/>
      <c r="F1184" s="259"/>
      <c r="G1184" s="259"/>
      <c r="H1184" s="259"/>
      <c r="I1184" s="256"/>
      <c r="J1184" s="284"/>
      <c r="K1184" s="245" t="str">
        <f>IF(BDCORRECTIVA[[#This Row],[Fecha entrada]]=0,"",BDCORRECTIVA[[#This Row],[Fecha Fin]]-BDCORRECTIVA[[#This Row],[Fecha entrada]]+1)</f>
        <v/>
      </c>
      <c r="L1184" s="256"/>
      <c r="M1184" s="256"/>
      <c r="N1184" s="256"/>
      <c r="O1184" s="256"/>
      <c r="P1184" s="256"/>
      <c r="Q1184" s="259"/>
      <c r="R1184" s="259"/>
      <c r="S1184" s="259"/>
      <c r="T1184" s="259"/>
    </row>
    <row r="1185" spans="1:20" x14ac:dyDescent="0.2">
      <c r="A1185" s="256"/>
      <c r="B1185" s="257"/>
      <c r="C1185" s="283"/>
      <c r="D1185" s="259"/>
      <c r="E1185" s="259"/>
      <c r="F1185" s="259"/>
      <c r="G1185" s="259"/>
      <c r="H1185" s="259"/>
      <c r="I1185" s="256"/>
      <c r="J1185" s="284"/>
      <c r="K1185" s="245" t="str">
        <f>IF(BDCORRECTIVA[[#This Row],[Fecha entrada]]=0,"",BDCORRECTIVA[[#This Row],[Fecha Fin]]-BDCORRECTIVA[[#This Row],[Fecha entrada]]+1)</f>
        <v/>
      </c>
      <c r="L1185" s="256"/>
      <c r="M1185" s="256"/>
      <c r="N1185" s="256"/>
      <c r="O1185" s="256"/>
      <c r="P1185" s="256"/>
      <c r="Q1185" s="259"/>
      <c r="R1185" s="259"/>
      <c r="S1185" s="259"/>
      <c r="T1185" s="259"/>
    </row>
    <row r="1186" spans="1:20" x14ac:dyDescent="0.2">
      <c r="A1186" s="256"/>
      <c r="B1186" s="257"/>
      <c r="C1186" s="283"/>
      <c r="D1186" s="259"/>
      <c r="E1186" s="259"/>
      <c r="F1186" s="259"/>
      <c r="G1186" s="259"/>
      <c r="H1186" s="259"/>
      <c r="I1186" s="256"/>
      <c r="J1186" s="284"/>
      <c r="K1186" s="245" t="str">
        <f>IF(BDCORRECTIVA[[#This Row],[Fecha entrada]]=0,"",BDCORRECTIVA[[#This Row],[Fecha Fin]]-BDCORRECTIVA[[#This Row],[Fecha entrada]]+1)</f>
        <v/>
      </c>
      <c r="L1186" s="256"/>
      <c r="M1186" s="256"/>
      <c r="N1186" s="256"/>
      <c r="O1186" s="256"/>
      <c r="P1186" s="256"/>
      <c r="Q1186" s="259"/>
      <c r="R1186" s="259"/>
      <c r="S1186" s="259"/>
      <c r="T1186" s="259"/>
    </row>
    <row r="1187" spans="1:20" x14ac:dyDescent="0.2">
      <c r="A1187" s="256"/>
      <c r="B1187" s="257"/>
      <c r="C1187" s="283"/>
      <c r="D1187" s="259"/>
      <c r="E1187" s="259"/>
      <c r="F1187" s="259"/>
      <c r="G1187" s="259"/>
      <c r="H1187" s="259"/>
      <c r="I1187" s="256"/>
      <c r="J1187" s="284"/>
      <c r="K1187" s="245" t="str">
        <f>IF(BDCORRECTIVA[[#This Row],[Fecha entrada]]=0,"",BDCORRECTIVA[[#This Row],[Fecha Fin]]-BDCORRECTIVA[[#This Row],[Fecha entrada]]+1)</f>
        <v/>
      </c>
      <c r="L1187" s="256"/>
      <c r="M1187" s="256"/>
      <c r="N1187" s="256"/>
      <c r="O1187" s="256"/>
      <c r="P1187" s="256"/>
      <c r="Q1187" s="259"/>
      <c r="R1187" s="259"/>
      <c r="S1187" s="259"/>
      <c r="T1187" s="259"/>
    </row>
    <row r="1188" spans="1:20" x14ac:dyDescent="0.2">
      <c r="A1188" s="256"/>
      <c r="B1188" s="257"/>
      <c r="C1188" s="283"/>
      <c r="D1188" s="259"/>
      <c r="E1188" s="259"/>
      <c r="F1188" s="259"/>
      <c r="G1188" s="259"/>
      <c r="H1188" s="259"/>
      <c r="I1188" s="256"/>
      <c r="J1188" s="284"/>
      <c r="K1188" s="245" t="str">
        <f>IF(BDCORRECTIVA[[#This Row],[Fecha entrada]]=0,"",BDCORRECTIVA[[#This Row],[Fecha Fin]]-BDCORRECTIVA[[#This Row],[Fecha entrada]]+1)</f>
        <v/>
      </c>
      <c r="L1188" s="256"/>
      <c r="M1188" s="256"/>
      <c r="N1188" s="256"/>
      <c r="O1188" s="256"/>
      <c r="P1188" s="256"/>
      <c r="Q1188" s="259"/>
      <c r="R1188" s="259"/>
      <c r="S1188" s="259"/>
      <c r="T1188" s="259"/>
    </row>
    <row r="1189" spans="1:20" x14ac:dyDescent="0.2">
      <c r="A1189" s="256"/>
      <c r="B1189" s="257"/>
      <c r="C1189" s="283"/>
      <c r="D1189" s="259"/>
      <c r="E1189" s="259"/>
      <c r="F1189" s="259"/>
      <c r="G1189" s="259"/>
      <c r="H1189" s="259"/>
      <c r="I1189" s="256"/>
      <c r="J1189" s="284"/>
      <c r="K1189" s="245" t="str">
        <f>IF(BDCORRECTIVA[[#This Row],[Fecha entrada]]=0,"",BDCORRECTIVA[[#This Row],[Fecha Fin]]-BDCORRECTIVA[[#This Row],[Fecha entrada]]+1)</f>
        <v/>
      </c>
      <c r="L1189" s="256"/>
      <c r="M1189" s="256"/>
      <c r="N1189" s="256"/>
      <c r="O1189" s="256"/>
      <c r="P1189" s="256"/>
      <c r="Q1189" s="259"/>
      <c r="R1189" s="259"/>
      <c r="S1189" s="259"/>
      <c r="T1189" s="259"/>
    </row>
    <row r="1190" spans="1:20" x14ac:dyDescent="0.2">
      <c r="A1190" s="256"/>
      <c r="B1190" s="257"/>
      <c r="C1190" s="283"/>
      <c r="D1190" s="259"/>
      <c r="E1190" s="259"/>
      <c r="F1190" s="259"/>
      <c r="G1190" s="259"/>
      <c r="H1190" s="259"/>
      <c r="I1190" s="256"/>
      <c r="J1190" s="284"/>
      <c r="K1190" s="245" t="str">
        <f>IF(BDCORRECTIVA[[#This Row],[Fecha entrada]]=0,"",BDCORRECTIVA[[#This Row],[Fecha Fin]]-BDCORRECTIVA[[#This Row],[Fecha entrada]]+1)</f>
        <v/>
      </c>
      <c r="L1190" s="256"/>
      <c r="M1190" s="256"/>
      <c r="N1190" s="256"/>
      <c r="O1190" s="256"/>
      <c r="P1190" s="256"/>
      <c r="Q1190" s="259"/>
      <c r="R1190" s="259"/>
      <c r="S1190" s="259"/>
      <c r="T1190" s="259"/>
    </row>
    <row r="1191" spans="1:20" x14ac:dyDescent="0.2">
      <c r="A1191" s="256"/>
      <c r="B1191" s="257"/>
      <c r="C1191" s="283"/>
      <c r="D1191" s="259"/>
      <c r="E1191" s="259"/>
      <c r="F1191" s="259"/>
      <c r="G1191" s="259"/>
      <c r="H1191" s="259"/>
      <c r="I1191" s="256"/>
      <c r="J1191" s="284"/>
      <c r="K1191" s="245" t="str">
        <f>IF(BDCORRECTIVA[[#This Row],[Fecha entrada]]=0,"",BDCORRECTIVA[[#This Row],[Fecha Fin]]-BDCORRECTIVA[[#This Row],[Fecha entrada]]+1)</f>
        <v/>
      </c>
      <c r="L1191" s="256"/>
      <c r="M1191" s="256"/>
      <c r="N1191" s="256"/>
      <c r="O1191" s="256"/>
      <c r="P1191" s="256"/>
      <c r="Q1191" s="259"/>
      <c r="R1191" s="259"/>
      <c r="S1191" s="259"/>
      <c r="T1191" s="259"/>
    </row>
    <row r="1192" spans="1:20" x14ac:dyDescent="0.2">
      <c r="A1192" s="256"/>
      <c r="B1192" s="257"/>
      <c r="C1192" s="283"/>
      <c r="D1192" s="259"/>
      <c r="E1192" s="259"/>
      <c r="F1192" s="259"/>
      <c r="G1192" s="259"/>
      <c r="H1192" s="259"/>
      <c r="I1192" s="256"/>
      <c r="J1192" s="284"/>
      <c r="K1192" s="245" t="str">
        <f>IF(BDCORRECTIVA[[#This Row],[Fecha entrada]]=0,"",BDCORRECTIVA[[#This Row],[Fecha Fin]]-BDCORRECTIVA[[#This Row],[Fecha entrada]]+1)</f>
        <v/>
      </c>
      <c r="L1192" s="256"/>
      <c r="M1192" s="256"/>
      <c r="N1192" s="256"/>
      <c r="O1192" s="256"/>
      <c r="P1192" s="256"/>
      <c r="Q1192" s="259"/>
      <c r="R1192" s="259"/>
      <c r="S1192" s="259"/>
      <c r="T1192" s="259"/>
    </row>
    <row r="1193" spans="1:20" x14ac:dyDescent="0.2">
      <c r="A1193" s="256"/>
      <c r="B1193" s="257"/>
      <c r="C1193" s="283"/>
      <c r="D1193" s="259"/>
      <c r="E1193" s="259"/>
      <c r="F1193" s="259"/>
      <c r="G1193" s="259"/>
      <c r="H1193" s="259"/>
      <c r="I1193" s="256"/>
      <c r="J1193" s="284"/>
      <c r="K1193" s="245" t="str">
        <f>IF(BDCORRECTIVA[[#This Row],[Fecha entrada]]=0,"",BDCORRECTIVA[[#This Row],[Fecha Fin]]-BDCORRECTIVA[[#This Row],[Fecha entrada]]+1)</f>
        <v/>
      </c>
      <c r="L1193" s="256"/>
      <c r="M1193" s="256"/>
      <c r="N1193" s="256"/>
      <c r="O1193" s="256"/>
      <c r="P1193" s="256"/>
      <c r="Q1193" s="259"/>
      <c r="R1193" s="259"/>
      <c r="S1193" s="259"/>
      <c r="T1193" s="259"/>
    </row>
    <row r="1194" spans="1:20" x14ac:dyDescent="0.2">
      <c r="A1194" s="256"/>
      <c r="B1194" s="257"/>
      <c r="C1194" s="283"/>
      <c r="D1194" s="259"/>
      <c r="E1194" s="259"/>
      <c r="F1194" s="259"/>
      <c r="G1194" s="259"/>
      <c r="H1194" s="259"/>
      <c r="I1194" s="256"/>
      <c r="J1194" s="284"/>
      <c r="K1194" s="245" t="str">
        <f>IF(BDCORRECTIVA[[#This Row],[Fecha entrada]]=0,"",BDCORRECTIVA[[#This Row],[Fecha Fin]]-BDCORRECTIVA[[#This Row],[Fecha entrada]]+1)</f>
        <v/>
      </c>
      <c r="L1194" s="256"/>
      <c r="M1194" s="256"/>
      <c r="N1194" s="256"/>
      <c r="O1194" s="256"/>
      <c r="P1194" s="256"/>
      <c r="Q1194" s="259"/>
      <c r="R1194" s="259"/>
      <c r="S1194" s="259"/>
      <c r="T1194" s="259"/>
    </row>
    <row r="1195" spans="1:20" x14ac:dyDescent="0.2">
      <c r="A1195" s="256"/>
      <c r="B1195" s="257"/>
      <c r="C1195" s="283"/>
      <c r="D1195" s="259"/>
      <c r="E1195" s="259"/>
      <c r="F1195" s="259"/>
      <c r="G1195" s="259"/>
      <c r="H1195" s="259"/>
      <c r="I1195" s="256"/>
      <c r="J1195" s="284"/>
      <c r="K1195" s="245" t="str">
        <f>IF(BDCORRECTIVA[[#This Row],[Fecha entrada]]=0,"",BDCORRECTIVA[[#This Row],[Fecha Fin]]-BDCORRECTIVA[[#This Row],[Fecha entrada]]+1)</f>
        <v/>
      </c>
      <c r="L1195" s="256"/>
      <c r="M1195" s="256"/>
      <c r="N1195" s="256"/>
      <c r="O1195" s="256"/>
      <c r="P1195" s="256"/>
      <c r="Q1195" s="259"/>
      <c r="R1195" s="259"/>
      <c r="S1195" s="259"/>
      <c r="T1195" s="259"/>
    </row>
    <row r="1196" spans="1:20" x14ac:dyDescent="0.2">
      <c r="A1196" s="256"/>
      <c r="B1196" s="257"/>
      <c r="C1196" s="283"/>
      <c r="D1196" s="259"/>
      <c r="E1196" s="259"/>
      <c r="F1196" s="259"/>
      <c r="G1196" s="259"/>
      <c r="H1196" s="259"/>
      <c r="I1196" s="256"/>
      <c r="J1196" s="284"/>
      <c r="K1196" s="245" t="str">
        <f>IF(BDCORRECTIVA[[#This Row],[Fecha entrada]]=0,"",BDCORRECTIVA[[#This Row],[Fecha Fin]]-BDCORRECTIVA[[#This Row],[Fecha entrada]]+1)</f>
        <v/>
      </c>
      <c r="L1196" s="256"/>
      <c r="M1196" s="256"/>
      <c r="N1196" s="256"/>
      <c r="O1196" s="256"/>
      <c r="P1196" s="256"/>
      <c r="Q1196" s="259"/>
      <c r="R1196" s="259"/>
      <c r="S1196" s="259"/>
      <c r="T1196" s="259"/>
    </row>
    <row r="1197" spans="1:20" x14ac:dyDescent="0.2">
      <c r="A1197" s="256"/>
      <c r="B1197" s="257"/>
      <c r="C1197" s="283"/>
      <c r="D1197" s="259"/>
      <c r="E1197" s="259"/>
      <c r="F1197" s="259"/>
      <c r="G1197" s="259"/>
      <c r="H1197" s="259"/>
      <c r="I1197" s="256"/>
      <c r="J1197" s="284"/>
      <c r="K1197" s="245" t="str">
        <f>IF(BDCORRECTIVA[[#This Row],[Fecha entrada]]=0,"",BDCORRECTIVA[[#This Row],[Fecha Fin]]-BDCORRECTIVA[[#This Row],[Fecha entrada]]+1)</f>
        <v/>
      </c>
      <c r="L1197" s="256"/>
      <c r="M1197" s="256"/>
      <c r="N1197" s="256"/>
      <c r="O1197" s="256"/>
      <c r="P1197" s="256"/>
      <c r="Q1197" s="259"/>
      <c r="R1197" s="259"/>
      <c r="S1197" s="259"/>
      <c r="T1197" s="259"/>
    </row>
    <row r="1198" spans="1:20" x14ac:dyDescent="0.2">
      <c r="A1198" s="256"/>
      <c r="B1198" s="257"/>
      <c r="C1198" s="283"/>
      <c r="D1198" s="259"/>
      <c r="E1198" s="259"/>
      <c r="F1198" s="259"/>
      <c r="G1198" s="259"/>
      <c r="H1198" s="259"/>
      <c r="I1198" s="256"/>
      <c r="J1198" s="284"/>
      <c r="K1198" s="245" t="str">
        <f>IF(BDCORRECTIVA[[#This Row],[Fecha entrada]]=0,"",BDCORRECTIVA[[#This Row],[Fecha Fin]]-BDCORRECTIVA[[#This Row],[Fecha entrada]]+1)</f>
        <v/>
      </c>
      <c r="L1198" s="256"/>
      <c r="M1198" s="256"/>
      <c r="N1198" s="256"/>
      <c r="O1198" s="256"/>
      <c r="P1198" s="256"/>
      <c r="Q1198" s="259"/>
      <c r="R1198" s="259"/>
      <c r="S1198" s="259"/>
      <c r="T1198" s="259"/>
    </row>
    <row r="1199" spans="1:20" x14ac:dyDescent="0.2">
      <c r="A1199" s="256"/>
      <c r="B1199" s="257"/>
      <c r="C1199" s="283"/>
      <c r="D1199" s="259"/>
      <c r="E1199" s="259"/>
      <c r="F1199" s="259"/>
      <c r="G1199" s="259"/>
      <c r="H1199" s="259"/>
      <c r="I1199" s="256"/>
      <c r="J1199" s="284"/>
      <c r="K1199" s="245" t="str">
        <f>IF(BDCORRECTIVA[[#This Row],[Fecha entrada]]=0,"",BDCORRECTIVA[[#This Row],[Fecha Fin]]-BDCORRECTIVA[[#This Row],[Fecha entrada]]+1)</f>
        <v/>
      </c>
      <c r="L1199" s="256"/>
      <c r="M1199" s="256"/>
      <c r="N1199" s="256"/>
      <c r="O1199" s="256"/>
      <c r="P1199" s="256"/>
      <c r="Q1199" s="259"/>
      <c r="R1199" s="259"/>
      <c r="S1199" s="259"/>
      <c r="T1199" s="259"/>
    </row>
    <row r="1200" spans="1:20" x14ac:dyDescent="0.2">
      <c r="A1200" s="256"/>
      <c r="B1200" s="257"/>
      <c r="C1200" s="283"/>
      <c r="D1200" s="259"/>
      <c r="E1200" s="259"/>
      <c r="F1200" s="259"/>
      <c r="G1200" s="259"/>
      <c r="H1200" s="259"/>
      <c r="I1200" s="256"/>
      <c r="J1200" s="284"/>
      <c r="K1200" s="245" t="str">
        <f>IF(BDCORRECTIVA[[#This Row],[Fecha entrada]]=0,"",BDCORRECTIVA[[#This Row],[Fecha Fin]]-BDCORRECTIVA[[#This Row],[Fecha entrada]]+1)</f>
        <v/>
      </c>
      <c r="L1200" s="256"/>
      <c r="M1200" s="256"/>
      <c r="N1200" s="256"/>
      <c r="O1200" s="256"/>
      <c r="P1200" s="256"/>
      <c r="Q1200" s="259"/>
      <c r="R1200" s="259"/>
      <c r="S1200" s="259"/>
      <c r="T1200" s="259"/>
    </row>
    <row r="1201" spans="1:20" x14ac:dyDescent="0.2">
      <c r="A1201" s="256"/>
      <c r="B1201" s="257"/>
      <c r="C1201" s="283"/>
      <c r="D1201" s="259"/>
      <c r="E1201" s="259"/>
      <c r="F1201" s="259"/>
      <c r="G1201" s="259"/>
      <c r="H1201" s="259"/>
      <c r="I1201" s="256"/>
      <c r="J1201" s="284"/>
      <c r="K1201" s="245" t="str">
        <f>IF(BDCORRECTIVA[[#This Row],[Fecha entrada]]=0,"",BDCORRECTIVA[[#This Row],[Fecha Fin]]-BDCORRECTIVA[[#This Row],[Fecha entrada]]+1)</f>
        <v/>
      </c>
      <c r="L1201" s="256"/>
      <c r="M1201" s="256"/>
      <c r="N1201" s="256"/>
      <c r="O1201" s="256"/>
      <c r="P1201" s="256"/>
      <c r="Q1201" s="259"/>
      <c r="R1201" s="259"/>
      <c r="S1201" s="259"/>
      <c r="T1201" s="259"/>
    </row>
    <row r="1202" spans="1:20" x14ac:dyDescent="0.2">
      <c r="A1202" s="256"/>
      <c r="B1202" s="257"/>
      <c r="C1202" s="283"/>
      <c r="D1202" s="259"/>
      <c r="E1202" s="259"/>
      <c r="F1202" s="259"/>
      <c r="G1202" s="259"/>
      <c r="H1202" s="259"/>
      <c r="I1202" s="256"/>
      <c r="J1202" s="284"/>
      <c r="K1202" s="245" t="str">
        <f>IF(BDCORRECTIVA[[#This Row],[Fecha entrada]]=0,"",BDCORRECTIVA[[#This Row],[Fecha Fin]]-BDCORRECTIVA[[#This Row],[Fecha entrada]]+1)</f>
        <v/>
      </c>
      <c r="L1202" s="256"/>
      <c r="M1202" s="256"/>
      <c r="N1202" s="256"/>
      <c r="O1202" s="256"/>
      <c r="P1202" s="256"/>
      <c r="Q1202" s="259"/>
      <c r="R1202" s="259"/>
      <c r="S1202" s="259"/>
      <c r="T1202" s="259"/>
    </row>
    <row r="1203" spans="1:20" x14ac:dyDescent="0.2">
      <c r="A1203" s="256"/>
      <c r="B1203" s="257"/>
      <c r="C1203" s="283"/>
      <c r="D1203" s="259"/>
      <c r="E1203" s="259"/>
      <c r="F1203" s="259"/>
      <c r="G1203" s="259"/>
      <c r="H1203" s="259"/>
      <c r="I1203" s="256"/>
      <c r="J1203" s="284"/>
      <c r="K1203" s="245" t="str">
        <f>IF(BDCORRECTIVA[[#This Row],[Fecha entrada]]=0,"",BDCORRECTIVA[[#This Row],[Fecha Fin]]-BDCORRECTIVA[[#This Row],[Fecha entrada]]+1)</f>
        <v/>
      </c>
      <c r="L1203" s="256"/>
      <c r="M1203" s="256"/>
      <c r="N1203" s="256"/>
      <c r="O1203" s="256"/>
      <c r="P1203" s="256"/>
      <c r="Q1203" s="259"/>
      <c r="R1203" s="259"/>
      <c r="S1203" s="259"/>
      <c r="T1203" s="259"/>
    </row>
    <row r="1204" spans="1:20" x14ac:dyDescent="0.2">
      <c r="A1204" s="256"/>
      <c r="B1204" s="257"/>
      <c r="C1204" s="283"/>
      <c r="D1204" s="259"/>
      <c r="E1204" s="259"/>
      <c r="F1204" s="259"/>
      <c r="G1204" s="259"/>
      <c r="H1204" s="259"/>
      <c r="I1204" s="256"/>
      <c r="J1204" s="284"/>
      <c r="K1204" s="245" t="str">
        <f>IF(BDCORRECTIVA[[#This Row],[Fecha entrada]]=0,"",BDCORRECTIVA[[#This Row],[Fecha Fin]]-BDCORRECTIVA[[#This Row],[Fecha entrada]]+1)</f>
        <v/>
      </c>
      <c r="L1204" s="256"/>
      <c r="M1204" s="256"/>
      <c r="N1204" s="256"/>
      <c r="O1204" s="256"/>
      <c r="P1204" s="256"/>
      <c r="Q1204" s="259"/>
      <c r="R1204" s="259"/>
      <c r="S1204" s="259"/>
      <c r="T1204" s="259"/>
    </row>
    <row r="1205" spans="1:20" x14ac:dyDescent="0.2">
      <c r="A1205" s="256"/>
      <c r="B1205" s="257"/>
      <c r="C1205" s="283"/>
      <c r="D1205" s="259"/>
      <c r="E1205" s="259"/>
      <c r="F1205" s="259"/>
      <c r="G1205" s="259"/>
      <c r="H1205" s="259"/>
      <c r="I1205" s="256"/>
      <c r="J1205" s="284"/>
      <c r="K1205" s="245" t="str">
        <f>IF(BDCORRECTIVA[[#This Row],[Fecha entrada]]=0,"",BDCORRECTIVA[[#This Row],[Fecha Fin]]-BDCORRECTIVA[[#This Row],[Fecha entrada]]+1)</f>
        <v/>
      </c>
      <c r="L1205" s="256"/>
      <c r="M1205" s="256"/>
      <c r="N1205" s="256"/>
      <c r="O1205" s="256"/>
      <c r="P1205" s="256"/>
      <c r="Q1205" s="259"/>
      <c r="R1205" s="259"/>
      <c r="S1205" s="259"/>
      <c r="T1205" s="259"/>
    </row>
    <row r="1206" spans="1:20" x14ac:dyDescent="0.2">
      <c r="A1206" s="256"/>
      <c r="B1206" s="257"/>
      <c r="C1206" s="283"/>
      <c r="D1206" s="259"/>
      <c r="E1206" s="259"/>
      <c r="F1206" s="259"/>
      <c r="G1206" s="259"/>
      <c r="H1206" s="259"/>
      <c r="I1206" s="256"/>
      <c r="J1206" s="284"/>
      <c r="K1206" s="245" t="str">
        <f>IF(BDCORRECTIVA[[#This Row],[Fecha entrada]]=0,"",BDCORRECTIVA[[#This Row],[Fecha Fin]]-BDCORRECTIVA[[#This Row],[Fecha entrada]]+1)</f>
        <v/>
      </c>
      <c r="L1206" s="256"/>
      <c r="M1206" s="256"/>
      <c r="N1206" s="256"/>
      <c r="O1206" s="256"/>
      <c r="P1206" s="256"/>
      <c r="Q1206" s="259"/>
      <c r="R1206" s="259"/>
      <c r="S1206" s="259"/>
      <c r="T1206" s="259"/>
    </row>
    <row r="1207" spans="1:20" x14ac:dyDescent="0.2">
      <c r="A1207" s="256"/>
      <c r="B1207" s="257"/>
      <c r="C1207" s="283"/>
      <c r="D1207" s="259"/>
      <c r="E1207" s="259"/>
      <c r="F1207" s="259"/>
      <c r="G1207" s="259"/>
      <c r="H1207" s="259"/>
      <c r="I1207" s="256"/>
      <c r="J1207" s="284"/>
      <c r="K1207" s="245" t="str">
        <f>IF(BDCORRECTIVA[[#This Row],[Fecha entrada]]=0,"",BDCORRECTIVA[[#This Row],[Fecha Fin]]-BDCORRECTIVA[[#This Row],[Fecha entrada]]+1)</f>
        <v/>
      </c>
      <c r="L1207" s="256"/>
      <c r="M1207" s="256"/>
      <c r="N1207" s="256"/>
      <c r="O1207" s="256"/>
      <c r="P1207" s="256"/>
      <c r="Q1207" s="259"/>
      <c r="R1207" s="259"/>
      <c r="S1207" s="259"/>
      <c r="T1207" s="259"/>
    </row>
    <row r="1208" spans="1:20" x14ac:dyDescent="0.2">
      <c r="A1208" s="256"/>
      <c r="B1208" s="257"/>
      <c r="C1208" s="283"/>
      <c r="D1208" s="259"/>
      <c r="E1208" s="259"/>
      <c r="F1208" s="259"/>
      <c r="G1208" s="259"/>
      <c r="H1208" s="259"/>
      <c r="I1208" s="256"/>
      <c r="J1208" s="284"/>
      <c r="K1208" s="245" t="str">
        <f>IF(BDCORRECTIVA[[#This Row],[Fecha entrada]]=0,"",BDCORRECTIVA[[#This Row],[Fecha Fin]]-BDCORRECTIVA[[#This Row],[Fecha entrada]]+1)</f>
        <v/>
      </c>
      <c r="L1208" s="256"/>
      <c r="M1208" s="256"/>
      <c r="N1208" s="256"/>
      <c r="O1208" s="256"/>
      <c r="P1208" s="256"/>
      <c r="Q1208" s="259"/>
      <c r="R1208" s="259"/>
      <c r="S1208" s="259"/>
      <c r="T1208" s="259"/>
    </row>
    <row r="1209" spans="1:20" x14ac:dyDescent="0.2">
      <c r="A1209" s="256"/>
      <c r="B1209" s="257"/>
      <c r="C1209" s="283"/>
      <c r="D1209" s="259"/>
      <c r="E1209" s="259"/>
      <c r="F1209" s="259"/>
      <c r="G1209" s="259"/>
      <c r="H1209" s="259"/>
      <c r="I1209" s="256"/>
      <c r="J1209" s="284"/>
      <c r="K1209" s="245" t="str">
        <f>IF(BDCORRECTIVA[[#This Row],[Fecha entrada]]=0,"",BDCORRECTIVA[[#This Row],[Fecha Fin]]-BDCORRECTIVA[[#This Row],[Fecha entrada]]+1)</f>
        <v/>
      </c>
      <c r="L1209" s="256"/>
      <c r="M1209" s="256"/>
      <c r="N1209" s="256"/>
      <c r="O1209" s="256"/>
      <c r="P1209" s="256"/>
      <c r="Q1209" s="259"/>
      <c r="R1209" s="259"/>
      <c r="S1209" s="259"/>
      <c r="T1209" s="259"/>
    </row>
    <row r="1210" spans="1:20" x14ac:dyDescent="0.2">
      <c r="A1210" s="256"/>
      <c r="B1210" s="257"/>
      <c r="C1210" s="283"/>
      <c r="D1210" s="259"/>
      <c r="E1210" s="259"/>
      <c r="F1210" s="259"/>
      <c r="G1210" s="259"/>
      <c r="H1210" s="259"/>
      <c r="I1210" s="256"/>
      <c r="J1210" s="284"/>
      <c r="K1210" s="245" t="str">
        <f>IF(BDCORRECTIVA[[#This Row],[Fecha entrada]]=0,"",BDCORRECTIVA[[#This Row],[Fecha Fin]]-BDCORRECTIVA[[#This Row],[Fecha entrada]]+1)</f>
        <v/>
      </c>
      <c r="L1210" s="256"/>
      <c r="M1210" s="256"/>
      <c r="N1210" s="256"/>
      <c r="O1210" s="256"/>
      <c r="P1210" s="256"/>
      <c r="Q1210" s="259"/>
      <c r="R1210" s="259"/>
      <c r="S1210" s="259"/>
      <c r="T1210" s="259"/>
    </row>
    <row r="1211" spans="1:20" x14ac:dyDescent="0.2">
      <c r="A1211" s="256"/>
      <c r="B1211" s="257"/>
      <c r="C1211" s="283"/>
      <c r="D1211" s="259"/>
      <c r="E1211" s="259"/>
      <c r="F1211" s="259"/>
      <c r="G1211" s="259"/>
      <c r="H1211" s="259"/>
      <c r="I1211" s="256"/>
      <c r="J1211" s="284"/>
      <c r="K1211" s="245" t="str">
        <f>IF(BDCORRECTIVA[[#This Row],[Fecha entrada]]=0,"",BDCORRECTIVA[[#This Row],[Fecha Fin]]-BDCORRECTIVA[[#This Row],[Fecha entrada]]+1)</f>
        <v/>
      </c>
      <c r="L1211" s="256"/>
      <c r="M1211" s="256"/>
      <c r="N1211" s="256"/>
      <c r="O1211" s="256"/>
      <c r="P1211" s="256"/>
      <c r="Q1211" s="259"/>
      <c r="R1211" s="259"/>
      <c r="S1211" s="259"/>
      <c r="T1211" s="259"/>
    </row>
    <row r="1212" spans="1:20" x14ac:dyDescent="0.2">
      <c r="A1212" s="256"/>
      <c r="B1212" s="257"/>
      <c r="C1212" s="283"/>
      <c r="D1212" s="259"/>
      <c r="E1212" s="259"/>
      <c r="F1212" s="259"/>
      <c r="G1212" s="259"/>
      <c r="H1212" s="259"/>
      <c r="I1212" s="256"/>
      <c r="J1212" s="284"/>
      <c r="K1212" s="245" t="str">
        <f>IF(BDCORRECTIVA[[#This Row],[Fecha entrada]]=0,"",BDCORRECTIVA[[#This Row],[Fecha Fin]]-BDCORRECTIVA[[#This Row],[Fecha entrada]]+1)</f>
        <v/>
      </c>
      <c r="L1212" s="256"/>
      <c r="M1212" s="256"/>
      <c r="N1212" s="256"/>
      <c r="O1212" s="256"/>
      <c r="P1212" s="256"/>
      <c r="Q1212" s="259"/>
      <c r="R1212" s="259"/>
      <c r="S1212" s="259"/>
      <c r="T1212" s="259"/>
    </row>
    <row r="1213" spans="1:20" x14ac:dyDescent="0.2">
      <c r="A1213" s="256"/>
      <c r="B1213" s="257"/>
      <c r="C1213" s="283"/>
      <c r="D1213" s="259"/>
      <c r="E1213" s="259"/>
      <c r="F1213" s="259"/>
      <c r="G1213" s="259"/>
      <c r="H1213" s="259"/>
      <c r="I1213" s="256"/>
      <c r="J1213" s="284"/>
      <c r="K1213" s="245" t="str">
        <f>IF(BDCORRECTIVA[[#This Row],[Fecha entrada]]=0,"",BDCORRECTIVA[[#This Row],[Fecha Fin]]-BDCORRECTIVA[[#This Row],[Fecha entrada]]+1)</f>
        <v/>
      </c>
      <c r="L1213" s="256"/>
      <c r="M1213" s="256"/>
      <c r="N1213" s="256"/>
      <c r="O1213" s="256"/>
      <c r="P1213" s="256"/>
      <c r="Q1213" s="259"/>
      <c r="R1213" s="259"/>
      <c r="S1213" s="259"/>
      <c r="T1213" s="259"/>
    </row>
    <row r="1214" spans="1:20" x14ac:dyDescent="0.2">
      <c r="A1214" s="256"/>
      <c r="B1214" s="257"/>
      <c r="C1214" s="283"/>
      <c r="D1214" s="259"/>
      <c r="E1214" s="259"/>
      <c r="F1214" s="259"/>
      <c r="G1214" s="259"/>
      <c r="H1214" s="259"/>
      <c r="I1214" s="256"/>
      <c r="J1214" s="284"/>
      <c r="K1214" s="245" t="str">
        <f>IF(BDCORRECTIVA[[#This Row],[Fecha entrada]]=0,"",BDCORRECTIVA[[#This Row],[Fecha Fin]]-BDCORRECTIVA[[#This Row],[Fecha entrada]]+1)</f>
        <v/>
      </c>
      <c r="L1214" s="256"/>
      <c r="M1214" s="256"/>
      <c r="N1214" s="256"/>
      <c r="O1214" s="256"/>
      <c r="P1214" s="256"/>
      <c r="Q1214" s="259"/>
      <c r="R1214" s="259"/>
      <c r="S1214" s="259"/>
      <c r="T1214" s="259"/>
    </row>
    <row r="1215" spans="1:20" x14ac:dyDescent="0.2">
      <c r="A1215" s="256"/>
      <c r="B1215" s="257"/>
      <c r="C1215" s="283"/>
      <c r="D1215" s="259"/>
      <c r="E1215" s="259"/>
      <c r="F1215" s="259"/>
      <c r="G1215" s="259"/>
      <c r="H1215" s="259"/>
      <c r="I1215" s="256"/>
      <c r="J1215" s="284"/>
      <c r="K1215" s="245" t="str">
        <f>IF(BDCORRECTIVA[[#This Row],[Fecha entrada]]=0,"",BDCORRECTIVA[[#This Row],[Fecha Fin]]-BDCORRECTIVA[[#This Row],[Fecha entrada]]+1)</f>
        <v/>
      </c>
      <c r="L1215" s="256"/>
      <c r="M1215" s="256"/>
      <c r="N1215" s="256"/>
      <c r="O1215" s="256"/>
      <c r="P1215" s="256"/>
      <c r="Q1215" s="259"/>
      <c r="R1215" s="259"/>
      <c r="S1215" s="259"/>
      <c r="T1215" s="259"/>
    </row>
    <row r="1216" spans="1:20" x14ac:dyDescent="0.2">
      <c r="A1216" s="256"/>
      <c r="B1216" s="257"/>
      <c r="C1216" s="283"/>
      <c r="D1216" s="259"/>
      <c r="E1216" s="259"/>
      <c r="F1216" s="259"/>
      <c r="G1216" s="259"/>
      <c r="H1216" s="259"/>
      <c r="I1216" s="256"/>
      <c r="J1216" s="284"/>
      <c r="K1216" s="245" t="str">
        <f>IF(BDCORRECTIVA[[#This Row],[Fecha entrada]]=0,"",BDCORRECTIVA[[#This Row],[Fecha Fin]]-BDCORRECTIVA[[#This Row],[Fecha entrada]]+1)</f>
        <v/>
      </c>
      <c r="L1216" s="256"/>
      <c r="M1216" s="256"/>
      <c r="N1216" s="256"/>
      <c r="O1216" s="256"/>
      <c r="P1216" s="256"/>
      <c r="Q1216" s="259"/>
      <c r="R1216" s="259"/>
      <c r="S1216" s="259"/>
      <c r="T1216" s="259"/>
    </row>
    <row r="1217" spans="1:20" x14ac:dyDescent="0.2">
      <c r="A1217" s="256"/>
      <c r="B1217" s="257"/>
      <c r="C1217" s="283"/>
      <c r="D1217" s="259"/>
      <c r="E1217" s="259"/>
      <c r="F1217" s="259"/>
      <c r="G1217" s="259"/>
      <c r="H1217" s="259"/>
      <c r="I1217" s="256"/>
      <c r="J1217" s="284"/>
      <c r="K1217" s="245" t="str">
        <f>IF(BDCORRECTIVA[[#This Row],[Fecha entrada]]=0,"",BDCORRECTIVA[[#This Row],[Fecha Fin]]-BDCORRECTIVA[[#This Row],[Fecha entrada]]+1)</f>
        <v/>
      </c>
      <c r="L1217" s="256"/>
      <c r="M1217" s="256"/>
      <c r="N1217" s="256"/>
      <c r="O1217" s="256"/>
      <c r="P1217" s="256"/>
      <c r="Q1217" s="259"/>
      <c r="R1217" s="259"/>
      <c r="S1217" s="259"/>
      <c r="T1217" s="259"/>
    </row>
    <row r="1218" spans="1:20" x14ac:dyDescent="0.2">
      <c r="A1218" s="256"/>
      <c r="B1218" s="257"/>
      <c r="C1218" s="283"/>
      <c r="D1218" s="259"/>
      <c r="E1218" s="259"/>
      <c r="F1218" s="259"/>
      <c r="G1218" s="259"/>
      <c r="H1218" s="259"/>
      <c r="I1218" s="256"/>
      <c r="J1218" s="284"/>
      <c r="K1218" s="245" t="str">
        <f>IF(BDCORRECTIVA[[#This Row],[Fecha entrada]]=0,"",BDCORRECTIVA[[#This Row],[Fecha Fin]]-BDCORRECTIVA[[#This Row],[Fecha entrada]]+1)</f>
        <v/>
      </c>
      <c r="L1218" s="256"/>
      <c r="M1218" s="256"/>
      <c r="N1218" s="256"/>
      <c r="O1218" s="256"/>
      <c r="P1218" s="256"/>
      <c r="Q1218" s="259"/>
      <c r="R1218" s="259"/>
      <c r="S1218" s="259"/>
      <c r="T1218" s="259"/>
    </row>
    <row r="1219" spans="1:20" x14ac:dyDescent="0.2">
      <c r="A1219" s="256"/>
      <c r="B1219" s="257"/>
      <c r="C1219" s="283"/>
      <c r="D1219" s="259"/>
      <c r="E1219" s="259"/>
      <c r="F1219" s="259"/>
      <c r="G1219" s="259"/>
      <c r="H1219" s="259"/>
      <c r="I1219" s="256"/>
      <c r="J1219" s="284"/>
      <c r="K1219" s="245" t="str">
        <f>IF(BDCORRECTIVA[[#This Row],[Fecha entrada]]=0,"",BDCORRECTIVA[[#This Row],[Fecha Fin]]-BDCORRECTIVA[[#This Row],[Fecha entrada]]+1)</f>
        <v/>
      </c>
      <c r="L1219" s="256"/>
      <c r="M1219" s="256"/>
      <c r="N1219" s="256"/>
      <c r="O1219" s="256"/>
      <c r="P1219" s="256"/>
      <c r="Q1219" s="259"/>
      <c r="R1219" s="259"/>
      <c r="S1219" s="259"/>
      <c r="T1219" s="259"/>
    </row>
    <row r="1220" spans="1:20" x14ac:dyDescent="0.2">
      <c r="A1220" s="256"/>
      <c r="B1220" s="257"/>
      <c r="C1220" s="283"/>
      <c r="D1220" s="259"/>
      <c r="E1220" s="259"/>
      <c r="F1220" s="259"/>
      <c r="G1220" s="259"/>
      <c r="H1220" s="259"/>
      <c r="I1220" s="256"/>
      <c r="J1220" s="284"/>
      <c r="K1220" s="245" t="str">
        <f>IF(BDCORRECTIVA[[#This Row],[Fecha entrada]]=0,"",BDCORRECTIVA[[#This Row],[Fecha Fin]]-BDCORRECTIVA[[#This Row],[Fecha entrada]]+1)</f>
        <v/>
      </c>
      <c r="L1220" s="256"/>
      <c r="M1220" s="256"/>
      <c r="N1220" s="256"/>
      <c r="O1220" s="256"/>
      <c r="P1220" s="256"/>
      <c r="Q1220" s="259"/>
      <c r="R1220" s="259"/>
      <c r="S1220" s="259"/>
      <c r="T1220" s="259"/>
    </row>
    <row r="1221" spans="1:20" x14ac:dyDescent="0.2">
      <c r="A1221" s="256"/>
      <c r="B1221" s="257"/>
      <c r="C1221" s="283"/>
      <c r="D1221" s="259"/>
      <c r="E1221" s="259"/>
      <c r="F1221" s="259"/>
      <c r="G1221" s="259"/>
      <c r="H1221" s="259"/>
      <c r="I1221" s="256"/>
      <c r="J1221" s="284"/>
      <c r="K1221" s="245" t="str">
        <f>IF(BDCORRECTIVA[[#This Row],[Fecha entrada]]=0,"",BDCORRECTIVA[[#This Row],[Fecha Fin]]-BDCORRECTIVA[[#This Row],[Fecha entrada]]+1)</f>
        <v/>
      </c>
      <c r="L1221" s="256"/>
      <c r="M1221" s="256"/>
      <c r="N1221" s="256"/>
      <c r="O1221" s="256"/>
      <c r="P1221" s="256"/>
      <c r="Q1221" s="259"/>
      <c r="R1221" s="259"/>
      <c r="S1221" s="259"/>
      <c r="T1221" s="259"/>
    </row>
    <row r="1222" spans="1:20" x14ac:dyDescent="0.2">
      <c r="A1222" s="256"/>
      <c r="B1222" s="257"/>
      <c r="C1222" s="283"/>
      <c r="D1222" s="259"/>
      <c r="E1222" s="259"/>
      <c r="F1222" s="259"/>
      <c r="G1222" s="259"/>
      <c r="H1222" s="259"/>
      <c r="I1222" s="256"/>
      <c r="J1222" s="284"/>
      <c r="K1222" s="245" t="str">
        <f>IF(BDCORRECTIVA[[#This Row],[Fecha entrada]]=0,"",BDCORRECTIVA[[#This Row],[Fecha Fin]]-BDCORRECTIVA[[#This Row],[Fecha entrada]]+1)</f>
        <v/>
      </c>
      <c r="L1222" s="256"/>
      <c r="M1222" s="256"/>
      <c r="N1222" s="256"/>
      <c r="O1222" s="256"/>
      <c r="P1222" s="256"/>
      <c r="Q1222" s="259"/>
      <c r="R1222" s="259"/>
      <c r="S1222" s="259"/>
      <c r="T1222" s="259"/>
    </row>
    <row r="1223" spans="1:20" x14ac:dyDescent="0.2">
      <c r="A1223" s="256"/>
      <c r="B1223" s="257"/>
      <c r="C1223" s="283"/>
      <c r="D1223" s="259"/>
      <c r="E1223" s="259"/>
      <c r="F1223" s="259"/>
      <c r="G1223" s="259"/>
      <c r="H1223" s="259"/>
      <c r="I1223" s="256"/>
      <c r="J1223" s="284"/>
      <c r="K1223" s="245" t="str">
        <f>IF(BDCORRECTIVA[[#This Row],[Fecha entrada]]=0,"",BDCORRECTIVA[[#This Row],[Fecha Fin]]-BDCORRECTIVA[[#This Row],[Fecha entrada]]+1)</f>
        <v/>
      </c>
      <c r="L1223" s="256"/>
      <c r="M1223" s="256"/>
      <c r="N1223" s="256"/>
      <c r="O1223" s="256"/>
      <c r="P1223" s="256"/>
      <c r="Q1223" s="259"/>
      <c r="R1223" s="259"/>
      <c r="S1223" s="259"/>
      <c r="T1223" s="259"/>
    </row>
    <row r="1224" spans="1:20" x14ac:dyDescent="0.2">
      <c r="A1224" s="256"/>
      <c r="B1224" s="257"/>
      <c r="C1224" s="283"/>
      <c r="D1224" s="259"/>
      <c r="E1224" s="259"/>
      <c r="F1224" s="259"/>
      <c r="G1224" s="259"/>
      <c r="H1224" s="259"/>
      <c r="I1224" s="256"/>
      <c r="J1224" s="284"/>
      <c r="K1224" s="245" t="str">
        <f>IF(BDCORRECTIVA[[#This Row],[Fecha entrada]]=0,"",BDCORRECTIVA[[#This Row],[Fecha Fin]]-BDCORRECTIVA[[#This Row],[Fecha entrada]]+1)</f>
        <v/>
      </c>
      <c r="L1224" s="256"/>
      <c r="M1224" s="256"/>
      <c r="N1224" s="256"/>
      <c r="O1224" s="256"/>
      <c r="P1224" s="256"/>
      <c r="Q1224" s="259"/>
      <c r="R1224" s="259"/>
      <c r="S1224" s="259"/>
      <c r="T1224" s="259"/>
    </row>
    <row r="1225" spans="1:20" x14ac:dyDescent="0.2">
      <c r="A1225" s="256"/>
      <c r="B1225" s="257"/>
      <c r="C1225" s="283"/>
      <c r="D1225" s="259"/>
      <c r="E1225" s="259"/>
      <c r="F1225" s="259"/>
      <c r="G1225" s="259"/>
      <c r="H1225" s="259"/>
      <c r="I1225" s="256"/>
      <c r="J1225" s="284"/>
      <c r="K1225" s="245" t="str">
        <f>IF(BDCORRECTIVA[[#This Row],[Fecha entrada]]=0,"",BDCORRECTIVA[[#This Row],[Fecha Fin]]-BDCORRECTIVA[[#This Row],[Fecha entrada]]+1)</f>
        <v/>
      </c>
      <c r="L1225" s="256"/>
      <c r="M1225" s="256"/>
      <c r="N1225" s="256"/>
      <c r="O1225" s="256"/>
      <c r="P1225" s="256"/>
      <c r="Q1225" s="259"/>
      <c r="R1225" s="259"/>
      <c r="S1225" s="259"/>
      <c r="T1225" s="259"/>
    </row>
    <row r="1226" spans="1:20" x14ac:dyDescent="0.2">
      <c r="A1226" s="256"/>
      <c r="B1226" s="257"/>
      <c r="C1226" s="283"/>
      <c r="D1226" s="259"/>
      <c r="E1226" s="259"/>
      <c r="F1226" s="259"/>
      <c r="G1226" s="259"/>
      <c r="H1226" s="259"/>
      <c r="I1226" s="256"/>
      <c r="J1226" s="284"/>
      <c r="K1226" s="245" t="str">
        <f>IF(BDCORRECTIVA[[#This Row],[Fecha entrada]]=0,"",BDCORRECTIVA[[#This Row],[Fecha Fin]]-BDCORRECTIVA[[#This Row],[Fecha entrada]]+1)</f>
        <v/>
      </c>
      <c r="L1226" s="256"/>
      <c r="M1226" s="256"/>
      <c r="N1226" s="256"/>
      <c r="O1226" s="256"/>
      <c r="P1226" s="256"/>
      <c r="Q1226" s="259"/>
      <c r="R1226" s="259"/>
      <c r="S1226" s="259"/>
      <c r="T1226" s="259"/>
    </row>
    <row r="1227" spans="1:20" x14ac:dyDescent="0.2">
      <c r="A1227" s="256"/>
      <c r="B1227" s="257"/>
      <c r="C1227" s="283"/>
      <c r="D1227" s="259"/>
      <c r="E1227" s="259"/>
      <c r="F1227" s="259"/>
      <c r="G1227" s="259"/>
      <c r="H1227" s="259"/>
      <c r="I1227" s="256"/>
      <c r="J1227" s="284"/>
      <c r="K1227" s="245" t="str">
        <f>IF(BDCORRECTIVA[[#This Row],[Fecha entrada]]=0,"",BDCORRECTIVA[[#This Row],[Fecha Fin]]-BDCORRECTIVA[[#This Row],[Fecha entrada]]+1)</f>
        <v/>
      </c>
      <c r="L1227" s="256"/>
      <c r="M1227" s="256"/>
      <c r="N1227" s="256"/>
      <c r="O1227" s="256"/>
      <c r="P1227" s="256"/>
      <c r="Q1227" s="259"/>
      <c r="R1227" s="259"/>
      <c r="S1227" s="259"/>
      <c r="T1227" s="259"/>
    </row>
    <row r="1228" spans="1:20" x14ac:dyDescent="0.2">
      <c r="A1228" s="256"/>
      <c r="B1228" s="257"/>
      <c r="C1228" s="283"/>
      <c r="D1228" s="259"/>
      <c r="E1228" s="259"/>
      <c r="F1228" s="259"/>
      <c r="G1228" s="259"/>
      <c r="H1228" s="259"/>
      <c r="I1228" s="256"/>
      <c r="J1228" s="284"/>
      <c r="K1228" s="245" t="str">
        <f>IF(BDCORRECTIVA[[#This Row],[Fecha entrada]]=0,"",BDCORRECTIVA[[#This Row],[Fecha Fin]]-BDCORRECTIVA[[#This Row],[Fecha entrada]]+1)</f>
        <v/>
      </c>
      <c r="L1228" s="256"/>
      <c r="M1228" s="256"/>
      <c r="N1228" s="256"/>
      <c r="O1228" s="256"/>
      <c r="P1228" s="256"/>
      <c r="Q1228" s="259"/>
      <c r="R1228" s="259"/>
      <c r="S1228" s="259"/>
      <c r="T1228" s="259"/>
    </row>
    <row r="1229" spans="1:20" x14ac:dyDescent="0.2">
      <c r="A1229" s="256"/>
      <c r="B1229" s="257"/>
      <c r="C1229" s="283"/>
      <c r="D1229" s="259"/>
      <c r="E1229" s="259"/>
      <c r="F1229" s="259"/>
      <c r="G1229" s="259"/>
      <c r="H1229" s="259"/>
      <c r="I1229" s="256"/>
      <c r="J1229" s="284"/>
      <c r="K1229" s="245" t="str">
        <f>IF(BDCORRECTIVA[[#This Row],[Fecha entrada]]=0,"",BDCORRECTIVA[[#This Row],[Fecha Fin]]-BDCORRECTIVA[[#This Row],[Fecha entrada]]+1)</f>
        <v/>
      </c>
      <c r="L1229" s="256"/>
      <c r="M1229" s="256"/>
      <c r="N1229" s="256"/>
      <c r="O1229" s="256"/>
      <c r="P1229" s="256"/>
      <c r="Q1229" s="259"/>
      <c r="R1229" s="259"/>
      <c r="S1229" s="259"/>
      <c r="T1229" s="259"/>
    </row>
    <row r="1230" spans="1:20" x14ac:dyDescent="0.2">
      <c r="A1230" s="256"/>
      <c r="B1230" s="257"/>
      <c r="C1230" s="283"/>
      <c r="D1230" s="259"/>
      <c r="E1230" s="259"/>
      <c r="F1230" s="259"/>
      <c r="G1230" s="259"/>
      <c r="H1230" s="259"/>
      <c r="I1230" s="256"/>
      <c r="J1230" s="284"/>
      <c r="K1230" s="245" t="str">
        <f>IF(BDCORRECTIVA[[#This Row],[Fecha entrada]]=0,"",BDCORRECTIVA[[#This Row],[Fecha Fin]]-BDCORRECTIVA[[#This Row],[Fecha entrada]]+1)</f>
        <v/>
      </c>
      <c r="L1230" s="256"/>
      <c r="M1230" s="256"/>
      <c r="N1230" s="256"/>
      <c r="O1230" s="256"/>
      <c r="P1230" s="256"/>
      <c r="Q1230" s="259"/>
      <c r="R1230" s="259"/>
      <c r="S1230" s="259"/>
      <c r="T1230" s="259"/>
    </row>
    <row r="1231" spans="1:20" x14ac:dyDescent="0.2">
      <c r="A1231" s="256"/>
      <c r="B1231" s="257"/>
      <c r="C1231" s="283"/>
      <c r="D1231" s="259"/>
      <c r="E1231" s="259"/>
      <c r="F1231" s="259"/>
      <c r="G1231" s="259"/>
      <c r="H1231" s="259"/>
      <c r="I1231" s="256"/>
      <c r="J1231" s="284"/>
      <c r="K1231" s="245" t="str">
        <f>IF(BDCORRECTIVA[[#This Row],[Fecha entrada]]=0,"",BDCORRECTIVA[[#This Row],[Fecha Fin]]-BDCORRECTIVA[[#This Row],[Fecha entrada]]+1)</f>
        <v/>
      </c>
      <c r="L1231" s="256"/>
      <c r="M1231" s="256"/>
      <c r="N1231" s="256"/>
      <c r="O1231" s="256"/>
      <c r="P1231" s="256"/>
      <c r="Q1231" s="259"/>
      <c r="R1231" s="259"/>
      <c r="S1231" s="259"/>
      <c r="T1231" s="259"/>
    </row>
    <row r="1232" spans="1:20" x14ac:dyDescent="0.2">
      <c r="A1232" s="256"/>
      <c r="B1232" s="257"/>
      <c r="C1232" s="283"/>
      <c r="D1232" s="259"/>
      <c r="E1232" s="259"/>
      <c r="F1232" s="259"/>
      <c r="G1232" s="259"/>
      <c r="H1232" s="259"/>
      <c r="I1232" s="256"/>
      <c r="J1232" s="284"/>
      <c r="K1232" s="245" t="str">
        <f>IF(BDCORRECTIVA[[#This Row],[Fecha entrada]]=0,"",BDCORRECTIVA[[#This Row],[Fecha Fin]]-BDCORRECTIVA[[#This Row],[Fecha entrada]]+1)</f>
        <v/>
      </c>
      <c r="L1232" s="256"/>
      <c r="M1232" s="256"/>
      <c r="N1232" s="256"/>
      <c r="O1232" s="256"/>
      <c r="P1232" s="256"/>
      <c r="Q1232" s="259"/>
      <c r="R1232" s="259"/>
      <c r="S1232" s="259"/>
      <c r="T1232" s="259"/>
    </row>
    <row r="1233" spans="1:20" x14ac:dyDescent="0.2">
      <c r="A1233" s="256"/>
      <c r="B1233" s="257"/>
      <c r="C1233" s="283"/>
      <c r="D1233" s="259"/>
      <c r="E1233" s="259"/>
      <c r="F1233" s="259"/>
      <c r="G1233" s="259"/>
      <c r="H1233" s="259"/>
      <c r="I1233" s="256"/>
      <c r="J1233" s="284"/>
      <c r="K1233" s="245" t="str">
        <f>IF(BDCORRECTIVA[[#This Row],[Fecha entrada]]=0,"",BDCORRECTIVA[[#This Row],[Fecha Fin]]-BDCORRECTIVA[[#This Row],[Fecha entrada]]+1)</f>
        <v/>
      </c>
      <c r="L1233" s="256"/>
      <c r="M1233" s="256"/>
      <c r="N1233" s="256"/>
      <c r="O1233" s="256"/>
      <c r="P1233" s="256"/>
      <c r="Q1233" s="259"/>
      <c r="R1233" s="259"/>
      <c r="S1233" s="259"/>
      <c r="T1233" s="259"/>
    </row>
    <row r="1234" spans="1:20" x14ac:dyDescent="0.2">
      <c r="A1234" s="256"/>
      <c r="B1234" s="257"/>
      <c r="C1234" s="283"/>
      <c r="D1234" s="259"/>
      <c r="E1234" s="259"/>
      <c r="F1234" s="259"/>
      <c r="G1234" s="259"/>
      <c r="H1234" s="259"/>
      <c r="I1234" s="256"/>
      <c r="J1234" s="284"/>
      <c r="K1234" s="245" t="str">
        <f>IF(BDCORRECTIVA[[#This Row],[Fecha entrada]]=0,"",BDCORRECTIVA[[#This Row],[Fecha Fin]]-BDCORRECTIVA[[#This Row],[Fecha entrada]]+1)</f>
        <v/>
      </c>
      <c r="L1234" s="256"/>
      <c r="M1234" s="256"/>
      <c r="N1234" s="256"/>
      <c r="O1234" s="256"/>
      <c r="P1234" s="256"/>
      <c r="Q1234" s="259"/>
      <c r="R1234" s="259"/>
      <c r="S1234" s="259"/>
      <c r="T1234" s="259"/>
    </row>
    <row r="1235" spans="1:20" x14ac:dyDescent="0.2">
      <c r="A1235" s="256"/>
      <c r="B1235" s="257"/>
      <c r="C1235" s="283"/>
      <c r="D1235" s="259"/>
      <c r="E1235" s="259"/>
      <c r="F1235" s="259"/>
      <c r="G1235" s="259"/>
      <c r="H1235" s="259"/>
      <c r="I1235" s="256"/>
      <c r="J1235" s="284"/>
      <c r="K1235" s="245" t="str">
        <f>IF(BDCORRECTIVA[[#This Row],[Fecha entrada]]=0,"",BDCORRECTIVA[[#This Row],[Fecha Fin]]-BDCORRECTIVA[[#This Row],[Fecha entrada]]+1)</f>
        <v/>
      </c>
      <c r="L1235" s="256"/>
      <c r="M1235" s="256"/>
      <c r="N1235" s="256"/>
      <c r="O1235" s="256"/>
      <c r="P1235" s="256"/>
      <c r="Q1235" s="259"/>
      <c r="R1235" s="259"/>
      <c r="S1235" s="259"/>
      <c r="T1235" s="259"/>
    </row>
    <row r="1236" spans="1:20" x14ac:dyDescent="0.2">
      <c r="A1236" s="256"/>
      <c r="B1236" s="257"/>
      <c r="C1236" s="283"/>
      <c r="D1236" s="259"/>
      <c r="E1236" s="259"/>
      <c r="F1236" s="259"/>
      <c r="G1236" s="259"/>
      <c r="H1236" s="259"/>
      <c r="I1236" s="256"/>
      <c r="J1236" s="284"/>
      <c r="K1236" s="245" t="str">
        <f>IF(BDCORRECTIVA[[#This Row],[Fecha entrada]]=0,"",BDCORRECTIVA[[#This Row],[Fecha Fin]]-BDCORRECTIVA[[#This Row],[Fecha entrada]]+1)</f>
        <v/>
      </c>
      <c r="L1236" s="256"/>
      <c r="M1236" s="256"/>
      <c r="N1236" s="256"/>
      <c r="O1236" s="256"/>
      <c r="P1236" s="256"/>
      <c r="Q1236" s="259"/>
      <c r="R1236" s="259"/>
      <c r="S1236" s="259"/>
      <c r="T1236" s="259"/>
    </row>
    <row r="1237" spans="1:20" x14ac:dyDescent="0.2">
      <c r="A1237" s="256"/>
      <c r="B1237" s="257"/>
      <c r="C1237" s="283"/>
      <c r="D1237" s="259"/>
      <c r="E1237" s="259"/>
      <c r="F1237" s="259"/>
      <c r="G1237" s="259"/>
      <c r="H1237" s="259"/>
      <c r="I1237" s="256"/>
      <c r="J1237" s="284"/>
      <c r="K1237" s="245" t="str">
        <f>IF(BDCORRECTIVA[[#This Row],[Fecha entrada]]=0,"",BDCORRECTIVA[[#This Row],[Fecha Fin]]-BDCORRECTIVA[[#This Row],[Fecha entrada]]+1)</f>
        <v/>
      </c>
      <c r="L1237" s="256"/>
      <c r="M1237" s="256"/>
      <c r="N1237" s="256"/>
      <c r="O1237" s="256"/>
      <c r="P1237" s="256"/>
      <c r="Q1237" s="259"/>
      <c r="R1237" s="259"/>
      <c r="S1237" s="259"/>
      <c r="T1237" s="259"/>
    </row>
    <row r="1238" spans="1:20" x14ac:dyDescent="0.2">
      <c r="A1238" s="256"/>
      <c r="B1238" s="257"/>
      <c r="C1238" s="283"/>
      <c r="D1238" s="259"/>
      <c r="E1238" s="259"/>
      <c r="F1238" s="259"/>
      <c r="G1238" s="259"/>
      <c r="H1238" s="259"/>
      <c r="I1238" s="256"/>
      <c r="J1238" s="284"/>
      <c r="K1238" s="245" t="str">
        <f>IF(BDCORRECTIVA[[#This Row],[Fecha entrada]]=0,"",BDCORRECTIVA[[#This Row],[Fecha Fin]]-BDCORRECTIVA[[#This Row],[Fecha entrada]]+1)</f>
        <v/>
      </c>
      <c r="L1238" s="256"/>
      <c r="M1238" s="256"/>
      <c r="N1238" s="256"/>
      <c r="O1238" s="256"/>
      <c r="P1238" s="256"/>
      <c r="Q1238" s="259"/>
      <c r="R1238" s="259"/>
      <c r="S1238" s="259"/>
      <c r="T1238" s="259"/>
    </row>
    <row r="1239" spans="1:20" x14ac:dyDescent="0.2">
      <c r="A1239" s="256"/>
      <c r="B1239" s="257"/>
      <c r="C1239" s="283"/>
      <c r="D1239" s="259"/>
      <c r="E1239" s="259"/>
      <c r="F1239" s="259"/>
      <c r="G1239" s="259"/>
      <c r="H1239" s="259"/>
      <c r="I1239" s="256"/>
      <c r="J1239" s="284"/>
      <c r="K1239" s="245" t="str">
        <f>IF(BDCORRECTIVA[[#This Row],[Fecha entrada]]=0,"",BDCORRECTIVA[[#This Row],[Fecha Fin]]-BDCORRECTIVA[[#This Row],[Fecha entrada]]+1)</f>
        <v/>
      </c>
      <c r="L1239" s="256"/>
      <c r="M1239" s="256"/>
      <c r="N1239" s="256"/>
      <c r="O1239" s="256"/>
      <c r="P1239" s="256"/>
      <c r="Q1239" s="259"/>
      <c r="R1239" s="259"/>
      <c r="S1239" s="259"/>
      <c r="T1239" s="259"/>
    </row>
    <row r="1240" spans="1:20" x14ac:dyDescent="0.2">
      <c r="A1240" s="256"/>
      <c r="B1240" s="257"/>
      <c r="C1240" s="283"/>
      <c r="D1240" s="259"/>
      <c r="E1240" s="259"/>
      <c r="F1240" s="259"/>
      <c r="G1240" s="259"/>
      <c r="H1240" s="259"/>
      <c r="I1240" s="256"/>
      <c r="J1240" s="284"/>
      <c r="K1240" s="245" t="str">
        <f>IF(BDCORRECTIVA[[#This Row],[Fecha entrada]]=0,"",BDCORRECTIVA[[#This Row],[Fecha Fin]]-BDCORRECTIVA[[#This Row],[Fecha entrada]]+1)</f>
        <v/>
      </c>
      <c r="L1240" s="256"/>
      <c r="M1240" s="256"/>
      <c r="N1240" s="256"/>
      <c r="O1240" s="256"/>
      <c r="P1240" s="256"/>
      <c r="Q1240" s="259"/>
      <c r="R1240" s="259"/>
      <c r="S1240" s="259"/>
      <c r="T1240" s="259"/>
    </row>
    <row r="1241" spans="1:20" x14ac:dyDescent="0.2">
      <c r="A1241" s="256"/>
      <c r="B1241" s="257"/>
      <c r="C1241" s="283"/>
      <c r="D1241" s="259"/>
      <c r="E1241" s="259"/>
      <c r="F1241" s="259"/>
      <c r="G1241" s="259"/>
      <c r="H1241" s="259"/>
      <c r="I1241" s="256"/>
      <c r="J1241" s="284"/>
      <c r="K1241" s="245" t="str">
        <f>IF(BDCORRECTIVA[[#This Row],[Fecha entrada]]=0,"",BDCORRECTIVA[[#This Row],[Fecha Fin]]-BDCORRECTIVA[[#This Row],[Fecha entrada]]+1)</f>
        <v/>
      </c>
      <c r="L1241" s="256"/>
      <c r="M1241" s="256"/>
      <c r="N1241" s="256"/>
      <c r="O1241" s="256"/>
      <c r="P1241" s="256"/>
      <c r="Q1241" s="259"/>
      <c r="R1241" s="259"/>
      <c r="S1241" s="259"/>
      <c r="T1241" s="259"/>
    </row>
    <row r="1242" spans="1:20" x14ac:dyDescent="0.2">
      <c r="A1242" s="256"/>
      <c r="B1242" s="257"/>
      <c r="C1242" s="283"/>
      <c r="D1242" s="259"/>
      <c r="E1242" s="259"/>
      <c r="F1242" s="259"/>
      <c r="G1242" s="259"/>
      <c r="H1242" s="259"/>
      <c r="I1242" s="256"/>
      <c r="J1242" s="284"/>
      <c r="K1242" s="245" t="str">
        <f>IF(BDCORRECTIVA[[#This Row],[Fecha entrada]]=0,"",BDCORRECTIVA[[#This Row],[Fecha Fin]]-BDCORRECTIVA[[#This Row],[Fecha entrada]]+1)</f>
        <v/>
      </c>
      <c r="L1242" s="256"/>
      <c r="M1242" s="256"/>
      <c r="N1242" s="256"/>
      <c r="O1242" s="256"/>
      <c r="P1242" s="256"/>
      <c r="Q1242" s="259"/>
      <c r="R1242" s="259"/>
      <c r="S1242" s="259"/>
      <c r="T1242" s="259"/>
    </row>
    <row r="1243" spans="1:20" x14ac:dyDescent="0.2">
      <c r="A1243" s="256"/>
      <c r="B1243" s="257"/>
      <c r="C1243" s="283"/>
      <c r="D1243" s="259"/>
      <c r="E1243" s="259"/>
      <c r="F1243" s="259"/>
      <c r="G1243" s="259"/>
      <c r="H1243" s="259"/>
      <c r="I1243" s="256"/>
      <c r="J1243" s="284"/>
      <c r="K1243" s="245" t="str">
        <f>IF(BDCORRECTIVA[[#This Row],[Fecha entrada]]=0,"",BDCORRECTIVA[[#This Row],[Fecha Fin]]-BDCORRECTIVA[[#This Row],[Fecha entrada]]+1)</f>
        <v/>
      </c>
      <c r="L1243" s="256"/>
      <c r="M1243" s="256"/>
      <c r="N1243" s="256"/>
      <c r="O1243" s="256"/>
      <c r="P1243" s="256"/>
      <c r="Q1243" s="259"/>
      <c r="R1243" s="259"/>
      <c r="S1243" s="259"/>
      <c r="T1243" s="259"/>
    </row>
    <row r="1244" spans="1:20" x14ac:dyDescent="0.2">
      <c r="A1244" s="256"/>
      <c r="B1244" s="257"/>
      <c r="C1244" s="283"/>
      <c r="D1244" s="259"/>
      <c r="E1244" s="259"/>
      <c r="F1244" s="259"/>
      <c r="G1244" s="259"/>
      <c r="H1244" s="259"/>
      <c r="I1244" s="256"/>
      <c r="J1244" s="284"/>
      <c r="K1244" s="245" t="str">
        <f>IF(BDCORRECTIVA[[#This Row],[Fecha entrada]]=0,"",BDCORRECTIVA[[#This Row],[Fecha Fin]]-BDCORRECTIVA[[#This Row],[Fecha entrada]]+1)</f>
        <v/>
      </c>
      <c r="L1244" s="256"/>
      <c r="M1244" s="256"/>
      <c r="N1244" s="256"/>
      <c r="O1244" s="256"/>
      <c r="P1244" s="256"/>
      <c r="Q1244" s="259"/>
      <c r="R1244" s="259"/>
      <c r="S1244" s="259"/>
      <c r="T1244" s="259"/>
    </row>
    <row r="1245" spans="1:20" x14ac:dyDescent="0.2">
      <c r="A1245" s="256"/>
      <c r="B1245" s="257"/>
      <c r="C1245" s="283"/>
      <c r="D1245" s="259"/>
      <c r="E1245" s="259"/>
      <c r="F1245" s="259"/>
      <c r="G1245" s="259"/>
      <c r="H1245" s="259"/>
      <c r="I1245" s="256"/>
      <c r="J1245" s="284"/>
      <c r="K1245" s="245" t="str">
        <f>IF(BDCORRECTIVA[[#This Row],[Fecha entrada]]=0,"",BDCORRECTIVA[[#This Row],[Fecha Fin]]-BDCORRECTIVA[[#This Row],[Fecha entrada]]+1)</f>
        <v/>
      </c>
      <c r="L1245" s="256"/>
      <c r="M1245" s="256"/>
      <c r="N1245" s="256"/>
      <c r="O1245" s="256"/>
      <c r="P1245" s="256"/>
      <c r="Q1245" s="259"/>
      <c r="R1245" s="259"/>
      <c r="S1245" s="259"/>
      <c r="T1245" s="259"/>
    </row>
    <row r="1246" spans="1:20" x14ac:dyDescent="0.2">
      <c r="A1246" s="256"/>
      <c r="B1246" s="257"/>
      <c r="C1246" s="283"/>
      <c r="D1246" s="259"/>
      <c r="E1246" s="259"/>
      <c r="F1246" s="259"/>
      <c r="G1246" s="259"/>
      <c r="H1246" s="259"/>
      <c r="I1246" s="256"/>
      <c r="J1246" s="284"/>
      <c r="K1246" s="245" t="str">
        <f>IF(BDCORRECTIVA[[#This Row],[Fecha entrada]]=0,"",BDCORRECTIVA[[#This Row],[Fecha Fin]]-BDCORRECTIVA[[#This Row],[Fecha entrada]]+1)</f>
        <v/>
      </c>
      <c r="L1246" s="256"/>
      <c r="M1246" s="256"/>
      <c r="N1246" s="256"/>
      <c r="O1246" s="256"/>
      <c r="P1246" s="256"/>
      <c r="Q1246" s="259"/>
      <c r="R1246" s="259"/>
      <c r="S1246" s="259"/>
      <c r="T1246" s="259"/>
    </row>
    <row r="1247" spans="1:20" x14ac:dyDescent="0.2">
      <c r="A1247" s="256"/>
      <c r="B1247" s="257"/>
      <c r="C1247" s="283"/>
      <c r="D1247" s="259"/>
      <c r="E1247" s="259"/>
      <c r="F1247" s="259"/>
      <c r="G1247" s="259"/>
      <c r="H1247" s="259"/>
      <c r="I1247" s="256"/>
      <c r="J1247" s="284"/>
      <c r="K1247" s="245" t="str">
        <f>IF(BDCORRECTIVA[[#This Row],[Fecha entrada]]=0,"",BDCORRECTIVA[[#This Row],[Fecha Fin]]-BDCORRECTIVA[[#This Row],[Fecha entrada]]+1)</f>
        <v/>
      </c>
      <c r="L1247" s="256"/>
      <c r="M1247" s="256"/>
      <c r="N1247" s="256"/>
      <c r="O1247" s="256"/>
      <c r="P1247" s="256"/>
      <c r="Q1247" s="259"/>
      <c r="R1247" s="259"/>
      <c r="S1247" s="259"/>
      <c r="T1247" s="259"/>
    </row>
    <row r="1248" spans="1:20" x14ac:dyDescent="0.2">
      <c r="A1248" s="256"/>
      <c r="B1248" s="257"/>
      <c r="C1248" s="283"/>
      <c r="D1248" s="259"/>
      <c r="E1248" s="259"/>
      <c r="F1248" s="259"/>
      <c r="G1248" s="259"/>
      <c r="H1248" s="259"/>
      <c r="I1248" s="256"/>
      <c r="J1248" s="284"/>
      <c r="K1248" s="245" t="str">
        <f>IF(BDCORRECTIVA[[#This Row],[Fecha entrada]]=0,"",BDCORRECTIVA[[#This Row],[Fecha Fin]]-BDCORRECTIVA[[#This Row],[Fecha entrada]]+1)</f>
        <v/>
      </c>
      <c r="L1248" s="256"/>
      <c r="M1248" s="256"/>
      <c r="N1248" s="256"/>
      <c r="O1248" s="256"/>
      <c r="P1248" s="256"/>
      <c r="Q1248" s="259"/>
      <c r="R1248" s="259"/>
      <c r="S1248" s="259"/>
      <c r="T1248" s="259"/>
    </row>
    <row r="1249" spans="1:20" x14ac:dyDescent="0.2">
      <c r="A1249" s="256"/>
      <c r="B1249" s="257"/>
      <c r="C1249" s="283"/>
      <c r="D1249" s="259"/>
      <c r="E1249" s="259"/>
      <c r="F1249" s="259"/>
      <c r="G1249" s="259"/>
      <c r="H1249" s="259"/>
      <c r="I1249" s="256"/>
      <c r="J1249" s="284"/>
      <c r="K1249" s="245" t="str">
        <f>IF(BDCORRECTIVA[[#This Row],[Fecha entrada]]=0,"",BDCORRECTIVA[[#This Row],[Fecha Fin]]-BDCORRECTIVA[[#This Row],[Fecha entrada]]+1)</f>
        <v/>
      </c>
      <c r="L1249" s="256"/>
      <c r="M1249" s="256"/>
      <c r="N1249" s="256"/>
      <c r="O1249" s="256"/>
      <c r="P1249" s="256"/>
      <c r="Q1249" s="259"/>
      <c r="R1249" s="259"/>
      <c r="S1249" s="259"/>
      <c r="T1249" s="259"/>
    </row>
    <row r="1250" spans="1:20" x14ac:dyDescent="0.2">
      <c r="A1250" s="256"/>
      <c r="B1250" s="257"/>
      <c r="C1250" s="283"/>
      <c r="D1250" s="259"/>
      <c r="E1250" s="259"/>
      <c r="F1250" s="259"/>
      <c r="G1250" s="259"/>
      <c r="H1250" s="259"/>
      <c r="I1250" s="256"/>
      <c r="J1250" s="284"/>
      <c r="K1250" s="245" t="str">
        <f>IF(BDCORRECTIVA[[#This Row],[Fecha entrada]]=0,"",BDCORRECTIVA[[#This Row],[Fecha Fin]]-BDCORRECTIVA[[#This Row],[Fecha entrada]]+1)</f>
        <v/>
      </c>
      <c r="L1250" s="256"/>
      <c r="M1250" s="256"/>
      <c r="N1250" s="256"/>
      <c r="O1250" s="256"/>
      <c r="P1250" s="256"/>
      <c r="Q1250" s="259"/>
      <c r="R1250" s="259"/>
      <c r="S1250" s="259"/>
      <c r="T1250" s="259"/>
    </row>
    <row r="1251" spans="1:20" x14ac:dyDescent="0.2">
      <c r="A1251" s="256"/>
      <c r="B1251" s="257"/>
      <c r="C1251" s="283"/>
      <c r="D1251" s="259"/>
      <c r="E1251" s="259"/>
      <c r="F1251" s="259"/>
      <c r="G1251" s="259"/>
      <c r="H1251" s="259"/>
      <c r="I1251" s="256"/>
      <c r="J1251" s="284"/>
      <c r="K1251" s="245" t="str">
        <f>IF(BDCORRECTIVA[[#This Row],[Fecha entrada]]=0,"",BDCORRECTIVA[[#This Row],[Fecha Fin]]-BDCORRECTIVA[[#This Row],[Fecha entrada]]+1)</f>
        <v/>
      </c>
      <c r="L1251" s="256"/>
      <c r="M1251" s="256"/>
      <c r="N1251" s="256"/>
      <c r="O1251" s="256"/>
      <c r="P1251" s="256"/>
      <c r="Q1251" s="259"/>
      <c r="R1251" s="259"/>
      <c r="S1251" s="259"/>
      <c r="T1251" s="259"/>
    </row>
    <row r="1252" spans="1:20" x14ac:dyDescent="0.2">
      <c r="A1252" s="256"/>
      <c r="B1252" s="257"/>
      <c r="C1252" s="283"/>
      <c r="D1252" s="259"/>
      <c r="E1252" s="259"/>
      <c r="F1252" s="259"/>
      <c r="G1252" s="259"/>
      <c r="H1252" s="259"/>
      <c r="I1252" s="256"/>
      <c r="J1252" s="284"/>
      <c r="K1252" s="245" t="str">
        <f>IF(BDCORRECTIVA[[#This Row],[Fecha entrada]]=0,"",BDCORRECTIVA[[#This Row],[Fecha Fin]]-BDCORRECTIVA[[#This Row],[Fecha entrada]]+1)</f>
        <v/>
      </c>
      <c r="L1252" s="256"/>
      <c r="M1252" s="256"/>
      <c r="N1252" s="256"/>
      <c r="O1252" s="256"/>
      <c r="P1252" s="256"/>
      <c r="Q1252" s="259"/>
      <c r="R1252" s="259"/>
      <c r="S1252" s="259"/>
      <c r="T1252" s="259"/>
    </row>
    <row r="1253" spans="1:20" x14ac:dyDescent="0.2">
      <c r="A1253" s="256"/>
      <c r="B1253" s="257"/>
      <c r="C1253" s="283"/>
      <c r="D1253" s="259"/>
      <c r="E1253" s="259"/>
      <c r="F1253" s="259"/>
      <c r="G1253" s="259"/>
      <c r="H1253" s="259"/>
      <c r="I1253" s="256"/>
      <c r="J1253" s="284"/>
      <c r="K1253" s="245" t="str">
        <f>IF(BDCORRECTIVA[[#This Row],[Fecha entrada]]=0,"",BDCORRECTIVA[[#This Row],[Fecha Fin]]-BDCORRECTIVA[[#This Row],[Fecha entrada]]+1)</f>
        <v/>
      </c>
      <c r="L1253" s="256"/>
      <c r="M1253" s="256"/>
      <c r="N1253" s="256"/>
      <c r="O1253" s="256"/>
      <c r="P1253" s="256"/>
      <c r="Q1253" s="259"/>
      <c r="R1253" s="259"/>
      <c r="S1253" s="259"/>
      <c r="T1253" s="259"/>
    </row>
    <row r="1254" spans="1:20" x14ac:dyDescent="0.2">
      <c r="A1254" s="256"/>
      <c r="B1254" s="257"/>
      <c r="C1254" s="283"/>
      <c r="D1254" s="259"/>
      <c r="E1254" s="259"/>
      <c r="F1254" s="259"/>
      <c r="G1254" s="259"/>
      <c r="H1254" s="259"/>
      <c r="I1254" s="256"/>
      <c r="J1254" s="284"/>
      <c r="K1254" s="245" t="str">
        <f>IF(BDCORRECTIVA[[#This Row],[Fecha entrada]]=0,"",BDCORRECTIVA[[#This Row],[Fecha Fin]]-BDCORRECTIVA[[#This Row],[Fecha entrada]]+1)</f>
        <v/>
      </c>
      <c r="L1254" s="256"/>
      <c r="M1254" s="256"/>
      <c r="N1254" s="256"/>
      <c r="O1254" s="256"/>
      <c r="P1254" s="256"/>
      <c r="Q1254" s="259"/>
      <c r="R1254" s="259"/>
      <c r="S1254" s="259"/>
      <c r="T1254" s="259"/>
    </row>
    <row r="1255" spans="1:20" x14ac:dyDescent="0.2">
      <c r="A1255" s="256"/>
      <c r="B1255" s="257"/>
      <c r="C1255" s="283"/>
      <c r="D1255" s="259"/>
      <c r="E1255" s="259"/>
      <c r="F1255" s="259"/>
      <c r="G1255" s="259"/>
      <c r="H1255" s="259"/>
      <c r="I1255" s="256"/>
      <c r="J1255" s="284"/>
      <c r="K1255" s="245" t="str">
        <f>IF(BDCORRECTIVA[[#This Row],[Fecha entrada]]=0,"",BDCORRECTIVA[[#This Row],[Fecha Fin]]-BDCORRECTIVA[[#This Row],[Fecha entrada]]+1)</f>
        <v/>
      </c>
      <c r="L1255" s="256"/>
      <c r="M1255" s="256"/>
      <c r="N1255" s="256"/>
      <c r="O1255" s="256"/>
      <c r="P1255" s="256"/>
      <c r="Q1255" s="259"/>
      <c r="R1255" s="259"/>
      <c r="S1255" s="259"/>
      <c r="T1255" s="259"/>
    </row>
    <row r="1256" spans="1:20" x14ac:dyDescent="0.2">
      <c r="A1256" s="256"/>
      <c r="B1256" s="257"/>
      <c r="C1256" s="283"/>
      <c r="D1256" s="259"/>
      <c r="E1256" s="259"/>
      <c r="F1256" s="259"/>
      <c r="G1256" s="259"/>
      <c r="H1256" s="259"/>
      <c r="I1256" s="256"/>
      <c r="J1256" s="284"/>
      <c r="K1256" s="245" t="str">
        <f>IF(BDCORRECTIVA[[#This Row],[Fecha entrada]]=0,"",BDCORRECTIVA[[#This Row],[Fecha Fin]]-BDCORRECTIVA[[#This Row],[Fecha entrada]]+1)</f>
        <v/>
      </c>
      <c r="L1256" s="256"/>
      <c r="M1256" s="256"/>
      <c r="N1256" s="256"/>
      <c r="O1256" s="256"/>
      <c r="P1256" s="256"/>
      <c r="Q1256" s="259"/>
      <c r="R1256" s="259"/>
      <c r="S1256" s="259"/>
      <c r="T1256" s="259"/>
    </row>
    <row r="1257" spans="1:20" x14ac:dyDescent="0.2">
      <c r="A1257" s="256"/>
      <c r="B1257" s="257"/>
      <c r="C1257" s="283"/>
      <c r="D1257" s="259"/>
      <c r="E1257" s="259"/>
      <c r="F1257" s="259"/>
      <c r="G1257" s="259"/>
      <c r="H1257" s="259"/>
      <c r="I1257" s="256"/>
      <c r="J1257" s="284"/>
      <c r="K1257" s="245" t="str">
        <f>IF(BDCORRECTIVA[[#This Row],[Fecha entrada]]=0,"",BDCORRECTIVA[[#This Row],[Fecha Fin]]-BDCORRECTIVA[[#This Row],[Fecha entrada]]+1)</f>
        <v/>
      </c>
      <c r="L1257" s="256"/>
      <c r="M1257" s="256"/>
      <c r="N1257" s="256"/>
      <c r="O1257" s="256"/>
      <c r="P1257" s="256"/>
      <c r="Q1257" s="259"/>
      <c r="R1257" s="259"/>
      <c r="S1257" s="259"/>
      <c r="T1257" s="259"/>
    </row>
    <row r="1258" spans="1:20" x14ac:dyDescent="0.2">
      <c r="A1258" s="256"/>
      <c r="B1258" s="257"/>
      <c r="C1258" s="283"/>
      <c r="D1258" s="259"/>
      <c r="E1258" s="259"/>
      <c r="F1258" s="259"/>
      <c r="G1258" s="259"/>
      <c r="H1258" s="259"/>
      <c r="I1258" s="256"/>
      <c r="J1258" s="284"/>
      <c r="K1258" s="245" t="str">
        <f>IF(BDCORRECTIVA[[#This Row],[Fecha entrada]]=0,"",BDCORRECTIVA[[#This Row],[Fecha Fin]]-BDCORRECTIVA[[#This Row],[Fecha entrada]]+1)</f>
        <v/>
      </c>
      <c r="L1258" s="256"/>
      <c r="M1258" s="256"/>
      <c r="N1258" s="256"/>
      <c r="O1258" s="256"/>
      <c r="P1258" s="256"/>
      <c r="Q1258" s="259"/>
      <c r="R1258" s="259"/>
      <c r="S1258" s="259"/>
      <c r="T1258" s="259"/>
    </row>
    <row r="1259" spans="1:20" x14ac:dyDescent="0.2">
      <c r="A1259" s="256"/>
      <c r="B1259" s="257"/>
      <c r="C1259" s="283"/>
      <c r="D1259" s="259"/>
      <c r="E1259" s="259"/>
      <c r="F1259" s="259"/>
      <c r="G1259" s="259"/>
      <c r="H1259" s="259"/>
      <c r="I1259" s="256"/>
      <c r="J1259" s="284"/>
      <c r="K1259" s="245" t="str">
        <f>IF(BDCORRECTIVA[[#This Row],[Fecha entrada]]=0,"",BDCORRECTIVA[[#This Row],[Fecha Fin]]-BDCORRECTIVA[[#This Row],[Fecha entrada]]+1)</f>
        <v/>
      </c>
      <c r="L1259" s="256"/>
      <c r="M1259" s="256"/>
      <c r="N1259" s="256"/>
      <c r="O1259" s="256"/>
      <c r="P1259" s="256"/>
      <c r="Q1259" s="259"/>
      <c r="R1259" s="259"/>
      <c r="S1259" s="259"/>
      <c r="T1259" s="259"/>
    </row>
    <row r="1260" spans="1:20" x14ac:dyDescent="0.2">
      <c r="A1260" s="256"/>
      <c r="B1260" s="257"/>
      <c r="C1260" s="283"/>
      <c r="D1260" s="259"/>
      <c r="E1260" s="259"/>
      <c r="F1260" s="259"/>
      <c r="G1260" s="259"/>
      <c r="H1260" s="259"/>
      <c r="I1260" s="256"/>
      <c r="J1260" s="284"/>
      <c r="K1260" s="245" t="str">
        <f>IF(BDCORRECTIVA[[#This Row],[Fecha entrada]]=0,"",BDCORRECTIVA[[#This Row],[Fecha Fin]]-BDCORRECTIVA[[#This Row],[Fecha entrada]]+1)</f>
        <v/>
      </c>
      <c r="L1260" s="256"/>
      <c r="M1260" s="256"/>
      <c r="N1260" s="256"/>
      <c r="O1260" s="256"/>
      <c r="P1260" s="256"/>
      <c r="Q1260" s="259"/>
      <c r="R1260" s="259"/>
      <c r="S1260" s="259"/>
      <c r="T1260" s="259"/>
    </row>
    <row r="1261" spans="1:20" x14ac:dyDescent="0.2">
      <c r="A1261" s="256"/>
      <c r="B1261" s="257"/>
      <c r="C1261" s="283"/>
      <c r="D1261" s="259"/>
      <c r="E1261" s="259"/>
      <c r="F1261" s="259"/>
      <c r="G1261" s="259"/>
      <c r="H1261" s="259"/>
      <c r="I1261" s="256"/>
      <c r="J1261" s="284"/>
      <c r="K1261" s="245" t="str">
        <f>IF(BDCORRECTIVA[[#This Row],[Fecha entrada]]=0,"",BDCORRECTIVA[[#This Row],[Fecha Fin]]-BDCORRECTIVA[[#This Row],[Fecha entrada]]+1)</f>
        <v/>
      </c>
      <c r="L1261" s="256"/>
      <c r="M1261" s="256"/>
      <c r="N1261" s="256"/>
      <c r="O1261" s="256"/>
      <c r="P1261" s="256"/>
      <c r="Q1261" s="259"/>
      <c r="R1261" s="259"/>
      <c r="S1261" s="259"/>
      <c r="T1261" s="259"/>
    </row>
    <row r="1262" spans="1:20" x14ac:dyDescent="0.2">
      <c r="A1262" s="256"/>
      <c r="B1262" s="257"/>
      <c r="C1262" s="283"/>
      <c r="D1262" s="259"/>
      <c r="E1262" s="259"/>
      <c r="F1262" s="259"/>
      <c r="G1262" s="259"/>
      <c r="H1262" s="259"/>
      <c r="I1262" s="256"/>
      <c r="J1262" s="284"/>
      <c r="K1262" s="245" t="str">
        <f>IF(BDCORRECTIVA[[#This Row],[Fecha entrada]]=0,"",BDCORRECTIVA[[#This Row],[Fecha Fin]]-BDCORRECTIVA[[#This Row],[Fecha entrada]]+1)</f>
        <v/>
      </c>
      <c r="L1262" s="256"/>
      <c r="M1262" s="256"/>
      <c r="N1262" s="256"/>
      <c r="O1262" s="256"/>
      <c r="P1262" s="256"/>
      <c r="Q1262" s="259"/>
      <c r="R1262" s="259"/>
      <c r="S1262" s="259"/>
      <c r="T1262" s="259"/>
    </row>
    <row r="1263" spans="1:20" x14ac:dyDescent="0.2">
      <c r="A1263" s="256"/>
      <c r="B1263" s="257"/>
      <c r="C1263" s="283"/>
      <c r="D1263" s="259"/>
      <c r="E1263" s="259"/>
      <c r="F1263" s="259"/>
      <c r="G1263" s="259"/>
      <c r="H1263" s="259"/>
      <c r="I1263" s="256"/>
      <c r="J1263" s="284"/>
      <c r="K1263" s="245" t="str">
        <f>IF(BDCORRECTIVA[[#This Row],[Fecha entrada]]=0,"",BDCORRECTIVA[[#This Row],[Fecha Fin]]-BDCORRECTIVA[[#This Row],[Fecha entrada]]+1)</f>
        <v/>
      </c>
      <c r="L1263" s="256"/>
      <c r="M1263" s="256"/>
      <c r="N1263" s="256"/>
      <c r="O1263" s="256"/>
      <c r="P1263" s="256"/>
      <c r="Q1263" s="259"/>
      <c r="R1263" s="259"/>
      <c r="S1263" s="259"/>
      <c r="T1263" s="259"/>
    </row>
    <row r="1264" spans="1:20" x14ac:dyDescent="0.2">
      <c r="A1264" s="256"/>
      <c r="B1264" s="257"/>
      <c r="C1264" s="283"/>
      <c r="D1264" s="259"/>
      <c r="E1264" s="259"/>
      <c r="F1264" s="259"/>
      <c r="G1264" s="259"/>
      <c r="H1264" s="259"/>
      <c r="I1264" s="256"/>
      <c r="J1264" s="284"/>
      <c r="K1264" s="245" t="str">
        <f>IF(BDCORRECTIVA[[#This Row],[Fecha entrada]]=0,"",BDCORRECTIVA[[#This Row],[Fecha Fin]]-BDCORRECTIVA[[#This Row],[Fecha entrada]]+1)</f>
        <v/>
      </c>
      <c r="L1264" s="256"/>
      <c r="M1264" s="256"/>
      <c r="N1264" s="256"/>
      <c r="O1264" s="256"/>
      <c r="P1264" s="256"/>
      <c r="Q1264" s="259"/>
      <c r="R1264" s="259"/>
      <c r="S1264" s="259"/>
      <c r="T1264" s="259"/>
    </row>
    <row r="1265" spans="1:20" x14ac:dyDescent="0.2">
      <c r="A1265" s="256"/>
      <c r="B1265" s="257"/>
      <c r="C1265" s="283"/>
      <c r="D1265" s="259"/>
      <c r="E1265" s="259"/>
      <c r="F1265" s="259"/>
      <c r="G1265" s="259"/>
      <c r="H1265" s="259"/>
      <c r="I1265" s="256"/>
      <c r="J1265" s="284"/>
      <c r="K1265" s="245" t="str">
        <f>IF(BDCORRECTIVA[[#This Row],[Fecha entrada]]=0,"",BDCORRECTIVA[[#This Row],[Fecha Fin]]-BDCORRECTIVA[[#This Row],[Fecha entrada]]+1)</f>
        <v/>
      </c>
      <c r="L1265" s="256"/>
      <c r="M1265" s="256"/>
      <c r="N1265" s="256"/>
      <c r="O1265" s="256"/>
      <c r="P1265" s="256"/>
      <c r="Q1265" s="259"/>
      <c r="R1265" s="259"/>
      <c r="S1265" s="259"/>
      <c r="T1265" s="259"/>
    </row>
    <row r="1266" spans="1:20" x14ac:dyDescent="0.2">
      <c r="A1266" s="256"/>
      <c r="B1266" s="257"/>
      <c r="C1266" s="283"/>
      <c r="D1266" s="259"/>
      <c r="E1266" s="259"/>
      <c r="F1266" s="259"/>
      <c r="G1266" s="259"/>
      <c r="H1266" s="259"/>
      <c r="I1266" s="256"/>
      <c r="J1266" s="284"/>
      <c r="K1266" s="245" t="str">
        <f>IF(BDCORRECTIVA[[#This Row],[Fecha entrada]]=0,"",BDCORRECTIVA[[#This Row],[Fecha Fin]]-BDCORRECTIVA[[#This Row],[Fecha entrada]]+1)</f>
        <v/>
      </c>
      <c r="L1266" s="256"/>
      <c r="M1266" s="256"/>
      <c r="N1266" s="256"/>
      <c r="O1266" s="256"/>
      <c r="P1266" s="256"/>
      <c r="Q1266" s="259"/>
      <c r="R1266" s="259"/>
      <c r="S1266" s="259"/>
      <c r="T1266" s="259"/>
    </row>
    <row r="1267" spans="1:20" x14ac:dyDescent="0.2">
      <c r="A1267" s="256"/>
      <c r="B1267" s="257"/>
      <c r="C1267" s="283"/>
      <c r="D1267" s="259"/>
      <c r="E1267" s="259"/>
      <c r="F1267" s="259"/>
      <c r="G1267" s="259"/>
      <c r="H1267" s="259"/>
      <c r="I1267" s="256"/>
      <c r="J1267" s="284"/>
      <c r="K1267" s="245" t="str">
        <f>IF(BDCORRECTIVA[[#This Row],[Fecha entrada]]=0,"",BDCORRECTIVA[[#This Row],[Fecha Fin]]-BDCORRECTIVA[[#This Row],[Fecha entrada]]+1)</f>
        <v/>
      </c>
      <c r="L1267" s="256"/>
      <c r="M1267" s="256"/>
      <c r="N1267" s="256"/>
      <c r="O1267" s="256"/>
      <c r="P1267" s="256"/>
      <c r="Q1267" s="259"/>
      <c r="R1267" s="259"/>
      <c r="S1267" s="259"/>
      <c r="T1267" s="259"/>
    </row>
    <row r="1268" spans="1:20" x14ac:dyDescent="0.2">
      <c r="A1268" s="256"/>
      <c r="B1268" s="257"/>
      <c r="C1268" s="283"/>
      <c r="D1268" s="259"/>
      <c r="E1268" s="259"/>
      <c r="F1268" s="259"/>
      <c r="G1268" s="259"/>
      <c r="H1268" s="259"/>
      <c r="I1268" s="256"/>
      <c r="J1268" s="284"/>
      <c r="K1268" s="245" t="str">
        <f>IF(BDCORRECTIVA[[#This Row],[Fecha entrada]]=0,"",BDCORRECTIVA[[#This Row],[Fecha Fin]]-BDCORRECTIVA[[#This Row],[Fecha entrada]]+1)</f>
        <v/>
      </c>
      <c r="L1268" s="256"/>
      <c r="M1268" s="256"/>
      <c r="N1268" s="256"/>
      <c r="O1268" s="256"/>
      <c r="P1268" s="256"/>
      <c r="Q1268" s="259"/>
      <c r="R1268" s="259"/>
      <c r="S1268" s="259"/>
      <c r="T1268" s="259"/>
    </row>
    <row r="1269" spans="1:20" x14ac:dyDescent="0.2">
      <c r="A1269" s="256"/>
      <c r="B1269" s="257"/>
      <c r="C1269" s="283"/>
      <c r="D1269" s="259"/>
      <c r="E1269" s="259"/>
      <c r="F1269" s="259"/>
      <c r="G1269" s="259"/>
      <c r="H1269" s="259"/>
      <c r="I1269" s="256"/>
      <c r="J1269" s="284"/>
      <c r="K1269" s="245" t="str">
        <f>IF(BDCORRECTIVA[[#This Row],[Fecha entrada]]=0,"",BDCORRECTIVA[[#This Row],[Fecha Fin]]-BDCORRECTIVA[[#This Row],[Fecha entrada]]+1)</f>
        <v/>
      </c>
      <c r="L1269" s="256"/>
      <c r="M1269" s="256"/>
      <c r="N1269" s="256"/>
      <c r="O1269" s="256"/>
      <c r="P1269" s="256"/>
      <c r="Q1269" s="259"/>
      <c r="R1269" s="259"/>
      <c r="S1269" s="259"/>
      <c r="T1269" s="259"/>
    </row>
    <row r="1270" spans="1:20" x14ac:dyDescent="0.2">
      <c r="A1270" s="256"/>
      <c r="B1270" s="257"/>
      <c r="C1270" s="283"/>
      <c r="D1270" s="259"/>
      <c r="E1270" s="259"/>
      <c r="F1270" s="259"/>
      <c r="G1270" s="259"/>
      <c r="H1270" s="259"/>
      <c r="I1270" s="256"/>
      <c r="J1270" s="284"/>
      <c r="K1270" s="245" t="str">
        <f>IF(BDCORRECTIVA[[#This Row],[Fecha entrada]]=0,"",BDCORRECTIVA[[#This Row],[Fecha Fin]]-BDCORRECTIVA[[#This Row],[Fecha entrada]]+1)</f>
        <v/>
      </c>
      <c r="L1270" s="256"/>
      <c r="M1270" s="256"/>
      <c r="N1270" s="256"/>
      <c r="O1270" s="256"/>
      <c r="P1270" s="256"/>
      <c r="Q1270" s="259"/>
      <c r="R1270" s="259"/>
      <c r="S1270" s="259"/>
      <c r="T1270" s="259"/>
    </row>
    <row r="1271" spans="1:20" x14ac:dyDescent="0.2">
      <c r="A1271" s="256"/>
      <c r="B1271" s="257"/>
      <c r="C1271" s="283"/>
      <c r="D1271" s="259"/>
      <c r="E1271" s="259"/>
      <c r="F1271" s="259"/>
      <c r="G1271" s="259"/>
      <c r="H1271" s="259"/>
      <c r="I1271" s="256"/>
      <c r="J1271" s="284"/>
      <c r="K1271" s="245" t="str">
        <f>IF(BDCORRECTIVA[[#This Row],[Fecha entrada]]=0,"",BDCORRECTIVA[[#This Row],[Fecha Fin]]-BDCORRECTIVA[[#This Row],[Fecha entrada]]+1)</f>
        <v/>
      </c>
      <c r="L1271" s="256"/>
      <c r="M1271" s="256"/>
      <c r="N1271" s="256"/>
      <c r="O1271" s="256"/>
      <c r="P1271" s="256"/>
      <c r="Q1271" s="259"/>
      <c r="R1271" s="259"/>
      <c r="S1271" s="259"/>
      <c r="T1271" s="259"/>
    </row>
    <row r="1272" spans="1:20" x14ac:dyDescent="0.2">
      <c r="A1272" s="256"/>
      <c r="B1272" s="257"/>
      <c r="C1272" s="283"/>
      <c r="D1272" s="259"/>
      <c r="E1272" s="259"/>
      <c r="F1272" s="259"/>
      <c r="G1272" s="259"/>
      <c r="H1272" s="259"/>
      <c r="I1272" s="256"/>
      <c r="J1272" s="284"/>
      <c r="K1272" s="245" t="str">
        <f>IF(BDCORRECTIVA[[#This Row],[Fecha entrada]]=0,"",BDCORRECTIVA[[#This Row],[Fecha Fin]]-BDCORRECTIVA[[#This Row],[Fecha entrada]]+1)</f>
        <v/>
      </c>
      <c r="L1272" s="256"/>
      <c r="M1272" s="256"/>
      <c r="N1272" s="256"/>
      <c r="O1272" s="256"/>
      <c r="P1272" s="256"/>
      <c r="Q1272" s="259"/>
      <c r="R1272" s="259"/>
      <c r="S1272" s="259"/>
      <c r="T1272" s="259"/>
    </row>
    <row r="1273" spans="1:20" x14ac:dyDescent="0.2">
      <c r="A1273" s="256"/>
      <c r="B1273" s="257"/>
      <c r="C1273" s="283"/>
      <c r="D1273" s="259"/>
      <c r="E1273" s="259"/>
      <c r="F1273" s="259"/>
      <c r="G1273" s="259"/>
      <c r="H1273" s="259"/>
      <c r="I1273" s="256"/>
      <c r="J1273" s="284"/>
      <c r="K1273" s="245" t="str">
        <f>IF(BDCORRECTIVA[[#This Row],[Fecha entrada]]=0,"",BDCORRECTIVA[[#This Row],[Fecha Fin]]-BDCORRECTIVA[[#This Row],[Fecha entrada]]+1)</f>
        <v/>
      </c>
      <c r="L1273" s="256"/>
      <c r="M1273" s="256"/>
      <c r="N1273" s="256"/>
      <c r="O1273" s="256"/>
      <c r="P1273" s="256"/>
      <c r="Q1273" s="259"/>
      <c r="R1273" s="259"/>
      <c r="S1273" s="259"/>
      <c r="T1273" s="259"/>
    </row>
    <row r="1274" spans="1:20" x14ac:dyDescent="0.2">
      <c r="A1274" s="256"/>
      <c r="B1274" s="257"/>
      <c r="C1274" s="283"/>
      <c r="D1274" s="259"/>
      <c r="E1274" s="259"/>
      <c r="F1274" s="259"/>
      <c r="G1274" s="259"/>
      <c r="H1274" s="259"/>
      <c r="I1274" s="256"/>
      <c r="J1274" s="284"/>
      <c r="K1274" s="245" t="str">
        <f>IF(BDCORRECTIVA[[#This Row],[Fecha entrada]]=0,"",BDCORRECTIVA[[#This Row],[Fecha Fin]]-BDCORRECTIVA[[#This Row],[Fecha entrada]]+1)</f>
        <v/>
      </c>
      <c r="L1274" s="256"/>
      <c r="M1274" s="256"/>
      <c r="N1274" s="256"/>
      <c r="O1274" s="256"/>
      <c r="P1274" s="256"/>
      <c r="Q1274" s="259"/>
      <c r="R1274" s="259"/>
      <c r="S1274" s="259"/>
      <c r="T1274" s="259"/>
    </row>
    <row r="1275" spans="1:20" x14ac:dyDescent="0.2">
      <c r="A1275" s="256"/>
      <c r="B1275" s="257"/>
      <c r="C1275" s="283"/>
      <c r="D1275" s="259"/>
      <c r="E1275" s="259"/>
      <c r="F1275" s="259"/>
      <c r="G1275" s="259"/>
      <c r="H1275" s="259"/>
      <c r="I1275" s="256"/>
      <c r="J1275" s="284"/>
      <c r="K1275" s="245" t="str">
        <f>IF(BDCORRECTIVA[[#This Row],[Fecha entrada]]=0,"",BDCORRECTIVA[[#This Row],[Fecha Fin]]-BDCORRECTIVA[[#This Row],[Fecha entrada]]+1)</f>
        <v/>
      </c>
      <c r="L1275" s="256"/>
      <c r="M1275" s="256"/>
      <c r="N1275" s="256"/>
      <c r="O1275" s="256"/>
      <c r="P1275" s="256"/>
      <c r="Q1275" s="259"/>
      <c r="R1275" s="259"/>
      <c r="S1275" s="259"/>
      <c r="T1275" s="259"/>
    </row>
    <row r="1276" spans="1:20" x14ac:dyDescent="0.2">
      <c r="A1276" s="256"/>
      <c r="B1276" s="257"/>
      <c r="C1276" s="283"/>
      <c r="D1276" s="259"/>
      <c r="E1276" s="259"/>
      <c r="F1276" s="259"/>
      <c r="G1276" s="259"/>
      <c r="H1276" s="259"/>
      <c r="I1276" s="256"/>
      <c r="J1276" s="284"/>
      <c r="K1276" s="245" t="str">
        <f>IF(BDCORRECTIVA[[#This Row],[Fecha entrada]]=0,"",BDCORRECTIVA[[#This Row],[Fecha Fin]]-BDCORRECTIVA[[#This Row],[Fecha entrada]]+1)</f>
        <v/>
      </c>
      <c r="L1276" s="256"/>
      <c r="M1276" s="256"/>
      <c r="N1276" s="256"/>
      <c r="O1276" s="256"/>
      <c r="P1276" s="256"/>
      <c r="Q1276" s="259"/>
      <c r="R1276" s="259"/>
      <c r="S1276" s="259"/>
      <c r="T1276" s="259"/>
    </row>
    <row r="1277" spans="1:20" x14ac:dyDescent="0.2">
      <c r="A1277" s="256"/>
      <c r="B1277" s="257"/>
      <c r="C1277" s="283"/>
      <c r="D1277" s="259"/>
      <c r="E1277" s="259"/>
      <c r="F1277" s="259"/>
      <c r="G1277" s="259"/>
      <c r="H1277" s="259"/>
      <c r="I1277" s="256"/>
      <c r="J1277" s="284"/>
      <c r="K1277" s="245" t="str">
        <f>IF(BDCORRECTIVA[[#This Row],[Fecha entrada]]=0,"",BDCORRECTIVA[[#This Row],[Fecha Fin]]-BDCORRECTIVA[[#This Row],[Fecha entrada]]+1)</f>
        <v/>
      </c>
      <c r="L1277" s="256"/>
      <c r="M1277" s="256"/>
      <c r="N1277" s="256"/>
      <c r="O1277" s="256"/>
      <c r="P1277" s="256"/>
      <c r="Q1277" s="259"/>
      <c r="R1277" s="259"/>
      <c r="S1277" s="259"/>
      <c r="T1277" s="259"/>
    </row>
    <row r="1278" spans="1:20" x14ac:dyDescent="0.2">
      <c r="A1278" s="256"/>
      <c r="B1278" s="257"/>
      <c r="C1278" s="283"/>
      <c r="D1278" s="259"/>
      <c r="E1278" s="259"/>
      <c r="F1278" s="259"/>
      <c r="G1278" s="259"/>
      <c r="H1278" s="259"/>
      <c r="I1278" s="256"/>
      <c r="J1278" s="284"/>
      <c r="K1278" s="245" t="str">
        <f>IF(BDCORRECTIVA[[#This Row],[Fecha entrada]]=0,"",BDCORRECTIVA[[#This Row],[Fecha Fin]]-BDCORRECTIVA[[#This Row],[Fecha entrada]]+1)</f>
        <v/>
      </c>
      <c r="L1278" s="256"/>
      <c r="M1278" s="256"/>
      <c r="N1278" s="256"/>
      <c r="O1278" s="256"/>
      <c r="P1278" s="256"/>
      <c r="Q1278" s="259"/>
      <c r="R1278" s="259"/>
      <c r="S1278" s="259"/>
      <c r="T1278" s="259"/>
    </row>
    <row r="1279" spans="1:20" x14ac:dyDescent="0.2">
      <c r="A1279" s="256"/>
      <c r="B1279" s="257"/>
      <c r="C1279" s="283"/>
      <c r="D1279" s="259"/>
      <c r="E1279" s="259"/>
      <c r="F1279" s="259"/>
      <c r="G1279" s="259"/>
      <c r="H1279" s="259"/>
      <c r="I1279" s="256"/>
      <c r="J1279" s="284"/>
      <c r="K1279" s="245" t="str">
        <f>IF(BDCORRECTIVA[[#This Row],[Fecha entrada]]=0,"",BDCORRECTIVA[[#This Row],[Fecha Fin]]-BDCORRECTIVA[[#This Row],[Fecha entrada]]+1)</f>
        <v/>
      </c>
      <c r="L1279" s="256"/>
      <c r="M1279" s="256"/>
      <c r="N1279" s="256"/>
      <c r="O1279" s="256"/>
      <c r="P1279" s="256"/>
      <c r="Q1279" s="259"/>
      <c r="R1279" s="259"/>
      <c r="S1279" s="259"/>
      <c r="T1279" s="259"/>
    </row>
    <row r="1280" spans="1:20" x14ac:dyDescent="0.2">
      <c r="A1280" s="256"/>
      <c r="B1280" s="257"/>
      <c r="C1280" s="283"/>
      <c r="D1280" s="259"/>
      <c r="E1280" s="259"/>
      <c r="F1280" s="259"/>
      <c r="G1280" s="259"/>
      <c r="H1280" s="259"/>
      <c r="I1280" s="256"/>
      <c r="J1280" s="284"/>
      <c r="K1280" s="245" t="str">
        <f>IF(BDCORRECTIVA[[#This Row],[Fecha entrada]]=0,"",BDCORRECTIVA[[#This Row],[Fecha Fin]]-BDCORRECTIVA[[#This Row],[Fecha entrada]]+1)</f>
        <v/>
      </c>
      <c r="L1280" s="256"/>
      <c r="M1280" s="256"/>
      <c r="N1280" s="256"/>
      <c r="O1280" s="256"/>
      <c r="P1280" s="256"/>
      <c r="Q1280" s="259"/>
      <c r="R1280" s="259"/>
      <c r="S1280" s="259"/>
      <c r="T1280" s="259"/>
    </row>
    <row r="1281" spans="1:20" x14ac:dyDescent="0.2">
      <c r="A1281" s="256"/>
      <c r="B1281" s="257"/>
      <c r="C1281" s="283"/>
      <c r="D1281" s="259"/>
      <c r="E1281" s="259"/>
      <c r="F1281" s="259"/>
      <c r="G1281" s="259"/>
      <c r="H1281" s="259"/>
      <c r="I1281" s="256"/>
      <c r="J1281" s="284"/>
      <c r="K1281" s="245" t="str">
        <f>IF(BDCORRECTIVA[[#This Row],[Fecha entrada]]=0,"",BDCORRECTIVA[[#This Row],[Fecha Fin]]-BDCORRECTIVA[[#This Row],[Fecha entrada]]+1)</f>
        <v/>
      </c>
      <c r="L1281" s="256"/>
      <c r="M1281" s="256"/>
      <c r="N1281" s="256"/>
      <c r="O1281" s="256"/>
      <c r="P1281" s="256"/>
      <c r="Q1281" s="259"/>
      <c r="R1281" s="259"/>
      <c r="S1281" s="259"/>
      <c r="T1281" s="259"/>
    </row>
    <row r="1282" spans="1:20" x14ac:dyDescent="0.2">
      <c r="A1282" s="256"/>
      <c r="B1282" s="257"/>
      <c r="C1282" s="283"/>
      <c r="D1282" s="259"/>
      <c r="E1282" s="259"/>
      <c r="F1282" s="259"/>
      <c r="G1282" s="259"/>
      <c r="H1282" s="259"/>
      <c r="I1282" s="256"/>
      <c r="J1282" s="284"/>
      <c r="K1282" s="245" t="str">
        <f>IF(BDCORRECTIVA[[#This Row],[Fecha entrada]]=0,"",BDCORRECTIVA[[#This Row],[Fecha Fin]]-BDCORRECTIVA[[#This Row],[Fecha entrada]]+1)</f>
        <v/>
      </c>
      <c r="L1282" s="256"/>
      <c r="M1282" s="256"/>
      <c r="N1282" s="256"/>
      <c r="O1282" s="256"/>
      <c r="P1282" s="256"/>
      <c r="Q1282" s="259"/>
      <c r="R1282" s="259"/>
      <c r="S1282" s="259"/>
      <c r="T1282" s="259"/>
    </row>
    <row r="1283" spans="1:20" x14ac:dyDescent="0.2">
      <c r="A1283" s="256"/>
      <c r="B1283" s="257"/>
      <c r="C1283" s="283"/>
      <c r="D1283" s="259"/>
      <c r="E1283" s="259"/>
      <c r="F1283" s="259"/>
      <c r="G1283" s="259"/>
      <c r="H1283" s="259"/>
      <c r="I1283" s="256"/>
      <c r="J1283" s="284"/>
      <c r="K1283" s="245" t="str">
        <f>IF(BDCORRECTIVA[[#This Row],[Fecha entrada]]=0,"",BDCORRECTIVA[[#This Row],[Fecha Fin]]-BDCORRECTIVA[[#This Row],[Fecha entrada]]+1)</f>
        <v/>
      </c>
      <c r="L1283" s="256"/>
      <c r="M1283" s="256"/>
      <c r="N1283" s="256"/>
      <c r="O1283" s="256"/>
      <c r="P1283" s="256"/>
      <c r="Q1283" s="259"/>
      <c r="R1283" s="259"/>
      <c r="S1283" s="259"/>
      <c r="T1283" s="259"/>
    </row>
    <row r="1284" spans="1:20" x14ac:dyDescent="0.2">
      <c r="A1284" s="256"/>
      <c r="B1284" s="257"/>
      <c r="C1284" s="283"/>
      <c r="D1284" s="259"/>
      <c r="E1284" s="259"/>
      <c r="F1284" s="259"/>
      <c r="G1284" s="259"/>
      <c r="H1284" s="259"/>
      <c r="I1284" s="256"/>
      <c r="J1284" s="284"/>
      <c r="K1284" s="245" t="str">
        <f>IF(BDCORRECTIVA[[#This Row],[Fecha entrada]]=0,"",BDCORRECTIVA[[#This Row],[Fecha Fin]]-BDCORRECTIVA[[#This Row],[Fecha entrada]]+1)</f>
        <v/>
      </c>
      <c r="L1284" s="256"/>
      <c r="M1284" s="256"/>
      <c r="N1284" s="256"/>
      <c r="O1284" s="256"/>
      <c r="P1284" s="256"/>
      <c r="Q1284" s="259"/>
      <c r="R1284" s="259"/>
      <c r="S1284" s="259"/>
      <c r="T1284" s="259"/>
    </row>
    <row r="1285" spans="1:20" x14ac:dyDescent="0.2">
      <c r="A1285" s="256"/>
      <c r="B1285" s="257"/>
      <c r="C1285" s="283"/>
      <c r="D1285" s="259"/>
      <c r="E1285" s="259"/>
      <c r="F1285" s="259"/>
      <c r="G1285" s="259"/>
      <c r="H1285" s="259"/>
      <c r="I1285" s="256"/>
      <c r="J1285" s="284"/>
      <c r="K1285" s="245" t="str">
        <f>IF(BDCORRECTIVA[[#This Row],[Fecha entrada]]=0,"",BDCORRECTIVA[[#This Row],[Fecha Fin]]-BDCORRECTIVA[[#This Row],[Fecha entrada]]+1)</f>
        <v/>
      </c>
      <c r="L1285" s="256"/>
      <c r="M1285" s="256"/>
      <c r="N1285" s="256"/>
      <c r="O1285" s="256"/>
      <c r="P1285" s="256"/>
      <c r="Q1285" s="259"/>
      <c r="R1285" s="259"/>
      <c r="S1285" s="259"/>
      <c r="T1285" s="259"/>
    </row>
    <row r="1286" spans="1:20" x14ac:dyDescent="0.2">
      <c r="A1286" s="256"/>
      <c r="B1286" s="257"/>
      <c r="C1286" s="283"/>
      <c r="D1286" s="259"/>
      <c r="E1286" s="259"/>
      <c r="F1286" s="259"/>
      <c r="G1286" s="259"/>
      <c r="H1286" s="259"/>
      <c r="I1286" s="256"/>
      <c r="J1286" s="284"/>
      <c r="K1286" s="245" t="str">
        <f>IF(BDCORRECTIVA[[#This Row],[Fecha entrada]]=0,"",BDCORRECTIVA[[#This Row],[Fecha Fin]]-BDCORRECTIVA[[#This Row],[Fecha entrada]]+1)</f>
        <v/>
      </c>
      <c r="L1286" s="256"/>
      <c r="M1286" s="256"/>
      <c r="N1286" s="256"/>
      <c r="O1286" s="256"/>
      <c r="P1286" s="256"/>
      <c r="Q1286" s="259"/>
      <c r="R1286" s="259"/>
      <c r="S1286" s="259"/>
      <c r="T1286" s="259"/>
    </row>
    <row r="1287" spans="1:20" x14ac:dyDescent="0.2">
      <c r="A1287" s="256"/>
      <c r="B1287" s="257"/>
      <c r="C1287" s="283"/>
      <c r="D1287" s="259"/>
      <c r="E1287" s="259"/>
      <c r="F1287" s="259"/>
      <c r="G1287" s="259"/>
      <c r="H1287" s="259"/>
      <c r="I1287" s="256"/>
      <c r="J1287" s="284"/>
      <c r="K1287" s="245" t="str">
        <f>IF(BDCORRECTIVA[[#This Row],[Fecha entrada]]=0,"",BDCORRECTIVA[[#This Row],[Fecha Fin]]-BDCORRECTIVA[[#This Row],[Fecha entrada]]+1)</f>
        <v/>
      </c>
      <c r="L1287" s="256"/>
      <c r="M1287" s="256"/>
      <c r="N1287" s="256"/>
      <c r="O1287" s="256"/>
      <c r="P1287" s="256"/>
      <c r="Q1287" s="259"/>
      <c r="R1287" s="259"/>
      <c r="S1287" s="259"/>
      <c r="T1287" s="259"/>
    </row>
    <row r="1288" spans="1:20" x14ac:dyDescent="0.2">
      <c r="A1288" s="256"/>
      <c r="B1288" s="257"/>
      <c r="C1288" s="283"/>
      <c r="D1288" s="259"/>
      <c r="E1288" s="259"/>
      <c r="F1288" s="259"/>
      <c r="G1288" s="259"/>
      <c r="H1288" s="259"/>
      <c r="I1288" s="256"/>
      <c r="J1288" s="284"/>
      <c r="K1288" s="245" t="str">
        <f>IF(BDCORRECTIVA[[#This Row],[Fecha entrada]]=0,"",BDCORRECTIVA[[#This Row],[Fecha Fin]]-BDCORRECTIVA[[#This Row],[Fecha entrada]]+1)</f>
        <v/>
      </c>
      <c r="L1288" s="256"/>
      <c r="M1288" s="256"/>
      <c r="N1288" s="256"/>
      <c r="O1288" s="256"/>
      <c r="P1288" s="256"/>
      <c r="Q1288" s="259"/>
      <c r="R1288" s="259"/>
      <c r="S1288" s="259"/>
      <c r="T1288" s="259"/>
    </row>
    <row r="1289" spans="1:20" x14ac:dyDescent="0.2">
      <c r="A1289" s="256"/>
      <c r="B1289" s="257"/>
      <c r="C1289" s="283"/>
      <c r="D1289" s="259"/>
      <c r="E1289" s="259"/>
      <c r="F1289" s="259"/>
      <c r="G1289" s="259"/>
      <c r="H1289" s="259"/>
      <c r="I1289" s="256"/>
      <c r="J1289" s="284"/>
      <c r="K1289" s="245" t="str">
        <f>IF(BDCORRECTIVA[[#This Row],[Fecha entrada]]=0,"",BDCORRECTIVA[[#This Row],[Fecha Fin]]-BDCORRECTIVA[[#This Row],[Fecha entrada]]+1)</f>
        <v/>
      </c>
      <c r="L1289" s="256"/>
      <c r="M1289" s="256"/>
      <c r="N1289" s="256"/>
      <c r="O1289" s="256"/>
      <c r="P1289" s="256"/>
      <c r="Q1289" s="259"/>
      <c r="R1289" s="259"/>
      <c r="S1289" s="259"/>
      <c r="T1289" s="259"/>
    </row>
    <row r="1290" spans="1:20" x14ac:dyDescent="0.2">
      <c r="A1290" s="256"/>
      <c r="B1290" s="257"/>
      <c r="C1290" s="283"/>
      <c r="D1290" s="259"/>
      <c r="E1290" s="259"/>
      <c r="F1290" s="259"/>
      <c r="G1290" s="259"/>
      <c r="H1290" s="259"/>
      <c r="I1290" s="256"/>
      <c r="J1290" s="284"/>
      <c r="K1290" s="245" t="str">
        <f>IF(BDCORRECTIVA[[#This Row],[Fecha entrada]]=0,"",BDCORRECTIVA[[#This Row],[Fecha Fin]]-BDCORRECTIVA[[#This Row],[Fecha entrada]]+1)</f>
        <v/>
      </c>
      <c r="L1290" s="256"/>
      <c r="M1290" s="256"/>
      <c r="N1290" s="256"/>
      <c r="O1290" s="256"/>
      <c r="P1290" s="256"/>
      <c r="Q1290" s="259"/>
      <c r="R1290" s="259"/>
      <c r="S1290" s="259"/>
      <c r="T1290" s="259"/>
    </row>
    <row r="1291" spans="1:20" x14ac:dyDescent="0.2">
      <c r="A1291" s="256"/>
      <c r="B1291" s="257"/>
      <c r="C1291" s="283"/>
      <c r="D1291" s="259"/>
      <c r="E1291" s="259"/>
      <c r="F1291" s="259"/>
      <c r="G1291" s="259"/>
      <c r="H1291" s="259"/>
      <c r="I1291" s="256"/>
      <c r="J1291" s="284"/>
      <c r="K1291" s="245" t="str">
        <f>IF(BDCORRECTIVA[[#This Row],[Fecha entrada]]=0,"",BDCORRECTIVA[[#This Row],[Fecha Fin]]-BDCORRECTIVA[[#This Row],[Fecha entrada]]+1)</f>
        <v/>
      </c>
      <c r="L1291" s="256"/>
      <c r="M1291" s="256"/>
      <c r="N1291" s="256"/>
      <c r="O1291" s="256"/>
      <c r="P1291" s="256"/>
      <c r="Q1291" s="259"/>
      <c r="R1291" s="259"/>
      <c r="S1291" s="259"/>
      <c r="T1291" s="259"/>
    </row>
    <row r="1292" spans="1:20" x14ac:dyDescent="0.2">
      <c r="A1292" s="256"/>
      <c r="B1292" s="257"/>
      <c r="C1292" s="283"/>
      <c r="D1292" s="259"/>
      <c r="E1292" s="259"/>
      <c r="F1292" s="259"/>
      <c r="G1292" s="259"/>
      <c r="H1292" s="259"/>
      <c r="I1292" s="256"/>
      <c r="J1292" s="284"/>
      <c r="K1292" s="245" t="str">
        <f>IF(BDCORRECTIVA[[#This Row],[Fecha entrada]]=0,"",BDCORRECTIVA[[#This Row],[Fecha Fin]]-BDCORRECTIVA[[#This Row],[Fecha entrada]]+1)</f>
        <v/>
      </c>
      <c r="L1292" s="256"/>
      <c r="M1292" s="256"/>
      <c r="N1292" s="256"/>
      <c r="O1292" s="256"/>
      <c r="P1292" s="256"/>
      <c r="Q1292" s="259"/>
      <c r="R1292" s="259"/>
      <c r="S1292" s="259"/>
      <c r="T1292" s="259"/>
    </row>
    <row r="1293" spans="1:20" x14ac:dyDescent="0.2">
      <c r="A1293" s="256"/>
      <c r="B1293" s="257"/>
      <c r="C1293" s="283"/>
      <c r="D1293" s="259"/>
      <c r="E1293" s="259"/>
      <c r="F1293" s="259"/>
      <c r="G1293" s="259"/>
      <c r="H1293" s="259"/>
      <c r="I1293" s="256"/>
      <c r="J1293" s="284"/>
      <c r="K1293" s="245" t="str">
        <f>IF(BDCORRECTIVA[[#This Row],[Fecha entrada]]=0,"",BDCORRECTIVA[[#This Row],[Fecha Fin]]-BDCORRECTIVA[[#This Row],[Fecha entrada]]+1)</f>
        <v/>
      </c>
      <c r="L1293" s="256"/>
      <c r="M1293" s="256"/>
      <c r="N1293" s="256"/>
      <c r="O1293" s="256"/>
      <c r="P1293" s="256"/>
      <c r="Q1293" s="259"/>
      <c r="R1293" s="259"/>
      <c r="S1293" s="259"/>
      <c r="T1293" s="259"/>
    </row>
    <row r="1294" spans="1:20" x14ac:dyDescent="0.2">
      <c r="A1294" s="256"/>
      <c r="B1294" s="257"/>
      <c r="C1294" s="283"/>
      <c r="D1294" s="259"/>
      <c r="E1294" s="259"/>
      <c r="F1294" s="259"/>
      <c r="G1294" s="259"/>
      <c r="H1294" s="259"/>
      <c r="I1294" s="256"/>
      <c r="J1294" s="284"/>
      <c r="K1294" s="245" t="str">
        <f>IF(BDCORRECTIVA[[#This Row],[Fecha entrada]]=0,"",BDCORRECTIVA[[#This Row],[Fecha Fin]]-BDCORRECTIVA[[#This Row],[Fecha entrada]]+1)</f>
        <v/>
      </c>
      <c r="L1294" s="256"/>
      <c r="M1294" s="256"/>
      <c r="N1294" s="256"/>
      <c r="O1294" s="256"/>
      <c r="P1294" s="256"/>
      <c r="Q1294" s="259"/>
      <c r="R1294" s="259"/>
      <c r="S1294" s="259"/>
      <c r="T1294" s="259"/>
    </row>
    <row r="1295" spans="1:20" x14ac:dyDescent="0.2">
      <c r="A1295" s="256"/>
      <c r="B1295" s="257"/>
      <c r="C1295" s="283"/>
      <c r="D1295" s="259"/>
      <c r="E1295" s="259"/>
      <c r="F1295" s="259"/>
      <c r="G1295" s="259"/>
      <c r="H1295" s="259"/>
      <c r="I1295" s="256"/>
      <c r="J1295" s="284"/>
      <c r="K1295" s="245" t="str">
        <f>IF(BDCORRECTIVA[[#This Row],[Fecha entrada]]=0,"",BDCORRECTIVA[[#This Row],[Fecha Fin]]-BDCORRECTIVA[[#This Row],[Fecha entrada]]+1)</f>
        <v/>
      </c>
      <c r="L1295" s="256"/>
      <c r="M1295" s="256"/>
      <c r="N1295" s="256"/>
      <c r="O1295" s="256"/>
      <c r="P1295" s="256"/>
      <c r="Q1295" s="259"/>
      <c r="R1295" s="259"/>
      <c r="S1295" s="259"/>
      <c r="T1295" s="259"/>
    </row>
    <row r="1296" spans="1:20" x14ac:dyDescent="0.2">
      <c r="A1296" s="256"/>
      <c r="B1296" s="257"/>
      <c r="C1296" s="283"/>
      <c r="D1296" s="259"/>
      <c r="E1296" s="259"/>
      <c r="F1296" s="259"/>
      <c r="G1296" s="259"/>
      <c r="H1296" s="259"/>
      <c r="I1296" s="256"/>
      <c r="J1296" s="284"/>
      <c r="K1296" s="245" t="str">
        <f>IF(BDCORRECTIVA[[#This Row],[Fecha entrada]]=0,"",BDCORRECTIVA[[#This Row],[Fecha Fin]]-BDCORRECTIVA[[#This Row],[Fecha entrada]]+1)</f>
        <v/>
      </c>
      <c r="L1296" s="256"/>
      <c r="M1296" s="256"/>
      <c r="N1296" s="256"/>
      <c r="O1296" s="256"/>
      <c r="P1296" s="256"/>
      <c r="Q1296" s="259"/>
      <c r="R1296" s="259"/>
      <c r="S1296" s="259"/>
      <c r="T1296" s="259"/>
    </row>
    <row r="1297" spans="1:20" x14ac:dyDescent="0.2">
      <c r="A1297" s="256"/>
      <c r="B1297" s="257"/>
      <c r="C1297" s="283"/>
      <c r="D1297" s="259"/>
      <c r="E1297" s="259"/>
      <c r="F1297" s="259"/>
      <c r="G1297" s="259"/>
      <c r="H1297" s="259"/>
      <c r="I1297" s="256"/>
      <c r="J1297" s="284"/>
      <c r="K1297" s="245" t="str">
        <f>IF(BDCORRECTIVA[[#This Row],[Fecha entrada]]=0,"",BDCORRECTIVA[[#This Row],[Fecha Fin]]-BDCORRECTIVA[[#This Row],[Fecha entrada]]+1)</f>
        <v/>
      </c>
      <c r="L1297" s="256"/>
      <c r="M1297" s="256"/>
      <c r="N1297" s="256"/>
      <c r="O1297" s="256"/>
      <c r="P1297" s="256"/>
      <c r="Q1297" s="259"/>
      <c r="R1297" s="259"/>
      <c r="S1297" s="259"/>
      <c r="T1297" s="259"/>
    </row>
    <row r="1298" spans="1:20" x14ac:dyDescent="0.2">
      <c r="A1298" s="256"/>
      <c r="B1298" s="257"/>
      <c r="C1298" s="283"/>
      <c r="D1298" s="259"/>
      <c r="E1298" s="259"/>
      <c r="F1298" s="259"/>
      <c r="G1298" s="259"/>
      <c r="H1298" s="259"/>
      <c r="I1298" s="256"/>
      <c r="J1298" s="284"/>
      <c r="K1298" s="245" t="str">
        <f>IF(BDCORRECTIVA[[#This Row],[Fecha entrada]]=0,"",BDCORRECTIVA[[#This Row],[Fecha Fin]]-BDCORRECTIVA[[#This Row],[Fecha entrada]]+1)</f>
        <v/>
      </c>
      <c r="L1298" s="256"/>
      <c r="M1298" s="256"/>
      <c r="N1298" s="256"/>
      <c r="O1298" s="256"/>
      <c r="P1298" s="256"/>
      <c r="Q1298" s="259"/>
      <c r="R1298" s="259"/>
      <c r="S1298" s="259"/>
      <c r="T1298" s="259"/>
    </row>
    <row r="1299" spans="1:20" x14ac:dyDescent="0.2">
      <c r="A1299" s="256"/>
      <c r="B1299" s="257"/>
      <c r="C1299" s="283"/>
      <c r="D1299" s="259"/>
      <c r="E1299" s="259"/>
      <c r="F1299" s="259"/>
      <c r="G1299" s="259"/>
      <c r="H1299" s="259"/>
      <c r="I1299" s="256"/>
      <c r="J1299" s="284"/>
      <c r="K1299" s="245" t="str">
        <f>IF(BDCORRECTIVA[[#This Row],[Fecha entrada]]=0,"",BDCORRECTIVA[[#This Row],[Fecha Fin]]-BDCORRECTIVA[[#This Row],[Fecha entrada]]+1)</f>
        <v/>
      </c>
      <c r="L1299" s="256"/>
      <c r="M1299" s="256"/>
      <c r="N1299" s="256"/>
      <c r="O1299" s="256"/>
      <c r="P1299" s="256"/>
      <c r="Q1299" s="259"/>
      <c r="R1299" s="259"/>
      <c r="S1299" s="259"/>
      <c r="T1299" s="259"/>
    </row>
    <row r="1300" spans="1:20" x14ac:dyDescent="0.2">
      <c r="A1300" s="256"/>
      <c r="B1300" s="257"/>
      <c r="C1300" s="283"/>
      <c r="D1300" s="259"/>
      <c r="E1300" s="259"/>
      <c r="F1300" s="259"/>
      <c r="G1300" s="259"/>
      <c r="H1300" s="259"/>
      <c r="I1300" s="256"/>
      <c r="J1300" s="284"/>
      <c r="K1300" s="245" t="str">
        <f>IF(BDCORRECTIVA[[#This Row],[Fecha entrada]]=0,"",BDCORRECTIVA[[#This Row],[Fecha Fin]]-BDCORRECTIVA[[#This Row],[Fecha entrada]]+1)</f>
        <v/>
      </c>
      <c r="L1300" s="256"/>
      <c r="M1300" s="256"/>
      <c r="N1300" s="256"/>
      <c r="O1300" s="256"/>
      <c r="P1300" s="256"/>
      <c r="Q1300" s="259"/>
      <c r="R1300" s="259"/>
      <c r="S1300" s="259"/>
      <c r="T1300" s="259"/>
    </row>
    <row r="1301" spans="1:20" x14ac:dyDescent="0.2">
      <c r="A1301" s="256"/>
      <c r="B1301" s="257"/>
      <c r="C1301" s="283"/>
      <c r="D1301" s="259"/>
      <c r="E1301" s="259"/>
      <c r="F1301" s="259"/>
      <c r="G1301" s="259"/>
      <c r="H1301" s="259"/>
      <c r="I1301" s="256"/>
      <c r="J1301" s="284"/>
      <c r="K1301" s="245" t="str">
        <f>IF(BDCORRECTIVA[[#This Row],[Fecha entrada]]=0,"",BDCORRECTIVA[[#This Row],[Fecha Fin]]-BDCORRECTIVA[[#This Row],[Fecha entrada]]+1)</f>
        <v/>
      </c>
      <c r="L1301" s="256"/>
      <c r="M1301" s="256"/>
      <c r="N1301" s="256"/>
      <c r="O1301" s="256"/>
      <c r="P1301" s="256"/>
      <c r="Q1301" s="259"/>
      <c r="R1301" s="259"/>
      <c r="S1301" s="259"/>
      <c r="T1301" s="259"/>
    </row>
    <row r="1302" spans="1:20" x14ac:dyDescent="0.2">
      <c r="A1302" s="256"/>
      <c r="B1302" s="257"/>
      <c r="C1302" s="283"/>
      <c r="D1302" s="259"/>
      <c r="E1302" s="259"/>
      <c r="F1302" s="259"/>
      <c r="G1302" s="259"/>
      <c r="H1302" s="259"/>
      <c r="I1302" s="256"/>
      <c r="J1302" s="284"/>
      <c r="K1302" s="245" t="str">
        <f>IF(BDCORRECTIVA[[#This Row],[Fecha entrada]]=0,"",BDCORRECTIVA[[#This Row],[Fecha Fin]]-BDCORRECTIVA[[#This Row],[Fecha entrada]]+1)</f>
        <v/>
      </c>
      <c r="L1302" s="256"/>
      <c r="M1302" s="256"/>
      <c r="N1302" s="256"/>
      <c r="O1302" s="256"/>
      <c r="P1302" s="256"/>
      <c r="Q1302" s="259"/>
      <c r="R1302" s="259"/>
      <c r="S1302" s="259"/>
      <c r="T1302" s="259"/>
    </row>
    <row r="1303" spans="1:20" x14ac:dyDescent="0.2">
      <c r="A1303" s="256"/>
      <c r="B1303" s="257"/>
      <c r="C1303" s="283"/>
      <c r="D1303" s="259"/>
      <c r="E1303" s="259"/>
      <c r="F1303" s="259"/>
      <c r="G1303" s="259"/>
      <c r="H1303" s="259"/>
      <c r="I1303" s="256"/>
      <c r="J1303" s="284"/>
      <c r="K1303" s="245" t="str">
        <f>IF(BDCORRECTIVA[[#This Row],[Fecha entrada]]=0,"",BDCORRECTIVA[[#This Row],[Fecha Fin]]-BDCORRECTIVA[[#This Row],[Fecha entrada]]+1)</f>
        <v/>
      </c>
      <c r="L1303" s="256"/>
      <c r="M1303" s="256"/>
      <c r="N1303" s="256"/>
      <c r="O1303" s="256"/>
      <c r="P1303" s="256"/>
      <c r="Q1303" s="259"/>
      <c r="R1303" s="259"/>
      <c r="S1303" s="259"/>
      <c r="T1303" s="259"/>
    </row>
    <row r="1304" spans="1:20" x14ac:dyDescent="0.2">
      <c r="A1304" s="256"/>
      <c r="B1304" s="257"/>
      <c r="C1304" s="283"/>
      <c r="D1304" s="259"/>
      <c r="E1304" s="259"/>
      <c r="F1304" s="259"/>
      <c r="G1304" s="259"/>
      <c r="H1304" s="259"/>
      <c r="I1304" s="256"/>
      <c r="J1304" s="284"/>
      <c r="K1304" s="245" t="str">
        <f>IF(BDCORRECTIVA[[#This Row],[Fecha entrada]]=0,"",BDCORRECTIVA[[#This Row],[Fecha Fin]]-BDCORRECTIVA[[#This Row],[Fecha entrada]]+1)</f>
        <v/>
      </c>
      <c r="L1304" s="256"/>
      <c r="M1304" s="256"/>
      <c r="N1304" s="256"/>
      <c r="O1304" s="256"/>
      <c r="P1304" s="256"/>
      <c r="Q1304" s="259"/>
      <c r="R1304" s="259"/>
      <c r="S1304" s="259"/>
      <c r="T1304" s="259"/>
    </row>
    <row r="1305" spans="1:20" x14ac:dyDescent="0.2">
      <c r="A1305" s="256"/>
      <c r="B1305" s="257"/>
      <c r="C1305" s="283"/>
      <c r="D1305" s="259"/>
      <c r="E1305" s="259"/>
      <c r="F1305" s="259"/>
      <c r="G1305" s="259"/>
      <c r="H1305" s="259"/>
      <c r="I1305" s="256"/>
      <c r="J1305" s="284"/>
      <c r="K1305" s="245" t="str">
        <f>IF(BDCORRECTIVA[[#This Row],[Fecha entrada]]=0,"",BDCORRECTIVA[[#This Row],[Fecha Fin]]-BDCORRECTIVA[[#This Row],[Fecha entrada]]+1)</f>
        <v/>
      </c>
      <c r="L1305" s="256"/>
      <c r="M1305" s="256"/>
      <c r="N1305" s="256"/>
      <c r="O1305" s="256"/>
      <c r="P1305" s="256"/>
      <c r="Q1305" s="259"/>
      <c r="R1305" s="259"/>
      <c r="S1305" s="259"/>
      <c r="T1305" s="259"/>
    </row>
    <row r="1306" spans="1:20" x14ac:dyDescent="0.2">
      <c r="A1306" s="256"/>
      <c r="B1306" s="257"/>
      <c r="C1306" s="283"/>
      <c r="D1306" s="259"/>
      <c r="E1306" s="259"/>
      <c r="F1306" s="259"/>
      <c r="G1306" s="259"/>
      <c r="H1306" s="259"/>
      <c r="I1306" s="256"/>
      <c r="J1306" s="284"/>
      <c r="K1306" s="245" t="str">
        <f>IF(BDCORRECTIVA[[#This Row],[Fecha entrada]]=0,"",BDCORRECTIVA[[#This Row],[Fecha Fin]]-BDCORRECTIVA[[#This Row],[Fecha entrada]]+1)</f>
        <v/>
      </c>
      <c r="L1306" s="256"/>
      <c r="M1306" s="256"/>
      <c r="N1306" s="256"/>
      <c r="O1306" s="256"/>
      <c r="P1306" s="256"/>
      <c r="Q1306" s="259"/>
      <c r="R1306" s="259"/>
      <c r="S1306" s="259"/>
      <c r="T1306" s="259"/>
    </row>
    <row r="1307" spans="1:20" x14ac:dyDescent="0.2">
      <c r="A1307" s="256"/>
      <c r="B1307" s="257"/>
      <c r="C1307" s="283"/>
      <c r="D1307" s="259"/>
      <c r="E1307" s="259"/>
      <c r="F1307" s="259"/>
      <c r="G1307" s="259"/>
      <c r="H1307" s="259"/>
      <c r="I1307" s="256"/>
      <c r="J1307" s="284"/>
      <c r="K1307" s="245" t="str">
        <f>IF(BDCORRECTIVA[[#This Row],[Fecha entrada]]=0,"",BDCORRECTIVA[[#This Row],[Fecha Fin]]-BDCORRECTIVA[[#This Row],[Fecha entrada]]+1)</f>
        <v/>
      </c>
      <c r="L1307" s="256"/>
      <c r="M1307" s="256"/>
      <c r="N1307" s="256"/>
      <c r="O1307" s="256"/>
      <c r="P1307" s="256"/>
      <c r="Q1307" s="259"/>
      <c r="R1307" s="259"/>
      <c r="S1307" s="259"/>
      <c r="T1307" s="259"/>
    </row>
    <row r="1308" spans="1:20" x14ac:dyDescent="0.2">
      <c r="A1308" s="256"/>
      <c r="B1308" s="257"/>
      <c r="C1308" s="283"/>
      <c r="D1308" s="259"/>
      <c r="E1308" s="259"/>
      <c r="F1308" s="259"/>
      <c r="G1308" s="259"/>
      <c r="H1308" s="259"/>
      <c r="I1308" s="256"/>
      <c r="J1308" s="284"/>
      <c r="K1308" s="245" t="str">
        <f>IF(BDCORRECTIVA[[#This Row],[Fecha entrada]]=0,"",BDCORRECTIVA[[#This Row],[Fecha Fin]]-BDCORRECTIVA[[#This Row],[Fecha entrada]]+1)</f>
        <v/>
      </c>
      <c r="L1308" s="256"/>
      <c r="M1308" s="256"/>
      <c r="N1308" s="256"/>
      <c r="O1308" s="256"/>
      <c r="P1308" s="256"/>
      <c r="Q1308" s="259"/>
      <c r="R1308" s="259"/>
      <c r="S1308" s="259"/>
      <c r="T1308" s="259"/>
    </row>
    <row r="1309" spans="1:20" x14ac:dyDescent="0.2">
      <c r="A1309" s="256"/>
      <c r="B1309" s="257"/>
      <c r="C1309" s="283"/>
      <c r="D1309" s="259"/>
      <c r="E1309" s="259"/>
      <c r="F1309" s="259"/>
      <c r="G1309" s="259"/>
      <c r="H1309" s="259"/>
      <c r="I1309" s="256"/>
      <c r="J1309" s="284"/>
      <c r="K1309" s="245" t="str">
        <f>IF(BDCORRECTIVA[[#This Row],[Fecha entrada]]=0,"",BDCORRECTIVA[[#This Row],[Fecha Fin]]-BDCORRECTIVA[[#This Row],[Fecha entrada]]+1)</f>
        <v/>
      </c>
      <c r="L1309" s="256"/>
      <c r="M1309" s="256"/>
      <c r="N1309" s="256"/>
      <c r="O1309" s="256"/>
      <c r="P1309" s="256"/>
      <c r="Q1309" s="259"/>
      <c r="R1309" s="259"/>
      <c r="S1309" s="259"/>
      <c r="T1309" s="259"/>
    </row>
    <row r="1310" spans="1:20" x14ac:dyDescent="0.2">
      <c r="A1310" s="256"/>
      <c r="B1310" s="257"/>
      <c r="C1310" s="283"/>
      <c r="D1310" s="259"/>
      <c r="E1310" s="259"/>
      <c r="F1310" s="259"/>
      <c r="G1310" s="259"/>
      <c r="H1310" s="259"/>
      <c r="I1310" s="256"/>
      <c r="J1310" s="284"/>
      <c r="K1310" s="245" t="str">
        <f>IF(BDCORRECTIVA[[#This Row],[Fecha entrada]]=0,"",BDCORRECTIVA[[#This Row],[Fecha Fin]]-BDCORRECTIVA[[#This Row],[Fecha entrada]]+1)</f>
        <v/>
      </c>
      <c r="L1310" s="256"/>
      <c r="M1310" s="256"/>
      <c r="N1310" s="256"/>
      <c r="O1310" s="256"/>
      <c r="P1310" s="256"/>
      <c r="Q1310" s="259"/>
      <c r="R1310" s="259"/>
      <c r="S1310" s="259"/>
      <c r="T1310" s="259"/>
    </row>
    <row r="1311" spans="1:20" x14ac:dyDescent="0.2">
      <c r="A1311" s="256"/>
      <c r="B1311" s="257"/>
      <c r="C1311" s="283"/>
      <c r="D1311" s="259"/>
      <c r="E1311" s="259"/>
      <c r="F1311" s="259"/>
      <c r="G1311" s="259"/>
      <c r="H1311" s="259"/>
      <c r="I1311" s="256"/>
      <c r="J1311" s="284"/>
      <c r="K1311" s="245" t="str">
        <f>IF(BDCORRECTIVA[[#This Row],[Fecha entrada]]=0,"",BDCORRECTIVA[[#This Row],[Fecha Fin]]-BDCORRECTIVA[[#This Row],[Fecha entrada]]+1)</f>
        <v/>
      </c>
      <c r="L1311" s="256"/>
      <c r="M1311" s="256"/>
      <c r="N1311" s="256"/>
      <c r="O1311" s="256"/>
      <c r="P1311" s="256"/>
      <c r="Q1311" s="259"/>
      <c r="R1311" s="259"/>
      <c r="S1311" s="259"/>
      <c r="T1311" s="259"/>
    </row>
    <row r="1312" spans="1:20" x14ac:dyDescent="0.2">
      <c r="A1312" s="256"/>
      <c r="B1312" s="257"/>
      <c r="C1312" s="283"/>
      <c r="D1312" s="259"/>
      <c r="E1312" s="259"/>
      <c r="F1312" s="259"/>
      <c r="G1312" s="259"/>
      <c r="H1312" s="259"/>
      <c r="I1312" s="256"/>
      <c r="J1312" s="284"/>
      <c r="K1312" s="245" t="str">
        <f>IF(BDCORRECTIVA[[#This Row],[Fecha entrada]]=0,"",BDCORRECTIVA[[#This Row],[Fecha Fin]]-BDCORRECTIVA[[#This Row],[Fecha entrada]]+1)</f>
        <v/>
      </c>
      <c r="L1312" s="256"/>
      <c r="M1312" s="256"/>
      <c r="N1312" s="256"/>
      <c r="O1312" s="256"/>
      <c r="P1312" s="256"/>
      <c r="Q1312" s="259"/>
      <c r="R1312" s="259"/>
      <c r="S1312" s="259"/>
      <c r="T1312" s="259"/>
    </row>
    <row r="1313" spans="1:20" x14ac:dyDescent="0.2">
      <c r="A1313" s="256"/>
      <c r="B1313" s="257"/>
      <c r="C1313" s="283"/>
      <c r="D1313" s="259"/>
      <c r="E1313" s="259"/>
      <c r="F1313" s="259"/>
      <c r="G1313" s="259"/>
      <c r="H1313" s="259"/>
      <c r="I1313" s="256"/>
      <c r="J1313" s="284"/>
      <c r="K1313" s="245" t="str">
        <f>IF(BDCORRECTIVA[[#This Row],[Fecha entrada]]=0,"",BDCORRECTIVA[[#This Row],[Fecha Fin]]-BDCORRECTIVA[[#This Row],[Fecha entrada]]+1)</f>
        <v/>
      </c>
      <c r="L1313" s="256"/>
      <c r="M1313" s="256"/>
      <c r="N1313" s="256"/>
      <c r="O1313" s="256"/>
      <c r="P1313" s="256"/>
      <c r="Q1313" s="259"/>
      <c r="R1313" s="259"/>
      <c r="S1313" s="259"/>
      <c r="T1313" s="259"/>
    </row>
    <row r="1314" spans="1:20" x14ac:dyDescent="0.2">
      <c r="A1314" s="256"/>
      <c r="B1314" s="257"/>
      <c r="C1314" s="283"/>
      <c r="D1314" s="259"/>
      <c r="E1314" s="259"/>
      <c r="F1314" s="259"/>
      <c r="G1314" s="259"/>
      <c r="H1314" s="259"/>
      <c r="I1314" s="256"/>
      <c r="J1314" s="284"/>
      <c r="K1314" s="245" t="str">
        <f>IF(BDCORRECTIVA[[#This Row],[Fecha entrada]]=0,"",BDCORRECTIVA[[#This Row],[Fecha Fin]]-BDCORRECTIVA[[#This Row],[Fecha entrada]]+1)</f>
        <v/>
      </c>
      <c r="L1314" s="256"/>
      <c r="M1314" s="256"/>
      <c r="N1314" s="256"/>
      <c r="O1314" s="256"/>
      <c r="P1314" s="256"/>
      <c r="Q1314" s="259"/>
      <c r="R1314" s="259"/>
      <c r="S1314" s="259"/>
      <c r="T1314" s="259"/>
    </row>
    <row r="1315" spans="1:20" x14ac:dyDescent="0.2">
      <c r="A1315" s="256"/>
      <c r="B1315" s="257"/>
      <c r="C1315" s="283"/>
      <c r="D1315" s="259"/>
      <c r="E1315" s="259"/>
      <c r="F1315" s="259"/>
      <c r="G1315" s="259"/>
      <c r="H1315" s="259"/>
      <c r="I1315" s="256"/>
      <c r="J1315" s="284"/>
      <c r="K1315" s="245" t="str">
        <f>IF(BDCORRECTIVA[[#This Row],[Fecha entrada]]=0,"",BDCORRECTIVA[[#This Row],[Fecha Fin]]-BDCORRECTIVA[[#This Row],[Fecha entrada]]+1)</f>
        <v/>
      </c>
      <c r="L1315" s="256"/>
      <c r="M1315" s="256"/>
      <c r="N1315" s="256"/>
      <c r="O1315" s="256"/>
      <c r="P1315" s="256"/>
      <c r="Q1315" s="259"/>
      <c r="R1315" s="259"/>
      <c r="S1315" s="259"/>
      <c r="T1315" s="259"/>
    </row>
    <row r="1316" spans="1:20" x14ac:dyDescent="0.2">
      <c r="A1316" s="256"/>
      <c r="B1316" s="257"/>
      <c r="C1316" s="283"/>
      <c r="D1316" s="259"/>
      <c r="E1316" s="259"/>
      <c r="F1316" s="259"/>
      <c r="G1316" s="259"/>
      <c r="H1316" s="259"/>
      <c r="I1316" s="256"/>
      <c r="J1316" s="284"/>
      <c r="K1316" s="245" t="str">
        <f>IF(BDCORRECTIVA[[#This Row],[Fecha entrada]]=0,"",BDCORRECTIVA[[#This Row],[Fecha Fin]]-BDCORRECTIVA[[#This Row],[Fecha entrada]]+1)</f>
        <v/>
      </c>
      <c r="L1316" s="256"/>
      <c r="M1316" s="256"/>
      <c r="N1316" s="256"/>
      <c r="O1316" s="256"/>
      <c r="P1316" s="256"/>
      <c r="Q1316" s="259"/>
      <c r="R1316" s="259"/>
      <c r="S1316" s="259"/>
      <c r="T1316" s="259"/>
    </row>
    <row r="1317" spans="1:20" x14ac:dyDescent="0.2">
      <c r="A1317" s="256"/>
      <c r="B1317" s="257"/>
      <c r="C1317" s="283"/>
      <c r="D1317" s="259"/>
      <c r="E1317" s="259"/>
      <c r="F1317" s="259"/>
      <c r="G1317" s="259"/>
      <c r="H1317" s="259"/>
      <c r="I1317" s="256"/>
      <c r="J1317" s="284"/>
      <c r="K1317" s="245" t="str">
        <f>IF(BDCORRECTIVA[[#This Row],[Fecha entrada]]=0,"",BDCORRECTIVA[[#This Row],[Fecha Fin]]-BDCORRECTIVA[[#This Row],[Fecha entrada]]+1)</f>
        <v/>
      </c>
      <c r="L1317" s="256"/>
      <c r="M1317" s="256"/>
      <c r="N1317" s="256"/>
      <c r="O1317" s="256"/>
      <c r="P1317" s="256"/>
      <c r="Q1317" s="259"/>
      <c r="R1317" s="259"/>
      <c r="S1317" s="259"/>
      <c r="T1317" s="259"/>
    </row>
    <row r="1318" spans="1:20" x14ac:dyDescent="0.2">
      <c r="A1318" s="256"/>
      <c r="B1318" s="257"/>
      <c r="C1318" s="283"/>
      <c r="D1318" s="259"/>
      <c r="E1318" s="259"/>
      <c r="F1318" s="259"/>
      <c r="G1318" s="259"/>
      <c r="H1318" s="259"/>
      <c r="I1318" s="256"/>
      <c r="J1318" s="284"/>
      <c r="K1318" s="245" t="str">
        <f>IF(BDCORRECTIVA[[#This Row],[Fecha entrada]]=0,"",BDCORRECTIVA[[#This Row],[Fecha Fin]]-BDCORRECTIVA[[#This Row],[Fecha entrada]]+1)</f>
        <v/>
      </c>
      <c r="L1318" s="256"/>
      <c r="M1318" s="256"/>
      <c r="N1318" s="256"/>
      <c r="O1318" s="256"/>
      <c r="P1318" s="256"/>
      <c r="Q1318" s="259"/>
      <c r="R1318" s="259"/>
      <c r="S1318" s="259"/>
      <c r="T1318" s="259"/>
    </row>
    <row r="1319" spans="1:20" x14ac:dyDescent="0.2">
      <c r="A1319" s="256"/>
      <c r="B1319" s="257"/>
      <c r="C1319" s="283"/>
      <c r="D1319" s="259"/>
      <c r="E1319" s="259"/>
      <c r="F1319" s="259"/>
      <c r="G1319" s="259"/>
      <c r="H1319" s="259"/>
      <c r="I1319" s="256"/>
      <c r="J1319" s="284"/>
      <c r="K1319" s="245" t="str">
        <f>IF(BDCORRECTIVA[[#This Row],[Fecha entrada]]=0,"",BDCORRECTIVA[[#This Row],[Fecha Fin]]-BDCORRECTIVA[[#This Row],[Fecha entrada]]+1)</f>
        <v/>
      </c>
      <c r="L1319" s="256"/>
      <c r="M1319" s="256"/>
      <c r="N1319" s="256"/>
      <c r="O1319" s="256"/>
      <c r="P1319" s="256"/>
      <c r="Q1319" s="259"/>
      <c r="R1319" s="259"/>
      <c r="S1319" s="259"/>
      <c r="T1319" s="259"/>
    </row>
    <row r="1320" spans="1:20" x14ac:dyDescent="0.2">
      <c r="A1320" s="256"/>
      <c r="B1320" s="257"/>
      <c r="C1320" s="283"/>
      <c r="D1320" s="259"/>
      <c r="E1320" s="259"/>
      <c r="F1320" s="259"/>
      <c r="G1320" s="259"/>
      <c r="H1320" s="259"/>
      <c r="I1320" s="256"/>
      <c r="J1320" s="284"/>
      <c r="K1320" s="245" t="str">
        <f>IF(BDCORRECTIVA[[#This Row],[Fecha entrada]]=0,"",BDCORRECTIVA[[#This Row],[Fecha Fin]]-BDCORRECTIVA[[#This Row],[Fecha entrada]]+1)</f>
        <v/>
      </c>
      <c r="L1320" s="256"/>
      <c r="M1320" s="256"/>
      <c r="N1320" s="256"/>
      <c r="O1320" s="256"/>
      <c r="P1320" s="256"/>
      <c r="Q1320" s="259"/>
      <c r="R1320" s="259"/>
      <c r="S1320" s="259"/>
      <c r="T1320" s="259"/>
    </row>
    <row r="1321" spans="1:20" x14ac:dyDescent="0.2">
      <c r="A1321" s="256"/>
      <c r="B1321" s="257"/>
      <c r="C1321" s="283"/>
      <c r="D1321" s="259"/>
      <c r="E1321" s="259"/>
      <c r="F1321" s="259"/>
      <c r="G1321" s="259"/>
      <c r="H1321" s="259"/>
      <c r="I1321" s="256"/>
      <c r="J1321" s="284"/>
      <c r="K1321" s="245" t="str">
        <f>IF(BDCORRECTIVA[[#This Row],[Fecha entrada]]=0,"",BDCORRECTIVA[[#This Row],[Fecha Fin]]-BDCORRECTIVA[[#This Row],[Fecha entrada]]+1)</f>
        <v/>
      </c>
      <c r="L1321" s="256"/>
      <c r="M1321" s="256"/>
      <c r="N1321" s="256"/>
      <c r="O1321" s="256"/>
      <c r="P1321" s="256"/>
      <c r="Q1321" s="259"/>
      <c r="R1321" s="259"/>
      <c r="S1321" s="259"/>
      <c r="T1321" s="259"/>
    </row>
    <row r="1322" spans="1:20" x14ac:dyDescent="0.2">
      <c r="A1322" s="256"/>
      <c r="B1322" s="257"/>
      <c r="C1322" s="283"/>
      <c r="D1322" s="259"/>
      <c r="E1322" s="259"/>
      <c r="F1322" s="259"/>
      <c r="G1322" s="259"/>
      <c r="H1322" s="259"/>
      <c r="I1322" s="256"/>
      <c r="J1322" s="284"/>
      <c r="K1322" s="245" t="str">
        <f>IF(BDCORRECTIVA[[#This Row],[Fecha entrada]]=0,"",BDCORRECTIVA[[#This Row],[Fecha Fin]]-BDCORRECTIVA[[#This Row],[Fecha entrada]]+1)</f>
        <v/>
      </c>
      <c r="L1322" s="256"/>
      <c r="M1322" s="256"/>
      <c r="N1322" s="256"/>
      <c r="O1322" s="256"/>
      <c r="P1322" s="256"/>
      <c r="Q1322" s="259"/>
      <c r="R1322" s="259"/>
      <c r="S1322" s="259"/>
      <c r="T1322" s="259"/>
    </row>
    <row r="1323" spans="1:20" x14ac:dyDescent="0.2">
      <c r="A1323" s="256"/>
      <c r="B1323" s="257"/>
      <c r="C1323" s="283"/>
      <c r="D1323" s="259"/>
      <c r="E1323" s="259"/>
      <c r="F1323" s="259"/>
      <c r="G1323" s="259"/>
      <c r="H1323" s="259"/>
      <c r="I1323" s="256"/>
      <c r="J1323" s="284"/>
      <c r="K1323" s="245" t="str">
        <f>IF(BDCORRECTIVA[[#This Row],[Fecha entrada]]=0,"",BDCORRECTIVA[[#This Row],[Fecha Fin]]-BDCORRECTIVA[[#This Row],[Fecha entrada]]+1)</f>
        <v/>
      </c>
      <c r="L1323" s="256"/>
      <c r="M1323" s="256"/>
      <c r="N1323" s="256"/>
      <c r="O1323" s="256"/>
      <c r="P1323" s="256"/>
      <c r="Q1323" s="259"/>
      <c r="R1323" s="259"/>
      <c r="S1323" s="259"/>
      <c r="T1323" s="259"/>
    </row>
    <row r="1324" spans="1:20" x14ac:dyDescent="0.2">
      <c r="A1324" s="256"/>
      <c r="B1324" s="257"/>
      <c r="C1324" s="283"/>
      <c r="D1324" s="259"/>
      <c r="E1324" s="259"/>
      <c r="F1324" s="259"/>
      <c r="G1324" s="259"/>
      <c r="H1324" s="259"/>
      <c r="I1324" s="256"/>
      <c r="J1324" s="284"/>
      <c r="K1324" s="245" t="str">
        <f>IF(BDCORRECTIVA[[#This Row],[Fecha entrada]]=0,"",BDCORRECTIVA[[#This Row],[Fecha Fin]]-BDCORRECTIVA[[#This Row],[Fecha entrada]]+1)</f>
        <v/>
      </c>
      <c r="L1324" s="256"/>
      <c r="M1324" s="256"/>
      <c r="N1324" s="256"/>
      <c r="O1324" s="256"/>
      <c r="P1324" s="256"/>
      <c r="Q1324" s="259"/>
      <c r="R1324" s="259"/>
      <c r="S1324" s="259"/>
      <c r="T1324" s="259"/>
    </row>
    <row r="1325" spans="1:20" x14ac:dyDescent="0.2">
      <c r="A1325" s="256"/>
      <c r="B1325" s="257"/>
      <c r="C1325" s="283"/>
      <c r="D1325" s="259"/>
      <c r="E1325" s="259"/>
      <c r="F1325" s="259"/>
      <c r="G1325" s="259"/>
      <c r="H1325" s="259"/>
      <c r="I1325" s="256"/>
      <c r="J1325" s="284"/>
      <c r="K1325" s="245" t="str">
        <f>IF(BDCORRECTIVA[[#This Row],[Fecha entrada]]=0,"",BDCORRECTIVA[[#This Row],[Fecha Fin]]-BDCORRECTIVA[[#This Row],[Fecha entrada]]+1)</f>
        <v/>
      </c>
      <c r="L1325" s="256"/>
      <c r="M1325" s="256"/>
      <c r="N1325" s="256"/>
      <c r="O1325" s="256"/>
      <c r="P1325" s="256"/>
      <c r="Q1325" s="259"/>
      <c r="R1325" s="259"/>
      <c r="S1325" s="259"/>
      <c r="T1325" s="259"/>
    </row>
    <row r="1326" spans="1:20" x14ac:dyDescent="0.2">
      <c r="A1326" s="256"/>
      <c r="B1326" s="257"/>
      <c r="C1326" s="283"/>
      <c r="D1326" s="259"/>
      <c r="E1326" s="259"/>
      <c r="F1326" s="259"/>
      <c r="G1326" s="259"/>
      <c r="H1326" s="259"/>
      <c r="I1326" s="256"/>
      <c r="J1326" s="284"/>
      <c r="K1326" s="245" t="str">
        <f>IF(BDCORRECTIVA[[#This Row],[Fecha entrada]]=0,"",BDCORRECTIVA[[#This Row],[Fecha Fin]]-BDCORRECTIVA[[#This Row],[Fecha entrada]]+1)</f>
        <v/>
      </c>
      <c r="L1326" s="256"/>
      <c r="M1326" s="256"/>
      <c r="N1326" s="256"/>
      <c r="O1326" s="256"/>
      <c r="P1326" s="256"/>
      <c r="Q1326" s="259"/>
      <c r="R1326" s="259"/>
      <c r="S1326" s="259"/>
      <c r="T1326" s="259"/>
    </row>
    <row r="1327" spans="1:20" x14ac:dyDescent="0.2">
      <c r="A1327" s="256"/>
      <c r="B1327" s="257"/>
      <c r="C1327" s="283"/>
      <c r="D1327" s="259"/>
      <c r="E1327" s="259"/>
      <c r="F1327" s="259"/>
      <c r="G1327" s="259"/>
      <c r="H1327" s="259"/>
      <c r="I1327" s="256"/>
      <c r="J1327" s="284"/>
      <c r="K1327" s="245" t="str">
        <f>IF(BDCORRECTIVA[[#This Row],[Fecha entrada]]=0,"",BDCORRECTIVA[[#This Row],[Fecha Fin]]-BDCORRECTIVA[[#This Row],[Fecha entrada]]+1)</f>
        <v/>
      </c>
      <c r="L1327" s="256"/>
      <c r="M1327" s="256"/>
      <c r="N1327" s="256"/>
      <c r="O1327" s="256"/>
      <c r="P1327" s="256"/>
      <c r="Q1327" s="259"/>
      <c r="R1327" s="259"/>
      <c r="S1327" s="259"/>
      <c r="T1327" s="259"/>
    </row>
    <row r="1328" spans="1:20" x14ac:dyDescent="0.2">
      <c r="A1328" s="256"/>
      <c r="B1328" s="257"/>
      <c r="C1328" s="283"/>
      <c r="D1328" s="259"/>
      <c r="E1328" s="259"/>
      <c r="F1328" s="259"/>
      <c r="G1328" s="259"/>
      <c r="H1328" s="259"/>
      <c r="I1328" s="256"/>
      <c r="J1328" s="284"/>
      <c r="K1328" s="245" t="str">
        <f>IF(BDCORRECTIVA[[#This Row],[Fecha entrada]]=0,"",BDCORRECTIVA[[#This Row],[Fecha Fin]]-BDCORRECTIVA[[#This Row],[Fecha entrada]]+1)</f>
        <v/>
      </c>
      <c r="L1328" s="256"/>
      <c r="M1328" s="256"/>
      <c r="N1328" s="256"/>
      <c r="O1328" s="256"/>
      <c r="P1328" s="256"/>
      <c r="Q1328" s="259"/>
      <c r="R1328" s="259"/>
      <c r="S1328" s="259"/>
      <c r="T1328" s="259"/>
    </row>
    <row r="1329" spans="1:20" x14ac:dyDescent="0.2">
      <c r="A1329" s="256"/>
      <c r="B1329" s="257"/>
      <c r="C1329" s="283"/>
      <c r="D1329" s="259"/>
      <c r="E1329" s="259"/>
      <c r="F1329" s="259"/>
      <c r="G1329" s="259"/>
      <c r="H1329" s="259"/>
      <c r="I1329" s="256"/>
      <c r="J1329" s="284"/>
      <c r="K1329" s="245" t="str">
        <f>IF(BDCORRECTIVA[[#This Row],[Fecha entrada]]=0,"",BDCORRECTIVA[[#This Row],[Fecha Fin]]-BDCORRECTIVA[[#This Row],[Fecha entrada]]+1)</f>
        <v/>
      </c>
      <c r="L1329" s="256"/>
      <c r="M1329" s="256"/>
      <c r="N1329" s="256"/>
      <c r="O1329" s="256"/>
      <c r="P1329" s="256"/>
      <c r="Q1329" s="259"/>
      <c r="R1329" s="259"/>
      <c r="S1329" s="259"/>
      <c r="T1329" s="259"/>
    </row>
    <row r="1330" spans="1:20" x14ac:dyDescent="0.2">
      <c r="A1330" s="256"/>
      <c r="B1330" s="257"/>
      <c r="C1330" s="283"/>
      <c r="D1330" s="259"/>
      <c r="E1330" s="259"/>
      <c r="F1330" s="259"/>
      <c r="G1330" s="259"/>
      <c r="H1330" s="259"/>
      <c r="I1330" s="256"/>
      <c r="J1330" s="284"/>
      <c r="K1330" s="245" t="str">
        <f>IF(BDCORRECTIVA[[#This Row],[Fecha entrada]]=0,"",BDCORRECTIVA[[#This Row],[Fecha Fin]]-BDCORRECTIVA[[#This Row],[Fecha entrada]]+1)</f>
        <v/>
      </c>
      <c r="L1330" s="256"/>
      <c r="M1330" s="256"/>
      <c r="N1330" s="256"/>
      <c r="O1330" s="256"/>
      <c r="P1330" s="256"/>
      <c r="Q1330" s="259"/>
      <c r="R1330" s="259"/>
      <c r="S1330" s="259"/>
      <c r="T1330" s="259"/>
    </row>
    <row r="1331" spans="1:20" x14ac:dyDescent="0.2">
      <c r="A1331" s="256"/>
      <c r="B1331" s="257"/>
      <c r="C1331" s="283"/>
      <c r="D1331" s="259"/>
      <c r="E1331" s="259"/>
      <c r="F1331" s="259"/>
      <c r="G1331" s="259"/>
      <c r="H1331" s="259"/>
      <c r="I1331" s="256"/>
      <c r="J1331" s="284"/>
      <c r="K1331" s="245" t="str">
        <f>IF(BDCORRECTIVA[[#This Row],[Fecha entrada]]=0,"",BDCORRECTIVA[[#This Row],[Fecha Fin]]-BDCORRECTIVA[[#This Row],[Fecha entrada]]+1)</f>
        <v/>
      </c>
      <c r="L1331" s="256"/>
      <c r="M1331" s="256"/>
      <c r="N1331" s="256"/>
      <c r="O1331" s="256"/>
      <c r="P1331" s="256"/>
      <c r="Q1331" s="259"/>
      <c r="R1331" s="259"/>
      <c r="S1331" s="259"/>
      <c r="T1331" s="259"/>
    </row>
    <row r="1332" spans="1:20" x14ac:dyDescent="0.2">
      <c r="A1332" s="256"/>
      <c r="B1332" s="257"/>
      <c r="C1332" s="283"/>
      <c r="D1332" s="259"/>
      <c r="E1332" s="259"/>
      <c r="F1332" s="259"/>
      <c r="G1332" s="259"/>
      <c r="H1332" s="259"/>
      <c r="I1332" s="256"/>
      <c r="J1332" s="284"/>
      <c r="K1332" s="245" t="str">
        <f>IF(BDCORRECTIVA[[#This Row],[Fecha entrada]]=0,"",BDCORRECTIVA[[#This Row],[Fecha Fin]]-BDCORRECTIVA[[#This Row],[Fecha entrada]]+1)</f>
        <v/>
      </c>
      <c r="L1332" s="256"/>
      <c r="M1332" s="256"/>
      <c r="N1332" s="256"/>
      <c r="O1332" s="256"/>
      <c r="P1332" s="256"/>
      <c r="Q1332" s="259"/>
      <c r="R1332" s="259"/>
      <c r="S1332" s="259"/>
      <c r="T1332" s="259"/>
    </row>
    <row r="1333" spans="1:20" x14ac:dyDescent="0.2">
      <c r="A1333" s="256"/>
      <c r="B1333" s="257"/>
      <c r="C1333" s="283"/>
      <c r="D1333" s="259"/>
      <c r="E1333" s="259"/>
      <c r="F1333" s="259"/>
      <c r="G1333" s="259"/>
      <c r="H1333" s="259"/>
      <c r="I1333" s="256"/>
      <c r="J1333" s="284"/>
      <c r="K1333" s="245" t="str">
        <f>IF(BDCORRECTIVA[[#This Row],[Fecha entrada]]=0,"",BDCORRECTIVA[[#This Row],[Fecha Fin]]-BDCORRECTIVA[[#This Row],[Fecha entrada]]+1)</f>
        <v/>
      </c>
      <c r="L1333" s="256"/>
      <c r="M1333" s="256"/>
      <c r="N1333" s="256"/>
      <c r="O1333" s="256"/>
      <c r="P1333" s="256"/>
      <c r="Q1333" s="259"/>
      <c r="R1333" s="259"/>
      <c r="S1333" s="259"/>
      <c r="T1333" s="259"/>
    </row>
    <row r="1334" spans="1:20" x14ac:dyDescent="0.2">
      <c r="A1334" s="256"/>
      <c r="B1334" s="257"/>
      <c r="C1334" s="283"/>
      <c r="D1334" s="259"/>
      <c r="E1334" s="259"/>
      <c r="F1334" s="259"/>
      <c r="G1334" s="259"/>
      <c r="H1334" s="259"/>
      <c r="I1334" s="256"/>
      <c r="J1334" s="284"/>
      <c r="K1334" s="245" t="str">
        <f>IF(BDCORRECTIVA[[#This Row],[Fecha entrada]]=0,"",BDCORRECTIVA[[#This Row],[Fecha Fin]]-BDCORRECTIVA[[#This Row],[Fecha entrada]]+1)</f>
        <v/>
      </c>
      <c r="L1334" s="256"/>
      <c r="M1334" s="256"/>
      <c r="N1334" s="256"/>
      <c r="O1334" s="256"/>
      <c r="P1334" s="256"/>
      <c r="Q1334" s="259"/>
      <c r="R1334" s="259"/>
      <c r="S1334" s="259"/>
      <c r="T1334" s="259"/>
    </row>
    <row r="1335" spans="1:20" x14ac:dyDescent="0.2">
      <c r="A1335" s="256"/>
      <c r="B1335" s="257"/>
      <c r="C1335" s="283"/>
      <c r="D1335" s="259"/>
      <c r="E1335" s="259"/>
      <c r="F1335" s="259"/>
      <c r="G1335" s="259"/>
      <c r="H1335" s="259"/>
      <c r="I1335" s="256"/>
      <c r="J1335" s="284"/>
      <c r="K1335" s="245" t="str">
        <f>IF(BDCORRECTIVA[[#This Row],[Fecha entrada]]=0,"",BDCORRECTIVA[[#This Row],[Fecha Fin]]-BDCORRECTIVA[[#This Row],[Fecha entrada]]+1)</f>
        <v/>
      </c>
      <c r="L1335" s="256"/>
      <c r="M1335" s="256"/>
      <c r="N1335" s="256"/>
      <c r="O1335" s="256"/>
      <c r="P1335" s="256"/>
      <c r="Q1335" s="259"/>
      <c r="R1335" s="259"/>
      <c r="S1335" s="259"/>
      <c r="T1335" s="259"/>
    </row>
    <row r="1336" spans="1:20" x14ac:dyDescent="0.2">
      <c r="A1336" s="256"/>
      <c r="B1336" s="257"/>
      <c r="C1336" s="283"/>
      <c r="D1336" s="259"/>
      <c r="E1336" s="259"/>
      <c r="F1336" s="259"/>
      <c r="G1336" s="259"/>
      <c r="H1336" s="259"/>
      <c r="I1336" s="256"/>
      <c r="J1336" s="284"/>
      <c r="K1336" s="245" t="str">
        <f>IF(BDCORRECTIVA[[#This Row],[Fecha entrada]]=0,"",BDCORRECTIVA[[#This Row],[Fecha Fin]]-BDCORRECTIVA[[#This Row],[Fecha entrada]]+1)</f>
        <v/>
      </c>
      <c r="L1336" s="256"/>
      <c r="M1336" s="256"/>
      <c r="N1336" s="256"/>
      <c r="O1336" s="256"/>
      <c r="P1336" s="256"/>
      <c r="Q1336" s="259"/>
      <c r="R1336" s="259"/>
      <c r="S1336" s="259"/>
      <c r="T1336" s="259"/>
    </row>
    <row r="1337" spans="1:20" x14ac:dyDescent="0.2">
      <c r="A1337" s="256"/>
      <c r="B1337" s="257"/>
      <c r="C1337" s="283"/>
      <c r="D1337" s="259"/>
      <c r="E1337" s="259"/>
      <c r="F1337" s="259"/>
      <c r="G1337" s="259"/>
      <c r="H1337" s="259"/>
      <c r="I1337" s="256"/>
      <c r="J1337" s="284"/>
      <c r="K1337" s="245" t="str">
        <f>IF(BDCORRECTIVA[[#This Row],[Fecha entrada]]=0,"",BDCORRECTIVA[[#This Row],[Fecha Fin]]-BDCORRECTIVA[[#This Row],[Fecha entrada]]+1)</f>
        <v/>
      </c>
      <c r="L1337" s="256"/>
      <c r="M1337" s="256"/>
      <c r="N1337" s="256"/>
      <c r="O1337" s="256"/>
      <c r="P1337" s="256"/>
      <c r="Q1337" s="259"/>
      <c r="R1337" s="259"/>
      <c r="S1337" s="259"/>
      <c r="T1337" s="259"/>
    </row>
    <row r="1338" spans="1:20" x14ac:dyDescent="0.2">
      <c r="A1338" s="256"/>
      <c r="B1338" s="257"/>
      <c r="C1338" s="283"/>
      <c r="D1338" s="259"/>
      <c r="E1338" s="259"/>
      <c r="F1338" s="259"/>
      <c r="G1338" s="259"/>
      <c r="H1338" s="259"/>
      <c r="I1338" s="256"/>
      <c r="J1338" s="284"/>
      <c r="K1338" s="245" t="str">
        <f>IF(BDCORRECTIVA[[#This Row],[Fecha entrada]]=0,"",BDCORRECTIVA[[#This Row],[Fecha Fin]]-BDCORRECTIVA[[#This Row],[Fecha entrada]]+1)</f>
        <v/>
      </c>
      <c r="L1338" s="256"/>
      <c r="M1338" s="256"/>
      <c r="N1338" s="256"/>
      <c r="O1338" s="256"/>
      <c r="P1338" s="256"/>
      <c r="Q1338" s="259"/>
      <c r="R1338" s="259"/>
      <c r="S1338" s="259"/>
      <c r="T1338" s="259"/>
    </row>
    <row r="1339" spans="1:20" x14ac:dyDescent="0.2">
      <c r="A1339" s="256"/>
      <c r="B1339" s="257"/>
      <c r="C1339" s="283"/>
      <c r="D1339" s="259"/>
      <c r="E1339" s="259"/>
      <c r="F1339" s="259"/>
      <c r="G1339" s="259"/>
      <c r="H1339" s="259"/>
      <c r="I1339" s="256"/>
      <c r="J1339" s="284"/>
      <c r="K1339" s="245" t="str">
        <f>IF(BDCORRECTIVA[[#This Row],[Fecha entrada]]=0,"",BDCORRECTIVA[[#This Row],[Fecha Fin]]-BDCORRECTIVA[[#This Row],[Fecha entrada]]+1)</f>
        <v/>
      </c>
      <c r="L1339" s="256"/>
      <c r="M1339" s="256"/>
      <c r="N1339" s="256"/>
      <c r="O1339" s="256"/>
      <c r="P1339" s="256"/>
      <c r="Q1339" s="259"/>
      <c r="R1339" s="259"/>
      <c r="S1339" s="259"/>
      <c r="T1339" s="259"/>
    </row>
    <row r="1340" spans="1:20" x14ac:dyDescent="0.2">
      <c r="A1340" s="256"/>
      <c r="B1340" s="257"/>
      <c r="C1340" s="283"/>
      <c r="D1340" s="259"/>
      <c r="E1340" s="259"/>
      <c r="F1340" s="259"/>
      <c r="G1340" s="259"/>
      <c r="H1340" s="259"/>
      <c r="I1340" s="256"/>
      <c r="J1340" s="284"/>
      <c r="K1340" s="245" t="str">
        <f>IF(BDCORRECTIVA[[#This Row],[Fecha entrada]]=0,"",BDCORRECTIVA[[#This Row],[Fecha Fin]]-BDCORRECTIVA[[#This Row],[Fecha entrada]]+1)</f>
        <v/>
      </c>
      <c r="L1340" s="256"/>
      <c r="M1340" s="256"/>
      <c r="N1340" s="256"/>
      <c r="O1340" s="256"/>
      <c r="P1340" s="256"/>
      <c r="Q1340" s="259"/>
      <c r="R1340" s="259"/>
      <c r="S1340" s="259"/>
      <c r="T1340" s="259"/>
    </row>
    <row r="1341" spans="1:20" x14ac:dyDescent="0.2">
      <c r="A1341" s="256"/>
      <c r="B1341" s="257"/>
      <c r="C1341" s="283"/>
      <c r="D1341" s="259"/>
      <c r="E1341" s="259"/>
      <c r="F1341" s="259"/>
      <c r="G1341" s="259"/>
      <c r="H1341" s="259"/>
      <c r="I1341" s="256"/>
      <c r="J1341" s="284"/>
      <c r="K1341" s="245" t="str">
        <f>IF(BDCORRECTIVA[[#This Row],[Fecha entrada]]=0,"",BDCORRECTIVA[[#This Row],[Fecha Fin]]-BDCORRECTIVA[[#This Row],[Fecha entrada]]+1)</f>
        <v/>
      </c>
      <c r="L1341" s="256"/>
      <c r="M1341" s="256"/>
      <c r="N1341" s="256"/>
      <c r="O1341" s="256"/>
      <c r="P1341" s="256"/>
      <c r="Q1341" s="259"/>
      <c r="R1341" s="259"/>
      <c r="S1341" s="259"/>
      <c r="T1341" s="259"/>
    </row>
    <row r="1342" spans="1:20" x14ac:dyDescent="0.2">
      <c r="A1342" s="256"/>
      <c r="B1342" s="257"/>
      <c r="C1342" s="283"/>
      <c r="D1342" s="259"/>
      <c r="E1342" s="259"/>
      <c r="F1342" s="259"/>
      <c r="G1342" s="259"/>
      <c r="H1342" s="259"/>
      <c r="I1342" s="256"/>
      <c r="J1342" s="284"/>
      <c r="K1342" s="245" t="str">
        <f>IF(BDCORRECTIVA[[#This Row],[Fecha entrada]]=0,"",BDCORRECTIVA[[#This Row],[Fecha Fin]]-BDCORRECTIVA[[#This Row],[Fecha entrada]]+1)</f>
        <v/>
      </c>
      <c r="L1342" s="256"/>
      <c r="M1342" s="256"/>
      <c r="N1342" s="256"/>
      <c r="O1342" s="256"/>
      <c r="P1342" s="256"/>
      <c r="Q1342" s="259"/>
      <c r="R1342" s="259"/>
      <c r="S1342" s="259"/>
      <c r="T1342" s="259"/>
    </row>
    <row r="1343" spans="1:20" x14ac:dyDescent="0.2">
      <c r="A1343" s="256"/>
      <c r="B1343" s="257"/>
      <c r="C1343" s="283"/>
      <c r="D1343" s="259"/>
      <c r="E1343" s="259"/>
      <c r="F1343" s="259"/>
      <c r="G1343" s="259"/>
      <c r="H1343" s="259"/>
      <c r="I1343" s="256"/>
      <c r="J1343" s="284"/>
      <c r="K1343" s="245" t="str">
        <f>IF(BDCORRECTIVA[[#This Row],[Fecha entrada]]=0,"",BDCORRECTIVA[[#This Row],[Fecha Fin]]-BDCORRECTIVA[[#This Row],[Fecha entrada]]+1)</f>
        <v/>
      </c>
      <c r="L1343" s="256"/>
      <c r="M1343" s="256"/>
      <c r="N1343" s="256"/>
      <c r="O1343" s="256"/>
      <c r="P1343" s="256"/>
      <c r="Q1343" s="259"/>
      <c r="R1343" s="259"/>
      <c r="S1343" s="259"/>
      <c r="T1343" s="259"/>
    </row>
    <row r="1344" spans="1:20" x14ac:dyDescent="0.2">
      <c r="A1344" s="256"/>
      <c r="B1344" s="257"/>
      <c r="C1344" s="283"/>
      <c r="D1344" s="259"/>
      <c r="E1344" s="259"/>
      <c r="F1344" s="259"/>
      <c r="G1344" s="259"/>
      <c r="H1344" s="259"/>
      <c r="I1344" s="256"/>
      <c r="J1344" s="284"/>
      <c r="K1344" s="245" t="str">
        <f>IF(BDCORRECTIVA[[#This Row],[Fecha entrada]]=0,"",BDCORRECTIVA[[#This Row],[Fecha Fin]]-BDCORRECTIVA[[#This Row],[Fecha entrada]]+1)</f>
        <v/>
      </c>
      <c r="L1344" s="256"/>
      <c r="M1344" s="256"/>
      <c r="N1344" s="256"/>
      <c r="O1344" s="256"/>
      <c r="P1344" s="256"/>
      <c r="Q1344" s="259"/>
      <c r="R1344" s="259"/>
      <c r="S1344" s="259"/>
      <c r="T1344" s="259"/>
    </row>
    <row r="1345" spans="1:20" x14ac:dyDescent="0.2">
      <c r="A1345" s="256"/>
      <c r="B1345" s="257"/>
      <c r="C1345" s="283"/>
      <c r="D1345" s="259"/>
      <c r="E1345" s="259"/>
      <c r="F1345" s="259"/>
      <c r="G1345" s="259"/>
      <c r="H1345" s="259"/>
      <c r="I1345" s="256"/>
      <c r="J1345" s="284"/>
      <c r="K1345" s="245" t="str">
        <f>IF(BDCORRECTIVA[[#This Row],[Fecha entrada]]=0,"",BDCORRECTIVA[[#This Row],[Fecha Fin]]-BDCORRECTIVA[[#This Row],[Fecha entrada]]+1)</f>
        <v/>
      </c>
      <c r="L1345" s="256"/>
      <c r="M1345" s="256"/>
      <c r="N1345" s="256"/>
      <c r="O1345" s="256"/>
      <c r="P1345" s="256"/>
      <c r="Q1345" s="259"/>
      <c r="R1345" s="259"/>
      <c r="S1345" s="259"/>
      <c r="T1345" s="259"/>
    </row>
    <row r="1346" spans="1:20" x14ac:dyDescent="0.2">
      <c r="A1346" s="256"/>
      <c r="B1346" s="257"/>
      <c r="C1346" s="283"/>
      <c r="D1346" s="259"/>
      <c r="E1346" s="259"/>
      <c r="F1346" s="259"/>
      <c r="G1346" s="259"/>
      <c r="H1346" s="259"/>
      <c r="I1346" s="256"/>
      <c r="J1346" s="284"/>
      <c r="K1346" s="245" t="str">
        <f>IF(BDCORRECTIVA[[#This Row],[Fecha entrada]]=0,"",BDCORRECTIVA[[#This Row],[Fecha Fin]]-BDCORRECTIVA[[#This Row],[Fecha entrada]]+1)</f>
        <v/>
      </c>
      <c r="L1346" s="256"/>
      <c r="M1346" s="256"/>
      <c r="N1346" s="256"/>
      <c r="O1346" s="256"/>
      <c r="P1346" s="256"/>
      <c r="Q1346" s="259"/>
      <c r="R1346" s="259"/>
      <c r="S1346" s="259"/>
      <c r="T1346" s="259"/>
    </row>
    <row r="1347" spans="1:20" x14ac:dyDescent="0.2">
      <c r="A1347" s="256"/>
      <c r="B1347" s="257"/>
      <c r="C1347" s="283"/>
      <c r="D1347" s="259"/>
      <c r="E1347" s="259"/>
      <c r="F1347" s="259"/>
      <c r="G1347" s="259"/>
      <c r="H1347" s="259"/>
      <c r="I1347" s="256"/>
      <c r="J1347" s="284"/>
      <c r="K1347" s="245" t="str">
        <f>IF(BDCORRECTIVA[[#This Row],[Fecha entrada]]=0,"",BDCORRECTIVA[[#This Row],[Fecha Fin]]-BDCORRECTIVA[[#This Row],[Fecha entrada]]+1)</f>
        <v/>
      </c>
      <c r="L1347" s="256"/>
      <c r="M1347" s="256"/>
      <c r="N1347" s="256"/>
      <c r="O1347" s="256"/>
      <c r="P1347" s="256"/>
      <c r="Q1347" s="259"/>
      <c r="R1347" s="259"/>
      <c r="S1347" s="259"/>
      <c r="T1347" s="259"/>
    </row>
    <row r="1348" spans="1:20" x14ac:dyDescent="0.2">
      <c r="A1348" s="256"/>
      <c r="B1348" s="257"/>
      <c r="C1348" s="283"/>
      <c r="D1348" s="259"/>
      <c r="E1348" s="259"/>
      <c r="F1348" s="259"/>
      <c r="G1348" s="259"/>
      <c r="H1348" s="259"/>
      <c r="I1348" s="256"/>
      <c r="J1348" s="284"/>
      <c r="K1348" s="245" t="str">
        <f>IF(BDCORRECTIVA[[#This Row],[Fecha entrada]]=0,"",BDCORRECTIVA[[#This Row],[Fecha Fin]]-BDCORRECTIVA[[#This Row],[Fecha entrada]]+1)</f>
        <v/>
      </c>
      <c r="L1348" s="256"/>
      <c r="M1348" s="256"/>
      <c r="N1348" s="256"/>
      <c r="O1348" s="256"/>
      <c r="P1348" s="256"/>
      <c r="Q1348" s="259"/>
      <c r="R1348" s="259"/>
      <c r="S1348" s="259"/>
      <c r="T1348" s="259"/>
    </row>
    <row r="1349" spans="1:20" x14ac:dyDescent="0.2">
      <c r="A1349" s="256"/>
      <c r="B1349" s="257"/>
      <c r="C1349" s="283"/>
      <c r="D1349" s="259"/>
      <c r="E1349" s="259"/>
      <c r="F1349" s="259"/>
      <c r="G1349" s="259"/>
      <c r="H1349" s="259"/>
      <c r="I1349" s="256"/>
      <c r="J1349" s="284"/>
      <c r="K1349" s="245" t="str">
        <f>IF(BDCORRECTIVA[[#This Row],[Fecha entrada]]=0,"",BDCORRECTIVA[[#This Row],[Fecha Fin]]-BDCORRECTIVA[[#This Row],[Fecha entrada]]+1)</f>
        <v/>
      </c>
      <c r="L1349" s="256"/>
      <c r="M1349" s="256"/>
      <c r="N1349" s="256"/>
      <c r="O1349" s="256"/>
      <c r="P1349" s="256"/>
      <c r="Q1349" s="259"/>
      <c r="R1349" s="259"/>
      <c r="S1349" s="259"/>
      <c r="T1349" s="259"/>
    </row>
    <row r="1350" spans="1:20" x14ac:dyDescent="0.2">
      <c r="A1350" s="256"/>
      <c r="B1350" s="257"/>
      <c r="C1350" s="283"/>
      <c r="D1350" s="259"/>
      <c r="E1350" s="259"/>
      <c r="F1350" s="259"/>
      <c r="G1350" s="259"/>
      <c r="H1350" s="259"/>
      <c r="I1350" s="256"/>
      <c r="J1350" s="284"/>
      <c r="K1350" s="245" t="str">
        <f>IF(BDCORRECTIVA[[#This Row],[Fecha entrada]]=0,"",BDCORRECTIVA[[#This Row],[Fecha Fin]]-BDCORRECTIVA[[#This Row],[Fecha entrada]]+1)</f>
        <v/>
      </c>
      <c r="L1350" s="256"/>
      <c r="M1350" s="256"/>
      <c r="N1350" s="256"/>
      <c r="O1350" s="256"/>
      <c r="P1350" s="256"/>
      <c r="Q1350" s="259"/>
      <c r="R1350" s="259"/>
      <c r="S1350" s="259"/>
      <c r="T1350" s="259"/>
    </row>
    <row r="1351" spans="1:20" x14ac:dyDescent="0.2">
      <c r="A1351" s="256"/>
      <c r="B1351" s="257"/>
      <c r="C1351" s="283"/>
      <c r="D1351" s="259"/>
      <c r="E1351" s="259"/>
      <c r="F1351" s="259"/>
      <c r="G1351" s="259"/>
      <c r="H1351" s="259"/>
      <c r="I1351" s="256"/>
      <c r="J1351" s="284"/>
      <c r="K1351" s="245" t="str">
        <f>IF(BDCORRECTIVA[[#This Row],[Fecha entrada]]=0,"",BDCORRECTIVA[[#This Row],[Fecha Fin]]-BDCORRECTIVA[[#This Row],[Fecha entrada]]+1)</f>
        <v/>
      </c>
      <c r="L1351" s="256"/>
      <c r="M1351" s="256"/>
      <c r="N1351" s="256"/>
      <c r="O1351" s="256"/>
      <c r="P1351" s="256"/>
      <c r="Q1351" s="259"/>
      <c r="R1351" s="259"/>
      <c r="S1351" s="259"/>
      <c r="T1351" s="259"/>
    </row>
    <row r="1352" spans="1:20" x14ac:dyDescent="0.2">
      <c r="A1352" s="256"/>
      <c r="B1352" s="257"/>
      <c r="C1352" s="283"/>
      <c r="D1352" s="259"/>
      <c r="E1352" s="259"/>
      <c r="F1352" s="259"/>
      <c r="G1352" s="259"/>
      <c r="H1352" s="259"/>
      <c r="I1352" s="256"/>
      <c r="J1352" s="284"/>
      <c r="K1352" s="245" t="str">
        <f>IF(BDCORRECTIVA[[#This Row],[Fecha entrada]]=0,"",BDCORRECTIVA[[#This Row],[Fecha Fin]]-BDCORRECTIVA[[#This Row],[Fecha entrada]]+1)</f>
        <v/>
      </c>
      <c r="L1352" s="256"/>
      <c r="M1352" s="256"/>
      <c r="N1352" s="256"/>
      <c r="O1352" s="256"/>
      <c r="P1352" s="256"/>
      <c r="Q1352" s="259"/>
      <c r="R1352" s="259"/>
      <c r="S1352" s="259"/>
      <c r="T1352" s="259"/>
    </row>
    <row r="1353" spans="1:20" x14ac:dyDescent="0.2">
      <c r="A1353" s="256"/>
      <c r="B1353" s="257"/>
      <c r="C1353" s="283"/>
      <c r="D1353" s="259"/>
      <c r="E1353" s="259"/>
      <c r="F1353" s="259"/>
      <c r="G1353" s="259"/>
      <c r="H1353" s="259"/>
      <c r="I1353" s="256"/>
      <c r="J1353" s="284"/>
      <c r="K1353" s="245" t="str">
        <f>IF(BDCORRECTIVA[[#This Row],[Fecha entrada]]=0,"",BDCORRECTIVA[[#This Row],[Fecha Fin]]-BDCORRECTIVA[[#This Row],[Fecha entrada]]+1)</f>
        <v/>
      </c>
      <c r="L1353" s="256"/>
      <c r="M1353" s="256"/>
      <c r="N1353" s="256"/>
      <c r="O1353" s="256"/>
      <c r="P1353" s="256"/>
      <c r="Q1353" s="259"/>
      <c r="R1353" s="259"/>
      <c r="S1353" s="259"/>
      <c r="T1353" s="259"/>
    </row>
    <row r="1354" spans="1:20" x14ac:dyDescent="0.2">
      <c r="A1354" s="256"/>
      <c r="B1354" s="257"/>
      <c r="C1354" s="283"/>
      <c r="D1354" s="259"/>
      <c r="E1354" s="259"/>
      <c r="F1354" s="259"/>
      <c r="G1354" s="259"/>
      <c r="H1354" s="259"/>
      <c r="I1354" s="256"/>
      <c r="J1354" s="284"/>
      <c r="K1354" s="245" t="str">
        <f>IF(BDCORRECTIVA[[#This Row],[Fecha entrada]]=0,"",BDCORRECTIVA[[#This Row],[Fecha Fin]]-BDCORRECTIVA[[#This Row],[Fecha entrada]]+1)</f>
        <v/>
      </c>
      <c r="L1354" s="256"/>
      <c r="M1354" s="256"/>
      <c r="N1354" s="256"/>
      <c r="O1354" s="256"/>
      <c r="P1354" s="256"/>
      <c r="Q1354" s="259"/>
      <c r="R1354" s="259"/>
      <c r="S1354" s="259"/>
      <c r="T1354" s="259"/>
    </row>
    <row r="1355" spans="1:20" x14ac:dyDescent="0.2">
      <c r="A1355" s="256"/>
      <c r="B1355" s="257"/>
      <c r="C1355" s="283"/>
      <c r="D1355" s="259"/>
      <c r="E1355" s="259"/>
      <c r="F1355" s="259"/>
      <c r="G1355" s="259"/>
      <c r="H1355" s="259"/>
      <c r="I1355" s="256"/>
      <c r="J1355" s="284"/>
      <c r="K1355" s="245" t="str">
        <f>IF(BDCORRECTIVA[[#This Row],[Fecha entrada]]=0,"",BDCORRECTIVA[[#This Row],[Fecha Fin]]-BDCORRECTIVA[[#This Row],[Fecha entrada]]+1)</f>
        <v/>
      </c>
      <c r="L1355" s="256"/>
      <c r="M1355" s="256"/>
      <c r="N1355" s="256"/>
      <c r="O1355" s="256"/>
      <c r="P1355" s="256"/>
      <c r="Q1355" s="259"/>
      <c r="R1355" s="259"/>
      <c r="S1355" s="259"/>
      <c r="T1355" s="259"/>
    </row>
    <row r="1356" spans="1:20" x14ac:dyDescent="0.2">
      <c r="A1356" s="256"/>
      <c r="B1356" s="257"/>
      <c r="C1356" s="283"/>
      <c r="D1356" s="259"/>
      <c r="E1356" s="259"/>
      <c r="F1356" s="259"/>
      <c r="G1356" s="259"/>
      <c r="H1356" s="259"/>
      <c r="I1356" s="256"/>
      <c r="J1356" s="284"/>
      <c r="K1356" s="245" t="str">
        <f>IF(BDCORRECTIVA[[#This Row],[Fecha entrada]]=0,"",BDCORRECTIVA[[#This Row],[Fecha Fin]]-BDCORRECTIVA[[#This Row],[Fecha entrada]]+1)</f>
        <v/>
      </c>
      <c r="L1356" s="256"/>
      <c r="M1356" s="256"/>
      <c r="N1356" s="256"/>
      <c r="O1356" s="256"/>
      <c r="P1356" s="256"/>
      <c r="Q1356" s="259"/>
      <c r="R1356" s="259"/>
      <c r="S1356" s="259"/>
      <c r="T1356" s="259"/>
    </row>
    <row r="1357" spans="1:20" x14ac:dyDescent="0.2">
      <c r="A1357" s="256"/>
      <c r="B1357" s="257"/>
      <c r="C1357" s="283"/>
      <c r="D1357" s="259"/>
      <c r="E1357" s="259"/>
      <c r="F1357" s="259"/>
      <c r="G1357" s="259"/>
      <c r="H1357" s="259"/>
      <c r="I1357" s="256"/>
      <c r="J1357" s="284"/>
      <c r="K1357" s="245" t="str">
        <f>IF(BDCORRECTIVA[[#This Row],[Fecha entrada]]=0,"",BDCORRECTIVA[[#This Row],[Fecha Fin]]-BDCORRECTIVA[[#This Row],[Fecha entrada]]+1)</f>
        <v/>
      </c>
      <c r="L1357" s="256"/>
      <c r="M1357" s="256"/>
      <c r="N1357" s="256"/>
      <c r="O1357" s="256"/>
      <c r="P1357" s="256"/>
      <c r="Q1357" s="259"/>
      <c r="R1357" s="259"/>
      <c r="S1357" s="259"/>
      <c r="T1357" s="259"/>
    </row>
    <row r="1358" spans="1:20" x14ac:dyDescent="0.2">
      <c r="A1358" s="256"/>
      <c r="B1358" s="257"/>
      <c r="C1358" s="283"/>
      <c r="D1358" s="259"/>
      <c r="E1358" s="259"/>
      <c r="F1358" s="259"/>
      <c r="G1358" s="259"/>
      <c r="H1358" s="259"/>
      <c r="I1358" s="256"/>
      <c r="J1358" s="284"/>
      <c r="K1358" s="245" t="str">
        <f>IF(BDCORRECTIVA[[#This Row],[Fecha entrada]]=0,"",BDCORRECTIVA[[#This Row],[Fecha Fin]]-BDCORRECTIVA[[#This Row],[Fecha entrada]]+1)</f>
        <v/>
      </c>
      <c r="L1358" s="256"/>
      <c r="M1358" s="256"/>
      <c r="N1358" s="256"/>
      <c r="O1358" s="256"/>
      <c r="P1358" s="256"/>
      <c r="Q1358" s="259"/>
      <c r="R1358" s="259"/>
      <c r="S1358" s="259"/>
      <c r="T1358" s="259"/>
    </row>
    <row r="1359" spans="1:20" x14ac:dyDescent="0.2">
      <c r="A1359" s="256"/>
      <c r="B1359" s="257"/>
      <c r="C1359" s="283"/>
      <c r="D1359" s="259"/>
      <c r="E1359" s="259"/>
      <c r="F1359" s="259"/>
      <c r="G1359" s="259"/>
      <c r="H1359" s="259"/>
      <c r="I1359" s="256"/>
      <c r="J1359" s="284"/>
      <c r="K1359" s="245" t="str">
        <f>IF(BDCORRECTIVA[[#This Row],[Fecha entrada]]=0,"",BDCORRECTIVA[[#This Row],[Fecha Fin]]-BDCORRECTIVA[[#This Row],[Fecha entrada]]+1)</f>
        <v/>
      </c>
      <c r="L1359" s="256"/>
      <c r="M1359" s="256"/>
      <c r="N1359" s="256"/>
      <c r="O1359" s="256"/>
      <c r="P1359" s="256"/>
      <c r="Q1359" s="259"/>
      <c r="R1359" s="259"/>
      <c r="S1359" s="259"/>
      <c r="T1359" s="259"/>
    </row>
    <row r="1360" spans="1:20" x14ac:dyDescent="0.2">
      <c r="A1360" s="256"/>
      <c r="B1360" s="257"/>
      <c r="C1360" s="283"/>
      <c r="D1360" s="259"/>
      <c r="E1360" s="259"/>
      <c r="F1360" s="259"/>
      <c r="G1360" s="259"/>
      <c r="H1360" s="259"/>
      <c r="I1360" s="256"/>
      <c r="J1360" s="284"/>
      <c r="K1360" s="245" t="str">
        <f>IF(BDCORRECTIVA[[#This Row],[Fecha entrada]]=0,"",BDCORRECTIVA[[#This Row],[Fecha Fin]]-BDCORRECTIVA[[#This Row],[Fecha entrada]]+1)</f>
        <v/>
      </c>
      <c r="L1360" s="256"/>
      <c r="M1360" s="256"/>
      <c r="N1360" s="256"/>
      <c r="O1360" s="256"/>
      <c r="P1360" s="256"/>
      <c r="Q1360" s="259"/>
      <c r="R1360" s="259"/>
      <c r="S1360" s="259"/>
      <c r="T1360" s="259"/>
    </row>
    <row r="1361" spans="1:20" x14ac:dyDescent="0.2">
      <c r="A1361" s="256"/>
      <c r="B1361" s="257"/>
      <c r="C1361" s="283"/>
      <c r="D1361" s="259"/>
      <c r="E1361" s="259"/>
      <c r="F1361" s="259"/>
      <c r="G1361" s="259"/>
      <c r="H1361" s="259"/>
      <c r="I1361" s="256"/>
      <c r="J1361" s="284"/>
      <c r="K1361" s="245" t="str">
        <f>IF(BDCORRECTIVA[[#This Row],[Fecha entrada]]=0,"",BDCORRECTIVA[[#This Row],[Fecha Fin]]-BDCORRECTIVA[[#This Row],[Fecha entrada]]+1)</f>
        <v/>
      </c>
      <c r="L1361" s="256"/>
      <c r="M1361" s="256"/>
      <c r="N1361" s="256"/>
      <c r="O1361" s="256"/>
      <c r="P1361" s="256"/>
      <c r="Q1361" s="259"/>
      <c r="R1361" s="259"/>
      <c r="S1361" s="259"/>
      <c r="T1361" s="259"/>
    </row>
    <row r="1362" spans="1:20" x14ac:dyDescent="0.2">
      <c r="A1362" s="256"/>
      <c r="B1362" s="257"/>
      <c r="C1362" s="283"/>
      <c r="D1362" s="259"/>
      <c r="E1362" s="259"/>
      <c r="F1362" s="259"/>
      <c r="G1362" s="259"/>
      <c r="H1362" s="259"/>
      <c r="I1362" s="256"/>
      <c r="J1362" s="284"/>
      <c r="K1362" s="245" t="str">
        <f>IF(BDCORRECTIVA[[#This Row],[Fecha entrada]]=0,"",BDCORRECTIVA[[#This Row],[Fecha Fin]]-BDCORRECTIVA[[#This Row],[Fecha entrada]]+1)</f>
        <v/>
      </c>
      <c r="L1362" s="256"/>
      <c r="M1362" s="256"/>
      <c r="N1362" s="256"/>
      <c r="O1362" s="256"/>
      <c r="P1362" s="256"/>
      <c r="Q1362" s="259"/>
      <c r="R1362" s="259"/>
      <c r="S1362" s="259"/>
      <c r="T1362" s="259"/>
    </row>
    <row r="1363" spans="1:20" x14ac:dyDescent="0.2">
      <c r="A1363" s="256"/>
      <c r="B1363" s="257"/>
      <c r="C1363" s="283"/>
      <c r="D1363" s="259"/>
      <c r="E1363" s="259"/>
      <c r="F1363" s="259"/>
      <c r="G1363" s="259"/>
      <c r="H1363" s="259"/>
      <c r="I1363" s="256"/>
      <c r="J1363" s="284"/>
      <c r="K1363" s="245" t="str">
        <f>IF(BDCORRECTIVA[[#This Row],[Fecha entrada]]=0,"",BDCORRECTIVA[[#This Row],[Fecha Fin]]-BDCORRECTIVA[[#This Row],[Fecha entrada]]+1)</f>
        <v/>
      </c>
      <c r="L1363" s="256"/>
      <c r="M1363" s="256"/>
      <c r="N1363" s="256"/>
      <c r="O1363" s="256"/>
      <c r="P1363" s="256"/>
      <c r="Q1363" s="259"/>
      <c r="R1363" s="259"/>
      <c r="S1363" s="259"/>
      <c r="T1363" s="259"/>
    </row>
    <row r="1364" spans="1:20" x14ac:dyDescent="0.2">
      <c r="A1364" s="256"/>
      <c r="B1364" s="257"/>
      <c r="C1364" s="283"/>
      <c r="D1364" s="259"/>
      <c r="E1364" s="259"/>
      <c r="F1364" s="259"/>
      <c r="G1364" s="259"/>
      <c r="H1364" s="259"/>
      <c r="I1364" s="256"/>
      <c r="J1364" s="284"/>
      <c r="K1364" s="245" t="str">
        <f>IF(BDCORRECTIVA[[#This Row],[Fecha entrada]]=0,"",BDCORRECTIVA[[#This Row],[Fecha Fin]]-BDCORRECTIVA[[#This Row],[Fecha entrada]]+1)</f>
        <v/>
      </c>
      <c r="L1364" s="256"/>
      <c r="M1364" s="256"/>
      <c r="N1364" s="256"/>
      <c r="O1364" s="256"/>
      <c r="P1364" s="256"/>
      <c r="Q1364" s="259"/>
      <c r="R1364" s="259"/>
      <c r="S1364" s="259"/>
      <c r="T1364" s="259"/>
    </row>
    <row r="1365" spans="1:20" x14ac:dyDescent="0.2">
      <c r="A1365" s="256"/>
      <c r="B1365" s="257"/>
      <c r="C1365" s="283"/>
      <c r="D1365" s="259"/>
      <c r="E1365" s="259"/>
      <c r="F1365" s="259"/>
      <c r="G1365" s="259"/>
      <c r="H1365" s="259"/>
      <c r="I1365" s="256"/>
      <c r="J1365" s="284"/>
      <c r="K1365" s="245" t="str">
        <f>IF(BDCORRECTIVA[[#This Row],[Fecha entrada]]=0,"",BDCORRECTIVA[[#This Row],[Fecha Fin]]-BDCORRECTIVA[[#This Row],[Fecha entrada]]+1)</f>
        <v/>
      </c>
      <c r="L1365" s="256"/>
      <c r="M1365" s="256"/>
      <c r="N1365" s="256"/>
      <c r="O1365" s="256"/>
      <c r="P1365" s="256"/>
      <c r="Q1365" s="259"/>
      <c r="R1365" s="259"/>
      <c r="S1365" s="259"/>
      <c r="T1365" s="259"/>
    </row>
    <row r="1366" spans="1:20" x14ac:dyDescent="0.2">
      <c r="A1366" s="256"/>
      <c r="B1366" s="257"/>
      <c r="C1366" s="283"/>
      <c r="D1366" s="259"/>
      <c r="E1366" s="259"/>
      <c r="F1366" s="259"/>
      <c r="G1366" s="259"/>
      <c r="H1366" s="259"/>
      <c r="I1366" s="256"/>
      <c r="J1366" s="284"/>
      <c r="K1366" s="245" t="str">
        <f>IF(BDCORRECTIVA[[#This Row],[Fecha entrada]]=0,"",BDCORRECTIVA[[#This Row],[Fecha Fin]]-BDCORRECTIVA[[#This Row],[Fecha entrada]]+1)</f>
        <v/>
      </c>
      <c r="L1366" s="256"/>
      <c r="M1366" s="256"/>
      <c r="N1366" s="256"/>
      <c r="O1366" s="256"/>
      <c r="P1366" s="256"/>
      <c r="Q1366" s="259"/>
      <c r="R1366" s="259"/>
      <c r="S1366" s="259"/>
      <c r="T1366" s="259"/>
    </row>
    <row r="1367" spans="1:20" x14ac:dyDescent="0.2">
      <c r="A1367" s="256"/>
      <c r="B1367" s="257"/>
      <c r="C1367" s="283"/>
      <c r="D1367" s="259"/>
      <c r="E1367" s="259"/>
      <c r="F1367" s="259"/>
      <c r="G1367" s="259"/>
      <c r="H1367" s="259"/>
      <c r="I1367" s="256"/>
      <c r="J1367" s="284"/>
      <c r="K1367" s="245" t="str">
        <f>IF(BDCORRECTIVA[[#This Row],[Fecha entrada]]=0,"",BDCORRECTIVA[[#This Row],[Fecha Fin]]-BDCORRECTIVA[[#This Row],[Fecha entrada]]+1)</f>
        <v/>
      </c>
      <c r="L1367" s="256"/>
      <c r="M1367" s="256"/>
      <c r="N1367" s="256"/>
      <c r="O1367" s="256"/>
      <c r="P1367" s="256"/>
      <c r="Q1367" s="259"/>
      <c r="R1367" s="259"/>
      <c r="S1367" s="259"/>
      <c r="T1367" s="259"/>
    </row>
    <row r="1368" spans="1:20" x14ac:dyDescent="0.2">
      <c r="A1368" s="256"/>
      <c r="B1368" s="257"/>
      <c r="C1368" s="283"/>
      <c r="D1368" s="259"/>
      <c r="E1368" s="259"/>
      <c r="F1368" s="259"/>
      <c r="G1368" s="259"/>
      <c r="H1368" s="259"/>
      <c r="I1368" s="256"/>
      <c r="J1368" s="284"/>
      <c r="K1368" s="245" t="str">
        <f>IF(BDCORRECTIVA[[#This Row],[Fecha entrada]]=0,"",BDCORRECTIVA[[#This Row],[Fecha Fin]]-BDCORRECTIVA[[#This Row],[Fecha entrada]]+1)</f>
        <v/>
      </c>
      <c r="L1368" s="256"/>
      <c r="M1368" s="256"/>
      <c r="N1368" s="256"/>
      <c r="O1368" s="256"/>
      <c r="P1368" s="256"/>
      <c r="Q1368" s="259"/>
      <c r="R1368" s="259"/>
      <c r="S1368" s="259"/>
      <c r="T1368" s="259"/>
    </row>
    <row r="1369" spans="1:20" x14ac:dyDescent="0.2">
      <c r="A1369" s="256"/>
      <c r="B1369" s="257"/>
      <c r="C1369" s="283"/>
      <c r="D1369" s="259"/>
      <c r="E1369" s="259"/>
      <c r="F1369" s="259"/>
      <c r="G1369" s="259"/>
      <c r="H1369" s="259"/>
      <c r="I1369" s="256"/>
      <c r="J1369" s="284"/>
      <c r="K1369" s="245" t="str">
        <f>IF(BDCORRECTIVA[[#This Row],[Fecha entrada]]=0,"",BDCORRECTIVA[[#This Row],[Fecha Fin]]-BDCORRECTIVA[[#This Row],[Fecha entrada]]+1)</f>
        <v/>
      </c>
      <c r="L1369" s="256"/>
      <c r="M1369" s="256"/>
      <c r="N1369" s="256"/>
      <c r="O1369" s="256"/>
      <c r="P1369" s="256"/>
      <c r="Q1369" s="259"/>
      <c r="R1369" s="259"/>
      <c r="S1369" s="259"/>
      <c r="T1369" s="259"/>
    </row>
    <row r="1370" spans="1:20" x14ac:dyDescent="0.2">
      <c r="A1370" s="256"/>
      <c r="B1370" s="257"/>
      <c r="C1370" s="283"/>
      <c r="D1370" s="259"/>
      <c r="E1370" s="259"/>
      <c r="F1370" s="259"/>
      <c r="G1370" s="259"/>
      <c r="H1370" s="259"/>
      <c r="I1370" s="256"/>
      <c r="J1370" s="284"/>
      <c r="K1370" s="245" t="str">
        <f>IF(BDCORRECTIVA[[#This Row],[Fecha entrada]]=0,"",BDCORRECTIVA[[#This Row],[Fecha Fin]]-BDCORRECTIVA[[#This Row],[Fecha entrada]]+1)</f>
        <v/>
      </c>
      <c r="L1370" s="256"/>
      <c r="M1370" s="256"/>
      <c r="N1370" s="256"/>
      <c r="O1370" s="256"/>
      <c r="P1370" s="256"/>
      <c r="Q1370" s="259"/>
      <c r="R1370" s="259"/>
      <c r="S1370" s="259"/>
      <c r="T1370" s="259"/>
    </row>
    <row r="1371" spans="1:20" x14ac:dyDescent="0.2">
      <c r="A1371" s="256"/>
      <c r="B1371" s="257"/>
      <c r="C1371" s="283"/>
      <c r="D1371" s="259"/>
      <c r="E1371" s="259"/>
      <c r="F1371" s="259"/>
      <c r="G1371" s="259"/>
      <c r="H1371" s="259"/>
      <c r="I1371" s="256"/>
      <c r="J1371" s="284"/>
      <c r="K1371" s="245" t="str">
        <f>IF(BDCORRECTIVA[[#This Row],[Fecha entrada]]=0,"",BDCORRECTIVA[[#This Row],[Fecha Fin]]-BDCORRECTIVA[[#This Row],[Fecha entrada]]+1)</f>
        <v/>
      </c>
      <c r="L1371" s="256"/>
      <c r="M1371" s="256"/>
      <c r="N1371" s="256"/>
      <c r="O1371" s="256"/>
      <c r="P1371" s="256"/>
      <c r="Q1371" s="259"/>
      <c r="R1371" s="259"/>
      <c r="S1371" s="259"/>
      <c r="T1371" s="259"/>
    </row>
    <row r="1372" spans="1:20" x14ac:dyDescent="0.2">
      <c r="A1372" s="256"/>
      <c r="B1372" s="257"/>
      <c r="C1372" s="283"/>
      <c r="D1372" s="259"/>
      <c r="E1372" s="259"/>
      <c r="F1372" s="259"/>
      <c r="G1372" s="259"/>
      <c r="H1372" s="259"/>
      <c r="I1372" s="256"/>
      <c r="J1372" s="284"/>
      <c r="K1372" s="245" t="str">
        <f>IF(BDCORRECTIVA[[#This Row],[Fecha entrada]]=0,"",BDCORRECTIVA[[#This Row],[Fecha Fin]]-BDCORRECTIVA[[#This Row],[Fecha entrada]]+1)</f>
        <v/>
      </c>
      <c r="L1372" s="256"/>
      <c r="M1372" s="256"/>
      <c r="N1372" s="256"/>
      <c r="O1372" s="256"/>
      <c r="P1372" s="256"/>
      <c r="Q1372" s="259"/>
      <c r="R1372" s="259"/>
      <c r="S1372" s="259"/>
      <c r="T1372" s="259"/>
    </row>
    <row r="1373" spans="1:20" x14ac:dyDescent="0.2">
      <c r="A1373" s="256"/>
      <c r="B1373" s="257"/>
      <c r="C1373" s="283"/>
      <c r="D1373" s="259"/>
      <c r="E1373" s="259"/>
      <c r="F1373" s="259"/>
      <c r="G1373" s="259"/>
      <c r="H1373" s="259"/>
      <c r="I1373" s="256"/>
      <c r="J1373" s="284"/>
      <c r="K1373" s="245" t="str">
        <f>IF(BDCORRECTIVA[[#This Row],[Fecha entrada]]=0,"",BDCORRECTIVA[[#This Row],[Fecha Fin]]-BDCORRECTIVA[[#This Row],[Fecha entrada]]+1)</f>
        <v/>
      </c>
      <c r="L1373" s="256"/>
      <c r="M1373" s="256"/>
      <c r="N1373" s="256"/>
      <c r="O1373" s="256"/>
      <c r="P1373" s="256"/>
      <c r="Q1373" s="259"/>
      <c r="R1373" s="259"/>
      <c r="S1373" s="259"/>
      <c r="T1373" s="259"/>
    </row>
    <row r="1374" spans="1:20" x14ac:dyDescent="0.2">
      <c r="A1374" s="256"/>
      <c r="B1374" s="257"/>
      <c r="C1374" s="283"/>
      <c r="D1374" s="259"/>
      <c r="E1374" s="259"/>
      <c r="F1374" s="259"/>
      <c r="G1374" s="259"/>
      <c r="H1374" s="259"/>
      <c r="I1374" s="256"/>
      <c r="J1374" s="284"/>
      <c r="K1374" s="245" t="str">
        <f>IF(BDCORRECTIVA[[#This Row],[Fecha entrada]]=0,"",BDCORRECTIVA[[#This Row],[Fecha Fin]]-BDCORRECTIVA[[#This Row],[Fecha entrada]]+1)</f>
        <v/>
      </c>
      <c r="L1374" s="256"/>
      <c r="M1374" s="256"/>
      <c r="N1374" s="256"/>
      <c r="O1374" s="256"/>
      <c r="P1374" s="256"/>
      <c r="Q1374" s="259"/>
      <c r="R1374" s="259"/>
      <c r="S1374" s="259"/>
      <c r="T1374" s="259"/>
    </row>
    <row r="1375" spans="1:20" x14ac:dyDescent="0.2">
      <c r="A1375" s="256"/>
      <c r="B1375" s="257"/>
      <c r="C1375" s="283"/>
      <c r="D1375" s="259"/>
      <c r="E1375" s="259"/>
      <c r="F1375" s="259"/>
      <c r="G1375" s="259"/>
      <c r="H1375" s="259"/>
      <c r="I1375" s="256"/>
      <c r="J1375" s="284"/>
      <c r="K1375" s="245" t="str">
        <f>IF(BDCORRECTIVA[[#This Row],[Fecha entrada]]=0,"",BDCORRECTIVA[[#This Row],[Fecha Fin]]-BDCORRECTIVA[[#This Row],[Fecha entrada]]+1)</f>
        <v/>
      </c>
      <c r="L1375" s="256"/>
      <c r="M1375" s="256"/>
      <c r="N1375" s="256"/>
      <c r="O1375" s="256"/>
      <c r="P1375" s="256"/>
      <c r="Q1375" s="259"/>
      <c r="R1375" s="259"/>
      <c r="S1375" s="259"/>
      <c r="T1375" s="259"/>
    </row>
    <row r="1376" spans="1:20" x14ac:dyDescent="0.2">
      <c r="A1376" s="256"/>
      <c r="B1376" s="257"/>
      <c r="C1376" s="283"/>
      <c r="D1376" s="259"/>
      <c r="E1376" s="259"/>
      <c r="F1376" s="259"/>
      <c r="G1376" s="259"/>
      <c r="H1376" s="259"/>
      <c r="I1376" s="256"/>
      <c r="J1376" s="284"/>
      <c r="K1376" s="245" t="str">
        <f>IF(BDCORRECTIVA[[#This Row],[Fecha entrada]]=0,"",BDCORRECTIVA[[#This Row],[Fecha Fin]]-BDCORRECTIVA[[#This Row],[Fecha entrada]]+1)</f>
        <v/>
      </c>
      <c r="L1376" s="256"/>
      <c r="M1376" s="256"/>
      <c r="N1376" s="256"/>
      <c r="O1376" s="256"/>
      <c r="P1376" s="256"/>
      <c r="Q1376" s="259"/>
      <c r="R1376" s="259"/>
      <c r="S1376" s="259"/>
      <c r="T1376" s="259"/>
    </row>
    <row r="1377" spans="1:20" x14ac:dyDescent="0.2">
      <c r="A1377" s="256"/>
      <c r="B1377" s="257"/>
      <c r="C1377" s="283"/>
      <c r="D1377" s="259"/>
      <c r="E1377" s="259"/>
      <c r="F1377" s="259"/>
      <c r="G1377" s="259"/>
      <c r="H1377" s="259"/>
      <c r="I1377" s="256"/>
      <c r="J1377" s="284"/>
      <c r="K1377" s="245" t="str">
        <f>IF(BDCORRECTIVA[[#This Row],[Fecha entrada]]=0,"",BDCORRECTIVA[[#This Row],[Fecha Fin]]-BDCORRECTIVA[[#This Row],[Fecha entrada]]+1)</f>
        <v/>
      </c>
      <c r="L1377" s="256"/>
      <c r="M1377" s="256"/>
      <c r="N1377" s="256"/>
      <c r="O1377" s="256"/>
      <c r="P1377" s="256"/>
      <c r="Q1377" s="259"/>
      <c r="R1377" s="259"/>
      <c r="S1377" s="259"/>
      <c r="T1377" s="259"/>
    </row>
    <row r="1378" spans="1:20" x14ac:dyDescent="0.2">
      <c r="A1378" s="256"/>
      <c r="B1378" s="257"/>
      <c r="C1378" s="283"/>
      <c r="D1378" s="259"/>
      <c r="E1378" s="259"/>
      <c r="F1378" s="259"/>
      <c r="G1378" s="259"/>
      <c r="H1378" s="259"/>
      <c r="I1378" s="256"/>
      <c r="J1378" s="284"/>
      <c r="K1378" s="245" t="str">
        <f>IF(BDCORRECTIVA[[#This Row],[Fecha entrada]]=0,"",BDCORRECTIVA[[#This Row],[Fecha Fin]]-BDCORRECTIVA[[#This Row],[Fecha entrada]]+1)</f>
        <v/>
      </c>
      <c r="L1378" s="256"/>
      <c r="M1378" s="256"/>
      <c r="N1378" s="256"/>
      <c r="O1378" s="256"/>
      <c r="P1378" s="256"/>
      <c r="Q1378" s="259"/>
      <c r="R1378" s="259"/>
      <c r="S1378" s="259"/>
      <c r="T1378" s="259"/>
    </row>
    <row r="1379" spans="1:20" x14ac:dyDescent="0.2">
      <c r="A1379" s="256"/>
      <c r="B1379" s="257"/>
      <c r="C1379" s="283"/>
      <c r="D1379" s="259"/>
      <c r="E1379" s="259"/>
      <c r="F1379" s="259"/>
      <c r="G1379" s="259"/>
      <c r="H1379" s="259"/>
      <c r="I1379" s="256"/>
      <c r="J1379" s="284"/>
      <c r="K1379" s="245" t="str">
        <f>IF(BDCORRECTIVA[[#This Row],[Fecha entrada]]=0,"",BDCORRECTIVA[[#This Row],[Fecha Fin]]-BDCORRECTIVA[[#This Row],[Fecha entrada]]+1)</f>
        <v/>
      </c>
      <c r="L1379" s="256"/>
      <c r="M1379" s="256"/>
      <c r="N1379" s="256"/>
      <c r="O1379" s="256"/>
      <c r="P1379" s="256"/>
      <c r="Q1379" s="259"/>
      <c r="R1379" s="259"/>
      <c r="S1379" s="259"/>
      <c r="T1379" s="259"/>
    </row>
    <row r="1380" spans="1:20" x14ac:dyDescent="0.2">
      <c r="A1380" s="256"/>
      <c r="B1380" s="257"/>
      <c r="C1380" s="283"/>
      <c r="D1380" s="259"/>
      <c r="E1380" s="259"/>
      <c r="F1380" s="259"/>
      <c r="G1380" s="259"/>
      <c r="H1380" s="259"/>
      <c r="I1380" s="256"/>
      <c r="J1380" s="284"/>
      <c r="K1380" s="245" t="str">
        <f>IF(BDCORRECTIVA[[#This Row],[Fecha entrada]]=0,"",BDCORRECTIVA[[#This Row],[Fecha Fin]]-BDCORRECTIVA[[#This Row],[Fecha entrada]]+1)</f>
        <v/>
      </c>
      <c r="L1380" s="256"/>
      <c r="M1380" s="256"/>
      <c r="N1380" s="256"/>
      <c r="O1380" s="256"/>
      <c r="P1380" s="256"/>
      <c r="Q1380" s="259"/>
      <c r="R1380" s="259"/>
      <c r="S1380" s="259"/>
      <c r="T1380" s="259"/>
    </row>
    <row r="1381" spans="1:20" x14ac:dyDescent="0.2">
      <c r="A1381" s="256"/>
      <c r="B1381" s="257"/>
      <c r="C1381" s="283"/>
      <c r="D1381" s="259"/>
      <c r="E1381" s="259"/>
      <c r="F1381" s="259"/>
      <c r="G1381" s="259"/>
      <c r="H1381" s="259"/>
      <c r="I1381" s="256"/>
      <c r="J1381" s="284"/>
      <c r="K1381" s="245" t="str">
        <f>IF(BDCORRECTIVA[[#This Row],[Fecha entrada]]=0,"",BDCORRECTIVA[[#This Row],[Fecha Fin]]-BDCORRECTIVA[[#This Row],[Fecha entrada]]+1)</f>
        <v/>
      </c>
      <c r="L1381" s="256"/>
      <c r="M1381" s="256"/>
      <c r="N1381" s="256"/>
      <c r="O1381" s="256"/>
      <c r="P1381" s="256"/>
      <c r="Q1381" s="259"/>
      <c r="R1381" s="259"/>
      <c r="S1381" s="259"/>
      <c r="T1381" s="259"/>
    </row>
    <row r="1382" spans="1:20" x14ac:dyDescent="0.2">
      <c r="A1382" s="256"/>
      <c r="B1382" s="257"/>
      <c r="C1382" s="283"/>
      <c r="D1382" s="259"/>
      <c r="E1382" s="259"/>
      <c r="F1382" s="259"/>
      <c r="G1382" s="259"/>
      <c r="H1382" s="259"/>
      <c r="I1382" s="256"/>
      <c r="J1382" s="284"/>
      <c r="K1382" s="245" t="str">
        <f>IF(BDCORRECTIVA[[#This Row],[Fecha entrada]]=0,"",BDCORRECTIVA[[#This Row],[Fecha Fin]]-BDCORRECTIVA[[#This Row],[Fecha entrada]]+1)</f>
        <v/>
      </c>
      <c r="L1382" s="256"/>
      <c r="M1382" s="256"/>
      <c r="N1382" s="256"/>
      <c r="O1382" s="256"/>
      <c r="P1382" s="256"/>
      <c r="Q1382" s="259"/>
      <c r="R1382" s="259"/>
      <c r="S1382" s="259"/>
      <c r="T1382" s="259"/>
    </row>
    <row r="1383" spans="1:20" x14ac:dyDescent="0.2">
      <c r="A1383" s="256"/>
      <c r="B1383" s="257"/>
      <c r="C1383" s="283"/>
      <c r="D1383" s="259"/>
      <c r="E1383" s="259"/>
      <c r="F1383" s="259"/>
      <c r="G1383" s="259"/>
      <c r="H1383" s="259"/>
      <c r="I1383" s="256"/>
      <c r="J1383" s="284"/>
      <c r="K1383" s="245" t="str">
        <f>IF(BDCORRECTIVA[[#This Row],[Fecha entrada]]=0,"",BDCORRECTIVA[[#This Row],[Fecha Fin]]-BDCORRECTIVA[[#This Row],[Fecha entrada]]+1)</f>
        <v/>
      </c>
      <c r="L1383" s="256"/>
      <c r="M1383" s="256"/>
      <c r="N1383" s="256"/>
      <c r="O1383" s="256"/>
      <c r="P1383" s="256"/>
      <c r="Q1383" s="259"/>
      <c r="R1383" s="259"/>
      <c r="S1383" s="259"/>
      <c r="T1383" s="259"/>
    </row>
    <row r="1384" spans="1:20" x14ac:dyDescent="0.2">
      <c r="A1384" s="256"/>
      <c r="B1384" s="257"/>
      <c r="C1384" s="283"/>
      <c r="D1384" s="259"/>
      <c r="E1384" s="259"/>
      <c r="F1384" s="259"/>
      <c r="G1384" s="259"/>
      <c r="H1384" s="259"/>
      <c r="I1384" s="256"/>
      <c r="J1384" s="284"/>
      <c r="K1384" s="245" t="str">
        <f>IF(BDCORRECTIVA[[#This Row],[Fecha entrada]]=0,"",BDCORRECTIVA[[#This Row],[Fecha Fin]]-BDCORRECTIVA[[#This Row],[Fecha entrada]]+1)</f>
        <v/>
      </c>
      <c r="L1384" s="256"/>
      <c r="M1384" s="256"/>
      <c r="N1384" s="256"/>
      <c r="O1384" s="256"/>
      <c r="P1384" s="256"/>
      <c r="Q1384" s="259"/>
      <c r="R1384" s="259"/>
      <c r="S1384" s="259"/>
      <c r="T1384" s="259"/>
    </row>
    <row r="1385" spans="1:20" x14ac:dyDescent="0.2">
      <c r="A1385" s="256"/>
      <c r="B1385" s="257"/>
      <c r="C1385" s="283"/>
      <c r="D1385" s="259"/>
      <c r="E1385" s="259"/>
      <c r="F1385" s="259"/>
      <c r="G1385" s="259"/>
      <c r="H1385" s="259"/>
      <c r="I1385" s="256"/>
      <c r="J1385" s="284"/>
      <c r="K1385" s="245" t="str">
        <f>IF(BDCORRECTIVA[[#This Row],[Fecha entrada]]=0,"",BDCORRECTIVA[[#This Row],[Fecha Fin]]-BDCORRECTIVA[[#This Row],[Fecha entrada]]+1)</f>
        <v/>
      </c>
      <c r="L1385" s="256"/>
      <c r="M1385" s="256"/>
      <c r="N1385" s="256"/>
      <c r="O1385" s="256"/>
      <c r="P1385" s="256"/>
      <c r="Q1385" s="259"/>
      <c r="R1385" s="259"/>
      <c r="S1385" s="259"/>
      <c r="T1385" s="259"/>
    </row>
    <row r="1386" spans="1:20" x14ac:dyDescent="0.2">
      <c r="A1386" s="256"/>
      <c r="B1386" s="257"/>
      <c r="C1386" s="283"/>
      <c r="D1386" s="259"/>
      <c r="E1386" s="259"/>
      <c r="F1386" s="259"/>
      <c r="G1386" s="259"/>
      <c r="H1386" s="259"/>
      <c r="I1386" s="256"/>
      <c r="J1386" s="284"/>
      <c r="K1386" s="245" t="str">
        <f>IF(BDCORRECTIVA[[#This Row],[Fecha entrada]]=0,"",BDCORRECTIVA[[#This Row],[Fecha Fin]]-BDCORRECTIVA[[#This Row],[Fecha entrada]]+1)</f>
        <v/>
      </c>
      <c r="L1386" s="256"/>
      <c r="M1386" s="256"/>
      <c r="N1386" s="256"/>
      <c r="O1386" s="256"/>
      <c r="P1386" s="256"/>
      <c r="Q1386" s="259"/>
      <c r="R1386" s="259"/>
      <c r="S1386" s="259"/>
      <c r="T1386" s="259"/>
    </row>
    <row r="1387" spans="1:20" x14ac:dyDescent="0.2">
      <c r="A1387" s="256"/>
      <c r="B1387" s="257"/>
      <c r="C1387" s="283"/>
      <c r="D1387" s="259"/>
      <c r="E1387" s="259"/>
      <c r="F1387" s="259"/>
      <c r="G1387" s="259"/>
      <c r="H1387" s="259"/>
      <c r="I1387" s="256"/>
      <c r="J1387" s="284"/>
      <c r="K1387" s="245" t="str">
        <f>IF(BDCORRECTIVA[[#This Row],[Fecha entrada]]=0,"",BDCORRECTIVA[[#This Row],[Fecha Fin]]-BDCORRECTIVA[[#This Row],[Fecha entrada]]+1)</f>
        <v/>
      </c>
      <c r="L1387" s="256"/>
      <c r="M1387" s="256"/>
      <c r="N1387" s="256"/>
      <c r="O1387" s="256"/>
      <c r="P1387" s="256"/>
      <c r="Q1387" s="259"/>
      <c r="R1387" s="259"/>
      <c r="S1387" s="259"/>
      <c r="T1387" s="259"/>
    </row>
    <row r="1388" spans="1:20" x14ac:dyDescent="0.2">
      <c r="A1388" s="256"/>
      <c r="B1388" s="257"/>
      <c r="C1388" s="283"/>
      <c r="D1388" s="259"/>
      <c r="E1388" s="259"/>
      <c r="F1388" s="259"/>
      <c r="G1388" s="259"/>
      <c r="H1388" s="259"/>
      <c r="I1388" s="256"/>
      <c r="J1388" s="284"/>
      <c r="K1388" s="245" t="str">
        <f>IF(BDCORRECTIVA[[#This Row],[Fecha entrada]]=0,"",BDCORRECTIVA[[#This Row],[Fecha Fin]]-BDCORRECTIVA[[#This Row],[Fecha entrada]]+1)</f>
        <v/>
      </c>
      <c r="L1388" s="256"/>
      <c r="M1388" s="256"/>
      <c r="N1388" s="256"/>
      <c r="O1388" s="256"/>
      <c r="P1388" s="256"/>
      <c r="Q1388" s="259"/>
      <c r="R1388" s="259"/>
      <c r="S1388" s="259"/>
      <c r="T1388" s="259"/>
    </row>
    <row r="1389" spans="1:20" x14ac:dyDescent="0.2">
      <c r="A1389" s="256"/>
      <c r="B1389" s="257"/>
      <c r="C1389" s="283"/>
      <c r="D1389" s="259"/>
      <c r="E1389" s="259"/>
      <c r="F1389" s="259"/>
      <c r="G1389" s="259"/>
      <c r="H1389" s="259"/>
      <c r="I1389" s="256"/>
      <c r="J1389" s="284"/>
      <c r="K1389" s="245" t="str">
        <f>IF(BDCORRECTIVA[[#This Row],[Fecha entrada]]=0,"",BDCORRECTIVA[[#This Row],[Fecha Fin]]-BDCORRECTIVA[[#This Row],[Fecha entrada]]+1)</f>
        <v/>
      </c>
      <c r="L1389" s="256"/>
      <c r="M1389" s="256"/>
      <c r="N1389" s="256"/>
      <c r="O1389" s="256"/>
      <c r="P1389" s="256"/>
      <c r="Q1389" s="259"/>
      <c r="R1389" s="259"/>
      <c r="S1389" s="259"/>
      <c r="T1389" s="259"/>
    </row>
    <row r="1390" spans="1:20" x14ac:dyDescent="0.2">
      <c r="A1390" s="256"/>
      <c r="B1390" s="257"/>
      <c r="C1390" s="283"/>
      <c r="D1390" s="259"/>
      <c r="E1390" s="259"/>
      <c r="F1390" s="259"/>
      <c r="G1390" s="259"/>
      <c r="H1390" s="259"/>
      <c r="I1390" s="256"/>
      <c r="J1390" s="284"/>
      <c r="K1390" s="245" t="str">
        <f>IF(BDCORRECTIVA[[#This Row],[Fecha entrada]]=0,"",BDCORRECTIVA[[#This Row],[Fecha Fin]]-BDCORRECTIVA[[#This Row],[Fecha entrada]]+1)</f>
        <v/>
      </c>
      <c r="L1390" s="256"/>
      <c r="M1390" s="256"/>
      <c r="N1390" s="256"/>
      <c r="O1390" s="256"/>
      <c r="P1390" s="256"/>
      <c r="Q1390" s="259"/>
      <c r="R1390" s="259"/>
      <c r="S1390" s="259"/>
      <c r="T1390" s="259"/>
    </row>
    <row r="1391" spans="1:20" x14ac:dyDescent="0.2">
      <c r="A1391" s="256"/>
      <c r="B1391" s="257"/>
      <c r="C1391" s="283"/>
      <c r="D1391" s="259"/>
      <c r="E1391" s="259"/>
      <c r="F1391" s="259"/>
      <c r="G1391" s="259"/>
      <c r="H1391" s="259"/>
      <c r="I1391" s="256"/>
      <c r="J1391" s="284"/>
      <c r="K1391" s="245" t="str">
        <f>IF(BDCORRECTIVA[[#This Row],[Fecha entrada]]=0,"",BDCORRECTIVA[[#This Row],[Fecha Fin]]-BDCORRECTIVA[[#This Row],[Fecha entrada]]+1)</f>
        <v/>
      </c>
      <c r="L1391" s="256"/>
      <c r="M1391" s="256"/>
      <c r="N1391" s="256"/>
      <c r="O1391" s="256"/>
      <c r="P1391" s="256"/>
      <c r="Q1391" s="259"/>
      <c r="R1391" s="259"/>
      <c r="S1391" s="259"/>
      <c r="T1391" s="259"/>
    </row>
    <row r="1392" spans="1:20" x14ac:dyDescent="0.2">
      <c r="A1392" s="256"/>
      <c r="B1392" s="257"/>
      <c r="C1392" s="283"/>
      <c r="D1392" s="259"/>
      <c r="E1392" s="259"/>
      <c r="F1392" s="259"/>
      <c r="G1392" s="259"/>
      <c r="H1392" s="259"/>
      <c r="I1392" s="256"/>
      <c r="J1392" s="284"/>
      <c r="K1392" s="245" t="str">
        <f>IF(BDCORRECTIVA[[#This Row],[Fecha entrada]]=0,"",BDCORRECTIVA[[#This Row],[Fecha Fin]]-BDCORRECTIVA[[#This Row],[Fecha entrada]]+1)</f>
        <v/>
      </c>
      <c r="L1392" s="256"/>
      <c r="M1392" s="256"/>
      <c r="N1392" s="256"/>
      <c r="O1392" s="256"/>
      <c r="P1392" s="256"/>
      <c r="Q1392" s="259"/>
      <c r="R1392" s="259"/>
      <c r="S1392" s="259"/>
      <c r="T1392" s="259"/>
    </row>
    <row r="1393" spans="1:20" x14ac:dyDescent="0.2">
      <c r="A1393" s="256"/>
      <c r="B1393" s="257"/>
      <c r="C1393" s="283"/>
      <c r="D1393" s="259"/>
      <c r="E1393" s="259"/>
      <c r="F1393" s="259"/>
      <c r="G1393" s="259"/>
      <c r="H1393" s="259"/>
      <c r="I1393" s="256"/>
      <c r="J1393" s="284"/>
      <c r="K1393" s="245" t="str">
        <f>IF(BDCORRECTIVA[[#This Row],[Fecha entrada]]=0,"",BDCORRECTIVA[[#This Row],[Fecha Fin]]-BDCORRECTIVA[[#This Row],[Fecha entrada]]+1)</f>
        <v/>
      </c>
      <c r="L1393" s="256"/>
      <c r="M1393" s="256"/>
      <c r="N1393" s="256"/>
      <c r="O1393" s="256"/>
      <c r="P1393" s="256"/>
      <c r="Q1393" s="259"/>
      <c r="R1393" s="259"/>
      <c r="S1393" s="259"/>
      <c r="T1393" s="259"/>
    </row>
    <row r="1394" spans="1:20" x14ac:dyDescent="0.2">
      <c r="A1394" s="256"/>
      <c r="B1394" s="257"/>
      <c r="C1394" s="283"/>
      <c r="D1394" s="259"/>
      <c r="E1394" s="259"/>
      <c r="F1394" s="259"/>
      <c r="G1394" s="259"/>
      <c r="H1394" s="259"/>
      <c r="I1394" s="256"/>
      <c r="J1394" s="284"/>
      <c r="K1394" s="245" t="str">
        <f>IF(BDCORRECTIVA[[#This Row],[Fecha entrada]]=0,"",BDCORRECTIVA[[#This Row],[Fecha Fin]]-BDCORRECTIVA[[#This Row],[Fecha entrada]]+1)</f>
        <v/>
      </c>
      <c r="L1394" s="256"/>
      <c r="M1394" s="256"/>
      <c r="N1394" s="256"/>
      <c r="O1394" s="256"/>
      <c r="P1394" s="256"/>
      <c r="Q1394" s="259"/>
      <c r="R1394" s="259"/>
      <c r="S1394" s="259"/>
      <c r="T1394" s="259"/>
    </row>
    <row r="1395" spans="1:20" x14ac:dyDescent="0.2">
      <c r="A1395" s="256"/>
      <c r="B1395" s="257"/>
      <c r="C1395" s="283"/>
      <c r="D1395" s="259"/>
      <c r="E1395" s="259"/>
      <c r="F1395" s="259"/>
      <c r="G1395" s="259"/>
      <c r="H1395" s="259"/>
      <c r="I1395" s="256"/>
      <c r="J1395" s="284"/>
      <c r="K1395" s="245" t="str">
        <f>IF(BDCORRECTIVA[[#This Row],[Fecha entrada]]=0,"",BDCORRECTIVA[[#This Row],[Fecha Fin]]-BDCORRECTIVA[[#This Row],[Fecha entrada]]+1)</f>
        <v/>
      </c>
      <c r="L1395" s="256"/>
      <c r="M1395" s="256"/>
      <c r="N1395" s="256"/>
      <c r="O1395" s="256"/>
      <c r="P1395" s="256"/>
      <c r="Q1395" s="259"/>
      <c r="R1395" s="259"/>
      <c r="S1395" s="259"/>
      <c r="T1395" s="259"/>
    </row>
    <row r="1396" spans="1:20" x14ac:dyDescent="0.2">
      <c r="A1396" s="256"/>
      <c r="B1396" s="257"/>
      <c r="C1396" s="283"/>
      <c r="D1396" s="259"/>
      <c r="E1396" s="259"/>
      <c r="F1396" s="259"/>
      <c r="G1396" s="259"/>
      <c r="H1396" s="259"/>
      <c r="I1396" s="256"/>
      <c r="J1396" s="284"/>
      <c r="K1396" s="245" t="str">
        <f>IF(BDCORRECTIVA[[#This Row],[Fecha entrada]]=0,"",BDCORRECTIVA[[#This Row],[Fecha Fin]]-BDCORRECTIVA[[#This Row],[Fecha entrada]]+1)</f>
        <v/>
      </c>
      <c r="L1396" s="256"/>
      <c r="M1396" s="256"/>
      <c r="N1396" s="256"/>
      <c r="O1396" s="256"/>
      <c r="P1396" s="256"/>
      <c r="Q1396" s="259"/>
      <c r="R1396" s="259"/>
      <c r="S1396" s="259"/>
      <c r="T1396" s="259"/>
    </row>
    <row r="1397" spans="1:20" x14ac:dyDescent="0.2">
      <c r="A1397" s="256"/>
      <c r="B1397" s="257"/>
      <c r="C1397" s="283"/>
      <c r="D1397" s="259"/>
      <c r="E1397" s="259"/>
      <c r="F1397" s="259"/>
      <c r="G1397" s="259"/>
      <c r="H1397" s="259"/>
      <c r="I1397" s="256"/>
      <c r="J1397" s="284"/>
      <c r="K1397" s="245" t="str">
        <f>IF(BDCORRECTIVA[[#This Row],[Fecha entrada]]=0,"",BDCORRECTIVA[[#This Row],[Fecha Fin]]-BDCORRECTIVA[[#This Row],[Fecha entrada]]+1)</f>
        <v/>
      </c>
      <c r="L1397" s="256"/>
      <c r="M1397" s="256"/>
      <c r="N1397" s="256"/>
      <c r="O1397" s="256"/>
      <c r="P1397" s="256"/>
      <c r="Q1397" s="259"/>
      <c r="R1397" s="259"/>
      <c r="S1397" s="259"/>
      <c r="T1397" s="259"/>
    </row>
    <row r="1398" spans="1:20" x14ac:dyDescent="0.2">
      <c r="A1398" s="256"/>
      <c r="B1398" s="257"/>
      <c r="C1398" s="283"/>
      <c r="D1398" s="259"/>
      <c r="E1398" s="259"/>
      <c r="F1398" s="259"/>
      <c r="G1398" s="259"/>
      <c r="H1398" s="259"/>
      <c r="I1398" s="256"/>
      <c r="J1398" s="284"/>
      <c r="K1398" s="245" t="str">
        <f>IF(BDCORRECTIVA[[#This Row],[Fecha entrada]]=0,"",BDCORRECTIVA[[#This Row],[Fecha Fin]]-BDCORRECTIVA[[#This Row],[Fecha entrada]]+1)</f>
        <v/>
      </c>
      <c r="L1398" s="256"/>
      <c r="M1398" s="256"/>
      <c r="N1398" s="256"/>
      <c r="O1398" s="256"/>
      <c r="P1398" s="256"/>
      <c r="Q1398" s="259"/>
      <c r="R1398" s="259"/>
      <c r="S1398" s="259"/>
      <c r="T1398" s="259"/>
    </row>
    <row r="1399" spans="1:20" x14ac:dyDescent="0.2">
      <c r="A1399" s="256"/>
      <c r="B1399" s="257"/>
      <c r="C1399" s="283"/>
      <c r="D1399" s="259"/>
      <c r="E1399" s="259"/>
      <c r="F1399" s="259"/>
      <c r="G1399" s="259"/>
      <c r="H1399" s="259"/>
      <c r="I1399" s="256"/>
      <c r="J1399" s="284"/>
      <c r="K1399" s="245" t="str">
        <f>IF(BDCORRECTIVA[[#This Row],[Fecha entrada]]=0,"",BDCORRECTIVA[[#This Row],[Fecha Fin]]-BDCORRECTIVA[[#This Row],[Fecha entrada]]+1)</f>
        <v/>
      </c>
      <c r="L1399" s="256"/>
      <c r="M1399" s="256"/>
      <c r="N1399" s="256"/>
      <c r="O1399" s="256"/>
      <c r="P1399" s="256"/>
      <c r="Q1399" s="259"/>
      <c r="R1399" s="259"/>
      <c r="S1399" s="259"/>
      <c r="T1399" s="259"/>
    </row>
    <row r="1400" spans="1:20" x14ac:dyDescent="0.2">
      <c r="A1400" s="256"/>
      <c r="B1400" s="257"/>
      <c r="C1400" s="283"/>
      <c r="D1400" s="259"/>
      <c r="E1400" s="259"/>
      <c r="F1400" s="259"/>
      <c r="G1400" s="259"/>
      <c r="H1400" s="259"/>
      <c r="I1400" s="256"/>
      <c r="J1400" s="284"/>
      <c r="K1400" s="245" t="str">
        <f>IF(BDCORRECTIVA[[#This Row],[Fecha entrada]]=0,"",BDCORRECTIVA[[#This Row],[Fecha Fin]]-BDCORRECTIVA[[#This Row],[Fecha entrada]]+1)</f>
        <v/>
      </c>
      <c r="L1400" s="256"/>
      <c r="M1400" s="256"/>
      <c r="N1400" s="256"/>
      <c r="O1400" s="256"/>
      <c r="P1400" s="256"/>
      <c r="Q1400" s="259"/>
      <c r="R1400" s="259"/>
      <c r="S1400" s="259"/>
      <c r="T1400" s="259"/>
    </row>
    <row r="1401" spans="1:20" x14ac:dyDescent="0.2">
      <c r="A1401" s="256"/>
      <c r="B1401" s="257"/>
      <c r="C1401" s="283"/>
      <c r="D1401" s="259"/>
      <c r="E1401" s="259"/>
      <c r="F1401" s="259"/>
      <c r="G1401" s="259"/>
      <c r="H1401" s="259"/>
      <c r="I1401" s="256"/>
      <c r="J1401" s="284"/>
      <c r="K1401" s="245" t="str">
        <f>IF(BDCORRECTIVA[[#This Row],[Fecha entrada]]=0,"",BDCORRECTIVA[[#This Row],[Fecha Fin]]-BDCORRECTIVA[[#This Row],[Fecha entrada]]+1)</f>
        <v/>
      </c>
      <c r="L1401" s="256"/>
      <c r="M1401" s="256"/>
      <c r="N1401" s="256"/>
      <c r="O1401" s="256"/>
      <c r="P1401" s="256"/>
      <c r="Q1401" s="259"/>
      <c r="R1401" s="259"/>
      <c r="S1401" s="259"/>
      <c r="T1401" s="259"/>
    </row>
    <row r="1402" spans="1:20" x14ac:dyDescent="0.2">
      <c r="A1402" s="256"/>
      <c r="B1402" s="257"/>
      <c r="C1402" s="283"/>
      <c r="D1402" s="259"/>
      <c r="E1402" s="259"/>
      <c r="F1402" s="259"/>
      <c r="G1402" s="259"/>
      <c r="H1402" s="259"/>
      <c r="I1402" s="256"/>
      <c r="J1402" s="284"/>
      <c r="K1402" s="245" t="str">
        <f>IF(BDCORRECTIVA[[#This Row],[Fecha entrada]]=0,"",BDCORRECTIVA[[#This Row],[Fecha Fin]]-BDCORRECTIVA[[#This Row],[Fecha entrada]]+1)</f>
        <v/>
      </c>
      <c r="L1402" s="256"/>
      <c r="M1402" s="256"/>
      <c r="N1402" s="256"/>
      <c r="O1402" s="256"/>
      <c r="P1402" s="256"/>
      <c r="Q1402" s="259"/>
      <c r="R1402" s="259"/>
      <c r="S1402" s="259"/>
      <c r="T1402" s="259"/>
    </row>
    <row r="1403" spans="1:20" x14ac:dyDescent="0.2">
      <c r="A1403" s="256"/>
      <c r="B1403" s="257"/>
      <c r="C1403" s="283"/>
      <c r="D1403" s="259"/>
      <c r="E1403" s="259"/>
      <c r="F1403" s="259"/>
      <c r="G1403" s="259"/>
      <c r="H1403" s="259"/>
      <c r="I1403" s="256"/>
      <c r="J1403" s="284"/>
      <c r="K1403" s="245" t="str">
        <f>IF(BDCORRECTIVA[[#This Row],[Fecha entrada]]=0,"",BDCORRECTIVA[[#This Row],[Fecha Fin]]-BDCORRECTIVA[[#This Row],[Fecha entrada]]+1)</f>
        <v/>
      </c>
      <c r="L1403" s="256"/>
      <c r="M1403" s="256"/>
      <c r="N1403" s="256"/>
      <c r="O1403" s="256"/>
      <c r="P1403" s="256"/>
      <c r="Q1403" s="259"/>
      <c r="R1403" s="259"/>
      <c r="S1403" s="259"/>
      <c r="T1403" s="259"/>
    </row>
    <row r="1404" spans="1:20" x14ac:dyDescent="0.2">
      <c r="A1404" s="256"/>
      <c r="B1404" s="257"/>
      <c r="C1404" s="283"/>
      <c r="D1404" s="259"/>
      <c r="E1404" s="259"/>
      <c r="F1404" s="259"/>
      <c r="G1404" s="259"/>
      <c r="H1404" s="259"/>
      <c r="I1404" s="256"/>
      <c r="J1404" s="284"/>
      <c r="K1404" s="245" t="str">
        <f>IF(BDCORRECTIVA[[#This Row],[Fecha entrada]]=0,"",BDCORRECTIVA[[#This Row],[Fecha Fin]]-BDCORRECTIVA[[#This Row],[Fecha entrada]]+1)</f>
        <v/>
      </c>
      <c r="L1404" s="256"/>
      <c r="M1404" s="256"/>
      <c r="N1404" s="256"/>
      <c r="O1404" s="256"/>
      <c r="P1404" s="256"/>
      <c r="Q1404" s="259"/>
      <c r="R1404" s="259"/>
      <c r="S1404" s="259"/>
      <c r="T1404" s="259"/>
    </row>
    <row r="1405" spans="1:20" x14ac:dyDescent="0.2">
      <c r="A1405" s="256"/>
      <c r="B1405" s="257"/>
      <c r="C1405" s="283"/>
      <c r="D1405" s="259"/>
      <c r="E1405" s="259"/>
      <c r="F1405" s="259"/>
      <c r="G1405" s="259"/>
      <c r="H1405" s="259"/>
      <c r="I1405" s="256"/>
      <c r="J1405" s="284"/>
      <c r="K1405" s="245" t="str">
        <f>IF(BDCORRECTIVA[[#This Row],[Fecha entrada]]=0,"",BDCORRECTIVA[[#This Row],[Fecha Fin]]-BDCORRECTIVA[[#This Row],[Fecha entrada]]+1)</f>
        <v/>
      </c>
      <c r="L1405" s="256"/>
      <c r="M1405" s="256"/>
      <c r="N1405" s="256"/>
      <c r="O1405" s="256"/>
      <c r="P1405" s="256"/>
      <c r="Q1405" s="259"/>
      <c r="R1405" s="259"/>
      <c r="S1405" s="259"/>
      <c r="T1405" s="259"/>
    </row>
    <row r="1406" spans="1:20" x14ac:dyDescent="0.2">
      <c r="A1406" s="256"/>
      <c r="B1406" s="257"/>
      <c r="C1406" s="283"/>
      <c r="D1406" s="259"/>
      <c r="E1406" s="259"/>
      <c r="F1406" s="259"/>
      <c r="G1406" s="259"/>
      <c r="H1406" s="259"/>
      <c r="I1406" s="256"/>
      <c r="J1406" s="284"/>
      <c r="K1406" s="245" t="str">
        <f>IF(BDCORRECTIVA[[#This Row],[Fecha entrada]]=0,"",BDCORRECTIVA[[#This Row],[Fecha Fin]]-BDCORRECTIVA[[#This Row],[Fecha entrada]]+1)</f>
        <v/>
      </c>
      <c r="L1406" s="256"/>
      <c r="M1406" s="256"/>
      <c r="N1406" s="256"/>
      <c r="O1406" s="256"/>
      <c r="P1406" s="256"/>
      <c r="Q1406" s="259"/>
      <c r="R1406" s="259"/>
      <c r="S1406" s="259"/>
      <c r="T1406" s="259"/>
    </row>
    <row r="1407" spans="1:20" x14ac:dyDescent="0.2">
      <c r="A1407" s="256"/>
      <c r="B1407" s="257"/>
      <c r="C1407" s="283"/>
      <c r="D1407" s="259"/>
      <c r="E1407" s="259"/>
      <c r="F1407" s="259"/>
      <c r="G1407" s="259"/>
      <c r="H1407" s="259"/>
      <c r="I1407" s="256"/>
      <c r="J1407" s="284"/>
      <c r="K1407" s="245" t="str">
        <f>IF(BDCORRECTIVA[[#This Row],[Fecha entrada]]=0,"",BDCORRECTIVA[[#This Row],[Fecha Fin]]-BDCORRECTIVA[[#This Row],[Fecha entrada]]+1)</f>
        <v/>
      </c>
      <c r="L1407" s="256"/>
      <c r="M1407" s="256"/>
      <c r="N1407" s="256"/>
      <c r="O1407" s="256"/>
      <c r="P1407" s="256"/>
      <c r="Q1407" s="259"/>
      <c r="R1407" s="259"/>
      <c r="S1407" s="259"/>
      <c r="T1407" s="259"/>
    </row>
    <row r="1408" spans="1:20" x14ac:dyDescent="0.2">
      <c r="A1408" s="256"/>
      <c r="B1408" s="257"/>
      <c r="C1408" s="283"/>
      <c r="D1408" s="259"/>
      <c r="E1408" s="259"/>
      <c r="F1408" s="259"/>
      <c r="G1408" s="259"/>
      <c r="H1408" s="259"/>
      <c r="I1408" s="256"/>
      <c r="J1408" s="284"/>
      <c r="K1408" s="245" t="str">
        <f>IF(BDCORRECTIVA[[#This Row],[Fecha entrada]]=0,"",BDCORRECTIVA[[#This Row],[Fecha Fin]]-BDCORRECTIVA[[#This Row],[Fecha entrada]]+1)</f>
        <v/>
      </c>
      <c r="L1408" s="256"/>
      <c r="M1408" s="256"/>
      <c r="N1408" s="256"/>
      <c r="O1408" s="256"/>
      <c r="P1408" s="256"/>
      <c r="Q1408" s="259"/>
      <c r="R1408" s="259"/>
      <c r="S1408" s="259"/>
      <c r="T1408" s="259"/>
    </row>
    <row r="1409" spans="1:20" x14ac:dyDescent="0.2">
      <c r="A1409" s="256"/>
      <c r="B1409" s="257"/>
      <c r="C1409" s="283"/>
      <c r="D1409" s="259"/>
      <c r="E1409" s="259"/>
      <c r="F1409" s="259"/>
      <c r="G1409" s="259"/>
      <c r="H1409" s="259"/>
      <c r="I1409" s="256"/>
      <c r="J1409" s="284"/>
      <c r="K1409" s="245" t="str">
        <f>IF(BDCORRECTIVA[[#This Row],[Fecha entrada]]=0,"",BDCORRECTIVA[[#This Row],[Fecha Fin]]-BDCORRECTIVA[[#This Row],[Fecha entrada]]+1)</f>
        <v/>
      </c>
      <c r="L1409" s="256"/>
      <c r="M1409" s="256"/>
      <c r="N1409" s="256"/>
      <c r="O1409" s="256"/>
      <c r="P1409" s="256"/>
      <c r="Q1409" s="259"/>
      <c r="R1409" s="259"/>
      <c r="S1409" s="259"/>
      <c r="T1409" s="259"/>
    </row>
    <row r="1410" spans="1:20" x14ac:dyDescent="0.2">
      <c r="A1410" s="256"/>
      <c r="B1410" s="257"/>
      <c r="C1410" s="283"/>
      <c r="D1410" s="259"/>
      <c r="E1410" s="259"/>
      <c r="F1410" s="259"/>
      <c r="G1410" s="259"/>
      <c r="H1410" s="259"/>
      <c r="I1410" s="256"/>
      <c r="J1410" s="284"/>
      <c r="K1410" s="245" t="str">
        <f>IF(BDCORRECTIVA[[#This Row],[Fecha entrada]]=0,"",BDCORRECTIVA[[#This Row],[Fecha Fin]]-BDCORRECTIVA[[#This Row],[Fecha entrada]]+1)</f>
        <v/>
      </c>
      <c r="L1410" s="256"/>
      <c r="M1410" s="256"/>
      <c r="N1410" s="256"/>
      <c r="O1410" s="256"/>
      <c r="P1410" s="256"/>
      <c r="Q1410" s="259"/>
      <c r="R1410" s="259"/>
      <c r="S1410" s="259"/>
      <c r="T1410" s="259"/>
    </row>
    <row r="1411" spans="1:20" x14ac:dyDescent="0.2">
      <c r="A1411" s="256"/>
      <c r="B1411" s="257"/>
      <c r="C1411" s="283"/>
      <c r="D1411" s="259"/>
      <c r="E1411" s="259"/>
      <c r="F1411" s="259"/>
      <c r="G1411" s="259"/>
      <c r="H1411" s="259"/>
      <c r="I1411" s="256"/>
      <c r="J1411" s="284"/>
      <c r="K1411" s="245" t="str">
        <f>IF(BDCORRECTIVA[[#This Row],[Fecha entrada]]=0,"",BDCORRECTIVA[[#This Row],[Fecha Fin]]-BDCORRECTIVA[[#This Row],[Fecha entrada]]+1)</f>
        <v/>
      </c>
      <c r="L1411" s="256"/>
      <c r="M1411" s="256"/>
      <c r="N1411" s="256"/>
      <c r="O1411" s="256"/>
      <c r="P1411" s="256"/>
      <c r="Q1411" s="259"/>
      <c r="R1411" s="259"/>
      <c r="S1411" s="259"/>
      <c r="T1411" s="259"/>
    </row>
    <row r="1412" spans="1:20" x14ac:dyDescent="0.2">
      <c r="A1412" s="256"/>
      <c r="B1412" s="257"/>
      <c r="C1412" s="283"/>
      <c r="D1412" s="259"/>
      <c r="E1412" s="259"/>
      <c r="F1412" s="259"/>
      <c r="G1412" s="259"/>
      <c r="H1412" s="259"/>
      <c r="I1412" s="256"/>
      <c r="J1412" s="284"/>
      <c r="K1412" s="245" t="str">
        <f>IF(BDCORRECTIVA[[#This Row],[Fecha entrada]]=0,"",BDCORRECTIVA[[#This Row],[Fecha Fin]]-BDCORRECTIVA[[#This Row],[Fecha entrada]]+1)</f>
        <v/>
      </c>
      <c r="L1412" s="256"/>
      <c r="M1412" s="256"/>
      <c r="N1412" s="256"/>
      <c r="O1412" s="256"/>
      <c r="P1412" s="256"/>
      <c r="Q1412" s="259"/>
      <c r="R1412" s="259"/>
      <c r="S1412" s="259"/>
      <c r="T1412" s="259"/>
    </row>
    <row r="1413" spans="1:20" x14ac:dyDescent="0.2">
      <c r="A1413" s="256"/>
      <c r="B1413" s="257"/>
      <c r="C1413" s="283"/>
      <c r="D1413" s="259"/>
      <c r="E1413" s="259"/>
      <c r="F1413" s="259"/>
      <c r="G1413" s="259"/>
      <c r="H1413" s="259"/>
      <c r="I1413" s="256"/>
      <c r="J1413" s="284"/>
      <c r="K1413" s="245" t="str">
        <f>IF(BDCORRECTIVA[[#This Row],[Fecha entrada]]=0,"",BDCORRECTIVA[[#This Row],[Fecha Fin]]-BDCORRECTIVA[[#This Row],[Fecha entrada]]+1)</f>
        <v/>
      </c>
      <c r="L1413" s="256"/>
      <c r="M1413" s="256"/>
      <c r="N1413" s="256"/>
      <c r="O1413" s="256"/>
      <c r="P1413" s="256"/>
      <c r="Q1413" s="259"/>
      <c r="R1413" s="259"/>
      <c r="S1413" s="259"/>
      <c r="T1413" s="259"/>
    </row>
    <row r="1414" spans="1:20" x14ac:dyDescent="0.2">
      <c r="A1414" s="256"/>
      <c r="B1414" s="257"/>
      <c r="C1414" s="283"/>
      <c r="D1414" s="259"/>
      <c r="E1414" s="259"/>
      <c r="F1414" s="259"/>
      <c r="G1414" s="259"/>
      <c r="H1414" s="259"/>
      <c r="I1414" s="256"/>
      <c r="J1414" s="284"/>
      <c r="K1414" s="245" t="str">
        <f>IF(BDCORRECTIVA[[#This Row],[Fecha entrada]]=0,"",BDCORRECTIVA[[#This Row],[Fecha Fin]]-BDCORRECTIVA[[#This Row],[Fecha entrada]]+1)</f>
        <v/>
      </c>
      <c r="L1414" s="256"/>
      <c r="M1414" s="256"/>
      <c r="N1414" s="256"/>
      <c r="O1414" s="256"/>
      <c r="P1414" s="256"/>
      <c r="Q1414" s="259"/>
      <c r="R1414" s="259"/>
      <c r="S1414" s="259"/>
      <c r="T1414" s="259"/>
    </row>
    <row r="1415" spans="1:20" x14ac:dyDescent="0.2">
      <c r="A1415" s="256"/>
      <c r="B1415" s="257"/>
      <c r="C1415" s="283"/>
      <c r="D1415" s="259"/>
      <c r="E1415" s="259"/>
      <c r="F1415" s="259"/>
      <c r="G1415" s="259"/>
      <c r="H1415" s="259"/>
      <c r="I1415" s="256"/>
      <c r="J1415" s="284"/>
      <c r="K1415" s="245" t="str">
        <f>IF(BDCORRECTIVA[[#This Row],[Fecha entrada]]=0,"",BDCORRECTIVA[[#This Row],[Fecha Fin]]-BDCORRECTIVA[[#This Row],[Fecha entrada]]+1)</f>
        <v/>
      </c>
      <c r="L1415" s="256"/>
      <c r="M1415" s="256"/>
      <c r="N1415" s="256"/>
      <c r="O1415" s="256"/>
      <c r="P1415" s="256"/>
      <c r="Q1415" s="259"/>
      <c r="R1415" s="259"/>
      <c r="S1415" s="259"/>
      <c r="T1415" s="259"/>
    </row>
    <row r="1416" spans="1:20" x14ac:dyDescent="0.2">
      <c r="A1416" s="256"/>
      <c r="B1416" s="257"/>
      <c r="C1416" s="283"/>
      <c r="D1416" s="259"/>
      <c r="E1416" s="259"/>
      <c r="F1416" s="259"/>
      <c r="G1416" s="259"/>
      <c r="H1416" s="259"/>
      <c r="I1416" s="256"/>
      <c r="J1416" s="284"/>
      <c r="K1416" s="245" t="str">
        <f>IF(BDCORRECTIVA[[#This Row],[Fecha entrada]]=0,"",BDCORRECTIVA[[#This Row],[Fecha Fin]]-BDCORRECTIVA[[#This Row],[Fecha entrada]]+1)</f>
        <v/>
      </c>
      <c r="L1416" s="256"/>
      <c r="M1416" s="256"/>
      <c r="N1416" s="256"/>
      <c r="O1416" s="256"/>
      <c r="P1416" s="256"/>
      <c r="Q1416" s="259"/>
      <c r="R1416" s="259"/>
      <c r="S1416" s="259"/>
      <c r="T1416" s="259"/>
    </row>
    <row r="1417" spans="1:20" x14ac:dyDescent="0.2">
      <c r="A1417" s="256"/>
      <c r="B1417" s="257"/>
      <c r="C1417" s="283"/>
      <c r="D1417" s="259"/>
      <c r="E1417" s="259"/>
      <c r="F1417" s="259"/>
      <c r="G1417" s="259"/>
      <c r="H1417" s="259"/>
      <c r="I1417" s="256"/>
      <c r="J1417" s="284"/>
      <c r="K1417" s="245" t="str">
        <f>IF(BDCORRECTIVA[[#This Row],[Fecha entrada]]=0,"",BDCORRECTIVA[[#This Row],[Fecha Fin]]-BDCORRECTIVA[[#This Row],[Fecha entrada]]+1)</f>
        <v/>
      </c>
      <c r="L1417" s="256"/>
      <c r="M1417" s="256"/>
      <c r="N1417" s="256"/>
      <c r="O1417" s="256"/>
      <c r="P1417" s="256"/>
      <c r="Q1417" s="259"/>
      <c r="R1417" s="259"/>
      <c r="S1417" s="259"/>
      <c r="T1417" s="259"/>
    </row>
    <row r="1418" spans="1:20" x14ac:dyDescent="0.2">
      <c r="A1418" s="256"/>
      <c r="B1418" s="257"/>
      <c r="C1418" s="283"/>
      <c r="D1418" s="259"/>
      <c r="E1418" s="259"/>
      <c r="F1418" s="259"/>
      <c r="G1418" s="259"/>
      <c r="H1418" s="259"/>
      <c r="I1418" s="256"/>
      <c r="J1418" s="284"/>
      <c r="K1418" s="245" t="str">
        <f>IF(BDCORRECTIVA[[#This Row],[Fecha entrada]]=0,"",BDCORRECTIVA[[#This Row],[Fecha Fin]]-BDCORRECTIVA[[#This Row],[Fecha entrada]]+1)</f>
        <v/>
      </c>
      <c r="L1418" s="256"/>
      <c r="M1418" s="256"/>
      <c r="N1418" s="256"/>
      <c r="O1418" s="256"/>
      <c r="P1418" s="256"/>
      <c r="Q1418" s="259"/>
      <c r="R1418" s="259"/>
      <c r="S1418" s="259"/>
      <c r="T1418" s="259"/>
    </row>
    <row r="1419" spans="1:20" x14ac:dyDescent="0.2">
      <c r="A1419" s="256"/>
      <c r="B1419" s="257"/>
      <c r="C1419" s="283"/>
      <c r="D1419" s="259"/>
      <c r="E1419" s="259"/>
      <c r="F1419" s="259"/>
      <c r="G1419" s="259"/>
      <c r="H1419" s="259"/>
      <c r="I1419" s="256"/>
      <c r="J1419" s="284"/>
      <c r="K1419" s="245" t="str">
        <f>IF(BDCORRECTIVA[[#This Row],[Fecha entrada]]=0,"",BDCORRECTIVA[[#This Row],[Fecha Fin]]-BDCORRECTIVA[[#This Row],[Fecha entrada]]+1)</f>
        <v/>
      </c>
      <c r="L1419" s="256"/>
      <c r="M1419" s="256"/>
      <c r="N1419" s="256"/>
      <c r="O1419" s="256"/>
      <c r="P1419" s="256"/>
      <c r="Q1419" s="259"/>
      <c r="R1419" s="259"/>
      <c r="S1419" s="259"/>
      <c r="T1419" s="259"/>
    </row>
    <row r="1420" spans="1:20" x14ac:dyDescent="0.2">
      <c r="A1420" s="256"/>
      <c r="B1420" s="257"/>
      <c r="C1420" s="283"/>
      <c r="D1420" s="259"/>
      <c r="E1420" s="259"/>
      <c r="F1420" s="259"/>
      <c r="G1420" s="259"/>
      <c r="H1420" s="259"/>
      <c r="I1420" s="256"/>
      <c r="J1420" s="284"/>
      <c r="K1420" s="245" t="str">
        <f>IF(BDCORRECTIVA[[#This Row],[Fecha entrada]]=0,"",BDCORRECTIVA[[#This Row],[Fecha Fin]]-BDCORRECTIVA[[#This Row],[Fecha entrada]]+1)</f>
        <v/>
      </c>
      <c r="L1420" s="256"/>
      <c r="M1420" s="256"/>
      <c r="N1420" s="256"/>
      <c r="O1420" s="256"/>
      <c r="P1420" s="256"/>
      <c r="Q1420" s="259"/>
      <c r="R1420" s="259"/>
      <c r="S1420" s="259"/>
      <c r="T1420" s="259"/>
    </row>
    <row r="1421" spans="1:20" x14ac:dyDescent="0.2">
      <c r="A1421" s="256"/>
      <c r="B1421" s="257"/>
      <c r="C1421" s="283"/>
      <c r="D1421" s="259"/>
      <c r="E1421" s="259"/>
      <c r="F1421" s="259"/>
      <c r="G1421" s="259"/>
      <c r="H1421" s="259"/>
      <c r="I1421" s="256"/>
      <c r="J1421" s="284"/>
      <c r="K1421" s="245" t="str">
        <f>IF(BDCORRECTIVA[[#This Row],[Fecha entrada]]=0,"",BDCORRECTIVA[[#This Row],[Fecha Fin]]-BDCORRECTIVA[[#This Row],[Fecha entrada]]+1)</f>
        <v/>
      </c>
      <c r="L1421" s="256"/>
      <c r="M1421" s="256"/>
      <c r="N1421" s="256"/>
      <c r="O1421" s="256"/>
      <c r="P1421" s="256"/>
      <c r="Q1421" s="259"/>
      <c r="R1421" s="259"/>
      <c r="S1421" s="259"/>
      <c r="T1421" s="259"/>
    </row>
    <row r="1422" spans="1:20" x14ac:dyDescent="0.2">
      <c r="A1422" s="256"/>
      <c r="B1422" s="257"/>
      <c r="C1422" s="283"/>
      <c r="D1422" s="259"/>
      <c r="E1422" s="259"/>
      <c r="F1422" s="259"/>
      <c r="G1422" s="259"/>
      <c r="H1422" s="259"/>
      <c r="I1422" s="256"/>
      <c r="J1422" s="284"/>
      <c r="K1422" s="245" t="str">
        <f>IF(BDCORRECTIVA[[#This Row],[Fecha entrada]]=0,"",BDCORRECTIVA[[#This Row],[Fecha Fin]]-BDCORRECTIVA[[#This Row],[Fecha entrada]]+1)</f>
        <v/>
      </c>
      <c r="L1422" s="256"/>
      <c r="M1422" s="256"/>
      <c r="N1422" s="256"/>
      <c r="O1422" s="256"/>
      <c r="P1422" s="256"/>
      <c r="Q1422" s="259"/>
      <c r="R1422" s="259"/>
      <c r="S1422" s="259"/>
      <c r="T1422" s="259"/>
    </row>
    <row r="1423" spans="1:20" x14ac:dyDescent="0.2">
      <c r="A1423" s="256"/>
      <c r="B1423" s="257"/>
      <c r="C1423" s="283"/>
      <c r="D1423" s="259"/>
      <c r="E1423" s="259"/>
      <c r="F1423" s="259"/>
      <c r="G1423" s="259"/>
      <c r="H1423" s="259"/>
      <c r="I1423" s="256"/>
      <c r="J1423" s="284"/>
      <c r="K1423" s="245" t="str">
        <f>IF(BDCORRECTIVA[[#This Row],[Fecha entrada]]=0,"",BDCORRECTIVA[[#This Row],[Fecha Fin]]-BDCORRECTIVA[[#This Row],[Fecha entrada]]+1)</f>
        <v/>
      </c>
      <c r="L1423" s="256"/>
      <c r="M1423" s="256"/>
      <c r="N1423" s="256"/>
      <c r="O1423" s="256"/>
      <c r="P1423" s="256"/>
      <c r="Q1423" s="259"/>
      <c r="R1423" s="259"/>
      <c r="S1423" s="259"/>
      <c r="T1423" s="259"/>
    </row>
    <row r="1424" spans="1:20" x14ac:dyDescent="0.2">
      <c r="A1424" s="256"/>
      <c r="B1424" s="257"/>
      <c r="C1424" s="283"/>
      <c r="D1424" s="259"/>
      <c r="E1424" s="259"/>
      <c r="F1424" s="259"/>
      <c r="G1424" s="259"/>
      <c r="H1424" s="259"/>
      <c r="I1424" s="256"/>
      <c r="J1424" s="284"/>
      <c r="K1424" s="245" t="str">
        <f>IF(BDCORRECTIVA[[#This Row],[Fecha entrada]]=0,"",BDCORRECTIVA[[#This Row],[Fecha Fin]]-BDCORRECTIVA[[#This Row],[Fecha entrada]]+1)</f>
        <v/>
      </c>
      <c r="L1424" s="256"/>
      <c r="M1424" s="256"/>
      <c r="N1424" s="256"/>
      <c r="O1424" s="256"/>
      <c r="P1424" s="256"/>
      <c r="Q1424" s="259"/>
      <c r="R1424" s="259"/>
      <c r="S1424" s="259"/>
      <c r="T1424" s="259"/>
    </row>
    <row r="1425" spans="1:20" x14ac:dyDescent="0.2">
      <c r="A1425" s="256"/>
      <c r="B1425" s="257"/>
      <c r="C1425" s="283"/>
      <c r="D1425" s="259"/>
      <c r="E1425" s="259"/>
      <c r="F1425" s="259"/>
      <c r="G1425" s="259"/>
      <c r="H1425" s="259"/>
      <c r="I1425" s="256"/>
      <c r="J1425" s="284"/>
      <c r="K1425" s="245" t="str">
        <f>IF(BDCORRECTIVA[[#This Row],[Fecha entrada]]=0,"",BDCORRECTIVA[[#This Row],[Fecha Fin]]-BDCORRECTIVA[[#This Row],[Fecha entrada]]+1)</f>
        <v/>
      </c>
      <c r="L1425" s="256"/>
      <c r="M1425" s="256"/>
      <c r="N1425" s="256"/>
      <c r="O1425" s="256"/>
      <c r="P1425" s="256"/>
      <c r="Q1425" s="259"/>
      <c r="R1425" s="259"/>
      <c r="S1425" s="259"/>
      <c r="T1425" s="259"/>
    </row>
    <row r="1426" spans="1:20" x14ac:dyDescent="0.2">
      <c r="A1426" s="256"/>
      <c r="B1426" s="257"/>
      <c r="C1426" s="283"/>
      <c r="D1426" s="259"/>
      <c r="E1426" s="259"/>
      <c r="F1426" s="259"/>
      <c r="G1426" s="259"/>
      <c r="H1426" s="259"/>
      <c r="I1426" s="256"/>
      <c r="J1426" s="284"/>
      <c r="K1426" s="245" t="str">
        <f>IF(BDCORRECTIVA[[#This Row],[Fecha entrada]]=0,"",BDCORRECTIVA[[#This Row],[Fecha Fin]]-BDCORRECTIVA[[#This Row],[Fecha entrada]]+1)</f>
        <v/>
      </c>
      <c r="L1426" s="256"/>
      <c r="M1426" s="256"/>
      <c r="N1426" s="256"/>
      <c r="O1426" s="256"/>
      <c r="P1426" s="256"/>
      <c r="Q1426" s="259"/>
      <c r="R1426" s="259"/>
      <c r="S1426" s="259"/>
      <c r="T1426" s="259"/>
    </row>
    <row r="1427" spans="1:20" x14ac:dyDescent="0.2">
      <c r="A1427" s="256"/>
      <c r="B1427" s="257"/>
      <c r="C1427" s="283"/>
      <c r="D1427" s="259"/>
      <c r="E1427" s="259"/>
      <c r="F1427" s="259"/>
      <c r="G1427" s="259"/>
      <c r="H1427" s="259"/>
      <c r="I1427" s="256"/>
      <c r="J1427" s="284"/>
      <c r="K1427" s="245" t="str">
        <f>IF(BDCORRECTIVA[[#This Row],[Fecha entrada]]=0,"",BDCORRECTIVA[[#This Row],[Fecha Fin]]-BDCORRECTIVA[[#This Row],[Fecha entrada]]+1)</f>
        <v/>
      </c>
      <c r="L1427" s="256"/>
      <c r="M1427" s="256"/>
      <c r="N1427" s="256"/>
      <c r="O1427" s="256"/>
      <c r="P1427" s="256"/>
      <c r="Q1427" s="259"/>
      <c r="R1427" s="259"/>
      <c r="S1427" s="259"/>
      <c r="T1427" s="259"/>
    </row>
    <row r="1428" spans="1:20" x14ac:dyDescent="0.2">
      <c r="A1428" s="256"/>
      <c r="B1428" s="257"/>
      <c r="C1428" s="283"/>
      <c r="D1428" s="259"/>
      <c r="E1428" s="259"/>
      <c r="F1428" s="259"/>
      <c r="G1428" s="259"/>
      <c r="H1428" s="259"/>
      <c r="I1428" s="256"/>
      <c r="J1428" s="284"/>
      <c r="K1428" s="245" t="str">
        <f>IF(BDCORRECTIVA[[#This Row],[Fecha entrada]]=0,"",BDCORRECTIVA[[#This Row],[Fecha Fin]]-BDCORRECTIVA[[#This Row],[Fecha entrada]]+1)</f>
        <v/>
      </c>
      <c r="L1428" s="256"/>
      <c r="M1428" s="256"/>
      <c r="N1428" s="256"/>
      <c r="O1428" s="256"/>
      <c r="P1428" s="256"/>
      <c r="Q1428" s="259"/>
      <c r="R1428" s="259"/>
      <c r="S1428" s="259"/>
      <c r="T1428" s="259"/>
    </row>
    <row r="1429" spans="1:20" x14ac:dyDescent="0.2">
      <c r="A1429" s="256"/>
      <c r="B1429" s="257"/>
      <c r="C1429" s="283"/>
      <c r="D1429" s="259"/>
      <c r="E1429" s="259"/>
      <c r="F1429" s="259"/>
      <c r="G1429" s="259"/>
      <c r="H1429" s="259"/>
      <c r="I1429" s="256"/>
      <c r="J1429" s="284"/>
      <c r="K1429" s="245" t="str">
        <f>IF(BDCORRECTIVA[[#This Row],[Fecha entrada]]=0,"",BDCORRECTIVA[[#This Row],[Fecha Fin]]-BDCORRECTIVA[[#This Row],[Fecha entrada]]+1)</f>
        <v/>
      </c>
      <c r="L1429" s="256"/>
      <c r="M1429" s="256"/>
      <c r="N1429" s="256"/>
      <c r="O1429" s="256"/>
      <c r="P1429" s="256"/>
      <c r="Q1429" s="259"/>
      <c r="R1429" s="259"/>
      <c r="S1429" s="259"/>
      <c r="T1429" s="259"/>
    </row>
    <row r="1430" spans="1:20" x14ac:dyDescent="0.2">
      <c r="A1430" s="256"/>
      <c r="B1430" s="257"/>
      <c r="C1430" s="283"/>
      <c r="D1430" s="259"/>
      <c r="E1430" s="259"/>
      <c r="F1430" s="259"/>
      <c r="G1430" s="259"/>
      <c r="H1430" s="259"/>
      <c r="I1430" s="256"/>
      <c r="J1430" s="284"/>
      <c r="K1430" s="245" t="str">
        <f>IF(BDCORRECTIVA[[#This Row],[Fecha entrada]]=0,"",BDCORRECTIVA[[#This Row],[Fecha Fin]]-BDCORRECTIVA[[#This Row],[Fecha entrada]]+1)</f>
        <v/>
      </c>
      <c r="L1430" s="256"/>
      <c r="M1430" s="256"/>
      <c r="N1430" s="256"/>
      <c r="O1430" s="256"/>
      <c r="P1430" s="256"/>
      <c r="Q1430" s="259"/>
      <c r="R1430" s="259"/>
      <c r="S1430" s="259"/>
      <c r="T1430" s="259"/>
    </row>
    <row r="1431" spans="1:20" x14ac:dyDescent="0.2">
      <c r="A1431" s="256"/>
      <c r="B1431" s="257"/>
      <c r="C1431" s="283"/>
      <c r="D1431" s="259"/>
      <c r="E1431" s="259"/>
      <c r="F1431" s="259"/>
      <c r="G1431" s="259"/>
      <c r="H1431" s="259"/>
      <c r="I1431" s="256"/>
      <c r="J1431" s="284"/>
      <c r="K1431" s="245" t="str">
        <f>IF(BDCORRECTIVA[[#This Row],[Fecha entrada]]=0,"",BDCORRECTIVA[[#This Row],[Fecha Fin]]-BDCORRECTIVA[[#This Row],[Fecha entrada]]+1)</f>
        <v/>
      </c>
      <c r="L1431" s="256"/>
      <c r="M1431" s="256"/>
      <c r="N1431" s="256"/>
      <c r="O1431" s="256"/>
      <c r="P1431" s="256"/>
      <c r="Q1431" s="259"/>
      <c r="R1431" s="259"/>
      <c r="S1431" s="259"/>
      <c r="T1431" s="259"/>
    </row>
    <row r="1432" spans="1:20" x14ac:dyDescent="0.2">
      <c r="A1432" s="256"/>
      <c r="B1432" s="257"/>
      <c r="C1432" s="283"/>
      <c r="D1432" s="259"/>
      <c r="E1432" s="259"/>
      <c r="F1432" s="259"/>
      <c r="G1432" s="259"/>
      <c r="H1432" s="259"/>
      <c r="I1432" s="256"/>
      <c r="J1432" s="284"/>
      <c r="K1432" s="245" t="str">
        <f>IF(BDCORRECTIVA[[#This Row],[Fecha entrada]]=0,"",BDCORRECTIVA[[#This Row],[Fecha Fin]]-BDCORRECTIVA[[#This Row],[Fecha entrada]]+1)</f>
        <v/>
      </c>
      <c r="L1432" s="256"/>
      <c r="M1432" s="256"/>
      <c r="N1432" s="256"/>
      <c r="O1432" s="256"/>
      <c r="P1432" s="256"/>
      <c r="Q1432" s="259"/>
      <c r="R1432" s="259"/>
      <c r="S1432" s="259"/>
      <c r="T1432" s="259"/>
    </row>
    <row r="1433" spans="1:20" x14ac:dyDescent="0.2">
      <c r="A1433" s="256"/>
      <c r="B1433" s="257"/>
      <c r="C1433" s="283"/>
      <c r="D1433" s="259"/>
      <c r="E1433" s="259"/>
      <c r="F1433" s="259"/>
      <c r="G1433" s="259"/>
      <c r="H1433" s="259"/>
      <c r="I1433" s="256"/>
      <c r="J1433" s="284"/>
      <c r="K1433" s="245" t="str">
        <f>IF(BDCORRECTIVA[[#This Row],[Fecha entrada]]=0,"",BDCORRECTIVA[[#This Row],[Fecha Fin]]-BDCORRECTIVA[[#This Row],[Fecha entrada]]+1)</f>
        <v/>
      </c>
      <c r="L1433" s="256"/>
      <c r="M1433" s="256"/>
      <c r="N1433" s="256"/>
      <c r="O1433" s="256"/>
      <c r="P1433" s="256"/>
      <c r="Q1433" s="259"/>
      <c r="R1433" s="259"/>
      <c r="S1433" s="259"/>
      <c r="T1433" s="259"/>
    </row>
    <row r="1434" spans="1:20" x14ac:dyDescent="0.2">
      <c r="A1434" s="256"/>
      <c r="B1434" s="257"/>
      <c r="C1434" s="283"/>
      <c r="D1434" s="259"/>
      <c r="E1434" s="259"/>
      <c r="F1434" s="259"/>
      <c r="G1434" s="259"/>
      <c r="H1434" s="259"/>
      <c r="I1434" s="256"/>
      <c r="J1434" s="284"/>
      <c r="K1434" s="245" t="str">
        <f>IF(BDCORRECTIVA[[#This Row],[Fecha entrada]]=0,"",BDCORRECTIVA[[#This Row],[Fecha Fin]]-BDCORRECTIVA[[#This Row],[Fecha entrada]]+1)</f>
        <v/>
      </c>
      <c r="L1434" s="256"/>
      <c r="M1434" s="256"/>
      <c r="N1434" s="256"/>
      <c r="O1434" s="256"/>
      <c r="P1434" s="256"/>
      <c r="Q1434" s="259"/>
      <c r="R1434" s="259"/>
      <c r="S1434" s="259"/>
      <c r="T1434" s="259"/>
    </row>
    <row r="1435" spans="1:20" x14ac:dyDescent="0.2">
      <c r="A1435" s="256"/>
      <c r="B1435" s="257"/>
      <c r="C1435" s="283"/>
      <c r="D1435" s="259"/>
      <c r="E1435" s="259"/>
      <c r="F1435" s="259"/>
      <c r="G1435" s="259"/>
      <c r="H1435" s="259"/>
      <c r="I1435" s="256"/>
      <c r="J1435" s="284"/>
      <c r="K1435" s="245" t="str">
        <f>IF(BDCORRECTIVA[[#This Row],[Fecha entrada]]=0,"",BDCORRECTIVA[[#This Row],[Fecha Fin]]-BDCORRECTIVA[[#This Row],[Fecha entrada]]+1)</f>
        <v/>
      </c>
      <c r="L1435" s="256"/>
      <c r="M1435" s="256"/>
      <c r="N1435" s="256"/>
      <c r="O1435" s="256"/>
      <c r="P1435" s="256"/>
      <c r="Q1435" s="259"/>
      <c r="R1435" s="259"/>
      <c r="S1435" s="259"/>
      <c r="T1435" s="259"/>
    </row>
    <row r="1436" spans="1:20" x14ac:dyDescent="0.2">
      <c r="A1436" s="256"/>
      <c r="B1436" s="257"/>
      <c r="C1436" s="283"/>
      <c r="D1436" s="259"/>
      <c r="E1436" s="259"/>
      <c r="F1436" s="259"/>
      <c r="G1436" s="259"/>
      <c r="H1436" s="259"/>
      <c r="I1436" s="256"/>
      <c r="J1436" s="284"/>
      <c r="K1436" s="245" t="str">
        <f>IF(BDCORRECTIVA[[#This Row],[Fecha entrada]]=0,"",BDCORRECTIVA[[#This Row],[Fecha Fin]]-BDCORRECTIVA[[#This Row],[Fecha entrada]]+1)</f>
        <v/>
      </c>
      <c r="L1436" s="256"/>
      <c r="M1436" s="256"/>
      <c r="N1436" s="256"/>
      <c r="O1436" s="256"/>
      <c r="P1436" s="256"/>
      <c r="Q1436" s="259"/>
      <c r="R1436" s="259"/>
      <c r="S1436" s="259"/>
      <c r="T1436" s="259"/>
    </row>
    <row r="1437" spans="1:20" x14ac:dyDescent="0.2">
      <c r="A1437" s="256"/>
      <c r="B1437" s="257"/>
      <c r="C1437" s="283"/>
      <c r="D1437" s="259"/>
      <c r="E1437" s="259"/>
      <c r="F1437" s="259"/>
      <c r="G1437" s="259"/>
      <c r="H1437" s="259"/>
      <c r="I1437" s="256"/>
      <c r="J1437" s="284"/>
      <c r="K1437" s="245" t="str">
        <f>IF(BDCORRECTIVA[[#This Row],[Fecha entrada]]=0,"",BDCORRECTIVA[[#This Row],[Fecha Fin]]-BDCORRECTIVA[[#This Row],[Fecha entrada]]+1)</f>
        <v/>
      </c>
      <c r="L1437" s="256"/>
      <c r="M1437" s="256"/>
      <c r="N1437" s="256"/>
      <c r="O1437" s="256"/>
      <c r="P1437" s="256"/>
      <c r="Q1437" s="259"/>
      <c r="R1437" s="259"/>
      <c r="S1437" s="259"/>
      <c r="T1437" s="259"/>
    </row>
    <row r="1438" spans="1:20" x14ac:dyDescent="0.2">
      <c r="A1438" s="256"/>
      <c r="B1438" s="257"/>
      <c r="C1438" s="283"/>
      <c r="D1438" s="259"/>
      <c r="E1438" s="259"/>
      <c r="F1438" s="259"/>
      <c r="G1438" s="259"/>
      <c r="H1438" s="259"/>
      <c r="I1438" s="256"/>
      <c r="J1438" s="284"/>
      <c r="K1438" s="245" t="str">
        <f>IF(BDCORRECTIVA[[#This Row],[Fecha entrada]]=0,"",BDCORRECTIVA[[#This Row],[Fecha Fin]]-BDCORRECTIVA[[#This Row],[Fecha entrada]]+1)</f>
        <v/>
      </c>
      <c r="L1438" s="256"/>
      <c r="M1438" s="256"/>
      <c r="N1438" s="256"/>
      <c r="O1438" s="256"/>
      <c r="P1438" s="256"/>
      <c r="Q1438" s="259"/>
      <c r="R1438" s="259"/>
      <c r="S1438" s="259"/>
      <c r="T1438" s="259"/>
    </row>
    <row r="1439" spans="1:20" x14ac:dyDescent="0.2">
      <c r="A1439" s="256"/>
      <c r="B1439" s="257"/>
      <c r="C1439" s="283"/>
      <c r="D1439" s="259"/>
      <c r="E1439" s="259"/>
      <c r="F1439" s="259"/>
      <c r="G1439" s="259"/>
      <c r="H1439" s="259"/>
      <c r="I1439" s="256"/>
      <c r="J1439" s="284"/>
      <c r="K1439" s="245" t="str">
        <f>IF(BDCORRECTIVA[[#This Row],[Fecha entrada]]=0,"",BDCORRECTIVA[[#This Row],[Fecha Fin]]-BDCORRECTIVA[[#This Row],[Fecha entrada]]+1)</f>
        <v/>
      </c>
      <c r="L1439" s="256"/>
      <c r="M1439" s="256"/>
      <c r="N1439" s="256"/>
      <c r="O1439" s="256"/>
      <c r="P1439" s="256"/>
      <c r="Q1439" s="259"/>
      <c r="R1439" s="259"/>
      <c r="S1439" s="259"/>
      <c r="T1439" s="259"/>
    </row>
    <row r="1440" spans="1:20" x14ac:dyDescent="0.2">
      <c r="A1440" s="256"/>
      <c r="B1440" s="257"/>
      <c r="C1440" s="283"/>
      <c r="D1440" s="259"/>
      <c r="E1440" s="259"/>
      <c r="F1440" s="259"/>
      <c r="G1440" s="259"/>
      <c r="H1440" s="259"/>
      <c r="I1440" s="256"/>
      <c r="J1440" s="284"/>
      <c r="K1440" s="245" t="str">
        <f>IF(BDCORRECTIVA[[#This Row],[Fecha entrada]]=0,"",BDCORRECTIVA[[#This Row],[Fecha Fin]]-BDCORRECTIVA[[#This Row],[Fecha entrada]]+1)</f>
        <v/>
      </c>
      <c r="L1440" s="256"/>
      <c r="M1440" s="256"/>
      <c r="N1440" s="256"/>
      <c r="O1440" s="256"/>
      <c r="P1440" s="256"/>
      <c r="Q1440" s="259"/>
      <c r="R1440" s="259"/>
      <c r="S1440" s="259"/>
      <c r="T1440" s="259"/>
    </row>
    <row r="1441" spans="1:20" x14ac:dyDescent="0.2">
      <c r="A1441" s="256"/>
      <c r="B1441" s="257"/>
      <c r="C1441" s="283"/>
      <c r="D1441" s="259"/>
      <c r="E1441" s="259"/>
      <c r="F1441" s="259"/>
      <c r="G1441" s="259"/>
      <c r="H1441" s="259"/>
      <c r="I1441" s="256"/>
      <c r="J1441" s="284"/>
      <c r="K1441" s="245" t="str">
        <f>IF(BDCORRECTIVA[[#This Row],[Fecha entrada]]=0,"",BDCORRECTIVA[[#This Row],[Fecha Fin]]-BDCORRECTIVA[[#This Row],[Fecha entrada]]+1)</f>
        <v/>
      </c>
      <c r="L1441" s="256"/>
      <c r="M1441" s="256"/>
      <c r="N1441" s="256"/>
      <c r="O1441" s="256"/>
      <c r="P1441" s="256"/>
      <c r="Q1441" s="259"/>
      <c r="R1441" s="259"/>
      <c r="S1441" s="259"/>
      <c r="T1441" s="259"/>
    </row>
    <row r="1442" spans="1:20" x14ac:dyDescent="0.2">
      <c r="A1442" s="256"/>
      <c r="B1442" s="257"/>
      <c r="C1442" s="283"/>
      <c r="D1442" s="259"/>
      <c r="E1442" s="259"/>
      <c r="F1442" s="259"/>
      <c r="G1442" s="259"/>
      <c r="H1442" s="259"/>
      <c r="I1442" s="256"/>
      <c r="J1442" s="284"/>
      <c r="K1442" s="245" t="str">
        <f>IF(BDCORRECTIVA[[#This Row],[Fecha entrada]]=0,"",BDCORRECTIVA[[#This Row],[Fecha Fin]]-BDCORRECTIVA[[#This Row],[Fecha entrada]]+1)</f>
        <v/>
      </c>
      <c r="L1442" s="256"/>
      <c r="M1442" s="256"/>
      <c r="N1442" s="256"/>
      <c r="O1442" s="256"/>
      <c r="P1442" s="256"/>
      <c r="Q1442" s="259"/>
      <c r="R1442" s="259"/>
      <c r="S1442" s="259"/>
      <c r="T1442" s="259"/>
    </row>
    <row r="1443" spans="1:20" x14ac:dyDescent="0.2">
      <c r="A1443" s="256"/>
      <c r="B1443" s="257"/>
      <c r="C1443" s="283"/>
      <c r="D1443" s="259"/>
      <c r="E1443" s="259"/>
      <c r="F1443" s="259"/>
      <c r="G1443" s="259"/>
      <c r="H1443" s="259"/>
      <c r="I1443" s="256"/>
      <c r="J1443" s="284"/>
      <c r="K1443" s="245" t="str">
        <f>IF(BDCORRECTIVA[[#This Row],[Fecha entrada]]=0,"",BDCORRECTIVA[[#This Row],[Fecha Fin]]-BDCORRECTIVA[[#This Row],[Fecha entrada]]+1)</f>
        <v/>
      </c>
      <c r="L1443" s="256"/>
      <c r="M1443" s="256"/>
      <c r="N1443" s="256"/>
      <c r="O1443" s="256"/>
      <c r="P1443" s="256"/>
      <c r="Q1443" s="259"/>
      <c r="R1443" s="259"/>
      <c r="S1443" s="259"/>
      <c r="T1443" s="259"/>
    </row>
    <row r="1444" spans="1:20" x14ac:dyDescent="0.2">
      <c r="A1444" s="256"/>
      <c r="B1444" s="257"/>
      <c r="C1444" s="283"/>
      <c r="D1444" s="259"/>
      <c r="E1444" s="259"/>
      <c r="F1444" s="259"/>
      <c r="G1444" s="259"/>
      <c r="H1444" s="259"/>
      <c r="I1444" s="256"/>
      <c r="J1444" s="284"/>
      <c r="K1444" s="245" t="str">
        <f>IF(BDCORRECTIVA[[#This Row],[Fecha entrada]]=0,"",BDCORRECTIVA[[#This Row],[Fecha Fin]]-BDCORRECTIVA[[#This Row],[Fecha entrada]]+1)</f>
        <v/>
      </c>
      <c r="L1444" s="256"/>
      <c r="M1444" s="256"/>
      <c r="N1444" s="256"/>
      <c r="O1444" s="256"/>
      <c r="P1444" s="256"/>
      <c r="Q1444" s="259"/>
      <c r="R1444" s="259"/>
      <c r="S1444" s="259"/>
      <c r="T1444" s="259"/>
    </row>
    <row r="1445" spans="1:20" x14ac:dyDescent="0.2">
      <c r="A1445" s="256"/>
      <c r="B1445" s="257"/>
      <c r="C1445" s="283"/>
      <c r="D1445" s="259"/>
      <c r="E1445" s="259"/>
      <c r="F1445" s="259"/>
      <c r="G1445" s="259"/>
      <c r="H1445" s="259"/>
      <c r="I1445" s="256"/>
      <c r="J1445" s="284"/>
      <c r="K1445" s="245" t="str">
        <f>IF(BDCORRECTIVA[[#This Row],[Fecha entrada]]=0,"",BDCORRECTIVA[[#This Row],[Fecha Fin]]-BDCORRECTIVA[[#This Row],[Fecha entrada]]+1)</f>
        <v/>
      </c>
      <c r="L1445" s="256"/>
      <c r="M1445" s="256"/>
      <c r="N1445" s="256"/>
      <c r="O1445" s="256"/>
      <c r="P1445" s="256"/>
      <c r="Q1445" s="259"/>
      <c r="R1445" s="259"/>
      <c r="S1445" s="259"/>
      <c r="T1445" s="259"/>
    </row>
    <row r="1446" spans="1:20" x14ac:dyDescent="0.2">
      <c r="A1446" s="256"/>
      <c r="B1446" s="257"/>
      <c r="C1446" s="283"/>
      <c r="D1446" s="259"/>
      <c r="E1446" s="259"/>
      <c r="F1446" s="259"/>
      <c r="G1446" s="259"/>
      <c r="H1446" s="259"/>
      <c r="I1446" s="256"/>
      <c r="J1446" s="284"/>
      <c r="K1446" s="245" t="str">
        <f>IF(BDCORRECTIVA[[#This Row],[Fecha entrada]]=0,"",BDCORRECTIVA[[#This Row],[Fecha Fin]]-BDCORRECTIVA[[#This Row],[Fecha entrada]]+1)</f>
        <v/>
      </c>
      <c r="L1446" s="256"/>
      <c r="M1446" s="256"/>
      <c r="N1446" s="256"/>
      <c r="O1446" s="256"/>
      <c r="P1446" s="256"/>
      <c r="Q1446" s="259"/>
      <c r="R1446" s="259"/>
      <c r="S1446" s="259"/>
      <c r="T1446" s="259"/>
    </row>
    <row r="1447" spans="1:20" x14ac:dyDescent="0.2">
      <c r="A1447" s="256"/>
      <c r="B1447" s="257"/>
      <c r="C1447" s="283"/>
      <c r="D1447" s="259"/>
      <c r="E1447" s="259"/>
      <c r="F1447" s="259"/>
      <c r="G1447" s="259"/>
      <c r="H1447" s="259"/>
      <c r="I1447" s="256"/>
      <c r="J1447" s="284"/>
      <c r="K1447" s="245" t="str">
        <f>IF(BDCORRECTIVA[[#This Row],[Fecha entrada]]=0,"",BDCORRECTIVA[[#This Row],[Fecha Fin]]-BDCORRECTIVA[[#This Row],[Fecha entrada]]+1)</f>
        <v/>
      </c>
      <c r="L1447" s="256"/>
      <c r="M1447" s="256"/>
      <c r="N1447" s="256"/>
      <c r="O1447" s="256"/>
      <c r="P1447" s="256"/>
      <c r="Q1447" s="259"/>
      <c r="R1447" s="259"/>
      <c r="S1447" s="259"/>
      <c r="T1447" s="259"/>
    </row>
    <row r="1448" spans="1:20" x14ac:dyDescent="0.2">
      <c r="A1448" s="256"/>
      <c r="B1448" s="257"/>
      <c r="C1448" s="283"/>
      <c r="D1448" s="259"/>
      <c r="E1448" s="259"/>
      <c r="F1448" s="259"/>
      <c r="G1448" s="259"/>
      <c r="H1448" s="259"/>
      <c r="I1448" s="256"/>
      <c r="J1448" s="284"/>
      <c r="K1448" s="245" t="str">
        <f>IF(BDCORRECTIVA[[#This Row],[Fecha entrada]]=0,"",BDCORRECTIVA[[#This Row],[Fecha Fin]]-BDCORRECTIVA[[#This Row],[Fecha entrada]]+1)</f>
        <v/>
      </c>
      <c r="L1448" s="256"/>
      <c r="M1448" s="256"/>
      <c r="N1448" s="256"/>
      <c r="O1448" s="256"/>
      <c r="P1448" s="256"/>
      <c r="Q1448" s="259"/>
      <c r="R1448" s="259"/>
      <c r="S1448" s="259"/>
      <c r="T1448" s="259"/>
    </row>
    <row r="1449" spans="1:20" x14ac:dyDescent="0.2">
      <c r="A1449" s="256"/>
      <c r="B1449" s="257"/>
      <c r="C1449" s="283"/>
      <c r="D1449" s="259"/>
      <c r="E1449" s="259"/>
      <c r="F1449" s="259"/>
      <c r="G1449" s="259"/>
      <c r="H1449" s="259"/>
      <c r="I1449" s="256"/>
      <c r="J1449" s="284"/>
      <c r="K1449" s="245" t="str">
        <f>IF(BDCORRECTIVA[[#This Row],[Fecha entrada]]=0,"",BDCORRECTIVA[[#This Row],[Fecha Fin]]-BDCORRECTIVA[[#This Row],[Fecha entrada]]+1)</f>
        <v/>
      </c>
      <c r="L1449" s="256"/>
      <c r="M1449" s="256"/>
      <c r="N1449" s="256"/>
      <c r="O1449" s="256"/>
      <c r="P1449" s="256"/>
      <c r="Q1449" s="259"/>
      <c r="R1449" s="259"/>
      <c r="S1449" s="259"/>
      <c r="T1449" s="259"/>
    </row>
    <row r="1450" spans="1:20" x14ac:dyDescent="0.2">
      <c r="A1450" s="256"/>
      <c r="B1450" s="257"/>
      <c r="C1450" s="283"/>
      <c r="D1450" s="259"/>
      <c r="E1450" s="259"/>
      <c r="F1450" s="259"/>
      <c r="G1450" s="259"/>
      <c r="H1450" s="259"/>
      <c r="I1450" s="256"/>
      <c r="J1450" s="284"/>
      <c r="K1450" s="245" t="str">
        <f>IF(BDCORRECTIVA[[#This Row],[Fecha entrada]]=0,"",BDCORRECTIVA[[#This Row],[Fecha Fin]]-BDCORRECTIVA[[#This Row],[Fecha entrada]]+1)</f>
        <v/>
      </c>
      <c r="L1450" s="256"/>
      <c r="M1450" s="256"/>
      <c r="N1450" s="256"/>
      <c r="O1450" s="256"/>
      <c r="P1450" s="256"/>
      <c r="Q1450" s="259"/>
      <c r="R1450" s="259"/>
      <c r="S1450" s="259"/>
      <c r="T1450" s="259"/>
    </row>
    <row r="1451" spans="1:20" x14ac:dyDescent="0.2">
      <c r="A1451" s="256"/>
      <c r="B1451" s="257"/>
      <c r="C1451" s="283"/>
      <c r="D1451" s="259"/>
      <c r="E1451" s="259"/>
      <c r="F1451" s="259"/>
      <c r="G1451" s="259"/>
      <c r="H1451" s="259"/>
      <c r="I1451" s="256"/>
      <c r="J1451" s="284"/>
      <c r="K1451" s="245" t="str">
        <f>IF(BDCORRECTIVA[[#This Row],[Fecha entrada]]=0,"",BDCORRECTIVA[[#This Row],[Fecha Fin]]-BDCORRECTIVA[[#This Row],[Fecha entrada]]+1)</f>
        <v/>
      </c>
      <c r="L1451" s="256"/>
      <c r="M1451" s="256"/>
      <c r="N1451" s="256"/>
      <c r="O1451" s="256"/>
      <c r="P1451" s="256"/>
      <c r="Q1451" s="259"/>
      <c r="R1451" s="259"/>
      <c r="S1451" s="259"/>
      <c r="T1451" s="259"/>
    </row>
    <row r="1452" spans="1:20" x14ac:dyDescent="0.2">
      <c r="A1452" s="256"/>
      <c r="B1452" s="257"/>
      <c r="C1452" s="283"/>
      <c r="D1452" s="259"/>
      <c r="E1452" s="259"/>
      <c r="F1452" s="259"/>
      <c r="G1452" s="259"/>
      <c r="H1452" s="259"/>
      <c r="I1452" s="256"/>
      <c r="J1452" s="284"/>
      <c r="K1452" s="245" t="str">
        <f>IF(BDCORRECTIVA[[#This Row],[Fecha entrada]]=0,"",BDCORRECTIVA[[#This Row],[Fecha Fin]]-BDCORRECTIVA[[#This Row],[Fecha entrada]]+1)</f>
        <v/>
      </c>
      <c r="L1452" s="256"/>
      <c r="M1452" s="256"/>
      <c r="N1452" s="256"/>
      <c r="O1452" s="256"/>
      <c r="P1452" s="256"/>
      <c r="Q1452" s="259"/>
      <c r="R1452" s="259"/>
      <c r="S1452" s="259"/>
      <c r="T1452" s="259"/>
    </row>
    <row r="1453" spans="1:20" x14ac:dyDescent="0.2">
      <c r="A1453" s="256"/>
      <c r="B1453" s="269"/>
      <c r="C1453" s="285"/>
      <c r="D1453" s="270"/>
      <c r="E1453" s="259"/>
      <c r="F1453" s="259"/>
      <c r="G1453" s="259"/>
      <c r="H1453" s="259"/>
      <c r="I1453" s="286"/>
      <c r="J1453" s="287"/>
      <c r="K1453" s="245" t="str">
        <f>IF(BDCORRECTIVA[[#This Row],[Fecha entrada]]=0,"",BDCORRECTIVA[[#This Row],[Fecha Fin]]-BDCORRECTIVA[[#This Row],[Fecha entrada]]+1)</f>
        <v/>
      </c>
      <c r="L1453" s="286"/>
      <c r="M1453" s="286"/>
      <c r="N1453" s="286"/>
      <c r="O1453" s="286"/>
      <c r="P1453" s="286"/>
      <c r="Q1453" s="270"/>
      <c r="R1453" s="270"/>
      <c r="S1453" s="270"/>
      <c r="T1453" s="270"/>
    </row>
  </sheetData>
  <dataConsolidate/>
  <mergeCells count="6">
    <mergeCell ref="L9:S9"/>
    <mergeCell ref="C9:D9"/>
    <mergeCell ref="E9:H9"/>
    <mergeCell ref="D3:H3"/>
    <mergeCell ref="E4:G4"/>
    <mergeCell ref="D5:H5"/>
  </mergeCells>
  <dataValidations count="9">
    <dataValidation type="list" allowBlank="1" showInputMessage="1" showErrorMessage="1" sqref="A11:A1453" xr:uid="{00000000-0002-0000-0200-000000000000}">
      <formula1>INDIRECT("Camiones[Nº]")</formula1>
    </dataValidation>
    <dataValidation type="list" allowBlank="1" showInputMessage="1" showErrorMessage="1" error="minatu no puedes  ingresar nombre nuevo_x000a_" sqref="G11:G84 F11:F106 E11:E171 E173:E1453 G95:G1453 H11:H1453 F108:F1453" xr:uid="{00000000-0002-0000-0200-000001000000}">
      <formula1>INDIRECT("trabajadores[Nombre]")</formula1>
    </dataValidation>
    <dataValidation type="list" errorStyle="warning" allowBlank="1" showInputMessage="1" showErrorMessage="1" error="Minatu wilaya no figura en lista" sqref="B11:B1453" xr:uid="{00000000-0002-0000-0200-000002000000}">
      <formula1>INDIRECT("Lista_talleres[TALLERES]")</formula1>
    </dataValidation>
    <dataValidation type="date" allowBlank="1" showInputMessage="1" showErrorMessage="1" sqref="J295:J2113" xr:uid="{00000000-0002-0000-0200-000003000000}">
      <formula1>43831</formula1>
      <formula2>44196</formula2>
    </dataValidation>
    <dataValidation type="custom" allowBlank="1" showInputMessage="1" showErrorMessage="1" sqref="C11:C181" xr:uid="{00000000-0002-0000-0200-000004000000}">
      <formula1>COUNTIF($C$11:$C$19114,C11)=1</formula1>
    </dataValidation>
    <dataValidation type="custom" allowBlank="1" showInputMessage="1" showErrorMessage="1" sqref="C182:C200" xr:uid="{B36122A1-B4EC-4FA2-84BD-CBB3682DCDA5}">
      <formula1>COUNTIF($C$11:$C$17974,C182)=1</formula1>
    </dataValidation>
    <dataValidation type="list" allowBlank="1" showInputMessage="1" showErrorMessage="1" error="MINATU CAMIÓN NO FIGURA EN LA LISTA" sqref="A1:A9 A1454:A1048576" xr:uid="{00000000-0002-0000-0200-000006000000}">
      <formula1>#REF!</formula1>
    </dataValidation>
    <dataValidation type="list" allowBlank="1" showInputMessage="1" showErrorMessage="1" sqref="G85:G94" xr:uid="{00000000-0002-0000-0200-000007000000}"/>
    <dataValidation type="date" allowBlank="1" showInputMessage="1" showErrorMessage="1" sqref="J201:J294" xr:uid="{A296C739-A0CD-4F6F-8B09-8CD155E69E97}">
      <formula1>44927</formula1>
      <formula2>45291</formula2>
    </dataValidation>
  </dataValidations>
  <pageMargins left="0.7" right="0.7" top="0.75" bottom="0.75" header="0.3" footer="0.3"/>
  <pageSetup paperSize="9" orientation="portrait" r:id="rId1"/>
  <ignoredErrors>
    <ignoredError sqref="K11" calculatedColumn="1"/>
    <ignoredError sqref="A60 A83" listDataValidation="1"/>
  </ignoredErrors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C6EF2-047D-4382-8B6C-1742FDF8663D}">
  <sheetPr codeName="Hoja24"/>
  <dimension ref="A1:CC397"/>
  <sheetViews>
    <sheetView topLeftCell="B271" zoomScaleNormal="100" workbookViewId="0">
      <pane xSplit="1" topLeftCell="BI1" activePane="topRight" state="frozen"/>
      <selection activeCell="B205" sqref="B205"/>
      <selection pane="topRight" activeCell="BO294" sqref="BO294"/>
    </sheetView>
  </sheetViews>
  <sheetFormatPr baseColWidth="10" defaultColWidth="11.42578125" defaultRowHeight="11.25" x14ac:dyDescent="0.2"/>
  <cols>
    <col min="1" max="1" width="13.140625" style="459" customWidth="1"/>
    <col min="2" max="2" width="9.28515625" style="10" customWidth="1"/>
    <col min="3" max="3" width="11.42578125" style="10" bestFit="1" customWidth="1"/>
    <col min="4" max="4" width="10.7109375" style="10" bestFit="1" customWidth="1"/>
    <col min="5" max="5" width="11.5703125" style="3" bestFit="1" customWidth="1"/>
    <col min="6" max="6" width="17.42578125" style="3" bestFit="1" customWidth="1"/>
    <col min="7" max="7" width="11.42578125" style="3"/>
    <col min="8" max="8" width="13.140625" style="3" customWidth="1"/>
    <col min="9" max="9" width="13.140625" style="460" customWidth="1"/>
    <col min="10" max="10" width="13.140625" style="3" customWidth="1"/>
    <col min="11" max="11" width="12" style="3" customWidth="1"/>
    <col min="12" max="12" width="13.140625" style="10" customWidth="1"/>
    <col min="13" max="13" width="11.7109375" style="461" customWidth="1"/>
    <col min="14" max="14" width="12.85546875" style="10" customWidth="1"/>
    <col min="15" max="15" width="11.42578125" style="10" customWidth="1"/>
    <col min="16" max="16" width="12.5703125" style="3" customWidth="1"/>
    <col min="17" max="31" width="11.42578125" style="3"/>
    <col min="32" max="32" width="11.7109375" style="3" customWidth="1"/>
    <col min="33" max="42" width="11.42578125" style="3"/>
    <col min="43" max="43" width="16" style="3" customWidth="1"/>
    <col min="44" max="44" width="17.140625" style="3" customWidth="1"/>
    <col min="45" max="45" width="20.140625" style="3" customWidth="1"/>
    <col min="46" max="46" width="19.7109375" style="3" customWidth="1"/>
    <col min="47" max="47" width="19.42578125" style="3" customWidth="1"/>
    <col min="48" max="48" width="17.85546875" style="3" customWidth="1"/>
    <col min="49" max="49" width="23.7109375" style="3" customWidth="1"/>
    <col min="50" max="50" width="28.85546875" style="3" customWidth="1"/>
    <col min="51" max="51" width="9.42578125" style="3" customWidth="1"/>
    <col min="52" max="52" width="11.42578125" style="3"/>
    <col min="53" max="53" width="20" style="3" customWidth="1"/>
    <col min="54" max="54" width="19.42578125" style="3" customWidth="1"/>
    <col min="55" max="55" width="20" style="3" customWidth="1"/>
    <col min="56" max="56" width="20.28515625" style="3" customWidth="1"/>
    <col min="57" max="57" width="21.85546875" style="3" customWidth="1"/>
    <col min="58" max="58" width="22" style="3" customWidth="1"/>
    <col min="59" max="59" width="18" style="3" customWidth="1"/>
    <col min="60" max="66" width="11.42578125" style="3"/>
    <col min="67" max="67" width="13" style="3" bestFit="1" customWidth="1"/>
    <col min="68" max="68" width="14.7109375" style="3" bestFit="1" customWidth="1"/>
    <col min="69" max="69" width="11.42578125" style="3"/>
    <col min="70" max="71" width="12" style="3" bestFit="1" customWidth="1"/>
    <col min="72" max="72" width="16" style="3" bestFit="1" customWidth="1"/>
    <col min="73" max="79" width="11.42578125" style="3"/>
    <col min="80" max="81" width="12.42578125" style="3" bestFit="1" customWidth="1"/>
    <col min="82" max="16384" width="11.42578125" style="3"/>
  </cols>
  <sheetData>
    <row r="1" spans="1:78" s="410" customFormat="1" ht="22.5" x14ac:dyDescent="0.2">
      <c r="A1" s="400" t="s">
        <v>10</v>
      </c>
      <c r="B1" s="401" t="s">
        <v>573</v>
      </c>
      <c r="C1" s="401" t="s">
        <v>88</v>
      </c>
      <c r="D1" s="401" t="s">
        <v>574</v>
      </c>
      <c r="E1" s="401" t="s">
        <v>89</v>
      </c>
      <c r="F1" s="401" t="s">
        <v>575</v>
      </c>
      <c r="G1" s="401" t="s">
        <v>236</v>
      </c>
      <c r="H1" s="401" t="s">
        <v>577</v>
      </c>
      <c r="I1" s="402" t="s">
        <v>181</v>
      </c>
      <c r="J1" s="403" t="s">
        <v>1131</v>
      </c>
      <c r="K1" s="404" t="s">
        <v>16</v>
      </c>
      <c r="L1" s="405" t="s">
        <v>18</v>
      </c>
      <c r="M1" s="406" t="s">
        <v>668</v>
      </c>
      <c r="N1" s="407" t="s">
        <v>636</v>
      </c>
      <c r="O1" s="408" t="s">
        <v>19</v>
      </c>
      <c r="P1" s="404" t="s">
        <v>642</v>
      </c>
      <c r="Q1" s="404" t="s">
        <v>662</v>
      </c>
      <c r="R1" s="404" t="s">
        <v>669</v>
      </c>
      <c r="S1" s="404" t="s">
        <v>675</v>
      </c>
      <c r="T1" s="404" t="s">
        <v>682</v>
      </c>
      <c r="U1" s="404" t="s">
        <v>689</v>
      </c>
      <c r="V1" s="404" t="s">
        <v>694</v>
      </c>
      <c r="W1" s="404" t="s">
        <v>1132</v>
      </c>
      <c r="X1" s="404" t="s">
        <v>652</v>
      </c>
      <c r="Y1" s="404" t="s">
        <v>1154</v>
      </c>
      <c r="Z1" s="404" t="s">
        <v>1155</v>
      </c>
      <c r="AA1" s="404" t="s">
        <v>1156</v>
      </c>
      <c r="AB1" s="404" t="s">
        <v>1157</v>
      </c>
      <c r="AC1" s="404" t="s">
        <v>1158</v>
      </c>
      <c r="AD1" s="404" t="s">
        <v>690</v>
      </c>
      <c r="AE1" s="404" t="s">
        <v>695</v>
      </c>
      <c r="AF1" s="404" t="s">
        <v>701</v>
      </c>
      <c r="AG1" s="404" t="s">
        <v>1133</v>
      </c>
      <c r="AH1" s="404" t="s">
        <v>653</v>
      </c>
      <c r="AI1" s="404" t="s">
        <v>1159</v>
      </c>
      <c r="AJ1" s="404" t="s">
        <v>1160</v>
      </c>
      <c r="AK1" s="404" t="s">
        <v>1161</v>
      </c>
      <c r="AL1" s="404" t="s">
        <v>1162</v>
      </c>
      <c r="AM1" s="404" t="s">
        <v>1163</v>
      </c>
      <c r="AN1" s="404" t="s">
        <v>691</v>
      </c>
      <c r="AO1" s="404" t="s">
        <v>696</v>
      </c>
      <c r="AP1" s="404" t="s">
        <v>702</v>
      </c>
      <c r="AQ1" s="405" t="s">
        <v>643</v>
      </c>
      <c r="AR1" s="405" t="s">
        <v>650</v>
      </c>
      <c r="AS1" s="405" t="s">
        <v>657</v>
      </c>
      <c r="AT1" s="405" t="s">
        <v>1128</v>
      </c>
      <c r="AU1" s="405" t="s">
        <v>670</v>
      </c>
      <c r="AV1" s="405" t="s">
        <v>1129</v>
      </c>
      <c r="AW1" s="405" t="s">
        <v>700</v>
      </c>
      <c r="AX1" s="405" t="s">
        <v>709</v>
      </c>
      <c r="AY1" s="405" t="s">
        <v>647</v>
      </c>
      <c r="AZ1" s="405" t="s">
        <v>655</v>
      </c>
      <c r="BA1" s="406" t="s">
        <v>644</v>
      </c>
      <c r="BB1" s="406" t="s">
        <v>651</v>
      </c>
      <c r="BC1" s="406" t="s">
        <v>676</v>
      </c>
      <c r="BD1" s="406" t="s">
        <v>683</v>
      </c>
      <c r="BE1" s="407" t="s">
        <v>645</v>
      </c>
      <c r="BF1" s="407" t="s">
        <v>654</v>
      </c>
      <c r="BG1" s="407" t="s">
        <v>660</v>
      </c>
      <c r="BH1" s="407" t="s">
        <v>665</v>
      </c>
      <c r="BI1" s="408" t="s">
        <v>646</v>
      </c>
      <c r="BJ1" s="408" t="s">
        <v>3</v>
      </c>
      <c r="BK1" s="408" t="s">
        <v>661</v>
      </c>
      <c r="BL1" s="408" t="s">
        <v>666</v>
      </c>
      <c r="BM1" s="408" t="s">
        <v>673</v>
      </c>
      <c r="BN1" s="408" t="s">
        <v>679</v>
      </c>
      <c r="BO1" s="408" t="s">
        <v>686</v>
      </c>
      <c r="BP1" s="408" t="s">
        <v>692</v>
      </c>
      <c r="BQ1" s="408" t="s">
        <v>697</v>
      </c>
      <c r="BR1" s="408" t="s">
        <v>703</v>
      </c>
      <c r="BS1" s="408" t="s">
        <v>706</v>
      </c>
      <c r="BT1" s="408" t="s">
        <v>1130</v>
      </c>
      <c r="BU1" s="404" t="s">
        <v>1134</v>
      </c>
      <c r="BV1" s="405" t="s">
        <v>1135</v>
      </c>
      <c r="BW1" s="406" t="s">
        <v>1136</v>
      </c>
      <c r="BX1" s="407" t="s">
        <v>1137</v>
      </c>
      <c r="BY1" s="408" t="s">
        <v>1138</v>
      </c>
      <c r="BZ1" s="409" t="s">
        <v>1139</v>
      </c>
    </row>
    <row r="2" spans="1:78" s="410" customFormat="1" ht="12.75" x14ac:dyDescent="0.2">
      <c r="A2" s="411">
        <v>3204</v>
      </c>
      <c r="B2" s="412" t="s">
        <v>275</v>
      </c>
      <c r="C2" s="413" t="s">
        <v>81</v>
      </c>
      <c r="D2" s="413" t="s">
        <v>639</v>
      </c>
      <c r="E2" s="413" t="s">
        <v>162</v>
      </c>
      <c r="F2" s="413" t="s">
        <v>648</v>
      </c>
      <c r="G2" s="414" t="s">
        <v>595</v>
      </c>
      <c r="H2" s="415">
        <v>44953</v>
      </c>
      <c r="I2" s="415">
        <v>44953</v>
      </c>
      <c r="J2" s="416">
        <f>BDCORRECTIVAINF[[#This Row],[Fecha Fin]]-BDCORRECTIVAINF[[#This Row],[Fecha entrada]]+1</f>
        <v>1</v>
      </c>
      <c r="K2" s="417"/>
      <c r="L2" s="417"/>
      <c r="M2" s="417"/>
      <c r="N2" s="417"/>
      <c r="O2" s="417">
        <v>1</v>
      </c>
      <c r="P2" s="418"/>
      <c r="Q2" s="418"/>
      <c r="R2" s="418"/>
      <c r="S2" s="418"/>
      <c r="T2" s="418"/>
      <c r="U2" s="418"/>
      <c r="V2" s="418"/>
      <c r="W2" s="418"/>
      <c r="X2" s="418"/>
      <c r="Y2" s="418"/>
      <c r="Z2" s="418"/>
      <c r="AA2" s="418"/>
      <c r="AB2" s="418"/>
      <c r="AC2" s="418"/>
      <c r="AD2" s="418"/>
      <c r="AE2" s="418"/>
      <c r="AF2" s="418"/>
      <c r="AG2" s="418"/>
      <c r="AH2" s="418"/>
      <c r="AI2" s="418"/>
      <c r="AJ2" s="418"/>
      <c r="AK2" s="418"/>
      <c r="AL2" s="418"/>
      <c r="AM2" s="418"/>
      <c r="AN2" s="418"/>
      <c r="AO2" s="418"/>
      <c r="AP2" s="418"/>
      <c r="AQ2" s="418"/>
      <c r="AR2" s="418"/>
      <c r="AS2" s="418"/>
      <c r="AT2" s="418"/>
      <c r="AU2" s="418"/>
      <c r="AV2" s="418"/>
      <c r="AW2" s="418"/>
      <c r="AX2" s="418"/>
      <c r="AY2" s="418"/>
      <c r="AZ2" s="418"/>
      <c r="BA2" s="418"/>
      <c r="BB2" s="418"/>
      <c r="BC2" s="418"/>
      <c r="BD2" s="418"/>
      <c r="BE2" s="419"/>
      <c r="BF2" s="420"/>
      <c r="BG2" s="420"/>
      <c r="BH2" s="420"/>
      <c r="BI2" s="420"/>
      <c r="BJ2" s="420"/>
      <c r="BK2" s="420"/>
      <c r="BL2" s="420"/>
      <c r="BM2" s="420"/>
      <c r="BN2" s="420"/>
      <c r="BO2" s="420"/>
      <c r="BP2" s="420"/>
      <c r="BQ2" s="420"/>
      <c r="BR2" s="420"/>
      <c r="BS2" s="418"/>
      <c r="BT2" s="418"/>
      <c r="BU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" s="423">
        <f>+SUM(BDCORRECTIVAINF[[#This Row],[Coste Chasis]:[Coste Mecanica]])</f>
        <v>0</v>
      </c>
    </row>
    <row r="3" spans="1:78" s="410" customFormat="1" ht="12.75" x14ac:dyDescent="0.2">
      <c r="A3" s="411">
        <v>3203</v>
      </c>
      <c r="B3" s="412" t="s">
        <v>156</v>
      </c>
      <c r="C3" s="413" t="s">
        <v>178</v>
      </c>
      <c r="D3" s="413" t="s">
        <v>639</v>
      </c>
      <c r="E3" s="413" t="s">
        <v>162</v>
      </c>
      <c r="F3" s="413" t="s">
        <v>725</v>
      </c>
      <c r="G3" s="414" t="s">
        <v>595</v>
      </c>
      <c r="H3" s="415">
        <v>44951</v>
      </c>
      <c r="I3" s="415">
        <v>44951</v>
      </c>
      <c r="J3" s="416">
        <f>BDCORRECTIVAINF[[#This Row],[Fecha Fin]]-BDCORRECTIVAINF[[#This Row],[Fecha entrada]]+1</f>
        <v>1</v>
      </c>
      <c r="K3" s="417"/>
      <c r="L3" s="417">
        <v>1</v>
      </c>
      <c r="M3" s="417"/>
      <c r="N3" s="417"/>
      <c r="O3" s="417"/>
      <c r="P3" s="418"/>
      <c r="Q3" s="418"/>
      <c r="R3" s="418"/>
      <c r="S3" s="418"/>
      <c r="T3" s="418"/>
      <c r="U3" s="418"/>
      <c r="V3" s="418"/>
      <c r="W3" s="418"/>
      <c r="X3" s="418"/>
      <c r="Y3" s="418"/>
      <c r="Z3" s="418"/>
      <c r="AA3" s="418"/>
      <c r="AB3" s="418"/>
      <c r="AC3" s="418"/>
      <c r="AD3" s="418"/>
      <c r="AE3" s="418"/>
      <c r="AF3" s="418"/>
      <c r="AG3" s="418"/>
      <c r="AH3" s="418"/>
      <c r="AI3" s="418"/>
      <c r="AJ3" s="418"/>
      <c r="AK3" s="418"/>
      <c r="AL3" s="418"/>
      <c r="AM3" s="418"/>
      <c r="AN3" s="418"/>
      <c r="AO3" s="418"/>
      <c r="AP3" s="418"/>
      <c r="AQ3" s="418"/>
      <c r="AR3" s="418"/>
      <c r="AS3" s="418"/>
      <c r="AT3" s="418"/>
      <c r="AU3" s="418"/>
      <c r="AV3" s="418"/>
      <c r="AW3" s="418"/>
      <c r="AX3" s="418"/>
      <c r="AY3" s="418"/>
      <c r="AZ3" s="418"/>
      <c r="BA3" s="418"/>
      <c r="BB3" s="418"/>
      <c r="BC3" s="418"/>
      <c r="BD3" s="418"/>
      <c r="BE3" s="420"/>
      <c r="BF3" s="420"/>
      <c r="BG3" s="420"/>
      <c r="BH3" s="420"/>
      <c r="BI3" s="420"/>
      <c r="BJ3" s="420"/>
      <c r="BK3" s="420"/>
      <c r="BL3" s="420"/>
      <c r="BM3" s="420"/>
      <c r="BN3" s="420"/>
      <c r="BO3" s="420"/>
      <c r="BP3" s="420"/>
      <c r="BQ3" s="420"/>
      <c r="BR3" s="420"/>
      <c r="BS3" s="418"/>
      <c r="BT3" s="418"/>
      <c r="BU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" s="423">
        <f>+SUM(BDCORRECTIVAINF[[#This Row],[Coste Chasis]:[Coste Mecanica]])</f>
        <v>0</v>
      </c>
    </row>
    <row r="4" spans="1:78" s="410" customFormat="1" ht="12.75" x14ac:dyDescent="0.2">
      <c r="A4" s="411">
        <v>3202</v>
      </c>
      <c r="B4" s="412" t="s">
        <v>183</v>
      </c>
      <c r="C4" s="413" t="s">
        <v>82</v>
      </c>
      <c r="D4" s="413" t="s">
        <v>704</v>
      </c>
      <c r="E4" s="413" t="s">
        <v>162</v>
      </c>
      <c r="F4" s="413" t="s">
        <v>718</v>
      </c>
      <c r="G4" s="414" t="s">
        <v>595</v>
      </c>
      <c r="H4" s="415">
        <v>44950</v>
      </c>
      <c r="I4" s="415">
        <v>44950</v>
      </c>
      <c r="J4" s="416">
        <f>BDCORRECTIVAINF[[#This Row],[Fecha Fin]]-BDCORRECTIVAINF[[#This Row],[Fecha entrada]]+1</f>
        <v>1</v>
      </c>
      <c r="K4" s="417">
        <v>1</v>
      </c>
      <c r="L4" s="417"/>
      <c r="M4" s="417"/>
      <c r="N4" s="417"/>
      <c r="O4" s="417"/>
      <c r="P4" s="418"/>
      <c r="Q4" s="418"/>
      <c r="R4" s="418"/>
      <c r="S4" s="418"/>
      <c r="T4" s="418"/>
      <c r="U4" s="418"/>
      <c r="V4" s="418"/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418"/>
      <c r="AL4" s="418"/>
      <c r="AM4" s="418"/>
      <c r="AN4" s="418"/>
      <c r="AO4" s="418"/>
      <c r="AP4" s="418"/>
      <c r="AQ4" s="418"/>
      <c r="AR4" s="418"/>
      <c r="AS4" s="418"/>
      <c r="AT4" s="418"/>
      <c r="AU4" s="418"/>
      <c r="AV4" s="418"/>
      <c r="AW4" s="418"/>
      <c r="AX4" s="418"/>
      <c r="AY4" s="418"/>
      <c r="AZ4" s="418"/>
      <c r="BA4" s="418"/>
      <c r="BB4" s="418"/>
      <c r="BC4" s="418"/>
      <c r="BD4" s="418"/>
      <c r="BE4" s="420"/>
      <c r="BF4" s="420"/>
      <c r="BG4" s="420"/>
      <c r="BH4" s="420"/>
      <c r="BI4" s="420"/>
      <c r="BJ4" s="420"/>
      <c r="BK4" s="420"/>
      <c r="BL4" s="420"/>
      <c r="BM4" s="420"/>
      <c r="BN4" s="420"/>
      <c r="BO4" s="420"/>
      <c r="BP4" s="420"/>
      <c r="BQ4" s="420"/>
      <c r="BR4" s="420"/>
      <c r="BS4" s="418"/>
      <c r="BT4" s="418"/>
      <c r="BU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" s="423">
        <f>+SUM(BDCORRECTIVAINF[[#This Row],[Coste Chasis]:[Coste Mecanica]])</f>
        <v>0</v>
      </c>
    </row>
    <row r="5" spans="1:78" s="410" customFormat="1" ht="12.75" x14ac:dyDescent="0.2">
      <c r="A5" s="411">
        <v>3201</v>
      </c>
      <c r="B5" s="412" t="s">
        <v>183</v>
      </c>
      <c r="C5" s="413" t="s">
        <v>82</v>
      </c>
      <c r="D5" s="413" t="s">
        <v>704</v>
      </c>
      <c r="E5" s="413" t="s">
        <v>162</v>
      </c>
      <c r="F5" s="413" t="s">
        <v>718</v>
      </c>
      <c r="G5" s="414" t="s">
        <v>595</v>
      </c>
      <c r="H5" s="415">
        <v>44948</v>
      </c>
      <c r="I5" s="415">
        <v>44948</v>
      </c>
      <c r="J5" s="416">
        <f>BDCORRECTIVAINF[[#This Row],[Fecha Fin]]-BDCORRECTIVAINF[[#This Row],[Fecha entrada]]+1</f>
        <v>1</v>
      </c>
      <c r="K5" s="417"/>
      <c r="L5" s="417"/>
      <c r="M5" s="417">
        <v>1</v>
      </c>
      <c r="N5" s="417"/>
      <c r="O5" s="417"/>
      <c r="P5" s="418"/>
      <c r="Q5" s="418"/>
      <c r="R5" s="418"/>
      <c r="S5" s="418"/>
      <c r="T5" s="418"/>
      <c r="U5" s="418"/>
      <c r="V5" s="418"/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18"/>
      <c r="AT5" s="418"/>
      <c r="AU5" s="418"/>
      <c r="AV5" s="418"/>
      <c r="AW5" s="418"/>
      <c r="AX5" s="418"/>
      <c r="AY5" s="418"/>
      <c r="AZ5" s="418"/>
      <c r="BA5" s="418">
        <v>1</v>
      </c>
      <c r="BB5" s="418"/>
      <c r="BC5" s="418"/>
      <c r="BD5" s="418"/>
      <c r="BE5" s="420"/>
      <c r="BF5" s="420"/>
      <c r="BG5" s="420"/>
      <c r="BH5" s="420"/>
      <c r="BI5" s="420"/>
      <c r="BJ5" s="420"/>
      <c r="BK5" s="420"/>
      <c r="BL5" s="420"/>
      <c r="BM5" s="420"/>
      <c r="BN5" s="420"/>
      <c r="BO5" s="420"/>
      <c r="BP5" s="420"/>
      <c r="BQ5" s="420"/>
      <c r="BR5" s="420"/>
      <c r="BS5" s="418"/>
      <c r="BT5" s="418"/>
      <c r="BU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14000</v>
      </c>
      <c r="BX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" s="423">
        <f>+SUM(BDCORRECTIVAINF[[#This Row],[Coste Chasis]:[Coste Mecanica]])</f>
        <v>14000</v>
      </c>
    </row>
    <row r="6" spans="1:78" s="410" customFormat="1" ht="12.75" x14ac:dyDescent="0.2">
      <c r="A6" s="411">
        <v>3200</v>
      </c>
      <c r="B6" s="412" t="s">
        <v>191</v>
      </c>
      <c r="C6" s="413" t="s">
        <v>82</v>
      </c>
      <c r="D6" s="413" t="s">
        <v>704</v>
      </c>
      <c r="E6" s="413" t="s">
        <v>162</v>
      </c>
      <c r="F6" s="413" t="s">
        <v>718</v>
      </c>
      <c r="G6" s="414" t="s">
        <v>595</v>
      </c>
      <c r="H6" s="415">
        <v>44948</v>
      </c>
      <c r="I6" s="415">
        <v>44948</v>
      </c>
      <c r="J6" s="416">
        <f>BDCORRECTIVAINF[[#This Row],[Fecha Fin]]-BDCORRECTIVAINF[[#This Row],[Fecha entrada]]+1</f>
        <v>1</v>
      </c>
      <c r="K6" s="417"/>
      <c r="L6" s="417"/>
      <c r="M6" s="417"/>
      <c r="N6" s="417">
        <v>1</v>
      </c>
      <c r="O6" s="417"/>
      <c r="P6" s="418"/>
      <c r="Q6" s="418"/>
      <c r="R6" s="418"/>
      <c r="S6" s="418"/>
      <c r="T6" s="418"/>
      <c r="U6" s="418"/>
      <c r="V6" s="418"/>
      <c r="W6" s="418"/>
      <c r="X6" s="418"/>
      <c r="Y6" s="418"/>
      <c r="Z6" s="418"/>
      <c r="AA6" s="418"/>
      <c r="AB6" s="418"/>
      <c r="AC6" s="418"/>
      <c r="AD6" s="418"/>
      <c r="AE6" s="418"/>
      <c r="AF6" s="418"/>
      <c r="AG6" s="418"/>
      <c r="AH6" s="418"/>
      <c r="AI6" s="418"/>
      <c r="AJ6" s="418"/>
      <c r="AK6" s="418"/>
      <c r="AL6" s="418"/>
      <c r="AM6" s="418"/>
      <c r="AN6" s="418"/>
      <c r="AO6" s="418"/>
      <c r="AP6" s="418"/>
      <c r="AQ6" s="418"/>
      <c r="AR6" s="418"/>
      <c r="AS6" s="418"/>
      <c r="AT6" s="418"/>
      <c r="AU6" s="418"/>
      <c r="AV6" s="418"/>
      <c r="AW6" s="418"/>
      <c r="AX6" s="418"/>
      <c r="AY6" s="418"/>
      <c r="AZ6" s="418"/>
      <c r="BA6" s="418"/>
      <c r="BB6" s="418"/>
      <c r="BC6" s="418"/>
      <c r="BD6" s="418"/>
      <c r="BE6" s="420"/>
      <c r="BF6" s="420"/>
      <c r="BG6" s="420"/>
      <c r="BH6" s="420"/>
      <c r="BI6" s="420"/>
      <c r="BJ6" s="420"/>
      <c r="BK6" s="420"/>
      <c r="BL6" s="420"/>
      <c r="BM6" s="420"/>
      <c r="BN6" s="420"/>
      <c r="BO6" s="420"/>
      <c r="BP6" s="420"/>
      <c r="BQ6" s="420"/>
      <c r="BR6" s="420"/>
      <c r="BS6" s="418"/>
      <c r="BT6" s="418"/>
      <c r="BU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" s="423">
        <f>+SUM(BDCORRECTIVAINF[[#This Row],[Coste Chasis]:[Coste Mecanica]])</f>
        <v>0</v>
      </c>
    </row>
    <row r="7" spans="1:78" s="410" customFormat="1" ht="12.75" x14ac:dyDescent="0.2">
      <c r="A7" s="411">
        <v>3199</v>
      </c>
      <c r="B7" s="412" t="s">
        <v>129</v>
      </c>
      <c r="C7" s="413" t="s">
        <v>81</v>
      </c>
      <c r="D7" s="413" t="s">
        <v>639</v>
      </c>
      <c r="E7" s="413" t="s">
        <v>162</v>
      </c>
      <c r="F7" s="413" t="s">
        <v>640</v>
      </c>
      <c r="G7" s="414" t="s">
        <v>595</v>
      </c>
      <c r="H7" s="415">
        <v>44945</v>
      </c>
      <c r="I7" s="415">
        <v>44945</v>
      </c>
      <c r="J7" s="416">
        <f>BDCORRECTIVAINF[[#This Row],[Fecha Fin]]-BDCORRECTIVAINF[[#This Row],[Fecha entrada]]+1</f>
        <v>1</v>
      </c>
      <c r="K7" s="417"/>
      <c r="L7" s="417">
        <v>1</v>
      </c>
      <c r="M7" s="417"/>
      <c r="N7" s="417"/>
      <c r="O7" s="417"/>
      <c r="P7" s="418"/>
      <c r="Q7" s="418"/>
      <c r="R7" s="418"/>
      <c r="S7" s="418"/>
      <c r="T7" s="418"/>
      <c r="U7" s="418"/>
      <c r="V7" s="418"/>
      <c r="W7" s="418"/>
      <c r="X7" s="418"/>
      <c r="Y7" s="418"/>
      <c r="Z7" s="418"/>
      <c r="AA7" s="418"/>
      <c r="AB7" s="418"/>
      <c r="AC7" s="418"/>
      <c r="AD7" s="418"/>
      <c r="AE7" s="418"/>
      <c r="AF7" s="418"/>
      <c r="AG7" s="418"/>
      <c r="AH7" s="418"/>
      <c r="AI7" s="418"/>
      <c r="AJ7" s="418"/>
      <c r="AK7" s="418"/>
      <c r="AL7" s="418"/>
      <c r="AM7" s="418"/>
      <c r="AN7" s="418"/>
      <c r="AO7" s="418"/>
      <c r="AP7" s="418"/>
      <c r="AQ7" s="418"/>
      <c r="AR7" s="418"/>
      <c r="AS7" s="418">
        <v>1</v>
      </c>
      <c r="AT7" s="418"/>
      <c r="AU7" s="418"/>
      <c r="AV7" s="418"/>
      <c r="AW7" s="418"/>
      <c r="AX7" s="418"/>
      <c r="AY7" s="418"/>
      <c r="AZ7" s="418"/>
      <c r="BA7" s="418"/>
      <c r="BB7" s="418"/>
      <c r="BC7" s="418"/>
      <c r="BD7" s="418"/>
      <c r="BE7" s="420"/>
      <c r="BF7" s="420"/>
      <c r="BG7" s="420"/>
      <c r="BH7" s="420"/>
      <c r="BI7" s="420"/>
      <c r="BJ7" s="420"/>
      <c r="BK7" s="420"/>
      <c r="BL7" s="420"/>
      <c r="BM7" s="420"/>
      <c r="BN7" s="420"/>
      <c r="BO7" s="420"/>
      <c r="BP7" s="420"/>
      <c r="BQ7" s="420"/>
      <c r="BR7" s="420"/>
      <c r="BS7" s="418"/>
      <c r="BT7" s="418"/>
      <c r="BU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" s="423">
        <f>+SUM(BDCORRECTIVAINF[[#This Row],[Coste Chasis]:[Coste Mecanica]])</f>
        <v>62000</v>
      </c>
    </row>
    <row r="8" spans="1:78" s="410" customFormat="1" ht="12.75" x14ac:dyDescent="0.2">
      <c r="A8" s="411">
        <v>3198</v>
      </c>
      <c r="B8" s="412" t="s">
        <v>129</v>
      </c>
      <c r="C8" s="413" t="s">
        <v>81</v>
      </c>
      <c r="D8" s="413" t="s">
        <v>639</v>
      </c>
      <c r="E8" s="413" t="s">
        <v>162</v>
      </c>
      <c r="F8" s="413" t="s">
        <v>640</v>
      </c>
      <c r="G8" s="414" t="s">
        <v>595</v>
      </c>
      <c r="H8" s="415">
        <v>44944</v>
      </c>
      <c r="I8" s="415">
        <v>44944</v>
      </c>
      <c r="J8" s="416">
        <f>BDCORRECTIVAINF[[#This Row],[Fecha Fin]]-BDCORRECTIVAINF[[#This Row],[Fecha entrada]]+1</f>
        <v>1</v>
      </c>
      <c r="K8" s="417">
        <v>1</v>
      </c>
      <c r="L8" s="417"/>
      <c r="M8" s="417"/>
      <c r="N8" s="417"/>
      <c r="O8" s="417"/>
      <c r="P8" s="418"/>
      <c r="Q8" s="418"/>
      <c r="R8" s="418"/>
      <c r="S8" s="418"/>
      <c r="T8" s="418"/>
      <c r="U8" s="418"/>
      <c r="V8" s="418"/>
      <c r="W8" s="418"/>
      <c r="X8" s="418"/>
      <c r="Y8" s="418"/>
      <c r="Z8" s="418"/>
      <c r="AA8" s="418"/>
      <c r="AB8" s="418"/>
      <c r="AC8" s="418"/>
      <c r="AD8" s="418"/>
      <c r="AE8" s="418">
        <v>1</v>
      </c>
      <c r="AF8" s="418"/>
      <c r="AG8" s="418"/>
      <c r="AH8" s="418"/>
      <c r="AI8" s="418"/>
      <c r="AJ8" s="418"/>
      <c r="AK8" s="418"/>
      <c r="AL8" s="418"/>
      <c r="AM8" s="418"/>
      <c r="AN8" s="418"/>
      <c r="AO8" s="418"/>
      <c r="AP8" s="418"/>
      <c r="AQ8" s="418"/>
      <c r="AR8" s="418"/>
      <c r="AS8" s="418"/>
      <c r="AT8" s="418"/>
      <c r="AU8" s="418"/>
      <c r="AV8" s="418"/>
      <c r="AW8" s="418"/>
      <c r="AX8" s="418"/>
      <c r="AY8" s="418"/>
      <c r="AZ8" s="418"/>
      <c r="BA8" s="418"/>
      <c r="BB8" s="418"/>
      <c r="BC8" s="418"/>
      <c r="BD8" s="418"/>
      <c r="BE8" s="420"/>
      <c r="BF8" s="420"/>
      <c r="BG8" s="420"/>
      <c r="BH8" s="420"/>
      <c r="BI8" s="420"/>
      <c r="BJ8" s="420"/>
      <c r="BK8" s="420"/>
      <c r="BL8" s="420"/>
      <c r="BM8" s="420"/>
      <c r="BN8" s="420"/>
      <c r="BO8" s="420"/>
      <c r="BP8" s="420"/>
      <c r="BQ8" s="420"/>
      <c r="BR8" s="420"/>
      <c r="BS8" s="418"/>
      <c r="BT8" s="418"/>
      <c r="BU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1000</v>
      </c>
      <c r="BV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" s="423">
        <f>+SUM(BDCORRECTIVAINF[[#This Row],[Coste Chasis]:[Coste Mecanica]])</f>
        <v>1000</v>
      </c>
    </row>
    <row r="9" spans="1:78" s="410" customFormat="1" ht="12.75" x14ac:dyDescent="0.2">
      <c r="A9" s="411">
        <v>3197</v>
      </c>
      <c r="B9" s="412" t="s">
        <v>184</v>
      </c>
      <c r="C9" s="413" t="s">
        <v>178</v>
      </c>
      <c r="D9" s="413" t="s">
        <v>639</v>
      </c>
      <c r="E9" s="413" t="s">
        <v>161</v>
      </c>
      <c r="F9" s="413" t="s">
        <v>693</v>
      </c>
      <c r="G9" s="414" t="s">
        <v>597</v>
      </c>
      <c r="H9" s="415">
        <v>44950</v>
      </c>
      <c r="I9" s="415">
        <v>44950</v>
      </c>
      <c r="J9" s="416">
        <f>BDCORRECTIVAINF[[#This Row],[Fecha Fin]]-BDCORRECTIVAINF[[#This Row],[Fecha entrada]]+1</f>
        <v>1</v>
      </c>
      <c r="K9" s="417"/>
      <c r="L9" s="417"/>
      <c r="M9" s="417"/>
      <c r="N9" s="417">
        <v>1</v>
      </c>
      <c r="O9" s="417"/>
      <c r="P9" s="418"/>
      <c r="Q9" s="418"/>
      <c r="R9" s="418"/>
      <c r="S9" s="418"/>
      <c r="T9" s="418"/>
      <c r="U9" s="418"/>
      <c r="V9" s="418"/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418"/>
      <c r="AL9" s="418"/>
      <c r="AM9" s="418"/>
      <c r="AN9" s="418"/>
      <c r="AO9" s="418"/>
      <c r="AP9" s="418"/>
      <c r="AQ9" s="418"/>
      <c r="AR9" s="418"/>
      <c r="AS9" s="418"/>
      <c r="AT9" s="418"/>
      <c r="AU9" s="418"/>
      <c r="AV9" s="418"/>
      <c r="AW9" s="418"/>
      <c r="AX9" s="418"/>
      <c r="AY9" s="418"/>
      <c r="AZ9" s="418"/>
      <c r="BA9" s="418"/>
      <c r="BB9" s="418"/>
      <c r="BC9" s="418"/>
      <c r="BD9" s="418"/>
      <c r="BE9" s="420"/>
      <c r="BF9" s="420"/>
      <c r="BG9" s="420"/>
      <c r="BH9" s="420"/>
      <c r="BI9" s="420"/>
      <c r="BJ9" s="420"/>
      <c r="BK9" s="420"/>
      <c r="BL9" s="420"/>
      <c r="BM9" s="420"/>
      <c r="BN9" s="420"/>
      <c r="BO9" s="420"/>
      <c r="BP9" s="420"/>
      <c r="BQ9" s="420"/>
      <c r="BR9" s="420"/>
      <c r="BS9" s="418"/>
      <c r="BT9" s="418"/>
      <c r="BU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" s="423">
        <f>+SUM(BDCORRECTIVAINF[[#This Row],[Coste Chasis]:[Coste Mecanica]])</f>
        <v>0</v>
      </c>
    </row>
    <row r="10" spans="1:78" s="410" customFormat="1" ht="12.75" x14ac:dyDescent="0.2">
      <c r="A10" s="411">
        <v>3196</v>
      </c>
      <c r="B10" s="412" t="s">
        <v>157</v>
      </c>
      <c r="C10" s="413" t="s">
        <v>178</v>
      </c>
      <c r="D10" s="413" t="s">
        <v>639</v>
      </c>
      <c r="E10" s="413" t="s">
        <v>161</v>
      </c>
      <c r="F10" s="413" t="s">
        <v>693</v>
      </c>
      <c r="G10" s="414" t="s">
        <v>597</v>
      </c>
      <c r="H10" s="415">
        <v>44954</v>
      </c>
      <c r="I10" s="415">
        <v>44954</v>
      </c>
      <c r="J10" s="416">
        <f>BDCORRECTIVAINF[[#This Row],[Fecha Fin]]-BDCORRECTIVAINF[[#This Row],[Fecha entrada]]+1</f>
        <v>1</v>
      </c>
      <c r="K10" s="417"/>
      <c r="L10" s="417">
        <v>1</v>
      </c>
      <c r="M10" s="417"/>
      <c r="N10" s="417"/>
      <c r="O10" s="417"/>
      <c r="P10" s="418"/>
      <c r="Q10" s="418"/>
      <c r="R10" s="418"/>
      <c r="S10" s="418"/>
      <c r="T10" s="418"/>
      <c r="U10" s="418"/>
      <c r="V10" s="418"/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418"/>
      <c r="AL10" s="418"/>
      <c r="AM10" s="418"/>
      <c r="AN10" s="418"/>
      <c r="AO10" s="418"/>
      <c r="AP10" s="418"/>
      <c r="AQ10" s="418"/>
      <c r="AR10" s="418"/>
      <c r="AS10" s="418"/>
      <c r="AT10" s="418"/>
      <c r="AU10" s="418"/>
      <c r="AV10" s="418"/>
      <c r="AW10" s="418"/>
      <c r="AX10" s="418"/>
      <c r="AY10" s="418"/>
      <c r="AZ10" s="418"/>
      <c r="BA10" s="418"/>
      <c r="BB10" s="418"/>
      <c r="BC10" s="418"/>
      <c r="BD10" s="418"/>
      <c r="BE10" s="420"/>
      <c r="BF10" s="420"/>
      <c r="BG10" s="420"/>
      <c r="BH10" s="420"/>
      <c r="BI10" s="420"/>
      <c r="BJ10" s="420"/>
      <c r="BK10" s="420"/>
      <c r="BL10" s="420"/>
      <c r="BM10" s="420"/>
      <c r="BN10" s="420"/>
      <c r="BO10" s="420"/>
      <c r="BP10" s="420"/>
      <c r="BQ10" s="420"/>
      <c r="BR10" s="420"/>
      <c r="BS10" s="418"/>
      <c r="BT10" s="418"/>
      <c r="BU1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" s="423">
        <f>+SUM(BDCORRECTIVAINF[[#This Row],[Coste Chasis]:[Coste Mecanica]])</f>
        <v>0</v>
      </c>
    </row>
    <row r="11" spans="1:78" s="410" customFormat="1" ht="12.75" x14ac:dyDescent="0.2">
      <c r="A11" s="411">
        <v>3195</v>
      </c>
      <c r="B11" s="412" t="s">
        <v>170</v>
      </c>
      <c r="C11" s="413" t="s">
        <v>178</v>
      </c>
      <c r="D11" s="413" t="s">
        <v>639</v>
      </c>
      <c r="E11" s="413" t="s">
        <v>161</v>
      </c>
      <c r="F11" s="413" t="s">
        <v>716</v>
      </c>
      <c r="G11" s="414" t="s">
        <v>597</v>
      </c>
      <c r="H11" s="415">
        <v>44949</v>
      </c>
      <c r="I11" s="415">
        <v>44949</v>
      </c>
      <c r="J11" s="416">
        <f>BDCORRECTIVAINF[[#This Row],[Fecha Fin]]-BDCORRECTIVAINF[[#This Row],[Fecha entrada]]+1</f>
        <v>1</v>
      </c>
      <c r="K11" s="417"/>
      <c r="L11" s="417">
        <v>1</v>
      </c>
      <c r="M11" s="417"/>
      <c r="N11" s="417"/>
      <c r="O11" s="417"/>
      <c r="P11" s="418"/>
      <c r="Q11" s="418"/>
      <c r="R11" s="418"/>
      <c r="S11" s="418"/>
      <c r="T11" s="418"/>
      <c r="U11" s="418"/>
      <c r="V11" s="418"/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418"/>
      <c r="AL11" s="418"/>
      <c r="AM11" s="418"/>
      <c r="AN11" s="418"/>
      <c r="AO11" s="418"/>
      <c r="AP11" s="418"/>
      <c r="AQ11" s="418"/>
      <c r="AR11" s="418"/>
      <c r="AS11" s="418"/>
      <c r="AT11" s="418"/>
      <c r="AU11" s="418"/>
      <c r="AV11" s="418"/>
      <c r="AW11" s="418"/>
      <c r="AX11" s="418"/>
      <c r="AY11" s="418"/>
      <c r="AZ11" s="418"/>
      <c r="BA11" s="418"/>
      <c r="BB11" s="418"/>
      <c r="BC11" s="418"/>
      <c r="BD11" s="418"/>
      <c r="BE11" s="420"/>
      <c r="BF11" s="420"/>
      <c r="BG11" s="420"/>
      <c r="BH11" s="420"/>
      <c r="BI11" s="420"/>
      <c r="BJ11" s="420"/>
      <c r="BK11" s="420"/>
      <c r="BL11" s="420"/>
      <c r="BM11" s="420"/>
      <c r="BN11" s="420"/>
      <c r="BO11" s="420"/>
      <c r="BP11" s="420"/>
      <c r="BQ11" s="420"/>
      <c r="BR11" s="420"/>
      <c r="BS11" s="418"/>
      <c r="BT11" s="418"/>
      <c r="BU1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" s="423">
        <f>+SUM(BDCORRECTIVAINF[[#This Row],[Coste Chasis]:[Coste Mecanica]])</f>
        <v>0</v>
      </c>
    </row>
    <row r="12" spans="1:78" s="410" customFormat="1" ht="12.75" x14ac:dyDescent="0.2">
      <c r="A12" s="411">
        <v>3194</v>
      </c>
      <c r="B12" s="412" t="s">
        <v>170</v>
      </c>
      <c r="C12" s="413" t="s">
        <v>178</v>
      </c>
      <c r="D12" s="413" t="s">
        <v>639</v>
      </c>
      <c r="E12" s="413" t="s">
        <v>161</v>
      </c>
      <c r="F12" s="413" t="s">
        <v>716</v>
      </c>
      <c r="G12" s="414" t="s">
        <v>597</v>
      </c>
      <c r="H12" s="415">
        <v>44950</v>
      </c>
      <c r="I12" s="415">
        <v>44950</v>
      </c>
      <c r="J12" s="416">
        <f>BDCORRECTIVAINF[[#This Row],[Fecha Fin]]-BDCORRECTIVAINF[[#This Row],[Fecha entrada]]+1</f>
        <v>1</v>
      </c>
      <c r="K12" s="417"/>
      <c r="L12" s="417">
        <v>1</v>
      </c>
      <c r="M12" s="417"/>
      <c r="N12" s="417"/>
      <c r="O12" s="417"/>
      <c r="P12" s="418"/>
      <c r="Q12" s="418"/>
      <c r="R12" s="418"/>
      <c r="S12" s="418"/>
      <c r="T12" s="418"/>
      <c r="U12" s="418"/>
      <c r="V12" s="418"/>
      <c r="W12" s="418"/>
      <c r="X12" s="418"/>
      <c r="Y12" s="418"/>
      <c r="Z12" s="418"/>
      <c r="AA12" s="418"/>
      <c r="AB12" s="418"/>
      <c r="AC12" s="418"/>
      <c r="AD12" s="418"/>
      <c r="AE12" s="418"/>
      <c r="AF12" s="418"/>
      <c r="AG12" s="418"/>
      <c r="AH12" s="418"/>
      <c r="AI12" s="418"/>
      <c r="AJ12" s="418"/>
      <c r="AK12" s="418"/>
      <c r="AL12" s="418"/>
      <c r="AM12" s="418"/>
      <c r="AN12" s="418"/>
      <c r="AO12" s="418"/>
      <c r="AP12" s="418"/>
      <c r="AQ12" s="418"/>
      <c r="AR12" s="418"/>
      <c r="AS12" s="418"/>
      <c r="AT12" s="418"/>
      <c r="AU12" s="418"/>
      <c r="AV12" s="418"/>
      <c r="AW12" s="418"/>
      <c r="AX12" s="418"/>
      <c r="AY12" s="418"/>
      <c r="AZ12" s="418"/>
      <c r="BA12" s="418"/>
      <c r="BB12" s="418"/>
      <c r="BC12" s="418"/>
      <c r="BD12" s="418"/>
      <c r="BE12" s="420"/>
      <c r="BF12" s="420"/>
      <c r="BG12" s="420"/>
      <c r="BH12" s="420"/>
      <c r="BI12" s="420"/>
      <c r="BJ12" s="420"/>
      <c r="BK12" s="420"/>
      <c r="BL12" s="420"/>
      <c r="BM12" s="420"/>
      <c r="BN12" s="420"/>
      <c r="BO12" s="420"/>
      <c r="BP12" s="420"/>
      <c r="BQ12" s="420"/>
      <c r="BR12" s="420"/>
      <c r="BS12" s="418"/>
      <c r="BT12" s="418"/>
      <c r="BU1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" s="423">
        <f>+SUM(BDCORRECTIVAINF[[#This Row],[Coste Chasis]:[Coste Mecanica]])</f>
        <v>0</v>
      </c>
    </row>
    <row r="13" spans="1:78" s="410" customFormat="1" ht="12.75" x14ac:dyDescent="0.2">
      <c r="A13" s="411">
        <v>3193</v>
      </c>
      <c r="B13" s="412" t="s">
        <v>154</v>
      </c>
      <c r="C13" s="413" t="s">
        <v>178</v>
      </c>
      <c r="D13" s="413" t="s">
        <v>639</v>
      </c>
      <c r="E13" s="413" t="s">
        <v>164</v>
      </c>
      <c r="F13" s="413" t="s">
        <v>698</v>
      </c>
      <c r="G13" s="414" t="s">
        <v>596</v>
      </c>
      <c r="H13" s="415">
        <v>44941</v>
      </c>
      <c r="I13" s="415">
        <v>44941</v>
      </c>
      <c r="J13" s="416">
        <f>BDCORRECTIVAINF[[#This Row],[Fecha Fin]]-BDCORRECTIVAINF[[#This Row],[Fecha entrada]]+1</f>
        <v>1</v>
      </c>
      <c r="K13" s="417"/>
      <c r="L13" s="417">
        <v>1</v>
      </c>
      <c r="M13" s="417"/>
      <c r="N13" s="417"/>
      <c r="O13" s="417"/>
      <c r="P13" s="418"/>
      <c r="Q13" s="418"/>
      <c r="R13" s="418"/>
      <c r="S13" s="418"/>
      <c r="T13" s="418"/>
      <c r="U13" s="418"/>
      <c r="V13" s="418"/>
      <c r="W13" s="418"/>
      <c r="X13" s="418"/>
      <c r="Y13" s="418"/>
      <c r="Z13" s="418"/>
      <c r="AA13" s="418"/>
      <c r="AB13" s="418"/>
      <c r="AC13" s="418"/>
      <c r="AD13" s="418"/>
      <c r="AE13" s="418"/>
      <c r="AF13" s="418"/>
      <c r="AG13" s="418"/>
      <c r="AH13" s="418"/>
      <c r="AI13" s="418"/>
      <c r="AJ13" s="418"/>
      <c r="AK13" s="418"/>
      <c r="AL13" s="418"/>
      <c r="AM13" s="418"/>
      <c r="AN13" s="418"/>
      <c r="AO13" s="418"/>
      <c r="AP13" s="418"/>
      <c r="AQ13" s="418">
        <v>1</v>
      </c>
      <c r="AR13" s="418"/>
      <c r="AS13" s="418"/>
      <c r="AT13" s="418"/>
      <c r="AU13" s="418"/>
      <c r="AV13" s="418"/>
      <c r="AW13" s="418"/>
      <c r="AX13" s="418"/>
      <c r="AY13" s="418"/>
      <c r="AZ13" s="418"/>
      <c r="BA13" s="418"/>
      <c r="BB13" s="418"/>
      <c r="BC13" s="418"/>
      <c r="BD13" s="418"/>
      <c r="BE13" s="420"/>
      <c r="BF13" s="420"/>
      <c r="BG13" s="420"/>
      <c r="BH13" s="420"/>
      <c r="BI13" s="420"/>
      <c r="BJ13" s="420"/>
      <c r="BK13" s="420"/>
      <c r="BL13" s="420"/>
      <c r="BM13" s="420"/>
      <c r="BN13" s="420"/>
      <c r="BO13" s="420"/>
      <c r="BP13" s="420"/>
      <c r="BQ13" s="420"/>
      <c r="BR13" s="420"/>
      <c r="BS13" s="418"/>
      <c r="BT13" s="418"/>
      <c r="BU1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" s="423">
        <f>+SUM(BDCORRECTIVAINF[[#This Row],[Coste Chasis]:[Coste Mecanica]])</f>
        <v>3000</v>
      </c>
    </row>
    <row r="14" spans="1:78" s="410" customFormat="1" ht="12.75" x14ac:dyDescent="0.2">
      <c r="A14" s="411">
        <v>3192</v>
      </c>
      <c r="B14" s="412" t="s">
        <v>154</v>
      </c>
      <c r="C14" s="413" t="s">
        <v>178</v>
      </c>
      <c r="D14" s="413" t="s">
        <v>639</v>
      </c>
      <c r="E14" s="413" t="s">
        <v>164</v>
      </c>
      <c r="F14" s="413" t="s">
        <v>698</v>
      </c>
      <c r="G14" s="414" t="s">
        <v>596</v>
      </c>
      <c r="H14" s="415">
        <v>44944</v>
      </c>
      <c r="I14" s="415">
        <v>44944</v>
      </c>
      <c r="J14" s="416">
        <f>BDCORRECTIVAINF[[#This Row],[Fecha Fin]]-BDCORRECTIVAINF[[#This Row],[Fecha entrada]]+1</f>
        <v>1</v>
      </c>
      <c r="K14" s="417">
        <v>1</v>
      </c>
      <c r="L14" s="417"/>
      <c r="M14" s="417"/>
      <c r="N14" s="417"/>
      <c r="O14" s="417"/>
      <c r="P14" s="418"/>
      <c r="Q14" s="418"/>
      <c r="R14" s="418"/>
      <c r="S14" s="418"/>
      <c r="T14" s="418"/>
      <c r="U14" s="418"/>
      <c r="V14" s="418"/>
      <c r="W14" s="418"/>
      <c r="X14" s="418"/>
      <c r="Y14" s="418"/>
      <c r="Z14" s="418"/>
      <c r="AA14" s="418"/>
      <c r="AB14" s="418"/>
      <c r="AC14" s="418"/>
      <c r="AD14" s="418"/>
      <c r="AE14" s="418"/>
      <c r="AF14" s="418"/>
      <c r="AG14" s="418"/>
      <c r="AH14" s="418"/>
      <c r="AI14" s="418"/>
      <c r="AJ14" s="418"/>
      <c r="AK14" s="418"/>
      <c r="AL14" s="418"/>
      <c r="AM14" s="418"/>
      <c r="AN14" s="418"/>
      <c r="AO14" s="418"/>
      <c r="AP14" s="418"/>
      <c r="AQ14" s="418"/>
      <c r="AR14" s="418"/>
      <c r="AS14" s="418"/>
      <c r="AT14" s="418"/>
      <c r="AU14" s="418"/>
      <c r="AV14" s="418"/>
      <c r="AW14" s="418"/>
      <c r="AX14" s="418"/>
      <c r="AY14" s="418"/>
      <c r="AZ14" s="418"/>
      <c r="BA14" s="418"/>
      <c r="BB14" s="418"/>
      <c r="BC14" s="418"/>
      <c r="BD14" s="418"/>
      <c r="BE14" s="420"/>
      <c r="BF14" s="420"/>
      <c r="BG14" s="420"/>
      <c r="BH14" s="420"/>
      <c r="BI14" s="420"/>
      <c r="BJ14" s="420"/>
      <c r="BK14" s="420"/>
      <c r="BL14" s="420"/>
      <c r="BM14" s="420"/>
      <c r="BN14" s="420"/>
      <c r="BO14" s="420"/>
      <c r="BP14" s="420"/>
      <c r="BQ14" s="420"/>
      <c r="BR14" s="420"/>
      <c r="BS14" s="418"/>
      <c r="BT14" s="418"/>
      <c r="BU1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" s="423">
        <f>+SUM(BDCORRECTIVAINF[[#This Row],[Coste Chasis]:[Coste Mecanica]])</f>
        <v>0</v>
      </c>
    </row>
    <row r="15" spans="1:78" s="410" customFormat="1" ht="12.75" x14ac:dyDescent="0.2">
      <c r="A15" s="411">
        <v>3191</v>
      </c>
      <c r="B15" s="412" t="s">
        <v>103</v>
      </c>
      <c r="C15" s="413" t="s">
        <v>81</v>
      </c>
      <c r="D15" s="413" t="s">
        <v>639</v>
      </c>
      <c r="E15" s="413" t="s">
        <v>164</v>
      </c>
      <c r="F15" s="413" t="s">
        <v>687</v>
      </c>
      <c r="G15" s="414" t="s">
        <v>596</v>
      </c>
      <c r="H15" s="415">
        <v>44952</v>
      </c>
      <c r="I15" s="415">
        <v>44952</v>
      </c>
      <c r="J15" s="416">
        <f>BDCORRECTIVAINF[[#This Row],[Fecha Fin]]-BDCORRECTIVAINF[[#This Row],[Fecha entrada]]+1</f>
        <v>1</v>
      </c>
      <c r="K15" s="417"/>
      <c r="L15" s="417"/>
      <c r="M15" s="417"/>
      <c r="N15" s="417"/>
      <c r="O15" s="417">
        <v>1</v>
      </c>
      <c r="P15" s="418"/>
      <c r="Q15" s="418"/>
      <c r="R15" s="418"/>
      <c r="S15" s="418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418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418"/>
      <c r="BD15" s="418"/>
      <c r="BE15" s="420"/>
      <c r="BF15" s="420"/>
      <c r="BG15" s="420"/>
      <c r="BH15" s="420"/>
      <c r="BI15" s="420"/>
      <c r="BJ15" s="420"/>
      <c r="BK15" s="420"/>
      <c r="BL15" s="420"/>
      <c r="BM15" s="420"/>
      <c r="BN15" s="420"/>
      <c r="BO15" s="420"/>
      <c r="BP15" s="420"/>
      <c r="BQ15" s="420"/>
      <c r="BR15" s="420"/>
      <c r="BS15" s="418"/>
      <c r="BT15" s="418"/>
      <c r="BU1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" s="423">
        <f>+SUM(BDCORRECTIVAINF[[#This Row],[Coste Chasis]:[Coste Mecanica]])</f>
        <v>0</v>
      </c>
    </row>
    <row r="16" spans="1:78" s="410" customFormat="1" ht="12.75" x14ac:dyDescent="0.2">
      <c r="A16" s="411">
        <v>3190</v>
      </c>
      <c r="B16" s="412" t="s">
        <v>103</v>
      </c>
      <c r="C16" s="413" t="s">
        <v>81</v>
      </c>
      <c r="D16" s="413" t="s">
        <v>639</v>
      </c>
      <c r="E16" s="413" t="s">
        <v>164</v>
      </c>
      <c r="F16" s="413" t="s">
        <v>687</v>
      </c>
      <c r="G16" s="414" t="s">
        <v>596</v>
      </c>
      <c r="H16" s="415">
        <v>44944</v>
      </c>
      <c r="I16" s="415">
        <v>44944</v>
      </c>
      <c r="J16" s="416">
        <f>BDCORRECTIVAINF[[#This Row],[Fecha Fin]]-BDCORRECTIVAINF[[#This Row],[Fecha entrada]]+1</f>
        <v>1</v>
      </c>
      <c r="K16" s="417"/>
      <c r="L16" s="417"/>
      <c r="M16" s="417"/>
      <c r="N16" s="417"/>
      <c r="O16" s="417">
        <v>1</v>
      </c>
      <c r="P16" s="418"/>
      <c r="Q16" s="418"/>
      <c r="R16" s="418"/>
      <c r="S16" s="418"/>
      <c r="T16" s="418"/>
      <c r="U16" s="418"/>
      <c r="V16" s="418"/>
      <c r="W16" s="418"/>
      <c r="X16" s="418"/>
      <c r="Y16" s="418"/>
      <c r="Z16" s="418"/>
      <c r="AA16" s="418"/>
      <c r="AB16" s="418"/>
      <c r="AC16" s="418"/>
      <c r="AD16" s="418"/>
      <c r="AE16" s="418"/>
      <c r="AF16" s="418"/>
      <c r="AG16" s="418"/>
      <c r="AH16" s="418"/>
      <c r="AI16" s="418"/>
      <c r="AJ16" s="418"/>
      <c r="AK16" s="418"/>
      <c r="AL16" s="418"/>
      <c r="AM16" s="418"/>
      <c r="AN16" s="418"/>
      <c r="AO16" s="418"/>
      <c r="AP16" s="418"/>
      <c r="AQ16" s="418"/>
      <c r="AR16" s="418"/>
      <c r="AS16" s="418"/>
      <c r="AT16" s="418"/>
      <c r="AU16" s="418"/>
      <c r="AV16" s="418"/>
      <c r="AW16" s="418"/>
      <c r="AX16" s="418"/>
      <c r="AY16" s="418"/>
      <c r="AZ16" s="418"/>
      <c r="BA16" s="418"/>
      <c r="BB16" s="418"/>
      <c r="BC16" s="418"/>
      <c r="BD16" s="418"/>
      <c r="BE16" s="420"/>
      <c r="BF16" s="420"/>
      <c r="BG16" s="420"/>
      <c r="BH16" s="420"/>
      <c r="BI16" s="420"/>
      <c r="BJ16" s="420"/>
      <c r="BK16" s="420"/>
      <c r="BL16" s="420"/>
      <c r="BM16" s="420"/>
      <c r="BN16" s="420"/>
      <c r="BO16" s="420"/>
      <c r="BP16" s="420"/>
      <c r="BQ16" s="420"/>
      <c r="BR16" s="420"/>
      <c r="BS16" s="418"/>
      <c r="BT16" s="418"/>
      <c r="BU1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" s="423">
        <f>+SUM(BDCORRECTIVAINF[[#This Row],[Coste Chasis]:[Coste Mecanica]])</f>
        <v>0</v>
      </c>
    </row>
    <row r="17" spans="1:78" s="410" customFormat="1" ht="12.75" x14ac:dyDescent="0.2">
      <c r="A17" s="411">
        <v>3189</v>
      </c>
      <c r="B17" s="412" t="s">
        <v>154</v>
      </c>
      <c r="C17" s="413" t="s">
        <v>178</v>
      </c>
      <c r="D17" s="413" t="s">
        <v>639</v>
      </c>
      <c r="E17" s="413" t="s">
        <v>164</v>
      </c>
      <c r="F17" s="413" t="s">
        <v>698</v>
      </c>
      <c r="G17" s="414" t="s">
        <v>596</v>
      </c>
      <c r="H17" s="415">
        <v>44955</v>
      </c>
      <c r="I17" s="415">
        <v>44955</v>
      </c>
      <c r="J17" s="416">
        <f>BDCORRECTIVAINF[[#This Row],[Fecha Fin]]-BDCORRECTIVAINF[[#This Row],[Fecha entrada]]+1</f>
        <v>1</v>
      </c>
      <c r="K17" s="417">
        <v>1</v>
      </c>
      <c r="L17" s="417"/>
      <c r="M17" s="417"/>
      <c r="N17" s="417"/>
      <c r="O17" s="417"/>
      <c r="P17" s="418"/>
      <c r="Q17" s="418"/>
      <c r="R17" s="418"/>
      <c r="S17" s="418">
        <v>4</v>
      </c>
      <c r="T17" s="418"/>
      <c r="U17" s="418"/>
      <c r="V17" s="418"/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418"/>
      <c r="AL17" s="418"/>
      <c r="AM17" s="418"/>
      <c r="AN17" s="418"/>
      <c r="AO17" s="418"/>
      <c r="AP17" s="418"/>
      <c r="AQ17" s="418"/>
      <c r="AR17" s="418"/>
      <c r="AS17" s="418"/>
      <c r="AT17" s="418"/>
      <c r="AU17" s="418"/>
      <c r="AV17" s="418"/>
      <c r="AW17" s="418"/>
      <c r="AX17" s="418"/>
      <c r="AY17" s="418"/>
      <c r="AZ17" s="418"/>
      <c r="BA17" s="418"/>
      <c r="BB17" s="418"/>
      <c r="BC17" s="418"/>
      <c r="BD17" s="418"/>
      <c r="BE17" s="420"/>
      <c r="BF17" s="420"/>
      <c r="BG17" s="420"/>
      <c r="BH17" s="420"/>
      <c r="BI17" s="420"/>
      <c r="BJ17" s="420"/>
      <c r="BK17" s="420"/>
      <c r="BL17" s="420"/>
      <c r="BM17" s="420"/>
      <c r="BN17" s="420"/>
      <c r="BO17" s="420"/>
      <c r="BP17" s="420"/>
      <c r="BQ17" s="420"/>
      <c r="BR17" s="420"/>
      <c r="BS17" s="418"/>
      <c r="BT17" s="418"/>
      <c r="BU1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6000</v>
      </c>
      <c r="BV1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" s="423">
        <f>+SUM(BDCORRECTIVAINF[[#This Row],[Coste Chasis]:[Coste Mecanica]])</f>
        <v>6000</v>
      </c>
    </row>
    <row r="18" spans="1:78" s="410" customFormat="1" ht="12.75" x14ac:dyDescent="0.2">
      <c r="A18" s="411">
        <v>3188</v>
      </c>
      <c r="B18" s="412" t="s">
        <v>103</v>
      </c>
      <c r="C18" s="413" t="s">
        <v>81</v>
      </c>
      <c r="D18" s="413" t="s">
        <v>639</v>
      </c>
      <c r="E18" s="413" t="s">
        <v>164</v>
      </c>
      <c r="F18" s="413" t="s">
        <v>687</v>
      </c>
      <c r="G18" s="414" t="s">
        <v>596</v>
      </c>
      <c r="H18" s="415">
        <v>44955</v>
      </c>
      <c r="I18" s="415">
        <v>44955</v>
      </c>
      <c r="J18" s="416">
        <f>BDCORRECTIVAINF[[#This Row],[Fecha Fin]]-BDCORRECTIVAINF[[#This Row],[Fecha entrada]]+1</f>
        <v>1</v>
      </c>
      <c r="K18" s="417"/>
      <c r="L18" s="417">
        <v>1</v>
      </c>
      <c r="M18" s="417"/>
      <c r="N18" s="417"/>
      <c r="O18" s="417"/>
      <c r="P18" s="418"/>
      <c r="Q18" s="418"/>
      <c r="R18" s="418"/>
      <c r="S18" s="418"/>
      <c r="T18" s="418"/>
      <c r="U18" s="418"/>
      <c r="V18" s="418"/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418"/>
      <c r="AL18" s="418"/>
      <c r="AM18" s="418"/>
      <c r="AN18" s="418"/>
      <c r="AO18" s="418"/>
      <c r="AP18" s="418"/>
      <c r="AQ18" s="418"/>
      <c r="AR18" s="418"/>
      <c r="AS18" s="418"/>
      <c r="AT18" s="418">
        <v>1</v>
      </c>
      <c r="AU18" s="418"/>
      <c r="AV18" s="418"/>
      <c r="AW18" s="418"/>
      <c r="AX18" s="418"/>
      <c r="AY18" s="418"/>
      <c r="AZ18" s="418"/>
      <c r="BA18" s="418"/>
      <c r="BB18" s="418"/>
      <c r="BC18" s="418"/>
      <c r="BD18" s="418"/>
      <c r="BE18" s="420"/>
      <c r="BF18" s="420"/>
      <c r="BG18" s="420"/>
      <c r="BH18" s="420"/>
      <c r="BI18" s="420"/>
      <c r="BJ18" s="420"/>
      <c r="BK18" s="420"/>
      <c r="BL18" s="420"/>
      <c r="BM18" s="420"/>
      <c r="BN18" s="420"/>
      <c r="BO18" s="420"/>
      <c r="BP18" s="420"/>
      <c r="BQ18" s="420"/>
      <c r="BR18" s="420"/>
      <c r="BS18" s="418"/>
      <c r="BT18" s="418"/>
      <c r="BU1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1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" s="423">
        <f>+SUM(BDCORRECTIVAINF[[#This Row],[Coste Chasis]:[Coste Mecanica]])</f>
        <v>58000</v>
      </c>
    </row>
    <row r="19" spans="1:78" s="410" customFormat="1" ht="12.75" x14ac:dyDescent="0.2">
      <c r="A19" s="411">
        <v>3187</v>
      </c>
      <c r="B19" s="412" t="s">
        <v>115</v>
      </c>
      <c r="C19" s="413" t="s">
        <v>81</v>
      </c>
      <c r="D19" s="413" t="s">
        <v>639</v>
      </c>
      <c r="E19" s="413" t="s">
        <v>166</v>
      </c>
      <c r="F19" s="413" t="s">
        <v>730</v>
      </c>
      <c r="G19" s="414" t="s">
        <v>593</v>
      </c>
      <c r="H19" s="415">
        <v>44954</v>
      </c>
      <c r="I19" s="415">
        <v>44954</v>
      </c>
      <c r="J19" s="416">
        <f>BDCORRECTIVAINF[[#This Row],[Fecha Fin]]-BDCORRECTIVAINF[[#This Row],[Fecha entrada]]+1</f>
        <v>1</v>
      </c>
      <c r="K19" s="417"/>
      <c r="L19" s="417"/>
      <c r="M19" s="417"/>
      <c r="N19" s="417"/>
      <c r="O19" s="417">
        <v>1</v>
      </c>
      <c r="P19" s="418"/>
      <c r="Q19" s="418"/>
      <c r="R19" s="418"/>
      <c r="S19" s="418"/>
      <c r="T19" s="418"/>
      <c r="U19" s="418"/>
      <c r="V19" s="418"/>
      <c r="W19" s="418"/>
      <c r="X19" s="418"/>
      <c r="Y19" s="418"/>
      <c r="Z19" s="418"/>
      <c r="AA19" s="418"/>
      <c r="AB19" s="418"/>
      <c r="AC19" s="418"/>
      <c r="AD19" s="418"/>
      <c r="AE19" s="418"/>
      <c r="AF19" s="418"/>
      <c r="AG19" s="418"/>
      <c r="AH19" s="418"/>
      <c r="AI19" s="418"/>
      <c r="AJ19" s="418"/>
      <c r="AK19" s="418"/>
      <c r="AL19" s="418"/>
      <c r="AM19" s="418"/>
      <c r="AN19" s="418"/>
      <c r="AO19" s="418"/>
      <c r="AP19" s="418"/>
      <c r="AQ19" s="418"/>
      <c r="AR19" s="418"/>
      <c r="AS19" s="418"/>
      <c r="AT19" s="418"/>
      <c r="AU19" s="418"/>
      <c r="AV19" s="418"/>
      <c r="AW19" s="418"/>
      <c r="AX19" s="418"/>
      <c r="AY19" s="418"/>
      <c r="AZ19" s="418"/>
      <c r="BA19" s="418"/>
      <c r="BB19" s="418"/>
      <c r="BC19" s="418"/>
      <c r="BD19" s="418"/>
      <c r="BE19" s="420"/>
      <c r="BF19" s="420"/>
      <c r="BG19" s="420"/>
      <c r="BH19" s="420"/>
      <c r="BI19" s="420"/>
      <c r="BJ19" s="420"/>
      <c r="BK19" s="420"/>
      <c r="BL19" s="420"/>
      <c r="BM19" s="420"/>
      <c r="BN19" s="420"/>
      <c r="BO19" s="420"/>
      <c r="BP19" s="420"/>
      <c r="BQ19" s="420"/>
      <c r="BR19" s="420"/>
      <c r="BS19" s="418"/>
      <c r="BT19" s="418"/>
      <c r="BU1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" s="423">
        <f>+SUM(BDCORRECTIVAINF[[#This Row],[Coste Chasis]:[Coste Mecanica]])</f>
        <v>0</v>
      </c>
    </row>
    <row r="20" spans="1:78" s="410" customFormat="1" ht="12.75" x14ac:dyDescent="0.2">
      <c r="A20" s="411">
        <v>3186</v>
      </c>
      <c r="B20" s="412" t="s">
        <v>177</v>
      </c>
      <c r="C20" s="413" t="s">
        <v>178</v>
      </c>
      <c r="D20" s="413" t="s">
        <v>639</v>
      </c>
      <c r="E20" s="413" t="s">
        <v>162</v>
      </c>
      <c r="F20" s="413" t="s">
        <v>693</v>
      </c>
      <c r="G20" s="414" t="s">
        <v>595</v>
      </c>
      <c r="H20" s="415">
        <v>44957</v>
      </c>
      <c r="I20" s="415">
        <v>44957</v>
      </c>
      <c r="J20" s="416">
        <f>BDCORRECTIVAINF[[#This Row],[Fecha Fin]]-BDCORRECTIVAINF[[#This Row],[Fecha entrada]]+1</f>
        <v>1</v>
      </c>
      <c r="K20" s="417"/>
      <c r="L20" s="417">
        <v>1</v>
      </c>
      <c r="M20" s="417"/>
      <c r="N20" s="417"/>
      <c r="O20" s="417"/>
      <c r="P20" s="418"/>
      <c r="Q20" s="418"/>
      <c r="R20" s="418"/>
      <c r="S20" s="418"/>
      <c r="T20" s="418"/>
      <c r="U20" s="418"/>
      <c r="V20" s="418"/>
      <c r="W20" s="418"/>
      <c r="X20" s="418"/>
      <c r="Y20" s="418"/>
      <c r="Z20" s="418"/>
      <c r="AA20" s="418"/>
      <c r="AB20" s="418"/>
      <c r="AC20" s="418"/>
      <c r="AD20" s="418"/>
      <c r="AE20" s="418"/>
      <c r="AF20" s="418"/>
      <c r="AG20" s="418"/>
      <c r="AH20" s="418"/>
      <c r="AI20" s="418"/>
      <c r="AJ20" s="418"/>
      <c r="AK20" s="418"/>
      <c r="AL20" s="418"/>
      <c r="AM20" s="418"/>
      <c r="AN20" s="418"/>
      <c r="AO20" s="418"/>
      <c r="AP20" s="418"/>
      <c r="AQ20" s="418"/>
      <c r="AR20" s="418"/>
      <c r="AS20" s="418"/>
      <c r="AT20" s="418"/>
      <c r="AU20" s="418"/>
      <c r="AV20" s="418"/>
      <c r="AW20" s="418"/>
      <c r="AX20" s="418"/>
      <c r="AY20" s="418"/>
      <c r="AZ20" s="418"/>
      <c r="BA20" s="418"/>
      <c r="BB20" s="418"/>
      <c r="BC20" s="418"/>
      <c r="BD20" s="418"/>
      <c r="BE20" s="420"/>
      <c r="BF20" s="420"/>
      <c r="BG20" s="420"/>
      <c r="BH20" s="420"/>
      <c r="BI20" s="420"/>
      <c r="BJ20" s="420"/>
      <c r="BK20" s="420"/>
      <c r="BL20" s="420"/>
      <c r="BM20" s="420"/>
      <c r="BN20" s="420"/>
      <c r="BO20" s="420"/>
      <c r="BP20" s="420"/>
      <c r="BQ20" s="420"/>
      <c r="BR20" s="420"/>
      <c r="BS20" s="418"/>
      <c r="BT20" s="418"/>
      <c r="BU2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" s="423">
        <f>+SUM(BDCORRECTIVAINF[[#This Row],[Coste Chasis]:[Coste Mecanica]])</f>
        <v>0</v>
      </c>
    </row>
    <row r="21" spans="1:78" s="410" customFormat="1" ht="12.75" x14ac:dyDescent="0.2">
      <c r="A21" s="411">
        <v>3185</v>
      </c>
      <c r="B21" s="412" t="s">
        <v>129</v>
      </c>
      <c r="C21" s="413" t="s">
        <v>81</v>
      </c>
      <c r="D21" s="413" t="s">
        <v>639</v>
      </c>
      <c r="E21" s="413" t="s">
        <v>162</v>
      </c>
      <c r="F21" s="413" t="s">
        <v>640</v>
      </c>
      <c r="G21" s="414" t="s">
        <v>595</v>
      </c>
      <c r="H21" s="415">
        <v>44955</v>
      </c>
      <c r="I21" s="415">
        <v>44955</v>
      </c>
      <c r="J21" s="416">
        <f>BDCORRECTIVAINF[[#This Row],[Fecha Fin]]-BDCORRECTIVAINF[[#This Row],[Fecha entrada]]+1</f>
        <v>1</v>
      </c>
      <c r="K21" s="417"/>
      <c r="L21" s="417">
        <v>1</v>
      </c>
      <c r="M21" s="417"/>
      <c r="N21" s="417"/>
      <c r="O21" s="417"/>
      <c r="P21" s="418"/>
      <c r="Q21" s="418"/>
      <c r="R21" s="418"/>
      <c r="S21" s="418"/>
      <c r="T21" s="418"/>
      <c r="U21" s="418"/>
      <c r="V21" s="418"/>
      <c r="W21" s="418"/>
      <c r="X21" s="418"/>
      <c r="Y21" s="418"/>
      <c r="Z21" s="418"/>
      <c r="AA21" s="418"/>
      <c r="AB21" s="418"/>
      <c r="AC21" s="418"/>
      <c r="AD21" s="418"/>
      <c r="AE21" s="418"/>
      <c r="AF21" s="418"/>
      <c r="AG21" s="418"/>
      <c r="AH21" s="418"/>
      <c r="AI21" s="418"/>
      <c r="AJ21" s="418"/>
      <c r="AK21" s="418"/>
      <c r="AL21" s="418"/>
      <c r="AM21" s="418"/>
      <c r="AN21" s="418"/>
      <c r="AO21" s="418"/>
      <c r="AP21" s="418"/>
      <c r="AQ21" s="418"/>
      <c r="AR21" s="418"/>
      <c r="AS21" s="418"/>
      <c r="AT21" s="418"/>
      <c r="AU21" s="418"/>
      <c r="AV21" s="418"/>
      <c r="AW21" s="418"/>
      <c r="AX21" s="418"/>
      <c r="AY21" s="418"/>
      <c r="AZ21" s="418"/>
      <c r="BA21" s="418"/>
      <c r="BB21" s="418"/>
      <c r="BC21" s="418"/>
      <c r="BD21" s="418"/>
      <c r="BE21" s="420"/>
      <c r="BF21" s="420"/>
      <c r="BG21" s="420"/>
      <c r="BH21" s="420"/>
      <c r="BI21" s="420"/>
      <c r="BJ21" s="420"/>
      <c r="BK21" s="420"/>
      <c r="BL21" s="420"/>
      <c r="BM21" s="420"/>
      <c r="BN21" s="420"/>
      <c r="BO21" s="420"/>
      <c r="BP21" s="420"/>
      <c r="BQ21" s="420"/>
      <c r="BR21" s="420"/>
      <c r="BS21" s="418"/>
      <c r="BT21" s="418"/>
      <c r="BU2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" s="423">
        <f>+SUM(BDCORRECTIVAINF[[#This Row],[Coste Chasis]:[Coste Mecanica]])</f>
        <v>0</v>
      </c>
    </row>
    <row r="22" spans="1:78" s="410" customFormat="1" ht="12.75" x14ac:dyDescent="0.2">
      <c r="A22" s="411">
        <v>3184</v>
      </c>
      <c r="B22" s="412" t="s">
        <v>237</v>
      </c>
      <c r="C22" s="413" t="s">
        <v>82</v>
      </c>
      <c r="D22" s="413" t="s">
        <v>704</v>
      </c>
      <c r="E22" s="413" t="s">
        <v>162</v>
      </c>
      <c r="F22" s="413" t="s">
        <v>718</v>
      </c>
      <c r="G22" s="414" t="s">
        <v>595</v>
      </c>
      <c r="H22" s="415">
        <v>44955</v>
      </c>
      <c r="I22" s="415">
        <v>44955</v>
      </c>
      <c r="J22" s="416">
        <f>BDCORRECTIVAINF[[#This Row],[Fecha Fin]]-BDCORRECTIVAINF[[#This Row],[Fecha entrada]]+1</f>
        <v>1</v>
      </c>
      <c r="K22" s="417"/>
      <c r="L22" s="417">
        <v>1</v>
      </c>
      <c r="M22" s="417"/>
      <c r="N22" s="417"/>
      <c r="O22" s="417"/>
      <c r="P22" s="418"/>
      <c r="Q22" s="418"/>
      <c r="R22" s="418"/>
      <c r="S22" s="418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418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418"/>
      <c r="BD22" s="418"/>
      <c r="BE22" s="420"/>
      <c r="BF22" s="420"/>
      <c r="BG22" s="420"/>
      <c r="BH22" s="420"/>
      <c r="BI22" s="420"/>
      <c r="BJ22" s="420"/>
      <c r="BK22" s="420"/>
      <c r="BL22" s="420"/>
      <c r="BM22" s="420"/>
      <c r="BN22" s="420"/>
      <c r="BO22" s="420"/>
      <c r="BP22" s="420"/>
      <c r="BQ22" s="420"/>
      <c r="BR22" s="420"/>
      <c r="BS22" s="418"/>
      <c r="BT22" s="418"/>
      <c r="BU2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" s="423">
        <f>+SUM(BDCORRECTIVAINF[[#This Row],[Coste Chasis]:[Coste Mecanica]])</f>
        <v>0</v>
      </c>
    </row>
    <row r="23" spans="1:78" s="410" customFormat="1" ht="12.75" x14ac:dyDescent="0.2">
      <c r="A23" s="411">
        <v>3183</v>
      </c>
      <c r="B23" s="412" t="s">
        <v>156</v>
      </c>
      <c r="C23" s="413" t="s">
        <v>178</v>
      </c>
      <c r="D23" s="413" t="s">
        <v>639</v>
      </c>
      <c r="E23" s="413" t="s">
        <v>162</v>
      </c>
      <c r="F23" s="413" t="s">
        <v>725</v>
      </c>
      <c r="G23" s="414" t="s">
        <v>595</v>
      </c>
      <c r="H23" s="415">
        <v>44955</v>
      </c>
      <c r="I23" s="415">
        <v>44955</v>
      </c>
      <c r="J23" s="416">
        <f>BDCORRECTIVAINF[[#This Row],[Fecha Fin]]-BDCORRECTIVAINF[[#This Row],[Fecha entrada]]+1</f>
        <v>1</v>
      </c>
      <c r="K23" s="417"/>
      <c r="L23" s="417">
        <v>1</v>
      </c>
      <c r="M23" s="417"/>
      <c r="N23" s="417"/>
      <c r="O23" s="417"/>
      <c r="P23" s="418"/>
      <c r="Q23" s="418"/>
      <c r="R23" s="418"/>
      <c r="S23" s="418"/>
      <c r="T23" s="418"/>
      <c r="U23" s="418"/>
      <c r="V23" s="418"/>
      <c r="W23" s="418"/>
      <c r="X23" s="418"/>
      <c r="Y23" s="418"/>
      <c r="Z23" s="418"/>
      <c r="AA23" s="418"/>
      <c r="AB23" s="418"/>
      <c r="AC23" s="418"/>
      <c r="AD23" s="418"/>
      <c r="AE23" s="418"/>
      <c r="AF23" s="418"/>
      <c r="AG23" s="418"/>
      <c r="AH23" s="418"/>
      <c r="AI23" s="418"/>
      <c r="AJ23" s="418"/>
      <c r="AK23" s="418"/>
      <c r="AL23" s="418"/>
      <c r="AM23" s="418"/>
      <c r="AN23" s="418"/>
      <c r="AO23" s="418"/>
      <c r="AP23" s="418"/>
      <c r="AQ23" s="418"/>
      <c r="AR23" s="418"/>
      <c r="AS23" s="418"/>
      <c r="AT23" s="418"/>
      <c r="AU23" s="418"/>
      <c r="AV23" s="418"/>
      <c r="AW23" s="418"/>
      <c r="AX23" s="418"/>
      <c r="AY23" s="418"/>
      <c r="AZ23" s="418"/>
      <c r="BA23" s="418"/>
      <c r="BB23" s="418"/>
      <c r="BC23" s="418"/>
      <c r="BD23" s="418"/>
      <c r="BE23" s="420"/>
      <c r="BF23" s="420"/>
      <c r="BG23" s="420"/>
      <c r="BH23" s="420"/>
      <c r="BI23" s="420"/>
      <c r="BJ23" s="420"/>
      <c r="BK23" s="420"/>
      <c r="BL23" s="420"/>
      <c r="BM23" s="420"/>
      <c r="BN23" s="420"/>
      <c r="BO23" s="420"/>
      <c r="BP23" s="420"/>
      <c r="BQ23" s="420"/>
      <c r="BR23" s="420"/>
      <c r="BS23" s="418"/>
      <c r="BT23" s="418"/>
      <c r="BU2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" s="423">
        <f>+SUM(BDCORRECTIVAINF[[#This Row],[Coste Chasis]:[Coste Mecanica]])</f>
        <v>0</v>
      </c>
    </row>
    <row r="24" spans="1:78" s="410" customFormat="1" ht="12.75" x14ac:dyDescent="0.2">
      <c r="A24" s="411">
        <v>3182</v>
      </c>
      <c r="B24" s="412" t="s">
        <v>129</v>
      </c>
      <c r="C24" s="413" t="s">
        <v>81</v>
      </c>
      <c r="D24" s="413" t="s">
        <v>639</v>
      </c>
      <c r="E24" s="413" t="s">
        <v>162</v>
      </c>
      <c r="F24" s="413" t="s">
        <v>640</v>
      </c>
      <c r="G24" s="414" t="s">
        <v>595</v>
      </c>
      <c r="H24" s="415">
        <v>44954</v>
      </c>
      <c r="I24" s="415">
        <v>44954</v>
      </c>
      <c r="J24" s="416">
        <f>BDCORRECTIVAINF[[#This Row],[Fecha Fin]]-BDCORRECTIVAINF[[#This Row],[Fecha entrada]]+1</f>
        <v>1</v>
      </c>
      <c r="K24" s="417"/>
      <c r="L24" s="417">
        <v>1</v>
      </c>
      <c r="M24" s="417"/>
      <c r="N24" s="417"/>
      <c r="O24" s="417"/>
      <c r="P24" s="418"/>
      <c r="Q24" s="418"/>
      <c r="R24" s="418"/>
      <c r="S24" s="418"/>
      <c r="T24" s="418"/>
      <c r="U24" s="418"/>
      <c r="V24" s="418"/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418"/>
      <c r="AL24" s="418"/>
      <c r="AM24" s="418"/>
      <c r="AN24" s="418"/>
      <c r="AO24" s="418"/>
      <c r="AP24" s="418"/>
      <c r="AQ24" s="418"/>
      <c r="AR24" s="418"/>
      <c r="AS24" s="418"/>
      <c r="AT24" s="418"/>
      <c r="AU24" s="418"/>
      <c r="AV24" s="418"/>
      <c r="AW24" s="418"/>
      <c r="AX24" s="418"/>
      <c r="AY24" s="418"/>
      <c r="AZ24" s="418"/>
      <c r="BA24" s="418"/>
      <c r="BB24" s="418"/>
      <c r="BC24" s="418"/>
      <c r="BD24" s="418"/>
      <c r="BE24" s="420"/>
      <c r="BF24" s="420"/>
      <c r="BG24" s="420"/>
      <c r="BH24" s="420"/>
      <c r="BI24" s="420"/>
      <c r="BJ24" s="420"/>
      <c r="BK24" s="420"/>
      <c r="BL24" s="420"/>
      <c r="BM24" s="420"/>
      <c r="BN24" s="420"/>
      <c r="BO24" s="420"/>
      <c r="BP24" s="420"/>
      <c r="BQ24" s="420"/>
      <c r="BR24" s="420"/>
      <c r="BS24" s="418"/>
      <c r="BT24" s="418"/>
      <c r="BU2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" s="423">
        <f>+SUM(BDCORRECTIVAINF[[#This Row],[Coste Chasis]:[Coste Mecanica]])</f>
        <v>0</v>
      </c>
    </row>
    <row r="25" spans="1:78" s="410" customFormat="1" ht="12.75" x14ac:dyDescent="0.2">
      <c r="A25" s="411">
        <v>3181</v>
      </c>
      <c r="B25" s="412" t="s">
        <v>112</v>
      </c>
      <c r="C25" s="413" t="s">
        <v>81</v>
      </c>
      <c r="D25" s="413" t="s">
        <v>639</v>
      </c>
      <c r="E25" s="413" t="s">
        <v>161</v>
      </c>
      <c r="F25" s="413" t="s">
        <v>680</v>
      </c>
      <c r="G25" s="414" t="s">
        <v>597</v>
      </c>
      <c r="H25" s="415">
        <v>44935</v>
      </c>
      <c r="I25" s="415">
        <v>44935</v>
      </c>
      <c r="J25" s="416">
        <f>BDCORRECTIVAINF[[#This Row],[Fecha Fin]]-BDCORRECTIVAINF[[#This Row],[Fecha entrada]]+1</f>
        <v>1</v>
      </c>
      <c r="K25" s="417">
        <v>1</v>
      </c>
      <c r="L25" s="417"/>
      <c r="M25" s="417"/>
      <c r="N25" s="417"/>
      <c r="O25" s="417"/>
      <c r="P25" s="418"/>
      <c r="Q25" s="418"/>
      <c r="R25" s="418"/>
      <c r="S25" s="41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>
        <v>1</v>
      </c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20"/>
      <c r="BF25" s="420"/>
      <c r="BG25" s="420"/>
      <c r="BH25" s="420"/>
      <c r="BI25" s="420"/>
      <c r="BJ25" s="420"/>
      <c r="BK25" s="420"/>
      <c r="BL25" s="420"/>
      <c r="BM25" s="420"/>
      <c r="BN25" s="420"/>
      <c r="BO25" s="420"/>
      <c r="BP25" s="420"/>
      <c r="BQ25" s="420"/>
      <c r="BR25" s="420"/>
      <c r="BS25" s="418"/>
      <c r="BT25" s="418"/>
      <c r="BU2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12000</v>
      </c>
      <c r="BV2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" s="423">
        <f>+SUM(BDCORRECTIVAINF[[#This Row],[Coste Chasis]:[Coste Mecanica]])</f>
        <v>12000</v>
      </c>
    </row>
    <row r="26" spans="1:78" s="410" customFormat="1" ht="12.75" x14ac:dyDescent="0.2">
      <c r="A26" s="411">
        <v>3180</v>
      </c>
      <c r="B26" s="412" t="s">
        <v>170</v>
      </c>
      <c r="C26" s="413" t="s">
        <v>178</v>
      </c>
      <c r="D26" s="413" t="s">
        <v>639</v>
      </c>
      <c r="E26" s="413" t="s">
        <v>161</v>
      </c>
      <c r="F26" s="413" t="s">
        <v>716</v>
      </c>
      <c r="G26" s="414" t="s">
        <v>597</v>
      </c>
      <c r="H26" s="415">
        <v>44935</v>
      </c>
      <c r="I26" s="415">
        <v>44935</v>
      </c>
      <c r="J26" s="416">
        <f>BDCORRECTIVAINF[[#This Row],[Fecha Fin]]-BDCORRECTIVAINF[[#This Row],[Fecha entrada]]+1</f>
        <v>1</v>
      </c>
      <c r="K26" s="417"/>
      <c r="L26" s="417"/>
      <c r="M26" s="417"/>
      <c r="N26" s="417"/>
      <c r="O26" s="417">
        <v>1</v>
      </c>
      <c r="P26" s="418"/>
      <c r="Q26" s="418"/>
      <c r="R26" s="418"/>
      <c r="S26" s="418"/>
      <c r="T26" s="418"/>
      <c r="U26" s="418"/>
      <c r="V26" s="418"/>
      <c r="W26" s="418"/>
      <c r="X26" s="418"/>
      <c r="Y26" s="418"/>
      <c r="Z26" s="418"/>
      <c r="AA26" s="418"/>
      <c r="AB26" s="418"/>
      <c r="AC26" s="418"/>
      <c r="AD26" s="418"/>
      <c r="AE26" s="418"/>
      <c r="AF26" s="418"/>
      <c r="AG26" s="418"/>
      <c r="AH26" s="418"/>
      <c r="AI26" s="418"/>
      <c r="AJ26" s="418"/>
      <c r="AK26" s="418"/>
      <c r="AL26" s="418"/>
      <c r="AM26" s="418"/>
      <c r="AN26" s="418"/>
      <c r="AO26" s="418"/>
      <c r="AP26" s="418"/>
      <c r="AQ26" s="418"/>
      <c r="AR26" s="418"/>
      <c r="AS26" s="418"/>
      <c r="AT26" s="418"/>
      <c r="AU26" s="418"/>
      <c r="AV26" s="418"/>
      <c r="AW26" s="418"/>
      <c r="AX26" s="418"/>
      <c r="AY26" s="418"/>
      <c r="AZ26" s="418"/>
      <c r="BA26" s="418"/>
      <c r="BB26" s="418"/>
      <c r="BC26" s="418"/>
      <c r="BD26" s="418"/>
      <c r="BE26" s="420"/>
      <c r="BF26" s="420"/>
      <c r="BG26" s="420"/>
      <c r="BH26" s="420"/>
      <c r="BI26" s="420"/>
      <c r="BJ26" s="420"/>
      <c r="BK26" s="420"/>
      <c r="BL26" s="420"/>
      <c r="BM26" s="420"/>
      <c r="BN26" s="420"/>
      <c r="BO26" s="420"/>
      <c r="BP26" s="420"/>
      <c r="BQ26" s="420"/>
      <c r="BR26" s="420"/>
      <c r="BS26" s="418"/>
      <c r="BT26" s="418"/>
      <c r="BU2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" s="423">
        <f>+SUM(BDCORRECTIVAINF[[#This Row],[Coste Chasis]:[Coste Mecanica]])</f>
        <v>0</v>
      </c>
    </row>
    <row r="27" spans="1:78" s="410" customFormat="1" ht="12.75" x14ac:dyDescent="0.2">
      <c r="A27" s="411">
        <v>3179</v>
      </c>
      <c r="B27" s="412" t="s">
        <v>170</v>
      </c>
      <c r="C27" s="413" t="s">
        <v>178</v>
      </c>
      <c r="D27" s="413" t="s">
        <v>639</v>
      </c>
      <c r="E27" s="413" t="s">
        <v>161</v>
      </c>
      <c r="F27" s="413" t="s">
        <v>716</v>
      </c>
      <c r="G27" s="414" t="s">
        <v>597</v>
      </c>
      <c r="H27" s="415">
        <v>44934</v>
      </c>
      <c r="I27" s="415">
        <v>44934</v>
      </c>
      <c r="J27" s="416">
        <f>BDCORRECTIVAINF[[#This Row],[Fecha Fin]]-BDCORRECTIVAINF[[#This Row],[Fecha entrada]]+1</f>
        <v>1</v>
      </c>
      <c r="K27" s="417"/>
      <c r="L27" s="417"/>
      <c r="M27" s="417"/>
      <c r="N27" s="417"/>
      <c r="O27" s="417">
        <v>1</v>
      </c>
      <c r="P27" s="418"/>
      <c r="Q27" s="418"/>
      <c r="R27" s="418"/>
      <c r="S27" s="418"/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20"/>
      <c r="BF27" s="420"/>
      <c r="BG27" s="420"/>
      <c r="BH27" s="420"/>
      <c r="BI27" s="420"/>
      <c r="BJ27" s="420"/>
      <c r="BK27" s="420"/>
      <c r="BL27" s="420"/>
      <c r="BM27" s="420"/>
      <c r="BN27" s="420"/>
      <c r="BO27" s="420"/>
      <c r="BP27" s="420"/>
      <c r="BQ27" s="420"/>
      <c r="BR27" s="420"/>
      <c r="BS27" s="418"/>
      <c r="BT27" s="418"/>
      <c r="BU2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" s="423">
        <f>+SUM(BDCORRECTIVAINF[[#This Row],[Coste Chasis]:[Coste Mecanica]])</f>
        <v>0</v>
      </c>
    </row>
    <row r="28" spans="1:78" s="410" customFormat="1" ht="12.75" x14ac:dyDescent="0.2">
      <c r="A28" s="411">
        <v>3178</v>
      </c>
      <c r="B28" s="412" t="s">
        <v>275</v>
      </c>
      <c r="C28" s="413" t="s">
        <v>81</v>
      </c>
      <c r="D28" s="413" t="s">
        <v>639</v>
      </c>
      <c r="E28" s="413" t="s">
        <v>162</v>
      </c>
      <c r="F28" s="413" t="s">
        <v>648</v>
      </c>
      <c r="G28" s="414" t="s">
        <v>595</v>
      </c>
      <c r="H28" s="415">
        <v>44934</v>
      </c>
      <c r="I28" s="415">
        <v>44934</v>
      </c>
      <c r="J28" s="416">
        <f>BDCORRECTIVAINF[[#This Row],[Fecha Fin]]-BDCORRECTIVAINF[[#This Row],[Fecha entrada]]+1</f>
        <v>1</v>
      </c>
      <c r="K28" s="417"/>
      <c r="L28" s="417"/>
      <c r="M28" s="417"/>
      <c r="N28" s="417"/>
      <c r="O28" s="417">
        <v>1</v>
      </c>
      <c r="P28" s="418"/>
      <c r="Q28" s="418"/>
      <c r="R28" s="418"/>
      <c r="S28" s="418"/>
      <c r="T28" s="418"/>
      <c r="U28" s="418"/>
      <c r="V28" s="418"/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418"/>
      <c r="AL28" s="418"/>
      <c r="AM28" s="418"/>
      <c r="AN28" s="418"/>
      <c r="AO28" s="418"/>
      <c r="AP28" s="418"/>
      <c r="AQ28" s="418"/>
      <c r="AR28" s="418"/>
      <c r="AS28" s="418"/>
      <c r="AT28" s="418"/>
      <c r="AU28" s="418"/>
      <c r="AV28" s="418"/>
      <c r="AW28" s="418"/>
      <c r="AX28" s="418"/>
      <c r="AY28" s="418"/>
      <c r="AZ28" s="418"/>
      <c r="BA28" s="418"/>
      <c r="BB28" s="418"/>
      <c r="BC28" s="418"/>
      <c r="BD28" s="418"/>
      <c r="BE28" s="420"/>
      <c r="BF28" s="420"/>
      <c r="BG28" s="420"/>
      <c r="BH28" s="420"/>
      <c r="BI28" s="420"/>
      <c r="BJ28" s="420"/>
      <c r="BK28" s="420"/>
      <c r="BL28" s="420"/>
      <c r="BM28" s="420"/>
      <c r="BN28" s="420"/>
      <c r="BO28" s="420"/>
      <c r="BP28" s="420"/>
      <c r="BQ28" s="420"/>
      <c r="BR28" s="420"/>
      <c r="BS28" s="418"/>
      <c r="BT28" s="418"/>
      <c r="BU2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" s="423">
        <f>+SUM(BDCORRECTIVAINF[[#This Row],[Coste Chasis]:[Coste Mecanica]])</f>
        <v>0</v>
      </c>
    </row>
    <row r="29" spans="1:78" s="410" customFormat="1" ht="12.75" x14ac:dyDescent="0.2">
      <c r="A29" s="411">
        <v>3177</v>
      </c>
      <c r="B29" s="412" t="s">
        <v>264</v>
      </c>
      <c r="C29" s="413" t="s">
        <v>178</v>
      </c>
      <c r="D29" s="413" t="s">
        <v>639</v>
      </c>
      <c r="E29" s="413" t="s">
        <v>165</v>
      </c>
      <c r="F29" s="413" t="s">
        <v>698</v>
      </c>
      <c r="G29" s="414" t="s">
        <v>594</v>
      </c>
      <c r="H29" s="415">
        <v>44934</v>
      </c>
      <c r="I29" s="415">
        <v>44934</v>
      </c>
      <c r="J29" s="416">
        <f>BDCORRECTIVAINF[[#This Row],[Fecha Fin]]-BDCORRECTIVAINF[[#This Row],[Fecha entrada]]+1</f>
        <v>1</v>
      </c>
      <c r="K29" s="417"/>
      <c r="L29" s="417">
        <v>1</v>
      </c>
      <c r="M29" s="417"/>
      <c r="N29" s="417"/>
      <c r="O29" s="417"/>
      <c r="P29" s="418"/>
      <c r="Q29" s="418"/>
      <c r="R29" s="418"/>
      <c r="S29" s="418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>
        <v>1</v>
      </c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20"/>
      <c r="BF29" s="420"/>
      <c r="BG29" s="420"/>
      <c r="BH29" s="420"/>
      <c r="BI29" s="420"/>
      <c r="BJ29" s="420"/>
      <c r="BK29" s="420"/>
      <c r="BL29" s="420"/>
      <c r="BM29" s="420"/>
      <c r="BN29" s="420"/>
      <c r="BO29" s="420"/>
      <c r="BP29" s="420"/>
      <c r="BQ29" s="420"/>
      <c r="BR29" s="420"/>
      <c r="BS29" s="418"/>
      <c r="BT29" s="418"/>
      <c r="BU2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" s="423">
        <f>+SUM(BDCORRECTIVAINF[[#This Row],[Coste Chasis]:[Coste Mecanica]])</f>
        <v>62000</v>
      </c>
    </row>
    <row r="30" spans="1:78" s="410" customFormat="1" ht="12.75" x14ac:dyDescent="0.2">
      <c r="A30" s="411">
        <v>3176</v>
      </c>
      <c r="B30" s="412" t="s">
        <v>170</v>
      </c>
      <c r="C30" s="413" t="s">
        <v>178</v>
      </c>
      <c r="D30" s="413" t="s">
        <v>639</v>
      </c>
      <c r="E30" s="413" t="s">
        <v>161</v>
      </c>
      <c r="F30" s="413" t="s">
        <v>716</v>
      </c>
      <c r="G30" s="414" t="s">
        <v>597</v>
      </c>
      <c r="H30" s="415">
        <v>44935</v>
      </c>
      <c r="I30" s="415">
        <v>44935</v>
      </c>
      <c r="J30" s="416">
        <f>BDCORRECTIVAINF[[#This Row],[Fecha Fin]]-BDCORRECTIVAINF[[#This Row],[Fecha entrada]]+1</f>
        <v>1</v>
      </c>
      <c r="K30" s="417"/>
      <c r="L30" s="417">
        <v>1</v>
      </c>
      <c r="M30" s="417"/>
      <c r="N30" s="417"/>
      <c r="O30" s="417"/>
      <c r="P30" s="418"/>
      <c r="Q30" s="418"/>
      <c r="R30" s="418"/>
      <c r="S30" s="418"/>
      <c r="T30" s="418"/>
      <c r="U30" s="418"/>
      <c r="V30" s="418"/>
      <c r="W30" s="418"/>
      <c r="X30" s="418"/>
      <c r="Y30" s="418"/>
      <c r="Z30" s="418"/>
      <c r="AA30" s="418"/>
      <c r="AB30" s="418"/>
      <c r="AC30" s="418"/>
      <c r="AD30" s="418"/>
      <c r="AE30" s="418"/>
      <c r="AF30" s="418"/>
      <c r="AG30" s="418"/>
      <c r="AH30" s="418"/>
      <c r="AI30" s="418"/>
      <c r="AJ30" s="418"/>
      <c r="AK30" s="418"/>
      <c r="AL30" s="418"/>
      <c r="AM30" s="418"/>
      <c r="AN30" s="418"/>
      <c r="AO30" s="418"/>
      <c r="AP30" s="418"/>
      <c r="AQ30" s="418"/>
      <c r="AR30" s="418"/>
      <c r="AS30" s="418">
        <v>1</v>
      </c>
      <c r="AT30" s="418"/>
      <c r="AU30" s="418"/>
      <c r="AV30" s="418"/>
      <c r="AW30" s="418"/>
      <c r="AX30" s="418"/>
      <c r="AY30" s="418"/>
      <c r="AZ30" s="418"/>
      <c r="BA30" s="418"/>
      <c r="BB30" s="418"/>
      <c r="BC30" s="418"/>
      <c r="BD30" s="418"/>
      <c r="BE30" s="420"/>
      <c r="BF30" s="420"/>
      <c r="BG30" s="420"/>
      <c r="BH30" s="420"/>
      <c r="BI30" s="420"/>
      <c r="BJ30" s="420"/>
      <c r="BK30" s="420"/>
      <c r="BL30" s="420"/>
      <c r="BM30" s="420"/>
      <c r="BN30" s="420"/>
      <c r="BO30" s="420"/>
      <c r="BP30" s="420"/>
      <c r="BQ30" s="420"/>
      <c r="BR30" s="420"/>
      <c r="BS30" s="418"/>
      <c r="BT30" s="418"/>
      <c r="BU3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" s="423">
        <f>+SUM(BDCORRECTIVAINF[[#This Row],[Coste Chasis]:[Coste Mecanica]])</f>
        <v>62000</v>
      </c>
    </row>
    <row r="31" spans="1:78" s="410" customFormat="1" ht="12.75" x14ac:dyDescent="0.2">
      <c r="A31" s="411">
        <v>3175</v>
      </c>
      <c r="B31" s="412" t="s">
        <v>113</v>
      </c>
      <c r="C31" s="413" t="s">
        <v>81</v>
      </c>
      <c r="D31" s="413" t="s">
        <v>639</v>
      </c>
      <c r="E31" s="413" t="s">
        <v>162</v>
      </c>
      <c r="F31" s="413" t="s">
        <v>640</v>
      </c>
      <c r="G31" s="414" t="s">
        <v>595</v>
      </c>
      <c r="H31" s="415">
        <v>44928</v>
      </c>
      <c r="I31" s="415">
        <v>44928</v>
      </c>
      <c r="J31" s="416">
        <f>BDCORRECTIVAINF[[#This Row],[Fecha Fin]]-BDCORRECTIVAINF[[#This Row],[Fecha entrada]]+1</f>
        <v>1</v>
      </c>
      <c r="K31" s="417"/>
      <c r="L31" s="417">
        <v>1</v>
      </c>
      <c r="M31" s="417"/>
      <c r="N31" s="417"/>
      <c r="O31" s="417"/>
      <c r="P31" s="418"/>
      <c r="Q31" s="418"/>
      <c r="R31" s="418"/>
      <c r="S31" s="418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>
        <v>1</v>
      </c>
      <c r="AV31" s="418"/>
      <c r="AW31" s="418"/>
      <c r="AX31" s="418"/>
      <c r="AY31" s="418"/>
      <c r="AZ31" s="418"/>
      <c r="BA31" s="418"/>
      <c r="BB31" s="418"/>
      <c r="BC31" s="418"/>
      <c r="BD31" s="418"/>
      <c r="BE31" s="420"/>
      <c r="BF31" s="420"/>
      <c r="BG31" s="420"/>
      <c r="BH31" s="420"/>
      <c r="BI31" s="420"/>
      <c r="BJ31" s="420"/>
      <c r="BK31" s="420"/>
      <c r="BL31" s="420"/>
      <c r="BM31" s="420"/>
      <c r="BN31" s="420"/>
      <c r="BO31" s="420"/>
      <c r="BP31" s="420"/>
      <c r="BQ31" s="420"/>
      <c r="BR31" s="420"/>
      <c r="BS31" s="418"/>
      <c r="BT31" s="418"/>
      <c r="BU3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3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" s="423">
        <f>+SUM(BDCORRECTIVAINF[[#This Row],[Coste Chasis]:[Coste Mecanica]])</f>
        <v>60000</v>
      </c>
    </row>
    <row r="32" spans="1:78" s="410" customFormat="1" ht="12.75" x14ac:dyDescent="0.2">
      <c r="A32" s="411">
        <v>3174</v>
      </c>
      <c r="B32" s="412" t="s">
        <v>265</v>
      </c>
      <c r="C32" s="413" t="s">
        <v>178</v>
      </c>
      <c r="D32" s="413" t="s">
        <v>639</v>
      </c>
      <c r="E32" s="413" t="s">
        <v>163</v>
      </c>
      <c r="F32" s="413" t="s">
        <v>698</v>
      </c>
      <c r="G32" s="414" t="s">
        <v>592</v>
      </c>
      <c r="H32" s="415">
        <v>44929</v>
      </c>
      <c r="I32" s="415">
        <v>44929</v>
      </c>
      <c r="J32" s="416">
        <f>BDCORRECTIVAINF[[#This Row],[Fecha Fin]]-BDCORRECTIVAINF[[#This Row],[Fecha entrada]]+1</f>
        <v>1</v>
      </c>
      <c r="K32" s="417"/>
      <c r="L32" s="417">
        <v>1</v>
      </c>
      <c r="M32" s="417"/>
      <c r="N32" s="417"/>
      <c r="O32" s="417"/>
      <c r="P32" s="418"/>
      <c r="Q32" s="418"/>
      <c r="R32" s="418"/>
      <c r="S32" s="418"/>
      <c r="T32" s="418"/>
      <c r="U32" s="418"/>
      <c r="V32" s="418"/>
      <c r="W32" s="418"/>
      <c r="X32" s="418"/>
      <c r="Y32" s="418"/>
      <c r="Z32" s="418"/>
      <c r="AA32" s="418"/>
      <c r="AB32" s="418"/>
      <c r="AC32" s="418"/>
      <c r="AD32" s="418"/>
      <c r="AE32" s="418"/>
      <c r="AF32" s="418"/>
      <c r="AG32" s="418"/>
      <c r="AH32" s="418"/>
      <c r="AI32" s="418"/>
      <c r="AJ32" s="418"/>
      <c r="AK32" s="418"/>
      <c r="AL32" s="418"/>
      <c r="AM32" s="418"/>
      <c r="AN32" s="418"/>
      <c r="AO32" s="418"/>
      <c r="AP32" s="418"/>
      <c r="AQ32" s="418"/>
      <c r="AR32" s="418"/>
      <c r="AS32" s="418">
        <v>1</v>
      </c>
      <c r="AT32" s="418"/>
      <c r="AU32" s="418"/>
      <c r="AV32" s="418"/>
      <c r="AW32" s="418"/>
      <c r="AX32" s="418"/>
      <c r="AY32" s="418"/>
      <c r="AZ32" s="418"/>
      <c r="BA32" s="418"/>
      <c r="BB32" s="418"/>
      <c r="BC32" s="418"/>
      <c r="BD32" s="418"/>
      <c r="BE32" s="420"/>
      <c r="BF32" s="420"/>
      <c r="BG32" s="420"/>
      <c r="BH32" s="420"/>
      <c r="BI32" s="420"/>
      <c r="BJ32" s="420"/>
      <c r="BK32" s="420"/>
      <c r="BL32" s="420"/>
      <c r="BM32" s="420"/>
      <c r="BN32" s="420"/>
      <c r="BO32" s="420"/>
      <c r="BP32" s="420"/>
      <c r="BQ32" s="420"/>
      <c r="BR32" s="420"/>
      <c r="BS32" s="418"/>
      <c r="BT32" s="418"/>
      <c r="BU3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" s="423">
        <f>+SUM(BDCORRECTIVAINF[[#This Row],[Coste Chasis]:[Coste Mecanica]])</f>
        <v>62000</v>
      </c>
    </row>
    <row r="33" spans="1:78" s="410" customFormat="1" ht="12.75" x14ac:dyDescent="0.2">
      <c r="A33" s="411">
        <v>3173</v>
      </c>
      <c r="B33" s="412" t="s">
        <v>115</v>
      </c>
      <c r="C33" s="413" t="s">
        <v>81</v>
      </c>
      <c r="D33" s="413" t="s">
        <v>639</v>
      </c>
      <c r="E33" s="413" t="s">
        <v>166</v>
      </c>
      <c r="F33" s="413" t="s">
        <v>730</v>
      </c>
      <c r="G33" s="414" t="s">
        <v>593</v>
      </c>
      <c r="H33" s="415">
        <v>44928</v>
      </c>
      <c r="I33" s="415">
        <v>44928</v>
      </c>
      <c r="J33" s="416">
        <f>BDCORRECTIVAINF[[#This Row],[Fecha Fin]]-BDCORRECTIVAINF[[#This Row],[Fecha entrada]]+1</f>
        <v>1</v>
      </c>
      <c r="K33" s="417"/>
      <c r="L33" s="417"/>
      <c r="M33" s="417">
        <v>1</v>
      </c>
      <c r="N33" s="417"/>
      <c r="O33" s="417"/>
      <c r="P33" s="418"/>
      <c r="Q33" s="418"/>
      <c r="R33" s="418"/>
      <c r="S33" s="418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>
        <v>1</v>
      </c>
      <c r="BC33" s="418"/>
      <c r="BD33" s="418"/>
      <c r="BE33" s="420"/>
      <c r="BF33" s="420"/>
      <c r="BG33" s="420"/>
      <c r="BH33" s="420"/>
      <c r="BI33" s="420"/>
      <c r="BJ33" s="420"/>
      <c r="BK33" s="420"/>
      <c r="BL33" s="420"/>
      <c r="BM33" s="420"/>
      <c r="BN33" s="420"/>
      <c r="BO33" s="420"/>
      <c r="BP33" s="420"/>
      <c r="BQ33" s="420"/>
      <c r="BR33" s="420"/>
      <c r="BS33" s="418"/>
      <c r="BT33" s="418"/>
      <c r="BU3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3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" s="423">
        <f>+SUM(BDCORRECTIVAINF[[#This Row],[Coste Chasis]:[Coste Mecanica]])</f>
        <v>16000</v>
      </c>
    </row>
    <row r="34" spans="1:78" s="410" customFormat="1" ht="12.75" x14ac:dyDescent="0.2">
      <c r="A34" s="411">
        <v>3172</v>
      </c>
      <c r="B34" s="412" t="s">
        <v>119</v>
      </c>
      <c r="C34" s="413" t="s">
        <v>606</v>
      </c>
      <c r="D34" s="413" t="s">
        <v>704</v>
      </c>
      <c r="E34" s="413" t="s">
        <v>164</v>
      </c>
      <c r="F34" s="413" t="s">
        <v>732</v>
      </c>
      <c r="G34" s="414" t="s">
        <v>596</v>
      </c>
      <c r="H34" s="415">
        <v>44928</v>
      </c>
      <c r="I34" s="415">
        <v>44928</v>
      </c>
      <c r="J34" s="416">
        <f>BDCORRECTIVAINF[[#This Row],[Fecha Fin]]-BDCORRECTIVAINF[[#This Row],[Fecha entrada]]+1</f>
        <v>1</v>
      </c>
      <c r="K34" s="417"/>
      <c r="L34" s="417"/>
      <c r="M34" s="417">
        <v>1</v>
      </c>
      <c r="N34" s="417"/>
      <c r="O34" s="417"/>
      <c r="P34" s="418"/>
      <c r="Q34" s="418"/>
      <c r="R34" s="418"/>
      <c r="S34" s="418"/>
      <c r="T34" s="418"/>
      <c r="U34" s="418"/>
      <c r="V34" s="418"/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418"/>
      <c r="AL34" s="418"/>
      <c r="AM34" s="418"/>
      <c r="AN34" s="418"/>
      <c r="AO34" s="418"/>
      <c r="AP34" s="418"/>
      <c r="AQ34" s="418"/>
      <c r="AR34" s="418"/>
      <c r="AS34" s="418"/>
      <c r="AT34" s="418"/>
      <c r="AU34" s="418"/>
      <c r="AV34" s="418"/>
      <c r="AW34" s="418"/>
      <c r="AX34" s="418"/>
      <c r="AY34" s="418"/>
      <c r="AZ34" s="418"/>
      <c r="BA34" s="418">
        <v>1</v>
      </c>
      <c r="BB34" s="418"/>
      <c r="BC34" s="418"/>
      <c r="BD34" s="418"/>
      <c r="BE34" s="420"/>
      <c r="BF34" s="420"/>
      <c r="BG34" s="420"/>
      <c r="BH34" s="420"/>
      <c r="BI34" s="420"/>
      <c r="BJ34" s="420"/>
      <c r="BK34" s="420"/>
      <c r="BL34" s="420"/>
      <c r="BM34" s="420"/>
      <c r="BN34" s="420"/>
      <c r="BO34" s="420"/>
      <c r="BP34" s="420"/>
      <c r="BQ34" s="420"/>
      <c r="BR34" s="420"/>
      <c r="BS34" s="418"/>
      <c r="BT34" s="418"/>
      <c r="BU3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14000</v>
      </c>
      <c r="BX3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" s="423">
        <f>+SUM(BDCORRECTIVAINF[[#This Row],[Coste Chasis]:[Coste Mecanica]])</f>
        <v>14000</v>
      </c>
    </row>
    <row r="35" spans="1:78" s="410" customFormat="1" ht="12.75" x14ac:dyDescent="0.2">
      <c r="A35" s="411">
        <v>3171</v>
      </c>
      <c r="B35" s="412" t="s">
        <v>117</v>
      </c>
      <c r="C35" s="413" t="s">
        <v>180</v>
      </c>
      <c r="D35" s="413" t="s">
        <v>704</v>
      </c>
      <c r="E35" s="413" t="s">
        <v>165</v>
      </c>
      <c r="F35" s="413" t="s">
        <v>736</v>
      </c>
      <c r="G35" s="414" t="s">
        <v>594</v>
      </c>
      <c r="H35" s="415">
        <v>44928</v>
      </c>
      <c r="I35" s="415">
        <v>44928</v>
      </c>
      <c r="J35" s="416">
        <f>BDCORRECTIVAINF[[#This Row],[Fecha Fin]]-BDCORRECTIVAINF[[#This Row],[Fecha entrada]]+1</f>
        <v>1</v>
      </c>
      <c r="K35" s="417"/>
      <c r="L35" s="417">
        <v>1</v>
      </c>
      <c r="M35" s="417"/>
      <c r="N35" s="417"/>
      <c r="O35" s="417"/>
      <c r="P35" s="418"/>
      <c r="Q35" s="418"/>
      <c r="R35" s="418"/>
      <c r="S35" s="418"/>
      <c r="T35" s="418"/>
      <c r="U35" s="418"/>
      <c r="V35" s="418"/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18"/>
      <c r="BT35" s="418"/>
      <c r="BU3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" s="423">
        <f>+SUM(BDCORRECTIVAINF[[#This Row],[Coste Chasis]:[Coste Mecanica]])</f>
        <v>0</v>
      </c>
    </row>
    <row r="36" spans="1:78" s="410" customFormat="1" ht="12.75" x14ac:dyDescent="0.2">
      <c r="A36" s="411">
        <v>3170</v>
      </c>
      <c r="B36" s="412" t="s">
        <v>129</v>
      </c>
      <c r="C36" s="413" t="s">
        <v>81</v>
      </c>
      <c r="D36" s="413" t="s">
        <v>639</v>
      </c>
      <c r="E36" s="413" t="s">
        <v>162</v>
      </c>
      <c r="F36" s="413" t="s">
        <v>640</v>
      </c>
      <c r="G36" s="414" t="s">
        <v>595</v>
      </c>
      <c r="H36" s="415">
        <v>44928</v>
      </c>
      <c r="I36" s="415">
        <v>44928</v>
      </c>
      <c r="J36" s="416">
        <f>BDCORRECTIVAINF[[#This Row],[Fecha Fin]]-BDCORRECTIVAINF[[#This Row],[Fecha entrada]]+1</f>
        <v>1</v>
      </c>
      <c r="K36" s="417"/>
      <c r="L36" s="417"/>
      <c r="M36" s="417">
        <v>1</v>
      </c>
      <c r="N36" s="417"/>
      <c r="O36" s="417"/>
      <c r="P36" s="418"/>
      <c r="Q36" s="418"/>
      <c r="R36" s="418"/>
      <c r="S36" s="418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>
        <v>1</v>
      </c>
      <c r="BC36" s="418"/>
      <c r="BD36" s="418"/>
      <c r="BE36" s="420"/>
      <c r="BF36" s="420"/>
      <c r="BG36" s="420"/>
      <c r="BH36" s="420"/>
      <c r="BI36" s="420"/>
      <c r="BJ36" s="420"/>
      <c r="BK36" s="420"/>
      <c r="BL36" s="420"/>
      <c r="BM36" s="420"/>
      <c r="BN36" s="420"/>
      <c r="BO36" s="420"/>
      <c r="BP36" s="420"/>
      <c r="BQ36" s="420"/>
      <c r="BR36" s="420"/>
      <c r="BS36" s="418"/>
      <c r="BT36" s="418"/>
      <c r="BU3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3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" s="423">
        <f>+SUM(BDCORRECTIVAINF[[#This Row],[Coste Chasis]:[Coste Mecanica]])</f>
        <v>16000</v>
      </c>
    </row>
    <row r="37" spans="1:78" s="410" customFormat="1" ht="12.75" x14ac:dyDescent="0.2">
      <c r="A37" s="411">
        <v>3169</v>
      </c>
      <c r="B37" s="412" t="s">
        <v>265</v>
      </c>
      <c r="C37" s="413" t="s">
        <v>178</v>
      </c>
      <c r="D37" s="413" t="s">
        <v>639</v>
      </c>
      <c r="E37" s="413" t="s">
        <v>163</v>
      </c>
      <c r="F37" s="413" t="s">
        <v>698</v>
      </c>
      <c r="G37" s="414" t="s">
        <v>592</v>
      </c>
      <c r="H37" s="415">
        <v>44928</v>
      </c>
      <c r="I37" s="415">
        <v>44928</v>
      </c>
      <c r="J37" s="416">
        <f>BDCORRECTIVAINF[[#This Row],[Fecha Fin]]-BDCORRECTIVAINF[[#This Row],[Fecha entrada]]+1</f>
        <v>1</v>
      </c>
      <c r="K37" s="417"/>
      <c r="L37" s="417">
        <v>1</v>
      </c>
      <c r="M37" s="417"/>
      <c r="N37" s="417"/>
      <c r="O37" s="417"/>
      <c r="P37" s="418"/>
      <c r="Q37" s="418"/>
      <c r="R37" s="418"/>
      <c r="S37" s="418"/>
      <c r="T37" s="418"/>
      <c r="U37" s="418"/>
      <c r="V37" s="418"/>
      <c r="W37" s="418"/>
      <c r="X37" s="418"/>
      <c r="Y37" s="418"/>
      <c r="Z37" s="418"/>
      <c r="AA37" s="418"/>
      <c r="AB37" s="418"/>
      <c r="AC37" s="418"/>
      <c r="AD37" s="418"/>
      <c r="AE37" s="418"/>
      <c r="AF37" s="418"/>
      <c r="AG37" s="418"/>
      <c r="AH37" s="418"/>
      <c r="AI37" s="418"/>
      <c r="AJ37" s="418"/>
      <c r="AK37" s="418"/>
      <c r="AL37" s="418"/>
      <c r="AM37" s="418"/>
      <c r="AN37" s="418"/>
      <c r="AO37" s="418"/>
      <c r="AP37" s="418"/>
      <c r="AQ37" s="418"/>
      <c r="AR37" s="418"/>
      <c r="AS37" s="418">
        <v>1</v>
      </c>
      <c r="AT37" s="418"/>
      <c r="AU37" s="418"/>
      <c r="AV37" s="418"/>
      <c r="AW37" s="418"/>
      <c r="AX37" s="418"/>
      <c r="AY37" s="418"/>
      <c r="AZ37" s="418"/>
      <c r="BA37" s="418"/>
      <c r="BB37" s="418"/>
      <c r="BC37" s="418"/>
      <c r="BD37" s="418"/>
      <c r="BE37" s="420"/>
      <c r="BF37" s="420"/>
      <c r="BG37" s="420"/>
      <c r="BH37" s="420"/>
      <c r="BI37" s="420"/>
      <c r="BJ37" s="420"/>
      <c r="BK37" s="420"/>
      <c r="BL37" s="420"/>
      <c r="BM37" s="420"/>
      <c r="BN37" s="420"/>
      <c r="BO37" s="420"/>
      <c r="BP37" s="420"/>
      <c r="BQ37" s="420"/>
      <c r="BR37" s="420"/>
      <c r="BS37" s="418"/>
      <c r="BT37" s="418"/>
      <c r="BU3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" s="423">
        <f>+SUM(BDCORRECTIVAINF[[#This Row],[Coste Chasis]:[Coste Mecanica]])</f>
        <v>62000</v>
      </c>
    </row>
    <row r="38" spans="1:78" s="410" customFormat="1" ht="12.75" x14ac:dyDescent="0.2">
      <c r="A38" s="411">
        <v>3168</v>
      </c>
      <c r="B38" s="412" t="s">
        <v>174</v>
      </c>
      <c r="C38" s="413" t="s">
        <v>82</v>
      </c>
      <c r="D38" s="413" t="s">
        <v>704</v>
      </c>
      <c r="E38" s="413" t="s">
        <v>161</v>
      </c>
      <c r="F38" s="413" t="s">
        <v>718</v>
      </c>
      <c r="G38" s="414" t="s">
        <v>597</v>
      </c>
      <c r="H38" s="415">
        <v>44928</v>
      </c>
      <c r="I38" s="415">
        <v>44928</v>
      </c>
      <c r="J38" s="416">
        <f>BDCORRECTIVAINF[[#This Row],[Fecha Fin]]-BDCORRECTIVAINF[[#This Row],[Fecha entrada]]+1</f>
        <v>1</v>
      </c>
      <c r="K38" s="417"/>
      <c r="L38" s="417"/>
      <c r="M38" s="417">
        <v>1</v>
      </c>
      <c r="N38" s="417"/>
      <c r="O38" s="417"/>
      <c r="P38" s="418"/>
      <c r="Q38" s="418"/>
      <c r="R38" s="418"/>
      <c r="S38" s="418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>
        <v>1</v>
      </c>
      <c r="BB38" s="418"/>
      <c r="BC38" s="418"/>
      <c r="BD38" s="418"/>
      <c r="BE38" s="420"/>
      <c r="BF38" s="420"/>
      <c r="BG38" s="420"/>
      <c r="BH38" s="420"/>
      <c r="BI38" s="420"/>
      <c r="BJ38" s="420"/>
      <c r="BK38" s="420"/>
      <c r="BL38" s="420"/>
      <c r="BM38" s="420"/>
      <c r="BN38" s="420"/>
      <c r="BO38" s="420"/>
      <c r="BP38" s="420"/>
      <c r="BQ38" s="420"/>
      <c r="BR38" s="420"/>
      <c r="BS38" s="418"/>
      <c r="BT38" s="418"/>
      <c r="BU3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14000</v>
      </c>
      <c r="BX3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" s="423">
        <f>+SUM(BDCORRECTIVAINF[[#This Row],[Coste Chasis]:[Coste Mecanica]])</f>
        <v>14000</v>
      </c>
    </row>
    <row r="39" spans="1:78" s="410" customFormat="1" ht="12.75" x14ac:dyDescent="0.2">
      <c r="A39" s="411">
        <v>3167</v>
      </c>
      <c r="B39" s="412" t="s">
        <v>182</v>
      </c>
      <c r="C39" s="413" t="s">
        <v>178</v>
      </c>
      <c r="D39" s="413" t="s">
        <v>639</v>
      </c>
      <c r="E39" s="413" t="s">
        <v>163</v>
      </c>
      <c r="F39" s="413" t="s">
        <v>698</v>
      </c>
      <c r="G39" s="414" t="s">
        <v>592</v>
      </c>
      <c r="H39" s="415">
        <v>44928</v>
      </c>
      <c r="I39" s="415">
        <v>44928</v>
      </c>
      <c r="J39" s="416">
        <f>BDCORRECTIVAINF[[#This Row],[Fecha Fin]]-BDCORRECTIVAINF[[#This Row],[Fecha entrada]]+1</f>
        <v>1</v>
      </c>
      <c r="K39" s="417"/>
      <c r="L39" s="417">
        <v>1</v>
      </c>
      <c r="M39" s="417"/>
      <c r="N39" s="417"/>
      <c r="O39" s="417"/>
      <c r="P39" s="418"/>
      <c r="Q39" s="418"/>
      <c r="R39" s="418"/>
      <c r="S39" s="418"/>
      <c r="T39" s="418"/>
      <c r="U39" s="418"/>
      <c r="V39" s="418"/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418"/>
      <c r="AL39" s="418"/>
      <c r="AM39" s="418"/>
      <c r="AN39" s="418"/>
      <c r="AO39" s="418"/>
      <c r="AP39" s="418"/>
      <c r="AQ39" s="418"/>
      <c r="AR39" s="418"/>
      <c r="AS39" s="418">
        <v>1</v>
      </c>
      <c r="AT39" s="418"/>
      <c r="AU39" s="418"/>
      <c r="AV39" s="418"/>
      <c r="AW39" s="418"/>
      <c r="AX39" s="418"/>
      <c r="AY39" s="418"/>
      <c r="AZ39" s="418"/>
      <c r="BA39" s="418"/>
      <c r="BB39" s="418"/>
      <c r="BC39" s="418"/>
      <c r="BD39" s="418"/>
      <c r="BE39" s="420"/>
      <c r="BF39" s="420"/>
      <c r="BG39" s="420"/>
      <c r="BH39" s="420"/>
      <c r="BI39" s="420"/>
      <c r="BJ39" s="420"/>
      <c r="BK39" s="420"/>
      <c r="BL39" s="420"/>
      <c r="BM39" s="420"/>
      <c r="BN39" s="420"/>
      <c r="BO39" s="420"/>
      <c r="BP39" s="420"/>
      <c r="BQ39" s="420"/>
      <c r="BR39" s="420"/>
      <c r="BS39" s="418"/>
      <c r="BT39" s="418"/>
      <c r="BU3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" s="423">
        <f>+SUM(BDCORRECTIVAINF[[#This Row],[Coste Chasis]:[Coste Mecanica]])</f>
        <v>62000</v>
      </c>
    </row>
    <row r="40" spans="1:78" s="410" customFormat="1" ht="12.75" x14ac:dyDescent="0.2">
      <c r="A40" s="411">
        <v>3166</v>
      </c>
      <c r="B40" s="412" t="s">
        <v>109</v>
      </c>
      <c r="C40" s="413" t="s">
        <v>81</v>
      </c>
      <c r="D40" s="413" t="s">
        <v>639</v>
      </c>
      <c r="E40" s="413" t="s">
        <v>162</v>
      </c>
      <c r="F40" s="413" t="s">
        <v>680</v>
      </c>
      <c r="G40" s="414" t="s">
        <v>595</v>
      </c>
      <c r="H40" s="415">
        <v>44928</v>
      </c>
      <c r="I40" s="415">
        <v>44928</v>
      </c>
      <c r="J40" s="416">
        <f>BDCORRECTIVAINF[[#This Row],[Fecha Fin]]-BDCORRECTIVAINF[[#This Row],[Fecha entrada]]+1</f>
        <v>1</v>
      </c>
      <c r="K40" s="417"/>
      <c r="L40" s="417"/>
      <c r="M40" s="417"/>
      <c r="N40" s="417"/>
      <c r="O40" s="417">
        <v>1</v>
      </c>
      <c r="P40" s="418"/>
      <c r="Q40" s="418">
        <v>1</v>
      </c>
      <c r="R40" s="418"/>
      <c r="S40" s="418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20"/>
      <c r="BF40" s="420"/>
      <c r="BG40" s="420"/>
      <c r="BH40" s="420"/>
      <c r="BI40" s="420"/>
      <c r="BJ40" s="420"/>
      <c r="BK40" s="420"/>
      <c r="BL40" s="420"/>
      <c r="BM40" s="420"/>
      <c r="BN40" s="420"/>
      <c r="BO40" s="420"/>
      <c r="BP40" s="420"/>
      <c r="BQ40" s="420"/>
      <c r="BR40" s="420"/>
      <c r="BS40" s="418"/>
      <c r="BT40" s="418"/>
      <c r="BU4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4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0" s="423">
        <f>+SUM(BDCORRECTIVAINF[[#This Row],[Coste Chasis]:[Coste Mecanica]])</f>
        <v>11000</v>
      </c>
    </row>
    <row r="41" spans="1:78" s="410" customFormat="1" ht="12.75" x14ac:dyDescent="0.2">
      <c r="A41" s="411">
        <v>3165</v>
      </c>
      <c r="B41" s="412" t="s">
        <v>108</v>
      </c>
      <c r="C41" s="413" t="s">
        <v>81</v>
      </c>
      <c r="D41" s="413" t="s">
        <v>639</v>
      </c>
      <c r="E41" s="413" t="s">
        <v>161</v>
      </c>
      <c r="F41" s="413" t="s">
        <v>680</v>
      </c>
      <c r="G41" s="414" t="s">
        <v>597</v>
      </c>
      <c r="H41" s="415">
        <v>44935</v>
      </c>
      <c r="I41" s="415">
        <v>44935</v>
      </c>
      <c r="J41" s="416">
        <f>BDCORRECTIVAINF[[#This Row],[Fecha Fin]]-BDCORRECTIVAINF[[#This Row],[Fecha entrada]]+1</f>
        <v>1</v>
      </c>
      <c r="K41" s="417"/>
      <c r="L41" s="417">
        <v>1</v>
      </c>
      <c r="M41" s="417"/>
      <c r="N41" s="417"/>
      <c r="O41" s="417"/>
      <c r="P41" s="418"/>
      <c r="Q41" s="418"/>
      <c r="R41" s="418"/>
      <c r="S41" s="418"/>
      <c r="T41" s="418"/>
      <c r="U41" s="418"/>
      <c r="V41" s="418"/>
      <c r="W41" s="418"/>
      <c r="X41" s="418"/>
      <c r="Y41" s="418"/>
      <c r="Z41" s="418"/>
      <c r="AA41" s="418"/>
      <c r="AB41" s="418"/>
      <c r="AC41" s="418"/>
      <c r="AD41" s="418"/>
      <c r="AE41" s="418"/>
      <c r="AF41" s="418"/>
      <c r="AG41" s="418"/>
      <c r="AH41" s="418"/>
      <c r="AI41" s="418"/>
      <c r="AJ41" s="418"/>
      <c r="AK41" s="418"/>
      <c r="AL41" s="418"/>
      <c r="AM41" s="418"/>
      <c r="AN41" s="418"/>
      <c r="AO41" s="418"/>
      <c r="AP41" s="418"/>
      <c r="AQ41" s="418"/>
      <c r="AR41" s="418"/>
      <c r="AS41" s="418"/>
      <c r="AT41" s="418">
        <v>1</v>
      </c>
      <c r="AU41" s="418"/>
      <c r="AV41" s="418"/>
      <c r="AW41" s="418"/>
      <c r="AX41" s="418"/>
      <c r="AY41" s="418"/>
      <c r="AZ41" s="418"/>
      <c r="BA41" s="418"/>
      <c r="BB41" s="418"/>
      <c r="BC41" s="418"/>
      <c r="BD41" s="418"/>
      <c r="BE41" s="420"/>
      <c r="BF41" s="420"/>
      <c r="BG41" s="420"/>
      <c r="BH41" s="420"/>
      <c r="BI41" s="420"/>
      <c r="BJ41" s="420"/>
      <c r="BK41" s="420"/>
      <c r="BL41" s="420"/>
      <c r="BM41" s="420"/>
      <c r="BN41" s="420"/>
      <c r="BO41" s="420"/>
      <c r="BP41" s="420"/>
      <c r="BQ41" s="420"/>
      <c r="BR41" s="420"/>
      <c r="BS41" s="418"/>
      <c r="BT41" s="418"/>
      <c r="BU4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4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1" s="423">
        <f>+SUM(BDCORRECTIVAINF[[#This Row],[Coste Chasis]:[Coste Mecanica]])</f>
        <v>58000</v>
      </c>
    </row>
    <row r="42" spans="1:78" s="410" customFormat="1" ht="12.75" x14ac:dyDescent="0.2">
      <c r="A42" s="411">
        <v>3164</v>
      </c>
      <c r="B42" s="412" t="s">
        <v>103</v>
      </c>
      <c r="C42" s="413" t="s">
        <v>81</v>
      </c>
      <c r="D42" s="413" t="s">
        <v>639</v>
      </c>
      <c r="E42" s="413" t="s">
        <v>164</v>
      </c>
      <c r="F42" s="413" t="s">
        <v>687</v>
      </c>
      <c r="G42" s="414" t="s">
        <v>596</v>
      </c>
      <c r="H42" s="415">
        <v>44937</v>
      </c>
      <c r="I42" s="415">
        <v>44937</v>
      </c>
      <c r="J42" s="416">
        <f>BDCORRECTIVAINF[[#This Row],[Fecha Fin]]-BDCORRECTIVAINF[[#This Row],[Fecha entrada]]+1</f>
        <v>1</v>
      </c>
      <c r="K42" s="417"/>
      <c r="L42" s="417">
        <v>1</v>
      </c>
      <c r="M42" s="417"/>
      <c r="N42" s="417"/>
      <c r="O42" s="417"/>
      <c r="P42" s="418"/>
      <c r="Q42" s="418"/>
      <c r="R42" s="418"/>
      <c r="S42" s="418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>
        <v>1</v>
      </c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20"/>
      <c r="BF42" s="420"/>
      <c r="BG42" s="420"/>
      <c r="BH42" s="420"/>
      <c r="BI42" s="420"/>
      <c r="BJ42" s="420"/>
      <c r="BK42" s="420"/>
      <c r="BL42" s="420"/>
      <c r="BM42" s="420"/>
      <c r="BN42" s="420"/>
      <c r="BO42" s="420"/>
      <c r="BP42" s="420"/>
      <c r="BQ42" s="420"/>
      <c r="BR42" s="420"/>
      <c r="BS42" s="418"/>
      <c r="BT42" s="418"/>
      <c r="BU4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4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2" s="423">
        <f>+SUM(BDCORRECTIVAINF[[#This Row],[Coste Chasis]:[Coste Mecanica]])</f>
        <v>58000</v>
      </c>
    </row>
    <row r="43" spans="1:78" s="410" customFormat="1" ht="12.75" x14ac:dyDescent="0.2">
      <c r="A43" s="411">
        <v>3163</v>
      </c>
      <c r="B43" s="412" t="s">
        <v>105</v>
      </c>
      <c r="C43" s="413" t="s">
        <v>81</v>
      </c>
      <c r="D43" s="413" t="s">
        <v>639</v>
      </c>
      <c r="E43" s="413" t="s">
        <v>163</v>
      </c>
      <c r="F43" s="413" t="s">
        <v>687</v>
      </c>
      <c r="G43" s="414" t="s">
        <v>592</v>
      </c>
      <c r="H43" s="415">
        <v>44936</v>
      </c>
      <c r="I43" s="415">
        <v>44936</v>
      </c>
      <c r="J43" s="416">
        <f>BDCORRECTIVAINF[[#This Row],[Fecha Fin]]-BDCORRECTIVAINF[[#This Row],[Fecha entrada]]+1</f>
        <v>1</v>
      </c>
      <c r="K43" s="417"/>
      <c r="L43" s="417">
        <v>1</v>
      </c>
      <c r="M43" s="417"/>
      <c r="N43" s="417"/>
      <c r="O43" s="417"/>
      <c r="P43" s="418"/>
      <c r="Q43" s="418"/>
      <c r="R43" s="418"/>
      <c r="S43" s="418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418"/>
      <c r="AL43" s="418"/>
      <c r="AM43" s="418"/>
      <c r="AN43" s="418"/>
      <c r="AO43" s="418"/>
      <c r="AP43" s="418"/>
      <c r="AQ43" s="418"/>
      <c r="AR43" s="418"/>
      <c r="AS43" s="418"/>
      <c r="AT43" s="418">
        <v>1</v>
      </c>
      <c r="AU43" s="418"/>
      <c r="AV43" s="418"/>
      <c r="AW43" s="418"/>
      <c r="AX43" s="418"/>
      <c r="AY43" s="418"/>
      <c r="AZ43" s="418"/>
      <c r="BA43" s="418"/>
      <c r="BB43" s="418"/>
      <c r="BC43" s="418"/>
      <c r="BD43" s="418"/>
      <c r="BE43" s="420"/>
      <c r="BF43" s="420"/>
      <c r="BG43" s="420"/>
      <c r="BH43" s="420"/>
      <c r="BI43" s="420"/>
      <c r="BJ43" s="420"/>
      <c r="BK43" s="420"/>
      <c r="BL43" s="420"/>
      <c r="BM43" s="420"/>
      <c r="BN43" s="420"/>
      <c r="BO43" s="420"/>
      <c r="BP43" s="420"/>
      <c r="BQ43" s="420"/>
      <c r="BR43" s="420"/>
      <c r="BS43" s="418"/>
      <c r="BT43" s="418"/>
      <c r="BU4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4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3" s="423">
        <f>+SUM(BDCORRECTIVAINF[[#This Row],[Coste Chasis]:[Coste Mecanica]])</f>
        <v>58000</v>
      </c>
    </row>
    <row r="44" spans="1:78" s="410" customFormat="1" ht="12.75" x14ac:dyDescent="0.2">
      <c r="A44" s="411">
        <v>3162</v>
      </c>
      <c r="B44" s="412" t="s">
        <v>157</v>
      </c>
      <c r="C44" s="413" t="s">
        <v>178</v>
      </c>
      <c r="D44" s="413" t="s">
        <v>639</v>
      </c>
      <c r="E44" s="413" t="s">
        <v>161</v>
      </c>
      <c r="F44" s="413" t="s">
        <v>693</v>
      </c>
      <c r="G44" s="414" t="s">
        <v>597</v>
      </c>
      <c r="H44" s="415">
        <v>44936</v>
      </c>
      <c r="I44" s="415">
        <v>44936</v>
      </c>
      <c r="J44" s="416">
        <f>BDCORRECTIVAINF[[#This Row],[Fecha Fin]]-BDCORRECTIVAINF[[#This Row],[Fecha entrada]]+1</f>
        <v>1</v>
      </c>
      <c r="K44" s="417"/>
      <c r="L44" s="417"/>
      <c r="M44" s="417">
        <v>1</v>
      </c>
      <c r="N44" s="417"/>
      <c r="O44" s="417"/>
      <c r="P44" s="418"/>
      <c r="Q44" s="418"/>
      <c r="R44" s="418"/>
      <c r="S44" s="418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>
        <v>1</v>
      </c>
      <c r="BC44" s="418"/>
      <c r="BD44" s="418"/>
      <c r="BE44" s="420"/>
      <c r="BF44" s="420"/>
      <c r="BG44" s="420"/>
      <c r="BH44" s="420"/>
      <c r="BI44" s="420"/>
      <c r="BJ44" s="420"/>
      <c r="BK44" s="420"/>
      <c r="BL44" s="420"/>
      <c r="BM44" s="420"/>
      <c r="BN44" s="420"/>
      <c r="BO44" s="420"/>
      <c r="BP44" s="420"/>
      <c r="BQ44" s="420"/>
      <c r="BR44" s="420"/>
      <c r="BS44" s="418"/>
      <c r="BT44" s="418"/>
      <c r="BU4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4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4" s="423">
        <f>+SUM(BDCORRECTIVAINF[[#This Row],[Coste Chasis]:[Coste Mecanica]])</f>
        <v>16000</v>
      </c>
    </row>
    <row r="45" spans="1:78" s="410" customFormat="1" ht="12.75" x14ac:dyDescent="0.2">
      <c r="A45" s="411">
        <v>3161</v>
      </c>
      <c r="B45" s="412" t="s">
        <v>184</v>
      </c>
      <c r="C45" s="413" t="s">
        <v>178</v>
      </c>
      <c r="D45" s="413" t="s">
        <v>639</v>
      </c>
      <c r="E45" s="413" t="s">
        <v>161</v>
      </c>
      <c r="F45" s="413" t="s">
        <v>693</v>
      </c>
      <c r="G45" s="414" t="s">
        <v>597</v>
      </c>
      <c r="H45" s="415">
        <v>44936</v>
      </c>
      <c r="I45" s="415">
        <v>44936</v>
      </c>
      <c r="J45" s="416">
        <f>BDCORRECTIVAINF[[#This Row],[Fecha Fin]]-BDCORRECTIVAINF[[#This Row],[Fecha entrada]]+1</f>
        <v>1</v>
      </c>
      <c r="K45" s="417"/>
      <c r="L45" s="417"/>
      <c r="M45" s="417"/>
      <c r="N45" s="417"/>
      <c r="O45" s="417">
        <v>1</v>
      </c>
      <c r="P45" s="418"/>
      <c r="Q45" s="418"/>
      <c r="R45" s="418"/>
      <c r="S45" s="418"/>
      <c r="T45" s="418"/>
      <c r="U45" s="418"/>
      <c r="V45" s="418"/>
      <c r="W45" s="418"/>
      <c r="X45" s="418"/>
      <c r="Y45" s="418"/>
      <c r="Z45" s="418"/>
      <c r="AA45" s="418"/>
      <c r="AB45" s="418"/>
      <c r="AC45" s="418"/>
      <c r="AD45" s="418"/>
      <c r="AE45" s="418"/>
      <c r="AF45" s="418"/>
      <c r="AG45" s="418"/>
      <c r="AH45" s="418"/>
      <c r="AI45" s="418"/>
      <c r="AJ45" s="418"/>
      <c r="AK45" s="418"/>
      <c r="AL45" s="418"/>
      <c r="AM45" s="418"/>
      <c r="AN45" s="418"/>
      <c r="AO45" s="418"/>
      <c r="AP45" s="418"/>
      <c r="AQ45" s="418"/>
      <c r="AR45" s="418"/>
      <c r="AS45" s="418"/>
      <c r="AT45" s="418"/>
      <c r="AU45" s="418"/>
      <c r="AV45" s="418"/>
      <c r="AW45" s="418"/>
      <c r="AX45" s="418"/>
      <c r="AY45" s="418"/>
      <c r="AZ45" s="418"/>
      <c r="BA45" s="418"/>
      <c r="BB45" s="418"/>
      <c r="BC45" s="418"/>
      <c r="BD45" s="418"/>
      <c r="BE45" s="420"/>
      <c r="BF45" s="420"/>
      <c r="BG45" s="420"/>
      <c r="BH45" s="420"/>
      <c r="BI45" s="420"/>
      <c r="BJ45" s="420"/>
      <c r="BK45" s="420"/>
      <c r="BL45" s="420"/>
      <c r="BM45" s="420"/>
      <c r="BN45" s="420"/>
      <c r="BO45" s="420"/>
      <c r="BP45" s="420"/>
      <c r="BQ45" s="420"/>
      <c r="BR45" s="420"/>
      <c r="BS45" s="418"/>
      <c r="BT45" s="418"/>
      <c r="BU4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5" s="423">
        <f>+SUM(BDCORRECTIVAINF[[#This Row],[Coste Chasis]:[Coste Mecanica]])</f>
        <v>0</v>
      </c>
    </row>
    <row r="46" spans="1:78" s="410" customFormat="1" ht="12.75" x14ac:dyDescent="0.2">
      <c r="A46" s="411">
        <v>3160</v>
      </c>
      <c r="B46" s="412" t="s">
        <v>184</v>
      </c>
      <c r="C46" s="413" t="s">
        <v>178</v>
      </c>
      <c r="D46" s="413" t="s">
        <v>639</v>
      </c>
      <c r="E46" s="413" t="s">
        <v>161</v>
      </c>
      <c r="F46" s="413" t="s">
        <v>693</v>
      </c>
      <c r="G46" s="414" t="s">
        <v>597</v>
      </c>
      <c r="H46" s="415">
        <v>44936</v>
      </c>
      <c r="I46" s="415">
        <v>44936</v>
      </c>
      <c r="J46" s="416">
        <f>BDCORRECTIVAINF[[#This Row],[Fecha Fin]]-BDCORRECTIVAINF[[#This Row],[Fecha entrada]]+1</f>
        <v>1</v>
      </c>
      <c r="K46" s="417"/>
      <c r="L46" s="417"/>
      <c r="M46" s="417"/>
      <c r="N46" s="417"/>
      <c r="O46" s="417">
        <v>1</v>
      </c>
      <c r="P46" s="418"/>
      <c r="Q46" s="418"/>
      <c r="R46" s="418"/>
      <c r="S46" s="418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20"/>
      <c r="BF46" s="420"/>
      <c r="BG46" s="420"/>
      <c r="BH46" s="420"/>
      <c r="BI46" s="420"/>
      <c r="BJ46" s="420"/>
      <c r="BK46" s="420"/>
      <c r="BL46" s="420"/>
      <c r="BM46" s="420"/>
      <c r="BN46" s="420"/>
      <c r="BO46" s="420"/>
      <c r="BP46" s="420"/>
      <c r="BQ46" s="420"/>
      <c r="BR46" s="420"/>
      <c r="BS46" s="418"/>
      <c r="BT46" s="418"/>
      <c r="BU4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6" s="423">
        <f>+SUM(BDCORRECTIVAINF[[#This Row],[Coste Chasis]:[Coste Mecanica]])</f>
        <v>0</v>
      </c>
    </row>
    <row r="47" spans="1:78" s="410" customFormat="1" ht="12.75" x14ac:dyDescent="0.2">
      <c r="A47" s="411">
        <v>3159</v>
      </c>
      <c r="B47" s="412" t="s">
        <v>265</v>
      </c>
      <c r="C47" s="413" t="s">
        <v>178</v>
      </c>
      <c r="D47" s="413" t="s">
        <v>639</v>
      </c>
      <c r="E47" s="413" t="s">
        <v>163</v>
      </c>
      <c r="F47" s="413" t="s">
        <v>698</v>
      </c>
      <c r="G47" s="414" t="s">
        <v>592</v>
      </c>
      <c r="H47" s="415">
        <v>44936</v>
      </c>
      <c r="I47" s="415">
        <v>44936</v>
      </c>
      <c r="J47" s="416">
        <f>BDCORRECTIVAINF[[#This Row],[Fecha Fin]]-BDCORRECTIVAINF[[#This Row],[Fecha entrada]]+1</f>
        <v>1</v>
      </c>
      <c r="K47" s="417"/>
      <c r="L47" s="417"/>
      <c r="M47" s="417"/>
      <c r="N47" s="417">
        <v>1</v>
      </c>
      <c r="O47" s="417"/>
      <c r="P47" s="418"/>
      <c r="Q47" s="418"/>
      <c r="R47" s="418"/>
      <c r="S47" s="418"/>
      <c r="T47" s="418"/>
      <c r="U47" s="418"/>
      <c r="V47" s="418"/>
      <c r="W47" s="418"/>
      <c r="X47" s="418"/>
      <c r="Y47" s="418"/>
      <c r="Z47" s="418"/>
      <c r="AA47" s="418"/>
      <c r="AB47" s="418"/>
      <c r="AC47" s="418"/>
      <c r="AD47" s="418"/>
      <c r="AE47" s="418"/>
      <c r="AF47" s="418"/>
      <c r="AG47" s="418"/>
      <c r="AH47" s="418"/>
      <c r="AI47" s="418"/>
      <c r="AJ47" s="418"/>
      <c r="AK47" s="418"/>
      <c r="AL47" s="418"/>
      <c r="AM47" s="418"/>
      <c r="AN47" s="418"/>
      <c r="AO47" s="418"/>
      <c r="AP47" s="418"/>
      <c r="AQ47" s="418"/>
      <c r="AR47" s="418"/>
      <c r="AS47" s="418"/>
      <c r="AT47" s="418"/>
      <c r="AU47" s="418"/>
      <c r="AV47" s="418"/>
      <c r="AW47" s="418"/>
      <c r="AX47" s="418"/>
      <c r="AY47" s="418"/>
      <c r="AZ47" s="418"/>
      <c r="BA47" s="418"/>
      <c r="BB47" s="418"/>
      <c r="BC47" s="418"/>
      <c r="BD47" s="418"/>
      <c r="BE47" s="420">
        <v>5</v>
      </c>
      <c r="BF47" s="420"/>
      <c r="BG47" s="420"/>
      <c r="BH47" s="420"/>
      <c r="BI47" s="420"/>
      <c r="BJ47" s="420"/>
      <c r="BK47" s="420"/>
      <c r="BL47" s="420"/>
      <c r="BM47" s="420"/>
      <c r="BN47" s="420"/>
      <c r="BO47" s="420"/>
      <c r="BP47" s="420"/>
      <c r="BQ47" s="420"/>
      <c r="BR47" s="420"/>
      <c r="BS47" s="418"/>
      <c r="BT47" s="418"/>
      <c r="BU4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3750</v>
      </c>
      <c r="BY4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7" s="423">
        <f>+SUM(BDCORRECTIVAINF[[#This Row],[Coste Chasis]:[Coste Mecanica]])</f>
        <v>3750</v>
      </c>
    </row>
    <row r="48" spans="1:78" s="410" customFormat="1" ht="12.75" x14ac:dyDescent="0.2">
      <c r="A48" s="411">
        <v>3158</v>
      </c>
      <c r="B48" s="412" t="s">
        <v>184</v>
      </c>
      <c r="C48" s="413" t="s">
        <v>178</v>
      </c>
      <c r="D48" s="413" t="s">
        <v>639</v>
      </c>
      <c r="E48" s="413" t="s">
        <v>161</v>
      </c>
      <c r="F48" s="413" t="s">
        <v>693</v>
      </c>
      <c r="G48" s="414" t="s">
        <v>597</v>
      </c>
      <c r="H48" s="415">
        <v>44938</v>
      </c>
      <c r="I48" s="415">
        <v>44938</v>
      </c>
      <c r="J48" s="416">
        <f>BDCORRECTIVAINF[[#This Row],[Fecha Fin]]-BDCORRECTIVAINF[[#This Row],[Fecha entrada]]+1</f>
        <v>1</v>
      </c>
      <c r="K48" s="417"/>
      <c r="L48" s="417"/>
      <c r="M48" s="417"/>
      <c r="N48" s="417">
        <v>1</v>
      </c>
      <c r="O48" s="417"/>
      <c r="P48" s="418"/>
      <c r="Q48" s="418"/>
      <c r="R48" s="418"/>
      <c r="S48" s="418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20">
        <v>5</v>
      </c>
      <c r="BF48" s="420"/>
      <c r="BG48" s="420"/>
      <c r="BH48" s="420"/>
      <c r="BI48" s="420"/>
      <c r="BJ48" s="420"/>
      <c r="BK48" s="420"/>
      <c r="BL48" s="420"/>
      <c r="BM48" s="420"/>
      <c r="BN48" s="420"/>
      <c r="BO48" s="420"/>
      <c r="BP48" s="420"/>
      <c r="BQ48" s="420"/>
      <c r="BR48" s="420"/>
      <c r="BS48" s="418"/>
      <c r="BT48" s="418"/>
      <c r="BU4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3750</v>
      </c>
      <c r="BY4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8" s="423">
        <f>+SUM(BDCORRECTIVAINF[[#This Row],[Coste Chasis]:[Coste Mecanica]])</f>
        <v>3750</v>
      </c>
    </row>
    <row r="49" spans="1:78" s="410" customFormat="1" ht="12.75" x14ac:dyDescent="0.2">
      <c r="A49" s="411">
        <v>3157</v>
      </c>
      <c r="B49" s="412" t="s">
        <v>102</v>
      </c>
      <c r="C49" s="413" t="s">
        <v>81</v>
      </c>
      <c r="D49" s="413" t="s">
        <v>639</v>
      </c>
      <c r="E49" s="413" t="s">
        <v>166</v>
      </c>
      <c r="F49" s="413" t="s">
        <v>733</v>
      </c>
      <c r="G49" s="414" t="s">
        <v>593</v>
      </c>
      <c r="H49" s="415">
        <v>44955</v>
      </c>
      <c r="I49" s="415">
        <v>44955</v>
      </c>
      <c r="J49" s="416">
        <f>BDCORRECTIVAINF[[#This Row],[Fecha Fin]]-BDCORRECTIVAINF[[#This Row],[Fecha entrada]]+1</f>
        <v>1</v>
      </c>
      <c r="K49" s="417"/>
      <c r="L49" s="417"/>
      <c r="M49" s="417"/>
      <c r="N49" s="417"/>
      <c r="O49" s="417">
        <v>1</v>
      </c>
      <c r="P49" s="418"/>
      <c r="Q49" s="418"/>
      <c r="R49" s="418"/>
      <c r="S49" s="418"/>
      <c r="T49" s="418"/>
      <c r="U49" s="418"/>
      <c r="V49" s="418"/>
      <c r="W49" s="418"/>
      <c r="X49" s="418"/>
      <c r="Y49" s="418"/>
      <c r="Z49" s="418"/>
      <c r="AA49" s="418"/>
      <c r="AB49" s="418"/>
      <c r="AC49" s="418"/>
      <c r="AD49" s="418"/>
      <c r="AE49" s="418"/>
      <c r="AF49" s="418"/>
      <c r="AG49" s="418"/>
      <c r="AH49" s="418"/>
      <c r="AI49" s="418"/>
      <c r="AJ49" s="418"/>
      <c r="AK49" s="418"/>
      <c r="AL49" s="418"/>
      <c r="AM49" s="418"/>
      <c r="AN49" s="418"/>
      <c r="AO49" s="418"/>
      <c r="AP49" s="418"/>
      <c r="AQ49" s="418"/>
      <c r="AR49" s="418"/>
      <c r="AS49" s="418"/>
      <c r="AT49" s="418"/>
      <c r="AU49" s="418"/>
      <c r="AV49" s="418"/>
      <c r="AW49" s="418"/>
      <c r="AX49" s="418"/>
      <c r="AY49" s="418"/>
      <c r="AZ49" s="418"/>
      <c r="BA49" s="418"/>
      <c r="BB49" s="418"/>
      <c r="BC49" s="418"/>
      <c r="BD49" s="418"/>
      <c r="BE49" s="420"/>
      <c r="BF49" s="420"/>
      <c r="BG49" s="420"/>
      <c r="BH49" s="420"/>
      <c r="BI49" s="420"/>
      <c r="BJ49" s="420"/>
      <c r="BK49" s="420"/>
      <c r="BL49" s="420"/>
      <c r="BM49" s="420"/>
      <c r="BN49" s="420"/>
      <c r="BO49" s="420"/>
      <c r="BP49" s="420"/>
      <c r="BQ49" s="420"/>
      <c r="BR49" s="420"/>
      <c r="BS49" s="418"/>
      <c r="BT49" s="418"/>
      <c r="BU4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4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4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4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4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49" s="423">
        <f>+SUM(BDCORRECTIVAINF[[#This Row],[Coste Chasis]:[Coste Mecanica]])</f>
        <v>0</v>
      </c>
    </row>
    <row r="50" spans="1:78" s="410" customFormat="1" ht="12.75" x14ac:dyDescent="0.2">
      <c r="A50" s="411">
        <v>3156</v>
      </c>
      <c r="B50" s="412" t="s">
        <v>138</v>
      </c>
      <c r="C50" s="413" t="s">
        <v>81</v>
      </c>
      <c r="D50" s="413" t="s">
        <v>639</v>
      </c>
      <c r="E50" s="413" t="s">
        <v>165</v>
      </c>
      <c r="F50" s="413" t="s">
        <v>687</v>
      </c>
      <c r="G50" s="414" t="s">
        <v>594</v>
      </c>
      <c r="H50" s="415">
        <v>44950</v>
      </c>
      <c r="I50" s="415">
        <v>44950</v>
      </c>
      <c r="J50" s="416">
        <f>BDCORRECTIVAINF[[#This Row],[Fecha Fin]]-BDCORRECTIVAINF[[#This Row],[Fecha entrada]]+1</f>
        <v>1</v>
      </c>
      <c r="K50" s="417"/>
      <c r="L50" s="417"/>
      <c r="M50" s="417"/>
      <c r="N50" s="417">
        <v>1</v>
      </c>
      <c r="O50" s="417"/>
      <c r="P50" s="418"/>
      <c r="Q50" s="418"/>
      <c r="R50" s="418"/>
      <c r="S50" s="418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20"/>
      <c r="BF50" s="420">
        <v>5</v>
      </c>
      <c r="BG50" s="420"/>
      <c r="BH50" s="420"/>
      <c r="BI50" s="420"/>
      <c r="BJ50" s="420"/>
      <c r="BK50" s="420"/>
      <c r="BL50" s="420"/>
      <c r="BM50" s="420"/>
      <c r="BN50" s="420"/>
      <c r="BO50" s="420"/>
      <c r="BP50" s="420"/>
      <c r="BQ50" s="420"/>
      <c r="BR50" s="420"/>
      <c r="BS50" s="418"/>
      <c r="BT50" s="418"/>
      <c r="BU5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5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0" s="423">
        <f>+SUM(BDCORRECTIVAINF[[#This Row],[Coste Chasis]:[Coste Mecanica]])</f>
        <v>4500</v>
      </c>
    </row>
    <row r="51" spans="1:78" s="410" customFormat="1" ht="12.75" x14ac:dyDescent="0.2">
      <c r="A51" s="411">
        <v>3155</v>
      </c>
      <c r="B51" s="412" t="s">
        <v>101</v>
      </c>
      <c r="C51" s="413" t="s">
        <v>81</v>
      </c>
      <c r="D51" s="413" t="s">
        <v>639</v>
      </c>
      <c r="E51" s="413" t="s">
        <v>165</v>
      </c>
      <c r="F51" s="413" t="s">
        <v>687</v>
      </c>
      <c r="G51" s="414" t="s">
        <v>594</v>
      </c>
      <c r="H51" s="415">
        <v>44951</v>
      </c>
      <c r="I51" s="415">
        <v>44951</v>
      </c>
      <c r="J51" s="416">
        <f>BDCORRECTIVAINF[[#This Row],[Fecha Fin]]-BDCORRECTIVAINF[[#This Row],[Fecha entrada]]+1</f>
        <v>1</v>
      </c>
      <c r="K51" s="417">
        <v>1</v>
      </c>
      <c r="L51" s="417"/>
      <c r="M51" s="417"/>
      <c r="N51" s="417"/>
      <c r="O51" s="417"/>
      <c r="P51" s="418"/>
      <c r="Q51" s="418"/>
      <c r="R51" s="418"/>
      <c r="S51" s="418"/>
      <c r="T51" s="418"/>
      <c r="U51" s="418"/>
      <c r="V51" s="418"/>
      <c r="W51" s="418"/>
      <c r="X51" s="418"/>
      <c r="Y51" s="418"/>
      <c r="Z51" s="418"/>
      <c r="AA51" s="418"/>
      <c r="AB51" s="418"/>
      <c r="AC51" s="418"/>
      <c r="AD51" s="418"/>
      <c r="AE51" s="418"/>
      <c r="AF51" s="418">
        <v>2</v>
      </c>
      <c r="AG51" s="418"/>
      <c r="AH51" s="418"/>
      <c r="AI51" s="418"/>
      <c r="AJ51" s="418"/>
      <c r="AK51" s="418"/>
      <c r="AL51" s="418"/>
      <c r="AM51" s="418"/>
      <c r="AN51" s="418"/>
      <c r="AO51" s="418"/>
      <c r="AP51" s="418"/>
      <c r="AQ51" s="418"/>
      <c r="AR51" s="418"/>
      <c r="AS51" s="418"/>
      <c r="AT51" s="418"/>
      <c r="AU51" s="418"/>
      <c r="AV51" s="418"/>
      <c r="AW51" s="418"/>
      <c r="AX51" s="418"/>
      <c r="AY51" s="418"/>
      <c r="AZ51" s="418"/>
      <c r="BA51" s="418"/>
      <c r="BB51" s="418"/>
      <c r="BC51" s="418"/>
      <c r="BD51" s="418"/>
      <c r="BE51" s="420"/>
      <c r="BF51" s="420"/>
      <c r="BG51" s="420"/>
      <c r="BH51" s="420"/>
      <c r="BI51" s="420"/>
      <c r="BJ51" s="420"/>
      <c r="BK51" s="420"/>
      <c r="BL51" s="420"/>
      <c r="BM51" s="420"/>
      <c r="BN51" s="420"/>
      <c r="BO51" s="420"/>
      <c r="BP51" s="420"/>
      <c r="BQ51" s="420"/>
      <c r="BR51" s="420"/>
      <c r="BS51" s="418"/>
      <c r="BT51" s="418"/>
      <c r="BU5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24000</v>
      </c>
      <c r="BV5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1" s="423">
        <f>+SUM(BDCORRECTIVAINF[[#This Row],[Coste Chasis]:[Coste Mecanica]])</f>
        <v>24000</v>
      </c>
    </row>
    <row r="52" spans="1:78" s="410" customFormat="1" ht="12.75" x14ac:dyDescent="0.2">
      <c r="A52" s="411">
        <v>3154</v>
      </c>
      <c r="B52" s="412" t="s">
        <v>103</v>
      </c>
      <c r="C52" s="413" t="s">
        <v>81</v>
      </c>
      <c r="D52" s="413" t="s">
        <v>639</v>
      </c>
      <c r="E52" s="413" t="s">
        <v>164</v>
      </c>
      <c r="F52" s="413" t="s">
        <v>687</v>
      </c>
      <c r="G52" s="414" t="s">
        <v>596</v>
      </c>
      <c r="H52" s="415">
        <v>44957</v>
      </c>
      <c r="I52" s="415">
        <v>44957</v>
      </c>
      <c r="J52" s="416">
        <f>BDCORRECTIVAINF[[#This Row],[Fecha Fin]]-BDCORRECTIVAINF[[#This Row],[Fecha entrada]]+1</f>
        <v>1</v>
      </c>
      <c r="K52" s="417"/>
      <c r="L52" s="417"/>
      <c r="M52" s="417"/>
      <c r="N52" s="417"/>
      <c r="O52" s="417">
        <v>1</v>
      </c>
      <c r="P52" s="418"/>
      <c r="Q52" s="418">
        <v>1</v>
      </c>
      <c r="R52" s="418"/>
      <c r="S52" s="418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20"/>
      <c r="BF52" s="420"/>
      <c r="BG52" s="420"/>
      <c r="BH52" s="420"/>
      <c r="BI52" s="420"/>
      <c r="BJ52" s="420"/>
      <c r="BK52" s="420"/>
      <c r="BL52" s="420"/>
      <c r="BM52" s="420"/>
      <c r="BN52" s="420"/>
      <c r="BO52" s="420"/>
      <c r="BP52" s="420"/>
      <c r="BQ52" s="420"/>
      <c r="BR52" s="420"/>
      <c r="BS52" s="418"/>
      <c r="BT52" s="418"/>
      <c r="BU5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5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2" s="423">
        <f>+SUM(BDCORRECTIVAINF[[#This Row],[Coste Chasis]:[Coste Mecanica]])</f>
        <v>11000</v>
      </c>
    </row>
    <row r="53" spans="1:78" s="410" customFormat="1" ht="12.75" x14ac:dyDescent="0.2">
      <c r="A53" s="411">
        <v>3153</v>
      </c>
      <c r="B53" s="412" t="s">
        <v>110</v>
      </c>
      <c r="C53" s="413" t="s">
        <v>81</v>
      </c>
      <c r="D53" s="413" t="s">
        <v>639</v>
      </c>
      <c r="E53" s="413" t="s">
        <v>161</v>
      </c>
      <c r="F53" s="413" t="s">
        <v>648</v>
      </c>
      <c r="G53" s="414" t="s">
        <v>597</v>
      </c>
      <c r="H53" s="415">
        <v>44927</v>
      </c>
      <c r="I53" s="415">
        <v>44927</v>
      </c>
      <c r="J53" s="416">
        <f>BDCORRECTIVAINF[[#This Row],[Fecha Fin]]-BDCORRECTIVAINF[[#This Row],[Fecha entrada]]+1</f>
        <v>1</v>
      </c>
      <c r="K53" s="417">
        <v>1</v>
      </c>
      <c r="L53" s="417"/>
      <c r="M53" s="417"/>
      <c r="N53" s="417"/>
      <c r="O53" s="417"/>
      <c r="P53" s="418"/>
      <c r="Q53" s="418"/>
      <c r="R53" s="418"/>
      <c r="S53" s="418"/>
      <c r="T53" s="418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>
        <v>2</v>
      </c>
      <c r="AG53" s="418"/>
      <c r="AH53" s="418"/>
      <c r="AI53" s="418"/>
      <c r="AJ53" s="418"/>
      <c r="AK53" s="418"/>
      <c r="AL53" s="41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18"/>
      <c r="BE53" s="420"/>
      <c r="BF53" s="420"/>
      <c r="BG53" s="420"/>
      <c r="BH53" s="420"/>
      <c r="BI53" s="420"/>
      <c r="BJ53" s="420"/>
      <c r="BK53" s="420"/>
      <c r="BL53" s="420"/>
      <c r="BM53" s="420"/>
      <c r="BN53" s="420"/>
      <c r="BO53" s="420"/>
      <c r="BP53" s="420"/>
      <c r="BQ53" s="420"/>
      <c r="BR53" s="420"/>
      <c r="BS53" s="418"/>
      <c r="BT53" s="418"/>
      <c r="BU5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24000</v>
      </c>
      <c r="BV5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3" s="423">
        <f>+SUM(BDCORRECTIVAINF[[#This Row],[Coste Chasis]:[Coste Mecanica]])</f>
        <v>24000</v>
      </c>
    </row>
    <row r="54" spans="1:78" s="410" customFormat="1" ht="12.75" x14ac:dyDescent="0.2">
      <c r="A54" s="411">
        <v>3152</v>
      </c>
      <c r="B54" s="412" t="s">
        <v>108</v>
      </c>
      <c r="C54" s="413" t="s">
        <v>81</v>
      </c>
      <c r="D54" s="413" t="s">
        <v>639</v>
      </c>
      <c r="E54" s="413" t="s">
        <v>161</v>
      </c>
      <c r="F54" s="413" t="s">
        <v>680</v>
      </c>
      <c r="G54" s="414" t="s">
        <v>597</v>
      </c>
      <c r="H54" s="415">
        <v>44927</v>
      </c>
      <c r="I54" s="415">
        <v>44927</v>
      </c>
      <c r="J54" s="416">
        <f>BDCORRECTIVAINF[[#This Row],[Fecha Fin]]-BDCORRECTIVAINF[[#This Row],[Fecha entrada]]+1</f>
        <v>1</v>
      </c>
      <c r="K54" s="417"/>
      <c r="L54" s="417"/>
      <c r="M54" s="417">
        <v>1</v>
      </c>
      <c r="N54" s="417"/>
      <c r="O54" s="417"/>
      <c r="P54" s="418"/>
      <c r="Q54" s="418"/>
      <c r="R54" s="418"/>
      <c r="S54" s="418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>
        <v>1</v>
      </c>
      <c r="BC54" s="418"/>
      <c r="BD54" s="418"/>
      <c r="BE54" s="420"/>
      <c r="BF54" s="420"/>
      <c r="BG54" s="420"/>
      <c r="BH54" s="420"/>
      <c r="BI54" s="420"/>
      <c r="BJ54" s="420"/>
      <c r="BK54" s="420"/>
      <c r="BL54" s="420"/>
      <c r="BM54" s="420"/>
      <c r="BN54" s="420"/>
      <c r="BO54" s="420"/>
      <c r="BP54" s="420"/>
      <c r="BQ54" s="420"/>
      <c r="BR54" s="420"/>
      <c r="BS54" s="418"/>
      <c r="BT54" s="418"/>
      <c r="BU5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5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4" s="423">
        <f>+SUM(BDCORRECTIVAINF[[#This Row],[Coste Chasis]:[Coste Mecanica]])</f>
        <v>16000</v>
      </c>
    </row>
    <row r="55" spans="1:78" s="410" customFormat="1" ht="12.75" x14ac:dyDescent="0.2">
      <c r="A55" s="411">
        <v>3151</v>
      </c>
      <c r="B55" s="412" t="s">
        <v>275</v>
      </c>
      <c r="C55" s="413" t="s">
        <v>81</v>
      </c>
      <c r="D55" s="413" t="s">
        <v>639</v>
      </c>
      <c r="E55" s="413" t="s">
        <v>162</v>
      </c>
      <c r="F55" s="413" t="s">
        <v>648</v>
      </c>
      <c r="G55" s="414" t="s">
        <v>595</v>
      </c>
      <c r="H55" s="415">
        <v>44927</v>
      </c>
      <c r="I55" s="415">
        <v>44927</v>
      </c>
      <c r="J55" s="416">
        <f>BDCORRECTIVAINF[[#This Row],[Fecha Fin]]-BDCORRECTIVAINF[[#This Row],[Fecha entrada]]+1</f>
        <v>1</v>
      </c>
      <c r="K55" s="417"/>
      <c r="L55" s="417"/>
      <c r="M55" s="417">
        <v>1</v>
      </c>
      <c r="N55" s="417"/>
      <c r="O55" s="417"/>
      <c r="P55" s="418"/>
      <c r="Q55" s="418"/>
      <c r="R55" s="418"/>
      <c r="S55" s="418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>
        <v>1</v>
      </c>
      <c r="BC55" s="418"/>
      <c r="BD55" s="418"/>
      <c r="BE55" s="420"/>
      <c r="BF55" s="420"/>
      <c r="BG55" s="420"/>
      <c r="BH55" s="420"/>
      <c r="BI55" s="420"/>
      <c r="BJ55" s="420"/>
      <c r="BK55" s="420"/>
      <c r="BL55" s="420"/>
      <c r="BM55" s="420"/>
      <c r="BN55" s="420"/>
      <c r="BO55" s="420"/>
      <c r="BP55" s="420"/>
      <c r="BQ55" s="420"/>
      <c r="BR55" s="420"/>
      <c r="BS55" s="418"/>
      <c r="BT55" s="418"/>
      <c r="BU5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5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5" s="423">
        <f>+SUM(BDCORRECTIVAINF[[#This Row],[Coste Chasis]:[Coste Mecanica]])</f>
        <v>16000</v>
      </c>
    </row>
    <row r="56" spans="1:78" s="410" customFormat="1" ht="12.75" x14ac:dyDescent="0.2">
      <c r="A56" s="411">
        <v>3150</v>
      </c>
      <c r="B56" s="412" t="s">
        <v>184</v>
      </c>
      <c r="C56" s="413" t="s">
        <v>178</v>
      </c>
      <c r="D56" s="413" t="s">
        <v>639</v>
      </c>
      <c r="E56" s="413" t="s">
        <v>161</v>
      </c>
      <c r="F56" s="413" t="s">
        <v>693</v>
      </c>
      <c r="G56" s="414" t="s">
        <v>597</v>
      </c>
      <c r="H56" s="415">
        <v>44927</v>
      </c>
      <c r="I56" s="415">
        <v>44927</v>
      </c>
      <c r="J56" s="416">
        <f>BDCORRECTIVAINF[[#This Row],[Fecha Fin]]-BDCORRECTIVAINF[[#This Row],[Fecha entrada]]+1</f>
        <v>1</v>
      </c>
      <c r="K56" s="417"/>
      <c r="L56" s="417">
        <v>1</v>
      </c>
      <c r="M56" s="417"/>
      <c r="N56" s="417"/>
      <c r="O56" s="417"/>
      <c r="P56" s="418"/>
      <c r="Q56" s="418"/>
      <c r="R56" s="418"/>
      <c r="S56" s="418"/>
      <c r="T56" s="418"/>
      <c r="U56" s="418"/>
      <c r="V56" s="418"/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418"/>
      <c r="AL56" s="418"/>
      <c r="AM56" s="418"/>
      <c r="AN56" s="418"/>
      <c r="AO56" s="418"/>
      <c r="AP56" s="418"/>
      <c r="AQ56" s="418"/>
      <c r="AR56" s="418"/>
      <c r="AS56" s="418">
        <v>1</v>
      </c>
      <c r="AT56" s="418"/>
      <c r="AU56" s="418"/>
      <c r="AV56" s="418"/>
      <c r="AW56" s="418"/>
      <c r="AX56" s="418"/>
      <c r="AY56" s="418"/>
      <c r="AZ56" s="418"/>
      <c r="BA56" s="418"/>
      <c r="BB56" s="418"/>
      <c r="BC56" s="418"/>
      <c r="BD56" s="418"/>
      <c r="BE56" s="420"/>
      <c r="BF56" s="420"/>
      <c r="BG56" s="420"/>
      <c r="BH56" s="420"/>
      <c r="BI56" s="420"/>
      <c r="BJ56" s="420"/>
      <c r="BK56" s="420"/>
      <c r="BL56" s="420"/>
      <c r="BM56" s="420"/>
      <c r="BN56" s="420"/>
      <c r="BO56" s="420"/>
      <c r="BP56" s="420"/>
      <c r="BQ56" s="420"/>
      <c r="BR56" s="420"/>
      <c r="BS56" s="418"/>
      <c r="BT56" s="418"/>
      <c r="BU5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5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6" s="423">
        <f>+SUM(BDCORRECTIVAINF[[#This Row],[Coste Chasis]:[Coste Mecanica]])</f>
        <v>62000</v>
      </c>
    </row>
    <row r="57" spans="1:78" s="410" customFormat="1" ht="12.75" x14ac:dyDescent="0.2">
      <c r="A57" s="411">
        <v>3149</v>
      </c>
      <c r="B57" s="412" t="s">
        <v>129</v>
      </c>
      <c r="C57" s="413" t="s">
        <v>81</v>
      </c>
      <c r="D57" s="413" t="s">
        <v>639</v>
      </c>
      <c r="E57" s="413" t="s">
        <v>162</v>
      </c>
      <c r="F57" s="413" t="s">
        <v>640</v>
      </c>
      <c r="G57" s="414" t="s">
        <v>595</v>
      </c>
      <c r="H57" s="415">
        <v>44927</v>
      </c>
      <c r="I57" s="415">
        <v>44927</v>
      </c>
      <c r="J57" s="416">
        <f>BDCORRECTIVAINF[[#This Row],[Fecha Fin]]-BDCORRECTIVAINF[[#This Row],[Fecha entrada]]+1</f>
        <v>1</v>
      </c>
      <c r="K57" s="417"/>
      <c r="L57" s="417"/>
      <c r="M57" s="417">
        <v>1</v>
      </c>
      <c r="N57" s="417"/>
      <c r="O57" s="417"/>
      <c r="P57" s="418"/>
      <c r="Q57" s="418"/>
      <c r="R57" s="418"/>
      <c r="S57" s="418"/>
      <c r="T57" s="418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>
        <v>1</v>
      </c>
      <c r="BC57" s="418"/>
      <c r="BD57" s="418"/>
      <c r="BE57" s="420"/>
      <c r="BF57" s="420"/>
      <c r="BG57" s="420"/>
      <c r="BH57" s="420"/>
      <c r="BI57" s="420"/>
      <c r="BJ57" s="420"/>
      <c r="BK57" s="420"/>
      <c r="BL57" s="420"/>
      <c r="BM57" s="420"/>
      <c r="BN57" s="420"/>
      <c r="BO57" s="420"/>
      <c r="BP57" s="420"/>
      <c r="BQ57" s="420"/>
      <c r="BR57" s="420"/>
      <c r="BS57" s="418"/>
      <c r="BT57" s="418"/>
      <c r="BU5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5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5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7" s="423">
        <f>+SUM(BDCORRECTIVAINF[[#This Row],[Coste Chasis]:[Coste Mecanica]])</f>
        <v>16000</v>
      </c>
    </row>
    <row r="58" spans="1:78" s="410" customFormat="1" ht="12.75" x14ac:dyDescent="0.2">
      <c r="A58" s="411">
        <v>3148</v>
      </c>
      <c r="B58" s="412" t="s">
        <v>103</v>
      </c>
      <c r="C58" s="413" t="s">
        <v>81</v>
      </c>
      <c r="D58" s="413" t="s">
        <v>639</v>
      </c>
      <c r="E58" s="413" t="s">
        <v>164</v>
      </c>
      <c r="F58" s="413" t="s">
        <v>687</v>
      </c>
      <c r="G58" s="414" t="s">
        <v>596</v>
      </c>
      <c r="H58" s="415">
        <v>44956</v>
      </c>
      <c r="I58" s="415">
        <v>44956</v>
      </c>
      <c r="J58" s="416">
        <f>BDCORRECTIVAINF[[#This Row],[Fecha Fin]]-BDCORRECTIVAINF[[#This Row],[Fecha entrada]]+1</f>
        <v>1</v>
      </c>
      <c r="K58" s="417"/>
      <c r="L58" s="417"/>
      <c r="M58" s="417"/>
      <c r="N58" s="417">
        <v>1</v>
      </c>
      <c r="O58" s="417"/>
      <c r="P58" s="418"/>
      <c r="Q58" s="418"/>
      <c r="R58" s="418"/>
      <c r="S58" s="418"/>
      <c r="T58" s="418"/>
      <c r="U58" s="418"/>
      <c r="V58" s="418"/>
      <c r="W58" s="418"/>
      <c r="X58" s="418"/>
      <c r="Y58" s="418"/>
      <c r="Z58" s="418"/>
      <c r="AA58" s="418"/>
      <c r="AB58" s="418"/>
      <c r="AC58" s="418"/>
      <c r="AD58" s="418"/>
      <c r="AE58" s="418"/>
      <c r="AF58" s="418"/>
      <c r="AG58" s="418"/>
      <c r="AH58" s="418"/>
      <c r="AI58" s="418"/>
      <c r="AJ58" s="418"/>
      <c r="AK58" s="418"/>
      <c r="AL58" s="418"/>
      <c r="AM58" s="418"/>
      <c r="AN58" s="418"/>
      <c r="AO58" s="418"/>
      <c r="AP58" s="418"/>
      <c r="AQ58" s="418"/>
      <c r="AR58" s="418"/>
      <c r="AS58" s="418"/>
      <c r="AT58" s="418"/>
      <c r="AU58" s="418"/>
      <c r="AV58" s="418"/>
      <c r="AW58" s="418"/>
      <c r="AX58" s="418"/>
      <c r="AY58" s="418"/>
      <c r="AZ58" s="418"/>
      <c r="BA58" s="418"/>
      <c r="BB58" s="418"/>
      <c r="BC58" s="418"/>
      <c r="BD58" s="418"/>
      <c r="BE58" s="420"/>
      <c r="BF58" s="420">
        <v>5</v>
      </c>
      <c r="BG58" s="420"/>
      <c r="BH58" s="420"/>
      <c r="BI58" s="420"/>
      <c r="BJ58" s="420"/>
      <c r="BK58" s="420"/>
      <c r="BL58" s="420"/>
      <c r="BM58" s="420"/>
      <c r="BN58" s="420"/>
      <c r="BO58" s="420"/>
      <c r="BP58" s="420"/>
      <c r="BQ58" s="420"/>
      <c r="BR58" s="420"/>
      <c r="BS58" s="418"/>
      <c r="BT58" s="418"/>
      <c r="BU5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5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8" s="423">
        <f>+SUM(BDCORRECTIVAINF[[#This Row],[Coste Chasis]:[Coste Mecanica]])</f>
        <v>4500</v>
      </c>
    </row>
    <row r="59" spans="1:78" s="410" customFormat="1" ht="12.75" x14ac:dyDescent="0.2">
      <c r="A59" s="411">
        <v>3147</v>
      </c>
      <c r="B59" s="412" t="s">
        <v>123</v>
      </c>
      <c r="C59" s="413" t="s">
        <v>81</v>
      </c>
      <c r="D59" s="413" t="s">
        <v>639</v>
      </c>
      <c r="E59" s="413" t="s">
        <v>164</v>
      </c>
      <c r="F59" s="413" t="s">
        <v>687</v>
      </c>
      <c r="G59" s="414" t="s">
        <v>596</v>
      </c>
      <c r="H59" s="415">
        <v>44956</v>
      </c>
      <c r="I59" s="415">
        <v>44956</v>
      </c>
      <c r="J59" s="416">
        <f>BDCORRECTIVAINF[[#This Row],[Fecha Fin]]-BDCORRECTIVAINF[[#This Row],[Fecha entrada]]+1</f>
        <v>1</v>
      </c>
      <c r="K59" s="417"/>
      <c r="L59" s="417"/>
      <c r="M59" s="417"/>
      <c r="N59" s="417">
        <v>1</v>
      </c>
      <c r="O59" s="417"/>
      <c r="P59" s="418"/>
      <c r="Q59" s="418"/>
      <c r="R59" s="418"/>
      <c r="S59" s="418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20"/>
      <c r="BF59" s="420">
        <v>5</v>
      </c>
      <c r="BG59" s="420"/>
      <c r="BH59" s="420"/>
      <c r="BI59" s="420"/>
      <c r="BJ59" s="420"/>
      <c r="BK59" s="420"/>
      <c r="BL59" s="420"/>
      <c r="BM59" s="420"/>
      <c r="BN59" s="420"/>
      <c r="BO59" s="420"/>
      <c r="BP59" s="420"/>
      <c r="BQ59" s="420"/>
      <c r="BR59" s="420"/>
      <c r="BS59" s="418"/>
      <c r="BT59" s="418"/>
      <c r="BU5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5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5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5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5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59" s="423">
        <f>+SUM(BDCORRECTIVAINF[[#This Row],[Coste Chasis]:[Coste Mecanica]])</f>
        <v>4500</v>
      </c>
    </row>
    <row r="60" spans="1:78" s="410" customFormat="1" ht="12.75" x14ac:dyDescent="0.2">
      <c r="A60" s="411">
        <v>3146</v>
      </c>
      <c r="B60" s="412" t="s">
        <v>131</v>
      </c>
      <c r="C60" s="413" t="s">
        <v>82</v>
      </c>
      <c r="D60" s="413" t="s">
        <v>704</v>
      </c>
      <c r="E60" s="413" t="s">
        <v>163</v>
      </c>
      <c r="F60" s="413" t="s">
        <v>707</v>
      </c>
      <c r="G60" s="414" t="s">
        <v>592</v>
      </c>
      <c r="H60" s="415">
        <v>44945</v>
      </c>
      <c r="I60" s="415">
        <v>44945</v>
      </c>
      <c r="J60" s="416">
        <f>BDCORRECTIVAINF[[#This Row],[Fecha Fin]]-BDCORRECTIVAINF[[#This Row],[Fecha entrada]]+1</f>
        <v>1</v>
      </c>
      <c r="K60" s="417"/>
      <c r="L60" s="417"/>
      <c r="M60" s="417">
        <v>1</v>
      </c>
      <c r="N60" s="417"/>
      <c r="O60" s="417"/>
      <c r="P60" s="418"/>
      <c r="Q60" s="418"/>
      <c r="R60" s="418"/>
      <c r="S60" s="418"/>
      <c r="T60" s="418"/>
      <c r="U60" s="418"/>
      <c r="V60" s="418"/>
      <c r="W60" s="418"/>
      <c r="X60" s="418"/>
      <c r="Y60" s="418"/>
      <c r="Z60" s="418"/>
      <c r="AA60" s="418"/>
      <c r="AB60" s="418"/>
      <c r="AC60" s="418"/>
      <c r="AD60" s="418"/>
      <c r="AE60" s="418"/>
      <c r="AF60" s="418"/>
      <c r="AG60" s="418"/>
      <c r="AH60" s="418"/>
      <c r="AI60" s="418"/>
      <c r="AJ60" s="418"/>
      <c r="AK60" s="418"/>
      <c r="AL60" s="418"/>
      <c r="AM60" s="418"/>
      <c r="AN60" s="418"/>
      <c r="AO60" s="418"/>
      <c r="AP60" s="418"/>
      <c r="AQ60" s="418"/>
      <c r="AR60" s="418"/>
      <c r="AS60" s="418"/>
      <c r="AT60" s="418"/>
      <c r="AU60" s="418"/>
      <c r="AV60" s="418"/>
      <c r="AW60" s="418"/>
      <c r="AX60" s="418"/>
      <c r="AY60" s="418"/>
      <c r="AZ60" s="418"/>
      <c r="BA60" s="418"/>
      <c r="BB60" s="418"/>
      <c r="BC60" s="418"/>
      <c r="BD60" s="418"/>
      <c r="BE60" s="420"/>
      <c r="BF60" s="420"/>
      <c r="BG60" s="420"/>
      <c r="BH60" s="420"/>
      <c r="BI60" s="420"/>
      <c r="BJ60" s="420"/>
      <c r="BK60" s="420"/>
      <c r="BL60" s="420"/>
      <c r="BM60" s="420"/>
      <c r="BN60" s="420"/>
      <c r="BO60" s="420"/>
      <c r="BP60" s="420"/>
      <c r="BQ60" s="420"/>
      <c r="BR60" s="420"/>
      <c r="BS60" s="418"/>
      <c r="BT60" s="418"/>
      <c r="BU6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0" s="423">
        <f>+SUM(BDCORRECTIVAINF[[#This Row],[Coste Chasis]:[Coste Mecanica]])</f>
        <v>0</v>
      </c>
    </row>
    <row r="61" spans="1:78" s="410" customFormat="1" ht="12.75" x14ac:dyDescent="0.2">
      <c r="A61" s="411">
        <v>3145</v>
      </c>
      <c r="B61" s="412" t="s">
        <v>135</v>
      </c>
      <c r="C61" s="413" t="s">
        <v>82</v>
      </c>
      <c r="D61" s="413" t="s">
        <v>704</v>
      </c>
      <c r="E61" s="413" t="s">
        <v>163</v>
      </c>
      <c r="F61" s="413" t="s">
        <v>707</v>
      </c>
      <c r="G61" s="414" t="s">
        <v>592</v>
      </c>
      <c r="H61" s="415">
        <v>44945</v>
      </c>
      <c r="I61" s="415">
        <v>44945</v>
      </c>
      <c r="J61" s="416">
        <f>BDCORRECTIVAINF[[#This Row],[Fecha Fin]]-BDCORRECTIVAINF[[#This Row],[Fecha entrada]]+1</f>
        <v>1</v>
      </c>
      <c r="K61" s="417"/>
      <c r="L61" s="417"/>
      <c r="M61" s="417"/>
      <c r="N61" s="417"/>
      <c r="O61" s="417">
        <v>1</v>
      </c>
      <c r="P61" s="418"/>
      <c r="Q61" s="418"/>
      <c r="R61" s="418"/>
      <c r="S61" s="418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20"/>
      <c r="BF61" s="420"/>
      <c r="BG61" s="420"/>
      <c r="BH61" s="420"/>
      <c r="BI61" s="420"/>
      <c r="BJ61" s="420"/>
      <c r="BK61" s="420"/>
      <c r="BL61" s="420"/>
      <c r="BM61" s="420"/>
      <c r="BN61" s="420"/>
      <c r="BO61" s="420"/>
      <c r="BP61" s="420"/>
      <c r="BQ61" s="420"/>
      <c r="BR61" s="420"/>
      <c r="BS61" s="418"/>
      <c r="BT61" s="418"/>
      <c r="BU6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1" s="423">
        <f>+SUM(BDCORRECTIVAINF[[#This Row],[Coste Chasis]:[Coste Mecanica]])</f>
        <v>0</v>
      </c>
    </row>
    <row r="62" spans="1:78" s="410" customFormat="1" ht="12.75" x14ac:dyDescent="0.2">
      <c r="A62" s="411">
        <v>3144</v>
      </c>
      <c r="B62" s="412" t="s">
        <v>135</v>
      </c>
      <c r="C62" s="413" t="s">
        <v>82</v>
      </c>
      <c r="D62" s="413" t="s">
        <v>704</v>
      </c>
      <c r="E62" s="413" t="s">
        <v>163</v>
      </c>
      <c r="F62" s="413" t="s">
        <v>707</v>
      </c>
      <c r="G62" s="414" t="s">
        <v>592</v>
      </c>
      <c r="H62" s="415">
        <v>44939</v>
      </c>
      <c r="I62" s="415">
        <v>44939</v>
      </c>
      <c r="J62" s="416">
        <f>BDCORRECTIVAINF[[#This Row],[Fecha Fin]]-BDCORRECTIVAINF[[#This Row],[Fecha entrada]]+1</f>
        <v>1</v>
      </c>
      <c r="K62" s="417"/>
      <c r="L62" s="417">
        <v>1</v>
      </c>
      <c r="M62" s="417"/>
      <c r="N62" s="417"/>
      <c r="O62" s="417"/>
      <c r="P62" s="418"/>
      <c r="Q62" s="418"/>
      <c r="R62" s="418"/>
      <c r="S62" s="418"/>
      <c r="T62" s="418"/>
      <c r="U62" s="418"/>
      <c r="V62" s="418"/>
      <c r="W62" s="418"/>
      <c r="X62" s="418"/>
      <c r="Y62" s="418"/>
      <c r="Z62" s="418"/>
      <c r="AA62" s="418"/>
      <c r="AB62" s="418"/>
      <c r="AC62" s="418"/>
      <c r="AD62" s="418"/>
      <c r="AE62" s="418"/>
      <c r="AF62" s="418"/>
      <c r="AG62" s="418"/>
      <c r="AH62" s="418"/>
      <c r="AI62" s="418"/>
      <c r="AJ62" s="418"/>
      <c r="AK62" s="418"/>
      <c r="AL62" s="418"/>
      <c r="AM62" s="418"/>
      <c r="AN62" s="418"/>
      <c r="AO62" s="418"/>
      <c r="AP62" s="418"/>
      <c r="AQ62" s="418"/>
      <c r="AR62" s="418"/>
      <c r="AS62" s="418"/>
      <c r="AT62" s="418"/>
      <c r="AU62" s="418"/>
      <c r="AV62" s="418"/>
      <c r="AW62" s="418"/>
      <c r="AX62" s="418"/>
      <c r="AY62" s="418"/>
      <c r="AZ62" s="418"/>
      <c r="BA62" s="418"/>
      <c r="BB62" s="418"/>
      <c r="BC62" s="418"/>
      <c r="BD62" s="418"/>
      <c r="BE62" s="420"/>
      <c r="BF62" s="420"/>
      <c r="BG62" s="420"/>
      <c r="BH62" s="420"/>
      <c r="BI62" s="420"/>
      <c r="BJ62" s="420"/>
      <c r="BK62" s="420"/>
      <c r="BL62" s="420"/>
      <c r="BM62" s="420"/>
      <c r="BN62" s="420"/>
      <c r="BO62" s="420"/>
      <c r="BP62" s="420"/>
      <c r="BQ62" s="420"/>
      <c r="BR62" s="420"/>
      <c r="BS62" s="418"/>
      <c r="BT62" s="418"/>
      <c r="BU6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2" s="423">
        <f>+SUM(BDCORRECTIVAINF[[#This Row],[Coste Chasis]:[Coste Mecanica]])</f>
        <v>0</v>
      </c>
    </row>
    <row r="63" spans="1:78" s="410" customFormat="1" ht="12.75" x14ac:dyDescent="0.2">
      <c r="A63" s="411">
        <v>3143</v>
      </c>
      <c r="B63" s="412" t="s">
        <v>155</v>
      </c>
      <c r="C63" s="413" t="s">
        <v>178</v>
      </c>
      <c r="D63" s="413" t="s">
        <v>639</v>
      </c>
      <c r="E63" s="413" t="s">
        <v>163</v>
      </c>
      <c r="F63" s="413" t="s">
        <v>698</v>
      </c>
      <c r="G63" s="414" t="s">
        <v>592</v>
      </c>
      <c r="H63" s="415">
        <v>44945</v>
      </c>
      <c r="I63" s="415">
        <v>44945</v>
      </c>
      <c r="J63" s="416">
        <f>BDCORRECTIVAINF[[#This Row],[Fecha Fin]]-BDCORRECTIVAINF[[#This Row],[Fecha entrada]]+1</f>
        <v>1</v>
      </c>
      <c r="K63" s="417"/>
      <c r="L63" s="417"/>
      <c r="M63" s="417"/>
      <c r="N63" s="417"/>
      <c r="O63" s="417">
        <v>1</v>
      </c>
      <c r="P63" s="418"/>
      <c r="Q63" s="418"/>
      <c r="R63" s="418"/>
      <c r="S63" s="418"/>
      <c r="T63" s="418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20"/>
      <c r="BF63" s="420"/>
      <c r="BG63" s="420"/>
      <c r="BH63" s="420"/>
      <c r="BI63" s="420"/>
      <c r="BJ63" s="420"/>
      <c r="BK63" s="420"/>
      <c r="BL63" s="420"/>
      <c r="BM63" s="420"/>
      <c r="BN63" s="420"/>
      <c r="BO63" s="420"/>
      <c r="BP63" s="420"/>
      <c r="BQ63" s="420"/>
      <c r="BR63" s="420"/>
      <c r="BS63" s="418"/>
      <c r="BT63" s="418"/>
      <c r="BU6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3" s="423">
        <f>+SUM(BDCORRECTIVAINF[[#This Row],[Coste Chasis]:[Coste Mecanica]])</f>
        <v>0</v>
      </c>
    </row>
    <row r="64" spans="1:78" s="410" customFormat="1" ht="12.75" x14ac:dyDescent="0.2">
      <c r="A64" s="411">
        <v>3142</v>
      </c>
      <c r="B64" s="412" t="s">
        <v>112</v>
      </c>
      <c r="C64" s="413" t="s">
        <v>81</v>
      </c>
      <c r="D64" s="413" t="s">
        <v>639</v>
      </c>
      <c r="E64" s="413" t="s">
        <v>161</v>
      </c>
      <c r="F64" s="413" t="s">
        <v>680</v>
      </c>
      <c r="G64" s="414" t="s">
        <v>597</v>
      </c>
      <c r="H64" s="415">
        <v>44937</v>
      </c>
      <c r="I64" s="415">
        <v>44937</v>
      </c>
      <c r="J64" s="416">
        <f>BDCORRECTIVAINF[[#This Row],[Fecha Fin]]-BDCORRECTIVAINF[[#This Row],[Fecha entrada]]+1</f>
        <v>1</v>
      </c>
      <c r="K64" s="417"/>
      <c r="L64" s="417"/>
      <c r="M64" s="417"/>
      <c r="N64" s="417"/>
      <c r="O64" s="417">
        <v>1</v>
      </c>
      <c r="P64" s="418"/>
      <c r="Q64" s="418"/>
      <c r="R64" s="418"/>
      <c r="S64" s="418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20"/>
      <c r="BF64" s="420"/>
      <c r="BG64" s="420"/>
      <c r="BH64" s="420"/>
      <c r="BI64" s="420"/>
      <c r="BJ64" s="420"/>
      <c r="BK64" s="420"/>
      <c r="BL64" s="420"/>
      <c r="BM64" s="420"/>
      <c r="BN64" s="420"/>
      <c r="BO64" s="420"/>
      <c r="BP64" s="420"/>
      <c r="BQ64" s="420"/>
      <c r="BR64" s="420"/>
      <c r="BS64" s="418"/>
      <c r="BT64" s="418"/>
      <c r="BU6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4" s="423">
        <f>+SUM(BDCORRECTIVAINF[[#This Row],[Coste Chasis]:[Coste Mecanica]])</f>
        <v>0</v>
      </c>
    </row>
    <row r="65" spans="1:78" s="410" customFormat="1" ht="12.75" x14ac:dyDescent="0.2">
      <c r="A65" s="411">
        <v>3141</v>
      </c>
      <c r="B65" s="412" t="s">
        <v>157</v>
      </c>
      <c r="C65" s="413" t="s">
        <v>178</v>
      </c>
      <c r="D65" s="413" t="s">
        <v>639</v>
      </c>
      <c r="E65" s="413" t="s">
        <v>161</v>
      </c>
      <c r="F65" s="413" t="s">
        <v>693</v>
      </c>
      <c r="G65" s="414" t="s">
        <v>597</v>
      </c>
      <c r="H65" s="415">
        <v>44938</v>
      </c>
      <c r="I65" s="415">
        <v>44938</v>
      </c>
      <c r="J65" s="416">
        <f>BDCORRECTIVAINF[[#This Row],[Fecha Fin]]-BDCORRECTIVAINF[[#This Row],[Fecha entrada]]+1</f>
        <v>1</v>
      </c>
      <c r="K65" s="417"/>
      <c r="L65" s="417"/>
      <c r="M65" s="417">
        <v>1</v>
      </c>
      <c r="N65" s="417"/>
      <c r="O65" s="417"/>
      <c r="P65" s="418"/>
      <c r="Q65" s="418"/>
      <c r="R65" s="418"/>
      <c r="S65" s="418"/>
      <c r="T65" s="418"/>
      <c r="U65" s="418"/>
      <c r="V65" s="418"/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418"/>
      <c r="AL65" s="418"/>
      <c r="AM65" s="418"/>
      <c r="AN65" s="418"/>
      <c r="AO65" s="418"/>
      <c r="AP65" s="418"/>
      <c r="AQ65" s="418"/>
      <c r="AR65" s="418"/>
      <c r="AS65" s="418"/>
      <c r="AT65" s="418"/>
      <c r="AU65" s="418"/>
      <c r="AV65" s="418"/>
      <c r="AW65" s="418"/>
      <c r="AX65" s="418"/>
      <c r="AY65" s="418"/>
      <c r="AZ65" s="418"/>
      <c r="BA65" s="418"/>
      <c r="BB65" s="418"/>
      <c r="BC65" s="418"/>
      <c r="BD65" s="418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18"/>
      <c r="BT65" s="418"/>
      <c r="BU6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5" s="423">
        <f>+SUM(BDCORRECTIVAINF[[#This Row],[Coste Chasis]:[Coste Mecanica]])</f>
        <v>0</v>
      </c>
    </row>
    <row r="66" spans="1:78" s="410" customFormat="1" ht="12.75" x14ac:dyDescent="0.2">
      <c r="A66" s="411">
        <v>3139</v>
      </c>
      <c r="B66" s="412" t="s">
        <v>170</v>
      </c>
      <c r="C66" s="413" t="s">
        <v>178</v>
      </c>
      <c r="D66" s="413" t="s">
        <v>639</v>
      </c>
      <c r="E66" s="413" t="s">
        <v>161</v>
      </c>
      <c r="F66" s="413" t="s">
        <v>716</v>
      </c>
      <c r="G66" s="414" t="s">
        <v>597</v>
      </c>
      <c r="H66" s="415">
        <v>44937</v>
      </c>
      <c r="I66" s="415">
        <v>44937</v>
      </c>
      <c r="J66" s="416">
        <f>BDCORRECTIVAINF[[#This Row],[Fecha Fin]]-BDCORRECTIVAINF[[#This Row],[Fecha entrada]]+1</f>
        <v>1</v>
      </c>
      <c r="K66" s="417"/>
      <c r="L66" s="417"/>
      <c r="M66" s="417"/>
      <c r="N66" s="417">
        <v>1</v>
      </c>
      <c r="O66" s="417"/>
      <c r="P66" s="418"/>
      <c r="Q66" s="418"/>
      <c r="R66" s="418"/>
      <c r="S66" s="418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  <c r="BC66" s="418"/>
      <c r="BD66" s="418"/>
      <c r="BE66" s="420"/>
      <c r="BF66" s="420"/>
      <c r="BG66" s="420"/>
      <c r="BH66" s="420"/>
      <c r="BI66" s="420"/>
      <c r="BJ66" s="420"/>
      <c r="BK66" s="420"/>
      <c r="BL66" s="420"/>
      <c r="BM66" s="420"/>
      <c r="BN66" s="420"/>
      <c r="BO66" s="420"/>
      <c r="BP66" s="420"/>
      <c r="BQ66" s="420"/>
      <c r="BR66" s="420"/>
      <c r="BS66" s="418"/>
      <c r="BT66" s="418"/>
      <c r="BU6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6" s="423">
        <f>+SUM(BDCORRECTIVAINF[[#This Row],[Coste Chasis]:[Coste Mecanica]])</f>
        <v>0</v>
      </c>
    </row>
    <row r="67" spans="1:78" s="410" customFormat="1" ht="12.75" x14ac:dyDescent="0.2">
      <c r="A67" s="411">
        <v>3138</v>
      </c>
      <c r="B67" s="412" t="s">
        <v>110</v>
      </c>
      <c r="C67" s="413" t="s">
        <v>81</v>
      </c>
      <c r="D67" s="413" t="s">
        <v>639</v>
      </c>
      <c r="E67" s="413" t="s">
        <v>161</v>
      </c>
      <c r="F67" s="413" t="s">
        <v>648</v>
      </c>
      <c r="G67" s="414" t="s">
        <v>597</v>
      </c>
      <c r="H67" s="415">
        <v>44938</v>
      </c>
      <c r="I67" s="415">
        <v>44938</v>
      </c>
      <c r="J67" s="416">
        <f>BDCORRECTIVAINF[[#This Row],[Fecha Fin]]-BDCORRECTIVAINF[[#This Row],[Fecha entrada]]+1</f>
        <v>1</v>
      </c>
      <c r="K67" s="417"/>
      <c r="L67" s="417">
        <v>1</v>
      </c>
      <c r="M67" s="417"/>
      <c r="N67" s="417"/>
      <c r="O67" s="417"/>
      <c r="P67" s="418"/>
      <c r="Q67" s="418"/>
      <c r="R67" s="418"/>
      <c r="S67" s="418"/>
      <c r="T67" s="418"/>
      <c r="U67" s="418"/>
      <c r="V67" s="418"/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418"/>
      <c r="AK67" s="418"/>
      <c r="AL67" s="418"/>
      <c r="AM67" s="418"/>
      <c r="AN67" s="418"/>
      <c r="AO67" s="418"/>
      <c r="AP67" s="418"/>
      <c r="AQ67" s="418"/>
      <c r="AR67" s="418"/>
      <c r="AS67" s="418"/>
      <c r="AT67" s="418"/>
      <c r="AU67" s="418"/>
      <c r="AV67" s="418"/>
      <c r="AW67" s="418"/>
      <c r="AX67" s="418"/>
      <c r="AY67" s="418"/>
      <c r="AZ67" s="418"/>
      <c r="BA67" s="418"/>
      <c r="BB67" s="418"/>
      <c r="BC67" s="418"/>
      <c r="BD67" s="418"/>
      <c r="BE67" s="420"/>
      <c r="BF67" s="420"/>
      <c r="BG67" s="420"/>
      <c r="BH67" s="420"/>
      <c r="BI67" s="420"/>
      <c r="BJ67" s="420"/>
      <c r="BK67" s="420"/>
      <c r="BL67" s="420"/>
      <c r="BM67" s="420"/>
      <c r="BN67" s="420"/>
      <c r="BO67" s="420"/>
      <c r="BP67" s="420"/>
      <c r="BQ67" s="420"/>
      <c r="BR67" s="420"/>
      <c r="BS67" s="418"/>
      <c r="BT67" s="418"/>
      <c r="BU6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7" s="423">
        <f>+SUM(BDCORRECTIVAINF[[#This Row],[Coste Chasis]:[Coste Mecanica]])</f>
        <v>0</v>
      </c>
    </row>
    <row r="68" spans="1:78" s="410" customFormat="1" ht="12.75" x14ac:dyDescent="0.2">
      <c r="A68" s="411">
        <v>3137</v>
      </c>
      <c r="B68" s="412" t="s">
        <v>103</v>
      </c>
      <c r="C68" s="413" t="s">
        <v>81</v>
      </c>
      <c r="D68" s="413" t="s">
        <v>639</v>
      </c>
      <c r="E68" s="413" t="s">
        <v>164</v>
      </c>
      <c r="F68" s="413" t="s">
        <v>687</v>
      </c>
      <c r="G68" s="414" t="s">
        <v>596</v>
      </c>
      <c r="H68" s="415">
        <v>44936</v>
      </c>
      <c r="I68" s="415">
        <v>44936</v>
      </c>
      <c r="J68" s="416">
        <f>BDCORRECTIVAINF[[#This Row],[Fecha Fin]]-BDCORRECTIVAINF[[#This Row],[Fecha entrada]]+1</f>
        <v>1</v>
      </c>
      <c r="K68" s="417"/>
      <c r="L68" s="417">
        <v>1</v>
      </c>
      <c r="M68" s="417"/>
      <c r="N68" s="417"/>
      <c r="O68" s="417"/>
      <c r="P68" s="418"/>
      <c r="Q68" s="418"/>
      <c r="R68" s="418"/>
      <c r="S68" s="418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20"/>
      <c r="BF68" s="420"/>
      <c r="BG68" s="420"/>
      <c r="BH68" s="420"/>
      <c r="BI68" s="420"/>
      <c r="BJ68" s="420"/>
      <c r="BK68" s="420"/>
      <c r="BL68" s="420"/>
      <c r="BM68" s="420"/>
      <c r="BN68" s="420"/>
      <c r="BO68" s="420"/>
      <c r="BP68" s="420"/>
      <c r="BQ68" s="420"/>
      <c r="BR68" s="420"/>
      <c r="BS68" s="418"/>
      <c r="BT68" s="418"/>
      <c r="BU6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8" s="423">
        <f>+SUM(BDCORRECTIVAINF[[#This Row],[Coste Chasis]:[Coste Mecanica]])</f>
        <v>0</v>
      </c>
    </row>
    <row r="69" spans="1:78" s="410" customFormat="1" ht="12.75" x14ac:dyDescent="0.2">
      <c r="A69" s="411">
        <v>3136</v>
      </c>
      <c r="B69" s="412" t="s">
        <v>119</v>
      </c>
      <c r="C69" s="413" t="s">
        <v>606</v>
      </c>
      <c r="D69" s="413" t="s">
        <v>704</v>
      </c>
      <c r="E69" s="413" t="s">
        <v>164</v>
      </c>
      <c r="F69" s="413" t="s">
        <v>732</v>
      </c>
      <c r="G69" s="414" t="s">
        <v>596</v>
      </c>
      <c r="H69" s="415">
        <v>44937</v>
      </c>
      <c r="I69" s="415">
        <v>44937</v>
      </c>
      <c r="J69" s="416">
        <f>BDCORRECTIVAINF[[#This Row],[Fecha Fin]]-BDCORRECTIVAINF[[#This Row],[Fecha entrada]]+1</f>
        <v>1</v>
      </c>
      <c r="K69" s="417"/>
      <c r="L69" s="417">
        <v>1</v>
      </c>
      <c r="M69" s="417"/>
      <c r="N69" s="417"/>
      <c r="O69" s="417"/>
      <c r="P69" s="418"/>
      <c r="Q69" s="418"/>
      <c r="R69" s="418"/>
      <c r="S69" s="418"/>
      <c r="T69" s="418"/>
      <c r="U69" s="418"/>
      <c r="V69" s="418"/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418"/>
      <c r="AL69" s="418"/>
      <c r="AM69" s="418"/>
      <c r="AN69" s="418"/>
      <c r="AO69" s="418"/>
      <c r="AP69" s="418"/>
      <c r="AQ69" s="418"/>
      <c r="AR69" s="418"/>
      <c r="AS69" s="418"/>
      <c r="AT69" s="418"/>
      <c r="AU69" s="418"/>
      <c r="AV69" s="418"/>
      <c r="AW69" s="418"/>
      <c r="AX69" s="418"/>
      <c r="AY69" s="418"/>
      <c r="AZ69" s="418"/>
      <c r="BA69" s="418"/>
      <c r="BB69" s="418"/>
      <c r="BC69" s="418"/>
      <c r="BD69" s="418"/>
      <c r="BE69" s="420"/>
      <c r="BF69" s="420"/>
      <c r="BG69" s="420"/>
      <c r="BH69" s="420"/>
      <c r="BI69" s="420"/>
      <c r="BJ69" s="420"/>
      <c r="BK69" s="420"/>
      <c r="BL69" s="420"/>
      <c r="BM69" s="420"/>
      <c r="BN69" s="420"/>
      <c r="BO69" s="420"/>
      <c r="BP69" s="420"/>
      <c r="BQ69" s="420"/>
      <c r="BR69" s="420"/>
      <c r="BS69" s="418"/>
      <c r="BT69" s="418"/>
      <c r="BU6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6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6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6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6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69" s="423">
        <f>+SUM(BDCORRECTIVAINF[[#This Row],[Coste Chasis]:[Coste Mecanica]])</f>
        <v>0</v>
      </c>
    </row>
    <row r="70" spans="1:78" s="410" customFormat="1" ht="12.75" x14ac:dyDescent="0.2">
      <c r="A70" s="411">
        <v>3135</v>
      </c>
      <c r="B70" s="412" t="s">
        <v>129</v>
      </c>
      <c r="C70" s="413" t="s">
        <v>81</v>
      </c>
      <c r="D70" s="413" t="s">
        <v>639</v>
      </c>
      <c r="E70" s="413" t="s">
        <v>162</v>
      </c>
      <c r="F70" s="413" t="s">
        <v>640</v>
      </c>
      <c r="G70" s="414" t="s">
        <v>595</v>
      </c>
      <c r="H70" s="415">
        <v>44944</v>
      </c>
      <c r="I70" s="415">
        <v>44944</v>
      </c>
      <c r="J70" s="416">
        <f>BDCORRECTIVAINF[[#This Row],[Fecha Fin]]-BDCORRECTIVAINF[[#This Row],[Fecha entrada]]+1</f>
        <v>1</v>
      </c>
      <c r="K70" s="417"/>
      <c r="L70" s="417"/>
      <c r="M70" s="417"/>
      <c r="N70" s="417"/>
      <c r="O70" s="417">
        <v>1</v>
      </c>
      <c r="P70" s="418"/>
      <c r="Q70" s="418"/>
      <c r="R70" s="418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20"/>
      <c r="BF70" s="420"/>
      <c r="BG70" s="420"/>
      <c r="BH70" s="420"/>
      <c r="BI70" s="420"/>
      <c r="BJ70" s="420"/>
      <c r="BK70" s="420"/>
      <c r="BL70" s="420"/>
      <c r="BM70" s="420"/>
      <c r="BN70" s="420"/>
      <c r="BO70" s="420"/>
      <c r="BP70" s="420"/>
      <c r="BQ70" s="420"/>
      <c r="BR70" s="420"/>
      <c r="BS70" s="418"/>
      <c r="BT70" s="418"/>
      <c r="BU7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0" s="423">
        <f>+SUM(BDCORRECTIVAINF[[#This Row],[Coste Chasis]:[Coste Mecanica]])</f>
        <v>0</v>
      </c>
    </row>
    <row r="71" spans="1:78" s="410" customFormat="1" ht="12.75" x14ac:dyDescent="0.2">
      <c r="A71" s="411">
        <v>3134</v>
      </c>
      <c r="B71" s="412" t="s">
        <v>275</v>
      </c>
      <c r="C71" s="413" t="s">
        <v>81</v>
      </c>
      <c r="D71" s="413" t="s">
        <v>639</v>
      </c>
      <c r="E71" s="413" t="s">
        <v>162</v>
      </c>
      <c r="F71" s="413" t="s">
        <v>648</v>
      </c>
      <c r="G71" s="414" t="s">
        <v>595</v>
      </c>
      <c r="H71" s="415">
        <v>44943</v>
      </c>
      <c r="I71" s="415">
        <v>44943</v>
      </c>
      <c r="J71" s="416">
        <f>BDCORRECTIVAINF[[#This Row],[Fecha Fin]]-BDCORRECTIVAINF[[#This Row],[Fecha entrada]]+1</f>
        <v>1</v>
      </c>
      <c r="K71" s="417"/>
      <c r="L71" s="417"/>
      <c r="M71" s="417"/>
      <c r="N71" s="417"/>
      <c r="O71" s="417">
        <v>1</v>
      </c>
      <c r="P71" s="418"/>
      <c r="Q71" s="418"/>
      <c r="R71" s="418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41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  <c r="BC71" s="418"/>
      <c r="BD71" s="418"/>
      <c r="BE71" s="420"/>
      <c r="BF71" s="420"/>
      <c r="BG71" s="420"/>
      <c r="BH71" s="420"/>
      <c r="BI71" s="420"/>
      <c r="BJ71" s="420"/>
      <c r="BK71" s="420"/>
      <c r="BL71" s="420"/>
      <c r="BM71" s="420"/>
      <c r="BN71" s="420"/>
      <c r="BO71" s="420"/>
      <c r="BP71" s="420"/>
      <c r="BQ71" s="420"/>
      <c r="BR71" s="420"/>
      <c r="BS71" s="418"/>
      <c r="BT71" s="418"/>
      <c r="BU7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1" s="423">
        <f>+SUM(BDCORRECTIVAINF[[#This Row],[Coste Chasis]:[Coste Mecanica]])</f>
        <v>0</v>
      </c>
    </row>
    <row r="72" spans="1:78" s="410" customFormat="1" ht="12.75" x14ac:dyDescent="0.2">
      <c r="A72" s="411">
        <v>3133</v>
      </c>
      <c r="B72" s="412" t="s">
        <v>129</v>
      </c>
      <c r="C72" s="413" t="s">
        <v>81</v>
      </c>
      <c r="D72" s="413" t="s">
        <v>639</v>
      </c>
      <c r="E72" s="413" t="s">
        <v>162</v>
      </c>
      <c r="F72" s="413" t="s">
        <v>640</v>
      </c>
      <c r="G72" s="414" t="s">
        <v>595</v>
      </c>
      <c r="H72" s="415">
        <v>44943</v>
      </c>
      <c r="I72" s="415">
        <v>44943</v>
      </c>
      <c r="J72" s="416">
        <f>BDCORRECTIVAINF[[#This Row],[Fecha Fin]]-BDCORRECTIVAINF[[#This Row],[Fecha entrada]]+1</f>
        <v>1</v>
      </c>
      <c r="K72" s="417"/>
      <c r="L72" s="417"/>
      <c r="M72" s="417"/>
      <c r="N72" s="417"/>
      <c r="O72" s="417">
        <v>1</v>
      </c>
      <c r="P72" s="418"/>
      <c r="Q72" s="418"/>
      <c r="R72" s="418"/>
      <c r="S72" s="418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20"/>
      <c r="BF72" s="420"/>
      <c r="BG72" s="420"/>
      <c r="BH72" s="420"/>
      <c r="BI72" s="420"/>
      <c r="BJ72" s="420"/>
      <c r="BK72" s="420"/>
      <c r="BL72" s="420"/>
      <c r="BM72" s="420"/>
      <c r="BN72" s="420"/>
      <c r="BO72" s="420"/>
      <c r="BP72" s="420"/>
      <c r="BQ72" s="420"/>
      <c r="BR72" s="420"/>
      <c r="BS72" s="418"/>
      <c r="BT72" s="418"/>
      <c r="BU7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2" s="423">
        <f>+SUM(BDCORRECTIVAINF[[#This Row],[Coste Chasis]:[Coste Mecanica]])</f>
        <v>0</v>
      </c>
    </row>
    <row r="73" spans="1:78" s="410" customFormat="1" ht="12.75" x14ac:dyDescent="0.2">
      <c r="A73" s="411">
        <v>3132</v>
      </c>
      <c r="B73" s="412" t="s">
        <v>109</v>
      </c>
      <c r="C73" s="413" t="s">
        <v>81</v>
      </c>
      <c r="D73" s="413" t="s">
        <v>639</v>
      </c>
      <c r="E73" s="413" t="s">
        <v>162</v>
      </c>
      <c r="F73" s="413" t="s">
        <v>680</v>
      </c>
      <c r="G73" s="414" t="s">
        <v>595</v>
      </c>
      <c r="H73" s="415">
        <v>44943</v>
      </c>
      <c r="I73" s="415">
        <v>44943</v>
      </c>
      <c r="J73" s="416">
        <f>BDCORRECTIVAINF[[#This Row],[Fecha Fin]]-BDCORRECTIVAINF[[#This Row],[Fecha entrada]]+1</f>
        <v>1</v>
      </c>
      <c r="K73" s="417"/>
      <c r="L73" s="417"/>
      <c r="M73" s="417"/>
      <c r="N73" s="417"/>
      <c r="O73" s="417">
        <v>1</v>
      </c>
      <c r="P73" s="418"/>
      <c r="Q73" s="418"/>
      <c r="R73" s="418"/>
      <c r="S73" s="418"/>
      <c r="T73" s="418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8"/>
      <c r="AH73" s="418"/>
      <c r="AI73" s="418"/>
      <c r="AJ73" s="418"/>
      <c r="AK73" s="418"/>
      <c r="AL73" s="418"/>
      <c r="AM73" s="418"/>
      <c r="AN73" s="418"/>
      <c r="AO73" s="418"/>
      <c r="AP73" s="418"/>
      <c r="AQ73" s="418"/>
      <c r="AR73" s="418"/>
      <c r="AS73" s="418"/>
      <c r="AT73" s="418"/>
      <c r="AU73" s="418"/>
      <c r="AV73" s="418"/>
      <c r="AW73" s="418"/>
      <c r="AX73" s="418"/>
      <c r="AY73" s="418"/>
      <c r="AZ73" s="418"/>
      <c r="BA73" s="418"/>
      <c r="BB73" s="418"/>
      <c r="BC73" s="418"/>
      <c r="BD73" s="418"/>
      <c r="BE73" s="420"/>
      <c r="BF73" s="420"/>
      <c r="BG73" s="420"/>
      <c r="BH73" s="420"/>
      <c r="BI73" s="420"/>
      <c r="BJ73" s="420"/>
      <c r="BK73" s="420"/>
      <c r="BL73" s="420"/>
      <c r="BM73" s="420"/>
      <c r="BN73" s="420"/>
      <c r="BO73" s="420"/>
      <c r="BP73" s="420"/>
      <c r="BQ73" s="420"/>
      <c r="BR73" s="420"/>
      <c r="BS73" s="418"/>
      <c r="BT73" s="418"/>
      <c r="BU7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3" s="423">
        <f>+SUM(BDCORRECTIVAINF[[#This Row],[Coste Chasis]:[Coste Mecanica]])</f>
        <v>0</v>
      </c>
    </row>
    <row r="74" spans="1:78" s="410" customFormat="1" ht="12.75" x14ac:dyDescent="0.2">
      <c r="A74" s="411">
        <v>3131</v>
      </c>
      <c r="B74" s="412" t="s">
        <v>275</v>
      </c>
      <c r="C74" s="413" t="s">
        <v>81</v>
      </c>
      <c r="D74" s="413" t="s">
        <v>639</v>
      </c>
      <c r="E74" s="413" t="s">
        <v>162</v>
      </c>
      <c r="F74" s="413" t="s">
        <v>648</v>
      </c>
      <c r="G74" s="414" t="s">
        <v>595</v>
      </c>
      <c r="H74" s="415">
        <v>44940</v>
      </c>
      <c r="I74" s="415">
        <v>44940</v>
      </c>
      <c r="J74" s="416">
        <f>BDCORRECTIVAINF[[#This Row],[Fecha Fin]]-BDCORRECTIVAINF[[#This Row],[Fecha entrada]]+1</f>
        <v>1</v>
      </c>
      <c r="K74" s="417"/>
      <c r="L74" s="417"/>
      <c r="M74" s="417"/>
      <c r="N74" s="417"/>
      <c r="O74" s="417">
        <v>1</v>
      </c>
      <c r="P74" s="418"/>
      <c r="Q74" s="418"/>
      <c r="R74" s="418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  <c r="AD74" s="418"/>
      <c r="AE74" s="418"/>
      <c r="AF74" s="418"/>
      <c r="AG74" s="418"/>
      <c r="AH74" s="418"/>
      <c r="AI74" s="418"/>
      <c r="AJ74" s="418"/>
      <c r="AK74" s="418"/>
      <c r="AL74" s="418"/>
      <c r="AM74" s="418"/>
      <c r="AN74" s="418"/>
      <c r="AO74" s="418"/>
      <c r="AP74" s="418"/>
      <c r="AQ74" s="418"/>
      <c r="AR74" s="418"/>
      <c r="AS74" s="418"/>
      <c r="AT74" s="418"/>
      <c r="AU74" s="418"/>
      <c r="AV74" s="418"/>
      <c r="AW74" s="418"/>
      <c r="AX74" s="418"/>
      <c r="AY74" s="418"/>
      <c r="AZ74" s="418"/>
      <c r="BA74" s="418"/>
      <c r="BB74" s="418"/>
      <c r="BC74" s="418"/>
      <c r="BD74" s="418"/>
      <c r="BE74" s="420"/>
      <c r="BF74" s="420"/>
      <c r="BG74" s="420"/>
      <c r="BH74" s="420"/>
      <c r="BI74" s="420"/>
      <c r="BJ74" s="420"/>
      <c r="BK74" s="420"/>
      <c r="BL74" s="420"/>
      <c r="BM74" s="420"/>
      <c r="BN74" s="420"/>
      <c r="BO74" s="420"/>
      <c r="BP74" s="420"/>
      <c r="BQ74" s="420"/>
      <c r="BR74" s="420"/>
      <c r="BS74" s="418"/>
      <c r="BT74" s="418"/>
      <c r="BU7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4" s="423">
        <f>+SUM(BDCORRECTIVAINF[[#This Row],[Coste Chasis]:[Coste Mecanica]])</f>
        <v>0</v>
      </c>
    </row>
    <row r="75" spans="1:78" s="410" customFormat="1" ht="12.75" x14ac:dyDescent="0.2">
      <c r="A75" s="411">
        <v>3130</v>
      </c>
      <c r="B75" s="412" t="s">
        <v>156</v>
      </c>
      <c r="C75" s="413" t="s">
        <v>178</v>
      </c>
      <c r="D75" s="413" t="s">
        <v>639</v>
      </c>
      <c r="E75" s="413" t="s">
        <v>162</v>
      </c>
      <c r="F75" s="413" t="s">
        <v>725</v>
      </c>
      <c r="G75" s="414" t="s">
        <v>595</v>
      </c>
      <c r="H75" s="415">
        <v>44939</v>
      </c>
      <c r="I75" s="415">
        <v>44939</v>
      </c>
      <c r="J75" s="416">
        <f>BDCORRECTIVAINF[[#This Row],[Fecha Fin]]-BDCORRECTIVAINF[[#This Row],[Fecha entrada]]+1</f>
        <v>1</v>
      </c>
      <c r="K75" s="417"/>
      <c r="L75" s="417">
        <v>1</v>
      </c>
      <c r="M75" s="417"/>
      <c r="N75" s="417"/>
      <c r="O75" s="417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20"/>
      <c r="BF75" s="420"/>
      <c r="BG75" s="420"/>
      <c r="BH75" s="420"/>
      <c r="BI75" s="420"/>
      <c r="BJ75" s="420"/>
      <c r="BK75" s="420"/>
      <c r="BL75" s="420"/>
      <c r="BM75" s="420"/>
      <c r="BN75" s="420"/>
      <c r="BO75" s="420"/>
      <c r="BP75" s="420"/>
      <c r="BQ75" s="420"/>
      <c r="BR75" s="420"/>
      <c r="BS75" s="418"/>
      <c r="BT75" s="418"/>
      <c r="BU7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5" s="423">
        <f>+SUM(BDCORRECTIVAINF[[#This Row],[Coste Chasis]:[Coste Mecanica]])</f>
        <v>0</v>
      </c>
    </row>
    <row r="76" spans="1:78" s="410" customFormat="1" ht="12.75" x14ac:dyDescent="0.2">
      <c r="A76" s="411">
        <v>3129</v>
      </c>
      <c r="B76" s="412" t="s">
        <v>113</v>
      </c>
      <c r="C76" s="413" t="s">
        <v>81</v>
      </c>
      <c r="D76" s="413" t="s">
        <v>639</v>
      </c>
      <c r="E76" s="413" t="s">
        <v>162</v>
      </c>
      <c r="F76" s="413" t="s">
        <v>640</v>
      </c>
      <c r="G76" s="414" t="s">
        <v>595</v>
      </c>
      <c r="H76" s="415">
        <v>44936</v>
      </c>
      <c r="I76" s="415">
        <v>44936</v>
      </c>
      <c r="J76" s="416">
        <f>BDCORRECTIVAINF[[#This Row],[Fecha Fin]]-BDCORRECTIVAINF[[#This Row],[Fecha entrada]]+1</f>
        <v>1</v>
      </c>
      <c r="K76" s="417"/>
      <c r="L76" s="417">
        <v>1</v>
      </c>
      <c r="M76" s="417"/>
      <c r="N76" s="417"/>
      <c r="O76" s="417"/>
      <c r="P76" s="418"/>
      <c r="Q76" s="418"/>
      <c r="R76" s="418"/>
      <c r="S76" s="418"/>
      <c r="T76" s="418"/>
      <c r="U76" s="418"/>
      <c r="V76" s="418"/>
      <c r="W76" s="418"/>
      <c r="X76" s="418"/>
      <c r="Y76" s="418"/>
      <c r="Z76" s="418"/>
      <c r="AA76" s="418"/>
      <c r="AB76" s="418"/>
      <c r="AC76" s="418"/>
      <c r="AD76" s="418"/>
      <c r="AE76" s="418"/>
      <c r="AF76" s="418"/>
      <c r="AG76" s="418"/>
      <c r="AH76" s="418"/>
      <c r="AI76" s="418"/>
      <c r="AJ76" s="418"/>
      <c r="AK76" s="418"/>
      <c r="AL76" s="418"/>
      <c r="AM76" s="418"/>
      <c r="AN76" s="418"/>
      <c r="AO76" s="418"/>
      <c r="AP76" s="418"/>
      <c r="AQ76" s="418"/>
      <c r="AR76" s="418"/>
      <c r="AS76" s="418"/>
      <c r="AT76" s="418"/>
      <c r="AU76" s="418"/>
      <c r="AV76" s="418"/>
      <c r="AW76" s="418"/>
      <c r="AX76" s="418"/>
      <c r="AY76" s="418"/>
      <c r="AZ76" s="418"/>
      <c r="BA76" s="418"/>
      <c r="BB76" s="418"/>
      <c r="BC76" s="418"/>
      <c r="BD76" s="418"/>
      <c r="BE76" s="420"/>
      <c r="BF76" s="420"/>
      <c r="BG76" s="420"/>
      <c r="BH76" s="420"/>
      <c r="BI76" s="420"/>
      <c r="BJ76" s="420"/>
      <c r="BK76" s="420"/>
      <c r="BL76" s="420"/>
      <c r="BM76" s="420"/>
      <c r="BN76" s="420"/>
      <c r="BO76" s="420"/>
      <c r="BP76" s="420"/>
      <c r="BQ76" s="420"/>
      <c r="BR76" s="420"/>
      <c r="BS76" s="418"/>
      <c r="BT76" s="418"/>
      <c r="BU7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6" s="423">
        <f>+SUM(BDCORRECTIVAINF[[#This Row],[Coste Chasis]:[Coste Mecanica]])</f>
        <v>0</v>
      </c>
    </row>
    <row r="77" spans="1:78" s="410" customFormat="1" ht="12.75" x14ac:dyDescent="0.2">
      <c r="A77" s="411">
        <v>3128</v>
      </c>
      <c r="B77" s="412" t="s">
        <v>282</v>
      </c>
      <c r="C77" s="413" t="s">
        <v>84</v>
      </c>
      <c r="D77" s="413" t="s">
        <v>212</v>
      </c>
      <c r="E77" s="413" t="s">
        <v>739</v>
      </c>
      <c r="F77" s="413" t="s">
        <v>741</v>
      </c>
      <c r="G77" s="414" t="s">
        <v>114</v>
      </c>
      <c r="H77" s="415">
        <v>44936</v>
      </c>
      <c r="I77" s="415">
        <v>44936</v>
      </c>
      <c r="J77" s="416">
        <f>BDCORRECTIVAINF[[#This Row],[Fecha Fin]]-BDCORRECTIVAINF[[#This Row],[Fecha entrada]]+1</f>
        <v>1</v>
      </c>
      <c r="K77" s="417"/>
      <c r="L77" s="417"/>
      <c r="M77" s="417"/>
      <c r="N77" s="417"/>
      <c r="O77" s="417">
        <v>1</v>
      </c>
      <c r="P77" s="418"/>
      <c r="Q77" s="418"/>
      <c r="R77" s="418"/>
      <c r="S77" s="418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20"/>
      <c r="BF77" s="420"/>
      <c r="BG77" s="420"/>
      <c r="BH77" s="420"/>
      <c r="BI77" s="420"/>
      <c r="BJ77" s="420"/>
      <c r="BK77" s="420"/>
      <c r="BL77" s="420"/>
      <c r="BM77" s="420"/>
      <c r="BN77" s="420"/>
      <c r="BO77" s="420"/>
      <c r="BP77" s="420"/>
      <c r="BQ77" s="420"/>
      <c r="BR77" s="420"/>
      <c r="BS77" s="418"/>
      <c r="BT77" s="418"/>
      <c r="BU7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7" s="423">
        <f>+SUM(BDCORRECTIVAINF[[#This Row],[Coste Chasis]:[Coste Mecanica]])</f>
        <v>0</v>
      </c>
    </row>
    <row r="78" spans="1:78" s="410" customFormat="1" ht="12.75" x14ac:dyDescent="0.2">
      <c r="A78" s="411">
        <v>3127</v>
      </c>
      <c r="B78" s="412" t="s">
        <v>182</v>
      </c>
      <c r="C78" s="413" t="s">
        <v>178</v>
      </c>
      <c r="D78" s="413" t="s">
        <v>639</v>
      </c>
      <c r="E78" s="413" t="s">
        <v>163</v>
      </c>
      <c r="F78" s="413" t="s">
        <v>698</v>
      </c>
      <c r="G78" s="414" t="s">
        <v>592</v>
      </c>
      <c r="H78" s="415">
        <v>44936</v>
      </c>
      <c r="I78" s="415">
        <v>44936</v>
      </c>
      <c r="J78" s="416">
        <f>BDCORRECTIVAINF[[#This Row],[Fecha Fin]]-BDCORRECTIVAINF[[#This Row],[Fecha entrada]]+1</f>
        <v>1</v>
      </c>
      <c r="K78" s="417"/>
      <c r="L78" s="417"/>
      <c r="M78" s="417"/>
      <c r="N78" s="417"/>
      <c r="O78" s="417">
        <v>1</v>
      </c>
      <c r="P78" s="418"/>
      <c r="Q78" s="418"/>
      <c r="R78" s="418"/>
      <c r="S78" s="418"/>
      <c r="T78" s="418"/>
      <c r="U78" s="418"/>
      <c r="V78" s="418"/>
      <c r="W78" s="418"/>
      <c r="X78" s="418"/>
      <c r="Y78" s="418"/>
      <c r="Z78" s="418"/>
      <c r="AA78" s="418"/>
      <c r="AB78" s="418"/>
      <c r="AC78" s="418"/>
      <c r="AD78" s="418"/>
      <c r="AE78" s="418"/>
      <c r="AF78" s="418"/>
      <c r="AG78" s="418"/>
      <c r="AH78" s="418"/>
      <c r="AI78" s="418"/>
      <c r="AJ78" s="418"/>
      <c r="AK78" s="418"/>
      <c r="AL78" s="418"/>
      <c r="AM78" s="418"/>
      <c r="AN78" s="418"/>
      <c r="AO78" s="418"/>
      <c r="AP78" s="418"/>
      <c r="AQ78" s="418"/>
      <c r="AR78" s="418"/>
      <c r="AS78" s="418"/>
      <c r="AT78" s="418"/>
      <c r="AU78" s="418"/>
      <c r="AV78" s="418"/>
      <c r="AW78" s="418"/>
      <c r="AX78" s="418"/>
      <c r="AY78" s="418"/>
      <c r="AZ78" s="418"/>
      <c r="BA78" s="418"/>
      <c r="BB78" s="418"/>
      <c r="BC78" s="418"/>
      <c r="BD78" s="418"/>
      <c r="BE78" s="420"/>
      <c r="BF78" s="420"/>
      <c r="BG78" s="420"/>
      <c r="BH78" s="420"/>
      <c r="BI78" s="420"/>
      <c r="BJ78" s="420"/>
      <c r="BK78" s="420"/>
      <c r="BL78" s="420"/>
      <c r="BM78" s="420"/>
      <c r="BN78" s="420"/>
      <c r="BO78" s="420"/>
      <c r="BP78" s="420"/>
      <c r="BQ78" s="420"/>
      <c r="BR78" s="420"/>
      <c r="BS78" s="418"/>
      <c r="BT78" s="418"/>
      <c r="BU7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8" s="423">
        <f>+SUM(BDCORRECTIVAINF[[#This Row],[Coste Chasis]:[Coste Mecanica]])</f>
        <v>0</v>
      </c>
    </row>
    <row r="79" spans="1:78" s="410" customFormat="1" ht="12.75" x14ac:dyDescent="0.2">
      <c r="A79" s="411">
        <v>3126</v>
      </c>
      <c r="B79" s="412" t="s">
        <v>129</v>
      </c>
      <c r="C79" s="413" t="s">
        <v>81</v>
      </c>
      <c r="D79" s="413" t="s">
        <v>639</v>
      </c>
      <c r="E79" s="413" t="s">
        <v>162</v>
      </c>
      <c r="F79" s="413" t="s">
        <v>640</v>
      </c>
      <c r="G79" s="414" t="s">
        <v>595</v>
      </c>
      <c r="H79" s="415">
        <v>44936</v>
      </c>
      <c r="I79" s="415">
        <v>44936</v>
      </c>
      <c r="J79" s="416">
        <f>BDCORRECTIVAINF[[#This Row],[Fecha Fin]]-BDCORRECTIVAINF[[#This Row],[Fecha entrada]]+1</f>
        <v>1</v>
      </c>
      <c r="K79" s="417"/>
      <c r="L79" s="417"/>
      <c r="M79" s="417"/>
      <c r="N79" s="417"/>
      <c r="O79" s="417">
        <v>1</v>
      </c>
      <c r="P79" s="418"/>
      <c r="Q79" s="418"/>
      <c r="R79" s="418"/>
      <c r="S79" s="418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20"/>
      <c r="BF79" s="420"/>
      <c r="BG79" s="420"/>
      <c r="BH79" s="420"/>
      <c r="BI79" s="420"/>
      <c r="BJ79" s="420"/>
      <c r="BK79" s="420"/>
      <c r="BL79" s="420"/>
      <c r="BM79" s="420"/>
      <c r="BN79" s="420"/>
      <c r="BO79" s="420"/>
      <c r="BP79" s="420"/>
      <c r="BQ79" s="420"/>
      <c r="BR79" s="420"/>
      <c r="BS79" s="418"/>
      <c r="BT79" s="418"/>
      <c r="BU7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7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7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7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7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79" s="423">
        <f>+SUM(BDCORRECTIVAINF[[#This Row],[Coste Chasis]:[Coste Mecanica]])</f>
        <v>0</v>
      </c>
    </row>
    <row r="80" spans="1:78" s="410" customFormat="1" ht="12.75" x14ac:dyDescent="0.2">
      <c r="A80" s="411">
        <v>3125</v>
      </c>
      <c r="B80" s="412" t="s">
        <v>275</v>
      </c>
      <c r="C80" s="413" t="s">
        <v>81</v>
      </c>
      <c r="D80" s="413" t="s">
        <v>639</v>
      </c>
      <c r="E80" s="413" t="s">
        <v>162</v>
      </c>
      <c r="F80" s="413" t="s">
        <v>648</v>
      </c>
      <c r="G80" s="414" t="s">
        <v>595</v>
      </c>
      <c r="H80" s="415">
        <v>44934</v>
      </c>
      <c r="I80" s="415">
        <v>44934</v>
      </c>
      <c r="J80" s="416">
        <f>BDCORRECTIVAINF[[#This Row],[Fecha Fin]]-BDCORRECTIVAINF[[#This Row],[Fecha entrada]]+1</f>
        <v>1</v>
      </c>
      <c r="K80" s="417"/>
      <c r="L80" s="417">
        <v>1</v>
      </c>
      <c r="M80" s="417"/>
      <c r="N80" s="417"/>
      <c r="O80" s="417"/>
      <c r="P80" s="418"/>
      <c r="Q80" s="418"/>
      <c r="R80" s="418"/>
      <c r="S80" s="418"/>
      <c r="T80" s="418"/>
      <c r="U80" s="418"/>
      <c r="V80" s="418"/>
      <c r="W80" s="418"/>
      <c r="X80" s="418"/>
      <c r="Y80" s="418"/>
      <c r="Z80" s="418"/>
      <c r="AA80" s="418"/>
      <c r="AB80" s="418"/>
      <c r="AC80" s="418"/>
      <c r="AD80" s="418"/>
      <c r="AE80" s="418"/>
      <c r="AF80" s="418"/>
      <c r="AG80" s="418"/>
      <c r="AH80" s="418"/>
      <c r="AI80" s="418"/>
      <c r="AJ80" s="418"/>
      <c r="AK80" s="418"/>
      <c r="AL80" s="418"/>
      <c r="AM80" s="418"/>
      <c r="AN80" s="418"/>
      <c r="AO80" s="418"/>
      <c r="AP80" s="418"/>
      <c r="AQ80" s="418"/>
      <c r="AR80" s="418"/>
      <c r="AS80" s="418"/>
      <c r="AT80" s="418"/>
      <c r="AU80" s="418"/>
      <c r="AV80" s="418"/>
      <c r="AW80" s="418"/>
      <c r="AX80" s="418"/>
      <c r="AY80" s="418"/>
      <c r="AZ80" s="418"/>
      <c r="BA80" s="418"/>
      <c r="BB80" s="418"/>
      <c r="BC80" s="418"/>
      <c r="BD80" s="418"/>
      <c r="BE80" s="420"/>
      <c r="BF80" s="420"/>
      <c r="BG80" s="420"/>
      <c r="BH80" s="420"/>
      <c r="BI80" s="420"/>
      <c r="BJ80" s="420"/>
      <c r="BK80" s="420"/>
      <c r="BL80" s="420"/>
      <c r="BM80" s="420"/>
      <c r="BN80" s="420"/>
      <c r="BO80" s="420"/>
      <c r="BP80" s="420"/>
      <c r="BQ80" s="420"/>
      <c r="BR80" s="420"/>
      <c r="BS80" s="418"/>
      <c r="BT80" s="418"/>
      <c r="BU8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0" s="423">
        <f>+SUM(BDCORRECTIVAINF[[#This Row],[Coste Chasis]:[Coste Mecanica]])</f>
        <v>0</v>
      </c>
    </row>
    <row r="81" spans="1:78" s="410" customFormat="1" ht="12.75" x14ac:dyDescent="0.2">
      <c r="A81" s="411">
        <v>3124</v>
      </c>
      <c r="B81" s="412" t="s">
        <v>113</v>
      </c>
      <c r="C81" s="413" t="s">
        <v>81</v>
      </c>
      <c r="D81" s="413" t="s">
        <v>639</v>
      </c>
      <c r="E81" s="413" t="s">
        <v>162</v>
      </c>
      <c r="F81" s="413" t="s">
        <v>640</v>
      </c>
      <c r="G81" s="414" t="s">
        <v>595</v>
      </c>
      <c r="H81" s="415">
        <v>44934</v>
      </c>
      <c r="I81" s="415">
        <v>44934</v>
      </c>
      <c r="J81" s="416">
        <f>BDCORRECTIVAINF[[#This Row],[Fecha Fin]]-BDCORRECTIVAINF[[#This Row],[Fecha entrada]]+1</f>
        <v>1</v>
      </c>
      <c r="K81" s="417"/>
      <c r="L81" s="417"/>
      <c r="M81" s="417"/>
      <c r="N81" s="417"/>
      <c r="O81" s="417">
        <v>1</v>
      </c>
      <c r="P81" s="418"/>
      <c r="Q81" s="418"/>
      <c r="R81" s="418"/>
      <c r="S81" s="418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20"/>
      <c r="BF81" s="420"/>
      <c r="BG81" s="420"/>
      <c r="BH81" s="420"/>
      <c r="BI81" s="420"/>
      <c r="BJ81" s="420"/>
      <c r="BK81" s="420"/>
      <c r="BL81" s="420"/>
      <c r="BM81" s="420"/>
      <c r="BN81" s="420"/>
      <c r="BO81" s="420"/>
      <c r="BP81" s="420"/>
      <c r="BQ81" s="420"/>
      <c r="BR81" s="420"/>
      <c r="BS81" s="418"/>
      <c r="BT81" s="418"/>
      <c r="BU8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1" s="423">
        <f>+SUM(BDCORRECTIVAINF[[#This Row],[Coste Chasis]:[Coste Mecanica]])</f>
        <v>0</v>
      </c>
    </row>
    <row r="82" spans="1:78" s="410" customFormat="1" ht="12.75" x14ac:dyDescent="0.2">
      <c r="A82" s="411">
        <v>3123</v>
      </c>
      <c r="B82" s="412" t="s">
        <v>115</v>
      </c>
      <c r="C82" s="413" t="s">
        <v>81</v>
      </c>
      <c r="D82" s="413" t="s">
        <v>639</v>
      </c>
      <c r="E82" s="413" t="s">
        <v>166</v>
      </c>
      <c r="F82" s="413" t="s">
        <v>730</v>
      </c>
      <c r="G82" s="414" t="s">
        <v>114</v>
      </c>
      <c r="H82" s="415">
        <v>44933</v>
      </c>
      <c r="I82" s="415">
        <v>44933</v>
      </c>
      <c r="J82" s="416">
        <f>BDCORRECTIVAINF[[#This Row],[Fecha Fin]]-BDCORRECTIVAINF[[#This Row],[Fecha entrada]]+1</f>
        <v>1</v>
      </c>
      <c r="K82" s="417"/>
      <c r="L82" s="417">
        <v>1</v>
      </c>
      <c r="M82" s="417"/>
      <c r="N82" s="417"/>
      <c r="O82" s="417"/>
      <c r="P82" s="418"/>
      <c r="Q82" s="418"/>
      <c r="R82" s="418"/>
      <c r="S82" s="418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418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418"/>
      <c r="BD82" s="418"/>
      <c r="BE82" s="420"/>
      <c r="BF82" s="420"/>
      <c r="BG82" s="420"/>
      <c r="BH82" s="420"/>
      <c r="BI82" s="420"/>
      <c r="BJ82" s="420"/>
      <c r="BK82" s="420"/>
      <c r="BL82" s="420"/>
      <c r="BM82" s="420"/>
      <c r="BN82" s="420"/>
      <c r="BO82" s="420"/>
      <c r="BP82" s="420"/>
      <c r="BQ82" s="420"/>
      <c r="BR82" s="420"/>
      <c r="BS82" s="418"/>
      <c r="BT82" s="418"/>
      <c r="BU8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2" s="423">
        <f>+SUM(BDCORRECTIVAINF[[#This Row],[Coste Chasis]:[Coste Mecanica]])</f>
        <v>0</v>
      </c>
    </row>
    <row r="83" spans="1:78" s="410" customFormat="1" ht="12.75" x14ac:dyDescent="0.2">
      <c r="A83" s="411">
        <v>3122</v>
      </c>
      <c r="B83" s="412" t="s">
        <v>109</v>
      </c>
      <c r="C83" s="413" t="s">
        <v>81</v>
      </c>
      <c r="D83" s="413" t="s">
        <v>639</v>
      </c>
      <c r="E83" s="413" t="s">
        <v>162</v>
      </c>
      <c r="F83" s="413" t="s">
        <v>680</v>
      </c>
      <c r="G83" s="414" t="s">
        <v>595</v>
      </c>
      <c r="H83" s="415">
        <v>44933</v>
      </c>
      <c r="I83" s="415">
        <v>44933</v>
      </c>
      <c r="J83" s="416">
        <f>BDCORRECTIVAINF[[#This Row],[Fecha Fin]]-BDCORRECTIVAINF[[#This Row],[Fecha entrada]]+1</f>
        <v>1</v>
      </c>
      <c r="K83" s="417"/>
      <c r="L83" s="417">
        <v>1</v>
      </c>
      <c r="M83" s="417"/>
      <c r="N83" s="417"/>
      <c r="O83" s="417"/>
      <c r="P83" s="418"/>
      <c r="Q83" s="418"/>
      <c r="R83" s="418"/>
      <c r="S83" s="418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20"/>
      <c r="BF83" s="420"/>
      <c r="BG83" s="420"/>
      <c r="BH83" s="420"/>
      <c r="BI83" s="420"/>
      <c r="BJ83" s="420"/>
      <c r="BK83" s="420"/>
      <c r="BL83" s="420"/>
      <c r="BM83" s="420"/>
      <c r="BN83" s="420"/>
      <c r="BO83" s="420"/>
      <c r="BP83" s="420"/>
      <c r="BQ83" s="420"/>
      <c r="BR83" s="420"/>
      <c r="BS83" s="418"/>
      <c r="BT83" s="418"/>
      <c r="BU8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3" s="423">
        <f>+SUM(BDCORRECTIVAINF[[#This Row],[Coste Chasis]:[Coste Mecanica]])</f>
        <v>0</v>
      </c>
    </row>
    <row r="84" spans="1:78" s="410" customFormat="1" ht="12.75" x14ac:dyDescent="0.2">
      <c r="A84" s="411">
        <v>3121</v>
      </c>
      <c r="B84" s="412" t="s">
        <v>148</v>
      </c>
      <c r="C84" s="413" t="s">
        <v>81</v>
      </c>
      <c r="D84" s="413" t="s">
        <v>212</v>
      </c>
      <c r="E84" s="413" t="s">
        <v>739</v>
      </c>
      <c r="F84" s="413" t="s">
        <v>740</v>
      </c>
      <c r="G84" s="414" t="s">
        <v>114</v>
      </c>
      <c r="H84" s="415">
        <v>44930</v>
      </c>
      <c r="I84" s="415">
        <v>44930</v>
      </c>
      <c r="J84" s="416">
        <f>BDCORRECTIVAINF[[#This Row],[Fecha Fin]]-BDCORRECTIVAINF[[#This Row],[Fecha entrada]]+1</f>
        <v>1</v>
      </c>
      <c r="K84" s="417"/>
      <c r="L84" s="417"/>
      <c r="M84" s="417"/>
      <c r="N84" s="417"/>
      <c r="O84" s="417">
        <v>1</v>
      </c>
      <c r="P84" s="418"/>
      <c r="Q84" s="418"/>
      <c r="R84" s="418"/>
      <c r="S84" s="418"/>
      <c r="T84" s="418"/>
      <c r="U84" s="418"/>
      <c r="V84" s="418"/>
      <c r="W84" s="418"/>
      <c r="X84" s="418"/>
      <c r="Y84" s="418"/>
      <c r="Z84" s="418"/>
      <c r="AA84" s="418"/>
      <c r="AB84" s="418"/>
      <c r="AC84" s="418"/>
      <c r="AD84" s="418"/>
      <c r="AE84" s="418"/>
      <c r="AF84" s="418"/>
      <c r="AG84" s="418"/>
      <c r="AH84" s="418"/>
      <c r="AI84" s="418"/>
      <c r="AJ84" s="418"/>
      <c r="AK84" s="418"/>
      <c r="AL84" s="418"/>
      <c r="AM84" s="418"/>
      <c r="AN84" s="418"/>
      <c r="AO84" s="418"/>
      <c r="AP84" s="418"/>
      <c r="AQ84" s="418"/>
      <c r="AR84" s="418"/>
      <c r="AS84" s="418"/>
      <c r="AT84" s="418"/>
      <c r="AU84" s="418"/>
      <c r="AV84" s="418"/>
      <c r="AW84" s="418"/>
      <c r="AX84" s="418"/>
      <c r="AY84" s="418"/>
      <c r="AZ84" s="418"/>
      <c r="BA84" s="418"/>
      <c r="BB84" s="418"/>
      <c r="BC84" s="418"/>
      <c r="BD84" s="418"/>
      <c r="BE84" s="420"/>
      <c r="BF84" s="420"/>
      <c r="BG84" s="420"/>
      <c r="BH84" s="420"/>
      <c r="BI84" s="420"/>
      <c r="BJ84" s="420"/>
      <c r="BK84" s="420"/>
      <c r="BL84" s="420"/>
      <c r="BM84" s="420"/>
      <c r="BN84" s="420"/>
      <c r="BO84" s="420"/>
      <c r="BP84" s="420"/>
      <c r="BQ84" s="420"/>
      <c r="BR84" s="420"/>
      <c r="BS84" s="418"/>
      <c r="BT84" s="418"/>
      <c r="BU8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4" s="423">
        <f>+SUM(BDCORRECTIVAINF[[#This Row],[Coste Chasis]:[Coste Mecanica]])</f>
        <v>0</v>
      </c>
    </row>
    <row r="85" spans="1:78" s="410" customFormat="1" ht="12.75" x14ac:dyDescent="0.2">
      <c r="A85" s="411">
        <v>3119</v>
      </c>
      <c r="B85" s="412" t="s">
        <v>129</v>
      </c>
      <c r="C85" s="413" t="s">
        <v>81</v>
      </c>
      <c r="D85" s="413" t="s">
        <v>639</v>
      </c>
      <c r="E85" s="413" t="s">
        <v>162</v>
      </c>
      <c r="F85" s="413" t="s">
        <v>640</v>
      </c>
      <c r="G85" s="414" t="s">
        <v>595</v>
      </c>
      <c r="H85" s="415">
        <v>44928</v>
      </c>
      <c r="I85" s="415">
        <v>44928</v>
      </c>
      <c r="J85" s="416">
        <f>BDCORRECTIVAINF[[#This Row],[Fecha Fin]]-BDCORRECTIVAINF[[#This Row],[Fecha entrada]]+1</f>
        <v>1</v>
      </c>
      <c r="K85" s="417"/>
      <c r="L85" s="417"/>
      <c r="M85" s="417"/>
      <c r="N85" s="417"/>
      <c r="O85" s="417">
        <v>1</v>
      </c>
      <c r="P85" s="418"/>
      <c r="Q85" s="418">
        <v>1</v>
      </c>
      <c r="R85" s="418"/>
      <c r="S85" s="418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20"/>
      <c r="BF85" s="420"/>
      <c r="BG85" s="420"/>
      <c r="BH85" s="420"/>
      <c r="BI85" s="420"/>
      <c r="BJ85" s="420"/>
      <c r="BK85" s="420"/>
      <c r="BL85" s="420"/>
      <c r="BM85" s="420"/>
      <c r="BN85" s="420"/>
      <c r="BO85" s="420"/>
      <c r="BP85" s="420"/>
      <c r="BQ85" s="420"/>
      <c r="BR85" s="420"/>
      <c r="BS85" s="418"/>
      <c r="BT85" s="418"/>
      <c r="BU8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8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5" s="423">
        <f>+SUM(BDCORRECTIVAINF[[#This Row],[Coste Chasis]:[Coste Mecanica]])</f>
        <v>11000</v>
      </c>
    </row>
    <row r="86" spans="1:78" s="410" customFormat="1" ht="12.75" x14ac:dyDescent="0.2">
      <c r="A86" s="411">
        <v>3118</v>
      </c>
      <c r="B86" s="412" t="s">
        <v>118</v>
      </c>
      <c r="C86" s="413" t="s">
        <v>84</v>
      </c>
      <c r="D86" s="413" t="s">
        <v>639</v>
      </c>
      <c r="E86" s="413" t="s">
        <v>166</v>
      </c>
      <c r="F86" s="413" t="s">
        <v>1140</v>
      </c>
      <c r="G86" s="414" t="s">
        <v>593</v>
      </c>
      <c r="H86" s="415">
        <v>44927</v>
      </c>
      <c r="I86" s="415">
        <v>44927</v>
      </c>
      <c r="J86" s="416">
        <f>BDCORRECTIVAINF[[#This Row],[Fecha Fin]]-BDCORRECTIVAINF[[#This Row],[Fecha entrada]]+1</f>
        <v>1</v>
      </c>
      <c r="K86" s="417"/>
      <c r="L86" s="417"/>
      <c r="M86" s="417"/>
      <c r="N86" s="417"/>
      <c r="O86" s="417">
        <v>1</v>
      </c>
      <c r="P86" s="418"/>
      <c r="Q86" s="418"/>
      <c r="R86" s="418"/>
      <c r="S86" s="418"/>
      <c r="T86" s="418"/>
      <c r="U86" s="418"/>
      <c r="V86" s="418"/>
      <c r="W86" s="418"/>
      <c r="X86" s="418"/>
      <c r="Y86" s="418"/>
      <c r="Z86" s="418"/>
      <c r="AA86" s="418"/>
      <c r="AB86" s="418"/>
      <c r="AC86" s="418"/>
      <c r="AD86" s="418"/>
      <c r="AE86" s="418"/>
      <c r="AF86" s="418"/>
      <c r="AG86" s="418"/>
      <c r="AH86" s="418"/>
      <c r="AI86" s="418"/>
      <c r="AJ86" s="418"/>
      <c r="AK86" s="418"/>
      <c r="AL86" s="418"/>
      <c r="AM86" s="418"/>
      <c r="AN86" s="418"/>
      <c r="AO86" s="418"/>
      <c r="AP86" s="418"/>
      <c r="AQ86" s="418"/>
      <c r="AR86" s="418"/>
      <c r="AS86" s="418"/>
      <c r="AT86" s="418"/>
      <c r="AU86" s="418"/>
      <c r="AV86" s="418"/>
      <c r="AW86" s="418"/>
      <c r="AX86" s="418"/>
      <c r="AY86" s="418"/>
      <c r="AZ86" s="418"/>
      <c r="BA86" s="418"/>
      <c r="BB86" s="418"/>
      <c r="BC86" s="418"/>
      <c r="BD86" s="418"/>
      <c r="BE86" s="420"/>
      <c r="BF86" s="420"/>
      <c r="BG86" s="420"/>
      <c r="BH86" s="420"/>
      <c r="BI86" s="420"/>
      <c r="BJ86" s="420"/>
      <c r="BK86" s="420"/>
      <c r="BL86" s="420"/>
      <c r="BM86" s="420"/>
      <c r="BN86" s="420"/>
      <c r="BO86" s="420"/>
      <c r="BP86" s="420"/>
      <c r="BQ86" s="420"/>
      <c r="BR86" s="420"/>
      <c r="BS86" s="418"/>
      <c r="BT86" s="418"/>
      <c r="BU8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6" s="423">
        <f>+SUM(BDCORRECTIVAINF[[#This Row],[Coste Chasis]:[Coste Mecanica]])</f>
        <v>0</v>
      </c>
    </row>
    <row r="87" spans="1:78" s="410" customFormat="1" ht="12.75" x14ac:dyDescent="0.2">
      <c r="A87" s="411">
        <v>3117</v>
      </c>
      <c r="B87" s="412" t="s">
        <v>102</v>
      </c>
      <c r="C87" s="413" t="s">
        <v>81</v>
      </c>
      <c r="D87" s="413" t="s">
        <v>639</v>
      </c>
      <c r="E87" s="413" t="s">
        <v>166</v>
      </c>
      <c r="F87" s="413" t="s">
        <v>733</v>
      </c>
      <c r="G87" s="414" t="s">
        <v>593</v>
      </c>
      <c r="H87" s="415">
        <v>44927</v>
      </c>
      <c r="I87" s="415">
        <v>44927</v>
      </c>
      <c r="J87" s="416">
        <f>BDCORRECTIVAINF[[#This Row],[Fecha Fin]]-BDCORRECTIVAINF[[#This Row],[Fecha entrada]]+1</f>
        <v>1</v>
      </c>
      <c r="K87" s="417"/>
      <c r="L87" s="417">
        <v>1</v>
      </c>
      <c r="M87" s="417"/>
      <c r="N87" s="417"/>
      <c r="O87" s="417"/>
      <c r="P87" s="418"/>
      <c r="Q87" s="418"/>
      <c r="R87" s="418"/>
      <c r="S87" s="418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20"/>
      <c r="BF87" s="420"/>
      <c r="BG87" s="420"/>
      <c r="BH87" s="420"/>
      <c r="BI87" s="420"/>
      <c r="BJ87" s="420"/>
      <c r="BK87" s="420"/>
      <c r="BL87" s="420"/>
      <c r="BM87" s="420"/>
      <c r="BN87" s="420"/>
      <c r="BO87" s="420"/>
      <c r="BP87" s="420"/>
      <c r="BQ87" s="420"/>
      <c r="BR87" s="420"/>
      <c r="BS87" s="418"/>
      <c r="BT87" s="418"/>
      <c r="BU8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7" s="423">
        <f>+SUM(BDCORRECTIVAINF[[#This Row],[Coste Chasis]:[Coste Mecanica]])</f>
        <v>0</v>
      </c>
    </row>
    <row r="88" spans="1:78" s="410" customFormat="1" ht="12.75" x14ac:dyDescent="0.2">
      <c r="A88" s="411">
        <v>3116</v>
      </c>
      <c r="B88" s="412" t="s">
        <v>103</v>
      </c>
      <c r="C88" s="413" t="s">
        <v>81</v>
      </c>
      <c r="D88" s="413" t="s">
        <v>639</v>
      </c>
      <c r="E88" s="413" t="s">
        <v>164</v>
      </c>
      <c r="F88" s="413" t="s">
        <v>687</v>
      </c>
      <c r="G88" s="414" t="s">
        <v>596</v>
      </c>
      <c r="H88" s="415">
        <v>44953</v>
      </c>
      <c r="I88" s="415">
        <v>44953</v>
      </c>
      <c r="J88" s="416">
        <f>BDCORRECTIVAINF[[#This Row],[Fecha Fin]]-BDCORRECTIVAINF[[#This Row],[Fecha entrada]]+1</f>
        <v>1</v>
      </c>
      <c r="K88" s="417"/>
      <c r="L88" s="417"/>
      <c r="M88" s="417"/>
      <c r="N88" s="417"/>
      <c r="O88" s="417">
        <v>1</v>
      </c>
      <c r="P88" s="418"/>
      <c r="Q88" s="418"/>
      <c r="R88" s="418"/>
      <c r="S88" s="418"/>
      <c r="T88" s="418"/>
      <c r="U88" s="418"/>
      <c r="V88" s="418"/>
      <c r="W88" s="418"/>
      <c r="X88" s="418"/>
      <c r="Y88" s="418"/>
      <c r="Z88" s="418"/>
      <c r="AA88" s="418"/>
      <c r="AB88" s="418"/>
      <c r="AC88" s="418"/>
      <c r="AD88" s="418"/>
      <c r="AE88" s="418"/>
      <c r="AF88" s="418"/>
      <c r="AG88" s="418"/>
      <c r="AH88" s="418"/>
      <c r="AI88" s="418"/>
      <c r="AJ88" s="418"/>
      <c r="AK88" s="418"/>
      <c r="AL88" s="418"/>
      <c r="AM88" s="418"/>
      <c r="AN88" s="418"/>
      <c r="AO88" s="418"/>
      <c r="AP88" s="418"/>
      <c r="AQ88" s="418"/>
      <c r="AR88" s="418"/>
      <c r="AS88" s="418"/>
      <c r="AT88" s="418"/>
      <c r="AU88" s="418"/>
      <c r="AV88" s="418"/>
      <c r="AW88" s="418"/>
      <c r="AX88" s="418"/>
      <c r="AY88" s="418"/>
      <c r="AZ88" s="418"/>
      <c r="BA88" s="418"/>
      <c r="BB88" s="418"/>
      <c r="BC88" s="418"/>
      <c r="BD88" s="418"/>
      <c r="BE88" s="420"/>
      <c r="BF88" s="420"/>
      <c r="BG88" s="420"/>
      <c r="BH88" s="420"/>
      <c r="BI88" s="420"/>
      <c r="BJ88" s="420"/>
      <c r="BK88" s="420"/>
      <c r="BL88" s="420"/>
      <c r="BM88" s="420"/>
      <c r="BN88" s="420"/>
      <c r="BO88" s="420"/>
      <c r="BP88" s="420"/>
      <c r="BQ88" s="420"/>
      <c r="BR88" s="420"/>
      <c r="BS88" s="418"/>
      <c r="BT88" s="418"/>
      <c r="BU8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8" s="423">
        <f>+SUM(BDCORRECTIVAINF[[#This Row],[Coste Chasis]:[Coste Mecanica]])</f>
        <v>0</v>
      </c>
    </row>
    <row r="89" spans="1:78" s="410" customFormat="1" ht="12.75" x14ac:dyDescent="0.2">
      <c r="A89" s="411">
        <v>3115</v>
      </c>
      <c r="B89" s="412" t="s">
        <v>103</v>
      </c>
      <c r="C89" s="413" t="s">
        <v>81</v>
      </c>
      <c r="D89" s="413" t="s">
        <v>639</v>
      </c>
      <c r="E89" s="413" t="s">
        <v>164</v>
      </c>
      <c r="F89" s="413" t="s">
        <v>687</v>
      </c>
      <c r="G89" s="414" t="s">
        <v>596</v>
      </c>
      <c r="H89" s="415">
        <v>44930</v>
      </c>
      <c r="I89" s="415">
        <v>44930</v>
      </c>
      <c r="J89" s="416">
        <f>BDCORRECTIVAINF[[#This Row],[Fecha Fin]]-BDCORRECTIVAINF[[#This Row],[Fecha entrada]]+1</f>
        <v>1</v>
      </c>
      <c r="K89" s="417"/>
      <c r="L89" s="417"/>
      <c r="M89" s="417"/>
      <c r="N89" s="417"/>
      <c r="O89" s="417">
        <v>1</v>
      </c>
      <c r="P89" s="418"/>
      <c r="Q89" s="418"/>
      <c r="R89" s="418"/>
      <c r="S89" s="418"/>
      <c r="T89" s="418"/>
      <c r="U89" s="418"/>
      <c r="V89" s="418"/>
      <c r="W89" s="418"/>
      <c r="X89" s="418"/>
      <c r="Y89" s="418"/>
      <c r="Z89" s="418"/>
      <c r="AA89" s="418"/>
      <c r="AB89" s="418"/>
      <c r="AC89" s="418"/>
      <c r="AD89" s="418"/>
      <c r="AE89" s="418"/>
      <c r="AF89" s="418"/>
      <c r="AG89" s="418"/>
      <c r="AH89" s="418"/>
      <c r="AI89" s="418"/>
      <c r="AJ89" s="418"/>
      <c r="AK89" s="418"/>
      <c r="AL89" s="418"/>
      <c r="AM89" s="418"/>
      <c r="AN89" s="418"/>
      <c r="AO89" s="418"/>
      <c r="AP89" s="418"/>
      <c r="AQ89" s="418"/>
      <c r="AR89" s="418"/>
      <c r="AS89" s="418"/>
      <c r="AT89" s="418"/>
      <c r="AU89" s="418"/>
      <c r="AV89" s="418"/>
      <c r="AW89" s="418"/>
      <c r="AX89" s="418"/>
      <c r="AY89" s="418"/>
      <c r="AZ89" s="418"/>
      <c r="BA89" s="418"/>
      <c r="BB89" s="418"/>
      <c r="BC89" s="418"/>
      <c r="BD89" s="418"/>
      <c r="BE89" s="420"/>
      <c r="BF89" s="420"/>
      <c r="BG89" s="420"/>
      <c r="BH89" s="420"/>
      <c r="BI89" s="420"/>
      <c r="BJ89" s="420"/>
      <c r="BK89" s="420"/>
      <c r="BL89" s="420"/>
      <c r="BM89" s="420"/>
      <c r="BN89" s="420"/>
      <c r="BO89" s="420"/>
      <c r="BP89" s="420"/>
      <c r="BQ89" s="420"/>
      <c r="BR89" s="420"/>
      <c r="BS89" s="418"/>
      <c r="BT89" s="418"/>
      <c r="BU8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8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8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8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8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89" s="423">
        <f>+SUM(BDCORRECTIVAINF[[#This Row],[Coste Chasis]:[Coste Mecanica]])</f>
        <v>0</v>
      </c>
    </row>
    <row r="90" spans="1:78" s="410" customFormat="1" ht="12.75" x14ac:dyDescent="0.2">
      <c r="A90" s="411">
        <v>3114</v>
      </c>
      <c r="B90" s="412" t="s">
        <v>265</v>
      </c>
      <c r="C90" s="413" t="s">
        <v>178</v>
      </c>
      <c r="D90" s="413" t="s">
        <v>639</v>
      </c>
      <c r="E90" s="413" t="s">
        <v>163</v>
      </c>
      <c r="F90" s="413" t="s">
        <v>698</v>
      </c>
      <c r="G90" s="414" t="s">
        <v>592</v>
      </c>
      <c r="H90" s="415">
        <v>44944</v>
      </c>
      <c r="I90" s="415">
        <v>44944</v>
      </c>
      <c r="J90" s="416">
        <f>BDCORRECTIVAINF[[#This Row],[Fecha Fin]]-BDCORRECTIVAINF[[#This Row],[Fecha entrada]]+1</f>
        <v>1</v>
      </c>
      <c r="K90" s="417">
        <v>1</v>
      </c>
      <c r="L90" s="417"/>
      <c r="M90" s="417"/>
      <c r="N90" s="417"/>
      <c r="O90" s="417"/>
      <c r="P90" s="418"/>
      <c r="Q90" s="418"/>
      <c r="R90" s="418"/>
      <c r="S90" s="418"/>
      <c r="T90" s="418"/>
      <c r="U90" s="418"/>
      <c r="V90" s="418"/>
      <c r="W90" s="418">
        <v>1</v>
      </c>
      <c r="X90" s="418"/>
      <c r="Y90" s="418"/>
      <c r="Z90" s="418"/>
      <c r="AA90" s="418"/>
      <c r="AB90" s="418"/>
      <c r="AC90" s="418"/>
      <c r="AD90" s="418"/>
      <c r="AE90" s="418"/>
      <c r="AF90" s="418"/>
      <c r="AG90" s="418"/>
      <c r="AH90" s="418"/>
      <c r="AI90" s="418"/>
      <c r="AJ90" s="418"/>
      <c r="AK90" s="418"/>
      <c r="AL90" s="418"/>
      <c r="AM90" s="418"/>
      <c r="AN90" s="418"/>
      <c r="AO90" s="418"/>
      <c r="AP90" s="418"/>
      <c r="AQ90" s="418"/>
      <c r="AR90" s="418"/>
      <c r="AS90" s="418"/>
      <c r="AT90" s="418"/>
      <c r="AU90" s="418"/>
      <c r="AV90" s="418"/>
      <c r="AW90" s="418"/>
      <c r="AX90" s="418"/>
      <c r="AY90" s="418"/>
      <c r="AZ90" s="418"/>
      <c r="BA90" s="418"/>
      <c r="BB90" s="418"/>
      <c r="BC90" s="418"/>
      <c r="BD90" s="418"/>
      <c r="BE90" s="420"/>
      <c r="BF90" s="420"/>
      <c r="BG90" s="420"/>
      <c r="BH90" s="420"/>
      <c r="BI90" s="420"/>
      <c r="BJ90" s="420"/>
      <c r="BK90" s="420"/>
      <c r="BL90" s="420"/>
      <c r="BM90" s="420"/>
      <c r="BN90" s="420"/>
      <c r="BO90" s="420"/>
      <c r="BP90" s="420"/>
      <c r="BQ90" s="420"/>
      <c r="BR90" s="420"/>
      <c r="BS90" s="418"/>
      <c r="BT90" s="418"/>
      <c r="BU9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9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0" s="423">
        <f>+SUM(BDCORRECTIVAINF[[#This Row],[Coste Chasis]:[Coste Mecanica]])</f>
        <v>95000</v>
      </c>
    </row>
    <row r="91" spans="1:78" s="410" customFormat="1" ht="12.75" x14ac:dyDescent="0.2">
      <c r="A91" s="424">
        <v>3113.5</v>
      </c>
      <c r="B91" s="412" t="s">
        <v>282</v>
      </c>
      <c r="C91" s="413" t="s">
        <v>84</v>
      </c>
      <c r="D91" s="413" t="s">
        <v>212</v>
      </c>
      <c r="E91" s="413" t="s">
        <v>739</v>
      </c>
      <c r="F91" s="413" t="s">
        <v>741</v>
      </c>
      <c r="G91" s="414" t="s">
        <v>593</v>
      </c>
      <c r="H91" s="415">
        <v>44906</v>
      </c>
      <c r="I91" s="415">
        <v>44906</v>
      </c>
      <c r="J91" s="416">
        <f>BDCORRECTIVAINF[[#This Row],[Fecha Fin]]-BDCORRECTIVAINF[[#This Row],[Fecha entrada]]+1</f>
        <v>1</v>
      </c>
      <c r="K91" s="417"/>
      <c r="L91" s="417"/>
      <c r="M91" s="417"/>
      <c r="N91" s="417"/>
      <c r="O91" s="417">
        <v>1</v>
      </c>
      <c r="P91" s="418"/>
      <c r="Q91" s="418"/>
      <c r="R91" s="418"/>
      <c r="S91" s="41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20"/>
      <c r="BF91" s="420">
        <v>5</v>
      </c>
      <c r="BG91" s="420"/>
      <c r="BH91" s="420"/>
      <c r="BI91" s="420"/>
      <c r="BJ91" s="420"/>
      <c r="BK91" s="420"/>
      <c r="BL91" s="420"/>
      <c r="BM91" s="420"/>
      <c r="BN91" s="420"/>
      <c r="BO91" s="420"/>
      <c r="BP91" s="420"/>
      <c r="BQ91" s="420"/>
      <c r="BR91" s="420"/>
      <c r="BS91" s="418"/>
      <c r="BT91" s="418"/>
      <c r="BU9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1" s="423">
        <f>+SUM(BDCORRECTIVAINF[[#This Row],[Coste Chasis]:[Coste Mecanica]])</f>
        <v>4500</v>
      </c>
    </row>
    <row r="92" spans="1:78" s="410" customFormat="1" ht="12.75" x14ac:dyDescent="0.2">
      <c r="A92" s="411">
        <v>3113</v>
      </c>
      <c r="B92" s="412" t="s">
        <v>156</v>
      </c>
      <c r="C92" s="413" t="s">
        <v>178</v>
      </c>
      <c r="D92" s="413" t="s">
        <v>639</v>
      </c>
      <c r="E92" s="413" t="s">
        <v>162</v>
      </c>
      <c r="F92" s="413" t="s">
        <v>725</v>
      </c>
      <c r="G92" s="414" t="s">
        <v>595</v>
      </c>
      <c r="H92" s="415">
        <v>44922</v>
      </c>
      <c r="I92" s="415">
        <v>44922</v>
      </c>
      <c r="J92" s="416">
        <f>BDCORRECTIVAINF[[#This Row],[Fecha Fin]]-BDCORRECTIVAINF[[#This Row],[Fecha entrada]]+1</f>
        <v>1</v>
      </c>
      <c r="K92" s="417"/>
      <c r="L92" s="417">
        <v>1</v>
      </c>
      <c r="M92" s="417"/>
      <c r="N92" s="417"/>
      <c r="O92" s="417"/>
      <c r="P92" s="418"/>
      <c r="Q92" s="418"/>
      <c r="R92" s="418"/>
      <c r="S92" s="418"/>
      <c r="T92" s="418"/>
      <c r="U92" s="418"/>
      <c r="V92" s="418"/>
      <c r="W92" s="418"/>
      <c r="X92" s="418"/>
      <c r="Y92" s="418"/>
      <c r="Z92" s="418"/>
      <c r="AA92" s="418"/>
      <c r="AB92" s="418"/>
      <c r="AC92" s="418"/>
      <c r="AD92" s="418"/>
      <c r="AE92" s="418"/>
      <c r="AF92" s="418"/>
      <c r="AG92" s="418"/>
      <c r="AH92" s="418"/>
      <c r="AI92" s="418"/>
      <c r="AJ92" s="418"/>
      <c r="AK92" s="418"/>
      <c r="AL92" s="418"/>
      <c r="AM92" s="418"/>
      <c r="AN92" s="418"/>
      <c r="AO92" s="418"/>
      <c r="AP92" s="418"/>
      <c r="AQ92" s="418"/>
      <c r="AR92" s="418"/>
      <c r="AS92" s="418">
        <v>1</v>
      </c>
      <c r="AT92" s="418"/>
      <c r="AU92" s="418"/>
      <c r="AV92" s="418"/>
      <c r="AW92" s="418"/>
      <c r="AX92" s="418"/>
      <c r="AY92" s="418"/>
      <c r="AZ92" s="418"/>
      <c r="BA92" s="418"/>
      <c r="BB92" s="418"/>
      <c r="BC92" s="418"/>
      <c r="BD92" s="418"/>
      <c r="BE92" s="420"/>
      <c r="BF92" s="420">
        <v>5</v>
      </c>
      <c r="BG92" s="420"/>
      <c r="BH92" s="420"/>
      <c r="BI92" s="420"/>
      <c r="BJ92" s="420"/>
      <c r="BK92" s="420"/>
      <c r="BL92" s="420"/>
      <c r="BM92" s="420"/>
      <c r="BN92" s="420"/>
      <c r="BO92" s="420"/>
      <c r="BP92" s="420"/>
      <c r="BQ92" s="420"/>
      <c r="BR92" s="420"/>
      <c r="BS92" s="418"/>
      <c r="BT92" s="418"/>
      <c r="BU9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9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2" s="423">
        <f>+SUM(BDCORRECTIVAINF[[#This Row],[Coste Chasis]:[Coste Mecanica]])</f>
        <v>66500</v>
      </c>
    </row>
    <row r="93" spans="1:78" s="410" customFormat="1" ht="12.75" x14ac:dyDescent="0.2">
      <c r="A93" s="411">
        <v>3112</v>
      </c>
      <c r="B93" s="412" t="s">
        <v>156</v>
      </c>
      <c r="C93" s="413" t="s">
        <v>178</v>
      </c>
      <c r="D93" s="413" t="s">
        <v>639</v>
      </c>
      <c r="E93" s="413" t="s">
        <v>162</v>
      </c>
      <c r="F93" s="413" t="s">
        <v>725</v>
      </c>
      <c r="G93" s="414" t="s">
        <v>595</v>
      </c>
      <c r="H93" s="415">
        <v>44921</v>
      </c>
      <c r="I93" s="415">
        <v>44921</v>
      </c>
      <c r="J93" s="416">
        <f>BDCORRECTIVAINF[[#This Row],[Fecha Fin]]-BDCORRECTIVAINF[[#This Row],[Fecha entrada]]+1</f>
        <v>1</v>
      </c>
      <c r="K93" s="417"/>
      <c r="L93" s="417"/>
      <c r="M93" s="417"/>
      <c r="N93" s="417">
        <v>1</v>
      </c>
      <c r="O93" s="417"/>
      <c r="P93" s="418"/>
      <c r="Q93" s="418"/>
      <c r="R93" s="418"/>
      <c r="S93" s="418"/>
      <c r="T93" s="418"/>
      <c r="U93" s="418"/>
      <c r="V93" s="418"/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418"/>
      <c r="AL93" s="418"/>
      <c r="AM93" s="418"/>
      <c r="AN93" s="418"/>
      <c r="AO93" s="418"/>
      <c r="AP93" s="418"/>
      <c r="AQ93" s="418"/>
      <c r="AR93" s="418"/>
      <c r="AS93" s="418"/>
      <c r="AT93" s="418"/>
      <c r="AU93" s="418"/>
      <c r="AV93" s="418"/>
      <c r="AW93" s="418"/>
      <c r="AX93" s="418"/>
      <c r="AY93" s="418"/>
      <c r="AZ93" s="418"/>
      <c r="BA93" s="418"/>
      <c r="BB93" s="418"/>
      <c r="BC93" s="418"/>
      <c r="BD93" s="418"/>
      <c r="BE93" s="420"/>
      <c r="BF93" s="420">
        <v>5</v>
      </c>
      <c r="BG93" s="420"/>
      <c r="BH93" s="420"/>
      <c r="BI93" s="420"/>
      <c r="BJ93" s="420"/>
      <c r="BK93" s="420"/>
      <c r="BL93" s="420"/>
      <c r="BM93" s="420"/>
      <c r="BN93" s="420"/>
      <c r="BO93" s="420"/>
      <c r="BP93" s="420"/>
      <c r="BQ93" s="420"/>
      <c r="BR93" s="420"/>
      <c r="BS93" s="418"/>
      <c r="BT93" s="418"/>
      <c r="BU9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3" s="423">
        <f>+SUM(BDCORRECTIVAINF[[#This Row],[Coste Chasis]:[Coste Mecanica]])</f>
        <v>4500</v>
      </c>
    </row>
    <row r="94" spans="1:78" s="410" customFormat="1" ht="12.75" x14ac:dyDescent="0.2">
      <c r="A94" s="411">
        <v>3111</v>
      </c>
      <c r="B94" s="412" t="s">
        <v>107</v>
      </c>
      <c r="C94" s="413" t="s">
        <v>81</v>
      </c>
      <c r="D94" s="413" t="s">
        <v>639</v>
      </c>
      <c r="E94" s="413" t="s">
        <v>162</v>
      </c>
      <c r="F94" s="413" t="s">
        <v>648</v>
      </c>
      <c r="G94" s="414" t="s">
        <v>595</v>
      </c>
      <c r="H94" s="415">
        <v>44920</v>
      </c>
      <c r="I94" s="415">
        <v>44920</v>
      </c>
      <c r="J94" s="416">
        <f>BDCORRECTIVAINF[[#This Row],[Fecha Fin]]-BDCORRECTIVAINF[[#This Row],[Fecha entrada]]+1</f>
        <v>1</v>
      </c>
      <c r="K94" s="417"/>
      <c r="L94" s="417"/>
      <c r="M94" s="417"/>
      <c r="N94" s="417">
        <v>1</v>
      </c>
      <c r="O94" s="417"/>
      <c r="P94" s="418"/>
      <c r="Q94" s="418"/>
      <c r="R94" s="418"/>
      <c r="S94" s="418"/>
      <c r="T94" s="418"/>
      <c r="U94" s="418"/>
      <c r="V94" s="418"/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418"/>
      <c r="AL94" s="418"/>
      <c r="AM94" s="418"/>
      <c r="AN94" s="418"/>
      <c r="AO94" s="418"/>
      <c r="AP94" s="418"/>
      <c r="AQ94" s="418"/>
      <c r="AR94" s="418"/>
      <c r="AS94" s="418"/>
      <c r="AT94" s="418"/>
      <c r="AU94" s="418"/>
      <c r="AV94" s="418"/>
      <c r="AW94" s="418"/>
      <c r="AX94" s="418"/>
      <c r="AY94" s="418"/>
      <c r="AZ94" s="418"/>
      <c r="BA94" s="418"/>
      <c r="BB94" s="418"/>
      <c r="BC94" s="418"/>
      <c r="BD94" s="418"/>
      <c r="BE94" s="420"/>
      <c r="BF94" s="420">
        <v>5</v>
      </c>
      <c r="BG94" s="420"/>
      <c r="BH94" s="420"/>
      <c r="BI94" s="420"/>
      <c r="BJ94" s="420"/>
      <c r="BK94" s="420"/>
      <c r="BL94" s="420"/>
      <c r="BM94" s="420"/>
      <c r="BN94" s="420"/>
      <c r="BO94" s="420"/>
      <c r="BP94" s="420"/>
      <c r="BQ94" s="420"/>
      <c r="BR94" s="420"/>
      <c r="BS94" s="418"/>
      <c r="BT94" s="418"/>
      <c r="BU9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4" s="423">
        <f>+SUM(BDCORRECTIVAINF[[#This Row],[Coste Chasis]:[Coste Mecanica]])</f>
        <v>4500</v>
      </c>
    </row>
    <row r="95" spans="1:78" s="410" customFormat="1" ht="12.75" x14ac:dyDescent="0.2">
      <c r="A95" s="411">
        <v>3110</v>
      </c>
      <c r="B95" s="412" t="s">
        <v>108</v>
      </c>
      <c r="C95" s="413" t="s">
        <v>81</v>
      </c>
      <c r="D95" s="413" t="s">
        <v>639</v>
      </c>
      <c r="E95" s="413" t="s">
        <v>161</v>
      </c>
      <c r="F95" s="413" t="s">
        <v>680</v>
      </c>
      <c r="G95" s="414" t="s">
        <v>597</v>
      </c>
      <c r="H95" s="415">
        <v>44913</v>
      </c>
      <c r="I95" s="415">
        <v>44913</v>
      </c>
      <c r="J95" s="416">
        <f>BDCORRECTIVAINF[[#This Row],[Fecha Fin]]-BDCORRECTIVAINF[[#This Row],[Fecha entrada]]+1</f>
        <v>1</v>
      </c>
      <c r="K95" s="417"/>
      <c r="L95" s="417"/>
      <c r="M95" s="417"/>
      <c r="N95" s="417">
        <v>1</v>
      </c>
      <c r="O95" s="417"/>
      <c r="P95" s="418"/>
      <c r="Q95" s="418"/>
      <c r="R95" s="418"/>
      <c r="S95" s="418"/>
      <c r="T95" s="418"/>
      <c r="U95" s="418"/>
      <c r="V95" s="418"/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418"/>
      <c r="AL95" s="418"/>
      <c r="AM95" s="418"/>
      <c r="AN95" s="418"/>
      <c r="AO95" s="418"/>
      <c r="AP95" s="418"/>
      <c r="AQ95" s="418"/>
      <c r="AR95" s="418"/>
      <c r="AS95" s="418"/>
      <c r="AT95" s="418"/>
      <c r="AU95" s="418"/>
      <c r="AV95" s="418"/>
      <c r="AW95" s="418"/>
      <c r="AX95" s="418"/>
      <c r="AY95" s="418"/>
      <c r="AZ95" s="418"/>
      <c r="BA95" s="418"/>
      <c r="BB95" s="418"/>
      <c r="BC95" s="418"/>
      <c r="BD95" s="418"/>
      <c r="BE95" s="420"/>
      <c r="BF95" s="420">
        <v>5</v>
      </c>
      <c r="BG95" s="420"/>
      <c r="BH95" s="420"/>
      <c r="BI95" s="420"/>
      <c r="BJ95" s="420"/>
      <c r="BK95" s="420"/>
      <c r="BL95" s="420"/>
      <c r="BM95" s="420"/>
      <c r="BN95" s="420"/>
      <c r="BO95" s="420"/>
      <c r="BP95" s="420"/>
      <c r="BQ95" s="420"/>
      <c r="BR95" s="420"/>
      <c r="BS95" s="418"/>
      <c r="BT95" s="418"/>
      <c r="BU9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9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5" s="423">
        <f>+SUM(BDCORRECTIVAINF[[#This Row],[Coste Chasis]:[Coste Mecanica]])</f>
        <v>4500</v>
      </c>
    </row>
    <row r="96" spans="1:78" s="410" customFormat="1" ht="12.75" x14ac:dyDescent="0.2">
      <c r="A96" s="411">
        <v>3109</v>
      </c>
      <c r="B96" s="412" t="s">
        <v>112</v>
      </c>
      <c r="C96" s="413" t="s">
        <v>81</v>
      </c>
      <c r="D96" s="413" t="s">
        <v>639</v>
      </c>
      <c r="E96" s="413" t="s">
        <v>161</v>
      </c>
      <c r="F96" s="413" t="s">
        <v>680</v>
      </c>
      <c r="G96" s="414" t="s">
        <v>597</v>
      </c>
      <c r="H96" s="415">
        <v>44913</v>
      </c>
      <c r="I96" s="415">
        <v>44913</v>
      </c>
      <c r="J96" s="416">
        <f>BDCORRECTIVAINF[[#This Row],[Fecha Fin]]-BDCORRECTIVAINF[[#This Row],[Fecha entrada]]+1</f>
        <v>1</v>
      </c>
      <c r="K96" s="417">
        <v>1</v>
      </c>
      <c r="L96" s="417"/>
      <c r="M96" s="417"/>
      <c r="N96" s="417"/>
      <c r="O96" s="417"/>
      <c r="P96" s="418"/>
      <c r="Q96" s="418"/>
      <c r="R96" s="418"/>
      <c r="S96" s="418"/>
      <c r="T96" s="418"/>
      <c r="U96" s="418"/>
      <c r="V96" s="418"/>
      <c r="W96" s="418">
        <v>1</v>
      </c>
      <c r="X96" s="418"/>
      <c r="Y96" s="418"/>
      <c r="Z96" s="418"/>
      <c r="AA96" s="418"/>
      <c r="AB96" s="418"/>
      <c r="AC96" s="418"/>
      <c r="AD96" s="418"/>
      <c r="AE96" s="418"/>
      <c r="AF96" s="418"/>
      <c r="AG96" s="418"/>
      <c r="AH96" s="418"/>
      <c r="AI96" s="418"/>
      <c r="AJ96" s="418"/>
      <c r="AK96" s="418"/>
      <c r="AL96" s="418"/>
      <c r="AM96" s="418"/>
      <c r="AN96" s="418"/>
      <c r="AO96" s="418"/>
      <c r="AP96" s="418"/>
      <c r="AQ96" s="418"/>
      <c r="AR96" s="418"/>
      <c r="AS96" s="418"/>
      <c r="AT96" s="418"/>
      <c r="AU96" s="418"/>
      <c r="AV96" s="418"/>
      <c r="AW96" s="418"/>
      <c r="AX96" s="418"/>
      <c r="AY96" s="418"/>
      <c r="AZ96" s="418"/>
      <c r="BA96" s="418"/>
      <c r="BB96" s="418"/>
      <c r="BC96" s="418"/>
      <c r="BD96" s="418"/>
      <c r="BE96" s="420"/>
      <c r="BF96" s="420"/>
      <c r="BG96" s="420"/>
      <c r="BH96" s="420"/>
      <c r="BI96" s="420"/>
      <c r="BJ96" s="420"/>
      <c r="BK96" s="420"/>
      <c r="BL96" s="420"/>
      <c r="BM96" s="420"/>
      <c r="BN96" s="420"/>
      <c r="BO96" s="420"/>
      <c r="BP96" s="420"/>
      <c r="BQ96" s="420"/>
      <c r="BR96" s="420"/>
      <c r="BS96" s="418"/>
      <c r="BT96" s="418"/>
      <c r="BU9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9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6" s="423">
        <f>+SUM(BDCORRECTIVAINF[[#This Row],[Coste Chasis]:[Coste Mecanica]])</f>
        <v>95000</v>
      </c>
    </row>
    <row r="97" spans="1:78" s="410" customFormat="1" ht="12.75" x14ac:dyDescent="0.2">
      <c r="A97" s="411">
        <v>3108</v>
      </c>
      <c r="B97" s="412" t="s">
        <v>170</v>
      </c>
      <c r="C97" s="413" t="s">
        <v>178</v>
      </c>
      <c r="D97" s="413" t="s">
        <v>639</v>
      </c>
      <c r="E97" s="413" t="s">
        <v>161</v>
      </c>
      <c r="F97" s="413" t="s">
        <v>716</v>
      </c>
      <c r="G97" s="414" t="s">
        <v>597</v>
      </c>
      <c r="H97" s="415">
        <v>44914</v>
      </c>
      <c r="I97" s="415">
        <v>44914</v>
      </c>
      <c r="J97" s="416">
        <f>BDCORRECTIVAINF[[#This Row],[Fecha Fin]]-BDCORRECTIVAINF[[#This Row],[Fecha entrada]]+1</f>
        <v>1</v>
      </c>
      <c r="K97" s="417"/>
      <c r="L97" s="417"/>
      <c r="M97" s="417"/>
      <c r="N97" s="417"/>
      <c r="O97" s="417">
        <v>1</v>
      </c>
      <c r="P97" s="418"/>
      <c r="Q97" s="418"/>
      <c r="R97" s="418"/>
      <c r="S97" s="418"/>
      <c r="T97" s="418"/>
      <c r="U97" s="418"/>
      <c r="V97" s="418"/>
      <c r="W97" s="418"/>
      <c r="X97" s="418"/>
      <c r="Y97" s="418"/>
      <c r="Z97" s="418"/>
      <c r="AA97" s="418"/>
      <c r="AB97" s="418"/>
      <c r="AC97" s="418"/>
      <c r="AD97" s="418"/>
      <c r="AE97" s="418"/>
      <c r="AF97" s="418"/>
      <c r="AG97" s="418"/>
      <c r="AH97" s="418"/>
      <c r="AI97" s="418"/>
      <c r="AJ97" s="418"/>
      <c r="AK97" s="418"/>
      <c r="AL97" s="418"/>
      <c r="AM97" s="418"/>
      <c r="AN97" s="418"/>
      <c r="AO97" s="418"/>
      <c r="AP97" s="418"/>
      <c r="AQ97" s="418"/>
      <c r="AR97" s="418"/>
      <c r="AS97" s="418"/>
      <c r="AT97" s="418"/>
      <c r="AU97" s="418"/>
      <c r="AV97" s="418"/>
      <c r="AW97" s="418"/>
      <c r="AX97" s="418"/>
      <c r="AY97" s="418"/>
      <c r="AZ97" s="418"/>
      <c r="BA97" s="418"/>
      <c r="BB97" s="418"/>
      <c r="BC97" s="418"/>
      <c r="BD97" s="418"/>
      <c r="BE97" s="420"/>
      <c r="BF97" s="420"/>
      <c r="BG97" s="420"/>
      <c r="BH97" s="420"/>
      <c r="BI97" s="420"/>
      <c r="BJ97" s="420"/>
      <c r="BK97" s="420"/>
      <c r="BL97" s="420"/>
      <c r="BM97" s="420"/>
      <c r="BN97" s="420"/>
      <c r="BO97" s="420"/>
      <c r="BP97" s="420"/>
      <c r="BQ97" s="420"/>
      <c r="BR97" s="420"/>
      <c r="BS97" s="418"/>
      <c r="BT97" s="418"/>
      <c r="BU9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7" s="423">
        <f>+SUM(BDCORRECTIVAINF[[#This Row],[Coste Chasis]:[Coste Mecanica]])</f>
        <v>0</v>
      </c>
    </row>
    <row r="98" spans="1:78" s="410" customFormat="1" ht="12.75" x14ac:dyDescent="0.2">
      <c r="A98" s="411">
        <v>3107</v>
      </c>
      <c r="B98" s="412" t="s">
        <v>157</v>
      </c>
      <c r="C98" s="413" t="s">
        <v>178</v>
      </c>
      <c r="D98" s="413" t="s">
        <v>639</v>
      </c>
      <c r="E98" s="413" t="s">
        <v>161</v>
      </c>
      <c r="F98" s="413" t="s">
        <v>693</v>
      </c>
      <c r="G98" s="414" t="s">
        <v>597</v>
      </c>
      <c r="H98" s="415">
        <v>44921</v>
      </c>
      <c r="I98" s="415">
        <v>44921</v>
      </c>
      <c r="J98" s="416">
        <f>BDCORRECTIVAINF[[#This Row],[Fecha Fin]]-BDCORRECTIVAINF[[#This Row],[Fecha entrada]]+1</f>
        <v>1</v>
      </c>
      <c r="K98" s="417"/>
      <c r="L98" s="417">
        <v>1</v>
      </c>
      <c r="M98" s="417"/>
      <c r="N98" s="417"/>
      <c r="O98" s="417"/>
      <c r="P98" s="418"/>
      <c r="Q98" s="418"/>
      <c r="R98" s="418"/>
      <c r="S98" s="418"/>
      <c r="T98" s="418"/>
      <c r="U98" s="418"/>
      <c r="V98" s="418"/>
      <c r="W98" s="418"/>
      <c r="X98" s="418"/>
      <c r="Y98" s="418"/>
      <c r="Z98" s="418"/>
      <c r="AA98" s="418"/>
      <c r="AB98" s="418"/>
      <c r="AC98" s="418"/>
      <c r="AD98" s="418"/>
      <c r="AE98" s="418"/>
      <c r="AF98" s="418"/>
      <c r="AG98" s="418"/>
      <c r="AH98" s="418"/>
      <c r="AI98" s="418"/>
      <c r="AJ98" s="418"/>
      <c r="AK98" s="418"/>
      <c r="AL98" s="418"/>
      <c r="AM98" s="418"/>
      <c r="AN98" s="418"/>
      <c r="AO98" s="418"/>
      <c r="AP98" s="418"/>
      <c r="AQ98" s="418"/>
      <c r="AR98" s="418"/>
      <c r="AS98" s="418"/>
      <c r="AT98" s="418"/>
      <c r="AU98" s="418"/>
      <c r="AV98" s="418"/>
      <c r="AW98" s="418"/>
      <c r="AX98" s="418"/>
      <c r="AY98" s="418"/>
      <c r="AZ98" s="418"/>
      <c r="BA98" s="418"/>
      <c r="BB98" s="418"/>
      <c r="BC98" s="418"/>
      <c r="BD98" s="418"/>
      <c r="BE98" s="420"/>
      <c r="BF98" s="420"/>
      <c r="BG98" s="420"/>
      <c r="BH98" s="420"/>
      <c r="BI98" s="420"/>
      <c r="BJ98" s="420"/>
      <c r="BK98" s="420"/>
      <c r="BL98" s="420"/>
      <c r="BM98" s="420"/>
      <c r="BN98" s="420"/>
      <c r="BO98" s="420"/>
      <c r="BP98" s="420"/>
      <c r="BQ98" s="420"/>
      <c r="BR98" s="420"/>
      <c r="BS98" s="418"/>
      <c r="BT98" s="418"/>
      <c r="BU9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9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8" s="423">
        <f>+SUM(BDCORRECTIVAINF[[#This Row],[Coste Chasis]:[Coste Mecanica]])</f>
        <v>0</v>
      </c>
    </row>
    <row r="99" spans="1:78" s="410" customFormat="1" ht="12.75" x14ac:dyDescent="0.2">
      <c r="A99" s="411">
        <v>3106</v>
      </c>
      <c r="B99" s="412" t="s">
        <v>112</v>
      </c>
      <c r="C99" s="413" t="s">
        <v>81</v>
      </c>
      <c r="D99" s="413" t="s">
        <v>639</v>
      </c>
      <c r="E99" s="413" t="s">
        <v>161</v>
      </c>
      <c r="F99" s="413" t="s">
        <v>680</v>
      </c>
      <c r="G99" s="414" t="s">
        <v>597</v>
      </c>
      <c r="H99" s="415">
        <v>44903</v>
      </c>
      <c r="I99" s="415">
        <v>44903</v>
      </c>
      <c r="J99" s="416">
        <f>BDCORRECTIVAINF[[#This Row],[Fecha Fin]]-BDCORRECTIVAINF[[#This Row],[Fecha entrada]]+1</f>
        <v>1</v>
      </c>
      <c r="K99" s="417"/>
      <c r="L99" s="417"/>
      <c r="M99" s="417">
        <v>1</v>
      </c>
      <c r="N99" s="417"/>
      <c r="O99" s="417"/>
      <c r="P99" s="418"/>
      <c r="Q99" s="418"/>
      <c r="R99" s="418"/>
      <c r="S99" s="418"/>
      <c r="T99" s="418"/>
      <c r="U99" s="418"/>
      <c r="V99" s="418"/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418"/>
      <c r="AL99" s="418"/>
      <c r="AM99" s="418"/>
      <c r="AN99" s="418"/>
      <c r="AO99" s="418"/>
      <c r="AP99" s="418"/>
      <c r="AQ99" s="418"/>
      <c r="AR99" s="418"/>
      <c r="AS99" s="418"/>
      <c r="AT99" s="418"/>
      <c r="AU99" s="418"/>
      <c r="AV99" s="418"/>
      <c r="AW99" s="418"/>
      <c r="AX99" s="418"/>
      <c r="AY99" s="418"/>
      <c r="AZ99" s="418"/>
      <c r="BA99" s="418"/>
      <c r="BB99" s="418">
        <v>1</v>
      </c>
      <c r="BC99" s="418"/>
      <c r="BD99" s="418"/>
      <c r="BE99" s="420"/>
      <c r="BF99" s="420"/>
      <c r="BG99" s="420"/>
      <c r="BH99" s="420"/>
      <c r="BI99" s="420"/>
      <c r="BJ99" s="420"/>
      <c r="BK99" s="420"/>
      <c r="BL99" s="420"/>
      <c r="BM99" s="420"/>
      <c r="BN99" s="420"/>
      <c r="BO99" s="420"/>
      <c r="BP99" s="420"/>
      <c r="BQ99" s="420"/>
      <c r="BR99" s="420"/>
      <c r="BS99" s="418"/>
      <c r="BT99" s="418"/>
      <c r="BU9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9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9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9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9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99" s="423">
        <f>+SUM(BDCORRECTIVAINF[[#This Row],[Coste Chasis]:[Coste Mecanica]])</f>
        <v>16000</v>
      </c>
    </row>
    <row r="100" spans="1:78" s="410" customFormat="1" ht="12.75" x14ac:dyDescent="0.2">
      <c r="A100" s="411">
        <v>3105</v>
      </c>
      <c r="B100" s="412" t="s">
        <v>107</v>
      </c>
      <c r="C100" s="413" t="s">
        <v>81</v>
      </c>
      <c r="D100" s="413" t="s">
        <v>639</v>
      </c>
      <c r="E100" s="413" t="s">
        <v>162</v>
      </c>
      <c r="F100" s="413" t="s">
        <v>648</v>
      </c>
      <c r="G100" s="414" t="s">
        <v>595</v>
      </c>
      <c r="H100" s="415">
        <v>44905</v>
      </c>
      <c r="I100" s="415">
        <v>44905</v>
      </c>
      <c r="J100" s="416">
        <f>BDCORRECTIVAINF[[#This Row],[Fecha Fin]]-BDCORRECTIVAINF[[#This Row],[Fecha entrada]]+1</f>
        <v>1</v>
      </c>
      <c r="K100" s="417">
        <v>1</v>
      </c>
      <c r="L100" s="417"/>
      <c r="M100" s="417"/>
      <c r="N100" s="417"/>
      <c r="O100" s="417"/>
      <c r="P100" s="418"/>
      <c r="Q100" s="418"/>
      <c r="R100" s="418"/>
      <c r="S100" s="418"/>
      <c r="T100" s="418"/>
      <c r="U100" s="418"/>
      <c r="V100" s="418"/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418"/>
      <c r="AL100" s="418"/>
      <c r="AM100" s="418"/>
      <c r="AN100" s="418"/>
      <c r="AO100" s="418"/>
      <c r="AP100" s="418"/>
      <c r="AQ100" s="418"/>
      <c r="AR100" s="418"/>
      <c r="AS100" s="418"/>
      <c r="AT100" s="418"/>
      <c r="AU100" s="418"/>
      <c r="AV100" s="418"/>
      <c r="AW100" s="418"/>
      <c r="AX100" s="418"/>
      <c r="AY100" s="418"/>
      <c r="AZ100" s="418"/>
      <c r="BA100" s="418"/>
      <c r="BB100" s="418"/>
      <c r="BC100" s="418"/>
      <c r="BD100" s="418"/>
      <c r="BE100" s="420"/>
      <c r="BF100" s="420"/>
      <c r="BG100" s="420"/>
      <c r="BH100" s="420"/>
      <c r="BI100" s="420"/>
      <c r="BJ100" s="420"/>
      <c r="BK100" s="420"/>
      <c r="BL100" s="420"/>
      <c r="BM100" s="420"/>
      <c r="BN100" s="420"/>
      <c r="BO100" s="420"/>
      <c r="BP100" s="420"/>
      <c r="BQ100" s="420"/>
      <c r="BR100" s="420"/>
      <c r="BS100" s="418"/>
      <c r="BT100" s="418"/>
      <c r="BU10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0" s="423">
        <f>+SUM(BDCORRECTIVAINF[[#This Row],[Coste Chasis]:[Coste Mecanica]])</f>
        <v>0</v>
      </c>
    </row>
    <row r="101" spans="1:78" s="410" customFormat="1" ht="12.75" x14ac:dyDescent="0.2">
      <c r="A101" s="411">
        <v>3104</v>
      </c>
      <c r="B101" s="412" t="s">
        <v>155</v>
      </c>
      <c r="C101" s="413" t="s">
        <v>178</v>
      </c>
      <c r="D101" s="413" t="s">
        <v>639</v>
      </c>
      <c r="E101" s="413" t="s">
        <v>163</v>
      </c>
      <c r="F101" s="413" t="s">
        <v>698</v>
      </c>
      <c r="G101" s="414" t="s">
        <v>592</v>
      </c>
      <c r="H101" s="415">
        <v>44905</v>
      </c>
      <c r="I101" s="415">
        <v>44905</v>
      </c>
      <c r="J101" s="416">
        <f>BDCORRECTIVAINF[[#This Row],[Fecha Fin]]-BDCORRECTIVAINF[[#This Row],[Fecha entrada]]+1</f>
        <v>1</v>
      </c>
      <c r="K101" s="417">
        <v>1</v>
      </c>
      <c r="L101" s="417"/>
      <c r="M101" s="417"/>
      <c r="N101" s="417"/>
      <c r="O101" s="417"/>
      <c r="P101" s="418"/>
      <c r="Q101" s="418"/>
      <c r="R101" s="418"/>
      <c r="S101" s="418">
        <v>10</v>
      </c>
      <c r="T101" s="418"/>
      <c r="U101" s="418"/>
      <c r="V101" s="418"/>
      <c r="W101" s="418"/>
      <c r="X101" s="418"/>
      <c r="Y101" s="418"/>
      <c r="Z101" s="418"/>
      <c r="AA101" s="418"/>
      <c r="AB101" s="418"/>
      <c r="AC101" s="418"/>
      <c r="AD101" s="418"/>
      <c r="AE101" s="418"/>
      <c r="AF101" s="418"/>
      <c r="AG101" s="418"/>
      <c r="AH101" s="418"/>
      <c r="AI101" s="418"/>
      <c r="AJ101" s="418"/>
      <c r="AK101" s="418"/>
      <c r="AL101" s="418"/>
      <c r="AM101" s="418"/>
      <c r="AN101" s="418"/>
      <c r="AO101" s="418"/>
      <c r="AP101" s="418"/>
      <c r="AQ101" s="418"/>
      <c r="AR101" s="418"/>
      <c r="AS101" s="418"/>
      <c r="AT101" s="418"/>
      <c r="AU101" s="418"/>
      <c r="AV101" s="418"/>
      <c r="AW101" s="418"/>
      <c r="AX101" s="418"/>
      <c r="AY101" s="418"/>
      <c r="AZ101" s="418"/>
      <c r="BA101" s="418"/>
      <c r="BB101" s="418"/>
      <c r="BC101" s="418"/>
      <c r="BD101" s="418"/>
      <c r="BE101" s="420"/>
      <c r="BF101" s="420"/>
      <c r="BG101" s="420"/>
      <c r="BH101" s="420"/>
      <c r="BI101" s="420"/>
      <c r="BJ101" s="420"/>
      <c r="BK101" s="420"/>
      <c r="BL101" s="420"/>
      <c r="BM101" s="420"/>
      <c r="BN101" s="420"/>
      <c r="BO101" s="420"/>
      <c r="BP101" s="420"/>
      <c r="BQ101" s="420"/>
      <c r="BR101" s="420"/>
      <c r="BS101" s="418"/>
      <c r="BT101" s="418"/>
      <c r="BU10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15000</v>
      </c>
      <c r="BV10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1" s="423">
        <f>+SUM(BDCORRECTIVAINF[[#This Row],[Coste Chasis]:[Coste Mecanica]])</f>
        <v>15000</v>
      </c>
    </row>
    <row r="102" spans="1:78" s="410" customFormat="1" ht="12.75" x14ac:dyDescent="0.2">
      <c r="A102" s="411">
        <v>3103</v>
      </c>
      <c r="B102" s="412" t="s">
        <v>182</v>
      </c>
      <c r="C102" s="413" t="s">
        <v>178</v>
      </c>
      <c r="D102" s="413" t="s">
        <v>639</v>
      </c>
      <c r="E102" s="413" t="s">
        <v>163</v>
      </c>
      <c r="F102" s="413" t="s">
        <v>698</v>
      </c>
      <c r="G102" s="414" t="s">
        <v>592</v>
      </c>
      <c r="H102" s="415">
        <v>44906</v>
      </c>
      <c r="I102" s="415">
        <v>44906</v>
      </c>
      <c r="J102" s="416">
        <f>BDCORRECTIVAINF[[#This Row],[Fecha Fin]]-BDCORRECTIVAINF[[#This Row],[Fecha entrada]]+1</f>
        <v>1</v>
      </c>
      <c r="K102" s="417"/>
      <c r="L102" s="417">
        <v>1</v>
      </c>
      <c r="M102" s="417"/>
      <c r="N102" s="417"/>
      <c r="O102" s="417"/>
      <c r="P102" s="418"/>
      <c r="Q102" s="418"/>
      <c r="R102" s="418"/>
      <c r="S102" s="418"/>
      <c r="T102" s="418"/>
      <c r="U102" s="418"/>
      <c r="V102" s="418"/>
      <c r="W102" s="418"/>
      <c r="X102" s="418"/>
      <c r="Y102" s="418"/>
      <c r="Z102" s="418"/>
      <c r="AA102" s="418"/>
      <c r="AB102" s="418"/>
      <c r="AC102" s="418"/>
      <c r="AD102" s="418"/>
      <c r="AE102" s="418"/>
      <c r="AF102" s="418"/>
      <c r="AG102" s="418"/>
      <c r="AH102" s="418"/>
      <c r="AI102" s="418"/>
      <c r="AJ102" s="418"/>
      <c r="AK102" s="418"/>
      <c r="AL102" s="418"/>
      <c r="AM102" s="418"/>
      <c r="AN102" s="418"/>
      <c r="AO102" s="418"/>
      <c r="AP102" s="418"/>
      <c r="AQ102" s="418"/>
      <c r="AR102" s="418"/>
      <c r="AS102" s="418"/>
      <c r="AT102" s="418"/>
      <c r="AU102" s="418"/>
      <c r="AV102" s="418"/>
      <c r="AW102" s="418"/>
      <c r="AX102" s="418"/>
      <c r="AY102" s="418"/>
      <c r="AZ102" s="418"/>
      <c r="BA102" s="418"/>
      <c r="BB102" s="418"/>
      <c r="BC102" s="418"/>
      <c r="BD102" s="418"/>
      <c r="BE102" s="420"/>
      <c r="BF102" s="420"/>
      <c r="BG102" s="420"/>
      <c r="BH102" s="420"/>
      <c r="BI102" s="420"/>
      <c r="BJ102" s="420"/>
      <c r="BK102" s="420"/>
      <c r="BL102" s="420"/>
      <c r="BM102" s="420"/>
      <c r="BN102" s="420"/>
      <c r="BO102" s="420"/>
      <c r="BP102" s="420"/>
      <c r="BQ102" s="420"/>
      <c r="BR102" s="420"/>
      <c r="BS102" s="418"/>
      <c r="BT102" s="418"/>
      <c r="BU10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2" s="423">
        <f>+SUM(BDCORRECTIVAINF[[#This Row],[Coste Chasis]:[Coste Mecanica]])</f>
        <v>0</v>
      </c>
    </row>
    <row r="103" spans="1:78" s="410" customFormat="1" ht="12.75" x14ac:dyDescent="0.2">
      <c r="A103" s="411">
        <v>3102</v>
      </c>
      <c r="B103" s="412" t="s">
        <v>130</v>
      </c>
      <c r="C103" s="413" t="s">
        <v>81</v>
      </c>
      <c r="D103" s="413" t="s">
        <v>639</v>
      </c>
      <c r="E103" s="413" t="s">
        <v>162</v>
      </c>
      <c r="F103" s="413" t="s">
        <v>648</v>
      </c>
      <c r="G103" s="414" t="s">
        <v>595</v>
      </c>
      <c r="H103" s="415">
        <v>44903</v>
      </c>
      <c r="I103" s="415">
        <v>44903</v>
      </c>
      <c r="J103" s="416">
        <f>BDCORRECTIVAINF[[#This Row],[Fecha Fin]]-BDCORRECTIVAINF[[#This Row],[Fecha entrada]]+1</f>
        <v>1</v>
      </c>
      <c r="K103" s="417"/>
      <c r="L103" s="417">
        <v>1</v>
      </c>
      <c r="M103" s="417"/>
      <c r="N103" s="417"/>
      <c r="O103" s="417"/>
      <c r="P103" s="418"/>
      <c r="Q103" s="418"/>
      <c r="R103" s="418"/>
      <c r="S103" s="418"/>
      <c r="T103" s="418"/>
      <c r="U103" s="418"/>
      <c r="V103" s="418"/>
      <c r="W103" s="418"/>
      <c r="X103" s="418"/>
      <c r="Y103" s="418"/>
      <c r="Z103" s="418"/>
      <c r="AA103" s="418"/>
      <c r="AB103" s="418"/>
      <c r="AC103" s="418"/>
      <c r="AD103" s="418"/>
      <c r="AE103" s="418"/>
      <c r="AF103" s="418"/>
      <c r="AG103" s="418"/>
      <c r="AH103" s="418"/>
      <c r="AI103" s="418"/>
      <c r="AJ103" s="418"/>
      <c r="AK103" s="418"/>
      <c r="AL103" s="418"/>
      <c r="AM103" s="418"/>
      <c r="AN103" s="418"/>
      <c r="AO103" s="418"/>
      <c r="AP103" s="418"/>
      <c r="AQ103" s="418"/>
      <c r="AR103" s="418"/>
      <c r="AS103" s="418"/>
      <c r="AT103" s="418"/>
      <c r="AU103" s="418"/>
      <c r="AV103" s="418"/>
      <c r="AW103" s="418"/>
      <c r="AX103" s="418"/>
      <c r="AY103" s="418"/>
      <c r="AZ103" s="418"/>
      <c r="BA103" s="418"/>
      <c r="BB103" s="418"/>
      <c r="BC103" s="418"/>
      <c r="BD103" s="418"/>
      <c r="BE103" s="420"/>
      <c r="BF103" s="420"/>
      <c r="BG103" s="420"/>
      <c r="BH103" s="420"/>
      <c r="BI103" s="420"/>
      <c r="BJ103" s="420"/>
      <c r="BK103" s="420"/>
      <c r="BL103" s="420"/>
      <c r="BM103" s="420"/>
      <c r="BN103" s="420"/>
      <c r="BO103" s="420"/>
      <c r="BP103" s="420"/>
      <c r="BQ103" s="420"/>
      <c r="BR103" s="420"/>
      <c r="BS103" s="418"/>
      <c r="BT103" s="418"/>
      <c r="BU10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3" s="423">
        <f>+SUM(BDCORRECTIVAINF[[#This Row],[Coste Chasis]:[Coste Mecanica]])</f>
        <v>0</v>
      </c>
    </row>
    <row r="104" spans="1:78" s="410" customFormat="1" ht="12.75" x14ac:dyDescent="0.2">
      <c r="A104" s="411">
        <v>3101</v>
      </c>
      <c r="B104" s="412" t="s">
        <v>108</v>
      </c>
      <c r="C104" s="413" t="s">
        <v>81</v>
      </c>
      <c r="D104" s="413" t="s">
        <v>639</v>
      </c>
      <c r="E104" s="413" t="s">
        <v>161</v>
      </c>
      <c r="F104" s="413" t="s">
        <v>680</v>
      </c>
      <c r="G104" s="414" t="s">
        <v>597</v>
      </c>
      <c r="H104" s="415">
        <v>44902</v>
      </c>
      <c r="I104" s="415">
        <v>44902</v>
      </c>
      <c r="J104" s="416">
        <f>BDCORRECTIVAINF[[#This Row],[Fecha Fin]]-BDCORRECTIVAINF[[#This Row],[Fecha entrada]]+1</f>
        <v>1</v>
      </c>
      <c r="K104" s="417"/>
      <c r="L104" s="417"/>
      <c r="M104" s="417">
        <v>1</v>
      </c>
      <c r="N104" s="417"/>
      <c r="O104" s="417"/>
      <c r="P104" s="418"/>
      <c r="Q104" s="418"/>
      <c r="R104" s="418"/>
      <c r="S104" s="418"/>
      <c r="T104" s="418"/>
      <c r="U104" s="418"/>
      <c r="V104" s="418"/>
      <c r="W104" s="418"/>
      <c r="X104" s="418"/>
      <c r="Y104" s="418"/>
      <c r="Z104" s="418"/>
      <c r="AA104" s="418"/>
      <c r="AB104" s="418"/>
      <c r="AC104" s="418"/>
      <c r="AD104" s="418"/>
      <c r="AE104" s="418"/>
      <c r="AF104" s="418"/>
      <c r="AG104" s="418"/>
      <c r="AH104" s="418"/>
      <c r="AI104" s="418"/>
      <c r="AJ104" s="418"/>
      <c r="AK104" s="418"/>
      <c r="AL104" s="418"/>
      <c r="AM104" s="418"/>
      <c r="AN104" s="418"/>
      <c r="AO104" s="418"/>
      <c r="AP104" s="418"/>
      <c r="AQ104" s="418"/>
      <c r="AR104" s="418"/>
      <c r="AS104" s="418"/>
      <c r="AT104" s="418"/>
      <c r="AU104" s="418"/>
      <c r="AV104" s="418"/>
      <c r="AW104" s="418"/>
      <c r="AX104" s="418"/>
      <c r="AY104" s="418"/>
      <c r="AZ104" s="418"/>
      <c r="BA104" s="418"/>
      <c r="BB104" s="418"/>
      <c r="BC104" s="418"/>
      <c r="BD104" s="418"/>
      <c r="BE104" s="420"/>
      <c r="BF104" s="420"/>
      <c r="BG104" s="420"/>
      <c r="BH104" s="420"/>
      <c r="BI104" s="420"/>
      <c r="BJ104" s="420"/>
      <c r="BK104" s="420"/>
      <c r="BL104" s="420"/>
      <c r="BM104" s="420"/>
      <c r="BN104" s="420"/>
      <c r="BO104" s="420"/>
      <c r="BP104" s="420"/>
      <c r="BQ104" s="420"/>
      <c r="BR104" s="420"/>
      <c r="BS104" s="418"/>
      <c r="BT104" s="418"/>
      <c r="BU10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4" s="423">
        <f>+SUM(BDCORRECTIVAINF[[#This Row],[Coste Chasis]:[Coste Mecanica]])</f>
        <v>0</v>
      </c>
    </row>
    <row r="105" spans="1:78" s="410" customFormat="1" ht="12.75" x14ac:dyDescent="0.2">
      <c r="A105" s="411">
        <v>3100</v>
      </c>
      <c r="B105" s="412" t="s">
        <v>275</v>
      </c>
      <c r="C105" s="413" t="s">
        <v>81</v>
      </c>
      <c r="D105" s="413" t="s">
        <v>639</v>
      </c>
      <c r="E105" s="413" t="s">
        <v>162</v>
      </c>
      <c r="F105" s="413" t="s">
        <v>648</v>
      </c>
      <c r="G105" s="414" t="s">
        <v>595</v>
      </c>
      <c r="H105" s="415">
        <v>44907</v>
      </c>
      <c r="I105" s="415">
        <v>44907</v>
      </c>
      <c r="J105" s="416">
        <f>BDCORRECTIVAINF[[#This Row],[Fecha Fin]]-BDCORRECTIVAINF[[#This Row],[Fecha entrada]]+1</f>
        <v>1</v>
      </c>
      <c r="K105" s="417">
        <v>1</v>
      </c>
      <c r="L105" s="417"/>
      <c r="M105" s="417"/>
      <c r="N105" s="417"/>
      <c r="O105" s="417"/>
      <c r="P105" s="418"/>
      <c r="Q105" s="418"/>
      <c r="R105" s="418"/>
      <c r="S105" s="418">
        <v>8</v>
      </c>
      <c r="T105" s="418"/>
      <c r="U105" s="418"/>
      <c r="V105" s="418"/>
      <c r="W105" s="418"/>
      <c r="X105" s="418"/>
      <c r="Y105" s="418"/>
      <c r="Z105" s="418"/>
      <c r="AA105" s="418"/>
      <c r="AB105" s="418"/>
      <c r="AC105" s="418"/>
      <c r="AD105" s="418"/>
      <c r="AE105" s="418"/>
      <c r="AF105" s="418"/>
      <c r="AG105" s="418"/>
      <c r="AH105" s="418"/>
      <c r="AI105" s="418"/>
      <c r="AJ105" s="418"/>
      <c r="AK105" s="418"/>
      <c r="AL105" s="418"/>
      <c r="AM105" s="418"/>
      <c r="AN105" s="418"/>
      <c r="AO105" s="418"/>
      <c r="AP105" s="418"/>
      <c r="AQ105" s="418"/>
      <c r="AR105" s="418"/>
      <c r="AS105" s="418"/>
      <c r="AT105" s="418"/>
      <c r="AU105" s="418"/>
      <c r="AV105" s="418"/>
      <c r="AW105" s="418"/>
      <c r="AX105" s="418"/>
      <c r="AY105" s="418"/>
      <c r="AZ105" s="418"/>
      <c r="BA105" s="418"/>
      <c r="BB105" s="418"/>
      <c r="BC105" s="418"/>
      <c r="BD105" s="418"/>
      <c r="BE105" s="420"/>
      <c r="BF105" s="420"/>
      <c r="BG105" s="420"/>
      <c r="BH105" s="420"/>
      <c r="BI105" s="420"/>
      <c r="BJ105" s="420"/>
      <c r="BK105" s="420"/>
      <c r="BL105" s="420"/>
      <c r="BM105" s="420"/>
      <c r="BN105" s="420"/>
      <c r="BO105" s="420"/>
      <c r="BP105" s="420"/>
      <c r="BQ105" s="420"/>
      <c r="BR105" s="420"/>
      <c r="BS105" s="418"/>
      <c r="BT105" s="418"/>
      <c r="BU10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12000</v>
      </c>
      <c r="BV10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5" s="423">
        <f>+SUM(BDCORRECTIVAINF[[#This Row],[Coste Chasis]:[Coste Mecanica]])</f>
        <v>12000</v>
      </c>
    </row>
    <row r="106" spans="1:78" s="410" customFormat="1" ht="12.75" x14ac:dyDescent="0.2">
      <c r="A106" s="411">
        <v>3099</v>
      </c>
      <c r="B106" s="412" t="s">
        <v>110</v>
      </c>
      <c r="C106" s="413" t="s">
        <v>81</v>
      </c>
      <c r="D106" s="413" t="s">
        <v>639</v>
      </c>
      <c r="E106" s="413" t="s">
        <v>161</v>
      </c>
      <c r="F106" s="413" t="s">
        <v>648</v>
      </c>
      <c r="G106" s="414" t="s">
        <v>593</v>
      </c>
      <c r="H106" s="415">
        <v>44907</v>
      </c>
      <c r="I106" s="415">
        <v>44907</v>
      </c>
      <c r="J106" s="416">
        <f>BDCORRECTIVAINF[[#This Row],[Fecha Fin]]-BDCORRECTIVAINF[[#This Row],[Fecha entrada]]+1</f>
        <v>1</v>
      </c>
      <c r="K106" s="417"/>
      <c r="L106" s="417"/>
      <c r="M106" s="417"/>
      <c r="N106" s="417"/>
      <c r="O106" s="417">
        <v>1</v>
      </c>
      <c r="P106" s="418"/>
      <c r="Q106" s="418"/>
      <c r="R106" s="418"/>
      <c r="S106" s="418"/>
      <c r="T106" s="418"/>
      <c r="U106" s="418"/>
      <c r="V106" s="418"/>
      <c r="W106" s="418"/>
      <c r="X106" s="418"/>
      <c r="Y106" s="418"/>
      <c r="Z106" s="418"/>
      <c r="AA106" s="418"/>
      <c r="AB106" s="418"/>
      <c r="AC106" s="418"/>
      <c r="AD106" s="418"/>
      <c r="AE106" s="418"/>
      <c r="AF106" s="418"/>
      <c r="AG106" s="418"/>
      <c r="AH106" s="418"/>
      <c r="AI106" s="418"/>
      <c r="AJ106" s="418"/>
      <c r="AK106" s="418"/>
      <c r="AL106" s="418"/>
      <c r="AM106" s="418"/>
      <c r="AN106" s="418"/>
      <c r="AO106" s="418"/>
      <c r="AP106" s="418"/>
      <c r="AQ106" s="418"/>
      <c r="AR106" s="418"/>
      <c r="AS106" s="418"/>
      <c r="AT106" s="418"/>
      <c r="AU106" s="418"/>
      <c r="AV106" s="418"/>
      <c r="AW106" s="418"/>
      <c r="AX106" s="418"/>
      <c r="AY106" s="418"/>
      <c r="AZ106" s="418"/>
      <c r="BA106" s="418"/>
      <c r="BB106" s="418"/>
      <c r="BC106" s="418"/>
      <c r="BD106" s="418"/>
      <c r="BE106" s="420"/>
      <c r="BF106" s="420"/>
      <c r="BG106" s="420"/>
      <c r="BH106" s="420"/>
      <c r="BI106" s="420"/>
      <c r="BJ106" s="420"/>
      <c r="BK106" s="420"/>
      <c r="BL106" s="420"/>
      <c r="BM106" s="420"/>
      <c r="BN106" s="420"/>
      <c r="BO106" s="420"/>
      <c r="BP106" s="420"/>
      <c r="BQ106" s="420"/>
      <c r="BR106" s="420"/>
      <c r="BS106" s="418"/>
      <c r="BT106" s="418"/>
      <c r="BU10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6" s="423">
        <f>+SUM(BDCORRECTIVAINF[[#This Row],[Coste Chasis]:[Coste Mecanica]])</f>
        <v>0</v>
      </c>
    </row>
    <row r="107" spans="1:78" s="410" customFormat="1" ht="12.75" x14ac:dyDescent="0.2">
      <c r="A107" s="411">
        <v>3098</v>
      </c>
      <c r="B107" s="412" t="s">
        <v>170</v>
      </c>
      <c r="C107" s="413" t="s">
        <v>178</v>
      </c>
      <c r="D107" s="413" t="s">
        <v>639</v>
      </c>
      <c r="E107" s="413" t="s">
        <v>161</v>
      </c>
      <c r="F107" s="413" t="s">
        <v>716</v>
      </c>
      <c r="G107" s="414" t="s">
        <v>597</v>
      </c>
      <c r="H107" s="415">
        <v>44906</v>
      </c>
      <c r="I107" s="415">
        <v>44906</v>
      </c>
      <c r="J107" s="416">
        <f>BDCORRECTIVAINF[[#This Row],[Fecha Fin]]-BDCORRECTIVAINF[[#This Row],[Fecha entrada]]+1</f>
        <v>1</v>
      </c>
      <c r="K107" s="417"/>
      <c r="L107" s="417"/>
      <c r="M107" s="417"/>
      <c r="N107" s="417"/>
      <c r="O107" s="417">
        <v>1</v>
      </c>
      <c r="P107" s="418"/>
      <c r="Q107" s="418"/>
      <c r="R107" s="418"/>
      <c r="S107" s="418"/>
      <c r="T107" s="418"/>
      <c r="U107" s="418"/>
      <c r="V107" s="418"/>
      <c r="W107" s="418"/>
      <c r="X107" s="418"/>
      <c r="Y107" s="418"/>
      <c r="Z107" s="418"/>
      <c r="AA107" s="418"/>
      <c r="AB107" s="418"/>
      <c r="AC107" s="418"/>
      <c r="AD107" s="418"/>
      <c r="AE107" s="418"/>
      <c r="AF107" s="418"/>
      <c r="AG107" s="418"/>
      <c r="AH107" s="418"/>
      <c r="AI107" s="418"/>
      <c r="AJ107" s="418"/>
      <c r="AK107" s="418"/>
      <c r="AL107" s="418"/>
      <c r="AM107" s="418"/>
      <c r="AN107" s="418"/>
      <c r="AO107" s="418"/>
      <c r="AP107" s="418"/>
      <c r="AQ107" s="418"/>
      <c r="AR107" s="418"/>
      <c r="AS107" s="418"/>
      <c r="AT107" s="418"/>
      <c r="AU107" s="418"/>
      <c r="AV107" s="418"/>
      <c r="AW107" s="418"/>
      <c r="AX107" s="418"/>
      <c r="AY107" s="418"/>
      <c r="AZ107" s="418"/>
      <c r="BA107" s="418"/>
      <c r="BB107" s="418"/>
      <c r="BC107" s="418"/>
      <c r="BD107" s="418"/>
      <c r="BE107" s="420"/>
      <c r="BF107" s="420"/>
      <c r="BG107" s="420"/>
      <c r="BH107" s="420"/>
      <c r="BI107" s="420"/>
      <c r="BJ107" s="420"/>
      <c r="BK107" s="420"/>
      <c r="BL107" s="420"/>
      <c r="BM107" s="420"/>
      <c r="BN107" s="420"/>
      <c r="BO107" s="420"/>
      <c r="BP107" s="420"/>
      <c r="BQ107" s="420"/>
      <c r="BR107" s="420"/>
      <c r="BS107" s="418"/>
      <c r="BT107" s="418"/>
      <c r="BU10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7" s="423">
        <f>+SUM(BDCORRECTIVAINF[[#This Row],[Coste Chasis]:[Coste Mecanica]])</f>
        <v>0</v>
      </c>
    </row>
    <row r="108" spans="1:78" s="410" customFormat="1" ht="12.75" x14ac:dyDescent="0.2">
      <c r="A108" s="411">
        <v>3097</v>
      </c>
      <c r="B108" s="412" t="s">
        <v>238</v>
      </c>
      <c r="C108" s="413" t="s">
        <v>82</v>
      </c>
      <c r="D108" s="413" t="s">
        <v>704</v>
      </c>
      <c r="E108" s="413" t="s">
        <v>165</v>
      </c>
      <c r="F108" s="413" t="s">
        <v>707</v>
      </c>
      <c r="G108" s="414" t="s">
        <v>594</v>
      </c>
      <c r="H108" s="415">
        <v>44906</v>
      </c>
      <c r="I108" s="415">
        <v>44906</v>
      </c>
      <c r="J108" s="416">
        <f>BDCORRECTIVAINF[[#This Row],[Fecha Fin]]-BDCORRECTIVAINF[[#This Row],[Fecha entrada]]+1</f>
        <v>1</v>
      </c>
      <c r="K108" s="417"/>
      <c r="L108" s="417">
        <v>1</v>
      </c>
      <c r="M108" s="417"/>
      <c r="N108" s="417"/>
      <c r="O108" s="417"/>
      <c r="P108" s="418"/>
      <c r="Q108" s="418"/>
      <c r="R108" s="418"/>
      <c r="S108" s="418"/>
      <c r="T108" s="418"/>
      <c r="U108" s="418"/>
      <c r="V108" s="418"/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418"/>
      <c r="AL108" s="418"/>
      <c r="AM108" s="418"/>
      <c r="AN108" s="418"/>
      <c r="AO108" s="418"/>
      <c r="AP108" s="418"/>
      <c r="AQ108" s="418">
        <v>1</v>
      </c>
      <c r="AR108" s="418"/>
      <c r="AS108" s="418"/>
      <c r="AT108" s="418"/>
      <c r="AU108" s="418"/>
      <c r="AV108" s="418"/>
      <c r="AW108" s="418"/>
      <c r="AX108" s="418"/>
      <c r="AY108" s="418"/>
      <c r="AZ108" s="418"/>
      <c r="BA108" s="418"/>
      <c r="BB108" s="418"/>
      <c r="BC108" s="418"/>
      <c r="BD108" s="418"/>
      <c r="BE108" s="420"/>
      <c r="BF108" s="420"/>
      <c r="BG108" s="420"/>
      <c r="BH108" s="420"/>
      <c r="BI108" s="420"/>
      <c r="BJ108" s="420"/>
      <c r="BK108" s="420"/>
      <c r="BL108" s="420"/>
      <c r="BM108" s="420"/>
      <c r="BN108" s="420"/>
      <c r="BO108" s="420"/>
      <c r="BP108" s="420"/>
      <c r="BQ108" s="420"/>
      <c r="BR108" s="420"/>
      <c r="BS108" s="418"/>
      <c r="BT108" s="418"/>
      <c r="BU10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0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8" s="423">
        <f>+SUM(BDCORRECTIVAINF[[#This Row],[Coste Chasis]:[Coste Mecanica]])</f>
        <v>3000</v>
      </c>
    </row>
    <row r="109" spans="1:78" s="410" customFormat="1" ht="12.75" x14ac:dyDescent="0.2">
      <c r="A109" s="411">
        <v>3096</v>
      </c>
      <c r="B109" s="412" t="s">
        <v>107</v>
      </c>
      <c r="C109" s="413" t="s">
        <v>81</v>
      </c>
      <c r="D109" s="413" t="s">
        <v>639</v>
      </c>
      <c r="E109" s="413" t="s">
        <v>162</v>
      </c>
      <c r="F109" s="413" t="s">
        <v>648</v>
      </c>
      <c r="G109" s="414" t="s">
        <v>595</v>
      </c>
      <c r="H109" s="415">
        <v>44902</v>
      </c>
      <c r="I109" s="415">
        <v>44902</v>
      </c>
      <c r="J109" s="416">
        <f>BDCORRECTIVAINF[[#This Row],[Fecha Fin]]-BDCORRECTIVAINF[[#This Row],[Fecha entrada]]+1</f>
        <v>1</v>
      </c>
      <c r="K109" s="417"/>
      <c r="L109" s="417">
        <v>1</v>
      </c>
      <c r="M109" s="417"/>
      <c r="N109" s="417"/>
      <c r="O109" s="417"/>
      <c r="P109" s="418"/>
      <c r="Q109" s="418"/>
      <c r="R109" s="418"/>
      <c r="S109" s="418"/>
      <c r="T109" s="418"/>
      <c r="U109" s="418"/>
      <c r="V109" s="418"/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418"/>
      <c r="AL109" s="418"/>
      <c r="AM109" s="418"/>
      <c r="AN109" s="418"/>
      <c r="AO109" s="418"/>
      <c r="AP109" s="418"/>
      <c r="AQ109" s="418"/>
      <c r="AR109" s="418"/>
      <c r="AS109" s="418"/>
      <c r="AT109" s="418"/>
      <c r="AU109" s="418"/>
      <c r="AV109" s="418"/>
      <c r="AW109" s="418"/>
      <c r="AX109" s="418"/>
      <c r="AY109" s="418"/>
      <c r="AZ109" s="418"/>
      <c r="BA109" s="418"/>
      <c r="BB109" s="418"/>
      <c r="BC109" s="418"/>
      <c r="BD109" s="418"/>
      <c r="BE109" s="420"/>
      <c r="BF109" s="420"/>
      <c r="BG109" s="420"/>
      <c r="BH109" s="420"/>
      <c r="BI109" s="420"/>
      <c r="BJ109" s="420"/>
      <c r="BK109" s="420"/>
      <c r="BL109" s="420"/>
      <c r="BM109" s="420"/>
      <c r="BN109" s="420"/>
      <c r="BO109" s="420"/>
      <c r="BP109" s="420"/>
      <c r="BQ109" s="420"/>
      <c r="BR109" s="420"/>
      <c r="BS109" s="418"/>
      <c r="BT109" s="418"/>
      <c r="BU10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0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0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0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0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09" s="423">
        <f>+SUM(BDCORRECTIVAINF[[#This Row],[Coste Chasis]:[Coste Mecanica]])</f>
        <v>0</v>
      </c>
    </row>
    <row r="110" spans="1:78" s="410" customFormat="1" ht="12.75" x14ac:dyDescent="0.2">
      <c r="A110" s="411">
        <v>3095</v>
      </c>
      <c r="B110" s="412" t="s">
        <v>182</v>
      </c>
      <c r="C110" s="413" t="s">
        <v>178</v>
      </c>
      <c r="D110" s="413" t="s">
        <v>639</v>
      </c>
      <c r="E110" s="413" t="s">
        <v>163</v>
      </c>
      <c r="F110" s="413" t="s">
        <v>698</v>
      </c>
      <c r="G110" s="414" t="s">
        <v>592</v>
      </c>
      <c r="H110" s="415">
        <v>44902</v>
      </c>
      <c r="I110" s="415">
        <v>44902</v>
      </c>
      <c r="J110" s="416">
        <f>BDCORRECTIVAINF[[#This Row],[Fecha Fin]]-BDCORRECTIVAINF[[#This Row],[Fecha entrada]]+1</f>
        <v>1</v>
      </c>
      <c r="K110" s="417"/>
      <c r="L110" s="417"/>
      <c r="M110" s="417">
        <v>1</v>
      </c>
      <c r="N110" s="417"/>
      <c r="O110" s="417"/>
      <c r="P110" s="418"/>
      <c r="Q110" s="418"/>
      <c r="R110" s="418"/>
      <c r="S110" s="418"/>
      <c r="T110" s="418"/>
      <c r="U110" s="418"/>
      <c r="V110" s="418"/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418"/>
      <c r="AL110" s="418"/>
      <c r="AM110" s="418"/>
      <c r="AN110" s="418"/>
      <c r="AO110" s="418"/>
      <c r="AP110" s="418"/>
      <c r="AQ110" s="418"/>
      <c r="AR110" s="418"/>
      <c r="AS110" s="418"/>
      <c r="AT110" s="418"/>
      <c r="AU110" s="418"/>
      <c r="AV110" s="418"/>
      <c r="AW110" s="418"/>
      <c r="AX110" s="418"/>
      <c r="AY110" s="418"/>
      <c r="AZ110" s="418"/>
      <c r="BA110" s="418"/>
      <c r="BB110" s="418">
        <v>1</v>
      </c>
      <c r="BC110" s="418"/>
      <c r="BD110" s="418"/>
      <c r="BE110" s="420"/>
      <c r="BF110" s="420"/>
      <c r="BG110" s="420"/>
      <c r="BH110" s="420"/>
      <c r="BI110" s="420"/>
      <c r="BJ110" s="420"/>
      <c r="BK110" s="420"/>
      <c r="BL110" s="420"/>
      <c r="BM110" s="420"/>
      <c r="BN110" s="420"/>
      <c r="BO110" s="420"/>
      <c r="BP110" s="420"/>
      <c r="BQ110" s="420"/>
      <c r="BR110" s="420"/>
      <c r="BS110" s="418"/>
      <c r="BT110" s="418"/>
      <c r="BU11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1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0" s="423">
        <f>+SUM(BDCORRECTIVAINF[[#This Row],[Coste Chasis]:[Coste Mecanica]])</f>
        <v>16000</v>
      </c>
    </row>
    <row r="111" spans="1:78" s="410" customFormat="1" ht="12.75" x14ac:dyDescent="0.2">
      <c r="A111" s="411">
        <v>3094</v>
      </c>
      <c r="B111" s="412" t="s">
        <v>101</v>
      </c>
      <c r="C111" s="413" t="s">
        <v>81</v>
      </c>
      <c r="D111" s="413" t="s">
        <v>639</v>
      </c>
      <c r="E111" s="413" t="s">
        <v>165</v>
      </c>
      <c r="F111" s="413" t="s">
        <v>687</v>
      </c>
      <c r="G111" s="414" t="s">
        <v>594</v>
      </c>
      <c r="H111" s="415">
        <v>44908</v>
      </c>
      <c r="I111" s="415">
        <v>44908</v>
      </c>
      <c r="J111" s="416">
        <f>BDCORRECTIVAINF[[#This Row],[Fecha Fin]]-BDCORRECTIVAINF[[#This Row],[Fecha entrada]]+1</f>
        <v>1</v>
      </c>
      <c r="K111" s="417"/>
      <c r="L111" s="417">
        <v>1</v>
      </c>
      <c r="M111" s="417"/>
      <c r="N111" s="417"/>
      <c r="O111" s="417"/>
      <c r="P111" s="418"/>
      <c r="Q111" s="418"/>
      <c r="R111" s="418"/>
      <c r="S111" s="418"/>
      <c r="T111" s="418"/>
      <c r="U111" s="418"/>
      <c r="V111" s="418"/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418"/>
      <c r="AL111" s="418"/>
      <c r="AM111" s="418"/>
      <c r="AN111" s="418"/>
      <c r="AO111" s="418"/>
      <c r="AP111" s="418"/>
      <c r="AQ111" s="418"/>
      <c r="AR111" s="418"/>
      <c r="AS111" s="418"/>
      <c r="AT111" s="418"/>
      <c r="AU111" s="418"/>
      <c r="AV111" s="418"/>
      <c r="AW111" s="418"/>
      <c r="AX111" s="418"/>
      <c r="AY111" s="418"/>
      <c r="AZ111" s="418"/>
      <c r="BA111" s="418"/>
      <c r="BB111" s="418"/>
      <c r="BC111" s="418"/>
      <c r="BD111" s="418"/>
      <c r="BE111" s="420"/>
      <c r="BF111" s="420"/>
      <c r="BG111" s="420"/>
      <c r="BH111" s="420"/>
      <c r="BI111" s="420"/>
      <c r="BJ111" s="420"/>
      <c r="BK111" s="420"/>
      <c r="BL111" s="420"/>
      <c r="BM111" s="420"/>
      <c r="BN111" s="420"/>
      <c r="BO111" s="420"/>
      <c r="BP111" s="420"/>
      <c r="BQ111" s="420"/>
      <c r="BR111" s="420"/>
      <c r="BS111" s="418"/>
      <c r="BT111" s="418"/>
      <c r="BU11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1" s="423">
        <f>+SUM(BDCORRECTIVAINF[[#This Row],[Coste Chasis]:[Coste Mecanica]])</f>
        <v>0</v>
      </c>
    </row>
    <row r="112" spans="1:78" s="410" customFormat="1" ht="12.75" x14ac:dyDescent="0.2">
      <c r="A112" s="411">
        <v>3093</v>
      </c>
      <c r="B112" s="412" t="s">
        <v>138</v>
      </c>
      <c r="C112" s="413" t="s">
        <v>81</v>
      </c>
      <c r="D112" s="413" t="s">
        <v>639</v>
      </c>
      <c r="E112" s="413" t="s">
        <v>165</v>
      </c>
      <c r="F112" s="413" t="s">
        <v>687</v>
      </c>
      <c r="G112" s="414" t="s">
        <v>594</v>
      </c>
      <c r="H112" s="415">
        <v>44906</v>
      </c>
      <c r="I112" s="415">
        <v>44906</v>
      </c>
      <c r="J112" s="416">
        <f>BDCORRECTIVAINF[[#This Row],[Fecha Fin]]-BDCORRECTIVAINF[[#This Row],[Fecha entrada]]+1</f>
        <v>1</v>
      </c>
      <c r="K112" s="417"/>
      <c r="L112" s="417">
        <v>1</v>
      </c>
      <c r="M112" s="417"/>
      <c r="N112" s="417"/>
      <c r="O112" s="417"/>
      <c r="P112" s="418"/>
      <c r="Q112" s="418"/>
      <c r="R112" s="418"/>
      <c r="S112" s="418"/>
      <c r="T112" s="418"/>
      <c r="U112" s="418"/>
      <c r="V112" s="418"/>
      <c r="W112" s="418"/>
      <c r="X112" s="418"/>
      <c r="Y112" s="418"/>
      <c r="Z112" s="418"/>
      <c r="AA112" s="418"/>
      <c r="AB112" s="418"/>
      <c r="AC112" s="418"/>
      <c r="AD112" s="418"/>
      <c r="AE112" s="418"/>
      <c r="AF112" s="418"/>
      <c r="AG112" s="418"/>
      <c r="AH112" s="418"/>
      <c r="AI112" s="418"/>
      <c r="AJ112" s="418"/>
      <c r="AK112" s="418"/>
      <c r="AL112" s="418"/>
      <c r="AM112" s="418"/>
      <c r="AN112" s="418"/>
      <c r="AO112" s="418"/>
      <c r="AP112" s="418"/>
      <c r="AQ112" s="418">
        <v>1</v>
      </c>
      <c r="AR112" s="418"/>
      <c r="AS112" s="418"/>
      <c r="AT112" s="418"/>
      <c r="AU112" s="418"/>
      <c r="AV112" s="418"/>
      <c r="AW112" s="418"/>
      <c r="AX112" s="418"/>
      <c r="AY112" s="418"/>
      <c r="AZ112" s="418"/>
      <c r="BA112" s="418"/>
      <c r="BB112" s="418"/>
      <c r="BC112" s="418"/>
      <c r="BD112" s="418"/>
      <c r="BE112" s="420"/>
      <c r="BF112" s="420"/>
      <c r="BG112" s="420"/>
      <c r="BH112" s="420"/>
      <c r="BI112" s="420"/>
      <c r="BJ112" s="420"/>
      <c r="BK112" s="420"/>
      <c r="BL112" s="420"/>
      <c r="BM112" s="420"/>
      <c r="BN112" s="420"/>
      <c r="BO112" s="420"/>
      <c r="BP112" s="420"/>
      <c r="BQ112" s="420"/>
      <c r="BR112" s="420"/>
      <c r="BS112" s="418"/>
      <c r="BT112" s="418"/>
      <c r="BU11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1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2" s="423">
        <f>+SUM(BDCORRECTIVAINF[[#This Row],[Coste Chasis]:[Coste Mecanica]])</f>
        <v>3000</v>
      </c>
    </row>
    <row r="113" spans="1:78" ht="12.75" x14ac:dyDescent="0.2">
      <c r="A113" s="411">
        <v>3092</v>
      </c>
      <c r="B113" s="425" t="s">
        <v>138</v>
      </c>
      <c r="C113" s="426" t="s">
        <v>81</v>
      </c>
      <c r="D113" s="426" t="s">
        <v>639</v>
      </c>
      <c r="E113" s="426" t="s">
        <v>165</v>
      </c>
      <c r="F113" s="413" t="s">
        <v>687</v>
      </c>
      <c r="G113" s="427" t="s">
        <v>594</v>
      </c>
      <c r="H113" s="428">
        <v>44908</v>
      </c>
      <c r="I113" s="428">
        <v>44908</v>
      </c>
      <c r="J113" s="429">
        <f>BDCORRECTIVAINF[[#This Row],[Fecha Fin]]-BDCORRECTIVAINF[[#This Row],[Fecha entrada]]+1</f>
        <v>1</v>
      </c>
      <c r="K113" s="430">
        <v>1</v>
      </c>
      <c r="L113" s="430"/>
      <c r="M113" s="430"/>
      <c r="N113" s="430"/>
      <c r="O113" s="430"/>
      <c r="P113" s="431"/>
      <c r="Q113" s="431"/>
      <c r="R113" s="431"/>
      <c r="S113" s="431"/>
      <c r="T113" s="431"/>
      <c r="U113" s="431"/>
      <c r="V113" s="431"/>
      <c r="W113" s="431"/>
      <c r="X113" s="431"/>
      <c r="Y113" s="431"/>
      <c r="Z113" s="431">
        <v>1</v>
      </c>
      <c r="AA113" s="431"/>
      <c r="AB113" s="431"/>
      <c r="AC113" s="431"/>
      <c r="AD113" s="431"/>
      <c r="AE113" s="431"/>
      <c r="AF113" s="431"/>
      <c r="AG113" s="431"/>
      <c r="AH113" s="431"/>
      <c r="AI113" s="431"/>
      <c r="AJ113" s="431"/>
      <c r="AK113" s="431"/>
      <c r="AL113" s="431"/>
      <c r="AM113" s="431"/>
      <c r="AN113" s="431"/>
      <c r="AO113" s="431"/>
      <c r="AP113" s="431"/>
      <c r="AQ113" s="431"/>
      <c r="AR113" s="431"/>
      <c r="AS113" s="431"/>
      <c r="AT113" s="431"/>
      <c r="AU113" s="431"/>
      <c r="AV113" s="431"/>
      <c r="AW113" s="431"/>
      <c r="AX113" s="431"/>
      <c r="AY113" s="431"/>
      <c r="AZ113" s="431"/>
      <c r="BA113" s="431"/>
      <c r="BB113" s="431"/>
      <c r="BC113" s="431"/>
      <c r="BD113" s="431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1"/>
      <c r="BT113" s="431"/>
      <c r="BU11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20000</v>
      </c>
      <c r="BV11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3" s="423">
        <f>+SUM(BDCORRECTIVAINF[[#This Row],[Coste Chasis]:[Coste Mecanica]])</f>
        <v>20000</v>
      </c>
    </row>
    <row r="114" spans="1:78" ht="12.75" x14ac:dyDescent="0.2">
      <c r="A114" s="411">
        <v>3091</v>
      </c>
      <c r="B114" s="412" t="s">
        <v>235</v>
      </c>
      <c r="C114" s="413" t="s">
        <v>81</v>
      </c>
      <c r="D114" s="413" t="s">
        <v>639</v>
      </c>
      <c r="E114" s="413" t="s">
        <v>164</v>
      </c>
      <c r="F114" s="413" t="s">
        <v>687</v>
      </c>
      <c r="G114" s="414" t="s">
        <v>593</v>
      </c>
      <c r="H114" s="415">
        <v>44906</v>
      </c>
      <c r="I114" s="415">
        <v>44906</v>
      </c>
      <c r="J114" s="416">
        <f>BDCORRECTIVAINF[[#This Row],[Fecha Fin]]-BDCORRECTIVAINF[[#This Row],[Fecha entrada]]+1</f>
        <v>1</v>
      </c>
      <c r="K114" s="417"/>
      <c r="L114" s="417">
        <v>1</v>
      </c>
      <c r="M114" s="417"/>
      <c r="N114" s="417"/>
      <c r="O114" s="417"/>
      <c r="P114" s="418"/>
      <c r="Q114" s="418"/>
      <c r="R114" s="418"/>
      <c r="S114" s="418"/>
      <c r="T114" s="418"/>
      <c r="U114" s="418"/>
      <c r="V114" s="418"/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/>
      <c r="AJ114" s="418"/>
      <c r="AK114" s="418"/>
      <c r="AL114" s="418"/>
      <c r="AM114" s="418"/>
      <c r="AN114" s="418"/>
      <c r="AO114" s="418"/>
      <c r="AP114" s="418"/>
      <c r="AQ114" s="418"/>
      <c r="AR114" s="418"/>
      <c r="AS114" s="418"/>
      <c r="AT114" s="418"/>
      <c r="AU114" s="418"/>
      <c r="AV114" s="418"/>
      <c r="AW114" s="418"/>
      <c r="AX114" s="418"/>
      <c r="AY114" s="418"/>
      <c r="AZ114" s="418"/>
      <c r="BA114" s="418"/>
      <c r="BB114" s="418"/>
      <c r="BC114" s="418"/>
      <c r="BD114" s="418"/>
      <c r="BE114" s="420"/>
      <c r="BF114" s="420"/>
      <c r="BG114" s="420"/>
      <c r="BH114" s="420"/>
      <c r="BI114" s="420"/>
      <c r="BJ114" s="420"/>
      <c r="BK114" s="420"/>
      <c r="BL114" s="420"/>
      <c r="BM114" s="420"/>
      <c r="BN114" s="420"/>
      <c r="BO114" s="420"/>
      <c r="BP114" s="420"/>
      <c r="BQ114" s="420"/>
      <c r="BR114" s="420"/>
      <c r="BS114" s="418"/>
      <c r="BT114" s="418"/>
      <c r="BU11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4" s="423">
        <f>+SUM(BDCORRECTIVAINF[[#This Row],[Coste Chasis]:[Coste Mecanica]])</f>
        <v>0</v>
      </c>
    </row>
    <row r="115" spans="1:78" ht="12.75" x14ac:dyDescent="0.2">
      <c r="A115" s="411">
        <v>3090</v>
      </c>
      <c r="B115" s="412" t="s">
        <v>275</v>
      </c>
      <c r="C115" s="413" t="s">
        <v>81</v>
      </c>
      <c r="D115" s="413" t="s">
        <v>639</v>
      </c>
      <c r="E115" s="413" t="s">
        <v>162</v>
      </c>
      <c r="F115" s="413" t="s">
        <v>648</v>
      </c>
      <c r="G115" s="414" t="s">
        <v>595</v>
      </c>
      <c r="H115" s="415">
        <v>44906</v>
      </c>
      <c r="I115" s="415">
        <v>44906</v>
      </c>
      <c r="J115" s="416">
        <f>BDCORRECTIVAINF[[#This Row],[Fecha Fin]]-BDCORRECTIVAINF[[#This Row],[Fecha entrada]]+1</f>
        <v>1</v>
      </c>
      <c r="K115" s="417"/>
      <c r="L115" s="417"/>
      <c r="M115" s="417"/>
      <c r="N115" s="417">
        <v>1</v>
      </c>
      <c r="O115" s="417"/>
      <c r="P115" s="418"/>
      <c r="Q115" s="418"/>
      <c r="R115" s="418"/>
      <c r="S115" s="418"/>
      <c r="T115" s="418"/>
      <c r="U115" s="418"/>
      <c r="V115" s="418"/>
      <c r="W115" s="418"/>
      <c r="X115" s="418"/>
      <c r="Y115" s="418"/>
      <c r="Z115" s="418"/>
      <c r="AA115" s="418"/>
      <c r="AB115" s="418"/>
      <c r="AC115" s="418"/>
      <c r="AD115" s="418"/>
      <c r="AE115" s="418"/>
      <c r="AF115" s="418"/>
      <c r="AG115" s="418"/>
      <c r="AH115" s="418"/>
      <c r="AI115" s="418"/>
      <c r="AJ115" s="418"/>
      <c r="AK115" s="418"/>
      <c r="AL115" s="418"/>
      <c r="AM115" s="418"/>
      <c r="AN115" s="418"/>
      <c r="AO115" s="418"/>
      <c r="AP115" s="418"/>
      <c r="AQ115" s="418"/>
      <c r="AR115" s="418"/>
      <c r="AS115" s="418"/>
      <c r="AT115" s="418"/>
      <c r="AU115" s="418"/>
      <c r="AV115" s="418"/>
      <c r="AW115" s="418"/>
      <c r="AX115" s="418"/>
      <c r="AY115" s="418"/>
      <c r="AZ115" s="418"/>
      <c r="BA115" s="418"/>
      <c r="BB115" s="418"/>
      <c r="BC115" s="418"/>
      <c r="BD115" s="418"/>
      <c r="BE115" s="420"/>
      <c r="BF115" s="420">
        <v>5</v>
      </c>
      <c r="BG115" s="420"/>
      <c r="BH115" s="420"/>
      <c r="BI115" s="420"/>
      <c r="BJ115" s="420"/>
      <c r="BK115" s="420"/>
      <c r="BL115" s="420"/>
      <c r="BM115" s="420"/>
      <c r="BN115" s="420"/>
      <c r="BO115" s="420"/>
      <c r="BP115" s="420"/>
      <c r="BQ115" s="420"/>
      <c r="BR115" s="420"/>
      <c r="BS115" s="418"/>
      <c r="BT115" s="418"/>
      <c r="BU11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11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5" s="423">
        <f>+SUM(BDCORRECTIVAINF[[#This Row],[Coste Chasis]:[Coste Mecanica]])</f>
        <v>4500</v>
      </c>
    </row>
    <row r="116" spans="1:78" ht="12.75" x14ac:dyDescent="0.2">
      <c r="A116" s="411">
        <v>3089</v>
      </c>
      <c r="B116" s="412" t="s">
        <v>109</v>
      </c>
      <c r="C116" s="413" t="s">
        <v>81</v>
      </c>
      <c r="D116" s="413" t="s">
        <v>639</v>
      </c>
      <c r="E116" s="413" t="s">
        <v>162</v>
      </c>
      <c r="F116" s="413" t="s">
        <v>680</v>
      </c>
      <c r="G116" s="414" t="s">
        <v>595</v>
      </c>
      <c r="H116" s="415">
        <v>44906</v>
      </c>
      <c r="I116" s="415">
        <v>44907</v>
      </c>
      <c r="J116" s="416">
        <f>BDCORRECTIVAINF[[#This Row],[Fecha Fin]]-BDCORRECTIVAINF[[#This Row],[Fecha entrada]]+1</f>
        <v>2</v>
      </c>
      <c r="K116" s="417"/>
      <c r="L116" s="417">
        <v>1</v>
      </c>
      <c r="M116" s="417"/>
      <c r="N116" s="417"/>
      <c r="O116" s="417"/>
      <c r="P116" s="418"/>
      <c r="Q116" s="418"/>
      <c r="R116" s="418"/>
      <c r="S116" s="418"/>
      <c r="T116" s="418"/>
      <c r="U116" s="418"/>
      <c r="V116" s="418"/>
      <c r="W116" s="418"/>
      <c r="X116" s="418"/>
      <c r="Y116" s="418"/>
      <c r="Z116" s="418"/>
      <c r="AA116" s="418"/>
      <c r="AB116" s="418"/>
      <c r="AC116" s="418"/>
      <c r="AD116" s="418"/>
      <c r="AE116" s="418"/>
      <c r="AF116" s="418"/>
      <c r="AG116" s="418"/>
      <c r="AH116" s="418"/>
      <c r="AI116" s="418"/>
      <c r="AJ116" s="418"/>
      <c r="AK116" s="418"/>
      <c r="AL116" s="418"/>
      <c r="AM116" s="418"/>
      <c r="AN116" s="418"/>
      <c r="AO116" s="418"/>
      <c r="AP116" s="418"/>
      <c r="AQ116" s="418"/>
      <c r="AR116" s="418"/>
      <c r="AS116" s="418"/>
      <c r="AT116" s="418"/>
      <c r="AU116" s="418"/>
      <c r="AV116" s="418"/>
      <c r="AW116" s="418"/>
      <c r="AX116" s="418"/>
      <c r="AY116" s="418"/>
      <c r="AZ116" s="418"/>
      <c r="BA116" s="418"/>
      <c r="BB116" s="418"/>
      <c r="BC116" s="418"/>
      <c r="BD116" s="418"/>
      <c r="BE116" s="420"/>
      <c r="BF116" s="420"/>
      <c r="BG116" s="420"/>
      <c r="BH116" s="420"/>
      <c r="BI116" s="420"/>
      <c r="BJ116" s="420"/>
      <c r="BK116" s="420"/>
      <c r="BL116" s="420"/>
      <c r="BM116" s="420"/>
      <c r="BN116" s="420"/>
      <c r="BO116" s="420"/>
      <c r="BP116" s="420"/>
      <c r="BQ116" s="420"/>
      <c r="BR116" s="420"/>
      <c r="BS116" s="418"/>
      <c r="BT116" s="418"/>
      <c r="BU11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6" s="423">
        <f>+SUM(BDCORRECTIVAINF[[#This Row],[Coste Chasis]:[Coste Mecanica]])</f>
        <v>0</v>
      </c>
    </row>
    <row r="117" spans="1:78" ht="12.75" x14ac:dyDescent="0.2">
      <c r="A117" s="411">
        <v>3088</v>
      </c>
      <c r="B117" s="412" t="s">
        <v>113</v>
      </c>
      <c r="C117" s="413" t="s">
        <v>81</v>
      </c>
      <c r="D117" s="413" t="s">
        <v>639</v>
      </c>
      <c r="E117" s="413" t="s">
        <v>162</v>
      </c>
      <c r="F117" s="413" t="s">
        <v>640</v>
      </c>
      <c r="G117" s="414" t="s">
        <v>595</v>
      </c>
      <c r="H117" s="415">
        <v>44908</v>
      </c>
      <c r="I117" s="415">
        <v>44908</v>
      </c>
      <c r="J117" s="416">
        <f>BDCORRECTIVAINF[[#This Row],[Fecha Fin]]-BDCORRECTIVAINF[[#This Row],[Fecha entrada]]+1</f>
        <v>1</v>
      </c>
      <c r="K117" s="417"/>
      <c r="L117" s="417">
        <v>1</v>
      </c>
      <c r="M117" s="417"/>
      <c r="N117" s="417"/>
      <c r="O117" s="417"/>
      <c r="P117" s="418"/>
      <c r="Q117" s="418"/>
      <c r="R117" s="418"/>
      <c r="S117" s="418"/>
      <c r="T117" s="418"/>
      <c r="U117" s="418"/>
      <c r="V117" s="418"/>
      <c r="W117" s="418"/>
      <c r="X117" s="418"/>
      <c r="Y117" s="418"/>
      <c r="Z117" s="418"/>
      <c r="AA117" s="418"/>
      <c r="AB117" s="418"/>
      <c r="AC117" s="418"/>
      <c r="AD117" s="418"/>
      <c r="AE117" s="418"/>
      <c r="AF117" s="418"/>
      <c r="AG117" s="418"/>
      <c r="AH117" s="418"/>
      <c r="AI117" s="418"/>
      <c r="AJ117" s="418"/>
      <c r="AK117" s="418"/>
      <c r="AL117" s="418"/>
      <c r="AM117" s="418"/>
      <c r="AN117" s="418"/>
      <c r="AO117" s="418"/>
      <c r="AP117" s="418"/>
      <c r="AQ117" s="418"/>
      <c r="AR117" s="418"/>
      <c r="AS117" s="418">
        <v>1</v>
      </c>
      <c r="AT117" s="418"/>
      <c r="AU117" s="418"/>
      <c r="AV117" s="418"/>
      <c r="AW117" s="418"/>
      <c r="AX117" s="418"/>
      <c r="AY117" s="418"/>
      <c r="AZ117" s="418"/>
      <c r="BA117" s="418"/>
      <c r="BB117" s="418"/>
      <c r="BC117" s="418"/>
      <c r="BD117" s="418"/>
      <c r="BE117" s="420"/>
      <c r="BF117" s="420"/>
      <c r="BG117" s="420"/>
      <c r="BH117" s="420"/>
      <c r="BI117" s="420"/>
      <c r="BJ117" s="420"/>
      <c r="BK117" s="420"/>
      <c r="BL117" s="420"/>
      <c r="BM117" s="420"/>
      <c r="BN117" s="420"/>
      <c r="BO117" s="420"/>
      <c r="BP117" s="420"/>
      <c r="BQ117" s="420"/>
      <c r="BR117" s="420"/>
      <c r="BS117" s="418"/>
      <c r="BT117" s="418"/>
      <c r="BU11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1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7" s="423">
        <f>+SUM(BDCORRECTIVAINF[[#This Row],[Coste Chasis]:[Coste Mecanica]])</f>
        <v>62000</v>
      </c>
    </row>
    <row r="118" spans="1:78" ht="12.75" x14ac:dyDescent="0.2">
      <c r="A118" s="411">
        <v>3087</v>
      </c>
      <c r="B118" s="412" t="s">
        <v>770</v>
      </c>
      <c r="C118" s="413" t="s">
        <v>81</v>
      </c>
      <c r="D118" s="413" t="s">
        <v>639</v>
      </c>
      <c r="E118" s="413" t="s">
        <v>161</v>
      </c>
      <c r="F118" s="413" t="s">
        <v>640</v>
      </c>
      <c r="G118" s="414" t="s">
        <v>597</v>
      </c>
      <c r="H118" s="415">
        <v>44908</v>
      </c>
      <c r="I118" s="415">
        <v>44908</v>
      </c>
      <c r="J118" s="416">
        <f>BDCORRECTIVAINF[[#This Row],[Fecha Fin]]-BDCORRECTIVAINF[[#This Row],[Fecha entrada]]+1</f>
        <v>1</v>
      </c>
      <c r="K118" s="417"/>
      <c r="L118" s="417"/>
      <c r="M118" s="417"/>
      <c r="N118" s="417"/>
      <c r="O118" s="417">
        <v>1</v>
      </c>
      <c r="P118" s="418"/>
      <c r="Q118" s="418"/>
      <c r="R118" s="418"/>
      <c r="S118" s="418"/>
      <c r="T118" s="418"/>
      <c r="U118" s="418"/>
      <c r="V118" s="418"/>
      <c r="W118" s="418"/>
      <c r="X118" s="418"/>
      <c r="Y118" s="418"/>
      <c r="Z118" s="418"/>
      <c r="AA118" s="418"/>
      <c r="AB118" s="418"/>
      <c r="AC118" s="418"/>
      <c r="AD118" s="418"/>
      <c r="AE118" s="418"/>
      <c r="AF118" s="418"/>
      <c r="AG118" s="418"/>
      <c r="AH118" s="418"/>
      <c r="AI118" s="418"/>
      <c r="AJ118" s="418"/>
      <c r="AK118" s="418"/>
      <c r="AL118" s="418"/>
      <c r="AM118" s="418"/>
      <c r="AN118" s="418"/>
      <c r="AO118" s="418"/>
      <c r="AP118" s="418"/>
      <c r="AQ118" s="418"/>
      <c r="AR118" s="418"/>
      <c r="AS118" s="418"/>
      <c r="AT118" s="418"/>
      <c r="AU118" s="418"/>
      <c r="AV118" s="418"/>
      <c r="AW118" s="418"/>
      <c r="AX118" s="418"/>
      <c r="AY118" s="418"/>
      <c r="AZ118" s="418"/>
      <c r="BA118" s="418"/>
      <c r="BB118" s="418"/>
      <c r="BC118" s="418"/>
      <c r="BD118" s="418"/>
      <c r="BE118" s="420"/>
      <c r="BF118" s="420"/>
      <c r="BG118" s="420"/>
      <c r="BH118" s="420"/>
      <c r="BI118" s="420"/>
      <c r="BJ118" s="420"/>
      <c r="BK118" s="420"/>
      <c r="BL118" s="420"/>
      <c r="BM118" s="420"/>
      <c r="BN118" s="420"/>
      <c r="BO118" s="420"/>
      <c r="BP118" s="420"/>
      <c r="BQ118" s="420"/>
      <c r="BR118" s="420"/>
      <c r="BS118" s="418"/>
      <c r="BT118" s="418"/>
      <c r="BU11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1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8" s="423">
        <f>+SUM(BDCORRECTIVAINF[[#This Row],[Coste Chasis]:[Coste Mecanica]])</f>
        <v>0</v>
      </c>
    </row>
    <row r="119" spans="1:78" ht="12.75" x14ac:dyDescent="0.2">
      <c r="A119" s="411">
        <v>3086</v>
      </c>
      <c r="B119" s="412" t="s">
        <v>129</v>
      </c>
      <c r="C119" s="413" t="s">
        <v>81</v>
      </c>
      <c r="D119" s="413" t="s">
        <v>639</v>
      </c>
      <c r="E119" s="413" t="s">
        <v>162</v>
      </c>
      <c r="F119" s="413" t="s">
        <v>640</v>
      </c>
      <c r="G119" s="414" t="s">
        <v>595</v>
      </c>
      <c r="H119" s="415">
        <v>44910</v>
      </c>
      <c r="I119" s="415">
        <v>44910</v>
      </c>
      <c r="J119" s="416">
        <f>BDCORRECTIVAINF[[#This Row],[Fecha Fin]]-BDCORRECTIVAINF[[#This Row],[Fecha entrada]]+1</f>
        <v>1</v>
      </c>
      <c r="K119" s="417">
        <v>1</v>
      </c>
      <c r="L119" s="417"/>
      <c r="M119" s="417"/>
      <c r="N119" s="417"/>
      <c r="O119" s="417"/>
      <c r="P119" s="418"/>
      <c r="Q119" s="418"/>
      <c r="R119" s="418"/>
      <c r="S119" s="418"/>
      <c r="T119" s="418"/>
      <c r="U119" s="418"/>
      <c r="V119" s="418"/>
      <c r="W119" s="418"/>
      <c r="X119" s="418"/>
      <c r="Y119" s="418">
        <v>1</v>
      </c>
      <c r="Z119" s="418"/>
      <c r="AA119" s="418"/>
      <c r="AB119" s="418"/>
      <c r="AC119" s="418"/>
      <c r="AD119" s="418"/>
      <c r="AE119" s="418">
        <v>1</v>
      </c>
      <c r="AF119" s="418"/>
      <c r="AG119" s="418"/>
      <c r="AH119" s="418"/>
      <c r="AI119" s="418"/>
      <c r="AJ119" s="418"/>
      <c r="AK119" s="418"/>
      <c r="AL119" s="418"/>
      <c r="AM119" s="418"/>
      <c r="AN119" s="418"/>
      <c r="AO119" s="418"/>
      <c r="AP119" s="418"/>
      <c r="AQ119" s="418"/>
      <c r="AR119" s="418"/>
      <c r="AS119" s="418"/>
      <c r="AT119" s="418"/>
      <c r="AU119" s="418"/>
      <c r="AV119" s="418"/>
      <c r="AW119" s="418"/>
      <c r="AX119" s="418"/>
      <c r="AY119" s="418"/>
      <c r="AZ119" s="418"/>
      <c r="BA119" s="418"/>
      <c r="BB119" s="418"/>
      <c r="BC119" s="418"/>
      <c r="BD119" s="418"/>
      <c r="BE119" s="420"/>
      <c r="BF119" s="420"/>
      <c r="BG119" s="420"/>
      <c r="BH119" s="420"/>
      <c r="BI119" s="420"/>
      <c r="BJ119" s="420"/>
      <c r="BK119" s="420"/>
      <c r="BL119" s="420"/>
      <c r="BM119" s="420"/>
      <c r="BN119" s="420"/>
      <c r="BO119" s="420"/>
      <c r="BP119" s="420"/>
      <c r="BQ119" s="420"/>
      <c r="BR119" s="420"/>
      <c r="BS119" s="418"/>
      <c r="BT119" s="418"/>
      <c r="BU11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31000</v>
      </c>
      <c r="BV11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1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1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1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19" s="423">
        <f>+SUM(BDCORRECTIVAINF[[#This Row],[Coste Chasis]:[Coste Mecanica]])</f>
        <v>31000</v>
      </c>
    </row>
    <row r="120" spans="1:78" ht="12.75" x14ac:dyDescent="0.2">
      <c r="A120" s="411">
        <v>3085</v>
      </c>
      <c r="B120" s="412" t="s">
        <v>108</v>
      </c>
      <c r="C120" s="413" t="s">
        <v>81</v>
      </c>
      <c r="D120" s="413" t="s">
        <v>639</v>
      </c>
      <c r="E120" s="413" t="s">
        <v>161</v>
      </c>
      <c r="F120" s="413" t="s">
        <v>680</v>
      </c>
      <c r="G120" s="414" t="s">
        <v>597</v>
      </c>
      <c r="H120" s="415">
        <v>44907</v>
      </c>
      <c r="I120" s="415">
        <v>44907</v>
      </c>
      <c r="J120" s="416">
        <f>BDCORRECTIVAINF[[#This Row],[Fecha Fin]]-BDCORRECTIVAINF[[#This Row],[Fecha entrada]]+1</f>
        <v>1</v>
      </c>
      <c r="K120" s="417"/>
      <c r="L120" s="417"/>
      <c r="M120" s="417">
        <v>1</v>
      </c>
      <c r="N120" s="417"/>
      <c r="O120" s="417"/>
      <c r="P120" s="418"/>
      <c r="Q120" s="418"/>
      <c r="R120" s="418"/>
      <c r="S120" s="418"/>
      <c r="T120" s="418"/>
      <c r="U120" s="418"/>
      <c r="V120" s="418"/>
      <c r="W120" s="418"/>
      <c r="X120" s="418"/>
      <c r="Y120" s="418"/>
      <c r="Z120" s="418"/>
      <c r="AA120" s="418"/>
      <c r="AB120" s="418"/>
      <c r="AC120" s="418"/>
      <c r="AD120" s="418"/>
      <c r="AE120" s="418"/>
      <c r="AF120" s="418"/>
      <c r="AG120" s="418"/>
      <c r="AH120" s="418"/>
      <c r="AI120" s="418"/>
      <c r="AJ120" s="418"/>
      <c r="AK120" s="418"/>
      <c r="AL120" s="418"/>
      <c r="AM120" s="418"/>
      <c r="AN120" s="418"/>
      <c r="AO120" s="418"/>
      <c r="AP120" s="418"/>
      <c r="AQ120" s="418"/>
      <c r="AR120" s="418"/>
      <c r="AS120" s="418"/>
      <c r="AT120" s="418"/>
      <c r="AU120" s="418"/>
      <c r="AV120" s="418"/>
      <c r="AW120" s="418"/>
      <c r="AX120" s="418"/>
      <c r="AY120" s="418"/>
      <c r="AZ120" s="418"/>
      <c r="BA120" s="418"/>
      <c r="BB120" s="418">
        <v>1</v>
      </c>
      <c r="BC120" s="418"/>
      <c r="BD120" s="418"/>
      <c r="BE120" s="420"/>
      <c r="BF120" s="420"/>
      <c r="BG120" s="420"/>
      <c r="BH120" s="420"/>
      <c r="BI120" s="420"/>
      <c r="BJ120" s="420"/>
      <c r="BK120" s="420"/>
      <c r="BL120" s="420"/>
      <c r="BM120" s="420"/>
      <c r="BN120" s="420"/>
      <c r="BO120" s="420"/>
      <c r="BP120" s="420"/>
      <c r="BQ120" s="420"/>
      <c r="BR120" s="420"/>
      <c r="BS120" s="418"/>
      <c r="BT120" s="418"/>
      <c r="BU12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2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0" s="423">
        <f>+SUM(BDCORRECTIVAINF[[#This Row],[Coste Chasis]:[Coste Mecanica]])</f>
        <v>16000</v>
      </c>
    </row>
    <row r="121" spans="1:78" ht="12.75" x14ac:dyDescent="0.2">
      <c r="A121" s="411">
        <v>3084</v>
      </c>
      <c r="B121" s="412" t="s">
        <v>130</v>
      </c>
      <c r="C121" s="413" t="s">
        <v>81</v>
      </c>
      <c r="D121" s="413" t="s">
        <v>639</v>
      </c>
      <c r="E121" s="413" t="s">
        <v>162</v>
      </c>
      <c r="F121" s="413" t="s">
        <v>648</v>
      </c>
      <c r="G121" s="414" t="s">
        <v>595</v>
      </c>
      <c r="H121" s="415">
        <v>44908</v>
      </c>
      <c r="I121" s="415">
        <v>44908</v>
      </c>
      <c r="J121" s="416">
        <f>BDCORRECTIVAINF[[#This Row],[Fecha Fin]]-BDCORRECTIVAINF[[#This Row],[Fecha entrada]]+1</f>
        <v>1</v>
      </c>
      <c r="K121" s="417"/>
      <c r="L121" s="417"/>
      <c r="M121" s="417"/>
      <c r="N121" s="417"/>
      <c r="O121" s="417">
        <v>1</v>
      </c>
      <c r="P121" s="418"/>
      <c r="Q121" s="418"/>
      <c r="R121" s="418"/>
      <c r="S121" s="418"/>
      <c r="T121" s="418"/>
      <c r="U121" s="418"/>
      <c r="V121" s="418"/>
      <c r="W121" s="418"/>
      <c r="X121" s="418"/>
      <c r="Y121" s="418"/>
      <c r="Z121" s="418"/>
      <c r="AA121" s="418"/>
      <c r="AB121" s="418"/>
      <c r="AC121" s="418"/>
      <c r="AD121" s="418"/>
      <c r="AE121" s="418"/>
      <c r="AF121" s="418"/>
      <c r="AG121" s="418"/>
      <c r="AH121" s="418"/>
      <c r="AI121" s="418"/>
      <c r="AJ121" s="418"/>
      <c r="AK121" s="418"/>
      <c r="AL121" s="418"/>
      <c r="AM121" s="418"/>
      <c r="AN121" s="418"/>
      <c r="AO121" s="418"/>
      <c r="AP121" s="418"/>
      <c r="AQ121" s="418"/>
      <c r="AR121" s="418"/>
      <c r="AS121" s="418"/>
      <c r="AT121" s="418"/>
      <c r="AU121" s="418"/>
      <c r="AV121" s="418"/>
      <c r="AW121" s="418"/>
      <c r="AX121" s="418"/>
      <c r="AY121" s="418"/>
      <c r="AZ121" s="418"/>
      <c r="BA121" s="418"/>
      <c r="BB121" s="418"/>
      <c r="BC121" s="418"/>
      <c r="BD121" s="418"/>
      <c r="BE121" s="420"/>
      <c r="BF121" s="420"/>
      <c r="BG121" s="420"/>
      <c r="BH121" s="420"/>
      <c r="BI121" s="420"/>
      <c r="BJ121" s="420"/>
      <c r="BK121" s="420"/>
      <c r="BL121" s="420"/>
      <c r="BM121" s="420"/>
      <c r="BN121" s="420"/>
      <c r="BO121" s="420"/>
      <c r="BP121" s="420"/>
      <c r="BQ121" s="420"/>
      <c r="BR121" s="420"/>
      <c r="BS121" s="418"/>
      <c r="BT121" s="418"/>
      <c r="BU12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1" s="423">
        <f>+SUM(BDCORRECTIVAINF[[#This Row],[Coste Chasis]:[Coste Mecanica]])</f>
        <v>0</v>
      </c>
    </row>
    <row r="122" spans="1:78" ht="12.75" x14ac:dyDescent="0.2">
      <c r="A122" s="411">
        <v>3083</v>
      </c>
      <c r="B122" s="412" t="s">
        <v>107</v>
      </c>
      <c r="C122" s="413" t="s">
        <v>81</v>
      </c>
      <c r="D122" s="413" t="s">
        <v>639</v>
      </c>
      <c r="E122" s="413" t="s">
        <v>162</v>
      </c>
      <c r="F122" s="413" t="s">
        <v>648</v>
      </c>
      <c r="G122" s="414" t="s">
        <v>595</v>
      </c>
      <c r="H122" s="415">
        <v>44909</v>
      </c>
      <c r="I122" s="415">
        <v>44909</v>
      </c>
      <c r="J122" s="416">
        <f>BDCORRECTIVAINF[[#This Row],[Fecha Fin]]-BDCORRECTIVAINF[[#This Row],[Fecha entrada]]+1</f>
        <v>1</v>
      </c>
      <c r="K122" s="417"/>
      <c r="L122" s="417"/>
      <c r="M122" s="417"/>
      <c r="N122" s="417"/>
      <c r="O122" s="417">
        <v>1</v>
      </c>
      <c r="P122" s="418"/>
      <c r="Q122" s="418"/>
      <c r="R122" s="418"/>
      <c r="S122" s="418"/>
      <c r="T122" s="418"/>
      <c r="U122" s="418"/>
      <c r="V122" s="418"/>
      <c r="W122" s="418"/>
      <c r="X122" s="418"/>
      <c r="Y122" s="418"/>
      <c r="Z122" s="418"/>
      <c r="AA122" s="418"/>
      <c r="AB122" s="418"/>
      <c r="AC122" s="418"/>
      <c r="AD122" s="418"/>
      <c r="AE122" s="418"/>
      <c r="AF122" s="418"/>
      <c r="AG122" s="418"/>
      <c r="AH122" s="418"/>
      <c r="AI122" s="418"/>
      <c r="AJ122" s="418"/>
      <c r="AK122" s="418"/>
      <c r="AL122" s="418"/>
      <c r="AM122" s="418"/>
      <c r="AN122" s="418"/>
      <c r="AO122" s="418"/>
      <c r="AP122" s="418"/>
      <c r="AQ122" s="418"/>
      <c r="AR122" s="418"/>
      <c r="AS122" s="418"/>
      <c r="AT122" s="418"/>
      <c r="AU122" s="418"/>
      <c r="AV122" s="418"/>
      <c r="AW122" s="418"/>
      <c r="AX122" s="418"/>
      <c r="AY122" s="418"/>
      <c r="AZ122" s="418"/>
      <c r="BA122" s="418"/>
      <c r="BB122" s="418"/>
      <c r="BC122" s="418"/>
      <c r="BD122" s="418"/>
      <c r="BE122" s="420"/>
      <c r="BF122" s="420"/>
      <c r="BG122" s="420"/>
      <c r="BH122" s="420"/>
      <c r="BI122" s="420"/>
      <c r="BJ122" s="420"/>
      <c r="BK122" s="420"/>
      <c r="BL122" s="420"/>
      <c r="BM122" s="420"/>
      <c r="BN122" s="420"/>
      <c r="BO122" s="420"/>
      <c r="BP122" s="420"/>
      <c r="BQ122" s="420"/>
      <c r="BR122" s="420"/>
      <c r="BS122" s="418"/>
      <c r="BT122" s="418"/>
      <c r="BU12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2" s="423">
        <f>+SUM(BDCORRECTIVAINF[[#This Row],[Coste Chasis]:[Coste Mecanica]])</f>
        <v>0</v>
      </c>
    </row>
    <row r="123" spans="1:78" ht="12.75" x14ac:dyDescent="0.2">
      <c r="A123" s="411">
        <v>3082</v>
      </c>
      <c r="B123" s="412" t="s">
        <v>129</v>
      </c>
      <c r="C123" s="413" t="s">
        <v>81</v>
      </c>
      <c r="D123" s="413" t="s">
        <v>639</v>
      </c>
      <c r="E123" s="413" t="s">
        <v>162</v>
      </c>
      <c r="F123" s="413" t="s">
        <v>640</v>
      </c>
      <c r="G123" s="414" t="s">
        <v>595</v>
      </c>
      <c r="H123" s="415">
        <v>44916</v>
      </c>
      <c r="I123" s="415">
        <v>44916</v>
      </c>
      <c r="J123" s="416">
        <f>BDCORRECTIVAINF[[#This Row],[Fecha Fin]]-BDCORRECTIVAINF[[#This Row],[Fecha entrada]]+1</f>
        <v>1</v>
      </c>
      <c r="K123" s="417"/>
      <c r="L123" s="417"/>
      <c r="M123" s="417"/>
      <c r="N123" s="417"/>
      <c r="O123" s="417">
        <v>1</v>
      </c>
      <c r="P123" s="418"/>
      <c r="Q123" s="418"/>
      <c r="R123" s="418"/>
      <c r="S123" s="418"/>
      <c r="T123" s="418"/>
      <c r="U123" s="418"/>
      <c r="V123" s="418"/>
      <c r="W123" s="418"/>
      <c r="X123" s="418"/>
      <c r="Y123" s="418"/>
      <c r="Z123" s="418"/>
      <c r="AA123" s="418"/>
      <c r="AB123" s="418"/>
      <c r="AC123" s="418"/>
      <c r="AD123" s="418"/>
      <c r="AE123" s="418"/>
      <c r="AF123" s="418"/>
      <c r="AG123" s="418"/>
      <c r="AH123" s="418"/>
      <c r="AI123" s="418"/>
      <c r="AJ123" s="418"/>
      <c r="AK123" s="418"/>
      <c r="AL123" s="418"/>
      <c r="AM123" s="418"/>
      <c r="AN123" s="418"/>
      <c r="AO123" s="418"/>
      <c r="AP123" s="418"/>
      <c r="AQ123" s="418"/>
      <c r="AR123" s="418"/>
      <c r="AS123" s="418"/>
      <c r="AT123" s="418"/>
      <c r="AU123" s="418"/>
      <c r="AV123" s="418"/>
      <c r="AW123" s="418"/>
      <c r="AX123" s="418"/>
      <c r="AY123" s="418"/>
      <c r="AZ123" s="418"/>
      <c r="BA123" s="418"/>
      <c r="BB123" s="418"/>
      <c r="BC123" s="418"/>
      <c r="BD123" s="418"/>
      <c r="BE123" s="420"/>
      <c r="BF123" s="420"/>
      <c r="BG123" s="420"/>
      <c r="BH123" s="420"/>
      <c r="BI123" s="420"/>
      <c r="BJ123" s="420"/>
      <c r="BK123" s="420"/>
      <c r="BL123" s="420"/>
      <c r="BM123" s="420"/>
      <c r="BN123" s="420"/>
      <c r="BO123" s="420"/>
      <c r="BP123" s="420"/>
      <c r="BQ123" s="420"/>
      <c r="BR123" s="420"/>
      <c r="BS123" s="418"/>
      <c r="BT123" s="418"/>
      <c r="BU12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3" s="423">
        <f>+SUM(BDCORRECTIVAINF[[#This Row],[Coste Chasis]:[Coste Mecanica]])</f>
        <v>0</v>
      </c>
    </row>
    <row r="124" spans="1:78" ht="12.75" x14ac:dyDescent="0.2">
      <c r="A124" s="411">
        <v>3081</v>
      </c>
      <c r="B124" s="412" t="s">
        <v>238</v>
      </c>
      <c r="C124" s="413" t="s">
        <v>82</v>
      </c>
      <c r="D124" s="413" t="s">
        <v>704</v>
      </c>
      <c r="E124" s="413" t="s">
        <v>165</v>
      </c>
      <c r="F124" s="413" t="s">
        <v>707</v>
      </c>
      <c r="G124" s="414" t="s">
        <v>594</v>
      </c>
      <c r="H124" s="415">
        <v>44916</v>
      </c>
      <c r="I124" s="415">
        <v>44916</v>
      </c>
      <c r="J124" s="416">
        <f>BDCORRECTIVAINF[[#This Row],[Fecha Fin]]-BDCORRECTIVAINF[[#This Row],[Fecha entrada]]+1</f>
        <v>1</v>
      </c>
      <c r="K124" s="417"/>
      <c r="L124" s="417"/>
      <c r="M124" s="417">
        <v>1</v>
      </c>
      <c r="N124" s="417"/>
      <c r="O124" s="417"/>
      <c r="P124" s="418"/>
      <c r="Q124" s="418"/>
      <c r="R124" s="418"/>
      <c r="S124" s="418"/>
      <c r="T124" s="418"/>
      <c r="U124" s="418"/>
      <c r="V124" s="418"/>
      <c r="W124" s="418"/>
      <c r="X124" s="418"/>
      <c r="Y124" s="418"/>
      <c r="Z124" s="418"/>
      <c r="AA124" s="418"/>
      <c r="AB124" s="418"/>
      <c r="AC124" s="418"/>
      <c r="AD124" s="418"/>
      <c r="AE124" s="418"/>
      <c r="AF124" s="418"/>
      <c r="AG124" s="418"/>
      <c r="AH124" s="418"/>
      <c r="AI124" s="418"/>
      <c r="AJ124" s="418"/>
      <c r="AK124" s="418"/>
      <c r="AL124" s="418"/>
      <c r="AM124" s="418"/>
      <c r="AN124" s="418"/>
      <c r="AO124" s="418"/>
      <c r="AP124" s="418"/>
      <c r="AQ124" s="418"/>
      <c r="AR124" s="418"/>
      <c r="AS124" s="418"/>
      <c r="AT124" s="418"/>
      <c r="AU124" s="418"/>
      <c r="AV124" s="418"/>
      <c r="AW124" s="418"/>
      <c r="AX124" s="418"/>
      <c r="AY124" s="418"/>
      <c r="AZ124" s="418"/>
      <c r="BA124" s="418"/>
      <c r="BB124" s="418">
        <v>1</v>
      </c>
      <c r="BC124" s="418"/>
      <c r="BD124" s="418"/>
      <c r="BE124" s="420"/>
      <c r="BF124" s="420"/>
      <c r="BG124" s="420"/>
      <c r="BH124" s="420"/>
      <c r="BI124" s="420"/>
      <c r="BJ124" s="420"/>
      <c r="BK124" s="420"/>
      <c r="BL124" s="420"/>
      <c r="BM124" s="420"/>
      <c r="BN124" s="420"/>
      <c r="BO124" s="420"/>
      <c r="BP124" s="420"/>
      <c r="BQ124" s="420"/>
      <c r="BR124" s="420"/>
      <c r="BS124" s="418"/>
      <c r="BT124" s="418"/>
      <c r="BU12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2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4" s="423">
        <f>+SUM(BDCORRECTIVAINF[[#This Row],[Coste Chasis]:[Coste Mecanica]])</f>
        <v>16000</v>
      </c>
    </row>
    <row r="125" spans="1:78" ht="12.75" x14ac:dyDescent="0.2">
      <c r="A125" s="411">
        <v>3080</v>
      </c>
      <c r="B125" s="412" t="s">
        <v>107</v>
      </c>
      <c r="C125" s="413" t="s">
        <v>81</v>
      </c>
      <c r="D125" s="413" t="s">
        <v>639</v>
      </c>
      <c r="E125" s="413" t="s">
        <v>162</v>
      </c>
      <c r="F125" s="413" t="s">
        <v>648</v>
      </c>
      <c r="G125" s="414" t="s">
        <v>595</v>
      </c>
      <c r="H125" s="415">
        <v>44915</v>
      </c>
      <c r="I125" s="415">
        <v>44915</v>
      </c>
      <c r="J125" s="416">
        <f>BDCORRECTIVAINF[[#This Row],[Fecha Fin]]-BDCORRECTIVAINF[[#This Row],[Fecha entrada]]+1</f>
        <v>1</v>
      </c>
      <c r="K125" s="417"/>
      <c r="L125" s="417">
        <v>1</v>
      </c>
      <c r="M125" s="417"/>
      <c r="N125" s="417"/>
      <c r="O125" s="417"/>
      <c r="P125" s="418"/>
      <c r="Q125" s="418"/>
      <c r="R125" s="418"/>
      <c r="S125" s="418"/>
      <c r="T125" s="418"/>
      <c r="U125" s="418"/>
      <c r="V125" s="418"/>
      <c r="W125" s="418"/>
      <c r="X125" s="418"/>
      <c r="Y125" s="418"/>
      <c r="Z125" s="418"/>
      <c r="AA125" s="418"/>
      <c r="AB125" s="418"/>
      <c r="AC125" s="418"/>
      <c r="AD125" s="418"/>
      <c r="AE125" s="418"/>
      <c r="AF125" s="418"/>
      <c r="AG125" s="418"/>
      <c r="AH125" s="418"/>
      <c r="AI125" s="418"/>
      <c r="AJ125" s="418"/>
      <c r="AK125" s="418"/>
      <c r="AL125" s="418"/>
      <c r="AM125" s="418"/>
      <c r="AN125" s="418"/>
      <c r="AO125" s="418"/>
      <c r="AP125" s="418"/>
      <c r="AQ125" s="418"/>
      <c r="AR125" s="418"/>
      <c r="AS125" s="418"/>
      <c r="AT125" s="418"/>
      <c r="AU125" s="418"/>
      <c r="AV125" s="418"/>
      <c r="AW125" s="418"/>
      <c r="AX125" s="418"/>
      <c r="AY125" s="418"/>
      <c r="AZ125" s="418"/>
      <c r="BA125" s="418"/>
      <c r="BB125" s="418"/>
      <c r="BC125" s="418"/>
      <c r="BD125" s="418"/>
      <c r="BE125" s="420"/>
      <c r="BF125" s="420"/>
      <c r="BG125" s="420"/>
      <c r="BH125" s="420"/>
      <c r="BI125" s="420"/>
      <c r="BJ125" s="420"/>
      <c r="BK125" s="420"/>
      <c r="BL125" s="420"/>
      <c r="BM125" s="420"/>
      <c r="BN125" s="420"/>
      <c r="BO125" s="420"/>
      <c r="BP125" s="420"/>
      <c r="BQ125" s="420"/>
      <c r="BR125" s="420"/>
      <c r="BS125" s="418"/>
      <c r="BT125" s="418"/>
      <c r="BU12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5" s="423">
        <f>+SUM(BDCORRECTIVAINF[[#This Row],[Coste Chasis]:[Coste Mecanica]])</f>
        <v>0</v>
      </c>
    </row>
    <row r="126" spans="1:78" ht="12.75" x14ac:dyDescent="0.2">
      <c r="A126" s="411">
        <v>3079</v>
      </c>
      <c r="B126" s="412" t="s">
        <v>115</v>
      </c>
      <c r="C126" s="413" t="s">
        <v>81</v>
      </c>
      <c r="D126" s="413" t="s">
        <v>639</v>
      </c>
      <c r="E126" s="413" t="s">
        <v>166</v>
      </c>
      <c r="F126" s="413" t="s">
        <v>730</v>
      </c>
      <c r="G126" s="414" t="s">
        <v>593</v>
      </c>
      <c r="H126" s="415">
        <v>44914</v>
      </c>
      <c r="I126" s="415">
        <v>44914</v>
      </c>
      <c r="J126" s="416">
        <f>BDCORRECTIVAINF[[#This Row],[Fecha Fin]]-BDCORRECTIVAINF[[#This Row],[Fecha entrada]]+1</f>
        <v>1</v>
      </c>
      <c r="K126" s="417"/>
      <c r="L126" s="417"/>
      <c r="M126" s="417"/>
      <c r="N126" s="417"/>
      <c r="O126" s="417">
        <v>1</v>
      </c>
      <c r="P126" s="418"/>
      <c r="Q126" s="418">
        <v>1</v>
      </c>
      <c r="R126" s="418"/>
      <c r="S126" s="418"/>
      <c r="T126" s="418"/>
      <c r="U126" s="418"/>
      <c r="V126" s="418"/>
      <c r="W126" s="418"/>
      <c r="X126" s="418"/>
      <c r="Y126" s="418"/>
      <c r="Z126" s="418"/>
      <c r="AA126" s="418"/>
      <c r="AB126" s="418"/>
      <c r="AC126" s="418"/>
      <c r="AD126" s="418"/>
      <c r="AE126" s="418"/>
      <c r="AF126" s="418"/>
      <c r="AG126" s="418"/>
      <c r="AH126" s="418"/>
      <c r="AI126" s="418"/>
      <c r="AJ126" s="418"/>
      <c r="AK126" s="418"/>
      <c r="AL126" s="418"/>
      <c r="AM126" s="418"/>
      <c r="AN126" s="418"/>
      <c r="AO126" s="418"/>
      <c r="AP126" s="418"/>
      <c r="AQ126" s="418"/>
      <c r="AR126" s="418"/>
      <c r="AS126" s="418"/>
      <c r="AT126" s="418"/>
      <c r="AU126" s="418"/>
      <c r="AV126" s="418"/>
      <c r="AW126" s="418"/>
      <c r="AX126" s="418"/>
      <c r="AY126" s="418"/>
      <c r="AZ126" s="418"/>
      <c r="BA126" s="418"/>
      <c r="BB126" s="418"/>
      <c r="BC126" s="418"/>
      <c r="BD126" s="418"/>
      <c r="BE126" s="420"/>
      <c r="BF126" s="420"/>
      <c r="BG126" s="420"/>
      <c r="BH126" s="420"/>
      <c r="BI126" s="420"/>
      <c r="BJ126" s="420"/>
      <c r="BK126" s="420"/>
      <c r="BL126" s="420"/>
      <c r="BM126" s="420"/>
      <c r="BN126" s="420"/>
      <c r="BO126" s="420"/>
      <c r="BP126" s="420"/>
      <c r="BQ126" s="420"/>
      <c r="BR126" s="420"/>
      <c r="BS126" s="418"/>
      <c r="BT126" s="418"/>
      <c r="BU12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12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6" s="423">
        <f>+SUM(BDCORRECTIVAINF[[#This Row],[Coste Chasis]:[Coste Mecanica]])</f>
        <v>11000</v>
      </c>
    </row>
    <row r="127" spans="1:78" ht="12.75" x14ac:dyDescent="0.2">
      <c r="A127" s="411">
        <v>3078</v>
      </c>
      <c r="B127" s="412" t="s">
        <v>111</v>
      </c>
      <c r="C127" s="413" t="s">
        <v>82</v>
      </c>
      <c r="D127" s="413" t="s">
        <v>704</v>
      </c>
      <c r="E127" s="413" t="s">
        <v>166</v>
      </c>
      <c r="F127" s="413" t="s">
        <v>705</v>
      </c>
      <c r="G127" s="414" t="s">
        <v>593</v>
      </c>
      <c r="H127" s="415">
        <v>44906</v>
      </c>
      <c r="I127" s="415">
        <v>44906</v>
      </c>
      <c r="J127" s="416">
        <f>BDCORRECTIVAINF[[#This Row],[Fecha Fin]]-BDCORRECTIVAINF[[#This Row],[Fecha entrada]]+1</f>
        <v>1</v>
      </c>
      <c r="K127" s="417"/>
      <c r="L127" s="417"/>
      <c r="M127" s="417"/>
      <c r="N127" s="417"/>
      <c r="O127" s="417">
        <v>1</v>
      </c>
      <c r="P127" s="418"/>
      <c r="Q127" s="418"/>
      <c r="R127" s="418"/>
      <c r="S127" s="418"/>
      <c r="T127" s="418"/>
      <c r="U127" s="418"/>
      <c r="V127" s="418"/>
      <c r="W127" s="418"/>
      <c r="X127" s="418"/>
      <c r="Y127" s="418"/>
      <c r="Z127" s="418"/>
      <c r="AA127" s="418"/>
      <c r="AB127" s="418"/>
      <c r="AC127" s="418"/>
      <c r="AD127" s="418"/>
      <c r="AE127" s="418"/>
      <c r="AF127" s="418"/>
      <c r="AG127" s="418"/>
      <c r="AH127" s="418"/>
      <c r="AI127" s="418"/>
      <c r="AJ127" s="418"/>
      <c r="AK127" s="418"/>
      <c r="AL127" s="418"/>
      <c r="AM127" s="418"/>
      <c r="AN127" s="418"/>
      <c r="AO127" s="418"/>
      <c r="AP127" s="418"/>
      <c r="AQ127" s="418"/>
      <c r="AR127" s="418"/>
      <c r="AS127" s="418"/>
      <c r="AT127" s="418"/>
      <c r="AU127" s="418"/>
      <c r="AV127" s="418"/>
      <c r="AW127" s="418"/>
      <c r="AX127" s="418"/>
      <c r="AY127" s="418"/>
      <c r="AZ127" s="418"/>
      <c r="BA127" s="418"/>
      <c r="BB127" s="418"/>
      <c r="BC127" s="418"/>
      <c r="BD127" s="418"/>
      <c r="BE127" s="420"/>
      <c r="BF127" s="420"/>
      <c r="BG127" s="420"/>
      <c r="BH127" s="420"/>
      <c r="BI127" s="420"/>
      <c r="BJ127" s="420"/>
      <c r="BK127" s="420"/>
      <c r="BL127" s="420"/>
      <c r="BM127" s="420"/>
      <c r="BN127" s="420"/>
      <c r="BO127" s="420"/>
      <c r="BP127" s="420"/>
      <c r="BQ127" s="420"/>
      <c r="BR127" s="420"/>
      <c r="BS127" s="418"/>
      <c r="BT127" s="418"/>
      <c r="BU12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7" s="423">
        <f>+SUM(BDCORRECTIVAINF[[#This Row],[Coste Chasis]:[Coste Mecanica]])</f>
        <v>0</v>
      </c>
    </row>
    <row r="128" spans="1:78" ht="12.75" x14ac:dyDescent="0.2">
      <c r="A128" s="411">
        <v>3077</v>
      </c>
      <c r="B128" s="412" t="s">
        <v>102</v>
      </c>
      <c r="C128" s="413" t="s">
        <v>81</v>
      </c>
      <c r="D128" s="413" t="s">
        <v>639</v>
      </c>
      <c r="E128" s="413" t="s">
        <v>166</v>
      </c>
      <c r="F128" s="413" t="s">
        <v>733</v>
      </c>
      <c r="G128" s="414" t="s">
        <v>593</v>
      </c>
      <c r="H128" s="415">
        <v>44899</v>
      </c>
      <c r="I128" s="415">
        <v>44899</v>
      </c>
      <c r="J128" s="416">
        <f>BDCORRECTIVAINF[[#This Row],[Fecha Fin]]-BDCORRECTIVAINF[[#This Row],[Fecha entrada]]+1</f>
        <v>1</v>
      </c>
      <c r="K128" s="417"/>
      <c r="L128" s="417"/>
      <c r="M128" s="417"/>
      <c r="N128" s="417"/>
      <c r="O128" s="417">
        <v>1</v>
      </c>
      <c r="P128" s="418"/>
      <c r="Q128" s="418"/>
      <c r="R128" s="418"/>
      <c r="S128" s="418"/>
      <c r="T128" s="418"/>
      <c r="U128" s="418"/>
      <c r="V128" s="418"/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418"/>
      <c r="AL128" s="418"/>
      <c r="AM128" s="418"/>
      <c r="AN128" s="418"/>
      <c r="AO128" s="418"/>
      <c r="AP128" s="418"/>
      <c r="AQ128" s="418"/>
      <c r="AR128" s="418"/>
      <c r="AS128" s="418"/>
      <c r="AT128" s="418"/>
      <c r="AU128" s="418"/>
      <c r="AV128" s="418"/>
      <c r="AW128" s="418"/>
      <c r="AX128" s="418"/>
      <c r="AY128" s="418"/>
      <c r="AZ128" s="418"/>
      <c r="BA128" s="418"/>
      <c r="BB128" s="418"/>
      <c r="BC128" s="418"/>
      <c r="BD128" s="418"/>
      <c r="BE128" s="420"/>
      <c r="BF128" s="420"/>
      <c r="BG128" s="420"/>
      <c r="BH128" s="420"/>
      <c r="BI128" s="420"/>
      <c r="BJ128" s="420"/>
      <c r="BK128" s="420"/>
      <c r="BL128" s="420"/>
      <c r="BM128" s="420"/>
      <c r="BN128" s="420"/>
      <c r="BO128" s="420"/>
      <c r="BP128" s="420"/>
      <c r="BQ128" s="420"/>
      <c r="BR128" s="420"/>
      <c r="BS128" s="418"/>
      <c r="BT128" s="418"/>
      <c r="BU12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8" s="423">
        <f>+SUM(BDCORRECTIVAINF[[#This Row],[Coste Chasis]:[Coste Mecanica]])</f>
        <v>0</v>
      </c>
    </row>
    <row r="129" spans="1:78" ht="12.75" x14ac:dyDescent="0.2">
      <c r="A129" s="411">
        <v>3076</v>
      </c>
      <c r="B129" s="412" t="s">
        <v>130</v>
      </c>
      <c r="C129" s="413" t="s">
        <v>81</v>
      </c>
      <c r="D129" s="413" t="s">
        <v>639</v>
      </c>
      <c r="E129" s="413" t="s">
        <v>162</v>
      </c>
      <c r="F129" s="413" t="s">
        <v>648</v>
      </c>
      <c r="G129" s="414" t="s">
        <v>595</v>
      </c>
      <c r="H129" s="415">
        <v>44899</v>
      </c>
      <c r="I129" s="415">
        <v>44899</v>
      </c>
      <c r="J129" s="416">
        <f>BDCORRECTIVAINF[[#This Row],[Fecha Fin]]-BDCORRECTIVAINF[[#This Row],[Fecha entrada]]+1</f>
        <v>1</v>
      </c>
      <c r="K129" s="417"/>
      <c r="L129" s="417"/>
      <c r="M129" s="417"/>
      <c r="N129" s="417"/>
      <c r="O129" s="417">
        <v>1</v>
      </c>
      <c r="P129" s="418"/>
      <c r="Q129" s="418"/>
      <c r="R129" s="418"/>
      <c r="S129" s="418"/>
      <c r="T129" s="418"/>
      <c r="U129" s="418"/>
      <c r="V129" s="418"/>
      <c r="W129" s="418"/>
      <c r="X129" s="418"/>
      <c r="Y129" s="418"/>
      <c r="Z129" s="418"/>
      <c r="AA129" s="418"/>
      <c r="AB129" s="418"/>
      <c r="AC129" s="418"/>
      <c r="AD129" s="418"/>
      <c r="AE129" s="418"/>
      <c r="AF129" s="418"/>
      <c r="AG129" s="418"/>
      <c r="AH129" s="418"/>
      <c r="AI129" s="418"/>
      <c r="AJ129" s="418"/>
      <c r="AK129" s="418"/>
      <c r="AL129" s="418"/>
      <c r="AM129" s="418"/>
      <c r="AN129" s="418"/>
      <c r="AO129" s="418"/>
      <c r="AP129" s="418"/>
      <c r="AQ129" s="418"/>
      <c r="AR129" s="418"/>
      <c r="AS129" s="418"/>
      <c r="AT129" s="418"/>
      <c r="AU129" s="418"/>
      <c r="AV129" s="418"/>
      <c r="AW129" s="418"/>
      <c r="AX129" s="418"/>
      <c r="AY129" s="418"/>
      <c r="AZ129" s="418"/>
      <c r="BA129" s="418"/>
      <c r="BB129" s="418"/>
      <c r="BC129" s="418"/>
      <c r="BD129" s="418"/>
      <c r="BE129" s="420"/>
      <c r="BF129" s="420"/>
      <c r="BG129" s="420"/>
      <c r="BH129" s="420"/>
      <c r="BI129" s="420"/>
      <c r="BJ129" s="420"/>
      <c r="BK129" s="420"/>
      <c r="BL129" s="420"/>
      <c r="BM129" s="420"/>
      <c r="BN129" s="420"/>
      <c r="BO129" s="420"/>
      <c r="BP129" s="420"/>
      <c r="BQ129" s="420"/>
      <c r="BR129" s="420"/>
      <c r="BS129" s="418"/>
      <c r="BT129" s="418"/>
      <c r="BU12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2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2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2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2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29" s="423">
        <f>+SUM(BDCORRECTIVAINF[[#This Row],[Coste Chasis]:[Coste Mecanica]])</f>
        <v>0</v>
      </c>
    </row>
    <row r="130" spans="1:78" ht="12.75" x14ac:dyDescent="0.2">
      <c r="A130" s="411">
        <v>3075</v>
      </c>
      <c r="B130" s="412" t="s">
        <v>110</v>
      </c>
      <c r="C130" s="413" t="s">
        <v>81</v>
      </c>
      <c r="D130" s="413" t="s">
        <v>639</v>
      </c>
      <c r="E130" s="413" t="s">
        <v>161</v>
      </c>
      <c r="F130" s="413" t="s">
        <v>648</v>
      </c>
      <c r="G130" s="414" t="s">
        <v>597</v>
      </c>
      <c r="H130" s="415">
        <v>44896</v>
      </c>
      <c r="I130" s="415">
        <v>44896</v>
      </c>
      <c r="J130" s="416">
        <f>BDCORRECTIVAINF[[#This Row],[Fecha Fin]]-BDCORRECTIVAINF[[#This Row],[Fecha entrada]]+1</f>
        <v>1</v>
      </c>
      <c r="K130" s="417"/>
      <c r="L130" s="417"/>
      <c r="M130" s="417"/>
      <c r="N130" s="417"/>
      <c r="O130" s="417">
        <v>1</v>
      </c>
      <c r="P130" s="418"/>
      <c r="Q130" s="418"/>
      <c r="R130" s="418"/>
      <c r="S130" s="418"/>
      <c r="T130" s="418"/>
      <c r="U130" s="418"/>
      <c r="V130" s="418"/>
      <c r="W130" s="418"/>
      <c r="X130" s="418"/>
      <c r="Y130" s="418"/>
      <c r="Z130" s="418"/>
      <c r="AA130" s="418"/>
      <c r="AB130" s="418"/>
      <c r="AC130" s="418"/>
      <c r="AD130" s="418"/>
      <c r="AE130" s="418"/>
      <c r="AF130" s="418"/>
      <c r="AG130" s="418"/>
      <c r="AH130" s="418"/>
      <c r="AI130" s="418"/>
      <c r="AJ130" s="418"/>
      <c r="AK130" s="418"/>
      <c r="AL130" s="418"/>
      <c r="AM130" s="418"/>
      <c r="AN130" s="418"/>
      <c r="AO130" s="418"/>
      <c r="AP130" s="418"/>
      <c r="AQ130" s="418"/>
      <c r="AR130" s="418"/>
      <c r="AS130" s="418"/>
      <c r="AT130" s="418"/>
      <c r="AU130" s="418"/>
      <c r="AV130" s="418"/>
      <c r="AW130" s="418"/>
      <c r="AX130" s="418"/>
      <c r="AY130" s="418"/>
      <c r="AZ130" s="418"/>
      <c r="BA130" s="418"/>
      <c r="BB130" s="418"/>
      <c r="BC130" s="418"/>
      <c r="BD130" s="418"/>
      <c r="BE130" s="420"/>
      <c r="BF130" s="420"/>
      <c r="BG130" s="420"/>
      <c r="BH130" s="420"/>
      <c r="BI130" s="420"/>
      <c r="BJ130" s="420"/>
      <c r="BK130" s="420"/>
      <c r="BL130" s="420"/>
      <c r="BM130" s="420"/>
      <c r="BN130" s="420"/>
      <c r="BO130" s="420"/>
      <c r="BP130" s="420"/>
      <c r="BQ130" s="420"/>
      <c r="BR130" s="420"/>
      <c r="BS130" s="418"/>
      <c r="BT130" s="418"/>
      <c r="BU13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0" s="423">
        <f>+SUM(BDCORRECTIVAINF[[#This Row],[Coste Chasis]:[Coste Mecanica]])</f>
        <v>0</v>
      </c>
    </row>
    <row r="131" spans="1:78" ht="12.75" x14ac:dyDescent="0.2">
      <c r="A131" s="411">
        <v>3074</v>
      </c>
      <c r="B131" s="412" t="s">
        <v>105</v>
      </c>
      <c r="C131" s="413" t="s">
        <v>81</v>
      </c>
      <c r="D131" s="413" t="s">
        <v>639</v>
      </c>
      <c r="E131" s="413" t="s">
        <v>163</v>
      </c>
      <c r="F131" s="413" t="s">
        <v>687</v>
      </c>
      <c r="G131" s="414" t="s">
        <v>592</v>
      </c>
      <c r="H131" s="415">
        <v>44900</v>
      </c>
      <c r="I131" s="415">
        <v>44900</v>
      </c>
      <c r="J131" s="416">
        <f>BDCORRECTIVAINF[[#This Row],[Fecha Fin]]-BDCORRECTIVAINF[[#This Row],[Fecha entrada]]+1</f>
        <v>1</v>
      </c>
      <c r="K131" s="417"/>
      <c r="L131" s="417">
        <v>1</v>
      </c>
      <c r="M131" s="417"/>
      <c r="N131" s="417"/>
      <c r="O131" s="417"/>
      <c r="P131" s="418"/>
      <c r="Q131" s="418"/>
      <c r="R131" s="418"/>
      <c r="S131" s="418"/>
      <c r="T131" s="418"/>
      <c r="U131" s="418"/>
      <c r="V131" s="418"/>
      <c r="W131" s="418"/>
      <c r="X131" s="418"/>
      <c r="Y131" s="418"/>
      <c r="Z131" s="418"/>
      <c r="AA131" s="418"/>
      <c r="AB131" s="418"/>
      <c r="AC131" s="418"/>
      <c r="AD131" s="418"/>
      <c r="AE131" s="418"/>
      <c r="AF131" s="418"/>
      <c r="AG131" s="418"/>
      <c r="AH131" s="418"/>
      <c r="AI131" s="418"/>
      <c r="AJ131" s="418"/>
      <c r="AK131" s="418"/>
      <c r="AL131" s="418"/>
      <c r="AM131" s="418"/>
      <c r="AN131" s="418"/>
      <c r="AO131" s="418"/>
      <c r="AP131" s="418"/>
      <c r="AQ131" s="418"/>
      <c r="AR131" s="418"/>
      <c r="AS131" s="418"/>
      <c r="AT131" s="418">
        <v>1</v>
      </c>
      <c r="AU131" s="418"/>
      <c r="AV131" s="418"/>
      <c r="AW131" s="418"/>
      <c r="AX131" s="418"/>
      <c r="AY131" s="418"/>
      <c r="AZ131" s="418"/>
      <c r="BA131" s="418"/>
      <c r="BB131" s="418"/>
      <c r="BC131" s="418"/>
      <c r="BD131" s="418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18"/>
      <c r="BT131" s="418"/>
      <c r="BU13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13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1" s="423">
        <f>+SUM(BDCORRECTIVAINF[[#This Row],[Coste Chasis]:[Coste Mecanica]])</f>
        <v>58000</v>
      </c>
    </row>
    <row r="132" spans="1:78" ht="12.75" x14ac:dyDescent="0.2">
      <c r="A132" s="411">
        <v>3073</v>
      </c>
      <c r="B132" s="412" t="s">
        <v>770</v>
      </c>
      <c r="C132" s="413" t="s">
        <v>81</v>
      </c>
      <c r="D132" s="413" t="s">
        <v>639</v>
      </c>
      <c r="E132" s="413" t="s">
        <v>161</v>
      </c>
      <c r="F132" s="413" t="s">
        <v>640</v>
      </c>
      <c r="G132" s="414" t="s">
        <v>597</v>
      </c>
      <c r="H132" s="415">
        <v>44900</v>
      </c>
      <c r="I132" s="415">
        <v>44900</v>
      </c>
      <c r="J132" s="416">
        <f>BDCORRECTIVAINF[[#This Row],[Fecha Fin]]-BDCORRECTIVAINF[[#This Row],[Fecha entrada]]+1</f>
        <v>1</v>
      </c>
      <c r="K132" s="417"/>
      <c r="L132" s="417">
        <v>1</v>
      </c>
      <c r="M132" s="417"/>
      <c r="N132" s="417"/>
      <c r="O132" s="417"/>
      <c r="P132" s="418"/>
      <c r="Q132" s="418"/>
      <c r="R132" s="418"/>
      <c r="S132" s="418"/>
      <c r="T132" s="418"/>
      <c r="U132" s="418"/>
      <c r="V132" s="418"/>
      <c r="W132" s="418"/>
      <c r="X132" s="418"/>
      <c r="Y132" s="418"/>
      <c r="Z132" s="418"/>
      <c r="AA132" s="418"/>
      <c r="AB132" s="418"/>
      <c r="AC132" s="418"/>
      <c r="AD132" s="418"/>
      <c r="AE132" s="418"/>
      <c r="AF132" s="418"/>
      <c r="AG132" s="418"/>
      <c r="AH132" s="418"/>
      <c r="AI132" s="418"/>
      <c r="AJ132" s="418"/>
      <c r="AK132" s="418"/>
      <c r="AL132" s="418"/>
      <c r="AM132" s="418"/>
      <c r="AN132" s="418"/>
      <c r="AO132" s="418"/>
      <c r="AP132" s="418"/>
      <c r="AQ132" s="418"/>
      <c r="AR132" s="418"/>
      <c r="AS132" s="418"/>
      <c r="AT132" s="418"/>
      <c r="AU132" s="418">
        <v>1</v>
      </c>
      <c r="AV132" s="418"/>
      <c r="AW132" s="418"/>
      <c r="AX132" s="418"/>
      <c r="AY132" s="418"/>
      <c r="AZ132" s="418"/>
      <c r="BA132" s="418"/>
      <c r="BB132" s="418"/>
      <c r="BC132" s="418"/>
      <c r="BD132" s="418"/>
      <c r="BE132" s="420"/>
      <c r="BF132" s="420"/>
      <c r="BG132" s="420"/>
      <c r="BH132" s="420"/>
      <c r="BI132" s="420"/>
      <c r="BJ132" s="420"/>
      <c r="BK132" s="420"/>
      <c r="BL132" s="420"/>
      <c r="BM132" s="420"/>
      <c r="BN132" s="420"/>
      <c r="BO132" s="420"/>
      <c r="BP132" s="420"/>
      <c r="BQ132" s="420"/>
      <c r="BR132" s="420"/>
      <c r="BS132" s="418"/>
      <c r="BT132" s="418"/>
      <c r="BU13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3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2" s="423">
        <f>+SUM(BDCORRECTIVAINF[[#This Row],[Coste Chasis]:[Coste Mecanica]])</f>
        <v>60000</v>
      </c>
    </row>
    <row r="133" spans="1:78" ht="12.75" x14ac:dyDescent="0.2">
      <c r="A133" s="411">
        <v>3072</v>
      </c>
      <c r="B133" s="412" t="s">
        <v>118</v>
      </c>
      <c r="C133" s="413" t="s">
        <v>84</v>
      </c>
      <c r="D133" s="413" t="s">
        <v>639</v>
      </c>
      <c r="E133" s="413" t="s">
        <v>166</v>
      </c>
      <c r="F133" s="413" t="s">
        <v>1140</v>
      </c>
      <c r="G133" s="414" t="s">
        <v>593</v>
      </c>
      <c r="H133" s="415">
        <v>44907</v>
      </c>
      <c r="I133" s="415">
        <v>44907</v>
      </c>
      <c r="J133" s="416">
        <f>BDCORRECTIVAINF[[#This Row],[Fecha Fin]]-BDCORRECTIVAINF[[#This Row],[Fecha entrada]]+1</f>
        <v>1</v>
      </c>
      <c r="K133" s="417">
        <v>1</v>
      </c>
      <c r="L133" s="417"/>
      <c r="M133" s="417"/>
      <c r="N133" s="417"/>
      <c r="O133" s="417"/>
      <c r="P133" s="418"/>
      <c r="Q133" s="418"/>
      <c r="R133" s="418"/>
      <c r="S133" s="418"/>
      <c r="T133" s="418"/>
      <c r="U133" s="418"/>
      <c r="V133" s="418"/>
      <c r="W133" s="418"/>
      <c r="X133" s="418"/>
      <c r="Y133" s="418"/>
      <c r="Z133" s="418"/>
      <c r="AA133" s="418"/>
      <c r="AB133" s="418"/>
      <c r="AC133" s="418"/>
      <c r="AD133" s="418"/>
      <c r="AE133" s="418"/>
      <c r="AF133" s="418"/>
      <c r="AG133" s="418"/>
      <c r="AH133" s="418"/>
      <c r="AI133" s="418"/>
      <c r="AJ133" s="418"/>
      <c r="AK133" s="418"/>
      <c r="AL133" s="418"/>
      <c r="AM133" s="418"/>
      <c r="AN133" s="418"/>
      <c r="AO133" s="418"/>
      <c r="AP133" s="418"/>
      <c r="AQ133" s="418"/>
      <c r="AR133" s="418"/>
      <c r="AS133" s="418"/>
      <c r="AT133" s="418"/>
      <c r="AU133" s="418"/>
      <c r="AV133" s="418"/>
      <c r="AW133" s="418"/>
      <c r="AX133" s="418"/>
      <c r="AY133" s="418"/>
      <c r="AZ133" s="418"/>
      <c r="BA133" s="418"/>
      <c r="BB133" s="418"/>
      <c r="BC133" s="418"/>
      <c r="BD133" s="418"/>
      <c r="BE133" s="420"/>
      <c r="BF133" s="420"/>
      <c r="BG133" s="420"/>
      <c r="BH133" s="420"/>
      <c r="BI133" s="420"/>
      <c r="BJ133" s="420"/>
      <c r="BK133" s="420"/>
      <c r="BL133" s="420"/>
      <c r="BM133" s="420"/>
      <c r="BN133" s="420"/>
      <c r="BO133" s="420"/>
      <c r="BP133" s="420"/>
      <c r="BQ133" s="420"/>
      <c r="BR133" s="420"/>
      <c r="BS133" s="418"/>
      <c r="BT133" s="418"/>
      <c r="BU13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3" s="423">
        <f>+SUM(BDCORRECTIVAINF[[#This Row],[Coste Chasis]:[Coste Mecanica]])</f>
        <v>0</v>
      </c>
    </row>
    <row r="134" spans="1:78" ht="12.75" x14ac:dyDescent="0.2">
      <c r="A134" s="411">
        <v>3071</v>
      </c>
      <c r="B134" s="412" t="s">
        <v>170</v>
      </c>
      <c r="C134" s="413" t="s">
        <v>178</v>
      </c>
      <c r="D134" s="413" t="s">
        <v>639</v>
      </c>
      <c r="E134" s="413" t="s">
        <v>161</v>
      </c>
      <c r="F134" s="413" t="s">
        <v>716</v>
      </c>
      <c r="G134" s="414" t="s">
        <v>597</v>
      </c>
      <c r="H134" s="415">
        <v>44907</v>
      </c>
      <c r="I134" s="415">
        <v>44907</v>
      </c>
      <c r="J134" s="416">
        <f>BDCORRECTIVAINF[[#This Row],[Fecha Fin]]-BDCORRECTIVAINF[[#This Row],[Fecha entrada]]+1</f>
        <v>1</v>
      </c>
      <c r="K134" s="417">
        <v>1</v>
      </c>
      <c r="L134" s="417"/>
      <c r="M134" s="417"/>
      <c r="N134" s="417"/>
      <c r="O134" s="417"/>
      <c r="P134" s="418"/>
      <c r="Q134" s="418"/>
      <c r="R134" s="418"/>
      <c r="S134" s="418"/>
      <c r="T134" s="418"/>
      <c r="U134" s="418"/>
      <c r="V134" s="418"/>
      <c r="W134" s="418">
        <v>1</v>
      </c>
      <c r="X134" s="418"/>
      <c r="Y134" s="418"/>
      <c r="Z134" s="418"/>
      <c r="AA134" s="418"/>
      <c r="AB134" s="418"/>
      <c r="AC134" s="418"/>
      <c r="AD134" s="418"/>
      <c r="AE134" s="418"/>
      <c r="AF134" s="418"/>
      <c r="AG134" s="418"/>
      <c r="AH134" s="418"/>
      <c r="AI134" s="418"/>
      <c r="AJ134" s="418"/>
      <c r="AK134" s="418"/>
      <c r="AL134" s="418"/>
      <c r="AM134" s="418"/>
      <c r="AN134" s="418"/>
      <c r="AO134" s="418"/>
      <c r="AP134" s="418"/>
      <c r="AQ134" s="418"/>
      <c r="AR134" s="418"/>
      <c r="AS134" s="418"/>
      <c r="AT134" s="418"/>
      <c r="AU134" s="418"/>
      <c r="AV134" s="418"/>
      <c r="AW134" s="418"/>
      <c r="AX134" s="418"/>
      <c r="AY134" s="418"/>
      <c r="AZ134" s="418"/>
      <c r="BA134" s="418"/>
      <c r="BB134" s="418"/>
      <c r="BC134" s="418"/>
      <c r="BD134" s="418"/>
      <c r="BE134" s="420"/>
      <c r="BF134" s="420"/>
      <c r="BG134" s="420"/>
      <c r="BH134" s="420"/>
      <c r="BI134" s="420"/>
      <c r="BJ134" s="420"/>
      <c r="BK134" s="420"/>
      <c r="BL134" s="420"/>
      <c r="BM134" s="420"/>
      <c r="BN134" s="420"/>
      <c r="BO134" s="420"/>
      <c r="BP134" s="420"/>
      <c r="BQ134" s="420"/>
      <c r="BR134" s="420"/>
      <c r="BS134" s="418"/>
      <c r="BT134" s="418"/>
      <c r="BU13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13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4" s="423">
        <f>+SUM(BDCORRECTIVAINF[[#This Row],[Coste Chasis]:[Coste Mecanica]])</f>
        <v>95000</v>
      </c>
    </row>
    <row r="135" spans="1:78" ht="12.75" x14ac:dyDescent="0.2">
      <c r="A135" s="411">
        <v>3070</v>
      </c>
      <c r="B135" s="412" t="s">
        <v>170</v>
      </c>
      <c r="C135" s="413" t="s">
        <v>178</v>
      </c>
      <c r="D135" s="413" t="s">
        <v>639</v>
      </c>
      <c r="E135" s="413" t="s">
        <v>161</v>
      </c>
      <c r="F135" s="413" t="s">
        <v>716</v>
      </c>
      <c r="G135" s="414" t="s">
        <v>597</v>
      </c>
      <c r="H135" s="415">
        <v>44921</v>
      </c>
      <c r="I135" s="415">
        <v>44921</v>
      </c>
      <c r="J135" s="416">
        <f>BDCORRECTIVAINF[[#This Row],[Fecha Fin]]-BDCORRECTIVAINF[[#This Row],[Fecha entrada]]+1</f>
        <v>1</v>
      </c>
      <c r="K135" s="417">
        <v>1</v>
      </c>
      <c r="L135" s="417"/>
      <c r="M135" s="417"/>
      <c r="N135" s="417"/>
      <c r="O135" s="417"/>
      <c r="P135" s="418"/>
      <c r="Q135" s="418"/>
      <c r="R135" s="418"/>
      <c r="S135" s="418"/>
      <c r="T135" s="418"/>
      <c r="U135" s="418"/>
      <c r="V135" s="418"/>
      <c r="W135" s="418"/>
      <c r="X135" s="418"/>
      <c r="Y135" s="418"/>
      <c r="Z135" s="418"/>
      <c r="AA135" s="418"/>
      <c r="AB135" s="418"/>
      <c r="AC135" s="418"/>
      <c r="AD135" s="418"/>
      <c r="AE135" s="418"/>
      <c r="AF135" s="418"/>
      <c r="AG135" s="418"/>
      <c r="AH135" s="418"/>
      <c r="AI135" s="418"/>
      <c r="AJ135" s="418"/>
      <c r="AK135" s="418"/>
      <c r="AL135" s="418">
        <v>1</v>
      </c>
      <c r="AM135" s="418"/>
      <c r="AN135" s="418"/>
      <c r="AO135" s="418"/>
      <c r="AP135" s="418"/>
      <c r="AQ135" s="418"/>
      <c r="AR135" s="418"/>
      <c r="AS135" s="418"/>
      <c r="AT135" s="418"/>
      <c r="AU135" s="418"/>
      <c r="AV135" s="418"/>
      <c r="AW135" s="418"/>
      <c r="AX135" s="418"/>
      <c r="AY135" s="418"/>
      <c r="AZ135" s="418"/>
      <c r="BA135" s="418"/>
      <c r="BB135" s="418"/>
      <c r="BC135" s="418"/>
      <c r="BD135" s="418"/>
      <c r="BE135" s="420"/>
      <c r="BF135" s="420"/>
      <c r="BG135" s="420"/>
      <c r="BH135" s="420"/>
      <c r="BI135" s="420"/>
      <c r="BJ135" s="420"/>
      <c r="BK135" s="420"/>
      <c r="BL135" s="420"/>
      <c r="BM135" s="420"/>
      <c r="BN135" s="420"/>
      <c r="BO135" s="420"/>
      <c r="BP135" s="420"/>
      <c r="BQ135" s="420"/>
      <c r="BR135" s="420"/>
      <c r="BS135" s="418"/>
      <c r="BT135" s="418"/>
      <c r="BU13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8000</v>
      </c>
      <c r="BV13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5" s="423">
        <f>+SUM(BDCORRECTIVAINF[[#This Row],[Coste Chasis]:[Coste Mecanica]])</f>
        <v>8000</v>
      </c>
    </row>
    <row r="136" spans="1:78" ht="12.75" x14ac:dyDescent="0.2">
      <c r="A136" s="411">
        <v>3069</v>
      </c>
      <c r="B136" s="412" t="s">
        <v>110</v>
      </c>
      <c r="C136" s="413" t="s">
        <v>81</v>
      </c>
      <c r="D136" s="413" t="s">
        <v>639</v>
      </c>
      <c r="E136" s="413" t="s">
        <v>161</v>
      </c>
      <c r="F136" s="413" t="s">
        <v>648</v>
      </c>
      <c r="G136" s="414" t="s">
        <v>597</v>
      </c>
      <c r="H136" s="415">
        <v>44917</v>
      </c>
      <c r="I136" s="415">
        <v>44917</v>
      </c>
      <c r="J136" s="416">
        <f>BDCORRECTIVAINF[[#This Row],[Fecha Fin]]-BDCORRECTIVAINF[[#This Row],[Fecha entrada]]+1</f>
        <v>1</v>
      </c>
      <c r="K136" s="417"/>
      <c r="L136" s="417"/>
      <c r="M136" s="417"/>
      <c r="N136" s="417"/>
      <c r="O136" s="417">
        <v>1</v>
      </c>
      <c r="P136" s="418"/>
      <c r="Q136" s="418"/>
      <c r="R136" s="418"/>
      <c r="S136" s="418"/>
      <c r="T136" s="418"/>
      <c r="U136" s="418"/>
      <c r="V136" s="418"/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/>
      <c r="AJ136" s="418"/>
      <c r="AK136" s="418"/>
      <c r="AL136" s="418"/>
      <c r="AM136" s="418"/>
      <c r="AN136" s="418"/>
      <c r="AO136" s="418"/>
      <c r="AP136" s="418"/>
      <c r="AQ136" s="418"/>
      <c r="AR136" s="418"/>
      <c r="AS136" s="418"/>
      <c r="AT136" s="418"/>
      <c r="AU136" s="418"/>
      <c r="AV136" s="418"/>
      <c r="AW136" s="418"/>
      <c r="AX136" s="418"/>
      <c r="AY136" s="418"/>
      <c r="AZ136" s="418"/>
      <c r="BA136" s="418"/>
      <c r="BB136" s="418"/>
      <c r="BC136" s="418"/>
      <c r="BD136" s="418"/>
      <c r="BE136" s="420"/>
      <c r="BF136" s="420"/>
      <c r="BG136" s="420"/>
      <c r="BH136" s="420"/>
      <c r="BI136" s="420"/>
      <c r="BJ136" s="420"/>
      <c r="BK136" s="420"/>
      <c r="BL136" s="420"/>
      <c r="BM136" s="420"/>
      <c r="BN136" s="420"/>
      <c r="BO136" s="420"/>
      <c r="BP136" s="420"/>
      <c r="BQ136" s="420"/>
      <c r="BR136" s="420"/>
      <c r="BS136" s="418"/>
      <c r="BT136" s="418"/>
      <c r="BU13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6" s="423">
        <f>+SUM(BDCORRECTIVAINF[[#This Row],[Coste Chasis]:[Coste Mecanica]])</f>
        <v>0</v>
      </c>
    </row>
    <row r="137" spans="1:78" ht="12.75" x14ac:dyDescent="0.2">
      <c r="A137" s="411">
        <v>3068</v>
      </c>
      <c r="B137" s="412" t="s">
        <v>115</v>
      </c>
      <c r="C137" s="413" t="s">
        <v>81</v>
      </c>
      <c r="D137" s="413" t="s">
        <v>639</v>
      </c>
      <c r="E137" s="413" t="s">
        <v>166</v>
      </c>
      <c r="F137" s="413" t="s">
        <v>730</v>
      </c>
      <c r="G137" s="414" t="s">
        <v>593</v>
      </c>
      <c r="H137" s="415">
        <v>44912</v>
      </c>
      <c r="I137" s="415">
        <v>44912</v>
      </c>
      <c r="J137" s="416">
        <f>BDCORRECTIVAINF[[#This Row],[Fecha Fin]]-BDCORRECTIVAINF[[#This Row],[Fecha entrada]]+1</f>
        <v>1</v>
      </c>
      <c r="K137" s="417"/>
      <c r="L137" s="417"/>
      <c r="M137" s="417"/>
      <c r="N137" s="417"/>
      <c r="O137" s="417">
        <v>1</v>
      </c>
      <c r="P137" s="418"/>
      <c r="Q137" s="418"/>
      <c r="R137" s="418"/>
      <c r="S137" s="418"/>
      <c r="T137" s="418"/>
      <c r="U137" s="418"/>
      <c r="V137" s="418"/>
      <c r="W137" s="418"/>
      <c r="X137" s="418"/>
      <c r="Y137" s="418"/>
      <c r="Z137" s="418"/>
      <c r="AA137" s="418"/>
      <c r="AB137" s="418"/>
      <c r="AC137" s="418"/>
      <c r="AD137" s="418"/>
      <c r="AE137" s="418"/>
      <c r="AF137" s="418"/>
      <c r="AG137" s="418"/>
      <c r="AH137" s="418"/>
      <c r="AI137" s="418"/>
      <c r="AJ137" s="418"/>
      <c r="AK137" s="418"/>
      <c r="AL137" s="418"/>
      <c r="AM137" s="418"/>
      <c r="AN137" s="418"/>
      <c r="AO137" s="418"/>
      <c r="AP137" s="418"/>
      <c r="AQ137" s="418"/>
      <c r="AR137" s="418"/>
      <c r="AS137" s="418"/>
      <c r="AT137" s="418"/>
      <c r="AU137" s="418"/>
      <c r="AV137" s="418"/>
      <c r="AW137" s="418"/>
      <c r="AX137" s="418"/>
      <c r="AY137" s="418"/>
      <c r="AZ137" s="418"/>
      <c r="BA137" s="418"/>
      <c r="BB137" s="418"/>
      <c r="BC137" s="418"/>
      <c r="BD137" s="418"/>
      <c r="BE137" s="420"/>
      <c r="BF137" s="420"/>
      <c r="BG137" s="420"/>
      <c r="BH137" s="420"/>
      <c r="BI137" s="420"/>
      <c r="BJ137" s="420"/>
      <c r="BK137" s="420"/>
      <c r="BL137" s="420"/>
      <c r="BM137" s="420"/>
      <c r="BN137" s="420"/>
      <c r="BO137" s="420"/>
      <c r="BP137" s="420"/>
      <c r="BQ137" s="420"/>
      <c r="BR137" s="420"/>
      <c r="BS137" s="418"/>
      <c r="BT137" s="418"/>
      <c r="BU13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7" s="423">
        <f>+SUM(BDCORRECTIVAINF[[#This Row],[Coste Chasis]:[Coste Mecanica]])</f>
        <v>0</v>
      </c>
    </row>
    <row r="138" spans="1:78" ht="12.75" x14ac:dyDescent="0.2">
      <c r="A138" s="411">
        <v>3067</v>
      </c>
      <c r="B138" s="412" t="s">
        <v>170</v>
      </c>
      <c r="C138" s="413" t="s">
        <v>178</v>
      </c>
      <c r="D138" s="413" t="s">
        <v>639</v>
      </c>
      <c r="E138" s="413" t="s">
        <v>161</v>
      </c>
      <c r="F138" s="413" t="s">
        <v>716</v>
      </c>
      <c r="G138" s="414" t="s">
        <v>597</v>
      </c>
      <c r="H138" s="415">
        <v>44912</v>
      </c>
      <c r="I138" s="415">
        <v>44912</v>
      </c>
      <c r="J138" s="416">
        <f>BDCORRECTIVAINF[[#This Row],[Fecha Fin]]-BDCORRECTIVAINF[[#This Row],[Fecha entrada]]+1</f>
        <v>1</v>
      </c>
      <c r="K138" s="417"/>
      <c r="L138" s="417"/>
      <c r="M138" s="417"/>
      <c r="N138" s="417">
        <v>1</v>
      </c>
      <c r="O138" s="417"/>
      <c r="P138" s="418"/>
      <c r="Q138" s="418"/>
      <c r="R138" s="418"/>
      <c r="S138" s="418"/>
      <c r="T138" s="418"/>
      <c r="U138" s="418"/>
      <c r="V138" s="418"/>
      <c r="W138" s="418"/>
      <c r="X138" s="418"/>
      <c r="Y138" s="418"/>
      <c r="Z138" s="418"/>
      <c r="AA138" s="418"/>
      <c r="AB138" s="418"/>
      <c r="AC138" s="418"/>
      <c r="AD138" s="418"/>
      <c r="AE138" s="418"/>
      <c r="AF138" s="418"/>
      <c r="AG138" s="418"/>
      <c r="AH138" s="418"/>
      <c r="AI138" s="418"/>
      <c r="AJ138" s="418"/>
      <c r="AK138" s="418"/>
      <c r="AL138" s="418"/>
      <c r="AM138" s="418"/>
      <c r="AN138" s="418"/>
      <c r="AO138" s="418"/>
      <c r="AP138" s="418"/>
      <c r="AQ138" s="418"/>
      <c r="AR138" s="418"/>
      <c r="AS138" s="418"/>
      <c r="AT138" s="418"/>
      <c r="AU138" s="418"/>
      <c r="AV138" s="418"/>
      <c r="AW138" s="418"/>
      <c r="AX138" s="418"/>
      <c r="AY138" s="418"/>
      <c r="AZ138" s="418"/>
      <c r="BA138" s="418"/>
      <c r="BB138" s="418"/>
      <c r="BC138" s="418"/>
      <c r="BD138" s="418"/>
      <c r="BE138" s="420"/>
      <c r="BF138" s="420">
        <v>5</v>
      </c>
      <c r="BG138" s="420"/>
      <c r="BH138" s="420"/>
      <c r="BI138" s="420"/>
      <c r="BJ138" s="420"/>
      <c r="BK138" s="420"/>
      <c r="BL138" s="420"/>
      <c r="BM138" s="420"/>
      <c r="BN138" s="420"/>
      <c r="BO138" s="420"/>
      <c r="BP138" s="420"/>
      <c r="BQ138" s="420"/>
      <c r="BR138" s="420"/>
      <c r="BS138" s="418"/>
      <c r="BT138" s="418"/>
      <c r="BU13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13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8" s="423">
        <f>+SUM(BDCORRECTIVAINF[[#This Row],[Coste Chasis]:[Coste Mecanica]])</f>
        <v>4500</v>
      </c>
    </row>
    <row r="139" spans="1:78" ht="12.75" x14ac:dyDescent="0.2">
      <c r="A139" s="411">
        <v>3066</v>
      </c>
      <c r="B139" s="412" t="s">
        <v>110</v>
      </c>
      <c r="C139" s="413" t="s">
        <v>81</v>
      </c>
      <c r="D139" s="413" t="s">
        <v>639</v>
      </c>
      <c r="E139" s="413" t="s">
        <v>161</v>
      </c>
      <c r="F139" s="413" t="s">
        <v>648</v>
      </c>
      <c r="G139" s="414" t="s">
        <v>597</v>
      </c>
      <c r="H139" s="415">
        <v>44917</v>
      </c>
      <c r="I139" s="415">
        <v>44917</v>
      </c>
      <c r="J139" s="416">
        <f>BDCORRECTIVAINF[[#This Row],[Fecha Fin]]-BDCORRECTIVAINF[[#This Row],[Fecha entrada]]+1</f>
        <v>1</v>
      </c>
      <c r="K139" s="417"/>
      <c r="L139" s="417">
        <v>1</v>
      </c>
      <c r="M139" s="417"/>
      <c r="N139" s="417"/>
      <c r="O139" s="417"/>
      <c r="P139" s="418"/>
      <c r="Q139" s="418"/>
      <c r="R139" s="418"/>
      <c r="S139" s="418"/>
      <c r="T139" s="418"/>
      <c r="U139" s="418"/>
      <c r="V139" s="418"/>
      <c r="W139" s="418"/>
      <c r="X139" s="418"/>
      <c r="Y139" s="418"/>
      <c r="Z139" s="418"/>
      <c r="AA139" s="418"/>
      <c r="AB139" s="418"/>
      <c r="AC139" s="418"/>
      <c r="AD139" s="418"/>
      <c r="AE139" s="418"/>
      <c r="AF139" s="418"/>
      <c r="AG139" s="418"/>
      <c r="AH139" s="418"/>
      <c r="AI139" s="418"/>
      <c r="AJ139" s="418"/>
      <c r="AK139" s="418"/>
      <c r="AL139" s="418"/>
      <c r="AM139" s="418"/>
      <c r="AN139" s="418"/>
      <c r="AO139" s="418"/>
      <c r="AP139" s="418"/>
      <c r="AQ139" s="418"/>
      <c r="AR139" s="418"/>
      <c r="AS139" s="418"/>
      <c r="AT139" s="418"/>
      <c r="AU139" s="418"/>
      <c r="AV139" s="418"/>
      <c r="AW139" s="418"/>
      <c r="AX139" s="418"/>
      <c r="AY139" s="418"/>
      <c r="AZ139" s="418"/>
      <c r="BA139" s="418"/>
      <c r="BB139" s="418"/>
      <c r="BC139" s="418"/>
      <c r="BD139" s="418"/>
      <c r="BE139" s="420"/>
      <c r="BF139" s="420"/>
      <c r="BG139" s="420"/>
      <c r="BH139" s="420"/>
      <c r="BI139" s="420"/>
      <c r="BJ139" s="420"/>
      <c r="BK139" s="420"/>
      <c r="BL139" s="420"/>
      <c r="BM139" s="420"/>
      <c r="BN139" s="420"/>
      <c r="BO139" s="420"/>
      <c r="BP139" s="420"/>
      <c r="BQ139" s="420"/>
      <c r="BR139" s="420"/>
      <c r="BS139" s="418"/>
      <c r="BT139" s="418"/>
      <c r="BU13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3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3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3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3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39" s="423">
        <f>+SUM(BDCORRECTIVAINF[[#This Row],[Coste Chasis]:[Coste Mecanica]])</f>
        <v>0</v>
      </c>
    </row>
    <row r="140" spans="1:78" ht="12.75" x14ac:dyDescent="0.2">
      <c r="A140" s="411">
        <v>3065</v>
      </c>
      <c r="B140" s="412" t="s">
        <v>170</v>
      </c>
      <c r="C140" s="413" t="s">
        <v>178</v>
      </c>
      <c r="D140" s="413" t="s">
        <v>639</v>
      </c>
      <c r="E140" s="413" t="s">
        <v>161</v>
      </c>
      <c r="F140" s="413" t="s">
        <v>716</v>
      </c>
      <c r="G140" s="414" t="s">
        <v>597</v>
      </c>
      <c r="H140" s="415">
        <v>44912</v>
      </c>
      <c r="I140" s="415">
        <v>44912</v>
      </c>
      <c r="J140" s="416">
        <f>BDCORRECTIVAINF[[#This Row],[Fecha Fin]]-BDCORRECTIVAINF[[#This Row],[Fecha entrada]]+1</f>
        <v>1</v>
      </c>
      <c r="K140" s="417"/>
      <c r="L140" s="417">
        <v>1</v>
      </c>
      <c r="M140" s="417"/>
      <c r="N140" s="417"/>
      <c r="O140" s="417"/>
      <c r="P140" s="418"/>
      <c r="Q140" s="418"/>
      <c r="R140" s="418"/>
      <c r="S140" s="418"/>
      <c r="T140" s="418"/>
      <c r="U140" s="418"/>
      <c r="V140" s="418"/>
      <c r="W140" s="418"/>
      <c r="X140" s="418"/>
      <c r="Y140" s="418"/>
      <c r="Z140" s="418"/>
      <c r="AA140" s="418"/>
      <c r="AB140" s="418"/>
      <c r="AC140" s="418"/>
      <c r="AD140" s="418"/>
      <c r="AE140" s="418"/>
      <c r="AF140" s="418"/>
      <c r="AG140" s="418"/>
      <c r="AH140" s="418"/>
      <c r="AI140" s="418"/>
      <c r="AJ140" s="418"/>
      <c r="AK140" s="418"/>
      <c r="AL140" s="418"/>
      <c r="AM140" s="418"/>
      <c r="AN140" s="418"/>
      <c r="AO140" s="418"/>
      <c r="AP140" s="418"/>
      <c r="AQ140" s="418"/>
      <c r="AR140" s="418"/>
      <c r="AS140" s="418"/>
      <c r="AT140" s="418"/>
      <c r="AU140" s="418"/>
      <c r="AV140" s="418"/>
      <c r="AW140" s="418"/>
      <c r="AX140" s="418"/>
      <c r="AY140" s="418"/>
      <c r="AZ140" s="418"/>
      <c r="BA140" s="418"/>
      <c r="BB140" s="418"/>
      <c r="BC140" s="418"/>
      <c r="BD140" s="418"/>
      <c r="BE140" s="420"/>
      <c r="BF140" s="420"/>
      <c r="BG140" s="420"/>
      <c r="BH140" s="420"/>
      <c r="BI140" s="420"/>
      <c r="BJ140" s="420"/>
      <c r="BK140" s="420"/>
      <c r="BL140" s="420"/>
      <c r="BM140" s="420"/>
      <c r="BN140" s="420"/>
      <c r="BO140" s="420"/>
      <c r="BP140" s="420"/>
      <c r="BQ140" s="420"/>
      <c r="BR140" s="420"/>
      <c r="BS140" s="418"/>
      <c r="BT140" s="418"/>
      <c r="BU14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0" s="423">
        <f>+SUM(BDCORRECTIVAINF[[#This Row],[Coste Chasis]:[Coste Mecanica]])</f>
        <v>0</v>
      </c>
    </row>
    <row r="141" spans="1:78" ht="12.75" x14ac:dyDescent="0.2">
      <c r="A141" s="411">
        <v>3064</v>
      </c>
      <c r="B141" s="412" t="s">
        <v>108</v>
      </c>
      <c r="C141" s="413" t="s">
        <v>81</v>
      </c>
      <c r="D141" s="413" t="s">
        <v>639</v>
      </c>
      <c r="E141" s="413" t="s">
        <v>161</v>
      </c>
      <c r="F141" s="413" t="s">
        <v>680</v>
      </c>
      <c r="G141" s="414" t="s">
        <v>597</v>
      </c>
      <c r="H141" s="415">
        <v>44912</v>
      </c>
      <c r="I141" s="415">
        <v>44912</v>
      </c>
      <c r="J141" s="416">
        <f>BDCORRECTIVAINF[[#This Row],[Fecha Fin]]-BDCORRECTIVAINF[[#This Row],[Fecha entrada]]+1</f>
        <v>1</v>
      </c>
      <c r="K141" s="417"/>
      <c r="L141" s="417">
        <v>1</v>
      </c>
      <c r="M141" s="417"/>
      <c r="N141" s="417"/>
      <c r="O141" s="417"/>
      <c r="P141" s="418"/>
      <c r="Q141" s="418"/>
      <c r="R141" s="418"/>
      <c r="S141" s="418"/>
      <c r="T141" s="418"/>
      <c r="U141" s="418"/>
      <c r="V141" s="418"/>
      <c r="W141" s="418"/>
      <c r="X141" s="418"/>
      <c r="Y141" s="418"/>
      <c r="Z141" s="418"/>
      <c r="AA141" s="418"/>
      <c r="AB141" s="418"/>
      <c r="AC141" s="418"/>
      <c r="AD141" s="418"/>
      <c r="AE141" s="418"/>
      <c r="AF141" s="418"/>
      <c r="AG141" s="418"/>
      <c r="AH141" s="418"/>
      <c r="AI141" s="418"/>
      <c r="AJ141" s="418"/>
      <c r="AK141" s="418"/>
      <c r="AL141" s="418"/>
      <c r="AM141" s="418"/>
      <c r="AN141" s="418"/>
      <c r="AO141" s="418"/>
      <c r="AP141" s="418"/>
      <c r="AQ141" s="418"/>
      <c r="AR141" s="418"/>
      <c r="AS141" s="418"/>
      <c r="AT141" s="418"/>
      <c r="AU141" s="418">
        <v>1</v>
      </c>
      <c r="AV141" s="418"/>
      <c r="AW141" s="418"/>
      <c r="AX141" s="418"/>
      <c r="AY141" s="418"/>
      <c r="AZ141" s="418"/>
      <c r="BA141" s="418"/>
      <c r="BB141" s="418"/>
      <c r="BC141" s="418"/>
      <c r="BD141" s="418"/>
      <c r="BE141" s="420"/>
      <c r="BF141" s="420"/>
      <c r="BG141" s="420"/>
      <c r="BH141" s="420"/>
      <c r="BI141" s="420"/>
      <c r="BJ141" s="420"/>
      <c r="BK141" s="420"/>
      <c r="BL141" s="420"/>
      <c r="BM141" s="420"/>
      <c r="BN141" s="420"/>
      <c r="BO141" s="420"/>
      <c r="BP141" s="420"/>
      <c r="BQ141" s="420"/>
      <c r="BR141" s="420"/>
      <c r="BS141" s="418"/>
      <c r="BT141" s="418"/>
      <c r="BU14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4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1" s="423">
        <f>+SUM(BDCORRECTIVAINF[[#This Row],[Coste Chasis]:[Coste Mecanica]])</f>
        <v>60000</v>
      </c>
    </row>
    <row r="142" spans="1:78" ht="12.75" x14ac:dyDescent="0.2">
      <c r="A142" s="411">
        <v>3063</v>
      </c>
      <c r="B142" s="412" t="s">
        <v>235</v>
      </c>
      <c r="C142" s="413" t="s">
        <v>81</v>
      </c>
      <c r="D142" s="413" t="s">
        <v>639</v>
      </c>
      <c r="E142" s="413" t="s">
        <v>164</v>
      </c>
      <c r="F142" s="413" t="s">
        <v>687</v>
      </c>
      <c r="G142" s="414" t="s">
        <v>596</v>
      </c>
      <c r="H142" s="415">
        <v>44917</v>
      </c>
      <c r="I142" s="415">
        <v>44917</v>
      </c>
      <c r="J142" s="416">
        <f>BDCORRECTIVAINF[[#This Row],[Fecha Fin]]-BDCORRECTIVAINF[[#This Row],[Fecha entrada]]+1</f>
        <v>1</v>
      </c>
      <c r="K142" s="417">
        <v>1</v>
      </c>
      <c r="L142" s="417"/>
      <c r="M142" s="417"/>
      <c r="N142" s="417"/>
      <c r="O142" s="417"/>
      <c r="P142" s="418">
        <v>1</v>
      </c>
      <c r="Q142" s="418"/>
      <c r="R142" s="418"/>
      <c r="S142" s="418"/>
      <c r="T142" s="418"/>
      <c r="U142" s="418"/>
      <c r="V142" s="418"/>
      <c r="W142" s="418"/>
      <c r="X142" s="418"/>
      <c r="Y142" s="418"/>
      <c r="Z142" s="418"/>
      <c r="AA142" s="418"/>
      <c r="AB142" s="418"/>
      <c r="AC142" s="418"/>
      <c r="AD142" s="418"/>
      <c r="AE142" s="418"/>
      <c r="AF142" s="418"/>
      <c r="AG142" s="418"/>
      <c r="AH142" s="418"/>
      <c r="AI142" s="418"/>
      <c r="AJ142" s="418"/>
      <c r="AK142" s="418"/>
      <c r="AL142" s="418"/>
      <c r="AM142" s="418"/>
      <c r="AN142" s="418"/>
      <c r="AO142" s="418"/>
      <c r="AP142" s="418"/>
      <c r="AQ142" s="418"/>
      <c r="AR142" s="418"/>
      <c r="AS142" s="418"/>
      <c r="AT142" s="418"/>
      <c r="AU142" s="418"/>
      <c r="AV142" s="418"/>
      <c r="AW142" s="418"/>
      <c r="AX142" s="418"/>
      <c r="AY142" s="418"/>
      <c r="AZ142" s="418"/>
      <c r="BA142" s="418"/>
      <c r="BB142" s="418"/>
      <c r="BC142" s="418"/>
      <c r="BD142" s="418"/>
      <c r="BE142" s="420"/>
      <c r="BF142" s="420"/>
      <c r="BG142" s="420"/>
      <c r="BH142" s="420"/>
      <c r="BI142" s="420"/>
      <c r="BJ142" s="420"/>
      <c r="BK142" s="420"/>
      <c r="BL142" s="420"/>
      <c r="BM142" s="420"/>
      <c r="BN142" s="420"/>
      <c r="BO142" s="420"/>
      <c r="BP142" s="420"/>
      <c r="BQ142" s="420"/>
      <c r="BR142" s="420"/>
      <c r="BS142" s="418"/>
      <c r="BT142" s="418"/>
      <c r="BU14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14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2" s="423">
        <f>+SUM(BDCORRECTIVAINF[[#This Row],[Coste Chasis]:[Coste Mecanica]])</f>
        <v>7000</v>
      </c>
    </row>
    <row r="143" spans="1:78" ht="12.75" x14ac:dyDescent="0.2">
      <c r="A143" s="411">
        <v>3062</v>
      </c>
      <c r="B143" s="412" t="s">
        <v>109</v>
      </c>
      <c r="C143" s="413" t="s">
        <v>81</v>
      </c>
      <c r="D143" s="413" t="s">
        <v>639</v>
      </c>
      <c r="E143" s="413" t="s">
        <v>162</v>
      </c>
      <c r="F143" s="413" t="s">
        <v>680</v>
      </c>
      <c r="G143" s="414" t="s">
        <v>595</v>
      </c>
      <c r="H143" s="415">
        <v>44912</v>
      </c>
      <c r="I143" s="415">
        <v>44912</v>
      </c>
      <c r="J143" s="416">
        <f>BDCORRECTIVAINF[[#This Row],[Fecha Fin]]-BDCORRECTIVAINF[[#This Row],[Fecha entrada]]+1</f>
        <v>1</v>
      </c>
      <c r="K143" s="417"/>
      <c r="L143" s="417"/>
      <c r="M143" s="417"/>
      <c r="N143" s="417"/>
      <c r="O143" s="417">
        <v>1</v>
      </c>
      <c r="P143" s="418"/>
      <c r="Q143" s="418"/>
      <c r="R143" s="418"/>
      <c r="S143" s="418"/>
      <c r="T143" s="418"/>
      <c r="U143" s="418"/>
      <c r="V143" s="418"/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418"/>
      <c r="AL143" s="418"/>
      <c r="AM143" s="418"/>
      <c r="AN143" s="418"/>
      <c r="AO143" s="418"/>
      <c r="AP143" s="418"/>
      <c r="AQ143" s="418"/>
      <c r="AR143" s="418"/>
      <c r="AS143" s="418"/>
      <c r="AT143" s="418"/>
      <c r="AU143" s="418"/>
      <c r="AV143" s="418"/>
      <c r="AW143" s="418"/>
      <c r="AX143" s="418"/>
      <c r="AY143" s="418"/>
      <c r="AZ143" s="418"/>
      <c r="BA143" s="418"/>
      <c r="BB143" s="418"/>
      <c r="BC143" s="418"/>
      <c r="BD143" s="418"/>
      <c r="BE143" s="420"/>
      <c r="BF143" s="420"/>
      <c r="BG143" s="420"/>
      <c r="BH143" s="420"/>
      <c r="BI143" s="420"/>
      <c r="BJ143" s="420"/>
      <c r="BK143" s="420"/>
      <c r="BL143" s="420"/>
      <c r="BM143" s="420"/>
      <c r="BN143" s="420"/>
      <c r="BO143" s="420"/>
      <c r="BP143" s="420"/>
      <c r="BQ143" s="420"/>
      <c r="BR143" s="420"/>
      <c r="BS143" s="418"/>
      <c r="BT143" s="418"/>
      <c r="BU14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3" s="423">
        <f>+SUM(BDCORRECTIVAINF[[#This Row],[Coste Chasis]:[Coste Mecanica]])</f>
        <v>0</v>
      </c>
    </row>
    <row r="144" spans="1:78" ht="12.75" x14ac:dyDescent="0.2">
      <c r="A144" s="411">
        <v>3061</v>
      </c>
      <c r="B144" s="412" t="s">
        <v>264</v>
      </c>
      <c r="C144" s="413" t="s">
        <v>178</v>
      </c>
      <c r="D144" s="413" t="s">
        <v>639</v>
      </c>
      <c r="E144" s="413" t="s">
        <v>165</v>
      </c>
      <c r="F144" s="413" t="s">
        <v>698</v>
      </c>
      <c r="G144" s="414" t="s">
        <v>594</v>
      </c>
      <c r="H144" s="415">
        <v>44910</v>
      </c>
      <c r="I144" s="415">
        <v>44910</v>
      </c>
      <c r="J144" s="416">
        <f>BDCORRECTIVAINF[[#This Row],[Fecha Fin]]-BDCORRECTIVAINF[[#This Row],[Fecha entrada]]+1</f>
        <v>1</v>
      </c>
      <c r="K144" s="417"/>
      <c r="L144" s="417">
        <v>1</v>
      </c>
      <c r="M144" s="417"/>
      <c r="N144" s="417"/>
      <c r="O144" s="417"/>
      <c r="P144" s="418"/>
      <c r="Q144" s="418"/>
      <c r="R144" s="418"/>
      <c r="S144" s="418"/>
      <c r="T144" s="418"/>
      <c r="U144" s="418"/>
      <c r="V144" s="418"/>
      <c r="W144" s="418"/>
      <c r="X144" s="418"/>
      <c r="Y144" s="418"/>
      <c r="Z144" s="418"/>
      <c r="AA144" s="418"/>
      <c r="AB144" s="418"/>
      <c r="AC144" s="418"/>
      <c r="AD144" s="418"/>
      <c r="AE144" s="418"/>
      <c r="AF144" s="418"/>
      <c r="AG144" s="418"/>
      <c r="AH144" s="418"/>
      <c r="AI144" s="418"/>
      <c r="AJ144" s="418"/>
      <c r="AK144" s="418"/>
      <c r="AL144" s="418"/>
      <c r="AM144" s="418"/>
      <c r="AN144" s="418"/>
      <c r="AO144" s="418"/>
      <c r="AP144" s="418"/>
      <c r="AQ144" s="418"/>
      <c r="AR144" s="418"/>
      <c r="AS144" s="418"/>
      <c r="AT144" s="418"/>
      <c r="AU144" s="418">
        <v>1</v>
      </c>
      <c r="AV144" s="418"/>
      <c r="AW144" s="418"/>
      <c r="AX144" s="418"/>
      <c r="AY144" s="418"/>
      <c r="AZ144" s="418"/>
      <c r="BA144" s="418"/>
      <c r="BB144" s="418"/>
      <c r="BC144" s="418"/>
      <c r="BD144" s="418"/>
      <c r="BE144" s="420"/>
      <c r="BF144" s="420"/>
      <c r="BG144" s="420"/>
      <c r="BH144" s="420"/>
      <c r="BI144" s="420"/>
      <c r="BJ144" s="420"/>
      <c r="BK144" s="420"/>
      <c r="BL144" s="420"/>
      <c r="BM144" s="420"/>
      <c r="BN144" s="420"/>
      <c r="BO144" s="420"/>
      <c r="BP144" s="420"/>
      <c r="BQ144" s="420"/>
      <c r="BR144" s="420"/>
      <c r="BS144" s="418"/>
      <c r="BT144" s="418"/>
      <c r="BU14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4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4" s="423">
        <f>+SUM(BDCORRECTIVAINF[[#This Row],[Coste Chasis]:[Coste Mecanica]])</f>
        <v>60000</v>
      </c>
    </row>
    <row r="145" spans="1:78" ht="12.75" x14ac:dyDescent="0.2">
      <c r="A145" s="411">
        <v>3060</v>
      </c>
      <c r="B145" s="412" t="s">
        <v>102</v>
      </c>
      <c r="C145" s="413" t="s">
        <v>81</v>
      </c>
      <c r="D145" s="413" t="s">
        <v>639</v>
      </c>
      <c r="E145" s="413" t="s">
        <v>166</v>
      </c>
      <c r="F145" s="413" t="s">
        <v>733</v>
      </c>
      <c r="G145" s="414" t="s">
        <v>593</v>
      </c>
      <c r="H145" s="415">
        <v>44914</v>
      </c>
      <c r="I145" s="415">
        <v>44914</v>
      </c>
      <c r="J145" s="416">
        <f>BDCORRECTIVAINF[[#This Row],[Fecha Fin]]-BDCORRECTIVAINF[[#This Row],[Fecha entrada]]+1</f>
        <v>1</v>
      </c>
      <c r="K145" s="417"/>
      <c r="L145" s="417">
        <v>1</v>
      </c>
      <c r="M145" s="417"/>
      <c r="N145" s="417"/>
      <c r="O145" s="417"/>
      <c r="P145" s="418"/>
      <c r="Q145" s="418"/>
      <c r="R145" s="418"/>
      <c r="S145" s="418"/>
      <c r="T145" s="418"/>
      <c r="U145" s="418"/>
      <c r="V145" s="418"/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418"/>
      <c r="AL145" s="418"/>
      <c r="AM145" s="418"/>
      <c r="AN145" s="418"/>
      <c r="AO145" s="418"/>
      <c r="AP145" s="418"/>
      <c r="AQ145" s="418"/>
      <c r="AR145" s="418"/>
      <c r="AS145" s="418">
        <v>1</v>
      </c>
      <c r="AT145" s="418"/>
      <c r="AU145" s="418"/>
      <c r="AV145" s="418"/>
      <c r="AW145" s="418"/>
      <c r="AX145" s="418"/>
      <c r="AY145" s="418"/>
      <c r="AZ145" s="418"/>
      <c r="BA145" s="418"/>
      <c r="BB145" s="418"/>
      <c r="BC145" s="418"/>
      <c r="BD145" s="418"/>
      <c r="BE145" s="420"/>
      <c r="BF145" s="420"/>
      <c r="BG145" s="420"/>
      <c r="BH145" s="420"/>
      <c r="BI145" s="420"/>
      <c r="BJ145" s="420"/>
      <c r="BK145" s="420"/>
      <c r="BL145" s="420"/>
      <c r="BM145" s="420"/>
      <c r="BN145" s="420"/>
      <c r="BO145" s="420"/>
      <c r="BP145" s="420"/>
      <c r="BQ145" s="420"/>
      <c r="BR145" s="420"/>
      <c r="BS145" s="418"/>
      <c r="BT145" s="418"/>
      <c r="BU14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4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5" s="423">
        <f>+SUM(BDCORRECTIVAINF[[#This Row],[Coste Chasis]:[Coste Mecanica]])</f>
        <v>62000</v>
      </c>
    </row>
    <row r="146" spans="1:78" ht="12.75" x14ac:dyDescent="0.2">
      <c r="A146" s="411">
        <v>3059</v>
      </c>
      <c r="B146" s="412" t="s">
        <v>107</v>
      </c>
      <c r="C146" s="413" t="s">
        <v>81</v>
      </c>
      <c r="D146" s="413" t="s">
        <v>639</v>
      </c>
      <c r="E146" s="413" t="s">
        <v>162</v>
      </c>
      <c r="F146" s="413" t="s">
        <v>648</v>
      </c>
      <c r="G146" s="414" t="s">
        <v>595</v>
      </c>
      <c r="H146" s="415">
        <v>44910</v>
      </c>
      <c r="I146" s="415">
        <v>44910</v>
      </c>
      <c r="J146" s="416">
        <f>BDCORRECTIVAINF[[#This Row],[Fecha Fin]]-BDCORRECTIVAINF[[#This Row],[Fecha entrada]]+1</f>
        <v>1</v>
      </c>
      <c r="K146" s="417"/>
      <c r="L146" s="417"/>
      <c r="M146" s="417"/>
      <c r="N146" s="417"/>
      <c r="O146" s="417">
        <v>1</v>
      </c>
      <c r="P146" s="418"/>
      <c r="Q146" s="418"/>
      <c r="R146" s="418"/>
      <c r="S146" s="418"/>
      <c r="T146" s="418"/>
      <c r="U146" s="418"/>
      <c r="V146" s="418"/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418"/>
      <c r="AL146" s="418"/>
      <c r="AM146" s="418"/>
      <c r="AN146" s="418"/>
      <c r="AO146" s="418"/>
      <c r="AP146" s="418"/>
      <c r="AQ146" s="418"/>
      <c r="AR146" s="418"/>
      <c r="AS146" s="418"/>
      <c r="AT146" s="418"/>
      <c r="AU146" s="418"/>
      <c r="AV146" s="418"/>
      <c r="AW146" s="418"/>
      <c r="AX146" s="418"/>
      <c r="AY146" s="418"/>
      <c r="AZ146" s="418"/>
      <c r="BA146" s="418"/>
      <c r="BB146" s="418"/>
      <c r="BC146" s="418"/>
      <c r="BD146" s="418"/>
      <c r="BE146" s="420"/>
      <c r="BF146" s="420"/>
      <c r="BG146" s="420"/>
      <c r="BH146" s="420"/>
      <c r="BI146" s="420"/>
      <c r="BJ146" s="420"/>
      <c r="BK146" s="420"/>
      <c r="BL146" s="420"/>
      <c r="BM146" s="420"/>
      <c r="BN146" s="420"/>
      <c r="BO146" s="420"/>
      <c r="BP146" s="420"/>
      <c r="BQ146" s="420"/>
      <c r="BR146" s="420"/>
      <c r="BS146" s="418"/>
      <c r="BT146" s="418"/>
      <c r="BU14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4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6" s="423">
        <f>+SUM(BDCORRECTIVAINF[[#This Row],[Coste Chasis]:[Coste Mecanica]])</f>
        <v>0</v>
      </c>
    </row>
    <row r="147" spans="1:78" ht="12.75" x14ac:dyDescent="0.2">
      <c r="A147" s="411">
        <v>3058</v>
      </c>
      <c r="B147" s="412" t="s">
        <v>184</v>
      </c>
      <c r="C147" s="413" t="s">
        <v>178</v>
      </c>
      <c r="D147" s="413" t="s">
        <v>639</v>
      </c>
      <c r="E147" s="413" t="s">
        <v>161</v>
      </c>
      <c r="F147" s="413" t="s">
        <v>693</v>
      </c>
      <c r="G147" s="414" t="s">
        <v>597</v>
      </c>
      <c r="H147" s="415">
        <v>44915</v>
      </c>
      <c r="I147" s="415">
        <v>44915</v>
      </c>
      <c r="J147" s="416">
        <f>BDCORRECTIVAINF[[#This Row],[Fecha Fin]]-BDCORRECTIVAINF[[#This Row],[Fecha entrada]]+1</f>
        <v>1</v>
      </c>
      <c r="K147" s="417"/>
      <c r="L147" s="417">
        <v>1</v>
      </c>
      <c r="M147" s="417"/>
      <c r="N147" s="417"/>
      <c r="O147" s="417"/>
      <c r="P147" s="418"/>
      <c r="Q147" s="418"/>
      <c r="R147" s="418"/>
      <c r="S147" s="418"/>
      <c r="T147" s="418"/>
      <c r="U147" s="418"/>
      <c r="V147" s="418"/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418"/>
      <c r="AL147" s="418"/>
      <c r="AM147" s="418"/>
      <c r="AN147" s="418"/>
      <c r="AO147" s="418"/>
      <c r="AP147" s="418"/>
      <c r="AQ147" s="418"/>
      <c r="AR147" s="418"/>
      <c r="AS147" s="418"/>
      <c r="AT147" s="418"/>
      <c r="AU147" s="418">
        <v>1</v>
      </c>
      <c r="AV147" s="418"/>
      <c r="AW147" s="418"/>
      <c r="AX147" s="418"/>
      <c r="AY147" s="418"/>
      <c r="AZ147" s="418"/>
      <c r="BA147" s="418"/>
      <c r="BB147" s="418"/>
      <c r="BC147" s="418"/>
      <c r="BD147" s="418"/>
      <c r="BE147" s="420"/>
      <c r="BF147" s="420"/>
      <c r="BG147" s="420"/>
      <c r="BH147" s="420"/>
      <c r="BI147" s="420"/>
      <c r="BJ147" s="420"/>
      <c r="BK147" s="420"/>
      <c r="BL147" s="420"/>
      <c r="BM147" s="420"/>
      <c r="BN147" s="420"/>
      <c r="BO147" s="420"/>
      <c r="BP147" s="420"/>
      <c r="BQ147" s="420"/>
      <c r="BR147" s="420"/>
      <c r="BS147" s="418"/>
      <c r="BT147" s="418"/>
      <c r="BU14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4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7" s="423">
        <f>+SUM(BDCORRECTIVAINF[[#This Row],[Coste Chasis]:[Coste Mecanica]])</f>
        <v>60000</v>
      </c>
    </row>
    <row r="148" spans="1:78" ht="12.75" x14ac:dyDescent="0.2">
      <c r="A148" s="411">
        <v>3057</v>
      </c>
      <c r="B148" s="412" t="s">
        <v>107</v>
      </c>
      <c r="C148" s="413" t="s">
        <v>81</v>
      </c>
      <c r="D148" s="413" t="s">
        <v>639</v>
      </c>
      <c r="E148" s="413" t="s">
        <v>162</v>
      </c>
      <c r="F148" s="413" t="s">
        <v>648</v>
      </c>
      <c r="G148" s="414" t="s">
        <v>595</v>
      </c>
      <c r="H148" s="415">
        <v>44914</v>
      </c>
      <c r="I148" s="415">
        <v>44914</v>
      </c>
      <c r="J148" s="416">
        <f>BDCORRECTIVAINF[[#This Row],[Fecha Fin]]-BDCORRECTIVAINF[[#This Row],[Fecha entrada]]+1</f>
        <v>1</v>
      </c>
      <c r="K148" s="417"/>
      <c r="L148" s="417">
        <v>1</v>
      </c>
      <c r="M148" s="417"/>
      <c r="N148" s="417"/>
      <c r="O148" s="417"/>
      <c r="P148" s="418"/>
      <c r="Q148" s="418"/>
      <c r="R148" s="418"/>
      <c r="S148" s="418"/>
      <c r="T148" s="418"/>
      <c r="U148" s="418"/>
      <c r="V148" s="418"/>
      <c r="W148" s="418"/>
      <c r="X148" s="418"/>
      <c r="Y148" s="418"/>
      <c r="Z148" s="418"/>
      <c r="AA148" s="418"/>
      <c r="AB148" s="418"/>
      <c r="AC148" s="418"/>
      <c r="AD148" s="418"/>
      <c r="AE148" s="418"/>
      <c r="AF148" s="418"/>
      <c r="AG148" s="418"/>
      <c r="AH148" s="418"/>
      <c r="AI148" s="418"/>
      <c r="AJ148" s="418"/>
      <c r="AK148" s="418"/>
      <c r="AL148" s="418"/>
      <c r="AM148" s="418"/>
      <c r="AN148" s="418"/>
      <c r="AO148" s="418"/>
      <c r="AP148" s="418"/>
      <c r="AQ148" s="418"/>
      <c r="AR148" s="418"/>
      <c r="AS148" s="418">
        <v>1</v>
      </c>
      <c r="AT148" s="418"/>
      <c r="AU148" s="418"/>
      <c r="AV148" s="418"/>
      <c r="AW148" s="418"/>
      <c r="AX148" s="418"/>
      <c r="AY148" s="418"/>
      <c r="AZ148" s="418"/>
      <c r="BA148" s="418"/>
      <c r="BB148" s="418"/>
      <c r="BC148" s="418"/>
      <c r="BD148" s="418"/>
      <c r="BE148" s="420"/>
      <c r="BF148" s="420"/>
      <c r="BG148" s="420"/>
      <c r="BH148" s="420"/>
      <c r="BI148" s="420"/>
      <c r="BJ148" s="420"/>
      <c r="BK148" s="420"/>
      <c r="BL148" s="420"/>
      <c r="BM148" s="420"/>
      <c r="BN148" s="420"/>
      <c r="BO148" s="420"/>
      <c r="BP148" s="420"/>
      <c r="BQ148" s="420"/>
      <c r="BR148" s="420"/>
      <c r="BS148" s="418"/>
      <c r="BT148" s="418"/>
      <c r="BU14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4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8" s="423">
        <f>+SUM(BDCORRECTIVAINF[[#This Row],[Coste Chasis]:[Coste Mecanica]])</f>
        <v>62000</v>
      </c>
    </row>
    <row r="149" spans="1:78" ht="12.75" x14ac:dyDescent="0.2">
      <c r="A149" s="411">
        <v>3056</v>
      </c>
      <c r="B149" s="412" t="s">
        <v>275</v>
      </c>
      <c r="C149" s="413" t="s">
        <v>81</v>
      </c>
      <c r="D149" s="413" t="s">
        <v>639</v>
      </c>
      <c r="E149" s="413" t="s">
        <v>162</v>
      </c>
      <c r="F149" s="413" t="s">
        <v>648</v>
      </c>
      <c r="G149" s="414" t="s">
        <v>595</v>
      </c>
      <c r="H149" s="415">
        <v>44916</v>
      </c>
      <c r="I149" s="415">
        <v>44916</v>
      </c>
      <c r="J149" s="416">
        <f>BDCORRECTIVAINF[[#This Row],[Fecha Fin]]-BDCORRECTIVAINF[[#This Row],[Fecha entrada]]+1</f>
        <v>1</v>
      </c>
      <c r="K149" s="417"/>
      <c r="L149" s="417">
        <v>1</v>
      </c>
      <c r="M149" s="417"/>
      <c r="N149" s="417"/>
      <c r="O149" s="417"/>
      <c r="P149" s="418"/>
      <c r="Q149" s="418"/>
      <c r="R149" s="418"/>
      <c r="S149" s="418"/>
      <c r="T149" s="418"/>
      <c r="U149" s="418"/>
      <c r="V149" s="418"/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418"/>
      <c r="AL149" s="418"/>
      <c r="AM149" s="418"/>
      <c r="AN149" s="418"/>
      <c r="AO149" s="418"/>
      <c r="AP149" s="418"/>
      <c r="AQ149" s="418"/>
      <c r="AR149" s="418"/>
      <c r="AS149" s="418"/>
      <c r="AT149" s="418">
        <v>1</v>
      </c>
      <c r="AU149" s="418"/>
      <c r="AV149" s="418"/>
      <c r="AW149" s="418"/>
      <c r="AX149" s="418"/>
      <c r="AY149" s="418"/>
      <c r="AZ149" s="418"/>
      <c r="BA149" s="418"/>
      <c r="BB149" s="418"/>
      <c r="BC149" s="418"/>
      <c r="BD149" s="418"/>
      <c r="BE149" s="420"/>
      <c r="BF149" s="420"/>
      <c r="BG149" s="420"/>
      <c r="BH149" s="420"/>
      <c r="BI149" s="420"/>
      <c r="BJ149" s="420"/>
      <c r="BK149" s="420"/>
      <c r="BL149" s="420"/>
      <c r="BM149" s="420"/>
      <c r="BN149" s="420"/>
      <c r="BO149" s="420"/>
      <c r="BP149" s="420"/>
      <c r="BQ149" s="420"/>
      <c r="BR149" s="420"/>
      <c r="BS149" s="418"/>
      <c r="BT149" s="418"/>
      <c r="BU14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4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14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4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4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49" s="423">
        <f>+SUM(BDCORRECTIVAINF[[#This Row],[Coste Chasis]:[Coste Mecanica]])</f>
        <v>58000</v>
      </c>
    </row>
    <row r="150" spans="1:78" ht="12.75" x14ac:dyDescent="0.2">
      <c r="A150" s="411">
        <v>3055</v>
      </c>
      <c r="B150" s="412" t="s">
        <v>235</v>
      </c>
      <c r="C150" s="413" t="s">
        <v>81</v>
      </c>
      <c r="D150" s="413" t="s">
        <v>639</v>
      </c>
      <c r="E150" s="413" t="s">
        <v>164</v>
      </c>
      <c r="F150" s="413" t="s">
        <v>687</v>
      </c>
      <c r="G150" s="414" t="s">
        <v>593</v>
      </c>
      <c r="H150" s="415">
        <v>44916</v>
      </c>
      <c r="I150" s="415">
        <v>44916</v>
      </c>
      <c r="J150" s="416">
        <f>BDCORRECTIVAINF[[#This Row],[Fecha Fin]]-BDCORRECTIVAINF[[#This Row],[Fecha entrada]]+1</f>
        <v>1</v>
      </c>
      <c r="K150" s="417"/>
      <c r="L150" s="417"/>
      <c r="M150" s="417">
        <v>1</v>
      </c>
      <c r="N150" s="417"/>
      <c r="O150" s="417"/>
      <c r="P150" s="418"/>
      <c r="Q150" s="418"/>
      <c r="R150" s="418"/>
      <c r="S150" s="418"/>
      <c r="T150" s="418"/>
      <c r="U150" s="418"/>
      <c r="V150" s="418"/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418"/>
      <c r="AL150" s="418"/>
      <c r="AM150" s="418"/>
      <c r="AN150" s="418"/>
      <c r="AO150" s="418"/>
      <c r="AP150" s="418"/>
      <c r="AQ150" s="418"/>
      <c r="AR150" s="418"/>
      <c r="AS150" s="418"/>
      <c r="AT150" s="418"/>
      <c r="AU150" s="418"/>
      <c r="AV150" s="418"/>
      <c r="AW150" s="418"/>
      <c r="AX150" s="418"/>
      <c r="AY150" s="418"/>
      <c r="AZ150" s="418"/>
      <c r="BA150" s="418"/>
      <c r="BB150" s="418">
        <v>1</v>
      </c>
      <c r="BC150" s="418"/>
      <c r="BD150" s="418"/>
      <c r="BE150" s="420"/>
      <c r="BF150" s="420"/>
      <c r="BG150" s="420"/>
      <c r="BH150" s="420"/>
      <c r="BI150" s="420"/>
      <c r="BJ150" s="420"/>
      <c r="BK150" s="420"/>
      <c r="BL150" s="420"/>
      <c r="BM150" s="420"/>
      <c r="BN150" s="420"/>
      <c r="BO150" s="420"/>
      <c r="BP150" s="420"/>
      <c r="BQ150" s="420"/>
      <c r="BR150" s="420"/>
      <c r="BS150" s="418"/>
      <c r="BT150" s="418"/>
      <c r="BU15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5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0" s="423">
        <f>+SUM(BDCORRECTIVAINF[[#This Row],[Coste Chasis]:[Coste Mecanica]])</f>
        <v>16000</v>
      </c>
    </row>
    <row r="151" spans="1:78" ht="12.75" x14ac:dyDescent="0.2">
      <c r="A151" s="411">
        <v>3054</v>
      </c>
      <c r="B151" s="412" t="s">
        <v>235</v>
      </c>
      <c r="C151" s="413" t="s">
        <v>81</v>
      </c>
      <c r="D151" s="413" t="s">
        <v>639</v>
      </c>
      <c r="E151" s="413" t="s">
        <v>164</v>
      </c>
      <c r="F151" s="413" t="s">
        <v>687</v>
      </c>
      <c r="G151" s="414" t="s">
        <v>596</v>
      </c>
      <c r="H151" s="415">
        <v>44916</v>
      </c>
      <c r="I151" s="415">
        <v>44916</v>
      </c>
      <c r="J151" s="416">
        <f>BDCORRECTIVAINF[[#This Row],[Fecha Fin]]-BDCORRECTIVAINF[[#This Row],[Fecha entrada]]+1</f>
        <v>1</v>
      </c>
      <c r="K151" s="417">
        <v>1</v>
      </c>
      <c r="L151" s="417"/>
      <c r="M151" s="417"/>
      <c r="N151" s="417"/>
      <c r="O151" s="417"/>
      <c r="P151" s="418"/>
      <c r="Q151" s="418"/>
      <c r="R151" s="418"/>
      <c r="S151" s="418"/>
      <c r="T151" s="418"/>
      <c r="U151" s="418"/>
      <c r="V151" s="418"/>
      <c r="W151" s="418"/>
      <c r="X151" s="418"/>
      <c r="Y151" s="418"/>
      <c r="Z151" s="418"/>
      <c r="AA151" s="418"/>
      <c r="AB151" s="418"/>
      <c r="AC151" s="418"/>
      <c r="AD151" s="418"/>
      <c r="AE151" s="418">
        <v>1</v>
      </c>
      <c r="AF151" s="418"/>
      <c r="AG151" s="418"/>
      <c r="AH151" s="418"/>
      <c r="AI151" s="418"/>
      <c r="AJ151" s="418"/>
      <c r="AK151" s="418"/>
      <c r="AL151" s="418"/>
      <c r="AM151" s="418"/>
      <c r="AN151" s="418"/>
      <c r="AO151" s="418"/>
      <c r="AP151" s="418"/>
      <c r="AQ151" s="418"/>
      <c r="AR151" s="418"/>
      <c r="AS151" s="418"/>
      <c r="AT151" s="418"/>
      <c r="AU151" s="418"/>
      <c r="AV151" s="418"/>
      <c r="AW151" s="418"/>
      <c r="AX151" s="418"/>
      <c r="AY151" s="418"/>
      <c r="AZ151" s="418"/>
      <c r="BA151" s="418"/>
      <c r="BB151" s="418"/>
      <c r="BC151" s="418"/>
      <c r="BD151" s="418"/>
      <c r="BE151" s="420"/>
      <c r="BF151" s="420"/>
      <c r="BG151" s="420"/>
      <c r="BH151" s="420"/>
      <c r="BI151" s="420"/>
      <c r="BJ151" s="420"/>
      <c r="BK151" s="420"/>
      <c r="BL151" s="420"/>
      <c r="BM151" s="420"/>
      <c r="BN151" s="420"/>
      <c r="BO151" s="420"/>
      <c r="BP151" s="420"/>
      <c r="BQ151" s="420"/>
      <c r="BR151" s="420"/>
      <c r="BS151" s="418"/>
      <c r="BT151" s="418"/>
      <c r="BU15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1000</v>
      </c>
      <c r="BV15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1" s="423">
        <f>+SUM(BDCORRECTIVAINF[[#This Row],[Coste Chasis]:[Coste Mecanica]])</f>
        <v>1000</v>
      </c>
    </row>
    <row r="152" spans="1:78" ht="12.75" x14ac:dyDescent="0.2">
      <c r="A152" s="411">
        <v>3053</v>
      </c>
      <c r="B152" s="412" t="s">
        <v>108</v>
      </c>
      <c r="C152" s="413" t="s">
        <v>81</v>
      </c>
      <c r="D152" s="413" t="s">
        <v>639</v>
      </c>
      <c r="E152" s="413" t="s">
        <v>161</v>
      </c>
      <c r="F152" s="413" t="s">
        <v>680</v>
      </c>
      <c r="G152" s="414" t="s">
        <v>597</v>
      </c>
      <c r="H152" s="415">
        <v>44920</v>
      </c>
      <c r="I152" s="415">
        <v>44920</v>
      </c>
      <c r="J152" s="416">
        <f>BDCORRECTIVAINF[[#This Row],[Fecha Fin]]-BDCORRECTIVAINF[[#This Row],[Fecha entrada]]+1</f>
        <v>1</v>
      </c>
      <c r="K152" s="417"/>
      <c r="L152" s="417">
        <v>1</v>
      </c>
      <c r="M152" s="417"/>
      <c r="N152" s="417"/>
      <c r="O152" s="417"/>
      <c r="P152" s="418"/>
      <c r="Q152" s="418"/>
      <c r="R152" s="418"/>
      <c r="S152" s="418"/>
      <c r="T152" s="418"/>
      <c r="U152" s="418"/>
      <c r="V152" s="418"/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418"/>
      <c r="AL152" s="418"/>
      <c r="AM152" s="418"/>
      <c r="AN152" s="418"/>
      <c r="AO152" s="418"/>
      <c r="AP152" s="418"/>
      <c r="AQ152" s="418"/>
      <c r="AR152" s="418"/>
      <c r="AS152" s="418">
        <v>1</v>
      </c>
      <c r="AT152" s="418"/>
      <c r="AU152" s="418"/>
      <c r="AV152" s="418"/>
      <c r="AW152" s="418"/>
      <c r="AX152" s="418"/>
      <c r="AY152" s="418"/>
      <c r="AZ152" s="418"/>
      <c r="BA152" s="418"/>
      <c r="BB152" s="418"/>
      <c r="BC152" s="418"/>
      <c r="BD152" s="418"/>
      <c r="BE152" s="420"/>
      <c r="BF152" s="420"/>
      <c r="BG152" s="420"/>
      <c r="BH152" s="420"/>
      <c r="BI152" s="420"/>
      <c r="BJ152" s="420"/>
      <c r="BK152" s="420"/>
      <c r="BL152" s="420"/>
      <c r="BM152" s="420"/>
      <c r="BN152" s="420"/>
      <c r="BO152" s="420"/>
      <c r="BP152" s="420"/>
      <c r="BQ152" s="420"/>
      <c r="BR152" s="420"/>
      <c r="BS152" s="418"/>
      <c r="BT152" s="418"/>
      <c r="BU15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5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2" s="423">
        <f>+SUM(BDCORRECTIVAINF[[#This Row],[Coste Chasis]:[Coste Mecanica]])</f>
        <v>62000</v>
      </c>
    </row>
    <row r="153" spans="1:78" ht="12.75" x14ac:dyDescent="0.2">
      <c r="A153" s="411">
        <v>3052</v>
      </c>
      <c r="B153" s="412" t="s">
        <v>112</v>
      </c>
      <c r="C153" s="413" t="s">
        <v>81</v>
      </c>
      <c r="D153" s="413" t="s">
        <v>639</v>
      </c>
      <c r="E153" s="413" t="s">
        <v>161</v>
      </c>
      <c r="F153" s="413" t="s">
        <v>680</v>
      </c>
      <c r="G153" s="414" t="s">
        <v>597</v>
      </c>
      <c r="H153" s="415">
        <v>44916</v>
      </c>
      <c r="I153" s="415">
        <v>44916</v>
      </c>
      <c r="J153" s="416">
        <f>BDCORRECTIVAINF[[#This Row],[Fecha Fin]]-BDCORRECTIVAINF[[#This Row],[Fecha entrada]]+1</f>
        <v>1</v>
      </c>
      <c r="K153" s="417"/>
      <c r="L153" s="417">
        <v>1</v>
      </c>
      <c r="M153" s="417"/>
      <c r="N153" s="417"/>
      <c r="O153" s="417"/>
      <c r="P153" s="418"/>
      <c r="Q153" s="418"/>
      <c r="R153" s="418"/>
      <c r="S153" s="418"/>
      <c r="T153" s="418"/>
      <c r="U153" s="418"/>
      <c r="V153" s="418"/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418"/>
      <c r="AL153" s="418"/>
      <c r="AM153" s="418"/>
      <c r="AN153" s="418"/>
      <c r="AO153" s="418"/>
      <c r="AP153" s="418"/>
      <c r="AQ153" s="418"/>
      <c r="AR153" s="418"/>
      <c r="AS153" s="418"/>
      <c r="AT153" s="418"/>
      <c r="AU153" s="418"/>
      <c r="AV153" s="418"/>
      <c r="AW153" s="418"/>
      <c r="AX153" s="418"/>
      <c r="AY153" s="418"/>
      <c r="AZ153" s="418"/>
      <c r="BA153" s="418"/>
      <c r="BB153" s="418"/>
      <c r="BC153" s="418"/>
      <c r="BD153" s="418"/>
      <c r="BE153" s="420"/>
      <c r="BF153" s="420"/>
      <c r="BG153" s="420"/>
      <c r="BH153" s="420"/>
      <c r="BI153" s="420"/>
      <c r="BJ153" s="420"/>
      <c r="BK153" s="420"/>
      <c r="BL153" s="420"/>
      <c r="BM153" s="420"/>
      <c r="BN153" s="420"/>
      <c r="BO153" s="420"/>
      <c r="BP153" s="420"/>
      <c r="BQ153" s="420"/>
      <c r="BR153" s="420"/>
      <c r="BS153" s="418"/>
      <c r="BT153" s="418"/>
      <c r="BU15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3" s="423">
        <f>+SUM(BDCORRECTIVAINF[[#This Row],[Coste Chasis]:[Coste Mecanica]])</f>
        <v>0</v>
      </c>
    </row>
    <row r="154" spans="1:78" ht="12.75" x14ac:dyDescent="0.2">
      <c r="A154" s="411">
        <v>3051</v>
      </c>
      <c r="B154" s="412" t="s">
        <v>118</v>
      </c>
      <c r="C154" s="413" t="s">
        <v>84</v>
      </c>
      <c r="D154" s="413" t="s">
        <v>639</v>
      </c>
      <c r="E154" s="413" t="s">
        <v>166</v>
      </c>
      <c r="F154" s="413" t="s">
        <v>1140</v>
      </c>
      <c r="G154" s="414" t="s">
        <v>593</v>
      </c>
      <c r="H154" s="415">
        <v>44901</v>
      </c>
      <c r="I154" s="415">
        <v>44901</v>
      </c>
      <c r="J154" s="416">
        <f>BDCORRECTIVAINF[[#This Row],[Fecha Fin]]-BDCORRECTIVAINF[[#This Row],[Fecha entrada]]+1</f>
        <v>1</v>
      </c>
      <c r="K154" s="417"/>
      <c r="L154" s="417">
        <v>1</v>
      </c>
      <c r="M154" s="417"/>
      <c r="N154" s="417"/>
      <c r="O154" s="417"/>
      <c r="P154" s="418"/>
      <c r="Q154" s="418"/>
      <c r="R154" s="418"/>
      <c r="S154" s="418"/>
      <c r="T154" s="418"/>
      <c r="U154" s="418"/>
      <c r="V154" s="418"/>
      <c r="W154" s="418"/>
      <c r="X154" s="418"/>
      <c r="Y154" s="418"/>
      <c r="Z154" s="418"/>
      <c r="AA154" s="418"/>
      <c r="AB154" s="418"/>
      <c r="AC154" s="418"/>
      <c r="AD154" s="418"/>
      <c r="AE154" s="418"/>
      <c r="AF154" s="418"/>
      <c r="AG154" s="418"/>
      <c r="AH154" s="418"/>
      <c r="AI154" s="418"/>
      <c r="AJ154" s="418"/>
      <c r="AK154" s="418"/>
      <c r="AL154" s="418"/>
      <c r="AM154" s="418"/>
      <c r="AN154" s="418"/>
      <c r="AO154" s="418"/>
      <c r="AP154" s="418"/>
      <c r="AQ154" s="418"/>
      <c r="AR154" s="418"/>
      <c r="AS154" s="418">
        <v>1</v>
      </c>
      <c r="AT154" s="418"/>
      <c r="AU154" s="418"/>
      <c r="AV154" s="418"/>
      <c r="AW154" s="418"/>
      <c r="AX154" s="418"/>
      <c r="AY154" s="418"/>
      <c r="AZ154" s="418"/>
      <c r="BA154" s="418"/>
      <c r="BB154" s="418"/>
      <c r="BC154" s="418"/>
      <c r="BD154" s="418"/>
      <c r="BE154" s="420"/>
      <c r="BF154" s="420"/>
      <c r="BG154" s="420"/>
      <c r="BH154" s="420"/>
      <c r="BI154" s="420"/>
      <c r="BJ154" s="420"/>
      <c r="BK154" s="420"/>
      <c r="BL154" s="420"/>
      <c r="BM154" s="420"/>
      <c r="BN154" s="420"/>
      <c r="BO154" s="420"/>
      <c r="BP154" s="420"/>
      <c r="BQ154" s="420"/>
      <c r="BR154" s="420"/>
      <c r="BS154" s="418"/>
      <c r="BT154" s="418"/>
      <c r="BU15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5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4" s="423">
        <f>+SUM(BDCORRECTIVAINF[[#This Row],[Coste Chasis]:[Coste Mecanica]])</f>
        <v>62000</v>
      </c>
    </row>
    <row r="155" spans="1:78" ht="12.75" x14ac:dyDescent="0.2">
      <c r="A155" s="411">
        <v>3050</v>
      </c>
      <c r="B155" s="412" t="s">
        <v>133</v>
      </c>
      <c r="C155" s="413" t="s">
        <v>81</v>
      </c>
      <c r="D155" s="413" t="s">
        <v>639</v>
      </c>
      <c r="E155" s="413" t="s">
        <v>162</v>
      </c>
      <c r="F155" s="413" t="s">
        <v>640</v>
      </c>
      <c r="G155" s="414" t="s">
        <v>595</v>
      </c>
      <c r="H155" s="415">
        <v>44901</v>
      </c>
      <c r="I155" s="415">
        <v>44901</v>
      </c>
      <c r="J155" s="416">
        <f>BDCORRECTIVAINF[[#This Row],[Fecha Fin]]-BDCORRECTIVAINF[[#This Row],[Fecha entrada]]+1</f>
        <v>1</v>
      </c>
      <c r="K155" s="417"/>
      <c r="L155" s="417">
        <v>1</v>
      </c>
      <c r="M155" s="417"/>
      <c r="N155" s="417"/>
      <c r="O155" s="417"/>
      <c r="P155" s="418"/>
      <c r="Q155" s="418"/>
      <c r="R155" s="418"/>
      <c r="S155" s="418"/>
      <c r="T155" s="418"/>
      <c r="U155" s="418"/>
      <c r="V155" s="418"/>
      <c r="W155" s="418"/>
      <c r="X155" s="418"/>
      <c r="Y155" s="418"/>
      <c r="Z155" s="418"/>
      <c r="AA155" s="418"/>
      <c r="AB155" s="418"/>
      <c r="AC155" s="418"/>
      <c r="AD155" s="418"/>
      <c r="AE155" s="418"/>
      <c r="AF155" s="418"/>
      <c r="AG155" s="418"/>
      <c r="AH155" s="418"/>
      <c r="AI155" s="418"/>
      <c r="AJ155" s="418"/>
      <c r="AK155" s="418"/>
      <c r="AL155" s="418"/>
      <c r="AM155" s="418"/>
      <c r="AN155" s="418"/>
      <c r="AO155" s="418"/>
      <c r="AP155" s="418"/>
      <c r="AQ155" s="418"/>
      <c r="AR155" s="418"/>
      <c r="AS155" s="418"/>
      <c r="AT155" s="418"/>
      <c r="AU155" s="418">
        <v>1</v>
      </c>
      <c r="AV155" s="418"/>
      <c r="AW155" s="418"/>
      <c r="AX155" s="418"/>
      <c r="AY155" s="418"/>
      <c r="AZ155" s="418"/>
      <c r="BA155" s="418"/>
      <c r="BB155" s="418"/>
      <c r="BC155" s="418"/>
      <c r="BD155" s="418"/>
      <c r="BE155" s="420"/>
      <c r="BF155" s="420"/>
      <c r="BG155" s="420"/>
      <c r="BH155" s="420"/>
      <c r="BI155" s="420"/>
      <c r="BJ155" s="420"/>
      <c r="BK155" s="420"/>
      <c r="BL155" s="420"/>
      <c r="BM155" s="420"/>
      <c r="BN155" s="420"/>
      <c r="BO155" s="420"/>
      <c r="BP155" s="420"/>
      <c r="BQ155" s="420"/>
      <c r="BR155" s="420"/>
      <c r="BS155" s="418"/>
      <c r="BT155" s="418"/>
      <c r="BU15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5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5" s="423">
        <f>+SUM(BDCORRECTIVAINF[[#This Row],[Coste Chasis]:[Coste Mecanica]])</f>
        <v>60000</v>
      </c>
    </row>
    <row r="156" spans="1:78" ht="12.75" x14ac:dyDescent="0.2">
      <c r="A156" s="411">
        <v>3049</v>
      </c>
      <c r="B156" s="412" t="s">
        <v>110</v>
      </c>
      <c r="C156" s="413" t="s">
        <v>81</v>
      </c>
      <c r="D156" s="413" t="s">
        <v>639</v>
      </c>
      <c r="E156" s="413" t="s">
        <v>161</v>
      </c>
      <c r="F156" s="413" t="s">
        <v>648</v>
      </c>
      <c r="G156" s="414" t="s">
        <v>593</v>
      </c>
      <c r="H156" s="415">
        <v>44906</v>
      </c>
      <c r="I156" s="415">
        <v>44907</v>
      </c>
      <c r="J156" s="416">
        <f>BDCORRECTIVAINF[[#This Row],[Fecha Fin]]-BDCORRECTIVAINF[[#This Row],[Fecha entrada]]+1</f>
        <v>2</v>
      </c>
      <c r="K156" s="417"/>
      <c r="L156" s="417"/>
      <c r="M156" s="417">
        <v>1</v>
      </c>
      <c r="N156" s="417"/>
      <c r="O156" s="417"/>
      <c r="P156" s="418"/>
      <c r="Q156" s="418"/>
      <c r="R156" s="418"/>
      <c r="S156" s="418"/>
      <c r="T156" s="418"/>
      <c r="U156" s="418"/>
      <c r="V156" s="418"/>
      <c r="W156" s="418"/>
      <c r="X156" s="418"/>
      <c r="Y156" s="418"/>
      <c r="Z156" s="418"/>
      <c r="AA156" s="418"/>
      <c r="AB156" s="418"/>
      <c r="AC156" s="418"/>
      <c r="AD156" s="418"/>
      <c r="AE156" s="418"/>
      <c r="AF156" s="418"/>
      <c r="AG156" s="418"/>
      <c r="AH156" s="418"/>
      <c r="AI156" s="418"/>
      <c r="AJ156" s="418"/>
      <c r="AK156" s="418"/>
      <c r="AL156" s="418"/>
      <c r="AM156" s="418"/>
      <c r="AN156" s="418"/>
      <c r="AO156" s="418"/>
      <c r="AP156" s="418"/>
      <c r="AQ156" s="418"/>
      <c r="AR156" s="418"/>
      <c r="AS156" s="418"/>
      <c r="AT156" s="418"/>
      <c r="AU156" s="418"/>
      <c r="AV156" s="418"/>
      <c r="AW156" s="418"/>
      <c r="AX156" s="418"/>
      <c r="AY156" s="418"/>
      <c r="AZ156" s="418"/>
      <c r="BA156" s="418"/>
      <c r="BB156" s="418">
        <v>1</v>
      </c>
      <c r="BC156" s="418"/>
      <c r="BD156" s="418"/>
      <c r="BE156" s="420"/>
      <c r="BF156" s="420"/>
      <c r="BG156" s="420"/>
      <c r="BH156" s="420"/>
      <c r="BI156" s="420"/>
      <c r="BJ156" s="420"/>
      <c r="BK156" s="420"/>
      <c r="BL156" s="420"/>
      <c r="BM156" s="420"/>
      <c r="BN156" s="420"/>
      <c r="BO156" s="420"/>
      <c r="BP156" s="420"/>
      <c r="BQ156" s="420"/>
      <c r="BR156" s="420"/>
      <c r="BS156" s="418"/>
      <c r="BT156" s="418"/>
      <c r="BU15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5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6" s="423">
        <f>+SUM(BDCORRECTIVAINF[[#This Row],[Coste Chasis]:[Coste Mecanica]])</f>
        <v>16000</v>
      </c>
    </row>
    <row r="157" spans="1:78" ht="12.75" x14ac:dyDescent="0.2">
      <c r="A157" s="411">
        <v>3048</v>
      </c>
      <c r="B157" s="412" t="s">
        <v>110</v>
      </c>
      <c r="C157" s="413" t="s">
        <v>81</v>
      </c>
      <c r="D157" s="413" t="s">
        <v>639</v>
      </c>
      <c r="E157" s="413" t="s">
        <v>161</v>
      </c>
      <c r="F157" s="413" t="s">
        <v>648</v>
      </c>
      <c r="G157" s="414" t="s">
        <v>593</v>
      </c>
      <c r="H157" s="415">
        <v>44908</v>
      </c>
      <c r="I157" s="415">
        <v>44908</v>
      </c>
      <c r="J157" s="416">
        <f>BDCORRECTIVAINF[[#This Row],[Fecha Fin]]-BDCORRECTIVAINF[[#This Row],[Fecha entrada]]+1</f>
        <v>1</v>
      </c>
      <c r="K157" s="417"/>
      <c r="L157" s="417">
        <v>1</v>
      </c>
      <c r="M157" s="417"/>
      <c r="N157" s="417"/>
      <c r="O157" s="417"/>
      <c r="P157" s="418"/>
      <c r="Q157" s="418"/>
      <c r="R157" s="418"/>
      <c r="S157" s="418"/>
      <c r="T157" s="418"/>
      <c r="U157" s="418"/>
      <c r="V157" s="418"/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418"/>
      <c r="AL157" s="418"/>
      <c r="AM157" s="418"/>
      <c r="AN157" s="418"/>
      <c r="AO157" s="418"/>
      <c r="AP157" s="418"/>
      <c r="AQ157" s="418"/>
      <c r="AR157" s="418"/>
      <c r="AS157" s="418"/>
      <c r="AT157" s="418"/>
      <c r="AU157" s="418"/>
      <c r="AV157" s="418"/>
      <c r="AW157" s="418"/>
      <c r="AX157" s="418"/>
      <c r="AY157" s="418"/>
      <c r="AZ157" s="418"/>
      <c r="BA157" s="418"/>
      <c r="BB157" s="418"/>
      <c r="BC157" s="418"/>
      <c r="BD157" s="418"/>
      <c r="BE157" s="420"/>
      <c r="BF157" s="420"/>
      <c r="BG157" s="420"/>
      <c r="BH157" s="420"/>
      <c r="BI157" s="420"/>
      <c r="BJ157" s="420"/>
      <c r="BK157" s="420"/>
      <c r="BL157" s="420"/>
      <c r="BM157" s="420"/>
      <c r="BN157" s="420"/>
      <c r="BO157" s="420"/>
      <c r="BP157" s="420"/>
      <c r="BQ157" s="420"/>
      <c r="BR157" s="420"/>
      <c r="BS157" s="418"/>
      <c r="BT157" s="418"/>
      <c r="BU15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7" s="423">
        <f>+SUM(BDCORRECTIVAINF[[#This Row],[Coste Chasis]:[Coste Mecanica]])</f>
        <v>0</v>
      </c>
    </row>
    <row r="158" spans="1:78" ht="12.75" x14ac:dyDescent="0.2">
      <c r="A158" s="411">
        <v>3047</v>
      </c>
      <c r="B158" s="412" t="s">
        <v>235</v>
      </c>
      <c r="C158" s="413" t="s">
        <v>81</v>
      </c>
      <c r="D158" s="413" t="s">
        <v>639</v>
      </c>
      <c r="E158" s="413" t="s">
        <v>164</v>
      </c>
      <c r="F158" s="413" t="s">
        <v>687</v>
      </c>
      <c r="G158" s="414" t="s">
        <v>593</v>
      </c>
      <c r="H158" s="415">
        <v>44907</v>
      </c>
      <c r="I158" s="415">
        <v>44907</v>
      </c>
      <c r="J158" s="416">
        <f>BDCORRECTIVAINF[[#This Row],[Fecha Fin]]-BDCORRECTIVAINF[[#This Row],[Fecha entrada]]+1</f>
        <v>1</v>
      </c>
      <c r="K158" s="417">
        <v>1</v>
      </c>
      <c r="L158" s="417"/>
      <c r="M158" s="417"/>
      <c r="N158" s="417"/>
      <c r="O158" s="417"/>
      <c r="P158" s="418"/>
      <c r="Q158" s="418"/>
      <c r="R158" s="418"/>
      <c r="S158" s="418"/>
      <c r="T158" s="418"/>
      <c r="U158" s="418"/>
      <c r="V158" s="418"/>
      <c r="W158" s="418"/>
      <c r="X158" s="418"/>
      <c r="Y158" s="418"/>
      <c r="Z158" s="418"/>
      <c r="AA158" s="418"/>
      <c r="AB158" s="418">
        <v>1</v>
      </c>
      <c r="AC158" s="418"/>
      <c r="AD158" s="418"/>
      <c r="AE158" s="418"/>
      <c r="AF158" s="418"/>
      <c r="AG158" s="418"/>
      <c r="AH158" s="418"/>
      <c r="AI158" s="418"/>
      <c r="AJ158" s="418"/>
      <c r="AK158" s="418"/>
      <c r="AL158" s="418"/>
      <c r="AM158" s="418"/>
      <c r="AN158" s="418"/>
      <c r="AO158" s="418"/>
      <c r="AP158" s="418"/>
      <c r="AQ158" s="418"/>
      <c r="AR158" s="418"/>
      <c r="AS158" s="418"/>
      <c r="AT158" s="418"/>
      <c r="AU158" s="418"/>
      <c r="AV158" s="418"/>
      <c r="AW158" s="418"/>
      <c r="AX158" s="418"/>
      <c r="AY158" s="418"/>
      <c r="AZ158" s="418"/>
      <c r="BA158" s="418"/>
      <c r="BB158" s="418"/>
      <c r="BC158" s="418"/>
      <c r="BD158" s="418"/>
      <c r="BE158" s="420"/>
      <c r="BF158" s="420"/>
      <c r="BG158" s="420"/>
      <c r="BH158" s="420"/>
      <c r="BI158" s="420"/>
      <c r="BJ158" s="420"/>
      <c r="BK158" s="420"/>
      <c r="BL158" s="420"/>
      <c r="BM158" s="420"/>
      <c r="BN158" s="420"/>
      <c r="BO158" s="420"/>
      <c r="BP158" s="420"/>
      <c r="BQ158" s="420"/>
      <c r="BR158" s="420"/>
      <c r="BS158" s="418"/>
      <c r="BT158" s="418"/>
      <c r="BU15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8" s="423">
        <f>+SUM(BDCORRECTIVAINF[[#This Row],[Coste Chasis]:[Coste Mecanica]])</f>
        <v>0</v>
      </c>
    </row>
    <row r="159" spans="1:78" ht="12.75" x14ac:dyDescent="0.2">
      <c r="A159" s="411">
        <v>3046</v>
      </c>
      <c r="B159" s="412" t="s">
        <v>154</v>
      </c>
      <c r="C159" s="413" t="s">
        <v>178</v>
      </c>
      <c r="D159" s="413" t="s">
        <v>639</v>
      </c>
      <c r="E159" s="413" t="s">
        <v>164</v>
      </c>
      <c r="F159" s="413" t="s">
        <v>698</v>
      </c>
      <c r="G159" s="414" t="s">
        <v>593</v>
      </c>
      <c r="H159" s="415">
        <v>44909</v>
      </c>
      <c r="I159" s="415">
        <v>44909</v>
      </c>
      <c r="J159" s="416">
        <f>BDCORRECTIVAINF[[#This Row],[Fecha Fin]]-BDCORRECTIVAINF[[#This Row],[Fecha entrada]]+1</f>
        <v>1</v>
      </c>
      <c r="K159" s="417"/>
      <c r="L159" s="417"/>
      <c r="M159" s="417"/>
      <c r="N159" s="417"/>
      <c r="O159" s="417">
        <v>1</v>
      </c>
      <c r="P159" s="418"/>
      <c r="Q159" s="418"/>
      <c r="R159" s="418"/>
      <c r="S159" s="418"/>
      <c r="T159" s="418"/>
      <c r="U159" s="418"/>
      <c r="V159" s="418"/>
      <c r="W159" s="418"/>
      <c r="X159" s="418"/>
      <c r="Y159" s="418"/>
      <c r="Z159" s="418"/>
      <c r="AA159" s="418"/>
      <c r="AB159" s="418"/>
      <c r="AC159" s="418"/>
      <c r="AD159" s="418"/>
      <c r="AE159" s="418"/>
      <c r="AF159" s="418"/>
      <c r="AG159" s="418"/>
      <c r="AH159" s="418"/>
      <c r="AI159" s="418"/>
      <c r="AJ159" s="418"/>
      <c r="AK159" s="418"/>
      <c r="AL159" s="418"/>
      <c r="AM159" s="418"/>
      <c r="AN159" s="418"/>
      <c r="AO159" s="418"/>
      <c r="AP159" s="418"/>
      <c r="AQ159" s="418"/>
      <c r="AR159" s="418"/>
      <c r="AS159" s="418"/>
      <c r="AT159" s="418"/>
      <c r="AU159" s="418"/>
      <c r="AV159" s="418"/>
      <c r="AW159" s="418"/>
      <c r="AX159" s="418"/>
      <c r="AY159" s="418"/>
      <c r="AZ159" s="418"/>
      <c r="BA159" s="418"/>
      <c r="BB159" s="418"/>
      <c r="BC159" s="418"/>
      <c r="BD159" s="418"/>
      <c r="BE159" s="420"/>
      <c r="BF159" s="420"/>
      <c r="BG159" s="420"/>
      <c r="BH159" s="420"/>
      <c r="BI159" s="420"/>
      <c r="BJ159" s="420"/>
      <c r="BK159" s="420"/>
      <c r="BL159" s="420"/>
      <c r="BM159" s="420"/>
      <c r="BN159" s="420"/>
      <c r="BO159" s="420"/>
      <c r="BP159" s="420"/>
      <c r="BQ159" s="420"/>
      <c r="BR159" s="420"/>
      <c r="BS159" s="418"/>
      <c r="BT159" s="418"/>
      <c r="BU15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5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5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5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5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59" s="423">
        <f>+SUM(BDCORRECTIVAINF[[#This Row],[Coste Chasis]:[Coste Mecanica]])</f>
        <v>0</v>
      </c>
    </row>
    <row r="160" spans="1:78" ht="12.75" x14ac:dyDescent="0.2">
      <c r="A160" s="411">
        <v>3045</v>
      </c>
      <c r="B160" s="412" t="s">
        <v>102</v>
      </c>
      <c r="C160" s="413" t="s">
        <v>81</v>
      </c>
      <c r="D160" s="413" t="s">
        <v>639</v>
      </c>
      <c r="E160" s="413" t="s">
        <v>166</v>
      </c>
      <c r="F160" s="413" t="s">
        <v>733</v>
      </c>
      <c r="G160" s="414" t="s">
        <v>593</v>
      </c>
      <c r="H160" s="415">
        <v>44899</v>
      </c>
      <c r="I160" s="415">
        <v>44899</v>
      </c>
      <c r="J160" s="416">
        <f>BDCORRECTIVAINF[[#This Row],[Fecha Fin]]-BDCORRECTIVAINF[[#This Row],[Fecha entrada]]+1</f>
        <v>1</v>
      </c>
      <c r="K160" s="417"/>
      <c r="L160" s="417"/>
      <c r="M160" s="417">
        <v>1</v>
      </c>
      <c r="N160" s="417"/>
      <c r="O160" s="417"/>
      <c r="P160" s="418"/>
      <c r="Q160" s="418"/>
      <c r="R160" s="418"/>
      <c r="S160" s="418"/>
      <c r="T160" s="418"/>
      <c r="U160" s="418"/>
      <c r="V160" s="418"/>
      <c r="W160" s="418"/>
      <c r="X160" s="418"/>
      <c r="Y160" s="418"/>
      <c r="Z160" s="418"/>
      <c r="AA160" s="418"/>
      <c r="AB160" s="418"/>
      <c r="AC160" s="418"/>
      <c r="AD160" s="418"/>
      <c r="AE160" s="418"/>
      <c r="AF160" s="418"/>
      <c r="AG160" s="418"/>
      <c r="AH160" s="418"/>
      <c r="AI160" s="418"/>
      <c r="AJ160" s="418"/>
      <c r="AK160" s="418"/>
      <c r="AL160" s="418"/>
      <c r="AM160" s="418"/>
      <c r="AN160" s="418"/>
      <c r="AO160" s="418"/>
      <c r="AP160" s="418"/>
      <c r="AQ160" s="418"/>
      <c r="AR160" s="418"/>
      <c r="AS160" s="418"/>
      <c r="AT160" s="418"/>
      <c r="AU160" s="418"/>
      <c r="AV160" s="418"/>
      <c r="AW160" s="418"/>
      <c r="AX160" s="418"/>
      <c r="AY160" s="418"/>
      <c r="AZ160" s="418"/>
      <c r="BA160" s="418"/>
      <c r="BB160" s="418">
        <v>1</v>
      </c>
      <c r="BC160" s="418"/>
      <c r="BD160" s="418"/>
      <c r="BE160" s="420"/>
      <c r="BF160" s="420"/>
      <c r="BG160" s="420"/>
      <c r="BH160" s="420"/>
      <c r="BI160" s="420"/>
      <c r="BJ160" s="420"/>
      <c r="BK160" s="420"/>
      <c r="BL160" s="420"/>
      <c r="BM160" s="420"/>
      <c r="BN160" s="420"/>
      <c r="BO160" s="420"/>
      <c r="BP160" s="420"/>
      <c r="BQ160" s="420"/>
      <c r="BR160" s="420"/>
      <c r="BS160" s="418"/>
      <c r="BT160" s="418"/>
      <c r="BU16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6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0" s="423">
        <f>+SUM(BDCORRECTIVAINF[[#This Row],[Coste Chasis]:[Coste Mecanica]])</f>
        <v>16000</v>
      </c>
    </row>
    <row r="161" spans="1:78" ht="12.75" x14ac:dyDescent="0.2">
      <c r="A161" s="411">
        <v>3044</v>
      </c>
      <c r="B161" s="412" t="s">
        <v>105</v>
      </c>
      <c r="C161" s="413" t="s">
        <v>81</v>
      </c>
      <c r="D161" s="413" t="s">
        <v>639</v>
      </c>
      <c r="E161" s="413" t="s">
        <v>163</v>
      </c>
      <c r="F161" s="413" t="s">
        <v>687</v>
      </c>
      <c r="G161" s="414" t="s">
        <v>592</v>
      </c>
      <c r="H161" s="415">
        <v>44914</v>
      </c>
      <c r="I161" s="415">
        <v>44914</v>
      </c>
      <c r="J161" s="416">
        <f>BDCORRECTIVAINF[[#This Row],[Fecha Fin]]-BDCORRECTIVAINF[[#This Row],[Fecha entrada]]+1</f>
        <v>1</v>
      </c>
      <c r="K161" s="417"/>
      <c r="L161" s="417"/>
      <c r="M161" s="417">
        <v>1</v>
      </c>
      <c r="N161" s="417"/>
      <c r="O161" s="417"/>
      <c r="P161" s="418"/>
      <c r="Q161" s="418"/>
      <c r="R161" s="418"/>
      <c r="S161" s="418"/>
      <c r="T161" s="418"/>
      <c r="U161" s="418"/>
      <c r="V161" s="418"/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418"/>
      <c r="AL161" s="418"/>
      <c r="AM161" s="418"/>
      <c r="AN161" s="418"/>
      <c r="AO161" s="418"/>
      <c r="AP161" s="418"/>
      <c r="AQ161" s="418"/>
      <c r="AR161" s="418"/>
      <c r="AS161" s="418"/>
      <c r="AT161" s="418"/>
      <c r="AU161" s="418"/>
      <c r="AV161" s="418"/>
      <c r="AW161" s="418"/>
      <c r="AX161" s="418"/>
      <c r="AY161" s="418"/>
      <c r="AZ161" s="418"/>
      <c r="BA161" s="418"/>
      <c r="BB161" s="418">
        <v>1</v>
      </c>
      <c r="BC161" s="418"/>
      <c r="BD161" s="418"/>
      <c r="BE161" s="420"/>
      <c r="BF161" s="420"/>
      <c r="BG161" s="420"/>
      <c r="BH161" s="420"/>
      <c r="BI161" s="420"/>
      <c r="BJ161" s="420"/>
      <c r="BK161" s="420"/>
      <c r="BL161" s="420"/>
      <c r="BM161" s="420"/>
      <c r="BN161" s="420"/>
      <c r="BO161" s="420"/>
      <c r="BP161" s="420"/>
      <c r="BQ161" s="420"/>
      <c r="BR161" s="420"/>
      <c r="BS161" s="418"/>
      <c r="BT161" s="418"/>
      <c r="BU16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6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1" s="423">
        <f>+SUM(BDCORRECTIVAINF[[#This Row],[Coste Chasis]:[Coste Mecanica]])</f>
        <v>16000</v>
      </c>
    </row>
    <row r="162" spans="1:78" ht="12.75" x14ac:dyDescent="0.2">
      <c r="A162" s="411">
        <v>3043</v>
      </c>
      <c r="B162" s="412" t="s">
        <v>123</v>
      </c>
      <c r="C162" s="413" t="s">
        <v>81</v>
      </c>
      <c r="D162" s="413" t="s">
        <v>639</v>
      </c>
      <c r="E162" s="413" t="s">
        <v>164</v>
      </c>
      <c r="F162" s="413" t="s">
        <v>687</v>
      </c>
      <c r="G162" s="414" t="s">
        <v>596</v>
      </c>
      <c r="H162" s="415">
        <v>44905</v>
      </c>
      <c r="I162" s="415">
        <v>44907</v>
      </c>
      <c r="J162" s="416">
        <f>BDCORRECTIVAINF[[#This Row],[Fecha Fin]]-BDCORRECTIVAINF[[#This Row],[Fecha entrada]]+1</f>
        <v>3</v>
      </c>
      <c r="K162" s="417"/>
      <c r="L162" s="417"/>
      <c r="M162" s="417"/>
      <c r="N162" s="417"/>
      <c r="O162" s="417">
        <v>1</v>
      </c>
      <c r="P162" s="418"/>
      <c r="Q162" s="418"/>
      <c r="R162" s="418"/>
      <c r="S162" s="418"/>
      <c r="T162" s="418"/>
      <c r="U162" s="418"/>
      <c r="V162" s="418"/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418"/>
      <c r="AL162" s="418"/>
      <c r="AM162" s="418"/>
      <c r="AN162" s="418"/>
      <c r="AO162" s="418"/>
      <c r="AP162" s="418"/>
      <c r="AQ162" s="418"/>
      <c r="AR162" s="418"/>
      <c r="AS162" s="418"/>
      <c r="AT162" s="418"/>
      <c r="AU162" s="418"/>
      <c r="AV162" s="418"/>
      <c r="AW162" s="418"/>
      <c r="AX162" s="418"/>
      <c r="AY162" s="418"/>
      <c r="AZ162" s="418"/>
      <c r="BA162" s="418"/>
      <c r="BB162" s="418"/>
      <c r="BC162" s="418"/>
      <c r="BD162" s="418"/>
      <c r="BE162" s="420"/>
      <c r="BF162" s="420"/>
      <c r="BG162" s="420"/>
      <c r="BH162" s="420"/>
      <c r="BI162" s="420"/>
      <c r="BJ162" s="420"/>
      <c r="BK162" s="420"/>
      <c r="BL162" s="420"/>
      <c r="BM162" s="420"/>
      <c r="BN162" s="420"/>
      <c r="BO162" s="420"/>
      <c r="BP162" s="420"/>
      <c r="BQ162" s="420"/>
      <c r="BR162" s="420"/>
      <c r="BS162" s="418"/>
      <c r="BT162" s="418"/>
      <c r="BU16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2" s="423">
        <f>+SUM(BDCORRECTIVAINF[[#This Row],[Coste Chasis]:[Coste Mecanica]])</f>
        <v>0</v>
      </c>
    </row>
    <row r="163" spans="1:78" ht="12.75" x14ac:dyDescent="0.2">
      <c r="A163" s="411">
        <v>3042</v>
      </c>
      <c r="B163" s="412" t="s">
        <v>123</v>
      </c>
      <c r="C163" s="413" t="s">
        <v>81</v>
      </c>
      <c r="D163" s="413" t="s">
        <v>639</v>
      </c>
      <c r="E163" s="413" t="s">
        <v>164</v>
      </c>
      <c r="F163" s="413" t="s">
        <v>687</v>
      </c>
      <c r="G163" s="414" t="s">
        <v>596</v>
      </c>
      <c r="H163" s="415">
        <v>44902</v>
      </c>
      <c r="I163" s="415">
        <v>44902</v>
      </c>
      <c r="J163" s="416">
        <f>BDCORRECTIVAINF[[#This Row],[Fecha Fin]]-BDCORRECTIVAINF[[#This Row],[Fecha entrada]]+1</f>
        <v>1</v>
      </c>
      <c r="K163" s="417"/>
      <c r="L163" s="417">
        <v>1</v>
      </c>
      <c r="M163" s="417"/>
      <c r="N163" s="417"/>
      <c r="O163" s="417"/>
      <c r="P163" s="418"/>
      <c r="Q163" s="418"/>
      <c r="R163" s="418"/>
      <c r="S163" s="418"/>
      <c r="T163" s="418"/>
      <c r="U163" s="418"/>
      <c r="V163" s="418"/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418"/>
      <c r="AL163" s="418"/>
      <c r="AM163" s="418"/>
      <c r="AN163" s="418"/>
      <c r="AO163" s="418"/>
      <c r="AP163" s="418"/>
      <c r="AQ163" s="418"/>
      <c r="AR163" s="418"/>
      <c r="AS163" s="418">
        <v>1</v>
      </c>
      <c r="AT163" s="418"/>
      <c r="AU163" s="418"/>
      <c r="AV163" s="418"/>
      <c r="AW163" s="418"/>
      <c r="AX163" s="418"/>
      <c r="AY163" s="418"/>
      <c r="AZ163" s="418"/>
      <c r="BA163" s="418"/>
      <c r="BB163" s="418"/>
      <c r="BC163" s="418"/>
      <c r="BD163" s="418"/>
      <c r="BE163" s="420"/>
      <c r="BF163" s="420"/>
      <c r="BG163" s="420"/>
      <c r="BH163" s="420"/>
      <c r="BI163" s="420"/>
      <c r="BJ163" s="420"/>
      <c r="BK163" s="420"/>
      <c r="BL163" s="420"/>
      <c r="BM163" s="420"/>
      <c r="BN163" s="420"/>
      <c r="BO163" s="420"/>
      <c r="BP163" s="420"/>
      <c r="BQ163" s="420"/>
      <c r="BR163" s="420"/>
      <c r="BS163" s="418"/>
      <c r="BT163" s="418"/>
      <c r="BU16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6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3" s="423">
        <f>+SUM(BDCORRECTIVAINF[[#This Row],[Coste Chasis]:[Coste Mecanica]])</f>
        <v>62000</v>
      </c>
    </row>
    <row r="164" spans="1:78" ht="12.75" x14ac:dyDescent="0.2">
      <c r="A164" s="411">
        <v>3041</v>
      </c>
      <c r="B164" s="412" t="s">
        <v>123</v>
      </c>
      <c r="C164" s="413" t="s">
        <v>81</v>
      </c>
      <c r="D164" s="413" t="s">
        <v>639</v>
      </c>
      <c r="E164" s="413" t="s">
        <v>164</v>
      </c>
      <c r="F164" s="413" t="s">
        <v>687</v>
      </c>
      <c r="G164" s="414" t="s">
        <v>596</v>
      </c>
      <c r="H164" s="415">
        <v>44908</v>
      </c>
      <c r="I164" s="415">
        <v>44908</v>
      </c>
      <c r="J164" s="416">
        <f>BDCORRECTIVAINF[[#This Row],[Fecha Fin]]-BDCORRECTIVAINF[[#This Row],[Fecha entrada]]+1</f>
        <v>1</v>
      </c>
      <c r="K164" s="417"/>
      <c r="L164" s="417"/>
      <c r="M164" s="417">
        <v>1</v>
      </c>
      <c r="N164" s="417"/>
      <c r="O164" s="417"/>
      <c r="P164" s="418"/>
      <c r="Q164" s="418"/>
      <c r="R164" s="418"/>
      <c r="S164" s="418"/>
      <c r="T164" s="418"/>
      <c r="U164" s="418"/>
      <c r="V164" s="418"/>
      <c r="W164" s="418"/>
      <c r="X164" s="418"/>
      <c r="Y164" s="418"/>
      <c r="Z164" s="418"/>
      <c r="AA164" s="418"/>
      <c r="AB164" s="418"/>
      <c r="AC164" s="418"/>
      <c r="AD164" s="418"/>
      <c r="AE164" s="418"/>
      <c r="AF164" s="418"/>
      <c r="AG164" s="418"/>
      <c r="AH164" s="418"/>
      <c r="AI164" s="418"/>
      <c r="AJ164" s="418"/>
      <c r="AK164" s="418"/>
      <c r="AL164" s="418"/>
      <c r="AM164" s="418"/>
      <c r="AN164" s="418"/>
      <c r="AO164" s="418"/>
      <c r="AP164" s="418"/>
      <c r="AQ164" s="418"/>
      <c r="AR164" s="418"/>
      <c r="AS164" s="418"/>
      <c r="AT164" s="418"/>
      <c r="AU164" s="418"/>
      <c r="AV164" s="418"/>
      <c r="AW164" s="418"/>
      <c r="AX164" s="418"/>
      <c r="AY164" s="418"/>
      <c r="AZ164" s="418"/>
      <c r="BA164" s="418"/>
      <c r="BB164" s="418">
        <v>1</v>
      </c>
      <c r="BC164" s="418"/>
      <c r="BD164" s="418"/>
      <c r="BE164" s="420"/>
      <c r="BF164" s="420"/>
      <c r="BG164" s="420"/>
      <c r="BH164" s="420"/>
      <c r="BI164" s="420"/>
      <c r="BJ164" s="420"/>
      <c r="BK164" s="420"/>
      <c r="BL164" s="420"/>
      <c r="BM164" s="420"/>
      <c r="BN164" s="420"/>
      <c r="BO164" s="420"/>
      <c r="BP164" s="420"/>
      <c r="BQ164" s="420"/>
      <c r="BR164" s="420"/>
      <c r="BS164" s="418"/>
      <c r="BT164" s="418"/>
      <c r="BU16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6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4" s="423">
        <f>+SUM(BDCORRECTIVAINF[[#This Row],[Coste Chasis]:[Coste Mecanica]])</f>
        <v>16000</v>
      </c>
    </row>
    <row r="165" spans="1:78" ht="12.75" x14ac:dyDescent="0.2">
      <c r="A165" s="411">
        <v>3040</v>
      </c>
      <c r="B165" s="412" t="s">
        <v>103</v>
      </c>
      <c r="C165" s="413" t="s">
        <v>81</v>
      </c>
      <c r="D165" s="413" t="s">
        <v>639</v>
      </c>
      <c r="E165" s="413" t="s">
        <v>164</v>
      </c>
      <c r="F165" s="413" t="s">
        <v>687</v>
      </c>
      <c r="G165" s="414" t="s">
        <v>596</v>
      </c>
      <c r="H165" s="415">
        <v>44908</v>
      </c>
      <c r="I165" s="415">
        <v>44908</v>
      </c>
      <c r="J165" s="416">
        <f>BDCORRECTIVAINF[[#This Row],[Fecha Fin]]-BDCORRECTIVAINF[[#This Row],[Fecha entrada]]+1</f>
        <v>1</v>
      </c>
      <c r="K165" s="417"/>
      <c r="L165" s="417">
        <v>1</v>
      </c>
      <c r="M165" s="417"/>
      <c r="N165" s="417"/>
      <c r="O165" s="417"/>
      <c r="P165" s="418"/>
      <c r="Q165" s="418"/>
      <c r="R165" s="418"/>
      <c r="S165" s="418"/>
      <c r="T165" s="418"/>
      <c r="U165" s="418"/>
      <c r="V165" s="418"/>
      <c r="W165" s="418"/>
      <c r="X165" s="418"/>
      <c r="Y165" s="418"/>
      <c r="Z165" s="418"/>
      <c r="AA165" s="418"/>
      <c r="AB165" s="418"/>
      <c r="AC165" s="418"/>
      <c r="AD165" s="418"/>
      <c r="AE165" s="418"/>
      <c r="AF165" s="418"/>
      <c r="AG165" s="418"/>
      <c r="AH165" s="418"/>
      <c r="AI165" s="418"/>
      <c r="AJ165" s="418"/>
      <c r="AK165" s="418"/>
      <c r="AL165" s="418"/>
      <c r="AM165" s="418"/>
      <c r="AN165" s="418"/>
      <c r="AO165" s="418"/>
      <c r="AP165" s="418"/>
      <c r="AQ165" s="418"/>
      <c r="AR165" s="418"/>
      <c r="AS165" s="418"/>
      <c r="AT165" s="418"/>
      <c r="AU165" s="418"/>
      <c r="AV165" s="418"/>
      <c r="AW165" s="418"/>
      <c r="AX165" s="418"/>
      <c r="AY165" s="418"/>
      <c r="AZ165" s="418"/>
      <c r="BA165" s="418"/>
      <c r="BB165" s="418"/>
      <c r="BC165" s="418"/>
      <c r="BD165" s="418"/>
      <c r="BE165" s="420"/>
      <c r="BF165" s="420"/>
      <c r="BG165" s="420"/>
      <c r="BH165" s="420"/>
      <c r="BI165" s="420"/>
      <c r="BJ165" s="420"/>
      <c r="BK165" s="420"/>
      <c r="BL165" s="420"/>
      <c r="BM165" s="420"/>
      <c r="BN165" s="420"/>
      <c r="BO165" s="420"/>
      <c r="BP165" s="420"/>
      <c r="BQ165" s="420"/>
      <c r="BR165" s="420"/>
      <c r="BS165" s="418"/>
      <c r="BT165" s="418"/>
      <c r="BU16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5" s="423">
        <f>+SUM(BDCORRECTIVAINF[[#This Row],[Coste Chasis]:[Coste Mecanica]])</f>
        <v>0</v>
      </c>
    </row>
    <row r="166" spans="1:78" ht="12.75" x14ac:dyDescent="0.2">
      <c r="A166" s="411">
        <v>3039</v>
      </c>
      <c r="B166" s="412" t="s">
        <v>103</v>
      </c>
      <c r="C166" s="413" t="s">
        <v>81</v>
      </c>
      <c r="D166" s="413" t="s">
        <v>639</v>
      </c>
      <c r="E166" s="413" t="s">
        <v>164</v>
      </c>
      <c r="F166" s="413" t="s">
        <v>687</v>
      </c>
      <c r="G166" s="414" t="s">
        <v>596</v>
      </c>
      <c r="H166" s="415">
        <v>44914</v>
      </c>
      <c r="I166" s="415">
        <v>44914</v>
      </c>
      <c r="J166" s="416">
        <f>BDCORRECTIVAINF[[#This Row],[Fecha Fin]]-BDCORRECTIVAINF[[#This Row],[Fecha entrada]]+1</f>
        <v>1</v>
      </c>
      <c r="K166" s="417"/>
      <c r="L166" s="417">
        <v>1</v>
      </c>
      <c r="M166" s="417"/>
      <c r="N166" s="417"/>
      <c r="O166" s="417"/>
      <c r="P166" s="418"/>
      <c r="Q166" s="418"/>
      <c r="R166" s="418"/>
      <c r="S166" s="418"/>
      <c r="T166" s="418"/>
      <c r="U166" s="418"/>
      <c r="V166" s="418"/>
      <c r="W166" s="418"/>
      <c r="X166" s="418"/>
      <c r="Y166" s="418"/>
      <c r="Z166" s="418"/>
      <c r="AA166" s="418"/>
      <c r="AB166" s="418"/>
      <c r="AC166" s="418"/>
      <c r="AD166" s="418"/>
      <c r="AE166" s="418"/>
      <c r="AF166" s="418"/>
      <c r="AG166" s="418"/>
      <c r="AH166" s="418"/>
      <c r="AI166" s="418"/>
      <c r="AJ166" s="418"/>
      <c r="AK166" s="418"/>
      <c r="AL166" s="418"/>
      <c r="AM166" s="418"/>
      <c r="AN166" s="418"/>
      <c r="AO166" s="418"/>
      <c r="AP166" s="418"/>
      <c r="AQ166" s="418"/>
      <c r="AR166" s="418"/>
      <c r="AS166" s="418"/>
      <c r="AT166" s="418"/>
      <c r="AU166" s="418"/>
      <c r="AV166" s="418"/>
      <c r="AW166" s="418">
        <v>1</v>
      </c>
      <c r="AX166" s="418"/>
      <c r="AY166" s="418"/>
      <c r="AZ166" s="418"/>
      <c r="BA166" s="418"/>
      <c r="BB166" s="418"/>
      <c r="BC166" s="418"/>
      <c r="BD166" s="418"/>
      <c r="BE166" s="420"/>
      <c r="BF166" s="420"/>
      <c r="BG166" s="420"/>
      <c r="BH166" s="420"/>
      <c r="BI166" s="420"/>
      <c r="BJ166" s="420"/>
      <c r="BK166" s="420"/>
      <c r="BL166" s="420"/>
      <c r="BM166" s="420"/>
      <c r="BN166" s="420"/>
      <c r="BO166" s="420"/>
      <c r="BP166" s="420"/>
      <c r="BQ166" s="420"/>
      <c r="BR166" s="420"/>
      <c r="BS166" s="418"/>
      <c r="BT166" s="418"/>
      <c r="BU16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16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6" s="423">
        <f>+SUM(BDCORRECTIVAINF[[#This Row],[Coste Chasis]:[Coste Mecanica]])</f>
        <v>55000</v>
      </c>
    </row>
    <row r="167" spans="1:78" ht="12.75" x14ac:dyDescent="0.2">
      <c r="A167" s="411">
        <v>3038</v>
      </c>
      <c r="B167" s="412" t="s">
        <v>109</v>
      </c>
      <c r="C167" s="413" t="s">
        <v>81</v>
      </c>
      <c r="D167" s="413" t="s">
        <v>639</v>
      </c>
      <c r="E167" s="413" t="s">
        <v>162</v>
      </c>
      <c r="F167" s="413" t="s">
        <v>680</v>
      </c>
      <c r="G167" s="414" t="s">
        <v>595</v>
      </c>
      <c r="H167" s="415">
        <v>44903</v>
      </c>
      <c r="I167" s="415">
        <v>44903</v>
      </c>
      <c r="J167" s="416">
        <f>BDCORRECTIVAINF[[#This Row],[Fecha Fin]]-BDCORRECTIVAINF[[#This Row],[Fecha entrada]]+1</f>
        <v>1</v>
      </c>
      <c r="K167" s="417"/>
      <c r="L167" s="417"/>
      <c r="M167" s="417"/>
      <c r="N167" s="417"/>
      <c r="O167" s="417">
        <v>1</v>
      </c>
      <c r="P167" s="418"/>
      <c r="Q167" s="418"/>
      <c r="R167" s="418"/>
      <c r="S167" s="418"/>
      <c r="T167" s="418"/>
      <c r="U167" s="418"/>
      <c r="V167" s="418"/>
      <c r="W167" s="418"/>
      <c r="X167" s="418"/>
      <c r="Y167" s="418"/>
      <c r="Z167" s="418"/>
      <c r="AA167" s="418"/>
      <c r="AB167" s="418"/>
      <c r="AC167" s="418"/>
      <c r="AD167" s="418"/>
      <c r="AE167" s="418"/>
      <c r="AF167" s="418"/>
      <c r="AG167" s="418"/>
      <c r="AH167" s="418"/>
      <c r="AI167" s="418"/>
      <c r="AJ167" s="418"/>
      <c r="AK167" s="418"/>
      <c r="AL167" s="418"/>
      <c r="AM167" s="418"/>
      <c r="AN167" s="418"/>
      <c r="AO167" s="418"/>
      <c r="AP167" s="418"/>
      <c r="AQ167" s="418"/>
      <c r="AR167" s="418"/>
      <c r="AS167" s="418"/>
      <c r="AT167" s="418"/>
      <c r="AU167" s="418"/>
      <c r="AV167" s="418"/>
      <c r="AW167" s="418"/>
      <c r="AX167" s="418"/>
      <c r="AY167" s="418"/>
      <c r="AZ167" s="418"/>
      <c r="BA167" s="418"/>
      <c r="BB167" s="418"/>
      <c r="BC167" s="418"/>
      <c r="BD167" s="418"/>
      <c r="BE167" s="420"/>
      <c r="BF167" s="420"/>
      <c r="BG167" s="420"/>
      <c r="BH167" s="420"/>
      <c r="BI167" s="420"/>
      <c r="BJ167" s="420"/>
      <c r="BK167" s="420"/>
      <c r="BL167" s="420"/>
      <c r="BM167" s="420"/>
      <c r="BN167" s="420"/>
      <c r="BO167" s="420"/>
      <c r="BP167" s="420"/>
      <c r="BQ167" s="420"/>
      <c r="BR167" s="420"/>
      <c r="BS167" s="418"/>
      <c r="BT167" s="418"/>
      <c r="BU16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7" s="423">
        <f>+SUM(BDCORRECTIVAINF[[#This Row],[Coste Chasis]:[Coste Mecanica]])</f>
        <v>0</v>
      </c>
    </row>
    <row r="168" spans="1:78" ht="12.75" x14ac:dyDescent="0.2">
      <c r="A168" s="411">
        <v>3037</v>
      </c>
      <c r="B168" s="412" t="s">
        <v>129</v>
      </c>
      <c r="C168" s="413" t="s">
        <v>81</v>
      </c>
      <c r="D168" s="413" t="s">
        <v>639</v>
      </c>
      <c r="E168" s="413" t="s">
        <v>162</v>
      </c>
      <c r="F168" s="413" t="s">
        <v>640</v>
      </c>
      <c r="G168" s="414" t="s">
        <v>595</v>
      </c>
      <c r="H168" s="415">
        <v>44903</v>
      </c>
      <c r="I168" s="415">
        <v>44903</v>
      </c>
      <c r="J168" s="416">
        <f>BDCORRECTIVAINF[[#This Row],[Fecha Fin]]-BDCORRECTIVAINF[[#This Row],[Fecha entrada]]+1</f>
        <v>1</v>
      </c>
      <c r="K168" s="417"/>
      <c r="L168" s="417">
        <v>1</v>
      </c>
      <c r="M168" s="417"/>
      <c r="N168" s="417"/>
      <c r="O168" s="417"/>
      <c r="P168" s="418"/>
      <c r="Q168" s="418"/>
      <c r="R168" s="418"/>
      <c r="S168" s="418"/>
      <c r="T168" s="418"/>
      <c r="U168" s="418"/>
      <c r="V168" s="418"/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418"/>
      <c r="AL168" s="418"/>
      <c r="AM168" s="418"/>
      <c r="AN168" s="418"/>
      <c r="AO168" s="418"/>
      <c r="AP168" s="418"/>
      <c r="AQ168" s="418"/>
      <c r="AR168" s="418"/>
      <c r="AS168" s="418"/>
      <c r="AT168" s="418"/>
      <c r="AU168" s="418"/>
      <c r="AV168" s="418"/>
      <c r="AW168" s="418">
        <v>1</v>
      </c>
      <c r="AX168" s="418"/>
      <c r="AY168" s="418"/>
      <c r="AZ168" s="418"/>
      <c r="BA168" s="418"/>
      <c r="BB168" s="418"/>
      <c r="BC168" s="418"/>
      <c r="BD168" s="418"/>
      <c r="BE168" s="420"/>
      <c r="BF168" s="420"/>
      <c r="BG168" s="420"/>
      <c r="BH168" s="420"/>
      <c r="BI168" s="420"/>
      <c r="BJ168" s="420"/>
      <c r="BK168" s="420"/>
      <c r="BL168" s="420"/>
      <c r="BM168" s="420"/>
      <c r="BN168" s="420"/>
      <c r="BO168" s="420"/>
      <c r="BP168" s="420"/>
      <c r="BQ168" s="420"/>
      <c r="BR168" s="420"/>
      <c r="BS168" s="418"/>
      <c r="BT168" s="418"/>
      <c r="BU16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16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8" s="423">
        <f>+SUM(BDCORRECTIVAINF[[#This Row],[Coste Chasis]:[Coste Mecanica]])</f>
        <v>55000</v>
      </c>
    </row>
    <row r="169" spans="1:78" ht="12.75" x14ac:dyDescent="0.2">
      <c r="A169" s="411">
        <v>3036</v>
      </c>
      <c r="B169" s="412" t="s">
        <v>191</v>
      </c>
      <c r="C169" s="413" t="s">
        <v>82</v>
      </c>
      <c r="D169" s="413" t="s">
        <v>704</v>
      </c>
      <c r="E169" s="413" t="s">
        <v>162</v>
      </c>
      <c r="F169" s="413" t="s">
        <v>718</v>
      </c>
      <c r="G169" s="414" t="s">
        <v>595</v>
      </c>
      <c r="H169" s="415">
        <v>44903</v>
      </c>
      <c r="I169" s="415">
        <v>44903</v>
      </c>
      <c r="J169" s="416">
        <f>BDCORRECTIVAINF[[#This Row],[Fecha Fin]]-BDCORRECTIVAINF[[#This Row],[Fecha entrada]]+1</f>
        <v>1</v>
      </c>
      <c r="K169" s="417">
        <v>1</v>
      </c>
      <c r="L169" s="417"/>
      <c r="M169" s="417"/>
      <c r="N169" s="417"/>
      <c r="O169" s="417"/>
      <c r="P169" s="418"/>
      <c r="Q169" s="418"/>
      <c r="R169" s="418"/>
      <c r="S169" s="418"/>
      <c r="T169" s="418"/>
      <c r="U169" s="418"/>
      <c r="V169" s="418"/>
      <c r="W169" s="418"/>
      <c r="X169" s="418"/>
      <c r="Y169" s="418"/>
      <c r="Z169" s="418"/>
      <c r="AA169" s="418"/>
      <c r="AB169" s="418"/>
      <c r="AC169" s="418"/>
      <c r="AD169" s="418"/>
      <c r="AE169" s="418"/>
      <c r="AF169" s="418"/>
      <c r="AG169" s="418"/>
      <c r="AH169" s="418"/>
      <c r="AI169" s="418"/>
      <c r="AJ169" s="418"/>
      <c r="AK169" s="418"/>
      <c r="AL169" s="418"/>
      <c r="AM169" s="418"/>
      <c r="AN169" s="418"/>
      <c r="AO169" s="418"/>
      <c r="AP169" s="418"/>
      <c r="AQ169" s="418"/>
      <c r="AR169" s="418"/>
      <c r="AS169" s="418"/>
      <c r="AT169" s="418"/>
      <c r="AU169" s="418"/>
      <c r="AV169" s="418"/>
      <c r="AW169" s="418"/>
      <c r="AX169" s="418"/>
      <c r="AY169" s="418"/>
      <c r="AZ169" s="418"/>
      <c r="BA169" s="418"/>
      <c r="BB169" s="418"/>
      <c r="BC169" s="418"/>
      <c r="BD169" s="418"/>
      <c r="BE169" s="420"/>
      <c r="BF169" s="420"/>
      <c r="BG169" s="420"/>
      <c r="BH169" s="420"/>
      <c r="BI169" s="420"/>
      <c r="BJ169" s="420"/>
      <c r="BK169" s="420"/>
      <c r="BL169" s="420"/>
      <c r="BM169" s="420"/>
      <c r="BN169" s="420"/>
      <c r="BO169" s="420"/>
      <c r="BP169" s="420"/>
      <c r="BQ169" s="420"/>
      <c r="BR169" s="420"/>
      <c r="BS169" s="418"/>
      <c r="BT169" s="418"/>
      <c r="BU16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6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6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6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6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69" s="423">
        <f>+SUM(BDCORRECTIVAINF[[#This Row],[Coste Chasis]:[Coste Mecanica]])</f>
        <v>0</v>
      </c>
    </row>
    <row r="170" spans="1:78" ht="12.75" x14ac:dyDescent="0.2">
      <c r="A170" s="411">
        <v>3035</v>
      </c>
      <c r="B170" s="412" t="s">
        <v>237</v>
      </c>
      <c r="C170" s="413" t="s">
        <v>82</v>
      </c>
      <c r="D170" s="413" t="s">
        <v>704</v>
      </c>
      <c r="E170" s="413" t="s">
        <v>162</v>
      </c>
      <c r="F170" s="413" t="s">
        <v>718</v>
      </c>
      <c r="G170" s="414" t="s">
        <v>595</v>
      </c>
      <c r="H170" s="415">
        <v>44903</v>
      </c>
      <c r="I170" s="415">
        <v>44903</v>
      </c>
      <c r="J170" s="416">
        <f>BDCORRECTIVAINF[[#This Row],[Fecha Fin]]-BDCORRECTIVAINF[[#This Row],[Fecha entrada]]+1</f>
        <v>1</v>
      </c>
      <c r="K170" s="417"/>
      <c r="L170" s="417"/>
      <c r="M170" s="417"/>
      <c r="N170" s="417"/>
      <c r="O170" s="417">
        <v>1</v>
      </c>
      <c r="P170" s="418"/>
      <c r="Q170" s="418"/>
      <c r="R170" s="418"/>
      <c r="S170" s="418"/>
      <c r="T170" s="418"/>
      <c r="U170" s="418"/>
      <c r="V170" s="418"/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418"/>
      <c r="AL170" s="418"/>
      <c r="AM170" s="418"/>
      <c r="AN170" s="418"/>
      <c r="AO170" s="418"/>
      <c r="AP170" s="418"/>
      <c r="AQ170" s="418"/>
      <c r="AR170" s="418"/>
      <c r="AS170" s="418"/>
      <c r="AT170" s="418"/>
      <c r="AU170" s="418"/>
      <c r="AV170" s="418"/>
      <c r="AW170" s="418"/>
      <c r="AX170" s="418"/>
      <c r="AY170" s="418"/>
      <c r="AZ170" s="418"/>
      <c r="BA170" s="418"/>
      <c r="BB170" s="418"/>
      <c r="BC170" s="418"/>
      <c r="BD170" s="418"/>
      <c r="BE170" s="420"/>
      <c r="BF170" s="420"/>
      <c r="BG170" s="420"/>
      <c r="BH170" s="420"/>
      <c r="BI170" s="420"/>
      <c r="BJ170" s="420"/>
      <c r="BK170" s="420"/>
      <c r="BL170" s="420"/>
      <c r="BM170" s="420"/>
      <c r="BN170" s="420"/>
      <c r="BO170" s="420"/>
      <c r="BP170" s="420"/>
      <c r="BQ170" s="420"/>
      <c r="BR170" s="420"/>
      <c r="BS170" s="418"/>
      <c r="BT170" s="418"/>
      <c r="BU17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0" s="423">
        <f>+SUM(BDCORRECTIVAINF[[#This Row],[Coste Chasis]:[Coste Mecanica]])</f>
        <v>0</v>
      </c>
    </row>
    <row r="171" spans="1:78" ht="12.75" x14ac:dyDescent="0.2">
      <c r="A171" s="411">
        <v>3034</v>
      </c>
      <c r="B171" s="412" t="s">
        <v>183</v>
      </c>
      <c r="C171" s="413" t="s">
        <v>82</v>
      </c>
      <c r="D171" s="413" t="s">
        <v>704</v>
      </c>
      <c r="E171" s="413" t="s">
        <v>162</v>
      </c>
      <c r="F171" s="413" t="s">
        <v>718</v>
      </c>
      <c r="G171" s="414" t="s">
        <v>595</v>
      </c>
      <c r="H171" s="415">
        <v>44903</v>
      </c>
      <c r="I171" s="415">
        <v>44903</v>
      </c>
      <c r="J171" s="416">
        <f>BDCORRECTIVAINF[[#This Row],[Fecha Fin]]-BDCORRECTIVAINF[[#This Row],[Fecha entrada]]+1</f>
        <v>1</v>
      </c>
      <c r="K171" s="417"/>
      <c r="L171" s="417"/>
      <c r="M171" s="417"/>
      <c r="N171" s="417"/>
      <c r="O171" s="417">
        <v>1</v>
      </c>
      <c r="P171" s="418"/>
      <c r="Q171" s="418"/>
      <c r="R171" s="418"/>
      <c r="S171" s="418"/>
      <c r="T171" s="418"/>
      <c r="U171" s="418"/>
      <c r="V171" s="418"/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418"/>
      <c r="AL171" s="418"/>
      <c r="AM171" s="418"/>
      <c r="AN171" s="418"/>
      <c r="AO171" s="418"/>
      <c r="AP171" s="418"/>
      <c r="AQ171" s="418"/>
      <c r="AR171" s="418"/>
      <c r="AS171" s="418"/>
      <c r="AT171" s="418"/>
      <c r="AU171" s="418"/>
      <c r="AV171" s="418"/>
      <c r="AW171" s="418"/>
      <c r="AX171" s="418"/>
      <c r="AY171" s="418"/>
      <c r="AZ171" s="418"/>
      <c r="BA171" s="418"/>
      <c r="BB171" s="418"/>
      <c r="BC171" s="418"/>
      <c r="BD171" s="418"/>
      <c r="BE171" s="420"/>
      <c r="BF171" s="420"/>
      <c r="BG171" s="420"/>
      <c r="BH171" s="420"/>
      <c r="BI171" s="420"/>
      <c r="BJ171" s="420"/>
      <c r="BK171" s="420"/>
      <c r="BL171" s="420"/>
      <c r="BM171" s="420"/>
      <c r="BN171" s="420"/>
      <c r="BO171" s="420"/>
      <c r="BP171" s="420"/>
      <c r="BQ171" s="420"/>
      <c r="BR171" s="420"/>
      <c r="BS171" s="418"/>
      <c r="BT171" s="418"/>
      <c r="BU17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1" s="423">
        <f>+SUM(BDCORRECTIVAINF[[#This Row],[Coste Chasis]:[Coste Mecanica]])</f>
        <v>0</v>
      </c>
    </row>
    <row r="172" spans="1:78" ht="12.75" x14ac:dyDescent="0.2">
      <c r="A172" s="411">
        <v>3033</v>
      </c>
      <c r="B172" s="412" t="s">
        <v>107</v>
      </c>
      <c r="C172" s="413" t="s">
        <v>81</v>
      </c>
      <c r="D172" s="413" t="s">
        <v>639</v>
      </c>
      <c r="E172" s="413" t="s">
        <v>162</v>
      </c>
      <c r="F172" s="413" t="s">
        <v>648</v>
      </c>
      <c r="G172" s="414" t="s">
        <v>595</v>
      </c>
      <c r="H172" s="415">
        <v>44902</v>
      </c>
      <c r="I172" s="415">
        <v>44902</v>
      </c>
      <c r="J172" s="416">
        <f>BDCORRECTIVAINF[[#This Row],[Fecha Fin]]-BDCORRECTIVAINF[[#This Row],[Fecha entrada]]+1</f>
        <v>1</v>
      </c>
      <c r="K172" s="417"/>
      <c r="L172" s="417"/>
      <c r="M172" s="417"/>
      <c r="N172" s="417"/>
      <c r="O172" s="417">
        <v>1</v>
      </c>
      <c r="P172" s="418"/>
      <c r="Q172" s="418"/>
      <c r="R172" s="418"/>
      <c r="S172" s="418"/>
      <c r="T172" s="418"/>
      <c r="U172" s="418"/>
      <c r="V172" s="418"/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418"/>
      <c r="AL172" s="418"/>
      <c r="AM172" s="418"/>
      <c r="AN172" s="418"/>
      <c r="AO172" s="418"/>
      <c r="AP172" s="418"/>
      <c r="AQ172" s="418"/>
      <c r="AR172" s="418"/>
      <c r="AS172" s="418"/>
      <c r="AT172" s="418"/>
      <c r="AU172" s="418"/>
      <c r="AV172" s="418"/>
      <c r="AW172" s="418"/>
      <c r="AX172" s="418"/>
      <c r="AY172" s="418"/>
      <c r="AZ172" s="418"/>
      <c r="BA172" s="418"/>
      <c r="BB172" s="418"/>
      <c r="BC172" s="418"/>
      <c r="BD172" s="418"/>
      <c r="BE172" s="420"/>
      <c r="BF172" s="420"/>
      <c r="BG172" s="420"/>
      <c r="BH172" s="420"/>
      <c r="BI172" s="420"/>
      <c r="BJ172" s="420"/>
      <c r="BK172" s="420"/>
      <c r="BL172" s="420"/>
      <c r="BM172" s="420"/>
      <c r="BN172" s="420"/>
      <c r="BO172" s="420"/>
      <c r="BP172" s="420"/>
      <c r="BQ172" s="420"/>
      <c r="BR172" s="420"/>
      <c r="BS172" s="418"/>
      <c r="BT172" s="418"/>
      <c r="BU17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2" s="423">
        <f>+SUM(BDCORRECTIVAINF[[#This Row],[Coste Chasis]:[Coste Mecanica]])</f>
        <v>0</v>
      </c>
    </row>
    <row r="173" spans="1:78" ht="12.75" x14ac:dyDescent="0.2">
      <c r="A173" s="411">
        <v>3032</v>
      </c>
      <c r="B173" s="412" t="s">
        <v>109</v>
      </c>
      <c r="C173" s="413" t="s">
        <v>81</v>
      </c>
      <c r="D173" s="413" t="s">
        <v>639</v>
      </c>
      <c r="E173" s="413" t="s">
        <v>162</v>
      </c>
      <c r="F173" s="413" t="s">
        <v>680</v>
      </c>
      <c r="G173" s="414" t="s">
        <v>595</v>
      </c>
      <c r="H173" s="415">
        <v>44902</v>
      </c>
      <c r="I173" s="415">
        <v>44902</v>
      </c>
      <c r="J173" s="416">
        <f>BDCORRECTIVAINF[[#This Row],[Fecha Fin]]-BDCORRECTIVAINF[[#This Row],[Fecha entrada]]+1</f>
        <v>1</v>
      </c>
      <c r="K173" s="417"/>
      <c r="L173" s="417"/>
      <c r="M173" s="417">
        <v>1</v>
      </c>
      <c r="N173" s="417"/>
      <c r="O173" s="417"/>
      <c r="P173" s="418"/>
      <c r="Q173" s="418"/>
      <c r="R173" s="418"/>
      <c r="S173" s="418"/>
      <c r="T173" s="418"/>
      <c r="U173" s="418"/>
      <c r="V173" s="418"/>
      <c r="W173" s="418"/>
      <c r="X173" s="418"/>
      <c r="Y173" s="418"/>
      <c r="Z173" s="418"/>
      <c r="AA173" s="418"/>
      <c r="AB173" s="418"/>
      <c r="AC173" s="418"/>
      <c r="AD173" s="418"/>
      <c r="AE173" s="418"/>
      <c r="AF173" s="418"/>
      <c r="AG173" s="418"/>
      <c r="AH173" s="418"/>
      <c r="AI173" s="418"/>
      <c r="AJ173" s="418"/>
      <c r="AK173" s="418"/>
      <c r="AL173" s="418"/>
      <c r="AM173" s="418"/>
      <c r="AN173" s="418"/>
      <c r="AO173" s="418"/>
      <c r="AP173" s="418"/>
      <c r="AQ173" s="418"/>
      <c r="AR173" s="418"/>
      <c r="AS173" s="418"/>
      <c r="AT173" s="418"/>
      <c r="AU173" s="418"/>
      <c r="AV173" s="418"/>
      <c r="AW173" s="418"/>
      <c r="AX173" s="418"/>
      <c r="AY173" s="418"/>
      <c r="AZ173" s="418"/>
      <c r="BA173" s="418"/>
      <c r="BB173" s="418"/>
      <c r="BC173" s="418"/>
      <c r="BD173" s="418"/>
      <c r="BE173" s="420"/>
      <c r="BF173" s="420"/>
      <c r="BG173" s="420"/>
      <c r="BH173" s="420"/>
      <c r="BI173" s="420"/>
      <c r="BJ173" s="420"/>
      <c r="BK173" s="420"/>
      <c r="BL173" s="420"/>
      <c r="BM173" s="420"/>
      <c r="BN173" s="420"/>
      <c r="BO173" s="420"/>
      <c r="BP173" s="420"/>
      <c r="BQ173" s="420"/>
      <c r="BR173" s="420"/>
      <c r="BS173" s="418"/>
      <c r="BT173" s="418"/>
      <c r="BU17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3" s="423">
        <f>+SUM(BDCORRECTIVAINF[[#This Row],[Coste Chasis]:[Coste Mecanica]])</f>
        <v>0</v>
      </c>
    </row>
    <row r="174" spans="1:78" ht="12.75" x14ac:dyDescent="0.2">
      <c r="A174" s="411">
        <v>3031</v>
      </c>
      <c r="B174" s="412" t="s">
        <v>275</v>
      </c>
      <c r="C174" s="413" t="s">
        <v>81</v>
      </c>
      <c r="D174" s="413" t="s">
        <v>639</v>
      </c>
      <c r="E174" s="413" t="s">
        <v>162</v>
      </c>
      <c r="F174" s="413" t="s">
        <v>648</v>
      </c>
      <c r="G174" s="414" t="s">
        <v>595</v>
      </c>
      <c r="H174" s="415">
        <v>44899</v>
      </c>
      <c r="I174" s="415">
        <v>44899</v>
      </c>
      <c r="J174" s="416">
        <f>BDCORRECTIVAINF[[#This Row],[Fecha Fin]]-BDCORRECTIVAINF[[#This Row],[Fecha entrada]]+1</f>
        <v>1</v>
      </c>
      <c r="K174" s="417"/>
      <c r="L174" s="417">
        <v>1</v>
      </c>
      <c r="M174" s="417"/>
      <c r="N174" s="417"/>
      <c r="O174" s="417"/>
      <c r="P174" s="418"/>
      <c r="Q174" s="418"/>
      <c r="R174" s="418"/>
      <c r="S174" s="418"/>
      <c r="T174" s="418"/>
      <c r="U174" s="418"/>
      <c r="V174" s="418"/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418"/>
      <c r="AL174" s="418"/>
      <c r="AM174" s="418"/>
      <c r="AN174" s="418"/>
      <c r="AO174" s="418"/>
      <c r="AP174" s="418"/>
      <c r="AQ174" s="418"/>
      <c r="AR174" s="418"/>
      <c r="AS174" s="418"/>
      <c r="AT174" s="418"/>
      <c r="AU174" s="418"/>
      <c r="AV174" s="418"/>
      <c r="AW174" s="418"/>
      <c r="AX174" s="418"/>
      <c r="AY174" s="418"/>
      <c r="AZ174" s="418"/>
      <c r="BA174" s="418"/>
      <c r="BB174" s="418"/>
      <c r="BC174" s="418"/>
      <c r="BD174" s="418"/>
      <c r="BE174" s="420"/>
      <c r="BF174" s="420"/>
      <c r="BG174" s="420"/>
      <c r="BH174" s="420"/>
      <c r="BI174" s="420"/>
      <c r="BJ174" s="420"/>
      <c r="BK174" s="420"/>
      <c r="BL174" s="420"/>
      <c r="BM174" s="420"/>
      <c r="BN174" s="420"/>
      <c r="BO174" s="420"/>
      <c r="BP174" s="420"/>
      <c r="BQ174" s="420"/>
      <c r="BR174" s="420"/>
      <c r="BS174" s="418"/>
      <c r="BT174" s="418"/>
      <c r="BU17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4" s="423">
        <f>+SUM(BDCORRECTIVAINF[[#This Row],[Coste Chasis]:[Coste Mecanica]])</f>
        <v>0</v>
      </c>
    </row>
    <row r="175" spans="1:78" ht="12.75" x14ac:dyDescent="0.2">
      <c r="A175" s="411">
        <v>3030</v>
      </c>
      <c r="B175" s="412" t="s">
        <v>107</v>
      </c>
      <c r="C175" s="413" t="s">
        <v>81</v>
      </c>
      <c r="D175" s="413" t="s">
        <v>639</v>
      </c>
      <c r="E175" s="413" t="s">
        <v>162</v>
      </c>
      <c r="F175" s="413" t="s">
        <v>648</v>
      </c>
      <c r="G175" s="414" t="s">
        <v>595</v>
      </c>
      <c r="H175" s="415">
        <v>44899</v>
      </c>
      <c r="I175" s="415">
        <v>44899</v>
      </c>
      <c r="J175" s="416">
        <f>BDCORRECTIVAINF[[#This Row],[Fecha Fin]]-BDCORRECTIVAINF[[#This Row],[Fecha entrada]]+1</f>
        <v>1</v>
      </c>
      <c r="K175" s="417"/>
      <c r="L175" s="417">
        <v>1</v>
      </c>
      <c r="M175" s="417"/>
      <c r="N175" s="417"/>
      <c r="O175" s="417"/>
      <c r="P175" s="418"/>
      <c r="Q175" s="418"/>
      <c r="R175" s="418"/>
      <c r="S175" s="418"/>
      <c r="T175" s="418"/>
      <c r="U175" s="418"/>
      <c r="V175" s="418"/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418"/>
      <c r="AL175" s="418"/>
      <c r="AM175" s="418"/>
      <c r="AN175" s="418"/>
      <c r="AO175" s="418"/>
      <c r="AP175" s="418"/>
      <c r="AQ175" s="418"/>
      <c r="AR175" s="418"/>
      <c r="AS175" s="418"/>
      <c r="AT175" s="418"/>
      <c r="AU175" s="418"/>
      <c r="AV175" s="418"/>
      <c r="AW175" s="418">
        <v>1</v>
      </c>
      <c r="AX175" s="418"/>
      <c r="AY175" s="418"/>
      <c r="AZ175" s="418"/>
      <c r="BA175" s="418"/>
      <c r="BB175" s="418"/>
      <c r="BC175" s="418"/>
      <c r="BD175" s="418"/>
      <c r="BE175" s="420"/>
      <c r="BF175" s="420"/>
      <c r="BG175" s="420"/>
      <c r="BH175" s="420"/>
      <c r="BI175" s="420"/>
      <c r="BJ175" s="420"/>
      <c r="BK175" s="420"/>
      <c r="BL175" s="420"/>
      <c r="BM175" s="420"/>
      <c r="BN175" s="420"/>
      <c r="BO175" s="420"/>
      <c r="BP175" s="420"/>
      <c r="BQ175" s="420"/>
      <c r="BR175" s="420"/>
      <c r="BS175" s="418"/>
      <c r="BT175" s="418"/>
      <c r="BU17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17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5" s="423">
        <f>+SUM(BDCORRECTIVAINF[[#This Row],[Coste Chasis]:[Coste Mecanica]])</f>
        <v>55000</v>
      </c>
    </row>
    <row r="176" spans="1:78" ht="12.75" x14ac:dyDescent="0.2">
      <c r="A176" s="411">
        <v>3029</v>
      </c>
      <c r="B176" s="412" t="s">
        <v>156</v>
      </c>
      <c r="C176" s="413" t="s">
        <v>178</v>
      </c>
      <c r="D176" s="413" t="s">
        <v>639</v>
      </c>
      <c r="E176" s="413" t="s">
        <v>162</v>
      </c>
      <c r="F176" s="413" t="s">
        <v>725</v>
      </c>
      <c r="G176" s="414" t="s">
        <v>595</v>
      </c>
      <c r="H176" s="415">
        <v>44899</v>
      </c>
      <c r="I176" s="415">
        <v>44899</v>
      </c>
      <c r="J176" s="416">
        <f>BDCORRECTIVAINF[[#This Row],[Fecha Fin]]-BDCORRECTIVAINF[[#This Row],[Fecha entrada]]+1</f>
        <v>1</v>
      </c>
      <c r="K176" s="417">
        <v>1</v>
      </c>
      <c r="L176" s="417"/>
      <c r="M176" s="417"/>
      <c r="N176" s="417"/>
      <c r="O176" s="417"/>
      <c r="P176" s="418"/>
      <c r="Q176" s="418"/>
      <c r="R176" s="418"/>
      <c r="S176" s="418"/>
      <c r="T176" s="418"/>
      <c r="U176" s="418"/>
      <c r="V176" s="418"/>
      <c r="W176" s="418">
        <v>1</v>
      </c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418"/>
      <c r="AL176" s="418"/>
      <c r="AM176" s="418"/>
      <c r="AN176" s="418"/>
      <c r="AO176" s="418"/>
      <c r="AP176" s="418"/>
      <c r="AQ176" s="418"/>
      <c r="AR176" s="418"/>
      <c r="AS176" s="418"/>
      <c r="AT176" s="418"/>
      <c r="AU176" s="418"/>
      <c r="AV176" s="418"/>
      <c r="AW176" s="418"/>
      <c r="AX176" s="418"/>
      <c r="AY176" s="418"/>
      <c r="AZ176" s="418"/>
      <c r="BA176" s="418"/>
      <c r="BB176" s="418"/>
      <c r="BC176" s="418"/>
      <c r="BD176" s="418"/>
      <c r="BE176" s="420"/>
      <c r="BF176" s="420"/>
      <c r="BG176" s="420"/>
      <c r="BH176" s="420"/>
      <c r="BI176" s="420"/>
      <c r="BJ176" s="420"/>
      <c r="BK176" s="420"/>
      <c r="BL176" s="420"/>
      <c r="BM176" s="420"/>
      <c r="BN176" s="420"/>
      <c r="BO176" s="420"/>
      <c r="BP176" s="420"/>
      <c r="BQ176" s="420"/>
      <c r="BR176" s="420"/>
      <c r="BS176" s="418"/>
      <c r="BT176" s="418"/>
      <c r="BU17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17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6" s="423">
        <f>+SUM(BDCORRECTIVAINF[[#This Row],[Coste Chasis]:[Coste Mecanica]])</f>
        <v>95000</v>
      </c>
    </row>
    <row r="177" spans="1:78" ht="12.75" x14ac:dyDescent="0.2">
      <c r="A177" s="411">
        <v>3028</v>
      </c>
      <c r="B177" s="412" t="s">
        <v>133</v>
      </c>
      <c r="C177" s="413" t="s">
        <v>81</v>
      </c>
      <c r="D177" s="413" t="s">
        <v>639</v>
      </c>
      <c r="E177" s="413" t="s">
        <v>162</v>
      </c>
      <c r="F177" s="413" t="s">
        <v>640</v>
      </c>
      <c r="G177" s="414" t="s">
        <v>595</v>
      </c>
      <c r="H177" s="415">
        <v>44898</v>
      </c>
      <c r="I177" s="415">
        <v>44898</v>
      </c>
      <c r="J177" s="416">
        <f>BDCORRECTIVAINF[[#This Row],[Fecha Fin]]-BDCORRECTIVAINF[[#This Row],[Fecha entrada]]+1</f>
        <v>1</v>
      </c>
      <c r="K177" s="417"/>
      <c r="L177" s="417"/>
      <c r="M177" s="417"/>
      <c r="N177" s="417"/>
      <c r="O177" s="417">
        <v>1</v>
      </c>
      <c r="P177" s="418"/>
      <c r="Q177" s="418"/>
      <c r="R177" s="418"/>
      <c r="S177" s="418"/>
      <c r="T177" s="418"/>
      <c r="U177" s="418"/>
      <c r="V177" s="418"/>
      <c r="W177" s="418"/>
      <c r="X177" s="418"/>
      <c r="Y177" s="418"/>
      <c r="Z177" s="418"/>
      <c r="AA177" s="418"/>
      <c r="AB177" s="418"/>
      <c r="AC177" s="418"/>
      <c r="AD177" s="418"/>
      <c r="AE177" s="418"/>
      <c r="AF177" s="418"/>
      <c r="AG177" s="418"/>
      <c r="AH177" s="418"/>
      <c r="AI177" s="418"/>
      <c r="AJ177" s="418"/>
      <c r="AK177" s="418"/>
      <c r="AL177" s="418"/>
      <c r="AM177" s="418"/>
      <c r="AN177" s="418"/>
      <c r="AO177" s="418"/>
      <c r="AP177" s="418"/>
      <c r="AQ177" s="418"/>
      <c r="AR177" s="418"/>
      <c r="AS177" s="418"/>
      <c r="AT177" s="418"/>
      <c r="AU177" s="418"/>
      <c r="AV177" s="418"/>
      <c r="AW177" s="418"/>
      <c r="AX177" s="418"/>
      <c r="AY177" s="418"/>
      <c r="AZ177" s="418"/>
      <c r="BA177" s="418"/>
      <c r="BB177" s="418"/>
      <c r="BC177" s="418"/>
      <c r="BD177" s="418"/>
      <c r="BE177" s="420"/>
      <c r="BF177" s="420"/>
      <c r="BG177" s="420"/>
      <c r="BH177" s="420"/>
      <c r="BI177" s="420"/>
      <c r="BJ177" s="420"/>
      <c r="BK177" s="420"/>
      <c r="BL177" s="420"/>
      <c r="BM177" s="420"/>
      <c r="BN177" s="420"/>
      <c r="BO177" s="420"/>
      <c r="BP177" s="420"/>
      <c r="BQ177" s="420"/>
      <c r="BR177" s="420"/>
      <c r="BS177" s="418"/>
      <c r="BT177" s="418"/>
      <c r="BU17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7" s="423">
        <f>+SUM(BDCORRECTIVAINF[[#This Row],[Coste Chasis]:[Coste Mecanica]])</f>
        <v>0</v>
      </c>
    </row>
    <row r="178" spans="1:78" ht="12.75" x14ac:dyDescent="0.2">
      <c r="A178" s="411">
        <v>3027</v>
      </c>
      <c r="B178" s="412" t="s">
        <v>156</v>
      </c>
      <c r="C178" s="413" t="s">
        <v>178</v>
      </c>
      <c r="D178" s="413" t="s">
        <v>639</v>
      </c>
      <c r="E178" s="413" t="s">
        <v>162</v>
      </c>
      <c r="F178" s="413" t="s">
        <v>725</v>
      </c>
      <c r="G178" s="414" t="s">
        <v>595</v>
      </c>
      <c r="H178" s="415">
        <v>44896</v>
      </c>
      <c r="I178" s="415">
        <v>44896</v>
      </c>
      <c r="J178" s="416">
        <f>BDCORRECTIVAINF[[#This Row],[Fecha Fin]]-BDCORRECTIVAINF[[#This Row],[Fecha entrada]]+1</f>
        <v>1</v>
      </c>
      <c r="K178" s="417">
        <v>1</v>
      </c>
      <c r="L178" s="417"/>
      <c r="M178" s="417"/>
      <c r="N178" s="417"/>
      <c r="O178" s="417"/>
      <c r="P178" s="418"/>
      <c r="Q178" s="418"/>
      <c r="R178" s="418"/>
      <c r="S178" s="418"/>
      <c r="T178" s="418"/>
      <c r="U178" s="418"/>
      <c r="V178" s="418"/>
      <c r="W178" s="418">
        <v>1</v>
      </c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418"/>
      <c r="AL178" s="418"/>
      <c r="AM178" s="418"/>
      <c r="AN178" s="418"/>
      <c r="AO178" s="418"/>
      <c r="AP178" s="418"/>
      <c r="AQ178" s="418"/>
      <c r="AR178" s="418"/>
      <c r="AS178" s="418"/>
      <c r="AT178" s="418"/>
      <c r="AU178" s="418"/>
      <c r="AV178" s="418"/>
      <c r="AW178" s="418"/>
      <c r="AX178" s="418"/>
      <c r="AY178" s="418"/>
      <c r="AZ178" s="418"/>
      <c r="BA178" s="418"/>
      <c r="BB178" s="418"/>
      <c r="BC178" s="418"/>
      <c r="BD178" s="418"/>
      <c r="BE178" s="420"/>
      <c r="BF178" s="420"/>
      <c r="BG178" s="420"/>
      <c r="BH178" s="420"/>
      <c r="BI178" s="420"/>
      <c r="BJ178" s="420"/>
      <c r="BK178" s="420"/>
      <c r="BL178" s="420"/>
      <c r="BM178" s="420"/>
      <c r="BN178" s="420"/>
      <c r="BO178" s="420"/>
      <c r="BP178" s="420"/>
      <c r="BQ178" s="420"/>
      <c r="BR178" s="420"/>
      <c r="BS178" s="418"/>
      <c r="BT178" s="418"/>
      <c r="BU17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17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8" s="423">
        <f>+SUM(BDCORRECTIVAINF[[#This Row],[Coste Chasis]:[Coste Mecanica]])</f>
        <v>95000</v>
      </c>
    </row>
    <row r="179" spans="1:78" ht="12.75" x14ac:dyDescent="0.2">
      <c r="A179" s="411">
        <v>3026</v>
      </c>
      <c r="B179" s="412" t="s">
        <v>157</v>
      </c>
      <c r="C179" s="413" t="s">
        <v>178</v>
      </c>
      <c r="D179" s="413" t="s">
        <v>639</v>
      </c>
      <c r="E179" s="413" t="s">
        <v>161</v>
      </c>
      <c r="F179" s="413" t="s">
        <v>693</v>
      </c>
      <c r="G179" s="414" t="s">
        <v>597</v>
      </c>
      <c r="H179" s="415">
        <v>44904</v>
      </c>
      <c r="I179" s="415">
        <v>44904</v>
      </c>
      <c r="J179" s="416">
        <f>BDCORRECTIVAINF[[#This Row],[Fecha Fin]]-BDCORRECTIVAINF[[#This Row],[Fecha entrada]]+1</f>
        <v>1</v>
      </c>
      <c r="K179" s="417">
        <v>1</v>
      </c>
      <c r="L179" s="417"/>
      <c r="M179" s="417"/>
      <c r="N179" s="417"/>
      <c r="O179" s="417"/>
      <c r="P179" s="418"/>
      <c r="Q179" s="418"/>
      <c r="R179" s="418"/>
      <c r="S179" s="418"/>
      <c r="T179" s="418"/>
      <c r="U179" s="418"/>
      <c r="V179" s="418"/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418"/>
      <c r="AL179" s="418"/>
      <c r="AM179" s="418"/>
      <c r="AN179" s="418"/>
      <c r="AO179" s="418"/>
      <c r="AP179" s="418"/>
      <c r="AQ179" s="418"/>
      <c r="AR179" s="418"/>
      <c r="AS179" s="418"/>
      <c r="AT179" s="418"/>
      <c r="AU179" s="418"/>
      <c r="AV179" s="418"/>
      <c r="AW179" s="418"/>
      <c r="AX179" s="418"/>
      <c r="AY179" s="418"/>
      <c r="AZ179" s="418"/>
      <c r="BA179" s="418"/>
      <c r="BB179" s="418"/>
      <c r="BC179" s="418"/>
      <c r="BD179" s="418"/>
      <c r="BE179" s="420"/>
      <c r="BF179" s="420"/>
      <c r="BG179" s="420"/>
      <c r="BH179" s="420"/>
      <c r="BI179" s="420"/>
      <c r="BJ179" s="420"/>
      <c r="BK179" s="420"/>
      <c r="BL179" s="420"/>
      <c r="BM179" s="420"/>
      <c r="BN179" s="420"/>
      <c r="BO179" s="420"/>
      <c r="BP179" s="420"/>
      <c r="BQ179" s="420"/>
      <c r="BR179" s="420"/>
      <c r="BS179" s="418"/>
      <c r="BT179" s="418"/>
      <c r="BU17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7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7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7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7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79" s="423">
        <f>+SUM(BDCORRECTIVAINF[[#This Row],[Coste Chasis]:[Coste Mecanica]])</f>
        <v>0</v>
      </c>
    </row>
    <row r="180" spans="1:78" ht="12.75" x14ac:dyDescent="0.2">
      <c r="A180" s="411">
        <v>3025</v>
      </c>
      <c r="B180" s="412" t="s">
        <v>170</v>
      </c>
      <c r="C180" s="413" t="s">
        <v>178</v>
      </c>
      <c r="D180" s="413" t="s">
        <v>639</v>
      </c>
      <c r="E180" s="413" t="s">
        <v>161</v>
      </c>
      <c r="F180" s="413" t="s">
        <v>716</v>
      </c>
      <c r="G180" s="414" t="s">
        <v>597</v>
      </c>
      <c r="H180" s="415">
        <v>44902</v>
      </c>
      <c r="I180" s="415">
        <v>44902</v>
      </c>
      <c r="J180" s="416">
        <f>BDCORRECTIVAINF[[#This Row],[Fecha Fin]]-BDCORRECTIVAINF[[#This Row],[Fecha entrada]]+1</f>
        <v>1</v>
      </c>
      <c r="K180" s="417"/>
      <c r="L180" s="417">
        <v>1</v>
      </c>
      <c r="M180" s="417"/>
      <c r="N180" s="417"/>
      <c r="O180" s="417"/>
      <c r="P180" s="418"/>
      <c r="Q180" s="418"/>
      <c r="R180" s="418"/>
      <c r="S180" s="418"/>
      <c r="T180" s="418"/>
      <c r="U180" s="418"/>
      <c r="V180" s="418"/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418"/>
      <c r="AL180" s="418"/>
      <c r="AM180" s="418"/>
      <c r="AN180" s="418"/>
      <c r="AO180" s="418"/>
      <c r="AP180" s="418"/>
      <c r="AQ180" s="418"/>
      <c r="AR180" s="418"/>
      <c r="AS180" s="418">
        <v>1</v>
      </c>
      <c r="AT180" s="418"/>
      <c r="AU180" s="418"/>
      <c r="AV180" s="418"/>
      <c r="AW180" s="418"/>
      <c r="AX180" s="418"/>
      <c r="AY180" s="418"/>
      <c r="AZ180" s="418"/>
      <c r="BA180" s="418"/>
      <c r="BB180" s="418"/>
      <c r="BC180" s="418"/>
      <c r="BD180" s="418"/>
      <c r="BE180" s="420"/>
      <c r="BF180" s="420"/>
      <c r="BG180" s="420"/>
      <c r="BH180" s="420"/>
      <c r="BI180" s="420"/>
      <c r="BJ180" s="420"/>
      <c r="BK180" s="420"/>
      <c r="BL180" s="420"/>
      <c r="BM180" s="420"/>
      <c r="BN180" s="420"/>
      <c r="BO180" s="420"/>
      <c r="BP180" s="420"/>
      <c r="BQ180" s="420"/>
      <c r="BR180" s="420"/>
      <c r="BS180" s="418"/>
      <c r="BT180" s="418"/>
      <c r="BU18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8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0" s="423">
        <f>+SUM(BDCORRECTIVAINF[[#This Row],[Coste Chasis]:[Coste Mecanica]])</f>
        <v>62000</v>
      </c>
    </row>
    <row r="181" spans="1:78" ht="12.75" x14ac:dyDescent="0.2">
      <c r="A181" s="411">
        <v>3024</v>
      </c>
      <c r="B181" s="412" t="s">
        <v>174</v>
      </c>
      <c r="C181" s="413" t="s">
        <v>82</v>
      </c>
      <c r="D181" s="413" t="s">
        <v>704</v>
      </c>
      <c r="E181" s="413" t="s">
        <v>161</v>
      </c>
      <c r="F181" s="413" t="s">
        <v>718</v>
      </c>
      <c r="G181" s="414" t="s">
        <v>597</v>
      </c>
      <c r="H181" s="415">
        <v>44900</v>
      </c>
      <c r="I181" s="415">
        <v>44900</v>
      </c>
      <c r="J181" s="416">
        <f>BDCORRECTIVAINF[[#This Row],[Fecha Fin]]-BDCORRECTIVAINF[[#This Row],[Fecha entrada]]+1</f>
        <v>1</v>
      </c>
      <c r="K181" s="417"/>
      <c r="L181" s="417">
        <v>1</v>
      </c>
      <c r="M181" s="417"/>
      <c r="N181" s="417"/>
      <c r="O181" s="417"/>
      <c r="P181" s="418"/>
      <c r="Q181" s="418"/>
      <c r="R181" s="418"/>
      <c r="S181" s="418"/>
      <c r="T181" s="418"/>
      <c r="U181" s="418"/>
      <c r="V181" s="418"/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418"/>
      <c r="AL181" s="418"/>
      <c r="AM181" s="418"/>
      <c r="AN181" s="418"/>
      <c r="AO181" s="418"/>
      <c r="AP181" s="418"/>
      <c r="AQ181" s="418"/>
      <c r="AR181" s="418"/>
      <c r="AS181" s="418"/>
      <c r="AT181" s="418">
        <v>1</v>
      </c>
      <c r="AU181" s="418"/>
      <c r="AV181" s="418"/>
      <c r="AW181" s="418"/>
      <c r="AX181" s="418"/>
      <c r="AY181" s="418"/>
      <c r="AZ181" s="418"/>
      <c r="BA181" s="418"/>
      <c r="BB181" s="418"/>
      <c r="BC181" s="418"/>
      <c r="BD181" s="418"/>
      <c r="BE181" s="420"/>
      <c r="BF181" s="420"/>
      <c r="BG181" s="420"/>
      <c r="BH181" s="420"/>
      <c r="BI181" s="420"/>
      <c r="BJ181" s="420"/>
      <c r="BK181" s="420"/>
      <c r="BL181" s="420"/>
      <c r="BM181" s="420"/>
      <c r="BN181" s="420"/>
      <c r="BO181" s="420"/>
      <c r="BP181" s="420"/>
      <c r="BQ181" s="420"/>
      <c r="BR181" s="420"/>
      <c r="BS181" s="418"/>
      <c r="BT181" s="418"/>
      <c r="BU18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18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1" s="423">
        <f>+SUM(BDCORRECTIVAINF[[#This Row],[Coste Chasis]:[Coste Mecanica]])</f>
        <v>58000</v>
      </c>
    </row>
    <row r="182" spans="1:78" ht="12.75" x14ac:dyDescent="0.2">
      <c r="A182" s="411">
        <v>3023</v>
      </c>
      <c r="B182" s="412" t="s">
        <v>770</v>
      </c>
      <c r="C182" s="413" t="s">
        <v>81</v>
      </c>
      <c r="D182" s="413" t="s">
        <v>639</v>
      </c>
      <c r="E182" s="413" t="s">
        <v>161</v>
      </c>
      <c r="F182" s="413" t="s">
        <v>640</v>
      </c>
      <c r="G182" s="414" t="s">
        <v>597</v>
      </c>
      <c r="H182" s="415">
        <v>44898</v>
      </c>
      <c r="I182" s="415">
        <v>44898</v>
      </c>
      <c r="J182" s="416">
        <f>BDCORRECTIVAINF[[#This Row],[Fecha Fin]]-BDCORRECTIVAINF[[#This Row],[Fecha entrada]]+1</f>
        <v>1</v>
      </c>
      <c r="K182" s="417"/>
      <c r="L182" s="417">
        <v>1</v>
      </c>
      <c r="M182" s="417"/>
      <c r="N182" s="417"/>
      <c r="O182" s="417"/>
      <c r="P182" s="418"/>
      <c r="Q182" s="418"/>
      <c r="R182" s="418"/>
      <c r="S182" s="418"/>
      <c r="T182" s="418"/>
      <c r="U182" s="418"/>
      <c r="V182" s="418"/>
      <c r="W182" s="418"/>
      <c r="X182" s="418"/>
      <c r="Y182" s="418"/>
      <c r="Z182" s="418"/>
      <c r="AA182" s="418"/>
      <c r="AB182" s="418"/>
      <c r="AC182" s="418"/>
      <c r="AD182" s="418"/>
      <c r="AE182" s="418"/>
      <c r="AF182" s="418"/>
      <c r="AG182" s="418"/>
      <c r="AH182" s="418"/>
      <c r="AI182" s="418"/>
      <c r="AJ182" s="418"/>
      <c r="AK182" s="418"/>
      <c r="AL182" s="418"/>
      <c r="AM182" s="418"/>
      <c r="AN182" s="418"/>
      <c r="AO182" s="418"/>
      <c r="AP182" s="418"/>
      <c r="AQ182" s="418">
        <v>1</v>
      </c>
      <c r="AR182" s="418"/>
      <c r="AS182" s="418"/>
      <c r="AT182" s="418"/>
      <c r="AU182" s="418"/>
      <c r="AV182" s="418"/>
      <c r="AW182" s="418"/>
      <c r="AX182" s="418"/>
      <c r="AY182" s="418"/>
      <c r="AZ182" s="418"/>
      <c r="BA182" s="418"/>
      <c r="BB182" s="418"/>
      <c r="BC182" s="418"/>
      <c r="BD182" s="418"/>
      <c r="BE182" s="420"/>
      <c r="BF182" s="420"/>
      <c r="BG182" s="420"/>
      <c r="BH182" s="420"/>
      <c r="BI182" s="420"/>
      <c r="BJ182" s="420"/>
      <c r="BK182" s="420"/>
      <c r="BL182" s="420"/>
      <c r="BM182" s="420"/>
      <c r="BN182" s="420"/>
      <c r="BO182" s="420"/>
      <c r="BP182" s="420"/>
      <c r="BQ182" s="420"/>
      <c r="BR182" s="420"/>
      <c r="BS182" s="418"/>
      <c r="BT182" s="418"/>
      <c r="BU18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8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2" s="423">
        <f>+SUM(BDCORRECTIVAINF[[#This Row],[Coste Chasis]:[Coste Mecanica]])</f>
        <v>3000</v>
      </c>
    </row>
    <row r="183" spans="1:78" ht="12.75" x14ac:dyDescent="0.2">
      <c r="A183" s="411">
        <v>3022</v>
      </c>
      <c r="B183" s="412" t="s">
        <v>157</v>
      </c>
      <c r="C183" s="413" t="s">
        <v>178</v>
      </c>
      <c r="D183" s="413" t="s">
        <v>639</v>
      </c>
      <c r="E183" s="413" t="s">
        <v>161</v>
      </c>
      <c r="F183" s="413" t="s">
        <v>693</v>
      </c>
      <c r="G183" s="414" t="s">
        <v>597</v>
      </c>
      <c r="H183" s="415">
        <v>44901</v>
      </c>
      <c r="I183" s="415">
        <v>44901</v>
      </c>
      <c r="J183" s="416">
        <f>BDCORRECTIVAINF[[#This Row],[Fecha Fin]]-BDCORRECTIVAINF[[#This Row],[Fecha entrada]]+1</f>
        <v>1</v>
      </c>
      <c r="K183" s="417"/>
      <c r="L183" s="417"/>
      <c r="M183" s="417">
        <v>1</v>
      </c>
      <c r="N183" s="417"/>
      <c r="O183" s="417"/>
      <c r="P183" s="418"/>
      <c r="Q183" s="418"/>
      <c r="R183" s="418"/>
      <c r="S183" s="418"/>
      <c r="T183" s="418"/>
      <c r="U183" s="418"/>
      <c r="V183" s="418"/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418"/>
      <c r="AL183" s="418"/>
      <c r="AM183" s="418"/>
      <c r="AN183" s="418"/>
      <c r="AO183" s="418"/>
      <c r="AP183" s="418"/>
      <c r="AQ183" s="418"/>
      <c r="AR183" s="418"/>
      <c r="AS183" s="418"/>
      <c r="AT183" s="418"/>
      <c r="AU183" s="418"/>
      <c r="AV183" s="418"/>
      <c r="AW183" s="418"/>
      <c r="AX183" s="418"/>
      <c r="AY183" s="418"/>
      <c r="AZ183" s="418"/>
      <c r="BA183" s="418"/>
      <c r="BB183" s="418">
        <v>1</v>
      </c>
      <c r="BC183" s="418"/>
      <c r="BD183" s="418"/>
      <c r="BE183" s="420"/>
      <c r="BF183" s="420"/>
      <c r="BG183" s="420"/>
      <c r="BH183" s="420"/>
      <c r="BI183" s="420"/>
      <c r="BJ183" s="420"/>
      <c r="BK183" s="420"/>
      <c r="BL183" s="420"/>
      <c r="BM183" s="420"/>
      <c r="BN183" s="420"/>
      <c r="BO183" s="420"/>
      <c r="BP183" s="420"/>
      <c r="BQ183" s="420"/>
      <c r="BR183" s="420"/>
      <c r="BS183" s="418"/>
      <c r="BT183" s="418"/>
      <c r="BU18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8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8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3" s="423">
        <f>+SUM(BDCORRECTIVAINF[[#This Row],[Coste Chasis]:[Coste Mecanica]])</f>
        <v>16000</v>
      </c>
    </row>
    <row r="184" spans="1:78" ht="12.75" x14ac:dyDescent="0.2">
      <c r="A184" s="411">
        <v>3021</v>
      </c>
      <c r="B184" s="412" t="s">
        <v>157</v>
      </c>
      <c r="C184" s="413" t="s">
        <v>178</v>
      </c>
      <c r="D184" s="413" t="s">
        <v>639</v>
      </c>
      <c r="E184" s="413" t="s">
        <v>161</v>
      </c>
      <c r="F184" s="413" t="s">
        <v>693</v>
      </c>
      <c r="G184" s="414" t="s">
        <v>597</v>
      </c>
      <c r="H184" s="415">
        <v>44902</v>
      </c>
      <c r="I184" s="415">
        <v>44902</v>
      </c>
      <c r="J184" s="416">
        <f>BDCORRECTIVAINF[[#This Row],[Fecha Fin]]-BDCORRECTIVAINF[[#This Row],[Fecha entrada]]+1</f>
        <v>1</v>
      </c>
      <c r="K184" s="417"/>
      <c r="L184" s="417">
        <v>1</v>
      </c>
      <c r="M184" s="417"/>
      <c r="N184" s="417"/>
      <c r="O184" s="417"/>
      <c r="P184" s="418"/>
      <c r="Q184" s="418"/>
      <c r="R184" s="418"/>
      <c r="S184" s="418"/>
      <c r="T184" s="418"/>
      <c r="U184" s="418"/>
      <c r="V184" s="418"/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418"/>
      <c r="AL184" s="418"/>
      <c r="AM184" s="418"/>
      <c r="AN184" s="418"/>
      <c r="AO184" s="418"/>
      <c r="AP184" s="418"/>
      <c r="AQ184" s="418"/>
      <c r="AR184" s="418"/>
      <c r="AS184" s="418"/>
      <c r="AT184" s="418"/>
      <c r="AU184" s="418"/>
      <c r="AV184" s="418"/>
      <c r="AW184" s="418">
        <v>1</v>
      </c>
      <c r="AX184" s="418"/>
      <c r="AY184" s="418"/>
      <c r="AZ184" s="418"/>
      <c r="BA184" s="418"/>
      <c r="BB184" s="418"/>
      <c r="BC184" s="418"/>
      <c r="BD184" s="418"/>
      <c r="BE184" s="420"/>
      <c r="BF184" s="420"/>
      <c r="BG184" s="420"/>
      <c r="BH184" s="420"/>
      <c r="BI184" s="420"/>
      <c r="BJ184" s="420"/>
      <c r="BK184" s="420"/>
      <c r="BL184" s="420"/>
      <c r="BM184" s="420"/>
      <c r="BN184" s="420"/>
      <c r="BO184" s="420"/>
      <c r="BP184" s="420"/>
      <c r="BQ184" s="420"/>
      <c r="BR184" s="420"/>
      <c r="BS184" s="418"/>
      <c r="BT184" s="418"/>
      <c r="BU18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18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4" s="423">
        <f>+SUM(BDCORRECTIVAINF[[#This Row],[Coste Chasis]:[Coste Mecanica]])</f>
        <v>55000</v>
      </c>
    </row>
    <row r="185" spans="1:78" ht="12.75" x14ac:dyDescent="0.2">
      <c r="A185" s="411">
        <v>3020</v>
      </c>
      <c r="B185" s="412" t="s">
        <v>107</v>
      </c>
      <c r="C185" s="413" t="s">
        <v>81</v>
      </c>
      <c r="D185" s="413" t="s">
        <v>639</v>
      </c>
      <c r="E185" s="413" t="s">
        <v>162</v>
      </c>
      <c r="F185" s="413" t="s">
        <v>648</v>
      </c>
      <c r="G185" s="414" t="s">
        <v>595</v>
      </c>
      <c r="H185" s="415">
        <v>44914</v>
      </c>
      <c r="I185" s="415">
        <v>44914</v>
      </c>
      <c r="J185" s="416">
        <f>BDCORRECTIVAINF[[#This Row],[Fecha Fin]]-BDCORRECTIVAINF[[#This Row],[Fecha entrada]]+1</f>
        <v>1</v>
      </c>
      <c r="K185" s="417"/>
      <c r="L185" s="417">
        <v>1</v>
      </c>
      <c r="M185" s="417"/>
      <c r="N185" s="417"/>
      <c r="O185" s="417"/>
      <c r="P185" s="418"/>
      <c r="Q185" s="418"/>
      <c r="R185" s="418"/>
      <c r="S185" s="418"/>
      <c r="T185" s="418"/>
      <c r="U185" s="418"/>
      <c r="V185" s="418"/>
      <c r="W185" s="418"/>
      <c r="X185" s="418"/>
      <c r="Y185" s="418"/>
      <c r="Z185" s="418"/>
      <c r="AA185" s="418"/>
      <c r="AB185" s="418"/>
      <c r="AC185" s="418"/>
      <c r="AD185" s="418"/>
      <c r="AE185" s="418"/>
      <c r="AF185" s="418"/>
      <c r="AG185" s="418"/>
      <c r="AH185" s="418"/>
      <c r="AI185" s="418"/>
      <c r="AJ185" s="418"/>
      <c r="AK185" s="418"/>
      <c r="AL185" s="418"/>
      <c r="AM185" s="418"/>
      <c r="AN185" s="418"/>
      <c r="AO185" s="418"/>
      <c r="AP185" s="418"/>
      <c r="AQ185" s="418"/>
      <c r="AR185" s="418"/>
      <c r="AS185" s="418">
        <v>1</v>
      </c>
      <c r="AT185" s="418"/>
      <c r="AU185" s="418"/>
      <c r="AV185" s="418"/>
      <c r="AW185" s="418"/>
      <c r="AX185" s="418"/>
      <c r="AY185" s="418"/>
      <c r="AZ185" s="418"/>
      <c r="BA185" s="418"/>
      <c r="BB185" s="418"/>
      <c r="BC185" s="418"/>
      <c r="BD185" s="418"/>
      <c r="BE185" s="420"/>
      <c r="BF185" s="420"/>
      <c r="BG185" s="420"/>
      <c r="BH185" s="420"/>
      <c r="BI185" s="420"/>
      <c r="BJ185" s="420"/>
      <c r="BK185" s="420"/>
      <c r="BL185" s="420"/>
      <c r="BM185" s="420"/>
      <c r="BN185" s="420"/>
      <c r="BO185" s="420"/>
      <c r="BP185" s="420"/>
      <c r="BQ185" s="420"/>
      <c r="BR185" s="420"/>
      <c r="BS185" s="418"/>
      <c r="BT185" s="418"/>
      <c r="BU18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8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5" s="423">
        <f>+SUM(BDCORRECTIVAINF[[#This Row],[Coste Chasis]:[Coste Mecanica]])</f>
        <v>62000</v>
      </c>
    </row>
    <row r="186" spans="1:78" ht="12.75" x14ac:dyDescent="0.2">
      <c r="A186" s="411">
        <v>3019</v>
      </c>
      <c r="B186" s="412" t="s">
        <v>133</v>
      </c>
      <c r="C186" s="413" t="s">
        <v>81</v>
      </c>
      <c r="D186" s="413" t="s">
        <v>639</v>
      </c>
      <c r="E186" s="413" t="s">
        <v>162</v>
      </c>
      <c r="F186" s="413" t="s">
        <v>640</v>
      </c>
      <c r="G186" s="414" t="s">
        <v>593</v>
      </c>
      <c r="H186" s="415">
        <v>44914</v>
      </c>
      <c r="I186" s="415">
        <v>44914</v>
      </c>
      <c r="J186" s="416">
        <f>BDCORRECTIVAINF[[#This Row],[Fecha Fin]]-BDCORRECTIVAINF[[#This Row],[Fecha entrada]]+1</f>
        <v>1</v>
      </c>
      <c r="K186" s="417"/>
      <c r="L186" s="417"/>
      <c r="M186" s="417"/>
      <c r="N186" s="417"/>
      <c r="O186" s="417">
        <v>1</v>
      </c>
      <c r="P186" s="418"/>
      <c r="Q186" s="418">
        <v>1</v>
      </c>
      <c r="R186" s="418"/>
      <c r="S186" s="418"/>
      <c r="T186" s="418"/>
      <c r="U186" s="418"/>
      <c r="V186" s="418"/>
      <c r="W186" s="418"/>
      <c r="X186" s="418"/>
      <c r="Y186" s="418"/>
      <c r="Z186" s="418"/>
      <c r="AA186" s="418"/>
      <c r="AB186" s="418"/>
      <c r="AC186" s="418"/>
      <c r="AD186" s="418"/>
      <c r="AE186" s="418"/>
      <c r="AF186" s="418"/>
      <c r="AG186" s="418"/>
      <c r="AH186" s="418"/>
      <c r="AI186" s="418"/>
      <c r="AJ186" s="418"/>
      <c r="AK186" s="418"/>
      <c r="AL186" s="418"/>
      <c r="AM186" s="418"/>
      <c r="AN186" s="418"/>
      <c r="AO186" s="418"/>
      <c r="AP186" s="418"/>
      <c r="AQ186" s="418"/>
      <c r="AR186" s="418"/>
      <c r="AS186" s="418"/>
      <c r="AT186" s="418"/>
      <c r="AU186" s="418"/>
      <c r="AV186" s="418"/>
      <c r="AW186" s="418"/>
      <c r="AX186" s="418"/>
      <c r="AY186" s="418"/>
      <c r="AZ186" s="418"/>
      <c r="BA186" s="418"/>
      <c r="BB186" s="418"/>
      <c r="BC186" s="418"/>
      <c r="BD186" s="418"/>
      <c r="BE186" s="420"/>
      <c r="BF186" s="420"/>
      <c r="BG186" s="420"/>
      <c r="BH186" s="420"/>
      <c r="BI186" s="420"/>
      <c r="BJ186" s="420"/>
      <c r="BK186" s="420"/>
      <c r="BL186" s="420"/>
      <c r="BM186" s="420"/>
      <c r="BN186" s="420"/>
      <c r="BO186" s="420"/>
      <c r="BP186" s="420"/>
      <c r="BQ186" s="420"/>
      <c r="BR186" s="420"/>
      <c r="BS186" s="418"/>
      <c r="BT186" s="418"/>
      <c r="BU18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18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8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6" s="423">
        <f>+SUM(BDCORRECTIVAINF[[#This Row],[Coste Chasis]:[Coste Mecanica]])</f>
        <v>11000</v>
      </c>
    </row>
    <row r="187" spans="1:78" ht="12.75" x14ac:dyDescent="0.2">
      <c r="A187" s="411">
        <v>3018</v>
      </c>
      <c r="B187" s="412" t="s">
        <v>130</v>
      </c>
      <c r="C187" s="413" t="s">
        <v>81</v>
      </c>
      <c r="D187" s="413" t="s">
        <v>639</v>
      </c>
      <c r="E187" s="413" t="s">
        <v>162</v>
      </c>
      <c r="F187" s="413" t="s">
        <v>648</v>
      </c>
      <c r="G187" s="414" t="s">
        <v>595</v>
      </c>
      <c r="H187" s="415">
        <v>44914</v>
      </c>
      <c r="I187" s="415">
        <v>44914</v>
      </c>
      <c r="J187" s="416">
        <f>BDCORRECTIVAINF[[#This Row],[Fecha Fin]]-BDCORRECTIVAINF[[#This Row],[Fecha entrada]]+1</f>
        <v>1</v>
      </c>
      <c r="K187" s="417"/>
      <c r="L187" s="417">
        <v>1</v>
      </c>
      <c r="M187" s="417"/>
      <c r="N187" s="417"/>
      <c r="O187" s="417"/>
      <c r="P187" s="418"/>
      <c r="Q187" s="418"/>
      <c r="R187" s="418"/>
      <c r="S187" s="418"/>
      <c r="T187" s="418"/>
      <c r="U187" s="418"/>
      <c r="V187" s="418"/>
      <c r="W187" s="418"/>
      <c r="X187" s="418"/>
      <c r="Y187" s="418"/>
      <c r="Z187" s="418"/>
      <c r="AA187" s="418"/>
      <c r="AB187" s="418"/>
      <c r="AC187" s="418"/>
      <c r="AD187" s="418"/>
      <c r="AE187" s="418"/>
      <c r="AF187" s="418"/>
      <c r="AG187" s="418"/>
      <c r="AH187" s="418"/>
      <c r="AI187" s="418"/>
      <c r="AJ187" s="418"/>
      <c r="AK187" s="418"/>
      <c r="AL187" s="418"/>
      <c r="AM187" s="418"/>
      <c r="AN187" s="418"/>
      <c r="AO187" s="418"/>
      <c r="AP187" s="418"/>
      <c r="AQ187" s="418"/>
      <c r="AR187" s="418"/>
      <c r="AS187" s="418">
        <v>1</v>
      </c>
      <c r="AT187" s="418"/>
      <c r="AU187" s="418"/>
      <c r="AV187" s="418"/>
      <c r="AW187" s="418"/>
      <c r="AX187" s="418"/>
      <c r="AY187" s="418"/>
      <c r="AZ187" s="418"/>
      <c r="BA187" s="418"/>
      <c r="BB187" s="418"/>
      <c r="BC187" s="418"/>
      <c r="BD187" s="418"/>
      <c r="BE187" s="420"/>
      <c r="BF187" s="420"/>
      <c r="BG187" s="420"/>
      <c r="BH187" s="420"/>
      <c r="BI187" s="420"/>
      <c r="BJ187" s="420"/>
      <c r="BK187" s="420"/>
      <c r="BL187" s="420"/>
      <c r="BM187" s="420"/>
      <c r="BN187" s="420"/>
      <c r="BO187" s="420"/>
      <c r="BP187" s="420"/>
      <c r="BQ187" s="420"/>
      <c r="BR187" s="420"/>
      <c r="BS187" s="418"/>
      <c r="BT187" s="418"/>
      <c r="BU18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8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7" s="423">
        <f>+SUM(BDCORRECTIVAINF[[#This Row],[Coste Chasis]:[Coste Mecanica]])</f>
        <v>62000</v>
      </c>
    </row>
    <row r="188" spans="1:78" ht="12.75" x14ac:dyDescent="0.2">
      <c r="A188" s="411">
        <v>3017</v>
      </c>
      <c r="B188" s="412" t="s">
        <v>129</v>
      </c>
      <c r="C188" s="413" t="s">
        <v>81</v>
      </c>
      <c r="D188" s="413" t="s">
        <v>639</v>
      </c>
      <c r="E188" s="413" t="s">
        <v>162</v>
      </c>
      <c r="F188" s="413" t="s">
        <v>640</v>
      </c>
      <c r="G188" s="414" t="s">
        <v>595</v>
      </c>
      <c r="H188" s="415">
        <v>44913</v>
      </c>
      <c r="I188" s="415">
        <v>44913</v>
      </c>
      <c r="J188" s="416">
        <f>BDCORRECTIVAINF[[#This Row],[Fecha Fin]]-BDCORRECTIVAINF[[#This Row],[Fecha entrada]]+1</f>
        <v>1</v>
      </c>
      <c r="K188" s="417"/>
      <c r="L188" s="417"/>
      <c r="M188" s="417"/>
      <c r="N188" s="417"/>
      <c r="O188" s="417">
        <v>1</v>
      </c>
      <c r="P188" s="418"/>
      <c r="Q188" s="418">
        <v>1</v>
      </c>
      <c r="R188" s="418"/>
      <c r="S188" s="418"/>
      <c r="T188" s="418"/>
      <c r="U188" s="418"/>
      <c r="V188" s="418"/>
      <c r="W188" s="418"/>
      <c r="X188" s="418"/>
      <c r="Y188" s="418"/>
      <c r="Z188" s="418"/>
      <c r="AA188" s="418"/>
      <c r="AB188" s="418"/>
      <c r="AC188" s="418"/>
      <c r="AD188" s="418"/>
      <c r="AE188" s="418"/>
      <c r="AF188" s="418"/>
      <c r="AG188" s="418"/>
      <c r="AH188" s="418"/>
      <c r="AI188" s="418"/>
      <c r="AJ188" s="418"/>
      <c r="AK188" s="418"/>
      <c r="AL188" s="418"/>
      <c r="AM188" s="418"/>
      <c r="AN188" s="418"/>
      <c r="AO188" s="418"/>
      <c r="AP188" s="418"/>
      <c r="AQ188" s="418"/>
      <c r="AR188" s="418"/>
      <c r="AS188" s="418"/>
      <c r="AT188" s="418"/>
      <c r="AU188" s="418"/>
      <c r="AV188" s="418"/>
      <c r="AW188" s="418"/>
      <c r="AX188" s="418"/>
      <c r="AY188" s="418"/>
      <c r="AZ188" s="418"/>
      <c r="BA188" s="418"/>
      <c r="BB188" s="418"/>
      <c r="BC188" s="418"/>
      <c r="BD188" s="418"/>
      <c r="BE188" s="420"/>
      <c r="BF188" s="420"/>
      <c r="BG188" s="420"/>
      <c r="BH188" s="420"/>
      <c r="BI188" s="420"/>
      <c r="BJ188" s="420"/>
      <c r="BK188" s="420"/>
      <c r="BL188" s="420"/>
      <c r="BM188" s="420"/>
      <c r="BN188" s="420"/>
      <c r="BO188" s="420"/>
      <c r="BP188" s="420"/>
      <c r="BQ188" s="420"/>
      <c r="BR188" s="420"/>
      <c r="BS188" s="418"/>
      <c r="BT188" s="418"/>
      <c r="BU18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18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8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8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8" s="423">
        <f>+SUM(BDCORRECTIVAINF[[#This Row],[Coste Chasis]:[Coste Mecanica]])</f>
        <v>11000</v>
      </c>
    </row>
    <row r="189" spans="1:78" ht="12.75" x14ac:dyDescent="0.2">
      <c r="A189" s="411">
        <v>3016</v>
      </c>
      <c r="B189" s="412" t="s">
        <v>107</v>
      </c>
      <c r="C189" s="413" t="s">
        <v>81</v>
      </c>
      <c r="D189" s="413" t="s">
        <v>639</v>
      </c>
      <c r="E189" s="413" t="s">
        <v>162</v>
      </c>
      <c r="F189" s="413" t="s">
        <v>648</v>
      </c>
      <c r="G189" s="414" t="s">
        <v>595</v>
      </c>
      <c r="H189" s="415">
        <v>44914</v>
      </c>
      <c r="I189" s="415">
        <v>44914</v>
      </c>
      <c r="J189" s="416">
        <f>BDCORRECTIVAINF[[#This Row],[Fecha Fin]]-BDCORRECTIVAINF[[#This Row],[Fecha entrada]]+1</f>
        <v>1</v>
      </c>
      <c r="K189" s="417"/>
      <c r="L189" s="417"/>
      <c r="M189" s="417">
        <v>1</v>
      </c>
      <c r="N189" s="417"/>
      <c r="O189" s="417"/>
      <c r="P189" s="418"/>
      <c r="Q189" s="418"/>
      <c r="R189" s="418"/>
      <c r="S189" s="418"/>
      <c r="T189" s="418"/>
      <c r="U189" s="418"/>
      <c r="V189" s="418"/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418"/>
      <c r="AL189" s="418"/>
      <c r="AM189" s="418"/>
      <c r="AN189" s="418"/>
      <c r="AO189" s="418"/>
      <c r="AP189" s="418"/>
      <c r="AQ189" s="418"/>
      <c r="AR189" s="418"/>
      <c r="AS189" s="418"/>
      <c r="AT189" s="418"/>
      <c r="AU189" s="418"/>
      <c r="AV189" s="418"/>
      <c r="AW189" s="418"/>
      <c r="AX189" s="418"/>
      <c r="AY189" s="418"/>
      <c r="AZ189" s="418"/>
      <c r="BA189" s="418"/>
      <c r="BB189" s="418">
        <v>1</v>
      </c>
      <c r="BC189" s="418"/>
      <c r="BD189" s="418"/>
      <c r="BE189" s="420"/>
      <c r="BF189" s="420"/>
      <c r="BG189" s="420"/>
      <c r="BH189" s="420"/>
      <c r="BI189" s="420"/>
      <c r="BJ189" s="420"/>
      <c r="BK189" s="420"/>
      <c r="BL189" s="420"/>
      <c r="BM189" s="420"/>
      <c r="BN189" s="420"/>
      <c r="BO189" s="420"/>
      <c r="BP189" s="420"/>
      <c r="BQ189" s="420"/>
      <c r="BR189" s="420"/>
      <c r="BS189" s="418"/>
      <c r="BT189" s="418"/>
      <c r="BU18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8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8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8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8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89" s="423">
        <f>+SUM(BDCORRECTIVAINF[[#This Row],[Coste Chasis]:[Coste Mecanica]])</f>
        <v>16000</v>
      </c>
    </row>
    <row r="190" spans="1:78" ht="12.75" x14ac:dyDescent="0.2">
      <c r="A190" s="411">
        <v>3015</v>
      </c>
      <c r="B190" s="412" t="s">
        <v>109</v>
      </c>
      <c r="C190" s="413" t="s">
        <v>81</v>
      </c>
      <c r="D190" s="413" t="s">
        <v>639</v>
      </c>
      <c r="E190" s="413" t="s">
        <v>162</v>
      </c>
      <c r="F190" s="413" t="s">
        <v>680</v>
      </c>
      <c r="G190" s="414" t="s">
        <v>595</v>
      </c>
      <c r="H190" s="415">
        <v>44913</v>
      </c>
      <c r="I190" s="415">
        <v>44913</v>
      </c>
      <c r="J190" s="416">
        <f>BDCORRECTIVAINF[[#This Row],[Fecha Fin]]-BDCORRECTIVAINF[[#This Row],[Fecha entrada]]+1</f>
        <v>1</v>
      </c>
      <c r="K190" s="417"/>
      <c r="L190" s="417">
        <v>1</v>
      </c>
      <c r="M190" s="417"/>
      <c r="N190" s="417"/>
      <c r="O190" s="417"/>
      <c r="P190" s="418"/>
      <c r="Q190" s="418"/>
      <c r="R190" s="418"/>
      <c r="S190" s="418"/>
      <c r="T190" s="418"/>
      <c r="U190" s="418"/>
      <c r="V190" s="418"/>
      <c r="W190" s="418"/>
      <c r="X190" s="418"/>
      <c r="Y190" s="418"/>
      <c r="Z190" s="418"/>
      <c r="AA190" s="418"/>
      <c r="AB190" s="418"/>
      <c r="AC190" s="418"/>
      <c r="AD190" s="418"/>
      <c r="AE190" s="418"/>
      <c r="AF190" s="418"/>
      <c r="AG190" s="418"/>
      <c r="AH190" s="418"/>
      <c r="AI190" s="418"/>
      <c r="AJ190" s="418"/>
      <c r="AK190" s="418"/>
      <c r="AL190" s="418"/>
      <c r="AM190" s="418"/>
      <c r="AN190" s="418"/>
      <c r="AO190" s="418"/>
      <c r="AP190" s="418"/>
      <c r="AQ190" s="418"/>
      <c r="AR190" s="418"/>
      <c r="AS190" s="418">
        <v>1</v>
      </c>
      <c r="AT190" s="418"/>
      <c r="AU190" s="418"/>
      <c r="AV190" s="418"/>
      <c r="AW190" s="418"/>
      <c r="AX190" s="418"/>
      <c r="AY190" s="418"/>
      <c r="AZ190" s="418"/>
      <c r="BA190" s="418"/>
      <c r="BB190" s="418"/>
      <c r="BC190" s="418"/>
      <c r="BD190" s="418"/>
      <c r="BE190" s="420"/>
      <c r="BF190" s="420"/>
      <c r="BG190" s="420"/>
      <c r="BH190" s="420"/>
      <c r="BI190" s="420"/>
      <c r="BJ190" s="420"/>
      <c r="BK190" s="420"/>
      <c r="BL190" s="420"/>
      <c r="BM190" s="420"/>
      <c r="BN190" s="420"/>
      <c r="BO190" s="420"/>
      <c r="BP190" s="420"/>
      <c r="BQ190" s="420"/>
      <c r="BR190" s="420"/>
      <c r="BS190" s="418"/>
      <c r="BT190" s="418"/>
      <c r="BU19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9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0" s="423">
        <f>+SUM(BDCORRECTIVAINF[[#This Row],[Coste Chasis]:[Coste Mecanica]])</f>
        <v>62000</v>
      </c>
    </row>
    <row r="191" spans="1:78" ht="12.75" x14ac:dyDescent="0.2">
      <c r="A191" s="411">
        <v>3014</v>
      </c>
      <c r="B191" s="412" t="s">
        <v>156</v>
      </c>
      <c r="C191" s="413" t="s">
        <v>178</v>
      </c>
      <c r="D191" s="413" t="s">
        <v>639</v>
      </c>
      <c r="E191" s="413" t="s">
        <v>162</v>
      </c>
      <c r="F191" s="413" t="s">
        <v>725</v>
      </c>
      <c r="G191" s="414" t="s">
        <v>595</v>
      </c>
      <c r="H191" s="415">
        <v>44913</v>
      </c>
      <c r="I191" s="415">
        <v>44913</v>
      </c>
      <c r="J191" s="416">
        <f>BDCORRECTIVAINF[[#This Row],[Fecha Fin]]-BDCORRECTIVAINF[[#This Row],[Fecha entrada]]+1</f>
        <v>1</v>
      </c>
      <c r="K191" s="417"/>
      <c r="L191" s="417">
        <v>1</v>
      </c>
      <c r="M191" s="417"/>
      <c r="N191" s="417"/>
      <c r="O191" s="417"/>
      <c r="P191" s="418"/>
      <c r="Q191" s="418"/>
      <c r="R191" s="418"/>
      <c r="S191" s="418"/>
      <c r="T191" s="418"/>
      <c r="U191" s="418"/>
      <c r="V191" s="418"/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418"/>
      <c r="AL191" s="418"/>
      <c r="AM191" s="418"/>
      <c r="AN191" s="418"/>
      <c r="AO191" s="418"/>
      <c r="AP191" s="418"/>
      <c r="AQ191" s="418"/>
      <c r="AR191" s="418"/>
      <c r="AS191" s="418">
        <v>1</v>
      </c>
      <c r="AT191" s="418"/>
      <c r="AU191" s="418"/>
      <c r="AV191" s="418"/>
      <c r="AW191" s="418"/>
      <c r="AX191" s="418"/>
      <c r="AY191" s="418"/>
      <c r="AZ191" s="418"/>
      <c r="BA191" s="418"/>
      <c r="BB191" s="418"/>
      <c r="BC191" s="418"/>
      <c r="BD191" s="418"/>
      <c r="BE191" s="420"/>
      <c r="BF191" s="420"/>
      <c r="BG191" s="420"/>
      <c r="BH191" s="420"/>
      <c r="BI191" s="420"/>
      <c r="BJ191" s="420"/>
      <c r="BK191" s="420"/>
      <c r="BL191" s="420"/>
      <c r="BM191" s="420"/>
      <c r="BN191" s="420"/>
      <c r="BO191" s="420"/>
      <c r="BP191" s="420"/>
      <c r="BQ191" s="420"/>
      <c r="BR191" s="420"/>
      <c r="BS191" s="418"/>
      <c r="BT191" s="418"/>
      <c r="BU19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19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1" s="423">
        <f>+SUM(BDCORRECTIVAINF[[#This Row],[Coste Chasis]:[Coste Mecanica]])</f>
        <v>62000</v>
      </c>
    </row>
    <row r="192" spans="1:78" ht="12.75" x14ac:dyDescent="0.2">
      <c r="A192" s="411">
        <v>3013</v>
      </c>
      <c r="B192" s="412" t="s">
        <v>275</v>
      </c>
      <c r="C192" s="413" t="s">
        <v>81</v>
      </c>
      <c r="D192" s="413" t="s">
        <v>639</v>
      </c>
      <c r="E192" s="413" t="s">
        <v>162</v>
      </c>
      <c r="F192" s="413" t="s">
        <v>648</v>
      </c>
      <c r="G192" s="414" t="s">
        <v>595</v>
      </c>
      <c r="H192" s="415">
        <v>44911</v>
      </c>
      <c r="I192" s="415">
        <v>44911</v>
      </c>
      <c r="J192" s="416">
        <f>BDCORRECTIVAINF[[#This Row],[Fecha Fin]]-BDCORRECTIVAINF[[#This Row],[Fecha entrada]]+1</f>
        <v>1</v>
      </c>
      <c r="K192" s="417"/>
      <c r="L192" s="417"/>
      <c r="M192" s="417">
        <v>1</v>
      </c>
      <c r="N192" s="417"/>
      <c r="O192" s="417"/>
      <c r="P192" s="418"/>
      <c r="Q192" s="418"/>
      <c r="R192" s="418"/>
      <c r="S192" s="418"/>
      <c r="T192" s="418"/>
      <c r="U192" s="418"/>
      <c r="V192" s="418"/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418"/>
      <c r="AL192" s="418"/>
      <c r="AM192" s="418"/>
      <c r="AN192" s="418"/>
      <c r="AO192" s="418"/>
      <c r="AP192" s="418"/>
      <c r="AQ192" s="418"/>
      <c r="AR192" s="418"/>
      <c r="AS192" s="418"/>
      <c r="AT192" s="418"/>
      <c r="AU192" s="418"/>
      <c r="AV192" s="418"/>
      <c r="AW192" s="418"/>
      <c r="AX192" s="418"/>
      <c r="AY192" s="418"/>
      <c r="AZ192" s="418"/>
      <c r="BA192" s="418"/>
      <c r="BB192" s="418">
        <v>1</v>
      </c>
      <c r="BC192" s="418"/>
      <c r="BD192" s="418"/>
      <c r="BE192" s="420"/>
      <c r="BF192" s="420"/>
      <c r="BG192" s="420"/>
      <c r="BH192" s="420"/>
      <c r="BI192" s="420"/>
      <c r="BJ192" s="420"/>
      <c r="BK192" s="420"/>
      <c r="BL192" s="420"/>
      <c r="BM192" s="420"/>
      <c r="BN192" s="420"/>
      <c r="BO192" s="420"/>
      <c r="BP192" s="420"/>
      <c r="BQ192" s="420"/>
      <c r="BR192" s="420"/>
      <c r="BS192" s="418"/>
      <c r="BT192" s="418"/>
      <c r="BU19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19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2" s="423">
        <f>+SUM(BDCORRECTIVAINF[[#This Row],[Coste Chasis]:[Coste Mecanica]])</f>
        <v>16000</v>
      </c>
    </row>
    <row r="193" spans="1:78" ht="12.75" x14ac:dyDescent="0.2">
      <c r="A193" s="411">
        <v>3012</v>
      </c>
      <c r="B193" s="412" t="s">
        <v>129</v>
      </c>
      <c r="C193" s="413" t="s">
        <v>81</v>
      </c>
      <c r="D193" s="413" t="s">
        <v>639</v>
      </c>
      <c r="E193" s="413" t="s">
        <v>162</v>
      </c>
      <c r="F193" s="413" t="s">
        <v>640</v>
      </c>
      <c r="G193" s="414" t="s">
        <v>595</v>
      </c>
      <c r="H193" s="415">
        <v>44906</v>
      </c>
      <c r="I193" s="415">
        <v>44906</v>
      </c>
      <c r="J193" s="416">
        <f>BDCORRECTIVAINF[[#This Row],[Fecha Fin]]-BDCORRECTIVAINF[[#This Row],[Fecha entrada]]+1</f>
        <v>1</v>
      </c>
      <c r="K193" s="417"/>
      <c r="L193" s="417">
        <v>1</v>
      </c>
      <c r="M193" s="417"/>
      <c r="N193" s="417"/>
      <c r="O193" s="417"/>
      <c r="P193" s="418"/>
      <c r="Q193" s="418"/>
      <c r="R193" s="418"/>
      <c r="S193" s="418"/>
      <c r="T193" s="418"/>
      <c r="U193" s="418"/>
      <c r="V193" s="418"/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418"/>
      <c r="AL193" s="418"/>
      <c r="AM193" s="418"/>
      <c r="AN193" s="418"/>
      <c r="AO193" s="418"/>
      <c r="AP193" s="418"/>
      <c r="AQ193" s="418"/>
      <c r="AR193" s="418"/>
      <c r="AS193" s="418"/>
      <c r="AT193" s="418"/>
      <c r="AU193" s="418">
        <v>1</v>
      </c>
      <c r="AV193" s="418"/>
      <c r="AW193" s="418"/>
      <c r="AX193" s="418"/>
      <c r="AY193" s="418"/>
      <c r="AZ193" s="418"/>
      <c r="BA193" s="418"/>
      <c r="BB193" s="418"/>
      <c r="BC193" s="418"/>
      <c r="BD193" s="418"/>
      <c r="BE193" s="420"/>
      <c r="BF193" s="420"/>
      <c r="BG193" s="420"/>
      <c r="BH193" s="420"/>
      <c r="BI193" s="420"/>
      <c r="BJ193" s="420"/>
      <c r="BK193" s="420"/>
      <c r="BL193" s="420"/>
      <c r="BM193" s="420"/>
      <c r="BN193" s="420"/>
      <c r="BO193" s="420"/>
      <c r="BP193" s="420"/>
      <c r="BQ193" s="420"/>
      <c r="BR193" s="420"/>
      <c r="BS193" s="418"/>
      <c r="BT193" s="418"/>
      <c r="BU19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60000</v>
      </c>
      <c r="BW19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3" s="423">
        <f>+SUM(BDCORRECTIVAINF[[#This Row],[Coste Chasis]:[Coste Mecanica]])</f>
        <v>60000</v>
      </c>
    </row>
    <row r="194" spans="1:78" ht="12.75" x14ac:dyDescent="0.2">
      <c r="A194" s="411">
        <v>3011</v>
      </c>
      <c r="B194" s="412" t="s">
        <v>107</v>
      </c>
      <c r="C194" s="413" t="s">
        <v>81</v>
      </c>
      <c r="D194" s="413" t="s">
        <v>639</v>
      </c>
      <c r="E194" s="413" t="s">
        <v>162</v>
      </c>
      <c r="F194" s="413" t="s">
        <v>648</v>
      </c>
      <c r="G194" s="414" t="s">
        <v>595</v>
      </c>
      <c r="H194" s="415">
        <v>44906</v>
      </c>
      <c r="I194" s="415">
        <v>44906</v>
      </c>
      <c r="J194" s="416">
        <f>BDCORRECTIVAINF[[#This Row],[Fecha Fin]]-BDCORRECTIVAINF[[#This Row],[Fecha entrada]]+1</f>
        <v>1</v>
      </c>
      <c r="K194" s="417"/>
      <c r="L194" s="417">
        <v>1</v>
      </c>
      <c r="M194" s="417"/>
      <c r="N194" s="417"/>
      <c r="O194" s="417"/>
      <c r="P194" s="418"/>
      <c r="Q194" s="418"/>
      <c r="R194" s="418"/>
      <c r="S194" s="418"/>
      <c r="T194" s="418"/>
      <c r="U194" s="418"/>
      <c r="V194" s="418"/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418"/>
      <c r="AL194" s="418"/>
      <c r="AM194" s="418"/>
      <c r="AN194" s="418"/>
      <c r="AO194" s="418"/>
      <c r="AP194" s="418"/>
      <c r="AQ194" s="418"/>
      <c r="AR194" s="418"/>
      <c r="AS194" s="418"/>
      <c r="AT194" s="418"/>
      <c r="AU194" s="418"/>
      <c r="AV194" s="418"/>
      <c r="AW194" s="418"/>
      <c r="AX194" s="418"/>
      <c r="AY194" s="418"/>
      <c r="AZ194" s="418"/>
      <c r="BA194" s="418"/>
      <c r="BB194" s="418"/>
      <c r="BC194" s="418"/>
      <c r="BD194" s="418"/>
      <c r="BE194" s="420"/>
      <c r="BF194" s="420"/>
      <c r="BG194" s="420"/>
      <c r="BH194" s="420"/>
      <c r="BI194" s="420"/>
      <c r="BJ194" s="420"/>
      <c r="BK194" s="420"/>
      <c r="BL194" s="420"/>
      <c r="BM194" s="420"/>
      <c r="BN194" s="420"/>
      <c r="BO194" s="420"/>
      <c r="BP194" s="420"/>
      <c r="BQ194" s="420"/>
      <c r="BR194" s="420"/>
      <c r="BS194" s="418"/>
      <c r="BT194" s="418"/>
      <c r="BU19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4" s="423">
        <f>+SUM(BDCORRECTIVAINF[[#This Row],[Coste Chasis]:[Coste Mecanica]])</f>
        <v>0</v>
      </c>
    </row>
    <row r="195" spans="1:78" ht="12.75" x14ac:dyDescent="0.2">
      <c r="A195" s="411">
        <v>3010</v>
      </c>
      <c r="B195" s="412" t="s">
        <v>275</v>
      </c>
      <c r="C195" s="413" t="s">
        <v>81</v>
      </c>
      <c r="D195" s="413" t="s">
        <v>639</v>
      </c>
      <c r="E195" s="413" t="s">
        <v>162</v>
      </c>
      <c r="F195" s="413" t="s">
        <v>648</v>
      </c>
      <c r="G195" s="414" t="s">
        <v>595</v>
      </c>
      <c r="H195" s="415">
        <v>44906</v>
      </c>
      <c r="I195" s="415">
        <v>44906</v>
      </c>
      <c r="J195" s="416">
        <f>BDCORRECTIVAINF[[#This Row],[Fecha Fin]]-BDCORRECTIVAINF[[#This Row],[Fecha entrada]]+1</f>
        <v>1</v>
      </c>
      <c r="K195" s="417"/>
      <c r="L195" s="417">
        <v>1</v>
      </c>
      <c r="M195" s="417"/>
      <c r="N195" s="417"/>
      <c r="O195" s="417"/>
      <c r="P195" s="418"/>
      <c r="Q195" s="418"/>
      <c r="R195" s="418"/>
      <c r="S195" s="418"/>
      <c r="T195" s="418"/>
      <c r="U195" s="418"/>
      <c r="V195" s="418"/>
      <c r="W195" s="418"/>
      <c r="X195" s="418"/>
      <c r="Y195" s="418"/>
      <c r="Z195" s="418"/>
      <c r="AA195" s="418"/>
      <c r="AB195" s="418"/>
      <c r="AC195" s="418"/>
      <c r="AD195" s="418"/>
      <c r="AE195" s="418"/>
      <c r="AF195" s="418"/>
      <c r="AG195" s="418"/>
      <c r="AH195" s="418"/>
      <c r="AI195" s="418"/>
      <c r="AJ195" s="418"/>
      <c r="AK195" s="418"/>
      <c r="AL195" s="418"/>
      <c r="AM195" s="418"/>
      <c r="AN195" s="418"/>
      <c r="AO195" s="418"/>
      <c r="AP195" s="418"/>
      <c r="AQ195" s="418"/>
      <c r="AR195" s="418"/>
      <c r="AS195" s="418"/>
      <c r="AT195" s="418"/>
      <c r="AU195" s="418"/>
      <c r="AV195" s="418"/>
      <c r="AW195" s="418"/>
      <c r="AX195" s="418"/>
      <c r="AY195" s="418"/>
      <c r="AZ195" s="418"/>
      <c r="BA195" s="418"/>
      <c r="BB195" s="418"/>
      <c r="BC195" s="418"/>
      <c r="BD195" s="418"/>
      <c r="BE195" s="420"/>
      <c r="BF195" s="420"/>
      <c r="BG195" s="420"/>
      <c r="BH195" s="420"/>
      <c r="BI195" s="420"/>
      <c r="BJ195" s="420"/>
      <c r="BK195" s="420"/>
      <c r="BL195" s="420"/>
      <c r="BM195" s="420"/>
      <c r="BN195" s="420"/>
      <c r="BO195" s="420"/>
      <c r="BP195" s="420"/>
      <c r="BQ195" s="420"/>
      <c r="BR195" s="420"/>
      <c r="BS195" s="418"/>
      <c r="BT195" s="418"/>
      <c r="BU19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5" s="423">
        <f>+SUM(BDCORRECTIVAINF[[#This Row],[Coste Chasis]:[Coste Mecanica]])</f>
        <v>0</v>
      </c>
    </row>
    <row r="196" spans="1:78" ht="12.75" x14ac:dyDescent="0.2">
      <c r="A196" s="411">
        <v>3009</v>
      </c>
      <c r="B196" s="412" t="s">
        <v>109</v>
      </c>
      <c r="C196" s="413" t="s">
        <v>81</v>
      </c>
      <c r="D196" s="413" t="s">
        <v>639</v>
      </c>
      <c r="E196" s="413" t="s">
        <v>162</v>
      </c>
      <c r="F196" s="413" t="s">
        <v>680</v>
      </c>
      <c r="G196" s="414" t="s">
        <v>595</v>
      </c>
      <c r="H196" s="415">
        <v>44906</v>
      </c>
      <c r="I196" s="415">
        <v>44906</v>
      </c>
      <c r="J196" s="416">
        <f>BDCORRECTIVAINF[[#This Row],[Fecha Fin]]-BDCORRECTIVAINF[[#This Row],[Fecha entrada]]+1</f>
        <v>1</v>
      </c>
      <c r="K196" s="417">
        <v>1</v>
      </c>
      <c r="L196" s="417"/>
      <c r="M196" s="417"/>
      <c r="N196" s="417"/>
      <c r="O196" s="417"/>
      <c r="P196" s="418"/>
      <c r="Q196" s="418"/>
      <c r="R196" s="418"/>
      <c r="S196" s="418"/>
      <c r="T196" s="418"/>
      <c r="U196" s="418"/>
      <c r="V196" s="418"/>
      <c r="W196" s="418"/>
      <c r="X196" s="418"/>
      <c r="Y196" s="418"/>
      <c r="Z196" s="418"/>
      <c r="AA196" s="418"/>
      <c r="AB196" s="418"/>
      <c r="AC196" s="418"/>
      <c r="AD196" s="418"/>
      <c r="AE196" s="418"/>
      <c r="AF196" s="418"/>
      <c r="AG196" s="418"/>
      <c r="AH196" s="418"/>
      <c r="AI196" s="418"/>
      <c r="AJ196" s="418"/>
      <c r="AK196" s="418">
        <v>1</v>
      </c>
      <c r="AL196" s="418"/>
      <c r="AM196" s="418"/>
      <c r="AN196" s="418"/>
      <c r="AO196" s="418"/>
      <c r="AP196" s="418"/>
      <c r="AQ196" s="418"/>
      <c r="AR196" s="418"/>
      <c r="AS196" s="418"/>
      <c r="AT196" s="418"/>
      <c r="AU196" s="418"/>
      <c r="AV196" s="418"/>
      <c r="AW196" s="418"/>
      <c r="AX196" s="418"/>
      <c r="AY196" s="418"/>
      <c r="AZ196" s="418"/>
      <c r="BA196" s="418"/>
      <c r="BB196" s="418"/>
      <c r="BC196" s="418"/>
      <c r="BD196" s="418"/>
      <c r="BE196" s="420"/>
      <c r="BF196" s="420"/>
      <c r="BG196" s="420"/>
      <c r="BH196" s="420"/>
      <c r="BI196" s="420"/>
      <c r="BJ196" s="420"/>
      <c r="BK196" s="420"/>
      <c r="BL196" s="420"/>
      <c r="BM196" s="420"/>
      <c r="BN196" s="420"/>
      <c r="BO196" s="420"/>
      <c r="BP196" s="420"/>
      <c r="BQ196" s="420"/>
      <c r="BR196" s="420"/>
      <c r="BS196" s="418"/>
      <c r="BT196" s="418"/>
      <c r="BU19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15000</v>
      </c>
      <c r="BV19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6" s="423">
        <f>+SUM(BDCORRECTIVAINF[[#This Row],[Coste Chasis]:[Coste Mecanica]])</f>
        <v>15000</v>
      </c>
    </row>
    <row r="197" spans="1:78" ht="12.75" x14ac:dyDescent="0.2">
      <c r="A197" s="411">
        <v>3008</v>
      </c>
      <c r="B197" s="412" t="s">
        <v>113</v>
      </c>
      <c r="C197" s="413" t="s">
        <v>81</v>
      </c>
      <c r="D197" s="413" t="s">
        <v>639</v>
      </c>
      <c r="E197" s="413" t="s">
        <v>162</v>
      </c>
      <c r="F197" s="413" t="s">
        <v>640</v>
      </c>
      <c r="G197" s="414" t="s">
        <v>595</v>
      </c>
      <c r="H197" s="415">
        <v>44905</v>
      </c>
      <c r="I197" s="415">
        <v>44905</v>
      </c>
      <c r="J197" s="416">
        <f>BDCORRECTIVAINF[[#This Row],[Fecha Fin]]-BDCORRECTIVAINF[[#This Row],[Fecha entrada]]+1</f>
        <v>1</v>
      </c>
      <c r="K197" s="417">
        <v>1</v>
      </c>
      <c r="L197" s="417"/>
      <c r="M197" s="417"/>
      <c r="N197" s="417"/>
      <c r="O197" s="417"/>
      <c r="P197" s="418"/>
      <c r="Q197" s="418"/>
      <c r="R197" s="418"/>
      <c r="S197" s="418"/>
      <c r="T197" s="418"/>
      <c r="U197" s="418"/>
      <c r="V197" s="418"/>
      <c r="W197" s="418"/>
      <c r="X197" s="418"/>
      <c r="Y197" s="418"/>
      <c r="Z197" s="418">
        <v>1</v>
      </c>
      <c r="AA197" s="418"/>
      <c r="AB197" s="418"/>
      <c r="AC197" s="418"/>
      <c r="AD197" s="418"/>
      <c r="AE197" s="418"/>
      <c r="AF197" s="418"/>
      <c r="AG197" s="418"/>
      <c r="AH197" s="418"/>
      <c r="AI197" s="418"/>
      <c r="AJ197" s="418"/>
      <c r="AK197" s="418"/>
      <c r="AL197" s="418"/>
      <c r="AM197" s="418"/>
      <c r="AN197" s="418"/>
      <c r="AO197" s="418"/>
      <c r="AP197" s="418"/>
      <c r="AQ197" s="418"/>
      <c r="AR197" s="418"/>
      <c r="AS197" s="418"/>
      <c r="AT197" s="418"/>
      <c r="AU197" s="418"/>
      <c r="AV197" s="418"/>
      <c r="AW197" s="418"/>
      <c r="AX197" s="418"/>
      <c r="AY197" s="418"/>
      <c r="AZ197" s="418"/>
      <c r="BA197" s="418"/>
      <c r="BB197" s="418"/>
      <c r="BC197" s="418"/>
      <c r="BD197" s="418"/>
      <c r="BE197" s="420"/>
      <c r="BF197" s="420"/>
      <c r="BG197" s="420"/>
      <c r="BH197" s="420"/>
      <c r="BI197" s="420"/>
      <c r="BJ197" s="420"/>
      <c r="BK197" s="420"/>
      <c r="BL197" s="420"/>
      <c r="BM197" s="420"/>
      <c r="BN197" s="420"/>
      <c r="BO197" s="420"/>
      <c r="BP197" s="420"/>
      <c r="BQ197" s="420"/>
      <c r="BR197" s="420"/>
      <c r="BS197" s="418"/>
      <c r="BT197" s="418"/>
      <c r="BU19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20000</v>
      </c>
      <c r="BV19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7" s="423">
        <f>+SUM(BDCORRECTIVAINF[[#This Row],[Coste Chasis]:[Coste Mecanica]])</f>
        <v>20000</v>
      </c>
    </row>
    <row r="198" spans="1:78" ht="12.75" x14ac:dyDescent="0.2">
      <c r="A198" s="411">
        <v>3006</v>
      </c>
      <c r="B198" s="412" t="s">
        <v>107</v>
      </c>
      <c r="C198" s="413" t="s">
        <v>81</v>
      </c>
      <c r="D198" s="413" t="s">
        <v>639</v>
      </c>
      <c r="E198" s="413" t="s">
        <v>162</v>
      </c>
      <c r="F198" s="413" t="s">
        <v>648</v>
      </c>
      <c r="G198" s="414" t="s">
        <v>595</v>
      </c>
      <c r="H198" s="415">
        <v>44905</v>
      </c>
      <c r="I198" s="415">
        <v>44905</v>
      </c>
      <c r="J198" s="416">
        <f>BDCORRECTIVAINF[[#This Row],[Fecha Fin]]-BDCORRECTIVAINF[[#This Row],[Fecha entrada]]+1</f>
        <v>1</v>
      </c>
      <c r="K198" s="417"/>
      <c r="L198" s="417"/>
      <c r="M198" s="417"/>
      <c r="N198" s="417"/>
      <c r="O198" s="417">
        <v>1</v>
      </c>
      <c r="P198" s="418"/>
      <c r="Q198" s="418"/>
      <c r="R198" s="418"/>
      <c r="S198" s="418"/>
      <c r="T198" s="418"/>
      <c r="U198" s="418"/>
      <c r="V198" s="418"/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418"/>
      <c r="AL198" s="418"/>
      <c r="AM198" s="418"/>
      <c r="AN198" s="418"/>
      <c r="AO198" s="418"/>
      <c r="AP198" s="418"/>
      <c r="AQ198" s="418"/>
      <c r="AR198" s="418"/>
      <c r="AS198" s="418"/>
      <c r="AT198" s="418"/>
      <c r="AU198" s="418"/>
      <c r="AV198" s="418"/>
      <c r="AW198" s="418"/>
      <c r="AX198" s="418"/>
      <c r="AY198" s="418"/>
      <c r="AZ198" s="418"/>
      <c r="BA198" s="418"/>
      <c r="BB198" s="418"/>
      <c r="BC198" s="418"/>
      <c r="BD198" s="418"/>
      <c r="BE198" s="420"/>
      <c r="BF198" s="420"/>
      <c r="BG198" s="420"/>
      <c r="BH198" s="420"/>
      <c r="BI198" s="420"/>
      <c r="BJ198" s="420"/>
      <c r="BK198" s="420"/>
      <c r="BL198" s="420"/>
      <c r="BM198" s="420"/>
      <c r="BN198" s="420"/>
      <c r="BO198" s="420"/>
      <c r="BP198" s="420"/>
      <c r="BQ198" s="420"/>
      <c r="BR198" s="420"/>
      <c r="BS198" s="418"/>
      <c r="BT198" s="418"/>
      <c r="BU19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19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8" s="423">
        <f>+SUM(BDCORRECTIVAINF[[#This Row],[Coste Chasis]:[Coste Mecanica]])</f>
        <v>0</v>
      </c>
    </row>
    <row r="199" spans="1:78" ht="12.75" x14ac:dyDescent="0.2">
      <c r="A199" s="411">
        <v>3005</v>
      </c>
      <c r="B199" s="412" t="s">
        <v>156</v>
      </c>
      <c r="C199" s="413" t="s">
        <v>178</v>
      </c>
      <c r="D199" s="413" t="s">
        <v>639</v>
      </c>
      <c r="E199" s="413" t="s">
        <v>162</v>
      </c>
      <c r="F199" s="413" t="s">
        <v>725</v>
      </c>
      <c r="G199" s="414" t="s">
        <v>595</v>
      </c>
      <c r="H199" s="415">
        <v>44905</v>
      </c>
      <c r="I199" s="415">
        <v>44905</v>
      </c>
      <c r="J199" s="416">
        <f>BDCORRECTIVAINF[[#This Row],[Fecha Fin]]-BDCORRECTIVAINF[[#This Row],[Fecha entrada]]+1</f>
        <v>1</v>
      </c>
      <c r="K199" s="417"/>
      <c r="L199" s="417">
        <v>1</v>
      </c>
      <c r="M199" s="417"/>
      <c r="N199" s="417"/>
      <c r="O199" s="417"/>
      <c r="P199" s="418"/>
      <c r="Q199" s="418"/>
      <c r="R199" s="418"/>
      <c r="S199" s="418"/>
      <c r="T199" s="418"/>
      <c r="U199" s="418"/>
      <c r="V199" s="418"/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418"/>
      <c r="AL199" s="418"/>
      <c r="AM199" s="418"/>
      <c r="AN199" s="418"/>
      <c r="AO199" s="418"/>
      <c r="AP199" s="418"/>
      <c r="AQ199" s="418">
        <v>1</v>
      </c>
      <c r="AR199" s="418"/>
      <c r="AS199" s="418"/>
      <c r="AT199" s="418"/>
      <c r="AU199" s="418"/>
      <c r="AV199" s="418"/>
      <c r="AW199" s="418"/>
      <c r="AX199" s="418"/>
      <c r="AY199" s="418"/>
      <c r="AZ199" s="418"/>
      <c r="BA199" s="418"/>
      <c r="BB199" s="418"/>
      <c r="BC199" s="418"/>
      <c r="BD199" s="418"/>
      <c r="BE199" s="420"/>
      <c r="BF199" s="420"/>
      <c r="BG199" s="420"/>
      <c r="BH199" s="420"/>
      <c r="BI199" s="420"/>
      <c r="BJ199" s="420"/>
      <c r="BK199" s="420"/>
      <c r="BL199" s="420"/>
      <c r="BM199" s="420"/>
      <c r="BN199" s="420"/>
      <c r="BO199" s="420"/>
      <c r="BP199" s="420"/>
      <c r="BQ199" s="420"/>
      <c r="BR199" s="420"/>
      <c r="BS199" s="418"/>
      <c r="BT199" s="418"/>
      <c r="BU19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19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19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19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19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199" s="423">
        <f>+SUM(BDCORRECTIVAINF[[#This Row],[Coste Chasis]:[Coste Mecanica]])</f>
        <v>3000</v>
      </c>
    </row>
    <row r="200" spans="1:78" ht="12.75" x14ac:dyDescent="0.2">
      <c r="A200" s="411">
        <v>3004</v>
      </c>
      <c r="B200" s="412" t="s">
        <v>129</v>
      </c>
      <c r="C200" s="413" t="s">
        <v>81</v>
      </c>
      <c r="D200" s="413" t="s">
        <v>639</v>
      </c>
      <c r="E200" s="413" t="s">
        <v>162</v>
      </c>
      <c r="F200" s="413" t="s">
        <v>640</v>
      </c>
      <c r="G200" s="414" t="s">
        <v>595</v>
      </c>
      <c r="H200" s="415">
        <v>44905</v>
      </c>
      <c r="I200" s="415">
        <v>44905</v>
      </c>
      <c r="J200" s="416">
        <f>BDCORRECTIVAINF[[#This Row],[Fecha Fin]]-BDCORRECTIVAINF[[#This Row],[Fecha entrada]]+1</f>
        <v>1</v>
      </c>
      <c r="K200" s="417"/>
      <c r="L200" s="417">
        <v>1</v>
      </c>
      <c r="M200" s="417"/>
      <c r="N200" s="417"/>
      <c r="O200" s="417"/>
      <c r="P200" s="418"/>
      <c r="Q200" s="418"/>
      <c r="R200" s="418"/>
      <c r="S200" s="418"/>
      <c r="T200" s="418"/>
      <c r="U200" s="418"/>
      <c r="V200" s="418"/>
      <c r="W200" s="418"/>
      <c r="X200" s="418"/>
      <c r="Y200" s="418"/>
      <c r="Z200" s="418"/>
      <c r="AA200" s="418"/>
      <c r="AB200" s="418"/>
      <c r="AC200" s="418"/>
      <c r="AD200" s="418"/>
      <c r="AE200" s="418"/>
      <c r="AF200" s="418"/>
      <c r="AG200" s="418"/>
      <c r="AH200" s="418"/>
      <c r="AI200" s="418"/>
      <c r="AJ200" s="418"/>
      <c r="AK200" s="418"/>
      <c r="AL200" s="418"/>
      <c r="AM200" s="418"/>
      <c r="AN200" s="418"/>
      <c r="AO200" s="418"/>
      <c r="AP200" s="418"/>
      <c r="AQ200" s="418"/>
      <c r="AR200" s="418"/>
      <c r="AS200" s="418"/>
      <c r="AT200" s="418"/>
      <c r="AU200" s="418"/>
      <c r="AV200" s="418"/>
      <c r="AW200" s="418"/>
      <c r="AX200" s="418"/>
      <c r="AY200" s="418"/>
      <c r="AZ200" s="418"/>
      <c r="BA200" s="418"/>
      <c r="BB200" s="418"/>
      <c r="BC200" s="418"/>
      <c r="BD200" s="418"/>
      <c r="BE200" s="420"/>
      <c r="BF200" s="420"/>
      <c r="BG200" s="420"/>
      <c r="BH200" s="420"/>
      <c r="BI200" s="420"/>
      <c r="BJ200" s="420"/>
      <c r="BK200" s="420"/>
      <c r="BL200" s="420"/>
      <c r="BM200" s="420"/>
      <c r="BN200" s="420"/>
      <c r="BO200" s="420"/>
      <c r="BP200" s="420"/>
      <c r="BQ200" s="420"/>
      <c r="BR200" s="420"/>
      <c r="BS200" s="418"/>
      <c r="BT200" s="418"/>
      <c r="BU20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0" s="423">
        <f>+SUM(BDCORRECTIVAINF[[#This Row],[Coste Chasis]:[Coste Mecanica]])</f>
        <v>0</v>
      </c>
    </row>
    <row r="201" spans="1:78" ht="12.75" x14ac:dyDescent="0.2">
      <c r="A201" s="411">
        <f>3003</f>
        <v>3003</v>
      </c>
      <c r="B201" s="412" t="s">
        <v>109</v>
      </c>
      <c r="C201" s="413" t="s">
        <v>81</v>
      </c>
      <c r="D201" s="413" t="s">
        <v>639</v>
      </c>
      <c r="E201" s="413" t="s">
        <v>162</v>
      </c>
      <c r="F201" s="413" t="s">
        <v>680</v>
      </c>
      <c r="G201" s="414" t="s">
        <v>595</v>
      </c>
      <c r="H201" s="415">
        <v>44905</v>
      </c>
      <c r="I201" s="415">
        <v>44905</v>
      </c>
      <c r="J201" s="416">
        <f>BDCORRECTIVAINF[[#This Row],[Fecha Fin]]-BDCORRECTIVAINF[[#This Row],[Fecha entrada]]+1</f>
        <v>1</v>
      </c>
      <c r="K201" s="417"/>
      <c r="L201" s="417"/>
      <c r="M201" s="417"/>
      <c r="N201" s="417"/>
      <c r="O201" s="417">
        <v>1</v>
      </c>
      <c r="P201" s="418"/>
      <c r="Q201" s="418"/>
      <c r="R201" s="418"/>
      <c r="S201" s="418"/>
      <c r="T201" s="418"/>
      <c r="U201" s="418"/>
      <c r="V201" s="418"/>
      <c r="W201" s="418"/>
      <c r="X201" s="418"/>
      <c r="Y201" s="418"/>
      <c r="Z201" s="418"/>
      <c r="AA201" s="418"/>
      <c r="AB201" s="418"/>
      <c r="AC201" s="418"/>
      <c r="AD201" s="418"/>
      <c r="AE201" s="418"/>
      <c r="AF201" s="418"/>
      <c r="AG201" s="418"/>
      <c r="AH201" s="418"/>
      <c r="AI201" s="418"/>
      <c r="AJ201" s="418"/>
      <c r="AK201" s="418"/>
      <c r="AL201" s="418"/>
      <c r="AM201" s="418"/>
      <c r="AN201" s="418"/>
      <c r="AO201" s="418"/>
      <c r="AP201" s="418"/>
      <c r="AQ201" s="418"/>
      <c r="AR201" s="418"/>
      <c r="AS201" s="418"/>
      <c r="AT201" s="418"/>
      <c r="AU201" s="418"/>
      <c r="AV201" s="418"/>
      <c r="AW201" s="418"/>
      <c r="AX201" s="418"/>
      <c r="AY201" s="418"/>
      <c r="AZ201" s="418"/>
      <c r="BA201" s="418"/>
      <c r="BB201" s="418"/>
      <c r="BC201" s="418"/>
      <c r="BD201" s="418"/>
      <c r="BE201" s="420"/>
      <c r="BF201" s="420"/>
      <c r="BG201" s="420"/>
      <c r="BH201" s="420"/>
      <c r="BI201" s="420"/>
      <c r="BJ201" s="420"/>
      <c r="BK201" s="420"/>
      <c r="BL201" s="420"/>
      <c r="BM201" s="420"/>
      <c r="BN201" s="420"/>
      <c r="BO201" s="420"/>
      <c r="BP201" s="420"/>
      <c r="BQ201" s="420"/>
      <c r="BR201" s="420"/>
      <c r="BS201" s="418"/>
      <c r="BT201" s="418"/>
      <c r="BU20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1" s="423">
        <f>+SUM(BDCORRECTIVAINF[[#This Row],[Coste Chasis]:[Coste Mecanica]])</f>
        <v>0</v>
      </c>
    </row>
    <row r="202" spans="1:78" ht="12.75" x14ac:dyDescent="0.2">
      <c r="A202" s="433">
        <v>3002</v>
      </c>
      <c r="B202" s="412"/>
      <c r="C202" s="413" t="s">
        <v>23</v>
      </c>
      <c r="D202" s="413" t="s">
        <v>23</v>
      </c>
      <c r="E202" s="413" t="s">
        <v>23</v>
      </c>
      <c r="F202" s="412" t="s">
        <v>23</v>
      </c>
      <c r="G202" s="414"/>
      <c r="H202" s="412"/>
      <c r="I202" s="415"/>
      <c r="J202" s="416">
        <f>BDCORRECTIVAINF[[#This Row],[Fecha Fin]]-BDCORRECTIVAINF[[#This Row],[Fecha entrada]]+1</f>
        <v>1</v>
      </c>
      <c r="K202" s="417"/>
      <c r="L202" s="417"/>
      <c r="M202" s="417"/>
      <c r="N202" s="417"/>
      <c r="O202" s="417"/>
      <c r="P202" s="418"/>
      <c r="Q202" s="418"/>
      <c r="R202" s="418"/>
      <c r="S202" s="418"/>
      <c r="T202" s="418"/>
      <c r="U202" s="418"/>
      <c r="V202" s="418"/>
      <c r="W202" s="418"/>
      <c r="X202" s="418"/>
      <c r="Y202" s="418"/>
      <c r="Z202" s="418"/>
      <c r="AA202" s="418"/>
      <c r="AB202" s="418"/>
      <c r="AC202" s="418"/>
      <c r="AD202" s="418"/>
      <c r="AE202" s="418"/>
      <c r="AF202" s="418"/>
      <c r="AG202" s="418"/>
      <c r="AH202" s="418"/>
      <c r="AI202" s="418"/>
      <c r="AJ202" s="418"/>
      <c r="AK202" s="418"/>
      <c r="AL202" s="418"/>
      <c r="AM202" s="418"/>
      <c r="AN202" s="418"/>
      <c r="AO202" s="418"/>
      <c r="AP202" s="418"/>
      <c r="AQ202" s="418"/>
      <c r="AR202" s="418"/>
      <c r="AS202" s="418"/>
      <c r="AT202" s="418"/>
      <c r="AU202" s="418"/>
      <c r="AV202" s="418"/>
      <c r="AW202" s="418"/>
      <c r="AX202" s="418"/>
      <c r="AY202" s="418"/>
      <c r="AZ202" s="418"/>
      <c r="BA202" s="418"/>
      <c r="BB202" s="418"/>
      <c r="BC202" s="418"/>
      <c r="BD202" s="418"/>
      <c r="BE202" s="420"/>
      <c r="BF202" s="420"/>
      <c r="BG202" s="420"/>
      <c r="BH202" s="420"/>
      <c r="BI202" s="420"/>
      <c r="BJ202" s="420"/>
      <c r="BK202" s="420"/>
      <c r="BL202" s="420"/>
      <c r="BM202" s="420"/>
      <c r="BN202" s="420"/>
      <c r="BO202" s="420"/>
      <c r="BP202" s="420"/>
      <c r="BQ202" s="420"/>
      <c r="BR202" s="420"/>
      <c r="BS202" s="418"/>
      <c r="BT202" s="418"/>
      <c r="BU20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2" s="421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2" s="434">
        <f>+SUM(BDCORRECTIVAINF[[#This Row],[Coste Chasis]:[Coste Mecanica]])</f>
        <v>0</v>
      </c>
    </row>
    <row r="203" spans="1:78" ht="12.75" x14ac:dyDescent="0.2">
      <c r="A203" s="411">
        <v>314</v>
      </c>
      <c r="B203" s="412" t="s">
        <v>184</v>
      </c>
      <c r="C203" s="413" t="s">
        <v>178</v>
      </c>
      <c r="D203" s="413" t="s">
        <v>639</v>
      </c>
      <c r="E203" s="413" t="s">
        <v>161</v>
      </c>
      <c r="F203" s="413" t="s">
        <v>693</v>
      </c>
      <c r="G203" s="414" t="s">
        <v>597</v>
      </c>
      <c r="H203" s="415">
        <v>44938</v>
      </c>
      <c r="I203" s="415">
        <v>44938</v>
      </c>
      <c r="J203" s="416">
        <f>BDCORRECTIVAINF[[#This Row],[Fecha Fin]]-BDCORRECTIVAINF[[#This Row],[Fecha entrada]]+1</f>
        <v>1</v>
      </c>
      <c r="K203" s="417"/>
      <c r="L203" s="417">
        <v>1</v>
      </c>
      <c r="M203" s="417"/>
      <c r="N203" s="417"/>
      <c r="O203" s="417"/>
      <c r="P203" s="418"/>
      <c r="Q203" s="418"/>
      <c r="R203" s="418"/>
      <c r="S203" s="418"/>
      <c r="T203" s="418"/>
      <c r="U203" s="418"/>
      <c r="V203" s="418"/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418"/>
      <c r="AL203" s="418"/>
      <c r="AM203" s="418"/>
      <c r="AN203" s="418"/>
      <c r="AO203" s="418"/>
      <c r="AP203" s="418"/>
      <c r="AQ203" s="418"/>
      <c r="AR203" s="418"/>
      <c r="AS203" s="418"/>
      <c r="AT203" s="418"/>
      <c r="AU203" s="418"/>
      <c r="AV203" s="418"/>
      <c r="AW203" s="418"/>
      <c r="AX203" s="418"/>
      <c r="AY203" s="418"/>
      <c r="AZ203" s="418"/>
      <c r="BA203" s="418"/>
      <c r="BB203" s="418"/>
      <c r="BC203" s="418"/>
      <c r="BD203" s="418"/>
      <c r="BE203" s="420"/>
      <c r="BF203" s="420"/>
      <c r="BG203" s="420"/>
      <c r="BH203" s="420"/>
      <c r="BI203" s="420"/>
      <c r="BJ203" s="420"/>
      <c r="BK203" s="420"/>
      <c r="BL203" s="420"/>
      <c r="BM203" s="420"/>
      <c r="BN203" s="420"/>
      <c r="BO203" s="420"/>
      <c r="BP203" s="420"/>
      <c r="BQ203" s="420"/>
      <c r="BR203" s="420"/>
      <c r="BS203" s="418"/>
      <c r="BT203" s="418"/>
      <c r="BU20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3" s="423">
        <f>+SUM(BDCORRECTIVAINF[[#This Row],[Coste Chasis]:[Coste Mecanica]])</f>
        <v>0</v>
      </c>
    </row>
    <row r="204" spans="1:78" ht="12.75" x14ac:dyDescent="0.2">
      <c r="A204" s="411">
        <v>312</v>
      </c>
      <c r="B204" s="425" t="s">
        <v>275</v>
      </c>
      <c r="C204" s="426" t="s">
        <v>81</v>
      </c>
      <c r="D204" s="426" t="s">
        <v>639</v>
      </c>
      <c r="E204" s="426" t="s">
        <v>162</v>
      </c>
      <c r="F204" s="426" t="s">
        <v>648</v>
      </c>
      <c r="G204" s="427" t="s">
        <v>595</v>
      </c>
      <c r="H204" s="428">
        <v>44928</v>
      </c>
      <c r="I204" s="428">
        <v>44928</v>
      </c>
      <c r="J204" s="429">
        <f>BDCORRECTIVAINF[[#This Row],[Fecha Fin]]-BDCORRECTIVAINF[[#This Row],[Fecha entrada]]+1</f>
        <v>1</v>
      </c>
      <c r="K204" s="430"/>
      <c r="L204" s="430"/>
      <c r="M204" s="430"/>
      <c r="N204" s="430">
        <v>1</v>
      </c>
      <c r="O204" s="430"/>
      <c r="P204" s="431"/>
      <c r="Q204" s="431"/>
      <c r="R204" s="431"/>
      <c r="S204" s="431"/>
      <c r="T204" s="431"/>
      <c r="U204" s="431"/>
      <c r="V204" s="431"/>
      <c r="W204" s="431"/>
      <c r="X204" s="431"/>
      <c r="Y204" s="431"/>
      <c r="Z204" s="431"/>
      <c r="AA204" s="431"/>
      <c r="AB204" s="431"/>
      <c r="AC204" s="431"/>
      <c r="AD204" s="431"/>
      <c r="AE204" s="431"/>
      <c r="AF204" s="431"/>
      <c r="AG204" s="431"/>
      <c r="AH204" s="431"/>
      <c r="AI204" s="431"/>
      <c r="AJ204" s="431"/>
      <c r="AK204" s="431"/>
      <c r="AL204" s="431"/>
      <c r="AM204" s="431"/>
      <c r="AN204" s="431"/>
      <c r="AO204" s="431"/>
      <c r="AP204" s="431"/>
      <c r="AQ204" s="431"/>
      <c r="AR204" s="431"/>
      <c r="AS204" s="431"/>
      <c r="AT204" s="431"/>
      <c r="AU204" s="431"/>
      <c r="AV204" s="431"/>
      <c r="AW204" s="431"/>
      <c r="AX204" s="431"/>
      <c r="AY204" s="431"/>
      <c r="AZ204" s="431"/>
      <c r="BA204" s="431"/>
      <c r="BB204" s="431"/>
      <c r="BC204" s="431"/>
      <c r="BD204" s="431"/>
      <c r="BE204" s="432"/>
      <c r="BF204" s="432"/>
      <c r="BG204" s="432"/>
      <c r="BH204" s="432"/>
      <c r="BI204" s="432"/>
      <c r="BJ204" s="432"/>
      <c r="BK204" s="432"/>
      <c r="BL204" s="432"/>
      <c r="BM204" s="432"/>
      <c r="BN204" s="432"/>
      <c r="BO204" s="432"/>
      <c r="BP204" s="432"/>
      <c r="BQ204" s="432"/>
      <c r="BR204" s="432"/>
      <c r="BS204" s="431"/>
      <c r="BT204" s="431"/>
      <c r="BU20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4" s="435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4" s="436">
        <f>+SUM(BDCORRECTIVAINF[[#This Row],[Coste Chasis]:[Coste Mecanica]])</f>
        <v>0</v>
      </c>
    </row>
    <row r="205" spans="1:78" s="447" customFormat="1" ht="12.75" x14ac:dyDescent="0.2">
      <c r="A205" s="437">
        <v>3205</v>
      </c>
      <c r="B205" s="438" t="s">
        <v>41</v>
      </c>
      <c r="C205" s="439" t="s">
        <v>81</v>
      </c>
      <c r="D205" s="439" t="s">
        <v>639</v>
      </c>
      <c r="E205" s="439" t="s">
        <v>166</v>
      </c>
      <c r="F205" s="439" t="s">
        <v>730</v>
      </c>
      <c r="G205" s="440" t="s">
        <v>593</v>
      </c>
      <c r="H205" s="441">
        <v>44962</v>
      </c>
      <c r="I205" s="441">
        <v>44963</v>
      </c>
      <c r="J205" s="442">
        <f>BDCORRECTIVAINF[[#This Row],[Fecha Fin]]-BDCORRECTIVAINF[[#This Row],[Fecha entrada]]+1</f>
        <v>2</v>
      </c>
      <c r="K205" s="443"/>
      <c r="L205" s="443"/>
      <c r="M205" s="443"/>
      <c r="N205" s="443"/>
      <c r="O205" s="443">
        <v>1</v>
      </c>
      <c r="P205" s="444"/>
      <c r="Q205" s="444"/>
      <c r="R205" s="444"/>
      <c r="S205" s="444"/>
      <c r="T205" s="444"/>
      <c r="U205" s="444"/>
      <c r="V205" s="444"/>
      <c r="W205" s="444"/>
      <c r="X205" s="444"/>
      <c r="Y205" s="444"/>
      <c r="Z205" s="444"/>
      <c r="AA205" s="444"/>
      <c r="AB205" s="444"/>
      <c r="AC205" s="444"/>
      <c r="AD205" s="444"/>
      <c r="AE205" s="444"/>
      <c r="AF205" s="444"/>
      <c r="AG205" s="444"/>
      <c r="AH205" s="444"/>
      <c r="AI205" s="444"/>
      <c r="AJ205" s="444"/>
      <c r="AK205" s="44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444"/>
      <c r="AV205" s="444"/>
      <c r="AW205" s="444"/>
      <c r="AX205" s="444"/>
      <c r="AY205" s="444"/>
      <c r="AZ205" s="444"/>
      <c r="BA205" s="444"/>
      <c r="BB205" s="444"/>
      <c r="BC205" s="444"/>
      <c r="BD205" s="444"/>
      <c r="BE205" s="445"/>
      <c r="BF205" s="445"/>
      <c r="BG205" s="445"/>
      <c r="BH205" s="445"/>
      <c r="BI205" s="445"/>
      <c r="BJ205" s="445"/>
      <c r="BK205" s="445"/>
      <c r="BL205" s="445"/>
      <c r="BM205" s="445"/>
      <c r="BN205" s="445"/>
      <c r="BO205" s="445"/>
      <c r="BP205" s="445"/>
      <c r="BQ205" s="445"/>
      <c r="BR205" s="445"/>
      <c r="BS205" s="444"/>
      <c r="BT205" s="444"/>
      <c r="BU20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5" s="446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5" s="423">
        <f>+SUM(BDCORRECTIVAINF[[#This Row],[Coste Chasis]:[Coste Mecanica]])</f>
        <v>0</v>
      </c>
    </row>
    <row r="206" spans="1:78" ht="12.75" x14ac:dyDescent="0.2">
      <c r="A206" s="411">
        <v>3206</v>
      </c>
      <c r="B206" s="412" t="s">
        <v>103</v>
      </c>
      <c r="C206" s="413" t="s">
        <v>81</v>
      </c>
      <c r="D206" s="413" t="s">
        <v>639</v>
      </c>
      <c r="E206" s="413" t="s">
        <v>164</v>
      </c>
      <c r="F206" s="413" t="s">
        <v>687</v>
      </c>
      <c r="G206" s="414" t="s">
        <v>593</v>
      </c>
      <c r="H206" s="415">
        <v>44970</v>
      </c>
      <c r="I206" s="415">
        <v>44970</v>
      </c>
      <c r="J206" s="416">
        <f>BDCORRECTIVAINF[[#This Row],[Fecha Fin]]-BDCORRECTIVAINF[[#This Row],[Fecha entrada]]+1</f>
        <v>1</v>
      </c>
      <c r="K206" s="417"/>
      <c r="L206" s="417"/>
      <c r="M206" s="417"/>
      <c r="N206" s="417">
        <v>1</v>
      </c>
      <c r="O206" s="417"/>
      <c r="P206" s="418"/>
      <c r="Q206" s="418"/>
      <c r="R206" s="418"/>
      <c r="S206" s="418"/>
      <c r="T206" s="418"/>
      <c r="U206" s="418"/>
      <c r="V206" s="418"/>
      <c r="W206" s="418"/>
      <c r="X206" s="418"/>
      <c r="Y206" s="418"/>
      <c r="Z206" s="418"/>
      <c r="AA206" s="418"/>
      <c r="AB206" s="418"/>
      <c r="AC206" s="418"/>
      <c r="AD206" s="418"/>
      <c r="AE206" s="418"/>
      <c r="AF206" s="418"/>
      <c r="AG206" s="418">
        <v>1</v>
      </c>
      <c r="AH206" s="418"/>
      <c r="AI206" s="418"/>
      <c r="AJ206" s="418"/>
      <c r="AK206" s="418"/>
      <c r="AL206" s="418"/>
      <c r="AM206" s="418"/>
      <c r="AN206" s="418"/>
      <c r="AO206" s="418"/>
      <c r="AP206" s="418"/>
      <c r="AQ206" s="418"/>
      <c r="AR206" s="418"/>
      <c r="AS206" s="418"/>
      <c r="AT206" s="418"/>
      <c r="AU206" s="418"/>
      <c r="AV206" s="418"/>
      <c r="AW206" s="418"/>
      <c r="AX206" s="418"/>
      <c r="AY206" s="418"/>
      <c r="AZ206" s="418"/>
      <c r="BA206" s="418"/>
      <c r="BB206" s="418"/>
      <c r="BC206" s="418"/>
      <c r="BD206" s="418"/>
      <c r="BE206" s="420"/>
      <c r="BF206" s="420"/>
      <c r="BG206" s="420"/>
      <c r="BH206" s="420"/>
      <c r="BI206" s="420"/>
      <c r="BJ206" s="420"/>
      <c r="BK206" s="420"/>
      <c r="BL206" s="420"/>
      <c r="BM206" s="420"/>
      <c r="BN206" s="420"/>
      <c r="BO206" s="420"/>
      <c r="BP206" s="420"/>
      <c r="BQ206" s="420"/>
      <c r="BR206" s="420"/>
      <c r="BS206" s="418"/>
      <c r="BT206" s="418"/>
      <c r="BU20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20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6" s="423">
        <f>+SUM(BDCORRECTIVAINF[[#This Row],[Coste Chasis]:[Coste Mecanica]])</f>
        <v>95000</v>
      </c>
    </row>
    <row r="207" spans="1:78" ht="12.75" x14ac:dyDescent="0.2">
      <c r="A207" s="411">
        <v>3207</v>
      </c>
      <c r="B207" s="412" t="s">
        <v>157</v>
      </c>
      <c r="C207" s="413" t="s">
        <v>178</v>
      </c>
      <c r="D207" s="413" t="s">
        <v>639</v>
      </c>
      <c r="E207" s="413" t="s">
        <v>161</v>
      </c>
      <c r="F207" s="413" t="s">
        <v>693</v>
      </c>
      <c r="G207" s="414" t="s">
        <v>593</v>
      </c>
      <c r="H207" s="415">
        <v>44976</v>
      </c>
      <c r="I207" s="415">
        <v>44976</v>
      </c>
      <c r="J207" s="416">
        <f>BDCORRECTIVAINF[[#This Row],[Fecha Fin]]-BDCORRECTIVAINF[[#This Row],[Fecha entrada]]+1</f>
        <v>1</v>
      </c>
      <c r="K207" s="417">
        <v>1</v>
      </c>
      <c r="L207" s="417"/>
      <c r="M207" s="417"/>
      <c r="N207" s="417"/>
      <c r="O207" s="417"/>
      <c r="P207" s="418"/>
      <c r="Q207" s="418"/>
      <c r="R207" s="418"/>
      <c r="S207" s="418"/>
      <c r="T207" s="418"/>
      <c r="U207" s="418"/>
      <c r="V207" s="418"/>
      <c r="W207" s="418"/>
      <c r="X207" s="418"/>
      <c r="Y207" s="418"/>
      <c r="Z207" s="418"/>
      <c r="AA207" s="418"/>
      <c r="AB207" s="418"/>
      <c r="AC207" s="418"/>
      <c r="AD207" s="418"/>
      <c r="AE207" s="418"/>
      <c r="AF207" s="418"/>
      <c r="AG207" s="418">
        <v>1</v>
      </c>
      <c r="AH207" s="418"/>
      <c r="AI207" s="418"/>
      <c r="AJ207" s="418"/>
      <c r="AK207" s="418"/>
      <c r="AL207" s="418"/>
      <c r="AM207" s="418"/>
      <c r="AN207" s="418"/>
      <c r="AO207" s="418"/>
      <c r="AP207" s="418"/>
      <c r="AQ207" s="418"/>
      <c r="AR207" s="418"/>
      <c r="AS207" s="418"/>
      <c r="AT207" s="418"/>
      <c r="AU207" s="418"/>
      <c r="AV207" s="418"/>
      <c r="AW207" s="418"/>
      <c r="AX207" s="418"/>
      <c r="AY207" s="418"/>
      <c r="AZ207" s="418"/>
      <c r="BA207" s="418"/>
      <c r="BB207" s="418"/>
      <c r="BC207" s="418"/>
      <c r="BD207" s="418"/>
      <c r="BE207" s="420"/>
      <c r="BF207" s="420"/>
      <c r="BG207" s="420"/>
      <c r="BH207" s="420"/>
      <c r="BI207" s="420"/>
      <c r="BJ207" s="420"/>
      <c r="BK207" s="420"/>
      <c r="BL207" s="420"/>
      <c r="BM207" s="420"/>
      <c r="BN207" s="420"/>
      <c r="BO207" s="420"/>
      <c r="BP207" s="420"/>
      <c r="BQ207" s="420"/>
      <c r="BR207" s="420"/>
      <c r="BS207" s="418"/>
      <c r="BT207" s="418"/>
      <c r="BU20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20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7" s="423">
        <f>+SUM(BDCORRECTIVAINF[[#This Row],[Coste Chasis]:[Coste Mecanica]])</f>
        <v>95000</v>
      </c>
    </row>
    <row r="208" spans="1:78" ht="12.75" x14ac:dyDescent="0.2">
      <c r="A208" s="411">
        <v>3208</v>
      </c>
      <c r="B208" s="412" t="s">
        <v>770</v>
      </c>
      <c r="C208" s="413" t="s">
        <v>81</v>
      </c>
      <c r="D208" s="413" t="s">
        <v>639</v>
      </c>
      <c r="E208" s="413" t="s">
        <v>161</v>
      </c>
      <c r="F208" s="413" t="s">
        <v>640</v>
      </c>
      <c r="G208" s="414" t="s">
        <v>593</v>
      </c>
      <c r="H208" s="415">
        <v>44983</v>
      </c>
      <c r="I208" s="415">
        <v>44983</v>
      </c>
      <c r="J208" s="416">
        <f>BDCORRECTIVAINF[[#This Row],[Fecha Fin]]-BDCORRECTIVAINF[[#This Row],[Fecha entrada]]+1</f>
        <v>1</v>
      </c>
      <c r="K208" s="417"/>
      <c r="L208" s="417"/>
      <c r="M208" s="417"/>
      <c r="N208" s="417"/>
      <c r="O208" s="417">
        <v>1</v>
      </c>
      <c r="P208" s="418"/>
      <c r="Q208" s="418"/>
      <c r="R208" s="418"/>
      <c r="S208" s="418"/>
      <c r="T208" s="418"/>
      <c r="U208" s="418"/>
      <c r="V208" s="418"/>
      <c r="W208" s="418"/>
      <c r="X208" s="418"/>
      <c r="Y208" s="418"/>
      <c r="Z208" s="418"/>
      <c r="AA208" s="418"/>
      <c r="AB208" s="418"/>
      <c r="AC208" s="418"/>
      <c r="AD208" s="418"/>
      <c r="AE208" s="418"/>
      <c r="AF208" s="418"/>
      <c r="AG208" s="418"/>
      <c r="AH208" s="418"/>
      <c r="AI208" s="418"/>
      <c r="AJ208" s="418"/>
      <c r="AK208" s="418"/>
      <c r="AL208" s="418"/>
      <c r="AM208" s="418"/>
      <c r="AN208" s="418"/>
      <c r="AO208" s="418"/>
      <c r="AP208" s="418"/>
      <c r="AQ208" s="418"/>
      <c r="AR208" s="418"/>
      <c r="AS208" s="418"/>
      <c r="AT208" s="418"/>
      <c r="AU208" s="418"/>
      <c r="AV208" s="418"/>
      <c r="AW208" s="418"/>
      <c r="AX208" s="418"/>
      <c r="AY208" s="418"/>
      <c r="AZ208" s="418"/>
      <c r="BA208" s="418"/>
      <c r="BB208" s="418"/>
      <c r="BC208" s="418"/>
      <c r="BD208" s="418"/>
      <c r="BE208" s="420"/>
      <c r="BF208" s="420"/>
      <c r="BG208" s="420"/>
      <c r="BH208" s="420"/>
      <c r="BI208" s="420"/>
      <c r="BJ208" s="420"/>
      <c r="BK208" s="420"/>
      <c r="BL208" s="420"/>
      <c r="BM208" s="420"/>
      <c r="BN208" s="420"/>
      <c r="BO208" s="420"/>
      <c r="BP208" s="420"/>
      <c r="BQ208" s="420"/>
      <c r="BR208" s="420"/>
      <c r="BS208" s="418"/>
      <c r="BT208" s="418"/>
      <c r="BU20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0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8" s="423">
        <f>+SUM(BDCORRECTIVAINF[[#This Row],[Coste Chasis]:[Coste Mecanica]])</f>
        <v>0</v>
      </c>
    </row>
    <row r="209" spans="1:78" ht="12.75" x14ac:dyDescent="0.2">
      <c r="A209" s="411">
        <v>3209</v>
      </c>
      <c r="B209" s="412" t="s">
        <v>54</v>
      </c>
      <c r="C209" s="413" t="s">
        <v>81</v>
      </c>
      <c r="D209" s="413" t="s">
        <v>639</v>
      </c>
      <c r="E209" s="413" t="s">
        <v>164</v>
      </c>
      <c r="F209" s="413" t="s">
        <v>687</v>
      </c>
      <c r="G209" s="414" t="s">
        <v>593</v>
      </c>
      <c r="H209" s="415">
        <v>44982</v>
      </c>
      <c r="I209" s="415">
        <v>44982</v>
      </c>
      <c r="J209" s="416">
        <f>BDCORRECTIVAINF[[#This Row],[Fecha Fin]]-BDCORRECTIVAINF[[#This Row],[Fecha entrada]]+1</f>
        <v>1</v>
      </c>
      <c r="K209" s="417"/>
      <c r="L209" s="417"/>
      <c r="M209" s="417"/>
      <c r="N209" s="417">
        <v>1</v>
      </c>
      <c r="O209" s="417"/>
      <c r="P209" s="418"/>
      <c r="Q209" s="418"/>
      <c r="R209" s="418"/>
      <c r="S209" s="418"/>
      <c r="T209" s="418"/>
      <c r="U209" s="418"/>
      <c r="V209" s="418"/>
      <c r="W209" s="418"/>
      <c r="X209" s="418"/>
      <c r="Y209" s="418">
        <v>1</v>
      </c>
      <c r="Z209" s="418"/>
      <c r="AA209" s="418"/>
      <c r="AB209" s="418"/>
      <c r="AC209" s="418"/>
      <c r="AD209" s="418"/>
      <c r="AE209" s="418"/>
      <c r="AF209" s="418"/>
      <c r="AG209" s="418"/>
      <c r="AH209" s="418"/>
      <c r="AI209" s="418"/>
      <c r="AJ209" s="418"/>
      <c r="AK209" s="418"/>
      <c r="AL209" s="418"/>
      <c r="AM209" s="418"/>
      <c r="AN209" s="418"/>
      <c r="AO209" s="418"/>
      <c r="AP209" s="418"/>
      <c r="AQ209" s="418"/>
      <c r="AR209" s="418"/>
      <c r="AS209" s="418"/>
      <c r="AT209" s="418"/>
      <c r="AU209" s="418"/>
      <c r="AV209" s="418"/>
      <c r="AW209" s="418"/>
      <c r="AX209" s="418"/>
      <c r="AY209" s="418"/>
      <c r="AZ209" s="418"/>
      <c r="BA209" s="418"/>
      <c r="BB209" s="418"/>
      <c r="BC209" s="418"/>
      <c r="BD209" s="418"/>
      <c r="BE209" s="420"/>
      <c r="BF209" s="420"/>
      <c r="BG209" s="420"/>
      <c r="BH209" s="420"/>
      <c r="BI209" s="420"/>
      <c r="BJ209" s="420"/>
      <c r="BK209" s="420"/>
      <c r="BL209" s="420"/>
      <c r="BM209" s="420"/>
      <c r="BN209" s="420"/>
      <c r="BO209" s="420"/>
      <c r="BP209" s="420"/>
      <c r="BQ209" s="420"/>
      <c r="BR209" s="420"/>
      <c r="BS209" s="418"/>
      <c r="BT209" s="418"/>
      <c r="BU20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30000</v>
      </c>
      <c r="BV20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0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0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0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09" s="423">
        <f>+SUM(BDCORRECTIVAINF[[#This Row],[Coste Chasis]:[Coste Mecanica]])</f>
        <v>30000</v>
      </c>
    </row>
    <row r="210" spans="1:78" ht="12.75" x14ac:dyDescent="0.2">
      <c r="A210" s="411">
        <v>3210</v>
      </c>
      <c r="B210" s="412" t="s">
        <v>52</v>
      </c>
      <c r="C210" s="413" t="s">
        <v>81</v>
      </c>
      <c r="D210" s="413" t="s">
        <v>639</v>
      </c>
      <c r="E210" s="413" t="s">
        <v>164</v>
      </c>
      <c r="F210" s="413" t="s">
        <v>687</v>
      </c>
      <c r="G210" s="414" t="s">
        <v>596</v>
      </c>
      <c r="H210" s="415">
        <v>44982</v>
      </c>
      <c r="I210" s="415">
        <v>44982</v>
      </c>
      <c r="J210" s="416">
        <f>BDCORRECTIVAINF[[#This Row],[Fecha Fin]]-BDCORRECTIVAINF[[#This Row],[Fecha entrada]]+1</f>
        <v>1</v>
      </c>
      <c r="K210" s="417"/>
      <c r="L210" s="417"/>
      <c r="M210" s="417"/>
      <c r="N210" s="417"/>
      <c r="O210" s="417">
        <v>1</v>
      </c>
      <c r="P210" s="418"/>
      <c r="Q210" s="418"/>
      <c r="R210" s="418"/>
      <c r="S210" s="418"/>
      <c r="T210" s="418"/>
      <c r="U210" s="418"/>
      <c r="V210" s="418"/>
      <c r="W210" s="418">
        <v>1</v>
      </c>
      <c r="X210" s="418"/>
      <c r="Y210" s="418"/>
      <c r="Z210" s="418"/>
      <c r="AA210" s="418"/>
      <c r="AB210" s="418"/>
      <c r="AC210" s="418"/>
      <c r="AD210" s="418"/>
      <c r="AE210" s="418"/>
      <c r="AF210" s="418"/>
      <c r="AG210" s="418"/>
      <c r="AH210" s="418"/>
      <c r="AI210" s="418"/>
      <c r="AJ210" s="418"/>
      <c r="AK210" s="418"/>
      <c r="AL210" s="418"/>
      <c r="AM210" s="418"/>
      <c r="AN210" s="418"/>
      <c r="AO210" s="418"/>
      <c r="AP210" s="418"/>
      <c r="AQ210" s="418"/>
      <c r="AR210" s="418"/>
      <c r="AS210" s="418"/>
      <c r="AT210" s="418"/>
      <c r="AU210" s="418"/>
      <c r="AV210" s="418"/>
      <c r="AW210" s="418"/>
      <c r="AX210" s="418"/>
      <c r="AY210" s="418"/>
      <c r="AZ210" s="418"/>
      <c r="BA210" s="418"/>
      <c r="BB210" s="418"/>
      <c r="BC210" s="418"/>
      <c r="BD210" s="418"/>
      <c r="BE210" s="420"/>
      <c r="BF210" s="420"/>
      <c r="BG210" s="420"/>
      <c r="BH210" s="420"/>
      <c r="BI210" s="420"/>
      <c r="BJ210" s="420"/>
      <c r="BK210" s="420"/>
      <c r="BL210" s="420"/>
      <c r="BM210" s="420"/>
      <c r="BN210" s="420"/>
      <c r="BO210" s="420"/>
      <c r="BP210" s="420"/>
      <c r="BQ210" s="420"/>
      <c r="BR210" s="420"/>
      <c r="BS210" s="418"/>
      <c r="BT210" s="418"/>
      <c r="BU21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21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0" s="423">
        <f>+SUM(BDCORRECTIVAINF[[#This Row],[Coste Chasis]:[Coste Mecanica]])</f>
        <v>95000</v>
      </c>
    </row>
    <row r="211" spans="1:78" ht="12.75" x14ac:dyDescent="0.2">
      <c r="A211" s="411">
        <v>3211</v>
      </c>
      <c r="B211" s="412" t="s">
        <v>123</v>
      </c>
      <c r="C211" s="413" t="s">
        <v>81</v>
      </c>
      <c r="D211" s="413" t="s">
        <v>639</v>
      </c>
      <c r="E211" s="413" t="s">
        <v>164</v>
      </c>
      <c r="F211" s="413" t="s">
        <v>687</v>
      </c>
      <c r="G211" s="414" t="s">
        <v>596</v>
      </c>
      <c r="H211" s="415">
        <v>44976</v>
      </c>
      <c r="I211" s="415">
        <v>44976</v>
      </c>
      <c r="J211" s="416">
        <f>BDCORRECTIVAINF[[#This Row],[Fecha Fin]]-BDCORRECTIVAINF[[#This Row],[Fecha entrada]]+1</f>
        <v>1</v>
      </c>
      <c r="K211" s="417"/>
      <c r="L211" s="417"/>
      <c r="M211" s="417"/>
      <c r="N211" s="417"/>
      <c r="O211" s="417">
        <v>1</v>
      </c>
      <c r="P211" s="418"/>
      <c r="Q211" s="418"/>
      <c r="R211" s="418"/>
      <c r="S211" s="418"/>
      <c r="T211" s="418"/>
      <c r="U211" s="418"/>
      <c r="V211" s="418"/>
      <c r="W211" s="418"/>
      <c r="X211" s="418"/>
      <c r="Y211" s="418">
        <v>1</v>
      </c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418"/>
      <c r="AL211" s="418"/>
      <c r="AM211" s="418"/>
      <c r="AN211" s="418"/>
      <c r="AO211" s="418"/>
      <c r="AP211" s="418"/>
      <c r="AQ211" s="418"/>
      <c r="AR211" s="418"/>
      <c r="AS211" s="418"/>
      <c r="AT211" s="418"/>
      <c r="AU211" s="418"/>
      <c r="AV211" s="418"/>
      <c r="AW211" s="418"/>
      <c r="AX211" s="418"/>
      <c r="AY211" s="418"/>
      <c r="AZ211" s="418"/>
      <c r="BA211" s="418"/>
      <c r="BB211" s="418"/>
      <c r="BC211" s="418"/>
      <c r="BD211" s="418"/>
      <c r="BE211" s="420"/>
      <c r="BF211" s="420"/>
      <c r="BG211" s="420"/>
      <c r="BH211" s="420"/>
      <c r="BI211" s="420"/>
      <c r="BJ211" s="420"/>
      <c r="BK211" s="420"/>
      <c r="BL211" s="420"/>
      <c r="BM211" s="420"/>
      <c r="BN211" s="420"/>
      <c r="BO211" s="420"/>
      <c r="BP211" s="420"/>
      <c r="BQ211" s="420"/>
      <c r="BR211" s="420"/>
      <c r="BS211" s="418"/>
      <c r="BT211" s="418"/>
      <c r="BU21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30000</v>
      </c>
      <c r="BV21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1" s="423">
        <f>+SUM(BDCORRECTIVAINF[[#This Row],[Coste Chasis]:[Coste Mecanica]])</f>
        <v>30000</v>
      </c>
    </row>
    <row r="212" spans="1:78" ht="12.75" x14ac:dyDescent="0.2">
      <c r="A212" s="411">
        <v>3212</v>
      </c>
      <c r="B212" s="412" t="s">
        <v>154</v>
      </c>
      <c r="C212" s="413" t="s">
        <v>178</v>
      </c>
      <c r="D212" s="413" t="s">
        <v>639</v>
      </c>
      <c r="E212" s="413" t="s">
        <v>164</v>
      </c>
      <c r="F212" s="413" t="s">
        <v>698</v>
      </c>
      <c r="G212" s="414" t="s">
        <v>596</v>
      </c>
      <c r="H212" s="415">
        <v>44964</v>
      </c>
      <c r="I212" s="415">
        <v>44964</v>
      </c>
      <c r="J212" s="416">
        <f>BDCORRECTIVAINF[[#This Row],[Fecha Fin]]-BDCORRECTIVAINF[[#This Row],[Fecha entrada]]+1</f>
        <v>1</v>
      </c>
      <c r="K212" s="417"/>
      <c r="L212" s="417"/>
      <c r="M212" s="417"/>
      <c r="N212" s="417">
        <v>1</v>
      </c>
      <c r="O212" s="417"/>
      <c r="P212" s="418"/>
      <c r="Q212" s="418"/>
      <c r="R212" s="418"/>
      <c r="S212" s="418"/>
      <c r="T212" s="418"/>
      <c r="U212" s="418"/>
      <c r="V212" s="418"/>
      <c r="W212" s="418"/>
      <c r="X212" s="418"/>
      <c r="Y212" s="418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18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18"/>
      <c r="BB212" s="418"/>
      <c r="BC212" s="418"/>
      <c r="BD212" s="418"/>
      <c r="BE212" s="420"/>
      <c r="BF212" s="420"/>
      <c r="BG212" s="420"/>
      <c r="BH212" s="420"/>
      <c r="BI212" s="420"/>
      <c r="BJ212" s="420"/>
      <c r="BK212" s="420"/>
      <c r="BL212" s="420"/>
      <c r="BM212" s="420"/>
      <c r="BN212" s="420"/>
      <c r="BO212" s="420"/>
      <c r="BP212" s="420"/>
      <c r="BQ212" s="420"/>
      <c r="BR212" s="420"/>
      <c r="BS212" s="418"/>
      <c r="BT212" s="418"/>
      <c r="BU21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2" s="423">
        <f>+SUM(BDCORRECTIVAINF[[#This Row],[Coste Chasis]:[Coste Mecanica]])</f>
        <v>0</v>
      </c>
    </row>
    <row r="213" spans="1:78" ht="12.75" x14ac:dyDescent="0.2">
      <c r="A213" s="411">
        <v>3213</v>
      </c>
      <c r="B213" s="412" t="s">
        <v>129</v>
      </c>
      <c r="C213" s="413" t="s">
        <v>81</v>
      </c>
      <c r="D213" s="413" t="s">
        <v>639</v>
      </c>
      <c r="E213" s="413" t="s">
        <v>162</v>
      </c>
      <c r="F213" s="413" t="s">
        <v>640</v>
      </c>
      <c r="G213" s="414" t="s">
        <v>595</v>
      </c>
      <c r="H213" s="415">
        <v>44958</v>
      </c>
      <c r="I213" s="415">
        <v>44958</v>
      </c>
      <c r="J213" s="416">
        <f>BDCORRECTIVAINF[[#This Row],[Fecha Fin]]-BDCORRECTIVAINF[[#This Row],[Fecha entrada]]+1</f>
        <v>1</v>
      </c>
      <c r="K213" s="417"/>
      <c r="L213" s="417">
        <v>1</v>
      </c>
      <c r="M213" s="417"/>
      <c r="N213" s="417"/>
      <c r="O213" s="417"/>
      <c r="P213" s="418"/>
      <c r="Q213" s="418"/>
      <c r="R213" s="418"/>
      <c r="S213" s="418"/>
      <c r="T213" s="418"/>
      <c r="U213" s="418"/>
      <c r="V213" s="418"/>
      <c r="W213" s="418"/>
      <c r="X213" s="418"/>
      <c r="Y213" s="418"/>
      <c r="Z213" s="418"/>
      <c r="AA213" s="418"/>
      <c r="AB213" s="418"/>
      <c r="AC213" s="418"/>
      <c r="AD213" s="418"/>
      <c r="AE213" s="418"/>
      <c r="AF213" s="418"/>
      <c r="AG213" s="418"/>
      <c r="AH213" s="418"/>
      <c r="AI213" s="418"/>
      <c r="AJ213" s="418"/>
      <c r="AK213" s="418"/>
      <c r="AL213" s="418"/>
      <c r="AM213" s="418"/>
      <c r="AN213" s="418"/>
      <c r="AO213" s="418"/>
      <c r="AP213" s="418"/>
      <c r="AQ213" s="418"/>
      <c r="AR213" s="418"/>
      <c r="AS213" s="418"/>
      <c r="AT213" s="418"/>
      <c r="AU213" s="418"/>
      <c r="AV213" s="418"/>
      <c r="AW213" s="418"/>
      <c r="AX213" s="418"/>
      <c r="AY213" s="418"/>
      <c r="AZ213" s="418"/>
      <c r="BA213" s="418"/>
      <c r="BB213" s="418"/>
      <c r="BC213" s="418"/>
      <c r="BD213" s="418"/>
      <c r="BE213" s="420"/>
      <c r="BF213" s="420"/>
      <c r="BG213" s="420"/>
      <c r="BH213" s="420"/>
      <c r="BI213" s="420"/>
      <c r="BJ213" s="420"/>
      <c r="BK213" s="420"/>
      <c r="BL213" s="420"/>
      <c r="BM213" s="420"/>
      <c r="BN213" s="420"/>
      <c r="BO213" s="420"/>
      <c r="BP213" s="420"/>
      <c r="BQ213" s="420"/>
      <c r="BR213" s="420"/>
      <c r="BS213" s="418"/>
      <c r="BT213" s="418"/>
      <c r="BU21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3" s="423">
        <f>+SUM(BDCORRECTIVAINF[[#This Row],[Coste Chasis]:[Coste Mecanica]])</f>
        <v>0</v>
      </c>
    </row>
    <row r="214" spans="1:78" ht="12.75" x14ac:dyDescent="0.2">
      <c r="A214" s="411">
        <v>3214</v>
      </c>
      <c r="B214" s="412" t="s">
        <v>113</v>
      </c>
      <c r="C214" s="413" t="s">
        <v>81</v>
      </c>
      <c r="D214" s="413" t="s">
        <v>639</v>
      </c>
      <c r="E214" s="413" t="s">
        <v>162</v>
      </c>
      <c r="F214" s="413" t="s">
        <v>640</v>
      </c>
      <c r="G214" s="414" t="s">
        <v>595</v>
      </c>
      <c r="H214" s="415">
        <v>44958</v>
      </c>
      <c r="I214" s="415">
        <v>44958</v>
      </c>
      <c r="J214" s="416">
        <f>BDCORRECTIVAINF[[#This Row],[Fecha Fin]]-BDCORRECTIVAINF[[#This Row],[Fecha entrada]]+1</f>
        <v>1</v>
      </c>
      <c r="K214" s="417"/>
      <c r="L214" s="417">
        <v>1</v>
      </c>
      <c r="M214" s="417"/>
      <c r="N214" s="417"/>
      <c r="O214" s="417"/>
      <c r="P214" s="418"/>
      <c r="Q214" s="418"/>
      <c r="R214" s="418"/>
      <c r="S214" s="418"/>
      <c r="T214" s="418"/>
      <c r="U214" s="418"/>
      <c r="V214" s="418"/>
      <c r="W214" s="418"/>
      <c r="X214" s="418"/>
      <c r="Y214" s="418"/>
      <c r="Z214" s="418"/>
      <c r="AA214" s="418"/>
      <c r="AB214" s="418"/>
      <c r="AC214" s="418"/>
      <c r="AD214" s="418"/>
      <c r="AE214" s="418"/>
      <c r="AF214" s="418"/>
      <c r="AG214" s="418"/>
      <c r="AH214" s="418"/>
      <c r="AI214" s="418"/>
      <c r="AJ214" s="418"/>
      <c r="AK214" s="418"/>
      <c r="AL214" s="418"/>
      <c r="AM214" s="418"/>
      <c r="AN214" s="418"/>
      <c r="AO214" s="418"/>
      <c r="AP214" s="418"/>
      <c r="AQ214" s="418"/>
      <c r="AR214" s="418"/>
      <c r="AS214" s="418"/>
      <c r="AT214" s="418"/>
      <c r="AU214" s="418"/>
      <c r="AV214" s="418"/>
      <c r="AW214" s="418"/>
      <c r="AX214" s="418"/>
      <c r="AY214" s="418"/>
      <c r="AZ214" s="418"/>
      <c r="BA214" s="418"/>
      <c r="BB214" s="418"/>
      <c r="BC214" s="418"/>
      <c r="BD214" s="418"/>
      <c r="BE214" s="420"/>
      <c r="BF214" s="420"/>
      <c r="BG214" s="420"/>
      <c r="BH214" s="420"/>
      <c r="BI214" s="420"/>
      <c r="BJ214" s="420"/>
      <c r="BK214" s="420"/>
      <c r="BL214" s="420"/>
      <c r="BM214" s="420"/>
      <c r="BN214" s="420"/>
      <c r="BO214" s="420"/>
      <c r="BP214" s="420"/>
      <c r="BQ214" s="420"/>
      <c r="BR214" s="420"/>
      <c r="BS214" s="418"/>
      <c r="BT214" s="418"/>
      <c r="BU21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4" s="423">
        <f>+SUM(BDCORRECTIVAINF[[#This Row],[Coste Chasis]:[Coste Mecanica]])</f>
        <v>0</v>
      </c>
    </row>
    <row r="215" spans="1:78" ht="12.75" x14ac:dyDescent="0.2">
      <c r="A215" s="411">
        <v>3215</v>
      </c>
      <c r="B215" s="412" t="s">
        <v>183</v>
      </c>
      <c r="C215" s="413" t="s">
        <v>82</v>
      </c>
      <c r="D215" s="413" t="s">
        <v>704</v>
      </c>
      <c r="E215" s="413" t="s">
        <v>162</v>
      </c>
      <c r="F215" s="413" t="s">
        <v>718</v>
      </c>
      <c r="G215" s="414" t="s">
        <v>595</v>
      </c>
      <c r="H215" s="415">
        <v>44963</v>
      </c>
      <c r="I215" s="415">
        <v>44963</v>
      </c>
      <c r="J215" s="416">
        <f>BDCORRECTIVAINF[[#This Row],[Fecha Fin]]-BDCORRECTIVAINF[[#This Row],[Fecha entrada]]+1</f>
        <v>1</v>
      </c>
      <c r="K215" s="417"/>
      <c r="L215" s="417">
        <v>1</v>
      </c>
      <c r="M215" s="417"/>
      <c r="N215" s="417"/>
      <c r="O215" s="417"/>
      <c r="P215" s="418"/>
      <c r="Q215" s="418"/>
      <c r="R215" s="418"/>
      <c r="S215" s="418"/>
      <c r="T215" s="418"/>
      <c r="U215" s="418"/>
      <c r="V215" s="418"/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418"/>
      <c r="AL215" s="418"/>
      <c r="AM215" s="418"/>
      <c r="AN215" s="418"/>
      <c r="AO215" s="418"/>
      <c r="AP215" s="418"/>
      <c r="AQ215" s="418"/>
      <c r="AR215" s="418"/>
      <c r="AS215" s="418"/>
      <c r="AT215" s="418"/>
      <c r="AU215" s="418"/>
      <c r="AV215" s="418"/>
      <c r="AW215" s="418"/>
      <c r="AX215" s="418"/>
      <c r="AY215" s="418"/>
      <c r="AZ215" s="418"/>
      <c r="BA215" s="418"/>
      <c r="BB215" s="418"/>
      <c r="BC215" s="418"/>
      <c r="BD215" s="418"/>
      <c r="BE215" s="420"/>
      <c r="BF215" s="420"/>
      <c r="BG215" s="420"/>
      <c r="BH215" s="420"/>
      <c r="BI215" s="420"/>
      <c r="BJ215" s="420"/>
      <c r="BK215" s="420"/>
      <c r="BL215" s="420"/>
      <c r="BM215" s="420"/>
      <c r="BN215" s="420"/>
      <c r="BO215" s="420"/>
      <c r="BP215" s="420"/>
      <c r="BQ215" s="420"/>
      <c r="BR215" s="420"/>
      <c r="BS215" s="418"/>
      <c r="BT215" s="418"/>
      <c r="BU21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5" s="423">
        <f>+SUM(BDCORRECTIVAINF[[#This Row],[Coste Chasis]:[Coste Mecanica]])</f>
        <v>0</v>
      </c>
    </row>
    <row r="216" spans="1:78" ht="12.75" x14ac:dyDescent="0.2">
      <c r="A216" s="411">
        <v>3216</v>
      </c>
      <c r="B216" s="412" t="s">
        <v>275</v>
      </c>
      <c r="C216" s="413" t="s">
        <v>81</v>
      </c>
      <c r="D216" s="413" t="s">
        <v>639</v>
      </c>
      <c r="E216" s="413" t="s">
        <v>162</v>
      </c>
      <c r="F216" s="413" t="s">
        <v>648</v>
      </c>
      <c r="G216" s="414" t="s">
        <v>595</v>
      </c>
      <c r="H216" s="415">
        <v>44964</v>
      </c>
      <c r="I216" s="415">
        <v>44964</v>
      </c>
      <c r="J216" s="416">
        <f>BDCORRECTIVAINF[[#This Row],[Fecha Fin]]-BDCORRECTIVAINF[[#This Row],[Fecha entrada]]+1</f>
        <v>1</v>
      </c>
      <c r="K216" s="417"/>
      <c r="L216" s="417">
        <v>1</v>
      </c>
      <c r="M216" s="417"/>
      <c r="N216" s="417"/>
      <c r="O216" s="417"/>
      <c r="P216" s="418"/>
      <c r="Q216" s="418"/>
      <c r="R216" s="418"/>
      <c r="S216" s="418"/>
      <c r="T216" s="418"/>
      <c r="U216" s="418"/>
      <c r="V216" s="418"/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418"/>
      <c r="AL216" s="418"/>
      <c r="AM216" s="418"/>
      <c r="AN216" s="418"/>
      <c r="AO216" s="418"/>
      <c r="AP216" s="418"/>
      <c r="AQ216" s="418"/>
      <c r="AR216" s="418"/>
      <c r="AS216" s="418"/>
      <c r="AT216" s="418"/>
      <c r="AU216" s="418"/>
      <c r="AV216" s="418"/>
      <c r="AW216" s="418"/>
      <c r="AX216" s="418"/>
      <c r="AY216" s="418"/>
      <c r="AZ216" s="418"/>
      <c r="BA216" s="418"/>
      <c r="BB216" s="418"/>
      <c r="BC216" s="418"/>
      <c r="BD216" s="418"/>
      <c r="BE216" s="420"/>
      <c r="BF216" s="420"/>
      <c r="BG216" s="420"/>
      <c r="BH216" s="420"/>
      <c r="BI216" s="420"/>
      <c r="BJ216" s="420"/>
      <c r="BK216" s="420"/>
      <c r="BL216" s="420"/>
      <c r="BM216" s="420"/>
      <c r="BN216" s="420"/>
      <c r="BO216" s="420"/>
      <c r="BP216" s="420"/>
      <c r="BQ216" s="420"/>
      <c r="BR216" s="420"/>
      <c r="BS216" s="418"/>
      <c r="BT216" s="418"/>
      <c r="BU21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6" s="423">
        <f>+SUM(BDCORRECTIVAINF[[#This Row],[Coste Chasis]:[Coste Mecanica]])</f>
        <v>0</v>
      </c>
    </row>
    <row r="217" spans="1:78" ht="12.75" x14ac:dyDescent="0.2">
      <c r="A217" s="411">
        <v>3217</v>
      </c>
      <c r="B217" s="412" t="s">
        <v>275</v>
      </c>
      <c r="C217" s="413" t="s">
        <v>81</v>
      </c>
      <c r="D217" s="413" t="s">
        <v>639</v>
      </c>
      <c r="E217" s="413" t="s">
        <v>162</v>
      </c>
      <c r="F217" s="413" t="s">
        <v>648</v>
      </c>
      <c r="G217" s="414" t="s">
        <v>595</v>
      </c>
      <c r="H217" s="415">
        <v>44965</v>
      </c>
      <c r="I217" s="415">
        <v>44965</v>
      </c>
      <c r="J217" s="416">
        <f>BDCORRECTIVAINF[[#This Row],[Fecha Fin]]-BDCORRECTIVAINF[[#This Row],[Fecha entrada]]+1</f>
        <v>1</v>
      </c>
      <c r="K217" s="417"/>
      <c r="L217" s="417"/>
      <c r="M217" s="417"/>
      <c r="N217" s="417"/>
      <c r="O217" s="417">
        <v>1</v>
      </c>
      <c r="P217" s="418"/>
      <c r="Q217" s="418"/>
      <c r="R217" s="418"/>
      <c r="S217" s="418"/>
      <c r="T217" s="418"/>
      <c r="U217" s="418"/>
      <c r="V217" s="418"/>
      <c r="W217" s="418"/>
      <c r="X217" s="418"/>
      <c r="Y217" s="418"/>
      <c r="Z217" s="418"/>
      <c r="AA217" s="418"/>
      <c r="AB217" s="418"/>
      <c r="AC217" s="418"/>
      <c r="AD217" s="418"/>
      <c r="AE217" s="418"/>
      <c r="AF217" s="418"/>
      <c r="AG217" s="418"/>
      <c r="AH217" s="418"/>
      <c r="AI217" s="418"/>
      <c r="AJ217" s="418"/>
      <c r="AK217" s="418"/>
      <c r="AL217" s="418"/>
      <c r="AM217" s="418"/>
      <c r="AN217" s="418"/>
      <c r="AO217" s="418"/>
      <c r="AP217" s="418"/>
      <c r="AQ217" s="418"/>
      <c r="AR217" s="418"/>
      <c r="AS217" s="418"/>
      <c r="AT217" s="418"/>
      <c r="AU217" s="418"/>
      <c r="AV217" s="418"/>
      <c r="AW217" s="418"/>
      <c r="AX217" s="418"/>
      <c r="AY217" s="418"/>
      <c r="AZ217" s="418"/>
      <c r="BA217" s="418"/>
      <c r="BB217" s="418"/>
      <c r="BC217" s="418"/>
      <c r="BD217" s="418"/>
      <c r="BE217" s="420"/>
      <c r="BF217" s="420"/>
      <c r="BG217" s="420"/>
      <c r="BH217" s="420"/>
      <c r="BI217" s="420"/>
      <c r="BJ217" s="420"/>
      <c r="BK217" s="420"/>
      <c r="BL217" s="420"/>
      <c r="BM217" s="420"/>
      <c r="BN217" s="420"/>
      <c r="BO217" s="420"/>
      <c r="BP217" s="420"/>
      <c r="BQ217" s="420"/>
      <c r="BR217" s="420"/>
      <c r="BS217" s="418"/>
      <c r="BT217" s="418"/>
      <c r="BU21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1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7" s="423">
        <f>+SUM(BDCORRECTIVAINF[[#This Row],[Coste Chasis]:[Coste Mecanica]])</f>
        <v>0</v>
      </c>
    </row>
    <row r="218" spans="1:78" ht="12.75" x14ac:dyDescent="0.2">
      <c r="A218" s="411">
        <v>3218</v>
      </c>
      <c r="B218" s="412" t="s">
        <v>129</v>
      </c>
      <c r="C218" s="413" t="s">
        <v>81</v>
      </c>
      <c r="D218" s="413" t="s">
        <v>639</v>
      </c>
      <c r="E218" s="413" t="s">
        <v>162</v>
      </c>
      <c r="F218" s="413" t="s">
        <v>640</v>
      </c>
      <c r="G218" s="414" t="s">
        <v>595</v>
      </c>
      <c r="H218" s="415">
        <v>44970</v>
      </c>
      <c r="I218" s="415">
        <v>44970</v>
      </c>
      <c r="J218" s="416">
        <f>BDCORRECTIVAINF[[#This Row],[Fecha Fin]]-BDCORRECTIVAINF[[#This Row],[Fecha entrada]]+1</f>
        <v>1</v>
      </c>
      <c r="K218" s="417"/>
      <c r="L218" s="417">
        <v>1</v>
      </c>
      <c r="M218" s="417"/>
      <c r="N218" s="417"/>
      <c r="O218" s="417"/>
      <c r="P218" s="418"/>
      <c r="Q218" s="418"/>
      <c r="R218" s="418"/>
      <c r="S218" s="418"/>
      <c r="T218" s="418"/>
      <c r="U218" s="418"/>
      <c r="V218" s="418"/>
      <c r="W218" s="418"/>
      <c r="X218" s="418"/>
      <c r="Y218" s="418"/>
      <c r="Z218" s="418"/>
      <c r="AA218" s="418"/>
      <c r="AB218" s="418"/>
      <c r="AC218" s="418"/>
      <c r="AD218" s="418"/>
      <c r="AE218" s="418"/>
      <c r="AF218" s="418"/>
      <c r="AG218" s="418"/>
      <c r="AH218" s="418"/>
      <c r="AI218" s="418"/>
      <c r="AJ218" s="418"/>
      <c r="AK218" s="418"/>
      <c r="AL218" s="418"/>
      <c r="AM218" s="418"/>
      <c r="AN218" s="418"/>
      <c r="AO218" s="418"/>
      <c r="AP218" s="418"/>
      <c r="AQ218" s="418">
        <v>1</v>
      </c>
      <c r="AR218" s="418"/>
      <c r="AS218" s="418"/>
      <c r="AT218" s="418"/>
      <c r="AU218" s="418"/>
      <c r="AV218" s="418"/>
      <c r="AW218" s="418"/>
      <c r="AX218" s="418"/>
      <c r="AY218" s="418"/>
      <c r="AZ218" s="418"/>
      <c r="BA218" s="418"/>
      <c r="BB218" s="418"/>
      <c r="BC218" s="418"/>
      <c r="BD218" s="418"/>
      <c r="BE218" s="420"/>
      <c r="BF218" s="420"/>
      <c r="BG218" s="420"/>
      <c r="BH218" s="420"/>
      <c r="BI218" s="420"/>
      <c r="BJ218" s="420"/>
      <c r="BK218" s="420"/>
      <c r="BL218" s="420"/>
      <c r="BM218" s="420"/>
      <c r="BN218" s="420"/>
      <c r="BO218" s="420"/>
      <c r="BP218" s="420"/>
      <c r="BQ218" s="420"/>
      <c r="BR218" s="420"/>
      <c r="BS218" s="418"/>
      <c r="BT218" s="418"/>
      <c r="BU21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21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8" s="423">
        <f>+SUM(BDCORRECTIVAINF[[#This Row],[Coste Chasis]:[Coste Mecanica]])</f>
        <v>3000</v>
      </c>
    </row>
    <row r="219" spans="1:78" ht="12.75" x14ac:dyDescent="0.2">
      <c r="A219" s="411">
        <v>3219</v>
      </c>
      <c r="B219" s="412" t="s">
        <v>113</v>
      </c>
      <c r="C219" s="413" t="s">
        <v>81</v>
      </c>
      <c r="D219" s="413" t="s">
        <v>639</v>
      </c>
      <c r="E219" s="413" t="s">
        <v>162</v>
      </c>
      <c r="F219" s="413" t="s">
        <v>640</v>
      </c>
      <c r="G219" s="414" t="s">
        <v>595</v>
      </c>
      <c r="H219" s="415">
        <v>44970</v>
      </c>
      <c r="I219" s="415">
        <v>44970</v>
      </c>
      <c r="J219" s="416">
        <f>BDCORRECTIVAINF[[#This Row],[Fecha Fin]]-BDCORRECTIVAINF[[#This Row],[Fecha entrada]]+1</f>
        <v>1</v>
      </c>
      <c r="K219" s="417"/>
      <c r="L219" s="417">
        <v>1</v>
      </c>
      <c r="M219" s="417"/>
      <c r="N219" s="417"/>
      <c r="O219" s="417"/>
      <c r="P219" s="418"/>
      <c r="Q219" s="418"/>
      <c r="R219" s="418"/>
      <c r="S219" s="418"/>
      <c r="T219" s="418"/>
      <c r="U219" s="418"/>
      <c r="V219" s="418"/>
      <c r="W219" s="418"/>
      <c r="X219" s="418"/>
      <c r="Y219" s="418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18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>
        <v>1</v>
      </c>
      <c r="AX219" s="418"/>
      <c r="AY219" s="418"/>
      <c r="AZ219" s="418"/>
      <c r="BA219" s="418"/>
      <c r="BB219" s="418"/>
      <c r="BC219" s="418"/>
      <c r="BD219" s="418"/>
      <c r="BE219" s="420"/>
      <c r="BF219" s="420"/>
      <c r="BG219" s="420"/>
      <c r="BH219" s="420"/>
      <c r="BI219" s="420"/>
      <c r="BJ219" s="420"/>
      <c r="BK219" s="420"/>
      <c r="BL219" s="420"/>
      <c r="BM219" s="420"/>
      <c r="BN219" s="420"/>
      <c r="BO219" s="420"/>
      <c r="BP219" s="420"/>
      <c r="BQ219" s="420"/>
      <c r="BR219" s="420"/>
      <c r="BS219" s="418"/>
      <c r="BT219" s="418"/>
      <c r="BU21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1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21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1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1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19" s="423">
        <f>+SUM(BDCORRECTIVAINF[[#This Row],[Coste Chasis]:[Coste Mecanica]])</f>
        <v>55000</v>
      </c>
    </row>
    <row r="220" spans="1:78" ht="12.75" x14ac:dyDescent="0.2">
      <c r="A220" s="411">
        <v>3220</v>
      </c>
      <c r="B220" s="412" t="s">
        <v>275</v>
      </c>
      <c r="C220" s="413" t="s">
        <v>81</v>
      </c>
      <c r="D220" s="413" t="s">
        <v>639</v>
      </c>
      <c r="E220" s="413" t="s">
        <v>162</v>
      </c>
      <c r="F220" s="413" t="s">
        <v>648</v>
      </c>
      <c r="G220" s="414" t="s">
        <v>595</v>
      </c>
      <c r="H220" s="415">
        <v>44977</v>
      </c>
      <c r="I220" s="415">
        <v>44977</v>
      </c>
      <c r="J220" s="416">
        <f>BDCORRECTIVAINF[[#This Row],[Fecha Fin]]-BDCORRECTIVAINF[[#This Row],[Fecha entrada]]+1</f>
        <v>1</v>
      </c>
      <c r="K220" s="417"/>
      <c r="L220" s="417">
        <v>1</v>
      </c>
      <c r="M220" s="417"/>
      <c r="N220" s="417"/>
      <c r="O220" s="417"/>
      <c r="P220" s="418"/>
      <c r="Q220" s="418"/>
      <c r="R220" s="418"/>
      <c r="S220" s="418"/>
      <c r="T220" s="418"/>
      <c r="U220" s="418"/>
      <c r="V220" s="418"/>
      <c r="W220" s="418"/>
      <c r="X220" s="418"/>
      <c r="Y220" s="418"/>
      <c r="Z220" s="418"/>
      <c r="AA220" s="418"/>
      <c r="AB220" s="418"/>
      <c r="AC220" s="418"/>
      <c r="AD220" s="418"/>
      <c r="AE220" s="418"/>
      <c r="AF220" s="418"/>
      <c r="AG220" s="418"/>
      <c r="AH220" s="418"/>
      <c r="AI220" s="418"/>
      <c r="AJ220" s="418"/>
      <c r="AK220" s="418"/>
      <c r="AL220" s="418"/>
      <c r="AM220" s="418"/>
      <c r="AN220" s="418"/>
      <c r="AO220" s="418"/>
      <c r="AP220" s="418"/>
      <c r="AQ220" s="418"/>
      <c r="AR220" s="418"/>
      <c r="AS220" s="418"/>
      <c r="AT220" s="418"/>
      <c r="AU220" s="418"/>
      <c r="AV220" s="418"/>
      <c r="AW220" s="418"/>
      <c r="AX220" s="418"/>
      <c r="AY220" s="418"/>
      <c r="AZ220" s="418"/>
      <c r="BA220" s="418"/>
      <c r="BB220" s="418"/>
      <c r="BC220" s="418"/>
      <c r="BD220" s="418"/>
      <c r="BE220" s="420"/>
      <c r="BF220" s="420"/>
      <c r="BG220" s="420"/>
      <c r="BH220" s="420"/>
      <c r="BI220" s="420"/>
      <c r="BJ220" s="420"/>
      <c r="BK220" s="420"/>
      <c r="BL220" s="420"/>
      <c r="BM220" s="420"/>
      <c r="BN220" s="420"/>
      <c r="BO220" s="420"/>
      <c r="BP220" s="420"/>
      <c r="BQ220" s="420"/>
      <c r="BR220" s="420"/>
      <c r="BS220" s="418"/>
      <c r="BT220" s="418"/>
      <c r="BU22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0" s="423">
        <f>+SUM(BDCORRECTIVAINF[[#This Row],[Coste Chasis]:[Coste Mecanica]])</f>
        <v>0</v>
      </c>
    </row>
    <row r="221" spans="1:78" ht="12.75" x14ac:dyDescent="0.2">
      <c r="A221" s="411">
        <v>3221</v>
      </c>
      <c r="B221" s="412" t="s">
        <v>129</v>
      </c>
      <c r="C221" s="413" t="s">
        <v>81</v>
      </c>
      <c r="D221" s="413" t="s">
        <v>639</v>
      </c>
      <c r="E221" s="413" t="s">
        <v>162</v>
      </c>
      <c r="F221" s="413" t="s">
        <v>640</v>
      </c>
      <c r="G221" s="414" t="s">
        <v>595</v>
      </c>
      <c r="H221" s="415">
        <v>44978</v>
      </c>
      <c r="I221" s="415">
        <v>44978</v>
      </c>
      <c r="J221" s="416">
        <f>BDCORRECTIVAINF[[#This Row],[Fecha Fin]]-BDCORRECTIVAINF[[#This Row],[Fecha entrada]]+1</f>
        <v>1</v>
      </c>
      <c r="K221" s="417"/>
      <c r="L221" s="417">
        <v>1</v>
      </c>
      <c r="M221" s="417"/>
      <c r="N221" s="417"/>
      <c r="O221" s="417"/>
      <c r="P221" s="418"/>
      <c r="Q221" s="418"/>
      <c r="R221" s="418"/>
      <c r="S221" s="418"/>
      <c r="T221" s="418"/>
      <c r="U221" s="418"/>
      <c r="V221" s="418"/>
      <c r="W221" s="418"/>
      <c r="X221" s="418"/>
      <c r="Y221" s="418"/>
      <c r="Z221" s="418"/>
      <c r="AA221" s="418"/>
      <c r="AB221" s="418"/>
      <c r="AC221" s="418"/>
      <c r="AD221" s="418"/>
      <c r="AE221" s="418"/>
      <c r="AF221" s="418"/>
      <c r="AG221" s="418"/>
      <c r="AH221" s="418"/>
      <c r="AI221" s="418"/>
      <c r="AJ221" s="418"/>
      <c r="AK221" s="418"/>
      <c r="AL221" s="418"/>
      <c r="AM221" s="418"/>
      <c r="AN221" s="418"/>
      <c r="AO221" s="418"/>
      <c r="AP221" s="418"/>
      <c r="AQ221" s="418"/>
      <c r="AR221" s="418"/>
      <c r="AS221" s="418"/>
      <c r="AT221" s="418"/>
      <c r="AU221" s="418"/>
      <c r="AV221" s="418"/>
      <c r="AW221" s="418"/>
      <c r="AX221" s="418"/>
      <c r="AY221" s="418"/>
      <c r="AZ221" s="418"/>
      <c r="BA221" s="418"/>
      <c r="BB221" s="418"/>
      <c r="BC221" s="418"/>
      <c r="BD221" s="418"/>
      <c r="BE221" s="420"/>
      <c r="BF221" s="420"/>
      <c r="BG221" s="420"/>
      <c r="BH221" s="420"/>
      <c r="BI221" s="420"/>
      <c r="BJ221" s="420"/>
      <c r="BK221" s="420"/>
      <c r="BL221" s="420"/>
      <c r="BM221" s="420"/>
      <c r="BN221" s="420"/>
      <c r="BO221" s="420"/>
      <c r="BP221" s="420"/>
      <c r="BQ221" s="420"/>
      <c r="BR221" s="420"/>
      <c r="BS221" s="418"/>
      <c r="BT221" s="418"/>
      <c r="BU22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1" s="423">
        <f>+SUM(BDCORRECTIVAINF[[#This Row],[Coste Chasis]:[Coste Mecanica]])</f>
        <v>0</v>
      </c>
    </row>
    <row r="222" spans="1:78" ht="12.75" x14ac:dyDescent="0.2">
      <c r="A222" s="411">
        <v>3222</v>
      </c>
      <c r="B222" s="412" t="s">
        <v>109</v>
      </c>
      <c r="C222" s="413" t="s">
        <v>81</v>
      </c>
      <c r="D222" s="413" t="s">
        <v>639</v>
      </c>
      <c r="E222" s="413" t="s">
        <v>162</v>
      </c>
      <c r="F222" s="413" t="s">
        <v>680</v>
      </c>
      <c r="G222" s="414" t="s">
        <v>595</v>
      </c>
      <c r="H222" s="415">
        <v>44978</v>
      </c>
      <c r="I222" s="415">
        <v>44978</v>
      </c>
      <c r="J222" s="416">
        <f>BDCORRECTIVAINF[[#This Row],[Fecha Fin]]-BDCORRECTIVAINF[[#This Row],[Fecha entrada]]+1</f>
        <v>1</v>
      </c>
      <c r="K222" s="417"/>
      <c r="L222" s="417">
        <v>1</v>
      </c>
      <c r="M222" s="417"/>
      <c r="N222" s="417"/>
      <c r="O222" s="417"/>
      <c r="P222" s="418"/>
      <c r="Q222" s="418"/>
      <c r="R222" s="418"/>
      <c r="S222" s="418"/>
      <c r="T222" s="418"/>
      <c r="U222" s="418"/>
      <c r="V222" s="418"/>
      <c r="W222" s="418"/>
      <c r="X222" s="418"/>
      <c r="Y222" s="418"/>
      <c r="Z222" s="418"/>
      <c r="AA222" s="418"/>
      <c r="AB222" s="418"/>
      <c r="AC222" s="418"/>
      <c r="AD222" s="418"/>
      <c r="AE222" s="418"/>
      <c r="AF222" s="418"/>
      <c r="AG222" s="418"/>
      <c r="AH222" s="418"/>
      <c r="AI222" s="418"/>
      <c r="AJ222" s="418"/>
      <c r="AK222" s="418"/>
      <c r="AL222" s="418"/>
      <c r="AM222" s="418"/>
      <c r="AN222" s="418"/>
      <c r="AO222" s="418"/>
      <c r="AP222" s="418"/>
      <c r="AQ222" s="418"/>
      <c r="AR222" s="418"/>
      <c r="AS222" s="418"/>
      <c r="AT222" s="418"/>
      <c r="AU222" s="418"/>
      <c r="AV222" s="418"/>
      <c r="AW222" s="418"/>
      <c r="AX222" s="418"/>
      <c r="AY222" s="418"/>
      <c r="AZ222" s="418"/>
      <c r="BA222" s="418"/>
      <c r="BB222" s="418"/>
      <c r="BC222" s="418"/>
      <c r="BD222" s="418"/>
      <c r="BE222" s="420"/>
      <c r="BF222" s="420"/>
      <c r="BG222" s="420"/>
      <c r="BH222" s="420"/>
      <c r="BI222" s="420"/>
      <c r="BJ222" s="420"/>
      <c r="BK222" s="420"/>
      <c r="BL222" s="420"/>
      <c r="BM222" s="420"/>
      <c r="BN222" s="420"/>
      <c r="BO222" s="420"/>
      <c r="BP222" s="420"/>
      <c r="BQ222" s="420"/>
      <c r="BR222" s="420"/>
      <c r="BS222" s="418"/>
      <c r="BT222" s="418"/>
      <c r="BU22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2" s="423">
        <f>+SUM(BDCORRECTIVAINF[[#This Row],[Coste Chasis]:[Coste Mecanica]])</f>
        <v>0</v>
      </c>
    </row>
    <row r="223" spans="1:78" ht="12.75" x14ac:dyDescent="0.2">
      <c r="A223" s="411">
        <v>3223</v>
      </c>
      <c r="B223" s="412" t="s">
        <v>109</v>
      </c>
      <c r="C223" s="413" t="s">
        <v>81</v>
      </c>
      <c r="D223" s="413" t="s">
        <v>639</v>
      </c>
      <c r="E223" s="413" t="s">
        <v>162</v>
      </c>
      <c r="F223" s="413" t="s">
        <v>680</v>
      </c>
      <c r="G223" s="414" t="s">
        <v>595</v>
      </c>
      <c r="H223" s="415">
        <v>44979</v>
      </c>
      <c r="I223" s="415">
        <v>44979</v>
      </c>
      <c r="J223" s="416">
        <f>BDCORRECTIVAINF[[#This Row],[Fecha Fin]]-BDCORRECTIVAINF[[#This Row],[Fecha entrada]]+1</f>
        <v>1</v>
      </c>
      <c r="K223" s="417"/>
      <c r="L223" s="417">
        <v>1</v>
      </c>
      <c r="M223" s="417"/>
      <c r="N223" s="417"/>
      <c r="O223" s="417"/>
      <c r="P223" s="418"/>
      <c r="Q223" s="418"/>
      <c r="R223" s="418"/>
      <c r="S223" s="418"/>
      <c r="T223" s="418"/>
      <c r="U223" s="418"/>
      <c r="V223" s="418"/>
      <c r="W223" s="418"/>
      <c r="X223" s="418"/>
      <c r="Y223" s="418"/>
      <c r="Z223" s="418"/>
      <c r="AA223" s="418"/>
      <c r="AB223" s="418"/>
      <c r="AC223" s="418"/>
      <c r="AD223" s="418"/>
      <c r="AE223" s="418"/>
      <c r="AF223" s="418"/>
      <c r="AG223" s="418"/>
      <c r="AH223" s="418"/>
      <c r="AI223" s="418"/>
      <c r="AJ223" s="418"/>
      <c r="AK223" s="418"/>
      <c r="AL223" s="418"/>
      <c r="AM223" s="418"/>
      <c r="AN223" s="418"/>
      <c r="AO223" s="418"/>
      <c r="AP223" s="418"/>
      <c r="AQ223" s="418"/>
      <c r="AR223" s="418"/>
      <c r="AS223" s="418"/>
      <c r="AT223" s="418"/>
      <c r="AU223" s="418"/>
      <c r="AV223" s="418"/>
      <c r="AW223" s="418"/>
      <c r="AX223" s="418"/>
      <c r="AY223" s="418"/>
      <c r="AZ223" s="418"/>
      <c r="BA223" s="418"/>
      <c r="BB223" s="418"/>
      <c r="BC223" s="418"/>
      <c r="BD223" s="418"/>
      <c r="BE223" s="420"/>
      <c r="BF223" s="420"/>
      <c r="BG223" s="420"/>
      <c r="BH223" s="420"/>
      <c r="BI223" s="420"/>
      <c r="BJ223" s="420"/>
      <c r="BK223" s="420"/>
      <c r="BL223" s="420"/>
      <c r="BM223" s="420"/>
      <c r="BN223" s="420"/>
      <c r="BO223" s="420"/>
      <c r="BP223" s="420"/>
      <c r="BQ223" s="420"/>
      <c r="BR223" s="420"/>
      <c r="BS223" s="418"/>
      <c r="BT223" s="418"/>
      <c r="BU22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3" s="423">
        <f>+SUM(BDCORRECTIVAINF[[#This Row],[Coste Chasis]:[Coste Mecanica]])</f>
        <v>0</v>
      </c>
    </row>
    <row r="224" spans="1:78" ht="12.75" x14ac:dyDescent="0.2">
      <c r="A224" s="411">
        <v>3224</v>
      </c>
      <c r="B224" s="412" t="s">
        <v>156</v>
      </c>
      <c r="C224" s="413" t="s">
        <v>178</v>
      </c>
      <c r="D224" s="413" t="s">
        <v>639</v>
      </c>
      <c r="E224" s="413" t="s">
        <v>162</v>
      </c>
      <c r="F224" s="413" t="s">
        <v>725</v>
      </c>
      <c r="G224" s="414" t="s">
        <v>595</v>
      </c>
      <c r="H224" s="415">
        <v>44983</v>
      </c>
      <c r="I224" s="415">
        <v>44983</v>
      </c>
      <c r="J224" s="416">
        <f>BDCORRECTIVAINF[[#This Row],[Fecha Fin]]-BDCORRECTIVAINF[[#This Row],[Fecha entrada]]+1</f>
        <v>1</v>
      </c>
      <c r="K224" s="417"/>
      <c r="L224" s="417">
        <v>1</v>
      </c>
      <c r="M224" s="417"/>
      <c r="N224" s="417"/>
      <c r="O224" s="417"/>
      <c r="P224" s="418"/>
      <c r="Q224" s="418"/>
      <c r="R224" s="418"/>
      <c r="S224" s="418"/>
      <c r="T224" s="418"/>
      <c r="U224" s="418"/>
      <c r="V224" s="418"/>
      <c r="W224" s="418"/>
      <c r="X224" s="418"/>
      <c r="Y224" s="418"/>
      <c r="Z224" s="418"/>
      <c r="AA224" s="418"/>
      <c r="AB224" s="418"/>
      <c r="AC224" s="418"/>
      <c r="AD224" s="418"/>
      <c r="AE224" s="418"/>
      <c r="AF224" s="418"/>
      <c r="AG224" s="418"/>
      <c r="AH224" s="418"/>
      <c r="AI224" s="418"/>
      <c r="AJ224" s="418"/>
      <c r="AK224" s="418"/>
      <c r="AL224" s="418"/>
      <c r="AM224" s="418"/>
      <c r="AN224" s="418"/>
      <c r="AO224" s="418"/>
      <c r="AP224" s="418"/>
      <c r="AQ224" s="418"/>
      <c r="AR224" s="418"/>
      <c r="AS224" s="418"/>
      <c r="AT224" s="418"/>
      <c r="AU224" s="418"/>
      <c r="AV224" s="418"/>
      <c r="AW224" s="418"/>
      <c r="AX224" s="418"/>
      <c r="AY224" s="418"/>
      <c r="AZ224" s="418"/>
      <c r="BA224" s="418"/>
      <c r="BB224" s="418"/>
      <c r="BC224" s="418"/>
      <c r="BD224" s="418"/>
      <c r="BE224" s="420"/>
      <c r="BF224" s="420"/>
      <c r="BG224" s="420"/>
      <c r="BH224" s="420"/>
      <c r="BI224" s="420"/>
      <c r="BJ224" s="420"/>
      <c r="BK224" s="420"/>
      <c r="BL224" s="420"/>
      <c r="BM224" s="420"/>
      <c r="BN224" s="420"/>
      <c r="BO224" s="420"/>
      <c r="BP224" s="420"/>
      <c r="BQ224" s="420"/>
      <c r="BR224" s="420"/>
      <c r="BS224" s="418"/>
      <c r="BT224" s="418"/>
      <c r="BU22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4" s="423">
        <f>+SUM(BDCORRECTIVAINF[[#This Row],[Coste Chasis]:[Coste Mecanica]])</f>
        <v>0</v>
      </c>
    </row>
    <row r="225" spans="1:78" ht="12.75" x14ac:dyDescent="0.2">
      <c r="A225" s="411">
        <v>3225</v>
      </c>
      <c r="B225" s="412" t="s">
        <v>108</v>
      </c>
      <c r="C225" s="413" t="s">
        <v>81</v>
      </c>
      <c r="D225" s="413" t="s">
        <v>639</v>
      </c>
      <c r="E225" s="413" t="s">
        <v>161</v>
      </c>
      <c r="F225" s="413" t="s">
        <v>680</v>
      </c>
      <c r="G225" s="414" t="s">
        <v>597</v>
      </c>
      <c r="H225" s="415">
        <v>44963</v>
      </c>
      <c r="I225" s="415">
        <v>44963</v>
      </c>
      <c r="J225" s="416">
        <f>BDCORRECTIVAINF[[#This Row],[Fecha Fin]]-BDCORRECTIVAINF[[#This Row],[Fecha entrada]]+1</f>
        <v>1</v>
      </c>
      <c r="K225" s="417"/>
      <c r="L225" s="417">
        <v>1</v>
      </c>
      <c r="M225" s="417"/>
      <c r="N225" s="417"/>
      <c r="O225" s="417"/>
      <c r="P225" s="418"/>
      <c r="Q225" s="418"/>
      <c r="R225" s="418"/>
      <c r="S225" s="418"/>
      <c r="T225" s="418"/>
      <c r="U225" s="418"/>
      <c r="V225" s="418"/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418"/>
      <c r="AL225" s="418"/>
      <c r="AM225" s="418"/>
      <c r="AN225" s="418"/>
      <c r="AO225" s="418"/>
      <c r="AP225" s="418"/>
      <c r="AQ225" s="418"/>
      <c r="AR225" s="418">
        <v>1</v>
      </c>
      <c r="AS225" s="418"/>
      <c r="AT225" s="418"/>
      <c r="AU225" s="418"/>
      <c r="AV225" s="418"/>
      <c r="AW225" s="418"/>
      <c r="AX225" s="418"/>
      <c r="AY225" s="418"/>
      <c r="AZ225" s="418"/>
      <c r="BA225" s="418"/>
      <c r="BB225" s="418"/>
      <c r="BC225" s="418"/>
      <c r="BD225" s="418"/>
      <c r="BE225" s="420"/>
      <c r="BF225" s="420"/>
      <c r="BG225" s="420"/>
      <c r="BH225" s="420"/>
      <c r="BI225" s="420"/>
      <c r="BJ225" s="420"/>
      <c r="BK225" s="420"/>
      <c r="BL225" s="420"/>
      <c r="BM225" s="420"/>
      <c r="BN225" s="420"/>
      <c r="BO225" s="420"/>
      <c r="BP225" s="420"/>
      <c r="BQ225" s="420"/>
      <c r="BR225" s="420"/>
      <c r="BS225" s="418"/>
      <c r="BT225" s="418"/>
      <c r="BU22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22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5" s="423">
        <f>+SUM(BDCORRECTIVAINF[[#This Row],[Coste Chasis]:[Coste Mecanica]])</f>
        <v>3000</v>
      </c>
    </row>
    <row r="226" spans="1:78" ht="12.75" x14ac:dyDescent="0.2">
      <c r="A226" s="411">
        <v>3226</v>
      </c>
      <c r="B226" s="412" t="s">
        <v>157</v>
      </c>
      <c r="C226" s="413" t="s">
        <v>178</v>
      </c>
      <c r="D226" s="413" t="s">
        <v>639</v>
      </c>
      <c r="E226" s="413" t="s">
        <v>161</v>
      </c>
      <c r="F226" s="413" t="s">
        <v>693</v>
      </c>
      <c r="G226" s="414" t="s">
        <v>597</v>
      </c>
      <c r="H226" s="415">
        <v>44964</v>
      </c>
      <c r="I226" s="415">
        <v>44964</v>
      </c>
      <c r="J226" s="416">
        <f>BDCORRECTIVAINF[[#This Row],[Fecha Fin]]-BDCORRECTIVAINF[[#This Row],[Fecha entrada]]+1</f>
        <v>1</v>
      </c>
      <c r="K226" s="417"/>
      <c r="L226" s="417">
        <v>1</v>
      </c>
      <c r="M226" s="417"/>
      <c r="N226" s="417"/>
      <c r="O226" s="417"/>
      <c r="P226" s="418"/>
      <c r="Q226" s="418"/>
      <c r="R226" s="418"/>
      <c r="S226" s="418"/>
      <c r="T226" s="418"/>
      <c r="U226" s="418"/>
      <c r="V226" s="418"/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418"/>
      <c r="AL226" s="418"/>
      <c r="AM226" s="418"/>
      <c r="AN226" s="418"/>
      <c r="AO226" s="418"/>
      <c r="AP226" s="418"/>
      <c r="AQ226" s="418"/>
      <c r="AR226" s="418"/>
      <c r="AS226" s="418">
        <v>1</v>
      </c>
      <c r="AT226" s="418"/>
      <c r="AU226" s="418"/>
      <c r="AV226" s="418"/>
      <c r="AW226" s="418"/>
      <c r="AX226" s="418"/>
      <c r="AY226" s="418"/>
      <c r="AZ226" s="418"/>
      <c r="BA226" s="418"/>
      <c r="BB226" s="418"/>
      <c r="BC226" s="418"/>
      <c r="BD226" s="418"/>
      <c r="BE226" s="420"/>
      <c r="BF226" s="420"/>
      <c r="BG226" s="420"/>
      <c r="BH226" s="420"/>
      <c r="BI226" s="420"/>
      <c r="BJ226" s="420"/>
      <c r="BK226" s="420"/>
      <c r="BL226" s="420"/>
      <c r="BM226" s="420"/>
      <c r="BN226" s="420"/>
      <c r="BO226" s="420"/>
      <c r="BP226" s="420"/>
      <c r="BQ226" s="420"/>
      <c r="BR226" s="420"/>
      <c r="BS226" s="418"/>
      <c r="BT226" s="418"/>
      <c r="BU22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2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6" s="423">
        <f>+SUM(BDCORRECTIVAINF[[#This Row],[Coste Chasis]:[Coste Mecanica]])</f>
        <v>62000</v>
      </c>
    </row>
    <row r="227" spans="1:78" ht="12.75" x14ac:dyDescent="0.2">
      <c r="A227" s="411">
        <v>3227</v>
      </c>
      <c r="B227" s="412" t="s">
        <v>170</v>
      </c>
      <c r="C227" s="413" t="s">
        <v>178</v>
      </c>
      <c r="D227" s="413" t="s">
        <v>639</v>
      </c>
      <c r="E227" s="413" t="s">
        <v>161</v>
      </c>
      <c r="F227" s="413" t="s">
        <v>716</v>
      </c>
      <c r="G227" s="414" t="s">
        <v>597</v>
      </c>
      <c r="H227" s="415">
        <v>44962</v>
      </c>
      <c r="I227" s="415">
        <v>44962</v>
      </c>
      <c r="J227" s="416">
        <f>BDCORRECTIVAINF[[#This Row],[Fecha Fin]]-BDCORRECTIVAINF[[#This Row],[Fecha entrada]]+1</f>
        <v>1</v>
      </c>
      <c r="K227" s="417"/>
      <c r="L227" s="417">
        <v>1</v>
      </c>
      <c r="M227" s="417"/>
      <c r="N227" s="417"/>
      <c r="O227" s="417"/>
      <c r="P227" s="418"/>
      <c r="Q227" s="418"/>
      <c r="R227" s="418"/>
      <c r="S227" s="418"/>
      <c r="T227" s="418"/>
      <c r="U227" s="418"/>
      <c r="V227" s="418"/>
      <c r="W227" s="418"/>
      <c r="X227" s="418"/>
      <c r="Y227" s="418"/>
      <c r="Z227" s="418"/>
      <c r="AA227" s="418"/>
      <c r="AB227" s="418"/>
      <c r="AC227" s="418"/>
      <c r="AD227" s="418"/>
      <c r="AE227" s="418"/>
      <c r="AF227" s="418"/>
      <c r="AG227" s="418"/>
      <c r="AH227" s="418"/>
      <c r="AI227" s="418"/>
      <c r="AJ227" s="418"/>
      <c r="AK227" s="418"/>
      <c r="AL227" s="418"/>
      <c r="AM227" s="418"/>
      <c r="AN227" s="418"/>
      <c r="AO227" s="418"/>
      <c r="AP227" s="418"/>
      <c r="AQ227" s="418"/>
      <c r="AR227" s="418"/>
      <c r="AS227" s="418"/>
      <c r="AT227" s="418"/>
      <c r="AU227" s="418"/>
      <c r="AV227" s="418"/>
      <c r="AW227" s="418"/>
      <c r="AX227" s="418"/>
      <c r="AY227" s="418"/>
      <c r="AZ227" s="418"/>
      <c r="BA227" s="418"/>
      <c r="BB227" s="418"/>
      <c r="BC227" s="418"/>
      <c r="BD227" s="418"/>
      <c r="BE227" s="420"/>
      <c r="BF227" s="420"/>
      <c r="BG227" s="420"/>
      <c r="BH227" s="420"/>
      <c r="BI227" s="420"/>
      <c r="BJ227" s="420"/>
      <c r="BK227" s="420"/>
      <c r="BL227" s="420"/>
      <c r="BM227" s="420"/>
      <c r="BN227" s="420"/>
      <c r="BO227" s="420"/>
      <c r="BP227" s="420"/>
      <c r="BQ227" s="420"/>
      <c r="BR227" s="420"/>
      <c r="BS227" s="418"/>
      <c r="BT227" s="418"/>
      <c r="BU22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7" s="423">
        <f>+SUM(BDCORRECTIVAINF[[#This Row],[Coste Chasis]:[Coste Mecanica]])</f>
        <v>0</v>
      </c>
    </row>
    <row r="228" spans="1:78" ht="12.75" x14ac:dyDescent="0.2">
      <c r="A228" s="411">
        <v>3228</v>
      </c>
      <c r="B228" s="412" t="s">
        <v>170</v>
      </c>
      <c r="C228" s="413" t="s">
        <v>178</v>
      </c>
      <c r="D228" s="413" t="s">
        <v>639</v>
      </c>
      <c r="E228" s="413" t="s">
        <v>161</v>
      </c>
      <c r="F228" s="413" t="s">
        <v>716</v>
      </c>
      <c r="G228" s="414" t="s">
        <v>597</v>
      </c>
      <c r="H228" s="415">
        <v>44964</v>
      </c>
      <c r="I228" s="415">
        <v>44964</v>
      </c>
      <c r="J228" s="416">
        <f>BDCORRECTIVAINF[[#This Row],[Fecha Fin]]-BDCORRECTIVAINF[[#This Row],[Fecha entrada]]+1</f>
        <v>1</v>
      </c>
      <c r="K228" s="417"/>
      <c r="L228" s="417">
        <v>1</v>
      </c>
      <c r="M228" s="417"/>
      <c r="N228" s="417"/>
      <c r="O228" s="417"/>
      <c r="P228" s="418"/>
      <c r="Q228" s="418"/>
      <c r="R228" s="418"/>
      <c r="S228" s="418"/>
      <c r="T228" s="418"/>
      <c r="U228" s="418"/>
      <c r="V228" s="418"/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418"/>
      <c r="AL228" s="418"/>
      <c r="AM228" s="418"/>
      <c r="AN228" s="418"/>
      <c r="AO228" s="418"/>
      <c r="AP228" s="418"/>
      <c r="AQ228" s="418"/>
      <c r="AR228" s="418"/>
      <c r="AS228" s="418"/>
      <c r="AT228" s="418"/>
      <c r="AU228" s="418"/>
      <c r="AV228" s="418"/>
      <c r="AW228" s="418"/>
      <c r="AX228" s="418"/>
      <c r="AY228" s="418"/>
      <c r="AZ228" s="418"/>
      <c r="BA228" s="418"/>
      <c r="BB228" s="418"/>
      <c r="BC228" s="418"/>
      <c r="BD228" s="418"/>
      <c r="BE228" s="420"/>
      <c r="BF228" s="420"/>
      <c r="BG228" s="420"/>
      <c r="BH228" s="420"/>
      <c r="BI228" s="420"/>
      <c r="BJ228" s="420"/>
      <c r="BK228" s="420"/>
      <c r="BL228" s="420"/>
      <c r="BM228" s="420"/>
      <c r="BN228" s="420"/>
      <c r="BO228" s="420"/>
      <c r="BP228" s="420"/>
      <c r="BQ228" s="420"/>
      <c r="BR228" s="420"/>
      <c r="BS228" s="418"/>
      <c r="BT228" s="418"/>
      <c r="BU22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8" s="423">
        <f>+SUM(BDCORRECTIVAINF[[#This Row],[Coste Chasis]:[Coste Mecanica]])</f>
        <v>0</v>
      </c>
    </row>
    <row r="229" spans="1:78" ht="12.75" x14ac:dyDescent="0.2">
      <c r="A229" s="411">
        <v>3229</v>
      </c>
      <c r="B229" s="412" t="s">
        <v>157</v>
      </c>
      <c r="C229" s="413" t="s">
        <v>178</v>
      </c>
      <c r="D229" s="413" t="s">
        <v>639</v>
      </c>
      <c r="E229" s="413" t="s">
        <v>161</v>
      </c>
      <c r="F229" s="413" t="s">
        <v>693</v>
      </c>
      <c r="G229" s="414" t="s">
        <v>597</v>
      </c>
      <c r="H229" s="415">
        <v>44965</v>
      </c>
      <c r="I229" s="415">
        <v>44965</v>
      </c>
      <c r="J229" s="416">
        <f>BDCORRECTIVAINF[[#This Row],[Fecha Fin]]-BDCORRECTIVAINF[[#This Row],[Fecha entrada]]+1</f>
        <v>1</v>
      </c>
      <c r="K229" s="417"/>
      <c r="L229" s="417">
        <v>1</v>
      </c>
      <c r="M229" s="417"/>
      <c r="N229" s="417"/>
      <c r="O229" s="417"/>
      <c r="P229" s="418"/>
      <c r="Q229" s="418"/>
      <c r="R229" s="418"/>
      <c r="S229" s="418"/>
      <c r="T229" s="418"/>
      <c r="U229" s="418"/>
      <c r="V229" s="418"/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418"/>
      <c r="AL229" s="418"/>
      <c r="AM229" s="418"/>
      <c r="AN229" s="418"/>
      <c r="AO229" s="418"/>
      <c r="AP229" s="418"/>
      <c r="AQ229" s="418"/>
      <c r="AR229" s="418"/>
      <c r="AS229" s="418"/>
      <c r="AT229" s="418"/>
      <c r="AU229" s="418"/>
      <c r="AV229" s="418"/>
      <c r="AW229" s="418"/>
      <c r="AX229" s="418"/>
      <c r="AY229" s="418"/>
      <c r="AZ229" s="418"/>
      <c r="BA229" s="418"/>
      <c r="BB229" s="418"/>
      <c r="BC229" s="418"/>
      <c r="BD229" s="418"/>
      <c r="BE229" s="420"/>
      <c r="BF229" s="420"/>
      <c r="BG229" s="420"/>
      <c r="BH229" s="420"/>
      <c r="BI229" s="420"/>
      <c r="BJ229" s="420"/>
      <c r="BK229" s="420"/>
      <c r="BL229" s="420"/>
      <c r="BM229" s="420"/>
      <c r="BN229" s="420"/>
      <c r="BO229" s="420"/>
      <c r="BP229" s="420"/>
      <c r="BQ229" s="420"/>
      <c r="BR229" s="420"/>
      <c r="BS229" s="418"/>
      <c r="BT229" s="418"/>
      <c r="BU22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2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2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2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2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29" s="423">
        <f>+SUM(BDCORRECTIVAINF[[#This Row],[Coste Chasis]:[Coste Mecanica]])</f>
        <v>0</v>
      </c>
    </row>
    <row r="230" spans="1:78" ht="12.75" x14ac:dyDescent="0.2">
      <c r="A230" s="411">
        <v>3230</v>
      </c>
      <c r="B230" s="412" t="s">
        <v>157</v>
      </c>
      <c r="C230" s="413" t="s">
        <v>178</v>
      </c>
      <c r="D230" s="413" t="s">
        <v>639</v>
      </c>
      <c r="E230" s="413" t="s">
        <v>161</v>
      </c>
      <c r="F230" s="413" t="s">
        <v>693</v>
      </c>
      <c r="G230" s="414" t="s">
        <v>597</v>
      </c>
      <c r="H230" s="415">
        <v>44966</v>
      </c>
      <c r="I230" s="415">
        <v>44966</v>
      </c>
      <c r="J230" s="416">
        <f>BDCORRECTIVAINF[[#This Row],[Fecha Fin]]-BDCORRECTIVAINF[[#This Row],[Fecha entrada]]+1</f>
        <v>1</v>
      </c>
      <c r="K230" s="417">
        <v>1</v>
      </c>
      <c r="L230" s="417">
        <v>1</v>
      </c>
      <c r="M230" s="417"/>
      <c r="N230" s="417"/>
      <c r="O230" s="417"/>
      <c r="P230" s="418"/>
      <c r="Q230" s="418"/>
      <c r="R230" s="418"/>
      <c r="S230" s="418"/>
      <c r="T230" s="418"/>
      <c r="U230" s="418"/>
      <c r="V230" s="418"/>
      <c r="W230" s="418"/>
      <c r="X230" s="418"/>
      <c r="Y230" s="418"/>
      <c r="Z230" s="418"/>
      <c r="AA230" s="418"/>
      <c r="AB230" s="418"/>
      <c r="AC230" s="418"/>
      <c r="AD230" s="418"/>
      <c r="AE230" s="418"/>
      <c r="AF230" s="418"/>
      <c r="AG230" s="418"/>
      <c r="AH230" s="418"/>
      <c r="AI230" s="418"/>
      <c r="AJ230" s="418"/>
      <c r="AK230" s="418"/>
      <c r="AL230" s="418"/>
      <c r="AM230" s="418"/>
      <c r="AN230" s="418"/>
      <c r="AO230" s="418"/>
      <c r="AP230" s="418"/>
      <c r="AQ230" s="418"/>
      <c r="AR230" s="418"/>
      <c r="AS230" s="418">
        <v>1</v>
      </c>
      <c r="AT230" s="418"/>
      <c r="AU230" s="418"/>
      <c r="AV230" s="418"/>
      <c r="AW230" s="418"/>
      <c r="AX230" s="418"/>
      <c r="AY230" s="418"/>
      <c r="AZ230" s="418"/>
      <c r="BA230" s="418"/>
      <c r="BB230" s="418"/>
      <c r="BC230" s="418"/>
      <c r="BD230" s="418"/>
      <c r="BE230" s="420"/>
      <c r="BF230" s="420"/>
      <c r="BG230" s="420"/>
      <c r="BH230" s="420"/>
      <c r="BI230" s="420"/>
      <c r="BJ230" s="420"/>
      <c r="BK230" s="420"/>
      <c r="BL230" s="420"/>
      <c r="BM230" s="420"/>
      <c r="BN230" s="420"/>
      <c r="BO230" s="420"/>
      <c r="BP230" s="420"/>
      <c r="BQ230" s="420"/>
      <c r="BR230" s="420"/>
      <c r="BS230" s="418"/>
      <c r="BT230" s="418"/>
      <c r="BU23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3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0" s="423">
        <f>+SUM(BDCORRECTIVAINF[[#This Row],[Coste Chasis]:[Coste Mecanica]])</f>
        <v>62000</v>
      </c>
    </row>
    <row r="231" spans="1:78" ht="12.75" x14ac:dyDescent="0.2">
      <c r="A231" s="411">
        <v>3231</v>
      </c>
      <c r="B231" s="412" t="s">
        <v>258</v>
      </c>
      <c r="C231" s="413" t="s">
        <v>82</v>
      </c>
      <c r="D231" s="413" t="s">
        <v>704</v>
      </c>
      <c r="E231" s="413" t="s">
        <v>161</v>
      </c>
      <c r="F231" s="413" t="s">
        <v>870</v>
      </c>
      <c r="G231" s="414" t="s">
        <v>597</v>
      </c>
      <c r="H231" s="415">
        <v>44959</v>
      </c>
      <c r="I231" s="415">
        <v>44961</v>
      </c>
      <c r="J231" s="416">
        <f>BDCORRECTIVAINF[[#This Row],[Fecha Fin]]-BDCORRECTIVAINF[[#This Row],[Fecha entrada]]+1</f>
        <v>3</v>
      </c>
      <c r="K231" s="417"/>
      <c r="L231" s="417"/>
      <c r="M231" s="417"/>
      <c r="N231" s="417">
        <v>1</v>
      </c>
      <c r="O231" s="417"/>
      <c r="P231" s="418"/>
      <c r="Q231" s="418"/>
      <c r="R231" s="418"/>
      <c r="S231" s="418"/>
      <c r="T231" s="418"/>
      <c r="U231" s="418"/>
      <c r="V231" s="418"/>
      <c r="W231" s="418"/>
      <c r="X231" s="418"/>
      <c r="Y231" s="418"/>
      <c r="Z231" s="418"/>
      <c r="AA231" s="418"/>
      <c r="AB231" s="418"/>
      <c r="AC231" s="418"/>
      <c r="AD231" s="418"/>
      <c r="AE231" s="418"/>
      <c r="AF231" s="418"/>
      <c r="AG231" s="418"/>
      <c r="AH231" s="418"/>
      <c r="AI231" s="418"/>
      <c r="AJ231" s="418"/>
      <c r="AK231" s="418"/>
      <c r="AL231" s="418"/>
      <c r="AM231" s="418"/>
      <c r="AN231" s="418"/>
      <c r="AO231" s="418"/>
      <c r="AP231" s="418"/>
      <c r="AQ231" s="418"/>
      <c r="AR231" s="418"/>
      <c r="AS231" s="418"/>
      <c r="AT231" s="418"/>
      <c r="AU231" s="418"/>
      <c r="AV231" s="418"/>
      <c r="AW231" s="418"/>
      <c r="AX231" s="418"/>
      <c r="AY231" s="418"/>
      <c r="AZ231" s="418"/>
      <c r="BA231" s="418"/>
      <c r="BB231" s="418"/>
      <c r="BC231" s="418"/>
      <c r="BD231" s="418"/>
      <c r="BE231" s="420"/>
      <c r="BF231" s="420"/>
      <c r="BG231" s="420"/>
      <c r="BH231" s="420"/>
      <c r="BI231" s="420"/>
      <c r="BJ231" s="420"/>
      <c r="BK231" s="420"/>
      <c r="BL231" s="420"/>
      <c r="BM231" s="420"/>
      <c r="BN231" s="420"/>
      <c r="BO231" s="420"/>
      <c r="BP231" s="420"/>
      <c r="BQ231" s="420"/>
      <c r="BR231" s="420"/>
      <c r="BS231" s="418"/>
      <c r="BT231" s="418"/>
      <c r="BU23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1" s="423">
        <f>+SUM(BDCORRECTIVAINF[[#This Row],[Coste Chasis]:[Coste Mecanica]])</f>
        <v>0</v>
      </c>
    </row>
    <row r="232" spans="1:78" ht="12.75" x14ac:dyDescent="0.2">
      <c r="A232" s="411">
        <v>3232</v>
      </c>
      <c r="B232" s="412" t="s">
        <v>108</v>
      </c>
      <c r="C232" s="413" t="s">
        <v>81</v>
      </c>
      <c r="D232" s="413" t="s">
        <v>639</v>
      </c>
      <c r="E232" s="413" t="s">
        <v>161</v>
      </c>
      <c r="F232" s="413" t="s">
        <v>680</v>
      </c>
      <c r="G232" s="414" t="s">
        <v>597</v>
      </c>
      <c r="H232" s="415">
        <v>44959</v>
      </c>
      <c r="I232" s="415">
        <v>44959</v>
      </c>
      <c r="J232" s="416">
        <f>BDCORRECTIVAINF[[#This Row],[Fecha Fin]]-BDCORRECTIVAINF[[#This Row],[Fecha entrada]]+1</f>
        <v>1</v>
      </c>
      <c r="K232" s="417"/>
      <c r="L232" s="417"/>
      <c r="M232" s="417">
        <v>1</v>
      </c>
      <c r="N232" s="417"/>
      <c r="O232" s="417"/>
      <c r="P232" s="418"/>
      <c r="Q232" s="418"/>
      <c r="R232" s="418"/>
      <c r="S232" s="418"/>
      <c r="T232" s="418"/>
      <c r="U232" s="418"/>
      <c r="V232" s="418"/>
      <c r="W232" s="418"/>
      <c r="X232" s="418"/>
      <c r="Y232" s="418"/>
      <c r="Z232" s="418"/>
      <c r="AA232" s="418"/>
      <c r="AB232" s="418"/>
      <c r="AC232" s="418"/>
      <c r="AD232" s="418"/>
      <c r="AE232" s="418"/>
      <c r="AF232" s="418"/>
      <c r="AG232" s="418"/>
      <c r="AH232" s="418"/>
      <c r="AI232" s="418"/>
      <c r="AJ232" s="418"/>
      <c r="AK232" s="418"/>
      <c r="AL232" s="418"/>
      <c r="AM232" s="418"/>
      <c r="AN232" s="418"/>
      <c r="AO232" s="418"/>
      <c r="AP232" s="418"/>
      <c r="AQ232" s="418"/>
      <c r="AR232" s="418"/>
      <c r="AS232" s="418"/>
      <c r="AT232" s="418"/>
      <c r="AU232" s="418"/>
      <c r="AV232" s="418"/>
      <c r="AW232" s="418"/>
      <c r="AX232" s="418"/>
      <c r="AY232" s="418"/>
      <c r="AZ232" s="418"/>
      <c r="BA232" s="418"/>
      <c r="BB232" s="418">
        <v>2</v>
      </c>
      <c r="BC232" s="418"/>
      <c r="BD232" s="418"/>
      <c r="BE232" s="420"/>
      <c r="BF232" s="420"/>
      <c r="BG232" s="420"/>
      <c r="BH232" s="420"/>
      <c r="BI232" s="420"/>
      <c r="BJ232" s="420"/>
      <c r="BK232" s="420"/>
      <c r="BL232" s="420"/>
      <c r="BM232" s="420"/>
      <c r="BN232" s="420"/>
      <c r="BO232" s="420"/>
      <c r="BP232" s="420"/>
      <c r="BQ232" s="420"/>
      <c r="BR232" s="420"/>
      <c r="BS232" s="418"/>
      <c r="BT232" s="418"/>
      <c r="BU23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3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2" s="423">
        <f>+SUM(BDCORRECTIVAINF[[#This Row],[Coste Chasis]:[Coste Mecanica]])</f>
        <v>32000</v>
      </c>
    </row>
    <row r="233" spans="1:78" ht="12.75" x14ac:dyDescent="0.2">
      <c r="A233" s="411">
        <v>3233</v>
      </c>
      <c r="B233" s="412" t="s">
        <v>157</v>
      </c>
      <c r="C233" s="413" t="s">
        <v>178</v>
      </c>
      <c r="D233" s="413" t="s">
        <v>639</v>
      </c>
      <c r="E233" s="413" t="s">
        <v>161</v>
      </c>
      <c r="F233" s="413" t="s">
        <v>693</v>
      </c>
      <c r="G233" s="414" t="s">
        <v>597</v>
      </c>
      <c r="H233" s="415">
        <v>44976</v>
      </c>
      <c r="I233" s="415">
        <v>44976</v>
      </c>
      <c r="J233" s="416">
        <f>BDCORRECTIVAINF[[#This Row],[Fecha Fin]]-BDCORRECTIVAINF[[#This Row],[Fecha entrada]]+1</f>
        <v>1</v>
      </c>
      <c r="K233" s="417">
        <v>1</v>
      </c>
      <c r="L233" s="417"/>
      <c r="M233" s="417"/>
      <c r="N233" s="417"/>
      <c r="O233" s="417"/>
      <c r="P233" s="418">
        <v>1</v>
      </c>
      <c r="Q233" s="418"/>
      <c r="R233" s="418"/>
      <c r="S233" s="418"/>
      <c r="T233" s="418"/>
      <c r="U233" s="418"/>
      <c r="V233" s="418"/>
      <c r="W233" s="418"/>
      <c r="X233" s="418"/>
      <c r="Y233" s="418"/>
      <c r="Z233" s="418"/>
      <c r="AA233" s="418"/>
      <c r="AB233" s="418"/>
      <c r="AC233" s="418"/>
      <c r="AD233" s="418"/>
      <c r="AE233" s="418"/>
      <c r="AF233" s="418"/>
      <c r="AG233" s="418"/>
      <c r="AH233" s="418"/>
      <c r="AI233" s="418"/>
      <c r="AJ233" s="418"/>
      <c r="AK233" s="418"/>
      <c r="AL233" s="418"/>
      <c r="AM233" s="418"/>
      <c r="AN233" s="418"/>
      <c r="AO233" s="418"/>
      <c r="AP233" s="418"/>
      <c r="AQ233" s="418"/>
      <c r="AR233" s="418"/>
      <c r="AS233" s="418"/>
      <c r="AT233" s="418"/>
      <c r="AU233" s="418"/>
      <c r="AV233" s="418"/>
      <c r="AW233" s="418"/>
      <c r="AX233" s="418"/>
      <c r="AY233" s="418"/>
      <c r="AZ233" s="418"/>
      <c r="BA233" s="418"/>
      <c r="BB233" s="418"/>
      <c r="BC233" s="418"/>
      <c r="BD233" s="418"/>
      <c r="BE233" s="420"/>
      <c r="BF233" s="420"/>
      <c r="BG233" s="420"/>
      <c r="BH233" s="420"/>
      <c r="BI233" s="420"/>
      <c r="BJ233" s="420"/>
      <c r="BK233" s="420"/>
      <c r="BL233" s="420"/>
      <c r="BM233" s="420"/>
      <c r="BN233" s="420"/>
      <c r="BO233" s="420"/>
      <c r="BP233" s="420"/>
      <c r="BQ233" s="420"/>
      <c r="BR233" s="420"/>
      <c r="BS233" s="418"/>
      <c r="BT233" s="418"/>
      <c r="BU23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23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3" s="423">
        <f>+SUM(BDCORRECTIVAINF[[#This Row],[Coste Chasis]:[Coste Mecanica]])</f>
        <v>7000</v>
      </c>
    </row>
    <row r="234" spans="1:78" ht="12.75" x14ac:dyDescent="0.2">
      <c r="A234" s="411">
        <v>3234</v>
      </c>
      <c r="B234" s="412" t="s">
        <v>157</v>
      </c>
      <c r="C234" s="413" t="s">
        <v>178</v>
      </c>
      <c r="D234" s="413" t="s">
        <v>639</v>
      </c>
      <c r="E234" s="413" t="s">
        <v>161</v>
      </c>
      <c r="F234" s="413" t="s">
        <v>693</v>
      </c>
      <c r="G234" s="414" t="s">
        <v>597</v>
      </c>
      <c r="H234" s="415">
        <v>44969</v>
      </c>
      <c r="I234" s="415">
        <v>44969</v>
      </c>
      <c r="J234" s="416">
        <f>BDCORRECTIVAINF[[#This Row],[Fecha Fin]]-BDCORRECTIVAINF[[#This Row],[Fecha entrada]]+1</f>
        <v>1</v>
      </c>
      <c r="K234" s="417"/>
      <c r="L234" s="417"/>
      <c r="M234" s="417"/>
      <c r="N234" s="417"/>
      <c r="O234" s="417">
        <v>1</v>
      </c>
      <c r="P234" s="418"/>
      <c r="Q234" s="418"/>
      <c r="R234" s="418"/>
      <c r="S234" s="418"/>
      <c r="T234" s="418"/>
      <c r="U234" s="418"/>
      <c r="V234" s="418"/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418"/>
      <c r="AL234" s="418"/>
      <c r="AM234" s="418"/>
      <c r="AN234" s="418"/>
      <c r="AO234" s="418"/>
      <c r="AP234" s="418"/>
      <c r="AQ234" s="418"/>
      <c r="AR234" s="418"/>
      <c r="AS234" s="418"/>
      <c r="AT234" s="418"/>
      <c r="AU234" s="418"/>
      <c r="AV234" s="418"/>
      <c r="AW234" s="418"/>
      <c r="AX234" s="418"/>
      <c r="AY234" s="418"/>
      <c r="AZ234" s="418"/>
      <c r="BA234" s="418"/>
      <c r="BB234" s="418">
        <v>2</v>
      </c>
      <c r="BC234" s="418"/>
      <c r="BD234" s="418"/>
      <c r="BE234" s="420"/>
      <c r="BF234" s="420"/>
      <c r="BG234" s="420"/>
      <c r="BH234" s="420"/>
      <c r="BI234" s="420"/>
      <c r="BJ234" s="420"/>
      <c r="BK234" s="420"/>
      <c r="BL234" s="420"/>
      <c r="BM234" s="420"/>
      <c r="BN234" s="420"/>
      <c r="BO234" s="420"/>
      <c r="BP234" s="420"/>
      <c r="BQ234" s="420"/>
      <c r="BR234" s="420"/>
      <c r="BS234" s="418"/>
      <c r="BT234" s="418"/>
      <c r="BU23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3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4" s="423">
        <f>+SUM(BDCORRECTIVAINF[[#This Row],[Coste Chasis]:[Coste Mecanica]])</f>
        <v>32000</v>
      </c>
    </row>
    <row r="235" spans="1:78" ht="12.75" x14ac:dyDescent="0.2">
      <c r="A235" s="411">
        <v>3235</v>
      </c>
      <c r="B235" s="412" t="s">
        <v>110</v>
      </c>
      <c r="C235" s="413" t="s">
        <v>81</v>
      </c>
      <c r="D235" s="413" t="s">
        <v>639</v>
      </c>
      <c r="E235" s="413" t="s">
        <v>161</v>
      </c>
      <c r="F235" s="413" t="s">
        <v>648</v>
      </c>
      <c r="G235" s="414" t="s">
        <v>597</v>
      </c>
      <c r="H235" s="415">
        <v>44971</v>
      </c>
      <c r="I235" s="415">
        <v>44971</v>
      </c>
      <c r="J235" s="416">
        <f>BDCORRECTIVAINF[[#This Row],[Fecha Fin]]-BDCORRECTIVAINF[[#This Row],[Fecha entrada]]+1</f>
        <v>1</v>
      </c>
      <c r="K235" s="417">
        <v>1</v>
      </c>
      <c r="L235" s="417"/>
      <c r="M235" s="417">
        <v>1</v>
      </c>
      <c r="N235" s="417"/>
      <c r="O235" s="417"/>
      <c r="P235" s="418"/>
      <c r="Q235" s="418"/>
      <c r="R235" s="418"/>
      <c r="S235" s="418"/>
      <c r="T235" s="418"/>
      <c r="U235" s="418"/>
      <c r="V235" s="418"/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418"/>
      <c r="AL235" s="418"/>
      <c r="AM235" s="418"/>
      <c r="AN235" s="418"/>
      <c r="AO235" s="418"/>
      <c r="AP235" s="418"/>
      <c r="AQ235" s="418"/>
      <c r="AR235" s="418"/>
      <c r="AS235" s="418"/>
      <c r="AT235" s="418"/>
      <c r="AU235" s="418"/>
      <c r="AV235" s="418"/>
      <c r="AW235" s="418"/>
      <c r="AX235" s="418"/>
      <c r="AY235" s="418"/>
      <c r="AZ235" s="418"/>
      <c r="BA235" s="418"/>
      <c r="BB235" s="418">
        <v>2</v>
      </c>
      <c r="BC235" s="418"/>
      <c r="BD235" s="418"/>
      <c r="BE235" s="420"/>
      <c r="BF235" s="420"/>
      <c r="BG235" s="420"/>
      <c r="BH235" s="420"/>
      <c r="BI235" s="420"/>
      <c r="BJ235" s="420"/>
      <c r="BK235" s="420"/>
      <c r="BL235" s="420"/>
      <c r="BM235" s="420"/>
      <c r="BN235" s="420"/>
      <c r="BO235" s="420"/>
      <c r="BP235" s="420"/>
      <c r="BQ235" s="420"/>
      <c r="BR235" s="420"/>
      <c r="BS235" s="418"/>
      <c r="BT235" s="418"/>
      <c r="BU23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3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5" s="423">
        <f>+SUM(BDCORRECTIVAINF[[#This Row],[Coste Chasis]:[Coste Mecanica]])</f>
        <v>32000</v>
      </c>
    </row>
    <row r="236" spans="1:78" ht="12.75" x14ac:dyDescent="0.2">
      <c r="A236" s="411">
        <v>3236</v>
      </c>
      <c r="B236" s="412" t="s">
        <v>184</v>
      </c>
      <c r="C236" s="413" t="s">
        <v>178</v>
      </c>
      <c r="D236" s="413" t="s">
        <v>639</v>
      </c>
      <c r="E236" s="413" t="s">
        <v>161</v>
      </c>
      <c r="F236" s="413" t="s">
        <v>693</v>
      </c>
      <c r="G236" s="414" t="s">
        <v>597</v>
      </c>
      <c r="H236" s="415">
        <v>44973</v>
      </c>
      <c r="I236" s="415">
        <v>44973</v>
      </c>
      <c r="J236" s="416">
        <f>BDCORRECTIVAINF[[#This Row],[Fecha Fin]]-BDCORRECTIVAINF[[#This Row],[Fecha entrada]]+1</f>
        <v>1</v>
      </c>
      <c r="K236" s="417"/>
      <c r="L236" s="417">
        <v>1</v>
      </c>
      <c r="M236" s="417"/>
      <c r="N236" s="417"/>
      <c r="O236" s="417"/>
      <c r="P236" s="418"/>
      <c r="Q236" s="418"/>
      <c r="R236" s="418"/>
      <c r="S236" s="418"/>
      <c r="T236" s="418"/>
      <c r="U236" s="418"/>
      <c r="V236" s="418"/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418"/>
      <c r="AL236" s="418"/>
      <c r="AM236" s="418"/>
      <c r="AN236" s="418"/>
      <c r="AO236" s="418"/>
      <c r="AP236" s="418"/>
      <c r="AQ236" s="418"/>
      <c r="AR236" s="418"/>
      <c r="AS236" s="418"/>
      <c r="AT236" s="418"/>
      <c r="AU236" s="418"/>
      <c r="AV236" s="418"/>
      <c r="AW236" s="418"/>
      <c r="AX236" s="418"/>
      <c r="AY236" s="418"/>
      <c r="AZ236" s="418"/>
      <c r="BA236" s="418"/>
      <c r="BB236" s="418"/>
      <c r="BC236" s="418"/>
      <c r="BD236" s="418"/>
      <c r="BE236" s="420"/>
      <c r="BF236" s="420"/>
      <c r="BG236" s="420"/>
      <c r="BH236" s="420"/>
      <c r="BI236" s="420"/>
      <c r="BJ236" s="420"/>
      <c r="BK236" s="420"/>
      <c r="BL236" s="420"/>
      <c r="BM236" s="420"/>
      <c r="BN236" s="420"/>
      <c r="BO236" s="420"/>
      <c r="BP236" s="420"/>
      <c r="BQ236" s="420"/>
      <c r="BR236" s="420"/>
      <c r="BS236" s="418"/>
      <c r="BT236" s="418"/>
      <c r="BU23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6" s="423">
        <f>+SUM(BDCORRECTIVAINF[[#This Row],[Coste Chasis]:[Coste Mecanica]])</f>
        <v>0</v>
      </c>
    </row>
    <row r="237" spans="1:78" ht="12.75" x14ac:dyDescent="0.2">
      <c r="A237" s="411">
        <v>3237</v>
      </c>
      <c r="B237" s="412" t="s">
        <v>170</v>
      </c>
      <c r="C237" s="413" t="s">
        <v>178</v>
      </c>
      <c r="D237" s="413" t="s">
        <v>639</v>
      </c>
      <c r="E237" s="413" t="s">
        <v>161</v>
      </c>
      <c r="F237" s="413" t="s">
        <v>716</v>
      </c>
      <c r="G237" s="414" t="s">
        <v>597</v>
      </c>
      <c r="H237" s="415">
        <v>44973</v>
      </c>
      <c r="I237" s="415">
        <v>44973</v>
      </c>
      <c r="J237" s="416">
        <f>BDCORRECTIVAINF[[#This Row],[Fecha Fin]]-BDCORRECTIVAINF[[#This Row],[Fecha entrada]]+1</f>
        <v>1</v>
      </c>
      <c r="K237" s="417"/>
      <c r="L237" s="417">
        <v>1</v>
      </c>
      <c r="M237" s="417"/>
      <c r="N237" s="417"/>
      <c r="O237" s="417"/>
      <c r="P237" s="418"/>
      <c r="Q237" s="418"/>
      <c r="R237" s="418"/>
      <c r="S237" s="418"/>
      <c r="T237" s="418"/>
      <c r="U237" s="418"/>
      <c r="V237" s="418"/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418"/>
      <c r="AL237" s="418"/>
      <c r="AM237" s="418"/>
      <c r="AN237" s="418"/>
      <c r="AO237" s="418"/>
      <c r="AP237" s="418"/>
      <c r="AQ237" s="418"/>
      <c r="AR237" s="418"/>
      <c r="AS237" s="418"/>
      <c r="AT237" s="418"/>
      <c r="AU237" s="418"/>
      <c r="AV237" s="418"/>
      <c r="AW237" s="418"/>
      <c r="AX237" s="418"/>
      <c r="AY237" s="418"/>
      <c r="AZ237" s="418"/>
      <c r="BA237" s="418"/>
      <c r="BB237" s="418"/>
      <c r="BC237" s="418"/>
      <c r="BD237" s="418"/>
      <c r="BE237" s="420"/>
      <c r="BF237" s="420"/>
      <c r="BG237" s="420"/>
      <c r="BH237" s="420"/>
      <c r="BI237" s="420"/>
      <c r="BJ237" s="420"/>
      <c r="BK237" s="420"/>
      <c r="BL237" s="420"/>
      <c r="BM237" s="420"/>
      <c r="BN237" s="420"/>
      <c r="BO237" s="420"/>
      <c r="BP237" s="420"/>
      <c r="BQ237" s="420"/>
      <c r="BR237" s="420"/>
      <c r="BS237" s="418"/>
      <c r="BT237" s="418"/>
      <c r="BU23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7" s="423">
        <f>+SUM(BDCORRECTIVAINF[[#This Row],[Coste Chasis]:[Coste Mecanica]])</f>
        <v>0</v>
      </c>
    </row>
    <row r="238" spans="1:78" ht="12.75" x14ac:dyDescent="0.2">
      <c r="A238" s="411">
        <v>3238</v>
      </c>
      <c r="B238" s="412" t="s">
        <v>38</v>
      </c>
      <c r="C238" s="413" t="s">
        <v>81</v>
      </c>
      <c r="D238" s="413" t="s">
        <v>639</v>
      </c>
      <c r="E238" s="413" t="s">
        <v>161</v>
      </c>
      <c r="F238" s="413" t="s">
        <v>680</v>
      </c>
      <c r="G238" s="414" t="s">
        <v>597</v>
      </c>
      <c r="H238" s="415">
        <v>44975</v>
      </c>
      <c r="I238" s="415">
        <v>44975</v>
      </c>
      <c r="J238" s="416">
        <f>BDCORRECTIVAINF[[#This Row],[Fecha Fin]]-BDCORRECTIVAINF[[#This Row],[Fecha entrada]]+1</f>
        <v>1</v>
      </c>
      <c r="K238" s="417"/>
      <c r="L238" s="417">
        <v>1</v>
      </c>
      <c r="M238" s="417"/>
      <c r="N238" s="417"/>
      <c r="O238" s="417"/>
      <c r="P238" s="418"/>
      <c r="Q238" s="418"/>
      <c r="R238" s="418"/>
      <c r="S238" s="418"/>
      <c r="T238" s="418"/>
      <c r="U238" s="418"/>
      <c r="V238" s="418"/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418"/>
      <c r="AL238" s="418"/>
      <c r="AM238" s="418"/>
      <c r="AN238" s="418"/>
      <c r="AO238" s="418"/>
      <c r="AP238" s="418"/>
      <c r="AQ238" s="418"/>
      <c r="AR238" s="418"/>
      <c r="AS238" s="418"/>
      <c r="AT238" s="418"/>
      <c r="AU238" s="418"/>
      <c r="AV238" s="418"/>
      <c r="AW238" s="418"/>
      <c r="AX238" s="418"/>
      <c r="AY238" s="418"/>
      <c r="AZ238" s="418"/>
      <c r="BA238" s="418"/>
      <c r="BB238" s="418"/>
      <c r="BC238" s="418"/>
      <c r="BD238" s="418"/>
      <c r="BE238" s="420"/>
      <c r="BF238" s="420"/>
      <c r="BG238" s="420"/>
      <c r="BH238" s="420"/>
      <c r="BI238" s="420"/>
      <c r="BJ238" s="420"/>
      <c r="BK238" s="420"/>
      <c r="BL238" s="420"/>
      <c r="BM238" s="420"/>
      <c r="BN238" s="420"/>
      <c r="BO238" s="420"/>
      <c r="BP238" s="420"/>
      <c r="BQ238" s="420"/>
      <c r="BR238" s="420"/>
      <c r="BS238" s="418"/>
      <c r="BT238" s="418"/>
      <c r="BU23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8" s="423">
        <f>+SUM(BDCORRECTIVAINF[[#This Row],[Coste Chasis]:[Coste Mecanica]])</f>
        <v>0</v>
      </c>
    </row>
    <row r="239" spans="1:78" ht="12.75" x14ac:dyDescent="0.2">
      <c r="A239" s="411">
        <v>3239</v>
      </c>
      <c r="B239" s="412" t="s">
        <v>275</v>
      </c>
      <c r="C239" s="413" t="s">
        <v>81</v>
      </c>
      <c r="D239" s="413" t="s">
        <v>639</v>
      </c>
      <c r="E239" s="413" t="s">
        <v>162</v>
      </c>
      <c r="F239" s="413" t="s">
        <v>648</v>
      </c>
      <c r="G239" s="414" t="s">
        <v>595</v>
      </c>
      <c r="H239" s="415">
        <v>44963</v>
      </c>
      <c r="I239" s="415">
        <v>44963</v>
      </c>
      <c r="J239" s="416">
        <f>BDCORRECTIVAINF[[#This Row],[Fecha Fin]]-BDCORRECTIVAINF[[#This Row],[Fecha entrada]]+1</f>
        <v>1</v>
      </c>
      <c r="K239" s="417"/>
      <c r="L239" s="417"/>
      <c r="M239" s="417"/>
      <c r="N239" s="417"/>
      <c r="O239" s="417">
        <v>1</v>
      </c>
      <c r="P239" s="418"/>
      <c r="Q239" s="418"/>
      <c r="R239" s="418"/>
      <c r="S239" s="418"/>
      <c r="T239" s="418"/>
      <c r="U239" s="418"/>
      <c r="V239" s="418"/>
      <c r="W239" s="418"/>
      <c r="X239" s="418"/>
      <c r="Y239" s="418"/>
      <c r="Z239" s="418"/>
      <c r="AA239" s="418"/>
      <c r="AB239" s="418"/>
      <c r="AC239" s="418"/>
      <c r="AD239" s="418"/>
      <c r="AE239" s="418"/>
      <c r="AF239" s="418"/>
      <c r="AG239" s="418"/>
      <c r="AH239" s="418"/>
      <c r="AI239" s="418"/>
      <c r="AJ239" s="418"/>
      <c r="AK239" s="418"/>
      <c r="AL239" s="418"/>
      <c r="AM239" s="418"/>
      <c r="AN239" s="418"/>
      <c r="AO239" s="418"/>
      <c r="AP239" s="418"/>
      <c r="AQ239" s="418"/>
      <c r="AR239" s="418"/>
      <c r="AS239" s="418"/>
      <c r="AT239" s="418"/>
      <c r="AU239" s="418"/>
      <c r="AV239" s="418"/>
      <c r="AW239" s="418"/>
      <c r="AX239" s="418"/>
      <c r="AY239" s="418"/>
      <c r="AZ239" s="418"/>
      <c r="BA239" s="418"/>
      <c r="BB239" s="418"/>
      <c r="BC239" s="418"/>
      <c r="BD239" s="418"/>
      <c r="BE239" s="420"/>
      <c r="BF239" s="420"/>
      <c r="BG239" s="420"/>
      <c r="BH239" s="420"/>
      <c r="BI239" s="420"/>
      <c r="BJ239" s="420"/>
      <c r="BK239" s="420"/>
      <c r="BL239" s="420"/>
      <c r="BM239" s="420"/>
      <c r="BN239" s="420"/>
      <c r="BO239" s="420"/>
      <c r="BP239" s="420"/>
      <c r="BQ239" s="420"/>
      <c r="BR239" s="420"/>
      <c r="BS239" s="418"/>
      <c r="BT239" s="418"/>
      <c r="BU23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3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3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3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3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39" s="423">
        <f>+SUM(BDCORRECTIVAINF[[#This Row],[Coste Chasis]:[Coste Mecanica]])</f>
        <v>0</v>
      </c>
    </row>
    <row r="240" spans="1:78" ht="12.75" x14ac:dyDescent="0.2">
      <c r="A240" s="411">
        <v>3240</v>
      </c>
      <c r="B240" s="412" t="s">
        <v>157</v>
      </c>
      <c r="C240" s="413" t="s">
        <v>178</v>
      </c>
      <c r="D240" s="413" t="s">
        <v>639</v>
      </c>
      <c r="E240" s="413" t="s">
        <v>161</v>
      </c>
      <c r="F240" s="413" t="s">
        <v>693</v>
      </c>
      <c r="G240" s="414" t="s">
        <v>597</v>
      </c>
      <c r="H240" s="415">
        <v>44975</v>
      </c>
      <c r="I240" s="415">
        <v>44975</v>
      </c>
      <c r="J240" s="416">
        <f>BDCORRECTIVAINF[[#This Row],[Fecha Fin]]-BDCORRECTIVAINF[[#This Row],[Fecha entrada]]+1</f>
        <v>1</v>
      </c>
      <c r="K240" s="417"/>
      <c r="L240" s="417">
        <v>1</v>
      </c>
      <c r="M240" s="417"/>
      <c r="N240" s="417"/>
      <c r="O240" s="417"/>
      <c r="P240" s="418"/>
      <c r="Q240" s="418"/>
      <c r="R240" s="418"/>
      <c r="S240" s="418"/>
      <c r="T240" s="418"/>
      <c r="U240" s="418"/>
      <c r="V240" s="418"/>
      <c r="W240" s="418"/>
      <c r="X240" s="418"/>
      <c r="Y240" s="418"/>
      <c r="Z240" s="418"/>
      <c r="AA240" s="418"/>
      <c r="AB240" s="418"/>
      <c r="AC240" s="418"/>
      <c r="AD240" s="418"/>
      <c r="AE240" s="418"/>
      <c r="AF240" s="418"/>
      <c r="AG240" s="418"/>
      <c r="AH240" s="418"/>
      <c r="AI240" s="418"/>
      <c r="AJ240" s="418"/>
      <c r="AK240" s="418"/>
      <c r="AL240" s="418"/>
      <c r="AM240" s="418"/>
      <c r="AN240" s="418"/>
      <c r="AO240" s="418"/>
      <c r="AP240" s="418"/>
      <c r="AQ240" s="418"/>
      <c r="AR240" s="418"/>
      <c r="AS240" s="418"/>
      <c r="AT240" s="418"/>
      <c r="AU240" s="418"/>
      <c r="AV240" s="418"/>
      <c r="AW240" s="418"/>
      <c r="AX240" s="418"/>
      <c r="AY240" s="418"/>
      <c r="AZ240" s="418"/>
      <c r="BA240" s="418"/>
      <c r="BB240" s="418"/>
      <c r="BC240" s="418"/>
      <c r="BD240" s="418"/>
      <c r="BE240" s="420"/>
      <c r="BF240" s="420"/>
      <c r="BG240" s="420"/>
      <c r="BH240" s="420"/>
      <c r="BI240" s="420"/>
      <c r="BJ240" s="420"/>
      <c r="BK240" s="420"/>
      <c r="BL240" s="420"/>
      <c r="BM240" s="420"/>
      <c r="BN240" s="420"/>
      <c r="BO240" s="420"/>
      <c r="BP240" s="420"/>
      <c r="BQ240" s="420"/>
      <c r="BR240" s="420"/>
      <c r="BS240" s="418"/>
      <c r="BT240" s="418"/>
      <c r="BU24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0" s="423">
        <f>+SUM(BDCORRECTIVAINF[[#This Row],[Coste Chasis]:[Coste Mecanica]])</f>
        <v>0</v>
      </c>
    </row>
    <row r="241" spans="1:78" ht="12.75" x14ac:dyDescent="0.2">
      <c r="A241" s="411">
        <v>3241</v>
      </c>
      <c r="B241" s="412" t="s">
        <v>108</v>
      </c>
      <c r="C241" s="413" t="s">
        <v>81</v>
      </c>
      <c r="D241" s="413" t="s">
        <v>639</v>
      </c>
      <c r="E241" s="413" t="s">
        <v>161</v>
      </c>
      <c r="F241" s="413" t="s">
        <v>680</v>
      </c>
      <c r="G241" s="414" t="s">
        <v>597</v>
      </c>
      <c r="H241" s="415">
        <v>44976</v>
      </c>
      <c r="I241" s="415">
        <v>44976</v>
      </c>
      <c r="J241" s="416">
        <f>BDCORRECTIVAINF[[#This Row],[Fecha Fin]]-BDCORRECTIVAINF[[#This Row],[Fecha entrada]]+1</f>
        <v>1</v>
      </c>
      <c r="K241" s="417"/>
      <c r="L241" s="417"/>
      <c r="M241" s="417"/>
      <c r="N241" s="417"/>
      <c r="O241" s="417">
        <v>1</v>
      </c>
      <c r="P241" s="418"/>
      <c r="Q241" s="418"/>
      <c r="R241" s="418"/>
      <c r="S241" s="418"/>
      <c r="T241" s="418"/>
      <c r="U241" s="418"/>
      <c r="V241" s="418"/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418"/>
      <c r="AL241" s="418"/>
      <c r="AM241" s="418"/>
      <c r="AN241" s="418"/>
      <c r="AO241" s="418"/>
      <c r="AP241" s="418"/>
      <c r="AQ241" s="418"/>
      <c r="AR241" s="418"/>
      <c r="AS241" s="418"/>
      <c r="AT241" s="418"/>
      <c r="AU241" s="418"/>
      <c r="AV241" s="418"/>
      <c r="AW241" s="418"/>
      <c r="AX241" s="418"/>
      <c r="AY241" s="418"/>
      <c r="AZ241" s="418"/>
      <c r="BA241" s="418"/>
      <c r="BB241" s="418"/>
      <c r="BC241" s="418"/>
      <c r="BD241" s="418"/>
      <c r="BE241" s="420"/>
      <c r="BF241" s="420"/>
      <c r="BG241" s="420"/>
      <c r="BH241" s="420"/>
      <c r="BI241" s="420"/>
      <c r="BJ241" s="420"/>
      <c r="BK241" s="420"/>
      <c r="BL241" s="420"/>
      <c r="BM241" s="420"/>
      <c r="BN241" s="420"/>
      <c r="BO241" s="420"/>
      <c r="BP241" s="420"/>
      <c r="BQ241" s="420"/>
      <c r="BR241" s="420"/>
      <c r="BS241" s="418"/>
      <c r="BT241" s="418"/>
      <c r="BU24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1" s="423">
        <f>+SUM(BDCORRECTIVAINF[[#This Row],[Coste Chasis]:[Coste Mecanica]])</f>
        <v>0</v>
      </c>
    </row>
    <row r="242" spans="1:78" ht="12.75" x14ac:dyDescent="0.2">
      <c r="A242" s="411">
        <v>3242</v>
      </c>
      <c r="B242" s="412" t="s">
        <v>154</v>
      </c>
      <c r="C242" s="413" t="s">
        <v>178</v>
      </c>
      <c r="D242" s="413" t="s">
        <v>639</v>
      </c>
      <c r="E242" s="413" t="s">
        <v>164</v>
      </c>
      <c r="F242" s="413" t="s">
        <v>698</v>
      </c>
      <c r="G242" s="414" t="s">
        <v>596</v>
      </c>
      <c r="H242" s="415">
        <v>44977</v>
      </c>
      <c r="I242" s="415">
        <v>44977</v>
      </c>
      <c r="J242" s="416">
        <f>BDCORRECTIVAINF[[#This Row],[Fecha Fin]]-BDCORRECTIVAINF[[#This Row],[Fecha entrada]]+1</f>
        <v>1</v>
      </c>
      <c r="K242" s="417"/>
      <c r="L242" s="417"/>
      <c r="M242" s="417"/>
      <c r="N242" s="417"/>
      <c r="O242" s="417">
        <v>1</v>
      </c>
      <c r="P242" s="418"/>
      <c r="Q242" s="418"/>
      <c r="R242" s="418"/>
      <c r="S242" s="418"/>
      <c r="T242" s="418"/>
      <c r="U242" s="418"/>
      <c r="V242" s="418"/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418"/>
      <c r="AL242" s="418"/>
      <c r="AM242" s="418"/>
      <c r="AN242" s="418"/>
      <c r="AO242" s="418"/>
      <c r="AP242" s="418"/>
      <c r="AQ242" s="418"/>
      <c r="AR242" s="418"/>
      <c r="AS242" s="418"/>
      <c r="AT242" s="418"/>
      <c r="AU242" s="418"/>
      <c r="AV242" s="418"/>
      <c r="AW242" s="418"/>
      <c r="AX242" s="418"/>
      <c r="AY242" s="418"/>
      <c r="AZ242" s="418"/>
      <c r="BA242" s="418"/>
      <c r="BB242" s="418"/>
      <c r="BC242" s="418"/>
      <c r="BD242" s="418"/>
      <c r="BE242" s="420"/>
      <c r="BF242" s="420"/>
      <c r="BG242" s="420"/>
      <c r="BH242" s="420"/>
      <c r="BI242" s="420"/>
      <c r="BJ242" s="420"/>
      <c r="BK242" s="420"/>
      <c r="BL242" s="420"/>
      <c r="BM242" s="420"/>
      <c r="BN242" s="420"/>
      <c r="BO242" s="420"/>
      <c r="BP242" s="420"/>
      <c r="BQ242" s="420"/>
      <c r="BR242" s="420"/>
      <c r="BS242" s="418"/>
      <c r="BT242" s="418"/>
      <c r="BU24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2" s="423">
        <f>+SUM(BDCORRECTIVAINF[[#This Row],[Coste Chasis]:[Coste Mecanica]])</f>
        <v>0</v>
      </c>
    </row>
    <row r="243" spans="1:78" ht="12.75" x14ac:dyDescent="0.2">
      <c r="A243" s="411">
        <v>3243</v>
      </c>
      <c r="B243" s="412" t="s">
        <v>131</v>
      </c>
      <c r="C243" s="413" t="s">
        <v>82</v>
      </c>
      <c r="D243" s="413" t="s">
        <v>704</v>
      </c>
      <c r="E243" s="413" t="s">
        <v>163</v>
      </c>
      <c r="F243" s="413" t="s">
        <v>707</v>
      </c>
      <c r="G243" s="414" t="s">
        <v>592</v>
      </c>
      <c r="H243" s="415">
        <v>44984</v>
      </c>
      <c r="I243" s="415">
        <v>44984</v>
      </c>
      <c r="J243" s="416">
        <f>BDCORRECTIVAINF[[#This Row],[Fecha Fin]]-BDCORRECTIVAINF[[#This Row],[Fecha entrada]]+1</f>
        <v>1</v>
      </c>
      <c r="K243" s="417"/>
      <c r="L243" s="417"/>
      <c r="M243" s="417">
        <v>1</v>
      </c>
      <c r="N243" s="417"/>
      <c r="O243" s="417"/>
      <c r="P243" s="418"/>
      <c r="Q243" s="418"/>
      <c r="R243" s="418"/>
      <c r="S243" s="418"/>
      <c r="T243" s="418"/>
      <c r="U243" s="418"/>
      <c r="V243" s="418"/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418"/>
      <c r="AL243" s="418"/>
      <c r="AM243" s="418"/>
      <c r="AN243" s="418"/>
      <c r="AO243" s="418"/>
      <c r="AP243" s="418"/>
      <c r="AQ243" s="418"/>
      <c r="AR243" s="418"/>
      <c r="AS243" s="418"/>
      <c r="AT243" s="418"/>
      <c r="AU243" s="418"/>
      <c r="AV243" s="418"/>
      <c r="AW243" s="418"/>
      <c r="AX243" s="418"/>
      <c r="AY243" s="418"/>
      <c r="AZ243" s="418"/>
      <c r="BA243" s="418"/>
      <c r="BB243" s="418"/>
      <c r="BC243" s="418"/>
      <c r="BD243" s="418"/>
      <c r="BE243" s="420"/>
      <c r="BF243" s="420"/>
      <c r="BG243" s="420"/>
      <c r="BH243" s="420"/>
      <c r="BI243" s="420"/>
      <c r="BJ243" s="420"/>
      <c r="BK243" s="420"/>
      <c r="BL243" s="420"/>
      <c r="BM243" s="420"/>
      <c r="BN243" s="420"/>
      <c r="BO243" s="420"/>
      <c r="BP243" s="420"/>
      <c r="BQ243" s="420"/>
      <c r="BR243" s="420"/>
      <c r="BS243" s="418"/>
      <c r="BT243" s="418"/>
      <c r="BU24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3" s="423">
        <f>+SUM(BDCORRECTIVAINF[[#This Row],[Coste Chasis]:[Coste Mecanica]])</f>
        <v>0</v>
      </c>
    </row>
    <row r="244" spans="1:78" ht="12.75" x14ac:dyDescent="0.2">
      <c r="A244" s="411">
        <v>3244</v>
      </c>
      <c r="B244" s="412" t="s">
        <v>265</v>
      </c>
      <c r="C244" s="413" t="s">
        <v>178</v>
      </c>
      <c r="D244" s="413" t="s">
        <v>639</v>
      </c>
      <c r="E244" s="413" t="s">
        <v>163</v>
      </c>
      <c r="F244" s="413" t="s">
        <v>698</v>
      </c>
      <c r="G244" s="414" t="s">
        <v>592</v>
      </c>
      <c r="H244" s="415">
        <v>44980</v>
      </c>
      <c r="I244" s="415">
        <v>44980</v>
      </c>
      <c r="J244" s="416">
        <f>BDCORRECTIVAINF[[#This Row],[Fecha Fin]]-BDCORRECTIVAINF[[#This Row],[Fecha entrada]]+1</f>
        <v>1</v>
      </c>
      <c r="K244" s="417"/>
      <c r="L244" s="417">
        <v>1</v>
      </c>
      <c r="M244" s="417"/>
      <c r="N244" s="417"/>
      <c r="O244" s="417"/>
      <c r="P244" s="418"/>
      <c r="Q244" s="418"/>
      <c r="R244" s="418"/>
      <c r="S244" s="418"/>
      <c r="T244" s="418"/>
      <c r="U244" s="418"/>
      <c r="V244" s="418"/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418"/>
      <c r="AL244" s="418"/>
      <c r="AM244" s="418"/>
      <c r="AN244" s="418"/>
      <c r="AO244" s="418"/>
      <c r="AP244" s="418"/>
      <c r="AQ244" s="418"/>
      <c r="AR244" s="418"/>
      <c r="AS244" s="418"/>
      <c r="AT244" s="418"/>
      <c r="AU244" s="418"/>
      <c r="AV244" s="418"/>
      <c r="AW244" s="418"/>
      <c r="AX244" s="418"/>
      <c r="AY244" s="418"/>
      <c r="AZ244" s="418"/>
      <c r="BA244" s="418"/>
      <c r="BB244" s="418"/>
      <c r="BC244" s="418"/>
      <c r="BD244" s="418"/>
      <c r="BE244" s="420"/>
      <c r="BF244" s="420"/>
      <c r="BG244" s="420"/>
      <c r="BH244" s="420"/>
      <c r="BI244" s="420"/>
      <c r="BJ244" s="420"/>
      <c r="BK244" s="420"/>
      <c r="BL244" s="420"/>
      <c r="BM244" s="420"/>
      <c r="BN244" s="420"/>
      <c r="BO244" s="420"/>
      <c r="BP244" s="420"/>
      <c r="BQ244" s="420"/>
      <c r="BR244" s="420"/>
      <c r="BS244" s="418"/>
      <c r="BT244" s="418"/>
      <c r="BU24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4" s="423">
        <f>+SUM(BDCORRECTIVAINF[[#This Row],[Coste Chasis]:[Coste Mecanica]])</f>
        <v>0</v>
      </c>
    </row>
    <row r="245" spans="1:78" ht="12.75" x14ac:dyDescent="0.2">
      <c r="A245" s="411">
        <v>3245</v>
      </c>
      <c r="B245" s="412" t="s">
        <v>182</v>
      </c>
      <c r="C245" s="413" t="s">
        <v>178</v>
      </c>
      <c r="D245" s="413" t="s">
        <v>639</v>
      </c>
      <c r="E245" s="413" t="s">
        <v>163</v>
      </c>
      <c r="F245" s="413" t="s">
        <v>698</v>
      </c>
      <c r="G245" s="414" t="s">
        <v>592</v>
      </c>
      <c r="H245" s="415">
        <v>44972</v>
      </c>
      <c r="I245" s="415">
        <v>44972</v>
      </c>
      <c r="J245" s="416">
        <f>BDCORRECTIVAINF[[#This Row],[Fecha Fin]]-BDCORRECTIVAINF[[#This Row],[Fecha entrada]]+1</f>
        <v>1</v>
      </c>
      <c r="K245" s="417"/>
      <c r="L245" s="417">
        <v>1</v>
      </c>
      <c r="M245" s="417"/>
      <c r="N245" s="417"/>
      <c r="O245" s="417"/>
      <c r="P245" s="418"/>
      <c r="Q245" s="418"/>
      <c r="R245" s="418"/>
      <c r="S245" s="418"/>
      <c r="T245" s="418"/>
      <c r="U245" s="418"/>
      <c r="V245" s="418"/>
      <c r="W245" s="418"/>
      <c r="X245" s="418"/>
      <c r="Y245" s="418"/>
      <c r="Z245" s="418"/>
      <c r="AA245" s="418"/>
      <c r="AB245" s="418"/>
      <c r="AC245" s="418"/>
      <c r="AD245" s="418"/>
      <c r="AE245" s="418"/>
      <c r="AF245" s="418"/>
      <c r="AG245" s="418"/>
      <c r="AH245" s="418"/>
      <c r="AI245" s="418"/>
      <c r="AJ245" s="418"/>
      <c r="AK245" s="418"/>
      <c r="AL245" s="418"/>
      <c r="AM245" s="418"/>
      <c r="AN245" s="418"/>
      <c r="AO245" s="418"/>
      <c r="AP245" s="418"/>
      <c r="AQ245" s="418"/>
      <c r="AR245" s="418"/>
      <c r="AS245" s="418"/>
      <c r="AT245" s="418"/>
      <c r="AU245" s="418"/>
      <c r="AV245" s="418"/>
      <c r="AW245" s="418"/>
      <c r="AX245" s="418"/>
      <c r="AY245" s="418"/>
      <c r="AZ245" s="418"/>
      <c r="BA245" s="418"/>
      <c r="BB245" s="418"/>
      <c r="BC245" s="418"/>
      <c r="BD245" s="418"/>
      <c r="BE245" s="420"/>
      <c r="BF245" s="420"/>
      <c r="BG245" s="420"/>
      <c r="BH245" s="420"/>
      <c r="BI245" s="420"/>
      <c r="BJ245" s="420"/>
      <c r="BK245" s="420"/>
      <c r="BL245" s="420"/>
      <c r="BM245" s="420"/>
      <c r="BN245" s="420"/>
      <c r="BO245" s="420"/>
      <c r="BP245" s="420"/>
      <c r="BQ245" s="420"/>
      <c r="BR245" s="420"/>
      <c r="BS245" s="418"/>
      <c r="BT245" s="418"/>
      <c r="BU24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5" s="423">
        <f>+SUM(BDCORRECTIVAINF[[#This Row],[Coste Chasis]:[Coste Mecanica]])</f>
        <v>0</v>
      </c>
    </row>
    <row r="246" spans="1:78" ht="12.75" x14ac:dyDescent="0.2">
      <c r="A246" s="411">
        <v>3246</v>
      </c>
      <c r="B246" s="412" t="s">
        <v>170</v>
      </c>
      <c r="C246" s="413" t="s">
        <v>178</v>
      </c>
      <c r="D246" s="413" t="s">
        <v>639</v>
      </c>
      <c r="E246" s="413" t="s">
        <v>161</v>
      </c>
      <c r="F246" s="413" t="s">
        <v>716</v>
      </c>
      <c r="G246" s="414" t="s">
        <v>597</v>
      </c>
      <c r="H246" s="415">
        <v>44980</v>
      </c>
      <c r="I246" s="415">
        <v>44980</v>
      </c>
      <c r="J246" s="416">
        <f>BDCORRECTIVAINF[[#This Row],[Fecha Fin]]-BDCORRECTIVAINF[[#This Row],[Fecha entrada]]+1</f>
        <v>1</v>
      </c>
      <c r="K246" s="417"/>
      <c r="L246" s="417">
        <v>1</v>
      </c>
      <c r="M246" s="417"/>
      <c r="N246" s="417"/>
      <c r="O246" s="417"/>
      <c r="P246" s="418"/>
      <c r="Q246" s="418"/>
      <c r="R246" s="418"/>
      <c r="S246" s="418"/>
      <c r="T246" s="418"/>
      <c r="U246" s="418"/>
      <c r="V246" s="418"/>
      <c r="W246" s="418"/>
      <c r="X246" s="418"/>
      <c r="Y246" s="418"/>
      <c r="Z246" s="418"/>
      <c r="AA246" s="418"/>
      <c r="AB246" s="418"/>
      <c r="AC246" s="418"/>
      <c r="AD246" s="418"/>
      <c r="AE246" s="418"/>
      <c r="AF246" s="418"/>
      <c r="AG246" s="418"/>
      <c r="AH246" s="418"/>
      <c r="AI246" s="418"/>
      <c r="AJ246" s="418"/>
      <c r="AK246" s="418"/>
      <c r="AL246" s="418"/>
      <c r="AM246" s="418"/>
      <c r="AN246" s="418"/>
      <c r="AO246" s="418"/>
      <c r="AP246" s="418"/>
      <c r="AQ246" s="418"/>
      <c r="AR246" s="418"/>
      <c r="AS246" s="418"/>
      <c r="AT246" s="418"/>
      <c r="AU246" s="418"/>
      <c r="AV246" s="418"/>
      <c r="AW246" s="418"/>
      <c r="AX246" s="418"/>
      <c r="AY246" s="418"/>
      <c r="AZ246" s="418"/>
      <c r="BA246" s="418"/>
      <c r="BB246" s="418"/>
      <c r="BC246" s="418"/>
      <c r="BD246" s="418"/>
      <c r="BE246" s="420"/>
      <c r="BF246" s="420"/>
      <c r="BG246" s="420"/>
      <c r="BH246" s="420"/>
      <c r="BI246" s="420"/>
      <c r="BJ246" s="420"/>
      <c r="BK246" s="420"/>
      <c r="BL246" s="420"/>
      <c r="BM246" s="420"/>
      <c r="BN246" s="420"/>
      <c r="BO246" s="420"/>
      <c r="BP246" s="420"/>
      <c r="BQ246" s="420"/>
      <c r="BR246" s="420"/>
      <c r="BS246" s="418"/>
      <c r="BT246" s="418"/>
      <c r="BU24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6" s="423">
        <f>+SUM(BDCORRECTIVAINF[[#This Row],[Coste Chasis]:[Coste Mecanica]])</f>
        <v>0</v>
      </c>
    </row>
    <row r="247" spans="1:78" ht="12.75" x14ac:dyDescent="0.2">
      <c r="A247" s="411">
        <v>3247</v>
      </c>
      <c r="B247" s="412" t="s">
        <v>259</v>
      </c>
      <c r="C247" s="413" t="s">
        <v>82</v>
      </c>
      <c r="D247" s="413" t="s">
        <v>704</v>
      </c>
      <c r="E247" s="413" t="s">
        <v>161</v>
      </c>
      <c r="F247" s="413" t="s">
        <v>870</v>
      </c>
      <c r="G247" s="414" t="s">
        <v>597</v>
      </c>
      <c r="H247" s="415">
        <v>44982</v>
      </c>
      <c r="I247" s="415">
        <v>44982</v>
      </c>
      <c r="J247" s="416">
        <f>BDCORRECTIVAINF[[#This Row],[Fecha Fin]]-BDCORRECTIVAINF[[#This Row],[Fecha entrada]]+1</f>
        <v>1</v>
      </c>
      <c r="K247" s="417"/>
      <c r="L247" s="417"/>
      <c r="M247" s="417"/>
      <c r="N247" s="417"/>
      <c r="O247" s="417">
        <v>1</v>
      </c>
      <c r="P247" s="418"/>
      <c r="Q247" s="418"/>
      <c r="R247" s="418"/>
      <c r="S247" s="418"/>
      <c r="T247" s="418"/>
      <c r="U247" s="418"/>
      <c r="V247" s="418"/>
      <c r="W247" s="418"/>
      <c r="X247" s="418"/>
      <c r="Y247" s="418"/>
      <c r="Z247" s="418"/>
      <c r="AA247" s="418"/>
      <c r="AB247" s="418"/>
      <c r="AC247" s="418"/>
      <c r="AD247" s="418"/>
      <c r="AE247" s="418"/>
      <c r="AF247" s="418"/>
      <c r="AG247" s="418"/>
      <c r="AH247" s="418"/>
      <c r="AI247" s="418"/>
      <c r="AJ247" s="418"/>
      <c r="AK247" s="418"/>
      <c r="AL247" s="418"/>
      <c r="AM247" s="418"/>
      <c r="AN247" s="418"/>
      <c r="AO247" s="418"/>
      <c r="AP247" s="418"/>
      <c r="AQ247" s="418"/>
      <c r="AR247" s="418"/>
      <c r="AS247" s="418"/>
      <c r="AT247" s="418"/>
      <c r="AU247" s="418"/>
      <c r="AV247" s="418"/>
      <c r="AW247" s="418"/>
      <c r="AX247" s="418"/>
      <c r="AY247" s="418"/>
      <c r="AZ247" s="418"/>
      <c r="BA247" s="418"/>
      <c r="BB247" s="418"/>
      <c r="BC247" s="418"/>
      <c r="BD247" s="418"/>
      <c r="BE247" s="420"/>
      <c r="BF247" s="420"/>
      <c r="BG247" s="420"/>
      <c r="BH247" s="420"/>
      <c r="BI247" s="420"/>
      <c r="BJ247" s="420"/>
      <c r="BK247" s="420"/>
      <c r="BL247" s="420"/>
      <c r="BM247" s="420"/>
      <c r="BN247" s="420"/>
      <c r="BO247" s="420"/>
      <c r="BP247" s="420"/>
      <c r="BQ247" s="420"/>
      <c r="BR247" s="420"/>
      <c r="BS247" s="418"/>
      <c r="BT247" s="418"/>
      <c r="BU24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7" s="423">
        <f>+SUM(BDCORRECTIVAINF[[#This Row],[Coste Chasis]:[Coste Mecanica]])</f>
        <v>0</v>
      </c>
    </row>
    <row r="248" spans="1:78" ht="12.75" x14ac:dyDescent="0.2">
      <c r="A248" s="411">
        <v>3248</v>
      </c>
      <c r="B248" s="412" t="s">
        <v>154</v>
      </c>
      <c r="C248" s="413" t="s">
        <v>178</v>
      </c>
      <c r="D248" s="413" t="s">
        <v>639</v>
      </c>
      <c r="E248" s="413" t="s">
        <v>164</v>
      </c>
      <c r="F248" s="413" t="s">
        <v>698</v>
      </c>
      <c r="G248" s="414" t="s">
        <v>596</v>
      </c>
      <c r="H248" s="415">
        <v>44963</v>
      </c>
      <c r="I248" s="415">
        <v>44963</v>
      </c>
      <c r="J248" s="416">
        <f>BDCORRECTIVAINF[[#This Row],[Fecha Fin]]-BDCORRECTIVAINF[[#This Row],[Fecha entrada]]+1</f>
        <v>1</v>
      </c>
      <c r="K248" s="417"/>
      <c r="L248" s="417"/>
      <c r="M248" s="417"/>
      <c r="N248" s="417"/>
      <c r="O248" s="417">
        <v>1</v>
      </c>
      <c r="P248" s="418"/>
      <c r="Q248" s="418"/>
      <c r="R248" s="418"/>
      <c r="S248" s="418"/>
      <c r="T248" s="418"/>
      <c r="U248" s="418"/>
      <c r="V248" s="418"/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418"/>
      <c r="AL248" s="418"/>
      <c r="AM248" s="418"/>
      <c r="AN248" s="418"/>
      <c r="AO248" s="418"/>
      <c r="AP248" s="418"/>
      <c r="AQ248" s="418"/>
      <c r="AR248" s="418"/>
      <c r="AS248" s="418"/>
      <c r="AT248" s="418"/>
      <c r="AU248" s="418"/>
      <c r="AV248" s="418"/>
      <c r="AW248" s="418"/>
      <c r="AX248" s="418"/>
      <c r="AY248" s="418"/>
      <c r="AZ248" s="418"/>
      <c r="BA248" s="418"/>
      <c r="BB248" s="418"/>
      <c r="BC248" s="418"/>
      <c r="BD248" s="418"/>
      <c r="BE248" s="420"/>
      <c r="BF248" s="420"/>
      <c r="BG248" s="420"/>
      <c r="BH248" s="420"/>
      <c r="BI248" s="420"/>
      <c r="BJ248" s="420"/>
      <c r="BK248" s="420"/>
      <c r="BL248" s="420"/>
      <c r="BM248" s="420"/>
      <c r="BN248" s="420"/>
      <c r="BO248" s="420"/>
      <c r="BP248" s="420"/>
      <c r="BQ248" s="420"/>
      <c r="BR248" s="420"/>
      <c r="BS248" s="418"/>
      <c r="BT248" s="418"/>
      <c r="BU24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8" s="423">
        <f>+SUM(BDCORRECTIVAINF[[#This Row],[Coste Chasis]:[Coste Mecanica]])</f>
        <v>0</v>
      </c>
    </row>
    <row r="249" spans="1:78" ht="12.75" x14ac:dyDescent="0.2">
      <c r="A249" s="411">
        <v>3249</v>
      </c>
      <c r="B249" s="412" t="s">
        <v>770</v>
      </c>
      <c r="C249" s="413" t="s">
        <v>81</v>
      </c>
      <c r="D249" s="413" t="s">
        <v>639</v>
      </c>
      <c r="E249" s="413" t="s">
        <v>161</v>
      </c>
      <c r="F249" s="413" t="s">
        <v>640</v>
      </c>
      <c r="G249" s="414" t="s">
        <v>597</v>
      </c>
      <c r="H249" s="415">
        <v>44980</v>
      </c>
      <c r="I249" s="415">
        <v>44980</v>
      </c>
      <c r="J249" s="416">
        <f>BDCORRECTIVAINF[[#This Row],[Fecha Fin]]-BDCORRECTIVAINF[[#This Row],[Fecha entrada]]+1</f>
        <v>1</v>
      </c>
      <c r="K249" s="417"/>
      <c r="L249" s="417"/>
      <c r="M249" s="417">
        <v>1</v>
      </c>
      <c r="N249" s="417"/>
      <c r="O249" s="417"/>
      <c r="P249" s="418"/>
      <c r="Q249" s="418"/>
      <c r="R249" s="418"/>
      <c r="S249" s="418"/>
      <c r="T249" s="418"/>
      <c r="U249" s="418"/>
      <c r="V249" s="418"/>
      <c r="W249" s="418"/>
      <c r="X249" s="418"/>
      <c r="Y249" s="418"/>
      <c r="Z249" s="418"/>
      <c r="AA249" s="418"/>
      <c r="AB249" s="418"/>
      <c r="AC249" s="418"/>
      <c r="AD249" s="418"/>
      <c r="AE249" s="418"/>
      <c r="AF249" s="418"/>
      <c r="AG249" s="418"/>
      <c r="AH249" s="418"/>
      <c r="AI249" s="418"/>
      <c r="AJ249" s="418"/>
      <c r="AK249" s="418"/>
      <c r="AL249" s="418"/>
      <c r="AM249" s="418"/>
      <c r="AN249" s="418"/>
      <c r="AO249" s="418"/>
      <c r="AP249" s="418"/>
      <c r="AQ249" s="418"/>
      <c r="AR249" s="418"/>
      <c r="AS249" s="418"/>
      <c r="AT249" s="418"/>
      <c r="AU249" s="418"/>
      <c r="AV249" s="418"/>
      <c r="AW249" s="418"/>
      <c r="AX249" s="418"/>
      <c r="AY249" s="418"/>
      <c r="AZ249" s="418"/>
      <c r="BA249" s="418"/>
      <c r="BB249" s="418"/>
      <c r="BC249" s="418"/>
      <c r="BD249" s="418"/>
      <c r="BE249" s="420"/>
      <c r="BF249" s="420"/>
      <c r="BG249" s="420"/>
      <c r="BH249" s="420"/>
      <c r="BI249" s="420"/>
      <c r="BJ249" s="420"/>
      <c r="BK249" s="420"/>
      <c r="BL249" s="420"/>
      <c r="BM249" s="420"/>
      <c r="BN249" s="420"/>
      <c r="BO249" s="420"/>
      <c r="BP249" s="420"/>
      <c r="BQ249" s="420"/>
      <c r="BR249" s="420"/>
      <c r="BS249" s="418"/>
      <c r="BT249" s="418"/>
      <c r="BU24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4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4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4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4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49" s="423">
        <f>+SUM(BDCORRECTIVAINF[[#This Row],[Coste Chasis]:[Coste Mecanica]])</f>
        <v>0</v>
      </c>
    </row>
    <row r="250" spans="1:78" ht="12.75" x14ac:dyDescent="0.2">
      <c r="A250" s="411">
        <v>3250</v>
      </c>
      <c r="B250" s="412" t="s">
        <v>112</v>
      </c>
      <c r="C250" s="413" t="s">
        <v>81</v>
      </c>
      <c r="D250" s="413" t="s">
        <v>639</v>
      </c>
      <c r="E250" s="413" t="s">
        <v>161</v>
      </c>
      <c r="F250" s="413" t="s">
        <v>680</v>
      </c>
      <c r="G250" s="414" t="s">
        <v>597</v>
      </c>
      <c r="H250" s="415">
        <v>44980</v>
      </c>
      <c r="I250" s="415">
        <v>44980</v>
      </c>
      <c r="J250" s="416">
        <f>BDCORRECTIVAINF[[#This Row],[Fecha Fin]]-BDCORRECTIVAINF[[#This Row],[Fecha entrada]]+1</f>
        <v>1</v>
      </c>
      <c r="K250" s="417"/>
      <c r="L250" s="417"/>
      <c r="M250" s="417"/>
      <c r="N250" s="417"/>
      <c r="O250" s="417">
        <v>1</v>
      </c>
      <c r="P250" s="418"/>
      <c r="Q250" s="418"/>
      <c r="R250" s="418"/>
      <c r="S250" s="418"/>
      <c r="T250" s="418"/>
      <c r="U250" s="418"/>
      <c r="V250" s="418"/>
      <c r="W250" s="418"/>
      <c r="X250" s="418"/>
      <c r="Y250" s="418"/>
      <c r="Z250" s="418"/>
      <c r="AA250" s="418"/>
      <c r="AB250" s="418"/>
      <c r="AC250" s="418"/>
      <c r="AD250" s="418"/>
      <c r="AE250" s="418"/>
      <c r="AF250" s="418"/>
      <c r="AG250" s="418"/>
      <c r="AH250" s="418"/>
      <c r="AI250" s="418"/>
      <c r="AJ250" s="418"/>
      <c r="AK250" s="418"/>
      <c r="AL250" s="418"/>
      <c r="AM250" s="418"/>
      <c r="AN250" s="418"/>
      <c r="AO250" s="418"/>
      <c r="AP250" s="418"/>
      <c r="AQ250" s="418"/>
      <c r="AR250" s="418"/>
      <c r="AS250" s="418"/>
      <c r="AT250" s="418"/>
      <c r="AU250" s="418"/>
      <c r="AV250" s="418"/>
      <c r="AW250" s="418"/>
      <c r="AX250" s="418"/>
      <c r="AY250" s="418"/>
      <c r="AZ250" s="418"/>
      <c r="BA250" s="418"/>
      <c r="BB250" s="418"/>
      <c r="BC250" s="418"/>
      <c r="BD250" s="418"/>
      <c r="BE250" s="420"/>
      <c r="BF250" s="420"/>
      <c r="BG250" s="420"/>
      <c r="BH250" s="420"/>
      <c r="BI250" s="420"/>
      <c r="BJ250" s="420"/>
      <c r="BK250" s="420"/>
      <c r="BL250" s="420"/>
      <c r="BM250" s="420"/>
      <c r="BN250" s="420"/>
      <c r="BO250" s="420"/>
      <c r="BP250" s="420"/>
      <c r="BQ250" s="420"/>
      <c r="BR250" s="420"/>
      <c r="BS250" s="418"/>
      <c r="BT250" s="418"/>
      <c r="BU25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0" s="423">
        <f>+SUM(BDCORRECTIVAINF[[#This Row],[Coste Chasis]:[Coste Mecanica]])</f>
        <v>0</v>
      </c>
    </row>
    <row r="251" spans="1:78" ht="12.75" x14ac:dyDescent="0.2">
      <c r="A251" s="411">
        <v>3251</v>
      </c>
      <c r="B251" s="412" t="s">
        <v>170</v>
      </c>
      <c r="C251" s="413" t="s">
        <v>178</v>
      </c>
      <c r="D251" s="413" t="s">
        <v>639</v>
      </c>
      <c r="E251" s="413" t="s">
        <v>161</v>
      </c>
      <c r="F251" s="413" t="s">
        <v>716</v>
      </c>
      <c r="G251" s="414" t="s">
        <v>597</v>
      </c>
      <c r="H251" s="415">
        <v>44977</v>
      </c>
      <c r="I251" s="415">
        <v>44977</v>
      </c>
      <c r="J251" s="416">
        <f>BDCORRECTIVAINF[[#This Row],[Fecha Fin]]-BDCORRECTIVAINF[[#This Row],[Fecha entrada]]+1</f>
        <v>1</v>
      </c>
      <c r="K251" s="417"/>
      <c r="L251" s="417">
        <v>1</v>
      </c>
      <c r="M251" s="417"/>
      <c r="N251" s="417"/>
      <c r="O251" s="417"/>
      <c r="P251" s="418"/>
      <c r="Q251" s="418"/>
      <c r="R251" s="418"/>
      <c r="S251" s="418"/>
      <c r="T251" s="418"/>
      <c r="U251" s="418"/>
      <c r="V251" s="418"/>
      <c r="W251" s="418"/>
      <c r="X251" s="418"/>
      <c r="Y251" s="418"/>
      <c r="Z251" s="418"/>
      <c r="AA251" s="418"/>
      <c r="AB251" s="418"/>
      <c r="AC251" s="418"/>
      <c r="AD251" s="418"/>
      <c r="AE251" s="418"/>
      <c r="AF251" s="418"/>
      <c r="AG251" s="418"/>
      <c r="AH251" s="418"/>
      <c r="AI251" s="418"/>
      <c r="AJ251" s="418"/>
      <c r="AK251" s="418"/>
      <c r="AL251" s="418"/>
      <c r="AM251" s="418"/>
      <c r="AN251" s="418"/>
      <c r="AO251" s="418"/>
      <c r="AP251" s="418"/>
      <c r="AQ251" s="418"/>
      <c r="AR251" s="418"/>
      <c r="AS251" s="418"/>
      <c r="AT251" s="418"/>
      <c r="AU251" s="418"/>
      <c r="AV251" s="418"/>
      <c r="AW251" s="418"/>
      <c r="AX251" s="418"/>
      <c r="AY251" s="418"/>
      <c r="AZ251" s="418"/>
      <c r="BA251" s="418"/>
      <c r="BB251" s="418"/>
      <c r="BC251" s="418"/>
      <c r="BD251" s="418"/>
      <c r="BE251" s="420"/>
      <c r="BF251" s="420"/>
      <c r="BG251" s="420"/>
      <c r="BH251" s="420"/>
      <c r="BI251" s="420"/>
      <c r="BJ251" s="420"/>
      <c r="BK251" s="420"/>
      <c r="BL251" s="420"/>
      <c r="BM251" s="420"/>
      <c r="BN251" s="420"/>
      <c r="BO251" s="420"/>
      <c r="BP251" s="420"/>
      <c r="BQ251" s="420"/>
      <c r="BR251" s="420"/>
      <c r="BS251" s="418"/>
      <c r="BT251" s="418"/>
      <c r="BU25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1" s="423">
        <f>+SUM(BDCORRECTIVAINF[[#This Row],[Coste Chasis]:[Coste Mecanica]])</f>
        <v>0</v>
      </c>
    </row>
    <row r="252" spans="1:78" ht="12.75" x14ac:dyDescent="0.2">
      <c r="A252" s="411">
        <v>3252</v>
      </c>
      <c r="B252" s="412" t="s">
        <v>265</v>
      </c>
      <c r="C252" s="413" t="s">
        <v>178</v>
      </c>
      <c r="D252" s="413" t="s">
        <v>639</v>
      </c>
      <c r="E252" s="413" t="s">
        <v>163</v>
      </c>
      <c r="F252" s="413" t="s">
        <v>698</v>
      </c>
      <c r="G252" s="414" t="s">
        <v>592</v>
      </c>
      <c r="H252" s="415">
        <v>44962</v>
      </c>
      <c r="I252" s="415">
        <v>44962</v>
      </c>
      <c r="J252" s="416">
        <f>BDCORRECTIVAINF[[#This Row],[Fecha Fin]]-BDCORRECTIVAINF[[#This Row],[Fecha entrada]]+1</f>
        <v>1</v>
      </c>
      <c r="K252" s="417"/>
      <c r="L252" s="417">
        <v>1</v>
      </c>
      <c r="M252" s="417"/>
      <c r="N252" s="417"/>
      <c r="O252" s="417"/>
      <c r="P252" s="418"/>
      <c r="Q252" s="418"/>
      <c r="R252" s="418"/>
      <c r="S252" s="418"/>
      <c r="T252" s="418"/>
      <c r="U252" s="418"/>
      <c r="V252" s="418"/>
      <c r="W252" s="418"/>
      <c r="X252" s="418"/>
      <c r="Y252" s="418"/>
      <c r="Z252" s="418"/>
      <c r="AA252" s="418"/>
      <c r="AB252" s="418"/>
      <c r="AC252" s="418"/>
      <c r="AD252" s="418"/>
      <c r="AE252" s="418"/>
      <c r="AF252" s="418"/>
      <c r="AG252" s="418"/>
      <c r="AH252" s="418"/>
      <c r="AI252" s="418"/>
      <c r="AJ252" s="418"/>
      <c r="AK252" s="418"/>
      <c r="AL252" s="418"/>
      <c r="AM252" s="418"/>
      <c r="AN252" s="418"/>
      <c r="AO252" s="418"/>
      <c r="AP252" s="418"/>
      <c r="AQ252" s="418"/>
      <c r="AR252" s="418"/>
      <c r="AS252" s="418"/>
      <c r="AT252" s="418"/>
      <c r="AU252" s="418"/>
      <c r="AV252" s="418"/>
      <c r="AW252" s="418"/>
      <c r="AX252" s="418"/>
      <c r="AY252" s="418"/>
      <c r="AZ252" s="418"/>
      <c r="BA252" s="418"/>
      <c r="BB252" s="418"/>
      <c r="BC252" s="418"/>
      <c r="BD252" s="418"/>
      <c r="BE252" s="420"/>
      <c r="BF252" s="420"/>
      <c r="BG252" s="420"/>
      <c r="BH252" s="420"/>
      <c r="BI252" s="420"/>
      <c r="BJ252" s="420"/>
      <c r="BK252" s="420"/>
      <c r="BL252" s="420"/>
      <c r="BM252" s="420"/>
      <c r="BN252" s="420"/>
      <c r="BO252" s="420"/>
      <c r="BP252" s="420"/>
      <c r="BQ252" s="420"/>
      <c r="BR252" s="420"/>
      <c r="BS252" s="418"/>
      <c r="BT252" s="418"/>
      <c r="BU25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2" s="423">
        <f>+SUM(BDCORRECTIVAINF[[#This Row],[Coste Chasis]:[Coste Mecanica]])</f>
        <v>0</v>
      </c>
    </row>
    <row r="253" spans="1:78" ht="12.75" x14ac:dyDescent="0.2">
      <c r="A253" s="411">
        <v>3253</v>
      </c>
      <c r="B253" s="412" t="s">
        <v>156</v>
      </c>
      <c r="C253" s="413" t="s">
        <v>178</v>
      </c>
      <c r="D253" s="413" t="s">
        <v>639</v>
      </c>
      <c r="E253" s="413" t="s">
        <v>162</v>
      </c>
      <c r="F253" s="413" t="s">
        <v>725</v>
      </c>
      <c r="G253" s="414" t="s">
        <v>595</v>
      </c>
      <c r="H253" s="415">
        <v>44983</v>
      </c>
      <c r="I253" s="415">
        <v>44983</v>
      </c>
      <c r="J253" s="416">
        <f>BDCORRECTIVAINF[[#This Row],[Fecha Fin]]-BDCORRECTIVAINF[[#This Row],[Fecha entrada]]+1</f>
        <v>1</v>
      </c>
      <c r="K253" s="417"/>
      <c r="L253" s="417">
        <v>1</v>
      </c>
      <c r="M253" s="417"/>
      <c r="N253" s="417"/>
      <c r="O253" s="417"/>
      <c r="P253" s="418"/>
      <c r="Q253" s="418"/>
      <c r="R253" s="418"/>
      <c r="S253" s="418"/>
      <c r="T253" s="418"/>
      <c r="U253" s="418"/>
      <c r="V253" s="418"/>
      <c r="W253" s="418"/>
      <c r="X253" s="418"/>
      <c r="Y253" s="418"/>
      <c r="Z253" s="418"/>
      <c r="AA253" s="418"/>
      <c r="AB253" s="418"/>
      <c r="AC253" s="418"/>
      <c r="AD253" s="418"/>
      <c r="AE253" s="418"/>
      <c r="AF253" s="418"/>
      <c r="AG253" s="418"/>
      <c r="AH253" s="418"/>
      <c r="AI253" s="418"/>
      <c r="AJ253" s="418"/>
      <c r="AK253" s="418"/>
      <c r="AL253" s="418"/>
      <c r="AM253" s="418"/>
      <c r="AN253" s="418"/>
      <c r="AO253" s="418"/>
      <c r="AP253" s="418"/>
      <c r="AQ253" s="418"/>
      <c r="AR253" s="418"/>
      <c r="AS253" s="418"/>
      <c r="AT253" s="418"/>
      <c r="AU253" s="418"/>
      <c r="AV253" s="418"/>
      <c r="AW253" s="418"/>
      <c r="AX253" s="418"/>
      <c r="AY253" s="418"/>
      <c r="AZ253" s="418"/>
      <c r="BA253" s="418"/>
      <c r="BB253" s="418"/>
      <c r="BC253" s="418"/>
      <c r="BD253" s="418"/>
      <c r="BE253" s="420"/>
      <c r="BF253" s="420"/>
      <c r="BG253" s="420"/>
      <c r="BH253" s="420"/>
      <c r="BI253" s="420"/>
      <c r="BJ253" s="420"/>
      <c r="BK253" s="420"/>
      <c r="BL253" s="420"/>
      <c r="BM253" s="420"/>
      <c r="BN253" s="420"/>
      <c r="BO253" s="420"/>
      <c r="BP253" s="420"/>
      <c r="BQ253" s="420"/>
      <c r="BR253" s="420"/>
      <c r="BS253" s="418"/>
      <c r="BT253" s="418"/>
      <c r="BU25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3" s="423">
        <f>+SUM(BDCORRECTIVAINF[[#This Row],[Coste Chasis]:[Coste Mecanica]])</f>
        <v>0</v>
      </c>
    </row>
    <row r="254" spans="1:78" ht="12.75" x14ac:dyDescent="0.2">
      <c r="A254" s="411">
        <v>3254</v>
      </c>
      <c r="B254" s="412" t="s">
        <v>129</v>
      </c>
      <c r="C254" s="413" t="s">
        <v>81</v>
      </c>
      <c r="D254" s="413" t="s">
        <v>639</v>
      </c>
      <c r="E254" s="413" t="s">
        <v>162</v>
      </c>
      <c r="F254" s="413" t="s">
        <v>640</v>
      </c>
      <c r="G254" s="414" t="s">
        <v>595</v>
      </c>
      <c r="H254" s="415">
        <v>44983</v>
      </c>
      <c r="I254" s="415">
        <v>44983</v>
      </c>
      <c r="J254" s="416">
        <f>BDCORRECTIVAINF[[#This Row],[Fecha Fin]]-BDCORRECTIVAINF[[#This Row],[Fecha entrada]]+1</f>
        <v>1</v>
      </c>
      <c r="K254" s="417"/>
      <c r="L254" s="417">
        <v>1</v>
      </c>
      <c r="M254" s="417"/>
      <c r="N254" s="417"/>
      <c r="O254" s="417"/>
      <c r="P254" s="418"/>
      <c r="Q254" s="418"/>
      <c r="R254" s="418"/>
      <c r="S254" s="418"/>
      <c r="T254" s="418"/>
      <c r="U254" s="418"/>
      <c r="V254" s="418"/>
      <c r="W254" s="418"/>
      <c r="X254" s="418"/>
      <c r="Y254" s="418"/>
      <c r="Z254" s="418"/>
      <c r="AA254" s="418"/>
      <c r="AB254" s="418"/>
      <c r="AC254" s="418"/>
      <c r="AD254" s="418"/>
      <c r="AE254" s="418"/>
      <c r="AF254" s="418"/>
      <c r="AG254" s="418"/>
      <c r="AH254" s="418"/>
      <c r="AI254" s="418"/>
      <c r="AJ254" s="418"/>
      <c r="AK254" s="418"/>
      <c r="AL254" s="418"/>
      <c r="AM254" s="418"/>
      <c r="AN254" s="418"/>
      <c r="AO254" s="418"/>
      <c r="AP254" s="418"/>
      <c r="AQ254" s="418"/>
      <c r="AR254" s="418"/>
      <c r="AS254" s="418"/>
      <c r="AT254" s="418"/>
      <c r="AU254" s="418"/>
      <c r="AV254" s="418"/>
      <c r="AW254" s="418"/>
      <c r="AX254" s="418"/>
      <c r="AY254" s="418"/>
      <c r="AZ254" s="418"/>
      <c r="BA254" s="418"/>
      <c r="BB254" s="418"/>
      <c r="BC254" s="418"/>
      <c r="BD254" s="418"/>
      <c r="BE254" s="420"/>
      <c r="BF254" s="420"/>
      <c r="BG254" s="420"/>
      <c r="BH254" s="420"/>
      <c r="BI254" s="420"/>
      <c r="BJ254" s="420"/>
      <c r="BK254" s="420"/>
      <c r="BL254" s="420"/>
      <c r="BM254" s="420"/>
      <c r="BN254" s="420"/>
      <c r="BO254" s="420"/>
      <c r="BP254" s="420"/>
      <c r="BQ254" s="420"/>
      <c r="BR254" s="420"/>
      <c r="BS254" s="418"/>
      <c r="BT254" s="418"/>
      <c r="BU25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4" s="423">
        <f>+SUM(BDCORRECTIVAINF[[#This Row],[Coste Chasis]:[Coste Mecanica]])</f>
        <v>0</v>
      </c>
    </row>
    <row r="255" spans="1:78" ht="12.75" x14ac:dyDescent="0.2">
      <c r="A255" s="411">
        <v>3255</v>
      </c>
      <c r="B255" s="412" t="s">
        <v>156</v>
      </c>
      <c r="C255" s="413" t="s">
        <v>178</v>
      </c>
      <c r="D255" s="413" t="s">
        <v>639</v>
      </c>
      <c r="E255" s="413" t="s">
        <v>162</v>
      </c>
      <c r="F255" s="413" t="s">
        <v>725</v>
      </c>
      <c r="G255" s="414" t="s">
        <v>595</v>
      </c>
      <c r="H255" s="415">
        <v>44983</v>
      </c>
      <c r="I255" s="415">
        <v>44983</v>
      </c>
      <c r="J255" s="416">
        <f>BDCORRECTIVAINF[[#This Row],[Fecha Fin]]-BDCORRECTIVAINF[[#This Row],[Fecha entrada]]+1</f>
        <v>1</v>
      </c>
      <c r="K255" s="417"/>
      <c r="L255" s="417">
        <v>1</v>
      </c>
      <c r="M255" s="417"/>
      <c r="N255" s="417"/>
      <c r="O255" s="417"/>
      <c r="P255" s="418"/>
      <c r="Q255" s="418"/>
      <c r="R255" s="418"/>
      <c r="S255" s="418"/>
      <c r="T255" s="418"/>
      <c r="U255" s="418"/>
      <c r="V255" s="418"/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418"/>
      <c r="AL255" s="418"/>
      <c r="AM255" s="418"/>
      <c r="AN255" s="418"/>
      <c r="AO255" s="418"/>
      <c r="AP255" s="418"/>
      <c r="AQ255" s="418"/>
      <c r="AR255" s="418"/>
      <c r="AS255" s="418"/>
      <c r="AT255" s="418"/>
      <c r="AU255" s="418"/>
      <c r="AV255" s="418"/>
      <c r="AW255" s="418"/>
      <c r="AX255" s="418"/>
      <c r="AY255" s="418"/>
      <c r="AZ255" s="418"/>
      <c r="BA255" s="418"/>
      <c r="BB255" s="418"/>
      <c r="BC255" s="418"/>
      <c r="BD255" s="418"/>
      <c r="BE255" s="420"/>
      <c r="BF255" s="420"/>
      <c r="BG255" s="420"/>
      <c r="BH255" s="420"/>
      <c r="BI255" s="420"/>
      <c r="BJ255" s="420"/>
      <c r="BK255" s="420"/>
      <c r="BL255" s="420"/>
      <c r="BM255" s="420"/>
      <c r="BN255" s="420"/>
      <c r="BO255" s="420"/>
      <c r="BP255" s="420"/>
      <c r="BQ255" s="420"/>
      <c r="BR255" s="420"/>
      <c r="BS255" s="418"/>
      <c r="BT255" s="418"/>
      <c r="BU25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5" s="423">
        <f>+SUM(BDCORRECTIVAINF[[#This Row],[Coste Chasis]:[Coste Mecanica]])</f>
        <v>0</v>
      </c>
    </row>
    <row r="256" spans="1:78" ht="12.75" x14ac:dyDescent="0.2">
      <c r="A256" s="411">
        <v>3256</v>
      </c>
      <c r="B256" s="412" t="s">
        <v>129</v>
      </c>
      <c r="C256" s="413" t="s">
        <v>81</v>
      </c>
      <c r="D256" s="413" t="s">
        <v>639</v>
      </c>
      <c r="E256" s="413" t="s">
        <v>162</v>
      </c>
      <c r="F256" s="413" t="s">
        <v>640</v>
      </c>
      <c r="G256" s="414" t="s">
        <v>595</v>
      </c>
      <c r="H256" s="415">
        <v>44984</v>
      </c>
      <c r="I256" s="415">
        <v>44984</v>
      </c>
      <c r="J256" s="416">
        <f>BDCORRECTIVAINF[[#This Row],[Fecha Fin]]-BDCORRECTIVAINF[[#This Row],[Fecha entrada]]+1</f>
        <v>1</v>
      </c>
      <c r="K256" s="417"/>
      <c r="L256" s="417">
        <v>1</v>
      </c>
      <c r="M256" s="417"/>
      <c r="N256" s="417"/>
      <c r="O256" s="417"/>
      <c r="P256" s="418"/>
      <c r="Q256" s="418"/>
      <c r="R256" s="418"/>
      <c r="S256" s="418"/>
      <c r="T256" s="418"/>
      <c r="U256" s="418"/>
      <c r="V256" s="418"/>
      <c r="W256" s="418"/>
      <c r="X256" s="418"/>
      <c r="Y256" s="418"/>
      <c r="Z256" s="418"/>
      <c r="AA256" s="418"/>
      <c r="AB256" s="418"/>
      <c r="AC256" s="418"/>
      <c r="AD256" s="418"/>
      <c r="AE256" s="418"/>
      <c r="AF256" s="418"/>
      <c r="AG256" s="418"/>
      <c r="AH256" s="418"/>
      <c r="AI256" s="418"/>
      <c r="AJ256" s="418"/>
      <c r="AK256" s="418"/>
      <c r="AL256" s="418"/>
      <c r="AM256" s="418"/>
      <c r="AN256" s="418"/>
      <c r="AO256" s="418"/>
      <c r="AP256" s="418"/>
      <c r="AQ256" s="418"/>
      <c r="AR256" s="418"/>
      <c r="AS256" s="418"/>
      <c r="AT256" s="418"/>
      <c r="AU256" s="418"/>
      <c r="AV256" s="418"/>
      <c r="AW256" s="418"/>
      <c r="AX256" s="418"/>
      <c r="AY256" s="418"/>
      <c r="AZ256" s="418"/>
      <c r="BA256" s="418"/>
      <c r="BB256" s="418"/>
      <c r="BC256" s="418"/>
      <c r="BD256" s="418"/>
      <c r="BE256" s="420"/>
      <c r="BF256" s="420"/>
      <c r="BG256" s="420"/>
      <c r="BH256" s="420"/>
      <c r="BI256" s="420"/>
      <c r="BJ256" s="420"/>
      <c r="BK256" s="420"/>
      <c r="BL256" s="420"/>
      <c r="BM256" s="420"/>
      <c r="BN256" s="420"/>
      <c r="BO256" s="420"/>
      <c r="BP256" s="420"/>
      <c r="BQ256" s="420"/>
      <c r="BR256" s="420"/>
      <c r="BS256" s="418"/>
      <c r="BT256" s="418"/>
      <c r="BU25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6" s="423">
        <f>+SUM(BDCORRECTIVAINF[[#This Row],[Coste Chasis]:[Coste Mecanica]])</f>
        <v>0</v>
      </c>
    </row>
    <row r="257" spans="1:78" ht="12.75" x14ac:dyDescent="0.2">
      <c r="A257" s="411">
        <v>3257</v>
      </c>
      <c r="B257" s="412" t="s">
        <v>129</v>
      </c>
      <c r="C257" s="413" t="s">
        <v>81</v>
      </c>
      <c r="D257" s="413" t="s">
        <v>639</v>
      </c>
      <c r="E257" s="413" t="s">
        <v>162</v>
      </c>
      <c r="F257" s="413" t="s">
        <v>640</v>
      </c>
      <c r="G257" s="414" t="s">
        <v>595</v>
      </c>
      <c r="H257" s="415">
        <v>44985</v>
      </c>
      <c r="I257" s="415">
        <v>44985</v>
      </c>
      <c r="J257" s="416">
        <f>BDCORRECTIVAINF[[#This Row],[Fecha Fin]]-BDCORRECTIVAINF[[#This Row],[Fecha entrada]]+1</f>
        <v>1</v>
      </c>
      <c r="K257" s="417"/>
      <c r="L257" s="417">
        <v>1</v>
      </c>
      <c r="M257" s="417"/>
      <c r="N257" s="417"/>
      <c r="O257" s="417"/>
      <c r="P257" s="418"/>
      <c r="Q257" s="418"/>
      <c r="R257" s="418"/>
      <c r="S257" s="418"/>
      <c r="T257" s="418"/>
      <c r="U257" s="418"/>
      <c r="V257" s="418"/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418"/>
      <c r="AL257" s="418"/>
      <c r="AM257" s="418"/>
      <c r="AN257" s="418"/>
      <c r="AO257" s="418"/>
      <c r="AP257" s="418"/>
      <c r="AQ257" s="418"/>
      <c r="AR257" s="418"/>
      <c r="AS257" s="418"/>
      <c r="AT257" s="418"/>
      <c r="AU257" s="418"/>
      <c r="AV257" s="418"/>
      <c r="AW257" s="418"/>
      <c r="AX257" s="418"/>
      <c r="AY257" s="418"/>
      <c r="AZ257" s="418"/>
      <c r="BA257" s="418"/>
      <c r="BB257" s="418"/>
      <c r="BC257" s="418"/>
      <c r="BD257" s="418"/>
      <c r="BE257" s="420"/>
      <c r="BF257" s="420"/>
      <c r="BG257" s="420"/>
      <c r="BH257" s="420"/>
      <c r="BI257" s="420"/>
      <c r="BJ257" s="420"/>
      <c r="BK257" s="420"/>
      <c r="BL257" s="420"/>
      <c r="BM257" s="420"/>
      <c r="BN257" s="420"/>
      <c r="BO257" s="420"/>
      <c r="BP257" s="420"/>
      <c r="BQ257" s="420"/>
      <c r="BR257" s="420"/>
      <c r="BS257" s="418"/>
      <c r="BT257" s="418"/>
      <c r="BU25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5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7" s="423">
        <f>+SUM(BDCORRECTIVAINF[[#This Row],[Coste Chasis]:[Coste Mecanica]])</f>
        <v>0</v>
      </c>
    </row>
    <row r="258" spans="1:78" ht="12.75" x14ac:dyDescent="0.2">
      <c r="A258" s="411">
        <v>3258</v>
      </c>
      <c r="B258" s="412" t="s">
        <v>109</v>
      </c>
      <c r="C258" s="413" t="s">
        <v>81</v>
      </c>
      <c r="D258" s="413" t="s">
        <v>639</v>
      </c>
      <c r="E258" s="413" t="s">
        <v>162</v>
      </c>
      <c r="F258" s="413" t="s">
        <v>680</v>
      </c>
      <c r="G258" s="414" t="s">
        <v>595</v>
      </c>
      <c r="H258" s="415">
        <v>44985</v>
      </c>
      <c r="I258" s="415">
        <v>44985</v>
      </c>
      <c r="J258" s="416">
        <f>BDCORRECTIVAINF[[#This Row],[Fecha Fin]]-BDCORRECTIVAINF[[#This Row],[Fecha entrada]]+1</f>
        <v>1</v>
      </c>
      <c r="K258" s="417"/>
      <c r="L258" s="417">
        <v>1</v>
      </c>
      <c r="M258" s="417"/>
      <c r="N258" s="417"/>
      <c r="O258" s="417"/>
      <c r="P258" s="418"/>
      <c r="Q258" s="418"/>
      <c r="R258" s="418"/>
      <c r="S258" s="418"/>
      <c r="T258" s="418"/>
      <c r="U258" s="418"/>
      <c r="V258" s="418"/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418"/>
      <c r="AL258" s="418"/>
      <c r="AM258" s="418"/>
      <c r="AN258" s="418"/>
      <c r="AO258" s="418"/>
      <c r="AP258" s="418"/>
      <c r="AQ258" s="418"/>
      <c r="AR258" s="418">
        <v>1</v>
      </c>
      <c r="AS258" s="418"/>
      <c r="AT258" s="418"/>
      <c r="AU258" s="418"/>
      <c r="AV258" s="418"/>
      <c r="AW258" s="418"/>
      <c r="AX258" s="418"/>
      <c r="AY258" s="418"/>
      <c r="AZ258" s="418"/>
      <c r="BA258" s="418"/>
      <c r="BB258" s="418"/>
      <c r="BC258" s="418"/>
      <c r="BD258" s="418"/>
      <c r="BE258" s="420"/>
      <c r="BF258" s="420"/>
      <c r="BG258" s="420"/>
      <c r="BH258" s="420"/>
      <c r="BI258" s="420"/>
      <c r="BJ258" s="420"/>
      <c r="BK258" s="420"/>
      <c r="BL258" s="420"/>
      <c r="BM258" s="420"/>
      <c r="BN258" s="420"/>
      <c r="BO258" s="420"/>
      <c r="BP258" s="420"/>
      <c r="BQ258" s="420"/>
      <c r="BR258" s="420"/>
      <c r="BS258" s="418"/>
      <c r="BT258" s="418"/>
      <c r="BU25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25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8" s="423">
        <f>+SUM(BDCORRECTIVAINF[[#This Row],[Coste Chasis]:[Coste Mecanica]])</f>
        <v>3000</v>
      </c>
    </row>
    <row r="259" spans="1:78" ht="12.75" x14ac:dyDescent="0.2">
      <c r="A259" s="411">
        <v>3259</v>
      </c>
      <c r="B259" s="412" t="s">
        <v>129</v>
      </c>
      <c r="C259" s="413" t="s">
        <v>81</v>
      </c>
      <c r="D259" s="413" t="s">
        <v>639</v>
      </c>
      <c r="E259" s="413" t="s">
        <v>162</v>
      </c>
      <c r="F259" s="413" t="s">
        <v>640</v>
      </c>
      <c r="G259" s="414" t="s">
        <v>595</v>
      </c>
      <c r="H259" s="415">
        <v>44985</v>
      </c>
      <c r="I259" s="415">
        <v>44985</v>
      </c>
      <c r="J259" s="416">
        <f>BDCORRECTIVAINF[[#This Row],[Fecha Fin]]-BDCORRECTIVAINF[[#This Row],[Fecha entrada]]+1</f>
        <v>1</v>
      </c>
      <c r="K259" s="417"/>
      <c r="L259" s="417">
        <v>1</v>
      </c>
      <c r="M259" s="417"/>
      <c r="N259" s="417"/>
      <c r="O259" s="417"/>
      <c r="P259" s="418"/>
      <c r="Q259" s="418"/>
      <c r="R259" s="418"/>
      <c r="S259" s="418"/>
      <c r="T259" s="418"/>
      <c r="U259" s="418"/>
      <c r="V259" s="418"/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418"/>
      <c r="AL259" s="418"/>
      <c r="AM259" s="418"/>
      <c r="AN259" s="418"/>
      <c r="AO259" s="418"/>
      <c r="AP259" s="418"/>
      <c r="AQ259" s="418"/>
      <c r="AR259" s="418"/>
      <c r="AS259" s="418">
        <v>1</v>
      </c>
      <c r="AT259" s="418"/>
      <c r="AU259" s="418"/>
      <c r="AV259" s="418"/>
      <c r="AW259" s="418"/>
      <c r="AX259" s="418"/>
      <c r="AY259" s="418"/>
      <c r="AZ259" s="418"/>
      <c r="BA259" s="418"/>
      <c r="BB259" s="418"/>
      <c r="BC259" s="418"/>
      <c r="BD259" s="418"/>
      <c r="BE259" s="420"/>
      <c r="BF259" s="420"/>
      <c r="BG259" s="420"/>
      <c r="BH259" s="420"/>
      <c r="BI259" s="420"/>
      <c r="BJ259" s="420"/>
      <c r="BK259" s="420"/>
      <c r="BL259" s="420"/>
      <c r="BM259" s="420"/>
      <c r="BN259" s="420"/>
      <c r="BO259" s="420"/>
      <c r="BP259" s="420"/>
      <c r="BQ259" s="420"/>
      <c r="BR259" s="420"/>
      <c r="BS259" s="418"/>
      <c r="BT259" s="418"/>
      <c r="BU25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5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5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5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5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59" s="423">
        <f>+SUM(BDCORRECTIVAINF[[#This Row],[Coste Chasis]:[Coste Mecanica]])</f>
        <v>62000</v>
      </c>
    </row>
    <row r="260" spans="1:78" ht="12.75" x14ac:dyDescent="0.2">
      <c r="A260" s="411">
        <v>3260</v>
      </c>
      <c r="B260" s="412" t="s">
        <v>110</v>
      </c>
      <c r="C260" s="413" t="s">
        <v>81</v>
      </c>
      <c r="D260" s="413" t="s">
        <v>639</v>
      </c>
      <c r="E260" s="413" t="s">
        <v>161</v>
      </c>
      <c r="F260" s="413" t="s">
        <v>648</v>
      </c>
      <c r="G260" s="414" t="s">
        <v>597</v>
      </c>
      <c r="H260" s="415">
        <v>44959</v>
      </c>
      <c r="I260" s="415">
        <v>44968</v>
      </c>
      <c r="J260" s="416">
        <f>BDCORRECTIVAINF[[#This Row],[Fecha Fin]]-BDCORRECTIVAINF[[#This Row],[Fecha entrada]]+1</f>
        <v>10</v>
      </c>
      <c r="K260" s="417">
        <v>1</v>
      </c>
      <c r="L260" s="417"/>
      <c r="M260" s="417"/>
      <c r="N260" s="417"/>
      <c r="O260" s="417"/>
      <c r="P260" s="418"/>
      <c r="Q260" s="418"/>
      <c r="R260" s="418"/>
      <c r="S260" s="418"/>
      <c r="T260" s="418"/>
      <c r="U260" s="418"/>
      <c r="V260" s="418"/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418"/>
      <c r="AL260" s="418"/>
      <c r="AM260" s="418"/>
      <c r="AN260" s="418"/>
      <c r="AO260" s="418"/>
      <c r="AP260" s="418"/>
      <c r="AQ260" s="418"/>
      <c r="AR260" s="418"/>
      <c r="AS260" s="418"/>
      <c r="AT260" s="418"/>
      <c r="AU260" s="418"/>
      <c r="AV260" s="418"/>
      <c r="AW260" s="418"/>
      <c r="AX260" s="418"/>
      <c r="AY260" s="418"/>
      <c r="AZ260" s="418"/>
      <c r="BA260" s="418"/>
      <c r="BB260" s="418"/>
      <c r="BC260" s="418"/>
      <c r="BD260" s="418"/>
      <c r="BE260" s="420"/>
      <c r="BF260" s="420"/>
      <c r="BG260" s="420"/>
      <c r="BH260" s="420"/>
      <c r="BI260" s="420"/>
      <c r="BJ260" s="420"/>
      <c r="BK260" s="420"/>
      <c r="BL260" s="420"/>
      <c r="BM260" s="420"/>
      <c r="BN260" s="420"/>
      <c r="BO260" s="420"/>
      <c r="BP260" s="420"/>
      <c r="BQ260" s="420"/>
      <c r="BR260" s="420"/>
      <c r="BS260" s="418"/>
      <c r="BT260" s="418"/>
      <c r="BU26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0" s="423">
        <f>+SUM(BDCORRECTIVAINF[[#This Row],[Coste Chasis]:[Coste Mecanica]])</f>
        <v>0</v>
      </c>
    </row>
    <row r="261" spans="1:78" ht="12.75" x14ac:dyDescent="0.2">
      <c r="A261" s="411">
        <v>3261</v>
      </c>
      <c r="B261" s="412" t="s">
        <v>115</v>
      </c>
      <c r="C261" s="413" t="s">
        <v>81</v>
      </c>
      <c r="D261" s="413" t="s">
        <v>639</v>
      </c>
      <c r="E261" s="413" t="s">
        <v>166</v>
      </c>
      <c r="F261" s="413" t="s">
        <v>730</v>
      </c>
      <c r="G261" s="414" t="s">
        <v>593</v>
      </c>
      <c r="H261" s="415">
        <v>44963</v>
      </c>
      <c r="I261" s="415">
        <v>44963</v>
      </c>
      <c r="J261" s="416">
        <f>BDCORRECTIVAINF[[#This Row],[Fecha Fin]]-BDCORRECTIVAINF[[#This Row],[Fecha entrada]]+1</f>
        <v>1</v>
      </c>
      <c r="K261" s="417"/>
      <c r="L261" s="417"/>
      <c r="M261" s="417"/>
      <c r="N261" s="417"/>
      <c r="O261" s="417">
        <v>1</v>
      </c>
      <c r="P261" s="418"/>
      <c r="Q261" s="418"/>
      <c r="R261" s="418"/>
      <c r="S261" s="418"/>
      <c r="T261" s="418"/>
      <c r="U261" s="418"/>
      <c r="V261" s="418"/>
      <c r="W261" s="418"/>
      <c r="X261" s="418"/>
      <c r="Y261" s="418"/>
      <c r="Z261" s="418"/>
      <c r="AA261" s="418"/>
      <c r="AB261" s="418"/>
      <c r="AC261" s="418"/>
      <c r="AD261" s="418"/>
      <c r="AE261" s="418"/>
      <c r="AF261" s="418"/>
      <c r="AG261" s="418"/>
      <c r="AH261" s="418"/>
      <c r="AI261" s="418"/>
      <c r="AJ261" s="418"/>
      <c r="AK261" s="418"/>
      <c r="AL261" s="418"/>
      <c r="AM261" s="418"/>
      <c r="AN261" s="418"/>
      <c r="AO261" s="418"/>
      <c r="AP261" s="418"/>
      <c r="AQ261" s="418"/>
      <c r="AR261" s="418"/>
      <c r="AS261" s="418"/>
      <c r="AT261" s="418"/>
      <c r="AU261" s="418"/>
      <c r="AV261" s="418"/>
      <c r="AW261" s="418"/>
      <c r="AX261" s="418"/>
      <c r="AY261" s="418"/>
      <c r="AZ261" s="418"/>
      <c r="BA261" s="418"/>
      <c r="BB261" s="418"/>
      <c r="BC261" s="418"/>
      <c r="BD261" s="418"/>
      <c r="BE261" s="420"/>
      <c r="BF261" s="420"/>
      <c r="BG261" s="420"/>
      <c r="BH261" s="420"/>
      <c r="BI261" s="420"/>
      <c r="BJ261" s="420"/>
      <c r="BK261" s="420"/>
      <c r="BL261" s="420"/>
      <c r="BM261" s="420"/>
      <c r="BN261" s="420"/>
      <c r="BO261" s="420"/>
      <c r="BP261" s="420"/>
      <c r="BQ261" s="420"/>
      <c r="BR261" s="420"/>
      <c r="BS261" s="418"/>
      <c r="BT261" s="418"/>
      <c r="BU26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1" s="423">
        <f>+SUM(BDCORRECTIVAINF[[#This Row],[Coste Chasis]:[Coste Mecanica]])</f>
        <v>0</v>
      </c>
    </row>
    <row r="262" spans="1:78" ht="12.75" x14ac:dyDescent="0.2">
      <c r="A262" s="411">
        <v>3262</v>
      </c>
      <c r="B262" s="412" t="s">
        <v>275</v>
      </c>
      <c r="C262" s="413" t="s">
        <v>81</v>
      </c>
      <c r="D262" s="413" t="s">
        <v>639</v>
      </c>
      <c r="E262" s="413" t="s">
        <v>162</v>
      </c>
      <c r="F262" s="413" t="s">
        <v>648</v>
      </c>
      <c r="G262" s="414" t="s">
        <v>595</v>
      </c>
      <c r="H262" s="415">
        <v>44965</v>
      </c>
      <c r="I262" s="415">
        <v>44965</v>
      </c>
      <c r="J262" s="416">
        <f>BDCORRECTIVAINF[[#This Row],[Fecha Fin]]-BDCORRECTIVAINF[[#This Row],[Fecha entrada]]+1</f>
        <v>1</v>
      </c>
      <c r="K262" s="417"/>
      <c r="L262" s="417">
        <v>1</v>
      </c>
      <c r="M262" s="417"/>
      <c r="N262" s="417"/>
      <c r="O262" s="417"/>
      <c r="P262" s="418"/>
      <c r="Q262" s="418"/>
      <c r="R262" s="418"/>
      <c r="S262" s="418"/>
      <c r="T262" s="418"/>
      <c r="U262" s="418"/>
      <c r="V262" s="418"/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418"/>
      <c r="AL262" s="418"/>
      <c r="AM262" s="418"/>
      <c r="AN262" s="418"/>
      <c r="AO262" s="418"/>
      <c r="AP262" s="418"/>
      <c r="AQ262" s="418"/>
      <c r="AR262" s="418"/>
      <c r="AS262" s="418">
        <v>1</v>
      </c>
      <c r="AT262" s="418"/>
      <c r="AU262" s="418"/>
      <c r="AV262" s="418"/>
      <c r="AW262" s="418"/>
      <c r="AX262" s="418"/>
      <c r="AY262" s="418"/>
      <c r="AZ262" s="418"/>
      <c r="BA262" s="418"/>
      <c r="BB262" s="418"/>
      <c r="BC262" s="418"/>
      <c r="BD262" s="418"/>
      <c r="BE262" s="420"/>
      <c r="BF262" s="420"/>
      <c r="BG262" s="420"/>
      <c r="BH262" s="420"/>
      <c r="BI262" s="420"/>
      <c r="BJ262" s="420"/>
      <c r="BK262" s="420"/>
      <c r="BL262" s="420"/>
      <c r="BM262" s="420"/>
      <c r="BN262" s="420"/>
      <c r="BO262" s="420"/>
      <c r="BP262" s="420"/>
      <c r="BQ262" s="420"/>
      <c r="BR262" s="420"/>
      <c r="BS262" s="418"/>
      <c r="BT262" s="418"/>
      <c r="BU26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6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2" s="423">
        <f>+SUM(BDCORRECTIVAINF[[#This Row],[Coste Chasis]:[Coste Mecanica]])</f>
        <v>62000</v>
      </c>
    </row>
    <row r="263" spans="1:78" ht="12.75" x14ac:dyDescent="0.2">
      <c r="A263" s="411">
        <v>3263</v>
      </c>
      <c r="B263" s="412" t="s">
        <v>108</v>
      </c>
      <c r="C263" s="413" t="s">
        <v>81</v>
      </c>
      <c r="D263" s="413" t="s">
        <v>639</v>
      </c>
      <c r="E263" s="413" t="s">
        <v>161</v>
      </c>
      <c r="F263" s="413" t="s">
        <v>680</v>
      </c>
      <c r="G263" s="414" t="s">
        <v>597</v>
      </c>
      <c r="H263" s="415">
        <v>44972</v>
      </c>
      <c r="I263" s="415">
        <v>44972</v>
      </c>
      <c r="J263" s="416">
        <f>BDCORRECTIVAINF[[#This Row],[Fecha Fin]]-BDCORRECTIVAINF[[#This Row],[Fecha entrada]]+1</f>
        <v>1</v>
      </c>
      <c r="K263" s="417"/>
      <c r="L263" s="417"/>
      <c r="M263" s="417"/>
      <c r="N263" s="417">
        <v>1</v>
      </c>
      <c r="O263" s="417"/>
      <c r="P263" s="418"/>
      <c r="Q263" s="418"/>
      <c r="R263" s="418"/>
      <c r="S263" s="418"/>
      <c r="T263" s="418"/>
      <c r="U263" s="418"/>
      <c r="V263" s="418"/>
      <c r="W263" s="418"/>
      <c r="X263" s="418"/>
      <c r="Y263" s="418"/>
      <c r="Z263" s="418"/>
      <c r="AA263" s="418"/>
      <c r="AB263" s="418"/>
      <c r="AC263" s="418"/>
      <c r="AD263" s="418"/>
      <c r="AE263" s="418"/>
      <c r="AF263" s="418"/>
      <c r="AG263" s="418"/>
      <c r="AH263" s="418"/>
      <c r="AI263" s="418"/>
      <c r="AJ263" s="418"/>
      <c r="AK263" s="418"/>
      <c r="AL263" s="418"/>
      <c r="AM263" s="418"/>
      <c r="AN263" s="418"/>
      <c r="AO263" s="418"/>
      <c r="AP263" s="418"/>
      <c r="AQ263" s="418"/>
      <c r="AR263" s="418"/>
      <c r="AS263" s="418"/>
      <c r="AT263" s="418"/>
      <c r="AU263" s="418"/>
      <c r="AV263" s="418"/>
      <c r="AW263" s="418"/>
      <c r="AX263" s="418"/>
      <c r="AY263" s="418"/>
      <c r="AZ263" s="418"/>
      <c r="BA263" s="418"/>
      <c r="BB263" s="418"/>
      <c r="BC263" s="418"/>
      <c r="BD263" s="418"/>
      <c r="BE263" s="420"/>
      <c r="BF263" s="420">
        <v>5</v>
      </c>
      <c r="BG263" s="420"/>
      <c r="BH263" s="420"/>
      <c r="BI263" s="420"/>
      <c r="BJ263" s="420"/>
      <c r="BK263" s="420"/>
      <c r="BL263" s="420"/>
      <c r="BM263" s="420"/>
      <c r="BN263" s="420"/>
      <c r="BO263" s="420"/>
      <c r="BP263" s="420"/>
      <c r="BQ263" s="420"/>
      <c r="BR263" s="420"/>
      <c r="BS263" s="418"/>
      <c r="BT263" s="418"/>
      <c r="BU26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26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3" s="423">
        <f>+SUM(BDCORRECTIVAINF[[#This Row],[Coste Chasis]:[Coste Mecanica]])</f>
        <v>4500</v>
      </c>
    </row>
    <row r="264" spans="1:78" ht="12.75" x14ac:dyDescent="0.2">
      <c r="A264" s="411">
        <v>3264</v>
      </c>
      <c r="B264" s="412" t="s">
        <v>37</v>
      </c>
      <c r="C264" s="413" t="s">
        <v>81</v>
      </c>
      <c r="D264" s="413" t="s">
        <v>639</v>
      </c>
      <c r="E264" s="413" t="s">
        <v>161</v>
      </c>
      <c r="F264" s="413" t="s">
        <v>680</v>
      </c>
      <c r="G264" s="414" t="s">
        <v>597</v>
      </c>
      <c r="H264" s="415">
        <v>44972</v>
      </c>
      <c r="I264" s="415">
        <v>44972</v>
      </c>
      <c r="J264" s="416">
        <f>BDCORRECTIVAINF[[#This Row],[Fecha Fin]]-BDCORRECTIVAINF[[#This Row],[Fecha entrada]]+1</f>
        <v>1</v>
      </c>
      <c r="K264" s="417">
        <v>1</v>
      </c>
      <c r="L264" s="417"/>
      <c r="M264" s="417"/>
      <c r="N264" s="417"/>
      <c r="O264" s="417"/>
      <c r="P264" s="418">
        <v>2</v>
      </c>
      <c r="Q264" s="418"/>
      <c r="R264" s="418"/>
      <c r="S264" s="418"/>
      <c r="T264" s="418"/>
      <c r="U264" s="418"/>
      <c r="V264" s="418"/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>
        <v>2</v>
      </c>
      <c r="AG264" s="418"/>
      <c r="AH264" s="418"/>
      <c r="AI264" s="418"/>
      <c r="AJ264" s="418"/>
      <c r="AK264" s="418"/>
      <c r="AL264" s="418"/>
      <c r="AM264" s="418"/>
      <c r="AN264" s="418"/>
      <c r="AO264" s="418"/>
      <c r="AP264" s="418"/>
      <c r="AQ264" s="418"/>
      <c r="AR264" s="418"/>
      <c r="AS264" s="418"/>
      <c r="AT264" s="418"/>
      <c r="AU264" s="418"/>
      <c r="AV264" s="418"/>
      <c r="AW264" s="418"/>
      <c r="AX264" s="418"/>
      <c r="AY264" s="418"/>
      <c r="AZ264" s="418"/>
      <c r="BA264" s="418"/>
      <c r="BB264" s="418"/>
      <c r="BC264" s="418"/>
      <c r="BD264" s="418"/>
      <c r="BE264" s="420"/>
      <c r="BF264" s="420"/>
      <c r="BG264" s="420"/>
      <c r="BH264" s="420"/>
      <c r="BI264" s="420"/>
      <c r="BJ264" s="420"/>
      <c r="BK264" s="420"/>
      <c r="BL264" s="420"/>
      <c r="BM264" s="420"/>
      <c r="BN264" s="420"/>
      <c r="BO264" s="420"/>
      <c r="BP264" s="420"/>
      <c r="BQ264" s="420"/>
      <c r="BR264" s="420"/>
      <c r="BS264" s="418"/>
      <c r="BT264" s="418"/>
      <c r="BU26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38000</v>
      </c>
      <c r="BV26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4" s="423">
        <f>+SUM(BDCORRECTIVAINF[[#This Row],[Coste Chasis]:[Coste Mecanica]])</f>
        <v>38000</v>
      </c>
    </row>
    <row r="265" spans="1:78" ht="12.75" x14ac:dyDescent="0.2">
      <c r="A265" s="411">
        <v>3265</v>
      </c>
      <c r="B265" s="412" t="s">
        <v>111</v>
      </c>
      <c r="C265" s="413" t="s">
        <v>82</v>
      </c>
      <c r="D265" s="413" t="s">
        <v>704</v>
      </c>
      <c r="E265" s="413" t="s">
        <v>166</v>
      </c>
      <c r="F265" s="413" t="s">
        <v>705</v>
      </c>
      <c r="G265" s="414" t="s">
        <v>593</v>
      </c>
      <c r="H265" s="415">
        <v>44972</v>
      </c>
      <c r="I265" s="415">
        <v>44972</v>
      </c>
      <c r="J265" s="416">
        <f>BDCORRECTIVAINF[[#This Row],[Fecha Fin]]-BDCORRECTIVAINF[[#This Row],[Fecha entrada]]+1</f>
        <v>1</v>
      </c>
      <c r="K265" s="417"/>
      <c r="L265" s="417"/>
      <c r="M265" s="417"/>
      <c r="N265" s="417"/>
      <c r="O265" s="417"/>
      <c r="P265" s="418"/>
      <c r="Q265" s="418"/>
      <c r="R265" s="418"/>
      <c r="S265" s="418"/>
      <c r="T265" s="418"/>
      <c r="U265" s="418"/>
      <c r="V265" s="418"/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418"/>
      <c r="AL265" s="418"/>
      <c r="AM265" s="418"/>
      <c r="AN265" s="418"/>
      <c r="AO265" s="418"/>
      <c r="AP265" s="418"/>
      <c r="AQ265" s="418"/>
      <c r="AR265" s="418"/>
      <c r="AS265" s="418"/>
      <c r="AT265" s="418"/>
      <c r="AU265" s="418"/>
      <c r="AV265" s="418"/>
      <c r="AW265" s="418"/>
      <c r="AX265" s="418"/>
      <c r="AY265" s="418"/>
      <c r="AZ265" s="418"/>
      <c r="BA265" s="418"/>
      <c r="BB265" s="418"/>
      <c r="BC265" s="418"/>
      <c r="BD265" s="418"/>
      <c r="BE265" s="420"/>
      <c r="BF265" s="420"/>
      <c r="BG265" s="420"/>
      <c r="BH265" s="420"/>
      <c r="BI265" s="420"/>
      <c r="BJ265" s="420"/>
      <c r="BK265" s="420"/>
      <c r="BL265" s="420"/>
      <c r="BM265" s="420"/>
      <c r="BN265" s="420"/>
      <c r="BO265" s="420"/>
      <c r="BP265" s="420"/>
      <c r="BQ265" s="420"/>
      <c r="BR265" s="420"/>
      <c r="BS265" s="418"/>
      <c r="BT265" s="418"/>
      <c r="BU26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5" s="423">
        <f>+SUM(BDCORRECTIVAINF[[#This Row],[Coste Chasis]:[Coste Mecanica]])</f>
        <v>0</v>
      </c>
    </row>
    <row r="266" spans="1:78" ht="12.75" x14ac:dyDescent="0.2">
      <c r="A266" s="411">
        <v>3266</v>
      </c>
      <c r="B266" s="412" t="s">
        <v>615</v>
      </c>
      <c r="C266" s="413" t="s">
        <v>613</v>
      </c>
      <c r="D266" s="413">
        <v>0</v>
      </c>
      <c r="E266" s="413" t="s">
        <v>608</v>
      </c>
      <c r="F266" s="413">
        <v>0</v>
      </c>
      <c r="G266" s="414" t="s">
        <v>592</v>
      </c>
      <c r="H266" s="415">
        <v>44961</v>
      </c>
      <c r="I266" s="415">
        <v>44961</v>
      </c>
      <c r="J266" s="416">
        <f>BDCORRECTIVAINF[[#This Row],[Fecha Fin]]-BDCORRECTIVAINF[[#This Row],[Fecha entrada]]+1</f>
        <v>1</v>
      </c>
      <c r="K266" s="417"/>
      <c r="L266" s="417"/>
      <c r="M266" s="417"/>
      <c r="N266" s="417"/>
      <c r="O266" s="417">
        <v>1</v>
      </c>
      <c r="P266" s="418"/>
      <c r="Q266" s="418"/>
      <c r="R266" s="418"/>
      <c r="S266" s="418"/>
      <c r="T266" s="418"/>
      <c r="U266" s="418"/>
      <c r="V266" s="418"/>
      <c r="W266" s="418"/>
      <c r="X266" s="418"/>
      <c r="Y266" s="418"/>
      <c r="Z266" s="418"/>
      <c r="AA266" s="418"/>
      <c r="AB266" s="418"/>
      <c r="AC266" s="418"/>
      <c r="AD266" s="418"/>
      <c r="AE266" s="418"/>
      <c r="AF266" s="418"/>
      <c r="AG266" s="418"/>
      <c r="AH266" s="418"/>
      <c r="AI266" s="418"/>
      <c r="AJ266" s="418"/>
      <c r="AK266" s="418"/>
      <c r="AL266" s="418"/>
      <c r="AM266" s="418"/>
      <c r="AN266" s="418"/>
      <c r="AO266" s="418"/>
      <c r="AP266" s="418"/>
      <c r="AQ266" s="418"/>
      <c r="AR266" s="418"/>
      <c r="AS266" s="418"/>
      <c r="AT266" s="418"/>
      <c r="AU266" s="418"/>
      <c r="AV266" s="418"/>
      <c r="AW266" s="418"/>
      <c r="AX266" s="418"/>
      <c r="AY266" s="418"/>
      <c r="AZ266" s="418"/>
      <c r="BA266" s="418"/>
      <c r="BB266" s="418"/>
      <c r="BC266" s="418"/>
      <c r="BD266" s="418"/>
      <c r="BE266" s="420"/>
      <c r="BF266" s="420"/>
      <c r="BG266" s="420"/>
      <c r="BH266" s="420"/>
      <c r="BI266" s="420"/>
      <c r="BJ266" s="420"/>
      <c r="BK266" s="420"/>
      <c r="BL266" s="420"/>
      <c r="BM266" s="420"/>
      <c r="BN266" s="420"/>
      <c r="BO266" s="420"/>
      <c r="BP266" s="420"/>
      <c r="BQ266" s="420"/>
      <c r="BR266" s="420"/>
      <c r="BS266" s="418"/>
      <c r="BT266" s="418"/>
      <c r="BU26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6" s="423">
        <f>+SUM(BDCORRECTIVAINF[[#This Row],[Coste Chasis]:[Coste Mecanica]])</f>
        <v>0</v>
      </c>
    </row>
    <row r="267" spans="1:78" ht="12.75" x14ac:dyDescent="0.2">
      <c r="A267" s="411">
        <v>3267</v>
      </c>
      <c r="B267" s="412" t="s">
        <v>110</v>
      </c>
      <c r="C267" s="413" t="s">
        <v>81</v>
      </c>
      <c r="D267" s="413" t="s">
        <v>639</v>
      </c>
      <c r="E267" s="413" t="s">
        <v>161</v>
      </c>
      <c r="F267" s="413" t="s">
        <v>648</v>
      </c>
      <c r="G267" s="414" t="s">
        <v>597</v>
      </c>
      <c r="H267" s="415">
        <v>44959</v>
      </c>
      <c r="I267" s="415">
        <v>44959</v>
      </c>
      <c r="J267" s="416">
        <f>BDCORRECTIVAINF[[#This Row],[Fecha Fin]]-BDCORRECTIVAINF[[#This Row],[Fecha entrada]]+1</f>
        <v>1</v>
      </c>
      <c r="K267" s="417"/>
      <c r="L267" s="417"/>
      <c r="M267" s="417">
        <v>1</v>
      </c>
      <c r="N267" s="417"/>
      <c r="O267" s="417"/>
      <c r="P267" s="418"/>
      <c r="Q267" s="418"/>
      <c r="R267" s="418"/>
      <c r="S267" s="418"/>
      <c r="T267" s="418"/>
      <c r="U267" s="418"/>
      <c r="V267" s="418"/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418"/>
      <c r="AL267" s="418"/>
      <c r="AM267" s="418"/>
      <c r="AN267" s="418"/>
      <c r="AO267" s="418"/>
      <c r="AP267" s="418"/>
      <c r="AQ267" s="418"/>
      <c r="AR267" s="418"/>
      <c r="AS267" s="418"/>
      <c r="AT267" s="418"/>
      <c r="AU267" s="418"/>
      <c r="AV267" s="418"/>
      <c r="AW267" s="418"/>
      <c r="AX267" s="418"/>
      <c r="AY267" s="418"/>
      <c r="AZ267" s="418"/>
      <c r="BA267" s="418"/>
      <c r="BB267" s="418">
        <v>2</v>
      </c>
      <c r="BC267" s="418"/>
      <c r="BD267" s="418"/>
      <c r="BE267" s="420"/>
      <c r="BF267" s="420"/>
      <c r="BG267" s="420"/>
      <c r="BH267" s="420"/>
      <c r="BI267" s="420"/>
      <c r="BJ267" s="420"/>
      <c r="BK267" s="420"/>
      <c r="BL267" s="420"/>
      <c r="BM267" s="420"/>
      <c r="BN267" s="420"/>
      <c r="BO267" s="420"/>
      <c r="BP267" s="420"/>
      <c r="BQ267" s="420"/>
      <c r="BR267" s="420"/>
      <c r="BS267" s="418"/>
      <c r="BT267" s="418"/>
      <c r="BU26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6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7" s="423">
        <f>+SUM(BDCORRECTIVAINF[[#This Row],[Coste Chasis]:[Coste Mecanica]])</f>
        <v>32000</v>
      </c>
    </row>
    <row r="268" spans="1:78" ht="12.75" x14ac:dyDescent="0.2">
      <c r="A268" s="411">
        <v>3268</v>
      </c>
      <c r="B268" s="412" t="s">
        <v>117</v>
      </c>
      <c r="C268" s="413" t="s">
        <v>180</v>
      </c>
      <c r="D268" s="413" t="s">
        <v>704</v>
      </c>
      <c r="E268" s="413" t="s">
        <v>165</v>
      </c>
      <c r="F268" s="413" t="s">
        <v>736</v>
      </c>
      <c r="G268" s="414" t="s">
        <v>594</v>
      </c>
      <c r="H268" s="415">
        <v>44964</v>
      </c>
      <c r="I268" s="415">
        <v>44964</v>
      </c>
      <c r="J268" s="416">
        <f>BDCORRECTIVAINF[[#This Row],[Fecha Fin]]-BDCORRECTIVAINF[[#This Row],[Fecha entrada]]+1</f>
        <v>1</v>
      </c>
      <c r="K268" s="417"/>
      <c r="L268" s="417">
        <v>1</v>
      </c>
      <c r="M268" s="417"/>
      <c r="N268" s="417"/>
      <c r="O268" s="417"/>
      <c r="P268" s="418"/>
      <c r="Q268" s="418"/>
      <c r="R268" s="418"/>
      <c r="S268" s="418"/>
      <c r="T268" s="418"/>
      <c r="U268" s="418"/>
      <c r="V268" s="418"/>
      <c r="W268" s="418"/>
      <c r="X268" s="418"/>
      <c r="Y268" s="418"/>
      <c r="Z268" s="418"/>
      <c r="AA268" s="418"/>
      <c r="AB268" s="418"/>
      <c r="AC268" s="418"/>
      <c r="AD268" s="418"/>
      <c r="AE268" s="418"/>
      <c r="AF268" s="418"/>
      <c r="AG268" s="418"/>
      <c r="AH268" s="418"/>
      <c r="AI268" s="418"/>
      <c r="AJ268" s="418"/>
      <c r="AK268" s="418"/>
      <c r="AL268" s="418"/>
      <c r="AM268" s="418"/>
      <c r="AN268" s="418"/>
      <c r="AO268" s="418"/>
      <c r="AP268" s="418"/>
      <c r="AQ268" s="418"/>
      <c r="AR268" s="418"/>
      <c r="AS268" s="418"/>
      <c r="AT268" s="418"/>
      <c r="AU268" s="418"/>
      <c r="AV268" s="418"/>
      <c r="AW268" s="418"/>
      <c r="AX268" s="418"/>
      <c r="AY268" s="418"/>
      <c r="AZ268" s="418"/>
      <c r="BA268" s="418"/>
      <c r="BB268" s="418"/>
      <c r="BC268" s="418"/>
      <c r="BD268" s="418"/>
      <c r="BE268" s="420"/>
      <c r="BF268" s="420"/>
      <c r="BG268" s="420"/>
      <c r="BH268" s="420"/>
      <c r="BI268" s="420"/>
      <c r="BJ268" s="420"/>
      <c r="BK268" s="420"/>
      <c r="BL268" s="420"/>
      <c r="BM268" s="420"/>
      <c r="BN268" s="420"/>
      <c r="BO268" s="420"/>
      <c r="BP268" s="420"/>
      <c r="BQ268" s="420"/>
      <c r="BR268" s="420"/>
      <c r="BS268" s="418"/>
      <c r="BT268" s="418"/>
      <c r="BU26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6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8" s="423">
        <f>+SUM(BDCORRECTIVAINF[[#This Row],[Coste Chasis]:[Coste Mecanica]])</f>
        <v>0</v>
      </c>
    </row>
    <row r="269" spans="1:78" ht="12.75" x14ac:dyDescent="0.2">
      <c r="A269" s="411">
        <v>3269</v>
      </c>
      <c r="B269" s="412" t="s">
        <v>153</v>
      </c>
      <c r="C269" s="413" t="s">
        <v>178</v>
      </c>
      <c r="D269" s="413" t="s">
        <v>639</v>
      </c>
      <c r="E269" s="413" t="s">
        <v>164</v>
      </c>
      <c r="F269" s="413" t="s">
        <v>698</v>
      </c>
      <c r="G269" s="414" t="s">
        <v>596</v>
      </c>
      <c r="H269" s="415">
        <v>44962</v>
      </c>
      <c r="I269" s="415">
        <v>44962</v>
      </c>
      <c r="J269" s="416">
        <f>BDCORRECTIVAINF[[#This Row],[Fecha Fin]]-BDCORRECTIVAINF[[#This Row],[Fecha entrada]]+1</f>
        <v>1</v>
      </c>
      <c r="K269" s="417"/>
      <c r="L269" s="417"/>
      <c r="M269" s="417"/>
      <c r="N269" s="417">
        <v>1</v>
      </c>
      <c r="O269" s="417"/>
      <c r="P269" s="418"/>
      <c r="Q269" s="418"/>
      <c r="R269" s="418"/>
      <c r="S269" s="418"/>
      <c r="T269" s="418"/>
      <c r="U269" s="418"/>
      <c r="V269" s="418"/>
      <c r="W269" s="418"/>
      <c r="X269" s="418"/>
      <c r="Y269" s="418"/>
      <c r="Z269" s="418"/>
      <c r="AA269" s="418"/>
      <c r="AB269" s="418"/>
      <c r="AC269" s="418"/>
      <c r="AD269" s="418"/>
      <c r="AE269" s="418"/>
      <c r="AF269" s="418"/>
      <c r="AG269" s="418"/>
      <c r="AH269" s="418"/>
      <c r="AI269" s="418"/>
      <c r="AJ269" s="418"/>
      <c r="AK269" s="418"/>
      <c r="AL269" s="418"/>
      <c r="AM269" s="418"/>
      <c r="AN269" s="418"/>
      <c r="AO269" s="418"/>
      <c r="AP269" s="418"/>
      <c r="AQ269" s="418"/>
      <c r="AR269" s="418"/>
      <c r="AS269" s="418"/>
      <c r="AT269" s="418"/>
      <c r="AU269" s="418"/>
      <c r="AV269" s="418"/>
      <c r="AW269" s="418"/>
      <c r="AX269" s="418"/>
      <c r="AY269" s="418"/>
      <c r="AZ269" s="418"/>
      <c r="BA269" s="418"/>
      <c r="BB269" s="418"/>
      <c r="BC269" s="418"/>
      <c r="BD269" s="418"/>
      <c r="BE269" s="420"/>
      <c r="BF269" s="420"/>
      <c r="BG269" s="420">
        <v>5</v>
      </c>
      <c r="BH269" s="420"/>
      <c r="BI269" s="420"/>
      <c r="BJ269" s="420"/>
      <c r="BK269" s="420"/>
      <c r="BL269" s="420"/>
      <c r="BM269" s="420"/>
      <c r="BN269" s="420"/>
      <c r="BO269" s="420"/>
      <c r="BP269" s="420"/>
      <c r="BQ269" s="420"/>
      <c r="BR269" s="420"/>
      <c r="BS269" s="418"/>
      <c r="BT269" s="418"/>
      <c r="BU26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6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6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6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7500</v>
      </c>
      <c r="BY26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69" s="423">
        <f>+SUM(BDCORRECTIVAINF[[#This Row],[Coste Chasis]:[Coste Mecanica]])</f>
        <v>7500</v>
      </c>
    </row>
    <row r="270" spans="1:78" ht="12.75" x14ac:dyDescent="0.2">
      <c r="A270" s="411">
        <v>3270</v>
      </c>
      <c r="B270" s="412" t="s">
        <v>170</v>
      </c>
      <c r="C270" s="413" t="s">
        <v>178</v>
      </c>
      <c r="D270" s="413" t="s">
        <v>639</v>
      </c>
      <c r="E270" s="413" t="s">
        <v>161</v>
      </c>
      <c r="F270" s="413" t="s">
        <v>716</v>
      </c>
      <c r="G270" s="414" t="s">
        <v>597</v>
      </c>
      <c r="H270" s="415">
        <v>44972</v>
      </c>
      <c r="I270" s="415">
        <v>44972</v>
      </c>
      <c r="J270" s="416">
        <f>BDCORRECTIVAINF[[#This Row],[Fecha Fin]]-BDCORRECTIVAINF[[#This Row],[Fecha entrada]]+1</f>
        <v>1</v>
      </c>
      <c r="K270" s="417"/>
      <c r="L270" s="417">
        <v>1</v>
      </c>
      <c r="M270" s="417"/>
      <c r="N270" s="417"/>
      <c r="O270" s="417"/>
      <c r="P270" s="418"/>
      <c r="Q270" s="418"/>
      <c r="R270" s="418"/>
      <c r="S270" s="418">
        <v>10</v>
      </c>
      <c r="T270" s="418"/>
      <c r="U270" s="418"/>
      <c r="V270" s="418"/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418"/>
      <c r="AL270" s="418"/>
      <c r="AM270" s="418"/>
      <c r="AN270" s="418"/>
      <c r="AO270" s="418"/>
      <c r="AP270" s="418"/>
      <c r="AQ270" s="418"/>
      <c r="AR270" s="418"/>
      <c r="AS270" s="418"/>
      <c r="AT270" s="418"/>
      <c r="AU270" s="418"/>
      <c r="AV270" s="418"/>
      <c r="AW270" s="418"/>
      <c r="AX270" s="418"/>
      <c r="AY270" s="418"/>
      <c r="AZ270" s="418"/>
      <c r="BA270" s="418"/>
      <c r="BB270" s="418"/>
      <c r="BC270" s="418"/>
      <c r="BD270" s="418"/>
      <c r="BE270" s="420"/>
      <c r="BF270" s="420"/>
      <c r="BG270" s="420"/>
      <c r="BH270" s="420"/>
      <c r="BI270" s="420"/>
      <c r="BJ270" s="420"/>
      <c r="BK270" s="420"/>
      <c r="BL270" s="420"/>
      <c r="BM270" s="420"/>
      <c r="BN270" s="420"/>
      <c r="BO270" s="420"/>
      <c r="BP270" s="420"/>
      <c r="BQ270" s="420"/>
      <c r="BR270" s="420"/>
      <c r="BS270" s="418"/>
      <c r="BT270" s="418"/>
      <c r="BU27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15000</v>
      </c>
      <c r="BV27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0" s="423">
        <f>+SUM(BDCORRECTIVAINF[[#This Row],[Coste Chasis]:[Coste Mecanica]])</f>
        <v>15000</v>
      </c>
    </row>
    <row r="271" spans="1:78" ht="12.75" x14ac:dyDescent="0.2">
      <c r="A271" s="411">
        <v>3271</v>
      </c>
      <c r="B271" s="412" t="s">
        <v>110</v>
      </c>
      <c r="C271" s="413" t="s">
        <v>81</v>
      </c>
      <c r="D271" s="413" t="s">
        <v>639</v>
      </c>
      <c r="E271" s="413" t="s">
        <v>161</v>
      </c>
      <c r="F271" s="413" t="s">
        <v>648</v>
      </c>
      <c r="G271" s="414" t="s">
        <v>597</v>
      </c>
      <c r="H271" s="415">
        <v>44972</v>
      </c>
      <c r="I271" s="415">
        <v>44972</v>
      </c>
      <c r="J271" s="416">
        <f>BDCORRECTIVAINF[[#This Row],[Fecha Fin]]-BDCORRECTIVAINF[[#This Row],[Fecha entrada]]+1</f>
        <v>1</v>
      </c>
      <c r="K271" s="417">
        <v>1</v>
      </c>
      <c r="L271" s="417"/>
      <c r="M271" s="417"/>
      <c r="N271" s="417"/>
      <c r="O271" s="417"/>
      <c r="P271" s="418"/>
      <c r="Q271" s="418"/>
      <c r="R271" s="418"/>
      <c r="S271" s="418"/>
      <c r="T271" s="418"/>
      <c r="U271" s="418"/>
      <c r="V271" s="418"/>
      <c r="W271" s="418"/>
      <c r="X271" s="418"/>
      <c r="Y271" s="418"/>
      <c r="Z271" s="418"/>
      <c r="AA271" s="418"/>
      <c r="AB271" s="418"/>
      <c r="AC271" s="418"/>
      <c r="AD271" s="418"/>
      <c r="AE271" s="418">
        <v>1</v>
      </c>
      <c r="AF271" s="418">
        <v>1</v>
      </c>
      <c r="AG271" s="418"/>
      <c r="AH271" s="418"/>
      <c r="AI271" s="418"/>
      <c r="AJ271" s="418"/>
      <c r="AK271" s="418"/>
      <c r="AL271" s="418"/>
      <c r="AM271" s="418"/>
      <c r="AN271" s="418"/>
      <c r="AO271" s="418"/>
      <c r="AP271" s="418"/>
      <c r="AQ271" s="418"/>
      <c r="AR271" s="418"/>
      <c r="AS271" s="418"/>
      <c r="AT271" s="418"/>
      <c r="AU271" s="418"/>
      <c r="AV271" s="418"/>
      <c r="AW271" s="418"/>
      <c r="AX271" s="418"/>
      <c r="AY271" s="418"/>
      <c r="AZ271" s="418"/>
      <c r="BA271" s="418"/>
      <c r="BB271" s="418"/>
      <c r="BC271" s="418"/>
      <c r="BD271" s="418"/>
      <c r="BE271" s="420"/>
      <c r="BF271" s="420"/>
      <c r="BG271" s="420"/>
      <c r="BH271" s="420"/>
      <c r="BI271" s="420"/>
      <c r="BJ271" s="420"/>
      <c r="BK271" s="420"/>
      <c r="BL271" s="420"/>
      <c r="BM271" s="420"/>
      <c r="BN271" s="420"/>
      <c r="BO271" s="420"/>
      <c r="BP271" s="420"/>
      <c r="BQ271" s="420"/>
      <c r="BR271" s="420"/>
      <c r="BS271" s="418"/>
      <c r="BT271" s="418"/>
      <c r="BU27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13000</v>
      </c>
      <c r="BV27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1" s="423">
        <f>+SUM(BDCORRECTIVAINF[[#This Row],[Coste Chasis]:[Coste Mecanica]])</f>
        <v>13000</v>
      </c>
    </row>
    <row r="272" spans="1:78" ht="12.75" x14ac:dyDescent="0.2">
      <c r="A272" s="411">
        <v>3272</v>
      </c>
      <c r="B272" s="412" t="s">
        <v>184</v>
      </c>
      <c r="C272" s="413" t="s">
        <v>178</v>
      </c>
      <c r="D272" s="413" t="s">
        <v>639</v>
      </c>
      <c r="E272" s="413" t="s">
        <v>161</v>
      </c>
      <c r="F272" s="413" t="s">
        <v>693</v>
      </c>
      <c r="G272" s="414" t="s">
        <v>597</v>
      </c>
      <c r="H272" s="415">
        <v>44971</v>
      </c>
      <c r="I272" s="415">
        <v>44972</v>
      </c>
      <c r="J272" s="416">
        <f>BDCORRECTIVAINF[[#This Row],[Fecha Fin]]-BDCORRECTIVAINF[[#This Row],[Fecha entrada]]+1</f>
        <v>2</v>
      </c>
      <c r="K272" s="417">
        <v>1</v>
      </c>
      <c r="L272" s="417"/>
      <c r="M272" s="417"/>
      <c r="N272" s="417"/>
      <c r="O272" s="417"/>
      <c r="P272" s="418"/>
      <c r="Q272" s="418"/>
      <c r="R272" s="418"/>
      <c r="S272" s="418"/>
      <c r="T272" s="418"/>
      <c r="U272" s="418"/>
      <c r="V272" s="418"/>
      <c r="W272" s="418"/>
      <c r="X272" s="418"/>
      <c r="Y272" s="418"/>
      <c r="Z272" s="418"/>
      <c r="AA272" s="418">
        <v>1</v>
      </c>
      <c r="AB272" s="418"/>
      <c r="AC272" s="418"/>
      <c r="AD272" s="418"/>
      <c r="AE272" s="418">
        <v>1</v>
      </c>
      <c r="AF272" s="418"/>
      <c r="AG272" s="418"/>
      <c r="AH272" s="418"/>
      <c r="AI272" s="418"/>
      <c r="AJ272" s="418"/>
      <c r="AK272" s="418"/>
      <c r="AL272" s="418"/>
      <c r="AM272" s="418"/>
      <c r="AN272" s="418"/>
      <c r="AO272" s="418"/>
      <c r="AP272" s="418"/>
      <c r="AQ272" s="418"/>
      <c r="AR272" s="418"/>
      <c r="AS272" s="418"/>
      <c r="AT272" s="418"/>
      <c r="AU272" s="418"/>
      <c r="AV272" s="418"/>
      <c r="AW272" s="418"/>
      <c r="AX272" s="418"/>
      <c r="AY272" s="418"/>
      <c r="AZ272" s="418"/>
      <c r="BA272" s="418"/>
      <c r="BB272" s="418"/>
      <c r="BC272" s="418"/>
      <c r="BD272" s="418"/>
      <c r="BE272" s="420"/>
      <c r="BF272" s="420"/>
      <c r="BG272" s="420"/>
      <c r="BH272" s="420"/>
      <c r="BI272" s="420"/>
      <c r="BJ272" s="420"/>
      <c r="BK272" s="420"/>
      <c r="BL272" s="420"/>
      <c r="BM272" s="420"/>
      <c r="BN272" s="420"/>
      <c r="BO272" s="420"/>
      <c r="BP272" s="420"/>
      <c r="BQ272" s="420"/>
      <c r="BR272" s="420"/>
      <c r="BS272" s="418"/>
      <c r="BT272" s="418"/>
      <c r="BU27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1000</v>
      </c>
      <c r="BV27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2" s="423">
        <f>+SUM(BDCORRECTIVAINF[[#This Row],[Coste Chasis]:[Coste Mecanica]])</f>
        <v>1000</v>
      </c>
    </row>
    <row r="273" spans="1:81" ht="12.75" x14ac:dyDescent="0.2">
      <c r="A273" s="411">
        <v>3273</v>
      </c>
      <c r="B273" s="412" t="s">
        <v>170</v>
      </c>
      <c r="C273" s="413" t="s">
        <v>178</v>
      </c>
      <c r="D273" s="413" t="s">
        <v>639</v>
      </c>
      <c r="E273" s="413" t="s">
        <v>161</v>
      </c>
      <c r="F273" s="413" t="s">
        <v>716</v>
      </c>
      <c r="G273" s="414" t="s">
        <v>597</v>
      </c>
      <c r="H273" s="415">
        <v>44969</v>
      </c>
      <c r="I273" s="415">
        <v>44969</v>
      </c>
      <c r="J273" s="416">
        <f>BDCORRECTIVAINF[[#This Row],[Fecha Fin]]-BDCORRECTIVAINF[[#This Row],[Fecha entrada]]+1</f>
        <v>1</v>
      </c>
      <c r="K273" s="417"/>
      <c r="L273" s="417"/>
      <c r="M273" s="417">
        <v>1</v>
      </c>
      <c r="N273" s="417"/>
      <c r="O273" s="417"/>
      <c r="P273" s="418"/>
      <c r="Q273" s="418"/>
      <c r="R273" s="418"/>
      <c r="S273" s="418"/>
      <c r="T273" s="418"/>
      <c r="U273" s="418"/>
      <c r="V273" s="418"/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418"/>
      <c r="AL273" s="418"/>
      <c r="AM273" s="418"/>
      <c r="AN273" s="418"/>
      <c r="AO273" s="418"/>
      <c r="AP273" s="418"/>
      <c r="AQ273" s="418"/>
      <c r="AR273" s="418"/>
      <c r="AS273" s="418"/>
      <c r="AT273" s="418"/>
      <c r="AU273" s="418"/>
      <c r="AV273" s="418"/>
      <c r="AW273" s="418"/>
      <c r="AX273" s="418"/>
      <c r="AY273" s="418"/>
      <c r="AZ273" s="418"/>
      <c r="BA273" s="418"/>
      <c r="BB273" s="418">
        <v>2</v>
      </c>
      <c r="BC273" s="418"/>
      <c r="BD273" s="418"/>
      <c r="BE273" s="420"/>
      <c r="BF273" s="420"/>
      <c r="BG273" s="420"/>
      <c r="BH273" s="420"/>
      <c r="BI273" s="420"/>
      <c r="BJ273" s="420"/>
      <c r="BK273" s="420"/>
      <c r="BL273" s="420"/>
      <c r="BM273" s="420"/>
      <c r="BN273" s="420"/>
      <c r="BO273" s="420"/>
      <c r="BP273" s="420"/>
      <c r="BQ273" s="420"/>
      <c r="BR273" s="420"/>
      <c r="BS273" s="418"/>
      <c r="BT273" s="418"/>
      <c r="BU27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7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3" s="423">
        <f>+SUM(BDCORRECTIVAINF[[#This Row],[Coste Chasis]:[Coste Mecanica]])</f>
        <v>32000</v>
      </c>
    </row>
    <row r="274" spans="1:81" ht="12.75" x14ac:dyDescent="0.2">
      <c r="A274" s="411">
        <v>3274</v>
      </c>
      <c r="B274" s="412" t="s">
        <v>182</v>
      </c>
      <c r="C274" s="413" t="s">
        <v>178</v>
      </c>
      <c r="D274" s="413" t="s">
        <v>639</v>
      </c>
      <c r="E274" s="413" t="s">
        <v>163</v>
      </c>
      <c r="F274" s="413" t="s">
        <v>698</v>
      </c>
      <c r="G274" s="414" t="s">
        <v>592</v>
      </c>
      <c r="H274" s="415">
        <v>44968</v>
      </c>
      <c r="I274" s="415">
        <v>44969</v>
      </c>
      <c r="J274" s="416">
        <f>BDCORRECTIVAINF[[#This Row],[Fecha Fin]]-BDCORRECTIVAINF[[#This Row],[Fecha entrada]]+1</f>
        <v>2</v>
      </c>
      <c r="K274" s="417"/>
      <c r="L274" s="417"/>
      <c r="M274" s="417">
        <v>1</v>
      </c>
      <c r="N274" s="417"/>
      <c r="O274" s="417"/>
      <c r="P274" s="418"/>
      <c r="Q274" s="418"/>
      <c r="R274" s="418"/>
      <c r="S274" s="418"/>
      <c r="T274" s="418"/>
      <c r="U274" s="418"/>
      <c r="V274" s="418"/>
      <c r="W274" s="418"/>
      <c r="X274" s="418"/>
      <c r="Y274" s="418"/>
      <c r="Z274" s="418"/>
      <c r="AA274" s="418"/>
      <c r="AB274" s="418"/>
      <c r="AC274" s="418"/>
      <c r="AD274" s="418"/>
      <c r="AE274" s="418"/>
      <c r="AF274" s="418"/>
      <c r="AG274" s="418"/>
      <c r="AH274" s="418"/>
      <c r="AI274" s="418"/>
      <c r="AJ274" s="418"/>
      <c r="AK274" s="418"/>
      <c r="AL274" s="418"/>
      <c r="AM274" s="418"/>
      <c r="AN274" s="418"/>
      <c r="AO274" s="418"/>
      <c r="AP274" s="418"/>
      <c r="AQ274" s="418"/>
      <c r="AR274" s="418"/>
      <c r="AS274" s="418"/>
      <c r="AT274" s="418"/>
      <c r="AU274" s="418"/>
      <c r="AV274" s="418"/>
      <c r="AW274" s="418"/>
      <c r="AX274" s="418"/>
      <c r="AY274" s="418"/>
      <c r="AZ274" s="418"/>
      <c r="BA274" s="418"/>
      <c r="BB274" s="418">
        <v>2</v>
      </c>
      <c r="BC274" s="418"/>
      <c r="BD274" s="418"/>
      <c r="BE274" s="420"/>
      <c r="BF274" s="420"/>
      <c r="BG274" s="420"/>
      <c r="BH274" s="420"/>
      <c r="BI274" s="420"/>
      <c r="BJ274" s="420"/>
      <c r="BK274" s="420"/>
      <c r="BL274" s="420"/>
      <c r="BM274" s="420"/>
      <c r="BN274" s="420"/>
      <c r="BO274" s="420"/>
      <c r="BP274" s="420"/>
      <c r="BQ274" s="420"/>
      <c r="BR274" s="420"/>
      <c r="BS274" s="418"/>
      <c r="BT274" s="418"/>
      <c r="BU27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7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4" s="423">
        <f>+SUM(BDCORRECTIVAINF[[#This Row],[Coste Chasis]:[Coste Mecanica]])</f>
        <v>32000</v>
      </c>
    </row>
    <row r="275" spans="1:81" ht="12.75" x14ac:dyDescent="0.2">
      <c r="A275" s="411">
        <v>3275</v>
      </c>
      <c r="B275" s="412" t="s">
        <v>129</v>
      </c>
      <c r="C275" s="413" t="s">
        <v>81</v>
      </c>
      <c r="D275" s="413" t="s">
        <v>639</v>
      </c>
      <c r="E275" s="413" t="s">
        <v>162</v>
      </c>
      <c r="F275" s="413" t="s">
        <v>640</v>
      </c>
      <c r="G275" s="414" t="s">
        <v>595</v>
      </c>
      <c r="H275" s="415">
        <v>44969</v>
      </c>
      <c r="I275" s="415">
        <v>44969</v>
      </c>
      <c r="J275" s="416">
        <f>BDCORRECTIVAINF[[#This Row],[Fecha Fin]]-BDCORRECTIVAINF[[#This Row],[Fecha entrada]]+1</f>
        <v>1</v>
      </c>
      <c r="K275" s="417"/>
      <c r="L275" s="417"/>
      <c r="M275" s="417">
        <v>1</v>
      </c>
      <c r="N275" s="417"/>
      <c r="O275" s="417"/>
      <c r="P275" s="418"/>
      <c r="Q275" s="418"/>
      <c r="R275" s="418"/>
      <c r="S275" s="418"/>
      <c r="T275" s="418"/>
      <c r="U275" s="418"/>
      <c r="V275" s="418"/>
      <c r="W275" s="418"/>
      <c r="X275" s="418"/>
      <c r="Y275" s="418"/>
      <c r="Z275" s="418"/>
      <c r="AA275" s="418"/>
      <c r="AB275" s="418"/>
      <c r="AC275" s="418"/>
      <c r="AD275" s="418"/>
      <c r="AE275" s="418"/>
      <c r="AF275" s="418"/>
      <c r="AG275" s="418"/>
      <c r="AH275" s="418"/>
      <c r="AI275" s="418"/>
      <c r="AJ275" s="418"/>
      <c r="AK275" s="418"/>
      <c r="AL275" s="418"/>
      <c r="AM275" s="418"/>
      <c r="AN275" s="418"/>
      <c r="AO275" s="418"/>
      <c r="AP275" s="418"/>
      <c r="AQ275" s="418"/>
      <c r="AR275" s="418"/>
      <c r="AS275" s="418"/>
      <c r="AT275" s="418"/>
      <c r="AU275" s="418"/>
      <c r="AV275" s="418"/>
      <c r="AW275" s="418"/>
      <c r="AX275" s="418"/>
      <c r="AY275" s="418"/>
      <c r="AZ275" s="418"/>
      <c r="BA275" s="418"/>
      <c r="BB275" s="418">
        <v>2</v>
      </c>
      <c r="BC275" s="418"/>
      <c r="BD275" s="418"/>
      <c r="BE275" s="420"/>
      <c r="BF275" s="420"/>
      <c r="BG275" s="420"/>
      <c r="BH275" s="420"/>
      <c r="BI275" s="420"/>
      <c r="BJ275" s="420"/>
      <c r="BK275" s="420"/>
      <c r="BL275" s="420"/>
      <c r="BM275" s="420"/>
      <c r="BN275" s="420"/>
      <c r="BO275" s="420"/>
      <c r="BP275" s="420"/>
      <c r="BQ275" s="420"/>
      <c r="BR275" s="420"/>
      <c r="BS275" s="418"/>
      <c r="BT275" s="418"/>
      <c r="BU27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7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5" s="423">
        <f>+SUM(BDCORRECTIVAINF[[#This Row],[Coste Chasis]:[Coste Mecanica]])</f>
        <v>32000</v>
      </c>
    </row>
    <row r="276" spans="1:81" ht="12.75" x14ac:dyDescent="0.2">
      <c r="A276" s="411">
        <v>3276</v>
      </c>
      <c r="B276" s="412" t="s">
        <v>148</v>
      </c>
      <c r="C276" s="413" t="s">
        <v>81</v>
      </c>
      <c r="D276" s="413" t="s">
        <v>212</v>
      </c>
      <c r="E276" s="413" t="s">
        <v>739</v>
      </c>
      <c r="F276" s="413" t="s">
        <v>740</v>
      </c>
      <c r="G276" s="414" t="s">
        <v>750</v>
      </c>
      <c r="H276" s="415">
        <v>44972</v>
      </c>
      <c r="I276" s="415">
        <v>44973</v>
      </c>
      <c r="J276" s="416">
        <f>BDCORRECTIVAINF[[#This Row],[Fecha Fin]]-BDCORRECTIVAINF[[#This Row],[Fecha entrada]]+1</f>
        <v>2</v>
      </c>
      <c r="K276" s="417">
        <v>1</v>
      </c>
      <c r="L276" s="417"/>
      <c r="M276" s="417"/>
      <c r="N276" s="417"/>
      <c r="O276" s="417"/>
      <c r="P276" s="418"/>
      <c r="Q276" s="418"/>
      <c r="R276" s="418"/>
      <c r="S276" s="418">
        <v>5</v>
      </c>
      <c r="T276" s="418"/>
      <c r="U276" s="418"/>
      <c r="V276" s="418"/>
      <c r="W276" s="418"/>
      <c r="X276" s="418"/>
      <c r="Y276" s="418"/>
      <c r="Z276" s="418"/>
      <c r="AA276" s="418"/>
      <c r="AB276" s="418"/>
      <c r="AC276" s="418"/>
      <c r="AD276" s="418"/>
      <c r="AE276" s="418"/>
      <c r="AF276" s="418"/>
      <c r="AG276" s="418"/>
      <c r="AH276" s="418"/>
      <c r="AI276" s="418"/>
      <c r="AJ276" s="418"/>
      <c r="AK276" s="418"/>
      <c r="AL276" s="418"/>
      <c r="AM276" s="418"/>
      <c r="AN276" s="418"/>
      <c r="AO276" s="418"/>
      <c r="AP276" s="418"/>
      <c r="AQ276" s="418"/>
      <c r="AR276" s="418"/>
      <c r="AS276" s="418"/>
      <c r="AT276" s="418"/>
      <c r="AU276" s="418"/>
      <c r="AV276" s="418"/>
      <c r="AW276" s="418"/>
      <c r="AX276" s="418"/>
      <c r="AY276" s="418"/>
      <c r="AZ276" s="418"/>
      <c r="BA276" s="418"/>
      <c r="BB276" s="418"/>
      <c r="BC276" s="418"/>
      <c r="BD276" s="418"/>
      <c r="BE276" s="420"/>
      <c r="BF276" s="420"/>
      <c r="BG276" s="420"/>
      <c r="BH276" s="420"/>
      <c r="BI276" s="420"/>
      <c r="BJ276" s="420"/>
      <c r="BK276" s="420"/>
      <c r="BL276" s="420"/>
      <c r="BM276" s="420"/>
      <c r="BN276" s="420"/>
      <c r="BO276" s="420"/>
      <c r="BP276" s="420"/>
      <c r="BQ276" s="420"/>
      <c r="BR276" s="420"/>
      <c r="BS276" s="418"/>
      <c r="BT276" s="418"/>
      <c r="BU27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7500</v>
      </c>
      <c r="BV27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6" s="423">
        <f>+SUM(BDCORRECTIVAINF[[#This Row],[Coste Chasis]:[Coste Mecanica]])</f>
        <v>7500</v>
      </c>
    </row>
    <row r="277" spans="1:81" ht="12.75" x14ac:dyDescent="0.2">
      <c r="A277" s="411">
        <v>3277</v>
      </c>
      <c r="B277" s="412" t="s">
        <v>238</v>
      </c>
      <c r="C277" s="413" t="s">
        <v>82</v>
      </c>
      <c r="D277" s="413" t="s">
        <v>704</v>
      </c>
      <c r="E277" s="413" t="s">
        <v>165</v>
      </c>
      <c r="F277" s="413" t="s">
        <v>707</v>
      </c>
      <c r="G277" s="414" t="s">
        <v>594</v>
      </c>
      <c r="H277" s="415">
        <v>44980</v>
      </c>
      <c r="I277" s="415">
        <v>44980</v>
      </c>
      <c r="J277" s="416">
        <f>BDCORRECTIVAINF[[#This Row],[Fecha Fin]]-BDCORRECTIVAINF[[#This Row],[Fecha entrada]]+1</f>
        <v>1</v>
      </c>
      <c r="K277" s="417"/>
      <c r="L277" s="417"/>
      <c r="M277" s="417">
        <v>1</v>
      </c>
      <c r="N277" s="417"/>
      <c r="O277" s="417"/>
      <c r="P277" s="418"/>
      <c r="Q277" s="418"/>
      <c r="R277" s="418"/>
      <c r="S277" s="418"/>
      <c r="T277" s="418"/>
      <c r="U277" s="418"/>
      <c r="V277" s="418"/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/>
      <c r="AI277" s="418"/>
      <c r="AJ277" s="418"/>
      <c r="AK277" s="418"/>
      <c r="AL277" s="418"/>
      <c r="AM277" s="418"/>
      <c r="AN277" s="418"/>
      <c r="AO277" s="418"/>
      <c r="AP277" s="418"/>
      <c r="AQ277" s="418"/>
      <c r="AR277" s="418"/>
      <c r="AS277" s="418"/>
      <c r="AT277" s="418"/>
      <c r="AU277" s="418"/>
      <c r="AV277" s="418"/>
      <c r="AW277" s="418"/>
      <c r="AX277" s="418"/>
      <c r="AY277" s="418"/>
      <c r="AZ277" s="418"/>
      <c r="BA277" s="418">
        <v>2</v>
      </c>
      <c r="BB277" s="418"/>
      <c r="BC277" s="418"/>
      <c r="BD277" s="418"/>
      <c r="BE277" s="420"/>
      <c r="BF277" s="420"/>
      <c r="BG277" s="420"/>
      <c r="BH277" s="420"/>
      <c r="BI277" s="420"/>
      <c r="BJ277" s="420"/>
      <c r="BK277" s="420"/>
      <c r="BL277" s="420"/>
      <c r="BM277" s="420"/>
      <c r="BN277" s="420"/>
      <c r="BO277" s="420"/>
      <c r="BP277" s="420"/>
      <c r="BQ277" s="420"/>
      <c r="BR277" s="420"/>
      <c r="BS277" s="418"/>
      <c r="BT277" s="418"/>
      <c r="BU27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7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28000</v>
      </c>
      <c r="BX27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7" s="423">
        <f>+SUM(BDCORRECTIVAINF[[#This Row],[Coste Chasis]:[Coste Mecanica]])</f>
        <v>28000</v>
      </c>
    </row>
    <row r="278" spans="1:81" ht="12.75" x14ac:dyDescent="0.2">
      <c r="A278" s="411">
        <v>3278</v>
      </c>
      <c r="B278" s="412" t="s">
        <v>275</v>
      </c>
      <c r="C278" s="413" t="s">
        <v>81</v>
      </c>
      <c r="D278" s="413" t="s">
        <v>639</v>
      </c>
      <c r="E278" s="413" t="s">
        <v>162</v>
      </c>
      <c r="F278" s="413" t="s">
        <v>648</v>
      </c>
      <c r="G278" s="414" t="s">
        <v>595</v>
      </c>
      <c r="H278" s="415">
        <v>44978</v>
      </c>
      <c r="I278" s="415">
        <v>44978</v>
      </c>
      <c r="J278" s="416">
        <f>BDCORRECTIVAINF[[#This Row],[Fecha Fin]]-BDCORRECTIVAINF[[#This Row],[Fecha entrada]]+1</f>
        <v>1</v>
      </c>
      <c r="K278" s="417"/>
      <c r="L278" s="417">
        <v>1</v>
      </c>
      <c r="M278" s="417"/>
      <c r="N278" s="417"/>
      <c r="O278" s="417"/>
      <c r="P278" s="418"/>
      <c r="Q278" s="418"/>
      <c r="R278" s="418"/>
      <c r="S278" s="418"/>
      <c r="T278" s="418"/>
      <c r="U278" s="418"/>
      <c r="V278" s="418"/>
      <c r="W278" s="418"/>
      <c r="X278" s="418"/>
      <c r="Y278" s="418"/>
      <c r="Z278" s="418"/>
      <c r="AA278" s="418"/>
      <c r="AB278" s="418"/>
      <c r="AC278" s="418"/>
      <c r="AD278" s="418"/>
      <c r="AE278" s="418"/>
      <c r="AF278" s="418"/>
      <c r="AG278" s="418"/>
      <c r="AH278" s="418"/>
      <c r="AI278" s="418"/>
      <c r="AJ278" s="418"/>
      <c r="AK278" s="418"/>
      <c r="AL278" s="418"/>
      <c r="AM278" s="418"/>
      <c r="AN278" s="418"/>
      <c r="AO278" s="418"/>
      <c r="AP278" s="418"/>
      <c r="AQ278" s="418"/>
      <c r="AR278" s="418"/>
      <c r="AS278" s="418">
        <v>1</v>
      </c>
      <c r="AT278" s="418"/>
      <c r="AU278" s="418"/>
      <c r="AV278" s="418"/>
      <c r="AW278" s="418"/>
      <c r="AX278" s="418"/>
      <c r="AY278" s="418"/>
      <c r="AZ278" s="418"/>
      <c r="BA278" s="418"/>
      <c r="BB278" s="418"/>
      <c r="BC278" s="418"/>
      <c r="BD278" s="418"/>
      <c r="BE278" s="420"/>
      <c r="BF278" s="420"/>
      <c r="BG278" s="420"/>
      <c r="BH278" s="420"/>
      <c r="BI278" s="420"/>
      <c r="BJ278" s="420"/>
      <c r="BK278" s="420"/>
      <c r="BL278" s="420"/>
      <c r="BM278" s="420"/>
      <c r="BN278" s="420"/>
      <c r="BO278" s="420"/>
      <c r="BP278" s="420"/>
      <c r="BQ278" s="420"/>
      <c r="BR278" s="420"/>
      <c r="BS278" s="418"/>
      <c r="BT278" s="418"/>
      <c r="BU27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7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8" s="423">
        <f>+SUM(BDCORRECTIVAINF[[#This Row],[Coste Chasis]:[Coste Mecanica]])</f>
        <v>62000</v>
      </c>
    </row>
    <row r="279" spans="1:81" ht="12.75" x14ac:dyDescent="0.2">
      <c r="A279" s="411">
        <v>3279</v>
      </c>
      <c r="B279" s="412" t="s">
        <v>157</v>
      </c>
      <c r="C279" s="413" t="s">
        <v>178</v>
      </c>
      <c r="D279" s="413" t="s">
        <v>639</v>
      </c>
      <c r="E279" s="413" t="s">
        <v>161</v>
      </c>
      <c r="F279" s="413" t="s">
        <v>693</v>
      </c>
      <c r="G279" s="414" t="s">
        <v>597</v>
      </c>
      <c r="H279" s="415">
        <v>44977</v>
      </c>
      <c r="I279" s="415">
        <v>44978</v>
      </c>
      <c r="J279" s="416">
        <f>BDCORRECTIVAINF[[#This Row],[Fecha Fin]]-BDCORRECTIVAINF[[#This Row],[Fecha entrada]]+1</f>
        <v>2</v>
      </c>
      <c r="K279" s="417"/>
      <c r="L279" s="417">
        <v>1</v>
      </c>
      <c r="M279" s="417"/>
      <c r="N279" s="417"/>
      <c r="O279" s="417"/>
      <c r="P279" s="418"/>
      <c r="Q279" s="418"/>
      <c r="R279" s="418"/>
      <c r="S279" s="418"/>
      <c r="T279" s="418"/>
      <c r="U279" s="418"/>
      <c r="V279" s="418"/>
      <c r="W279" s="418"/>
      <c r="X279" s="418"/>
      <c r="Y279" s="418"/>
      <c r="Z279" s="418"/>
      <c r="AA279" s="418"/>
      <c r="AB279" s="418"/>
      <c r="AC279" s="418"/>
      <c r="AD279" s="418"/>
      <c r="AE279" s="418"/>
      <c r="AF279" s="418"/>
      <c r="AG279" s="418"/>
      <c r="AH279" s="418"/>
      <c r="AI279" s="418"/>
      <c r="AJ279" s="418"/>
      <c r="AK279" s="418"/>
      <c r="AL279" s="418"/>
      <c r="AM279" s="418"/>
      <c r="AN279" s="418"/>
      <c r="AO279" s="418"/>
      <c r="AP279" s="418"/>
      <c r="AQ279" s="418"/>
      <c r="AR279" s="418"/>
      <c r="AS279" s="418">
        <v>1</v>
      </c>
      <c r="AT279" s="418"/>
      <c r="AU279" s="418"/>
      <c r="AV279" s="418"/>
      <c r="AW279" s="418"/>
      <c r="AX279" s="418"/>
      <c r="AY279" s="418"/>
      <c r="AZ279" s="418"/>
      <c r="BA279" s="418"/>
      <c r="BB279" s="418"/>
      <c r="BC279" s="418"/>
      <c r="BD279" s="418"/>
      <c r="BE279" s="420"/>
      <c r="BF279" s="420"/>
      <c r="BG279" s="420"/>
      <c r="BH279" s="420"/>
      <c r="BI279" s="420"/>
      <c r="BJ279" s="420"/>
      <c r="BK279" s="420"/>
      <c r="BL279" s="420"/>
      <c r="BM279" s="420"/>
      <c r="BN279" s="420"/>
      <c r="BO279" s="420"/>
      <c r="BP279" s="420"/>
      <c r="BQ279" s="420"/>
      <c r="BR279" s="420"/>
      <c r="BS279" s="418"/>
      <c r="BT279" s="418"/>
      <c r="BU27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7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7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7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7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79" s="423">
        <f>+SUM(BDCORRECTIVAINF[[#This Row],[Coste Chasis]:[Coste Mecanica]])</f>
        <v>62000</v>
      </c>
    </row>
    <row r="280" spans="1:81" ht="12.75" x14ac:dyDescent="0.2">
      <c r="A280" s="411">
        <v>3280</v>
      </c>
      <c r="B280" s="412" t="s">
        <v>182</v>
      </c>
      <c r="C280" s="413" t="s">
        <v>178</v>
      </c>
      <c r="D280" s="413" t="s">
        <v>639</v>
      </c>
      <c r="E280" s="413" t="s">
        <v>163</v>
      </c>
      <c r="F280" s="413" t="s">
        <v>698</v>
      </c>
      <c r="G280" s="414" t="s">
        <v>592</v>
      </c>
      <c r="H280" s="415">
        <v>44969</v>
      </c>
      <c r="I280" s="415">
        <v>44969</v>
      </c>
      <c r="J280" s="416">
        <f>BDCORRECTIVAINF[[#This Row],[Fecha Fin]]-BDCORRECTIVAINF[[#This Row],[Fecha entrada]]+1</f>
        <v>1</v>
      </c>
      <c r="K280" s="417"/>
      <c r="L280" s="417">
        <v>1</v>
      </c>
      <c r="M280" s="417"/>
      <c r="N280" s="417"/>
      <c r="O280" s="417"/>
      <c r="P280" s="418"/>
      <c r="Q280" s="418"/>
      <c r="R280" s="418"/>
      <c r="S280" s="418"/>
      <c r="T280" s="418"/>
      <c r="U280" s="418"/>
      <c r="V280" s="418"/>
      <c r="W280" s="418"/>
      <c r="X280" s="418"/>
      <c r="Y280" s="418"/>
      <c r="Z280" s="418"/>
      <c r="AA280" s="418"/>
      <c r="AB280" s="418"/>
      <c r="AC280" s="418"/>
      <c r="AD280" s="418"/>
      <c r="AE280" s="418"/>
      <c r="AF280" s="418"/>
      <c r="AG280" s="418"/>
      <c r="AH280" s="418"/>
      <c r="AI280" s="418"/>
      <c r="AJ280" s="418"/>
      <c r="AK280" s="418"/>
      <c r="AL280" s="418"/>
      <c r="AM280" s="418"/>
      <c r="AN280" s="418"/>
      <c r="AO280" s="418"/>
      <c r="AP280" s="418"/>
      <c r="AQ280" s="418"/>
      <c r="AR280" s="418"/>
      <c r="AS280" s="418">
        <v>1</v>
      </c>
      <c r="AT280" s="418"/>
      <c r="AU280" s="418"/>
      <c r="AV280" s="418"/>
      <c r="AW280" s="418"/>
      <c r="AX280" s="418"/>
      <c r="AY280" s="418"/>
      <c r="AZ280" s="418"/>
      <c r="BA280" s="418"/>
      <c r="BB280" s="418"/>
      <c r="BC280" s="418"/>
      <c r="BD280" s="418"/>
      <c r="BE280" s="420"/>
      <c r="BF280" s="420"/>
      <c r="BG280" s="420"/>
      <c r="BH280" s="420"/>
      <c r="BI280" s="420"/>
      <c r="BJ280" s="420"/>
      <c r="BK280" s="420"/>
      <c r="BL280" s="420"/>
      <c r="BM280" s="420"/>
      <c r="BN280" s="420"/>
      <c r="BO280" s="420"/>
      <c r="BP280" s="420"/>
      <c r="BQ280" s="420"/>
      <c r="BR280" s="420"/>
      <c r="BS280" s="418"/>
      <c r="BT280" s="418"/>
      <c r="BU28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8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0" s="423">
        <f>+SUM(BDCORRECTIVAINF[[#This Row],[Coste Chasis]:[Coste Mecanica]])</f>
        <v>62000</v>
      </c>
    </row>
    <row r="281" spans="1:81" ht="12.75" x14ac:dyDescent="0.2">
      <c r="A281" s="411">
        <v>3281</v>
      </c>
      <c r="B281" s="412" t="s">
        <v>111</v>
      </c>
      <c r="C281" s="413" t="s">
        <v>82</v>
      </c>
      <c r="D281" s="413" t="s">
        <v>704</v>
      </c>
      <c r="E281" s="413" t="s">
        <v>166</v>
      </c>
      <c r="F281" s="413" t="s">
        <v>705</v>
      </c>
      <c r="G281" s="414" t="s">
        <v>593</v>
      </c>
      <c r="H281" s="415">
        <v>44965</v>
      </c>
      <c r="I281" s="415">
        <v>44965</v>
      </c>
      <c r="J281" s="416">
        <f>BDCORRECTIVAINF[[#This Row],[Fecha Fin]]-BDCORRECTIVAINF[[#This Row],[Fecha entrada]]+1</f>
        <v>1</v>
      </c>
      <c r="K281" s="417"/>
      <c r="L281" s="417"/>
      <c r="M281" s="417">
        <v>1</v>
      </c>
      <c r="N281" s="417"/>
      <c r="O281" s="417"/>
      <c r="P281" s="418"/>
      <c r="Q281" s="418"/>
      <c r="R281" s="418"/>
      <c r="S281" s="418"/>
      <c r="T281" s="418"/>
      <c r="U281" s="418"/>
      <c r="V281" s="418"/>
      <c r="W281" s="418"/>
      <c r="X281" s="418"/>
      <c r="Y281" s="418"/>
      <c r="Z281" s="418"/>
      <c r="AA281" s="418"/>
      <c r="AB281" s="418"/>
      <c r="AC281" s="418"/>
      <c r="AD281" s="418"/>
      <c r="AE281" s="418"/>
      <c r="AF281" s="418"/>
      <c r="AG281" s="418"/>
      <c r="AH281" s="418"/>
      <c r="AI281" s="418"/>
      <c r="AJ281" s="418"/>
      <c r="AK281" s="418"/>
      <c r="AL281" s="418"/>
      <c r="AM281" s="418"/>
      <c r="AN281" s="418"/>
      <c r="AO281" s="418"/>
      <c r="AP281" s="418"/>
      <c r="AQ281" s="418"/>
      <c r="AR281" s="418"/>
      <c r="AS281" s="418"/>
      <c r="AT281" s="418"/>
      <c r="AU281" s="418"/>
      <c r="AV281" s="418"/>
      <c r="AW281" s="418"/>
      <c r="AX281" s="418"/>
      <c r="AY281" s="418"/>
      <c r="AZ281" s="418"/>
      <c r="BA281" s="418"/>
      <c r="BB281" s="418">
        <v>2</v>
      </c>
      <c r="BC281" s="418"/>
      <c r="BD281" s="418"/>
      <c r="BE281" s="420"/>
      <c r="BF281" s="420"/>
      <c r="BG281" s="420"/>
      <c r="BH281" s="420"/>
      <c r="BI281" s="420"/>
      <c r="BJ281" s="420"/>
      <c r="BK281" s="420"/>
      <c r="BL281" s="420"/>
      <c r="BM281" s="420"/>
      <c r="BN281" s="420"/>
      <c r="BO281" s="420"/>
      <c r="BP281" s="420"/>
      <c r="BQ281" s="420"/>
      <c r="BR281" s="420"/>
      <c r="BS281" s="418"/>
      <c r="BT281" s="418"/>
      <c r="BU28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28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1" s="423">
        <f>+SUM(BDCORRECTIVAINF[[#This Row],[Coste Chasis]:[Coste Mecanica]])</f>
        <v>32000</v>
      </c>
    </row>
    <row r="282" spans="1:81" ht="12.75" x14ac:dyDescent="0.2">
      <c r="A282" s="411">
        <v>3282</v>
      </c>
      <c r="B282" s="412" t="s">
        <v>111</v>
      </c>
      <c r="C282" s="413" t="s">
        <v>82</v>
      </c>
      <c r="D282" s="413" t="s">
        <v>704</v>
      </c>
      <c r="E282" s="413" t="s">
        <v>166</v>
      </c>
      <c r="F282" s="413" t="s">
        <v>705</v>
      </c>
      <c r="G282" s="414" t="s">
        <v>593</v>
      </c>
      <c r="H282" s="415">
        <v>44965</v>
      </c>
      <c r="I282" s="415">
        <v>44965</v>
      </c>
      <c r="J282" s="416">
        <f>BDCORRECTIVAINF[[#This Row],[Fecha Fin]]-BDCORRECTIVAINF[[#This Row],[Fecha entrada]]+1</f>
        <v>1</v>
      </c>
      <c r="K282" s="417"/>
      <c r="L282" s="417">
        <v>1</v>
      </c>
      <c r="M282" s="417"/>
      <c r="N282" s="417"/>
      <c r="O282" s="417"/>
      <c r="P282" s="418"/>
      <c r="Q282" s="418"/>
      <c r="R282" s="418"/>
      <c r="S282" s="418"/>
      <c r="T282" s="418"/>
      <c r="U282" s="418"/>
      <c r="V282" s="418"/>
      <c r="W282" s="418"/>
      <c r="X282" s="418"/>
      <c r="Y282" s="418"/>
      <c r="Z282" s="418"/>
      <c r="AA282" s="418"/>
      <c r="AB282" s="418"/>
      <c r="AC282" s="418"/>
      <c r="AD282" s="418"/>
      <c r="AE282" s="418"/>
      <c r="AF282" s="418"/>
      <c r="AG282" s="418"/>
      <c r="AH282" s="418"/>
      <c r="AI282" s="418"/>
      <c r="AJ282" s="418"/>
      <c r="AK282" s="418"/>
      <c r="AL282" s="418"/>
      <c r="AM282" s="418"/>
      <c r="AN282" s="418"/>
      <c r="AO282" s="418"/>
      <c r="AP282" s="418"/>
      <c r="AQ282" s="418"/>
      <c r="AR282" s="418"/>
      <c r="AS282" s="418"/>
      <c r="AT282" s="418"/>
      <c r="AU282" s="418"/>
      <c r="AV282" s="418">
        <v>1</v>
      </c>
      <c r="AW282" s="418"/>
      <c r="AX282" s="418"/>
      <c r="AY282" s="418"/>
      <c r="AZ282" s="418"/>
      <c r="BA282" s="418"/>
      <c r="BB282" s="418"/>
      <c r="BC282" s="418"/>
      <c r="BD282" s="418"/>
      <c r="BE282" s="420"/>
      <c r="BF282" s="420"/>
      <c r="BG282" s="420"/>
      <c r="BH282" s="420"/>
      <c r="BI282" s="420"/>
      <c r="BJ282" s="420"/>
      <c r="BK282" s="420"/>
      <c r="BL282" s="420"/>
      <c r="BM282" s="420"/>
      <c r="BN282" s="420"/>
      <c r="BO282" s="420"/>
      <c r="BP282" s="420"/>
      <c r="BQ282" s="420"/>
      <c r="BR282" s="420"/>
      <c r="BS282" s="418"/>
      <c r="BT282" s="418"/>
      <c r="BU28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2" s="423">
        <f>+SUM(BDCORRECTIVAINF[[#This Row],[Coste Chasis]:[Coste Mecanica]])</f>
        <v>0</v>
      </c>
    </row>
    <row r="283" spans="1:81" ht="12.75" x14ac:dyDescent="0.2">
      <c r="A283" s="411">
        <v>3283</v>
      </c>
      <c r="B283" s="412" t="s">
        <v>108</v>
      </c>
      <c r="C283" s="413" t="s">
        <v>81</v>
      </c>
      <c r="D283" s="413" t="s">
        <v>639</v>
      </c>
      <c r="E283" s="413" t="s">
        <v>161</v>
      </c>
      <c r="F283" s="413" t="s">
        <v>680</v>
      </c>
      <c r="G283" s="414" t="s">
        <v>597</v>
      </c>
      <c r="H283" s="415">
        <v>44959</v>
      </c>
      <c r="I283" s="415">
        <v>44959</v>
      </c>
      <c r="J283" s="416">
        <f>BDCORRECTIVAINF[[#This Row],[Fecha Fin]]-BDCORRECTIVAINF[[#This Row],[Fecha entrada]]+1</f>
        <v>1</v>
      </c>
      <c r="K283" s="417">
        <v>1</v>
      </c>
      <c r="L283" s="417"/>
      <c r="M283" s="417"/>
      <c r="N283" s="417"/>
      <c r="O283" s="417"/>
      <c r="P283" s="418"/>
      <c r="Q283" s="418"/>
      <c r="R283" s="418"/>
      <c r="S283" s="418"/>
      <c r="T283" s="418"/>
      <c r="U283" s="418"/>
      <c r="V283" s="418"/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/>
      <c r="AI283" s="418"/>
      <c r="AJ283" s="418"/>
      <c r="AK283" s="418"/>
      <c r="AL283" s="418"/>
      <c r="AM283" s="418"/>
      <c r="AN283" s="418"/>
      <c r="AO283" s="418"/>
      <c r="AP283" s="418"/>
      <c r="AQ283" s="418"/>
      <c r="AR283" s="418"/>
      <c r="AS283" s="418"/>
      <c r="AT283" s="418">
        <v>1</v>
      </c>
      <c r="AU283" s="418"/>
      <c r="AV283" s="418"/>
      <c r="AW283" s="418"/>
      <c r="AX283" s="418"/>
      <c r="AY283" s="418"/>
      <c r="AZ283" s="418"/>
      <c r="BA283" s="418"/>
      <c r="BB283" s="418"/>
      <c r="BC283" s="418"/>
      <c r="BD283" s="418"/>
      <c r="BE283" s="420"/>
      <c r="BF283" s="420"/>
      <c r="BG283" s="420"/>
      <c r="BH283" s="420"/>
      <c r="BI283" s="420"/>
      <c r="BJ283" s="420"/>
      <c r="BK283" s="420"/>
      <c r="BL283" s="420"/>
      <c r="BM283" s="420"/>
      <c r="BN283" s="420"/>
      <c r="BO283" s="420"/>
      <c r="BP283" s="420"/>
      <c r="BQ283" s="420"/>
      <c r="BR283" s="420"/>
      <c r="BS283" s="418"/>
      <c r="BT283" s="418"/>
      <c r="BU28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28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3" s="423">
        <f>+SUM(BDCORRECTIVAINF[[#This Row],[Coste Chasis]:[Coste Mecanica]])</f>
        <v>58000</v>
      </c>
    </row>
    <row r="284" spans="1:81" s="447" customFormat="1" ht="12.75" x14ac:dyDescent="0.2">
      <c r="A284" s="437">
        <v>3284</v>
      </c>
      <c r="B284" s="448" t="s">
        <v>103</v>
      </c>
      <c r="C284" s="449" t="s">
        <v>81</v>
      </c>
      <c r="D284" s="449" t="s">
        <v>639</v>
      </c>
      <c r="E284" s="449" t="s">
        <v>164</v>
      </c>
      <c r="F284" s="449" t="s">
        <v>687</v>
      </c>
      <c r="G284" s="450" t="s">
        <v>597</v>
      </c>
      <c r="H284" s="451">
        <v>44976</v>
      </c>
      <c r="I284" s="451">
        <v>44976</v>
      </c>
      <c r="J284" s="452">
        <f>BDCORRECTIVAINF[[#This Row],[Fecha Fin]]-BDCORRECTIVAINF[[#This Row],[Fecha entrada]]+1</f>
        <v>1</v>
      </c>
      <c r="K284" s="453"/>
      <c r="L284" s="453"/>
      <c r="M284" s="453"/>
      <c r="N284" s="453"/>
      <c r="O284" s="453">
        <v>1</v>
      </c>
      <c r="P284" s="454"/>
      <c r="Q284" s="454"/>
      <c r="R284" s="454"/>
      <c r="S284" s="454"/>
      <c r="T284" s="454"/>
      <c r="U284" s="454"/>
      <c r="V284" s="454"/>
      <c r="W284" s="454"/>
      <c r="X284" s="454"/>
      <c r="Y284" s="454"/>
      <c r="Z284" s="454"/>
      <c r="AA284" s="454"/>
      <c r="AB284" s="454"/>
      <c r="AC284" s="454"/>
      <c r="AD284" s="454"/>
      <c r="AE284" s="454"/>
      <c r="AF284" s="454"/>
      <c r="AG284" s="454"/>
      <c r="AH284" s="454"/>
      <c r="AI284" s="454"/>
      <c r="AJ284" s="454"/>
      <c r="AK284" s="454"/>
      <c r="AL284" s="454"/>
      <c r="AM284" s="454"/>
      <c r="AN284" s="454"/>
      <c r="AO284" s="454"/>
      <c r="AP284" s="454"/>
      <c r="AQ284" s="454"/>
      <c r="AR284" s="454"/>
      <c r="AS284" s="454"/>
      <c r="AT284" s="454"/>
      <c r="AU284" s="454"/>
      <c r="AV284" s="454"/>
      <c r="AW284" s="454"/>
      <c r="AX284" s="454"/>
      <c r="AY284" s="454"/>
      <c r="AZ284" s="454"/>
      <c r="BA284" s="454"/>
      <c r="BB284" s="454"/>
      <c r="BC284" s="454"/>
      <c r="BD284" s="454"/>
      <c r="BE284" s="455"/>
      <c r="BF284" s="455"/>
      <c r="BG284" s="455"/>
      <c r="BH284" s="455"/>
      <c r="BI284" s="455"/>
      <c r="BJ284" s="455"/>
      <c r="BK284" s="455"/>
      <c r="BL284" s="455"/>
      <c r="BM284" s="455"/>
      <c r="BN284" s="455"/>
      <c r="BO284" s="455"/>
      <c r="BP284" s="455"/>
      <c r="BQ284" s="455"/>
      <c r="BR284" s="455"/>
      <c r="BS284" s="454"/>
      <c r="BT284" s="454"/>
      <c r="BU28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4" s="456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4" s="436">
        <f>+SUM(BDCORRECTIVAINF[[#This Row],[Coste Chasis]:[Coste Mecanica]])</f>
        <v>0</v>
      </c>
    </row>
    <row r="285" spans="1:81" ht="12.75" x14ac:dyDescent="0.2">
      <c r="A285" s="411"/>
      <c r="B285" s="412" t="s">
        <v>108</v>
      </c>
      <c r="C285" s="413" t="s">
        <v>81</v>
      </c>
      <c r="D285" s="413" t="s">
        <v>639</v>
      </c>
      <c r="E285" s="413" t="s">
        <v>161</v>
      </c>
      <c r="F285" s="413" t="s">
        <v>680</v>
      </c>
      <c r="G285" s="414" t="s">
        <v>597</v>
      </c>
      <c r="H285" s="415">
        <v>45001</v>
      </c>
      <c r="I285" s="415">
        <v>45001</v>
      </c>
      <c r="J285" s="416">
        <f>BDCORRECTIVAINF[[#This Row],[Fecha Fin]]-BDCORRECTIVAINF[[#This Row],[Fecha entrada]]+1</f>
        <v>1</v>
      </c>
      <c r="K285" s="417"/>
      <c r="L285" s="417"/>
      <c r="M285" s="417"/>
      <c r="N285" s="417"/>
      <c r="O285" s="417">
        <v>1</v>
      </c>
      <c r="P285" s="418"/>
      <c r="Q285" s="418"/>
      <c r="R285" s="418"/>
      <c r="S285" s="418"/>
      <c r="T285" s="418"/>
      <c r="U285" s="418"/>
      <c r="V285" s="418"/>
      <c r="W285" s="418"/>
      <c r="X285" s="418"/>
      <c r="Y285" s="418"/>
      <c r="Z285" s="418"/>
      <c r="AA285" s="418"/>
      <c r="AB285" s="418"/>
      <c r="AC285" s="418"/>
      <c r="AD285" s="418"/>
      <c r="AE285" s="418"/>
      <c r="AF285" s="418"/>
      <c r="AG285" s="418"/>
      <c r="AH285" s="418"/>
      <c r="AI285" s="418"/>
      <c r="AJ285" s="418"/>
      <c r="AK285" s="418"/>
      <c r="AL285" s="418"/>
      <c r="AM285" s="418"/>
      <c r="AN285" s="418"/>
      <c r="AO285" s="418"/>
      <c r="AP285" s="418"/>
      <c r="AQ285" s="418"/>
      <c r="AR285" s="418"/>
      <c r="AS285" s="418"/>
      <c r="AT285" s="418"/>
      <c r="AU285" s="418"/>
      <c r="AV285" s="418"/>
      <c r="AW285" s="418"/>
      <c r="AX285" s="418"/>
      <c r="AY285" s="418"/>
      <c r="AZ285" s="418"/>
      <c r="BA285" s="418"/>
      <c r="BB285" s="418"/>
      <c r="BC285" s="418"/>
      <c r="BD285" s="418"/>
      <c r="BE285" s="420"/>
      <c r="BF285" s="420"/>
      <c r="BG285" s="420"/>
      <c r="BH285" s="420"/>
      <c r="BI285" s="420"/>
      <c r="BJ285" s="420"/>
      <c r="BK285" s="420"/>
      <c r="BL285" s="420"/>
      <c r="BM285" s="420"/>
      <c r="BN285" s="420"/>
      <c r="BO285" s="420"/>
      <c r="BP285" s="420"/>
      <c r="BQ285" s="420"/>
      <c r="BR285" s="420"/>
      <c r="BS285" s="418"/>
      <c r="BT285" s="418"/>
      <c r="BU28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5" s="423">
        <f>+SUM(BDCORRECTIVAINF[[#This Row],[Coste Chasis]:[Coste Mecanica]])</f>
        <v>0</v>
      </c>
      <c r="CC285" s="457"/>
    </row>
    <row r="286" spans="1:81" ht="12.75" x14ac:dyDescent="0.2">
      <c r="A286" s="411"/>
      <c r="B286" s="412" t="s">
        <v>112</v>
      </c>
      <c r="C286" s="413" t="s">
        <v>81</v>
      </c>
      <c r="D286" s="413" t="s">
        <v>639</v>
      </c>
      <c r="E286" s="413" t="s">
        <v>161</v>
      </c>
      <c r="F286" s="413" t="s">
        <v>680</v>
      </c>
      <c r="G286" s="414" t="s">
        <v>597</v>
      </c>
      <c r="H286" s="415">
        <v>45000</v>
      </c>
      <c r="I286" s="415">
        <v>45000</v>
      </c>
      <c r="J286" s="416">
        <f>BDCORRECTIVAINF[[#This Row],[Fecha Fin]]-BDCORRECTIVAINF[[#This Row],[Fecha entrada]]+1</f>
        <v>1</v>
      </c>
      <c r="K286" s="417"/>
      <c r="L286" s="417"/>
      <c r="M286" s="417"/>
      <c r="N286" s="417"/>
      <c r="O286" s="417">
        <v>1</v>
      </c>
      <c r="P286" s="418"/>
      <c r="Q286" s="418"/>
      <c r="R286" s="418"/>
      <c r="S286" s="418"/>
      <c r="T286" s="418"/>
      <c r="U286" s="418"/>
      <c r="V286" s="418"/>
      <c r="W286" s="418"/>
      <c r="X286" s="418"/>
      <c r="Y286" s="418"/>
      <c r="Z286" s="418"/>
      <c r="AA286" s="418"/>
      <c r="AB286" s="418"/>
      <c r="AC286" s="418"/>
      <c r="AD286" s="418"/>
      <c r="AE286" s="418"/>
      <c r="AF286" s="418"/>
      <c r="AG286" s="418"/>
      <c r="AH286" s="418"/>
      <c r="AI286" s="418"/>
      <c r="AJ286" s="418"/>
      <c r="AK286" s="418"/>
      <c r="AL286" s="418"/>
      <c r="AM286" s="418"/>
      <c r="AN286" s="418"/>
      <c r="AO286" s="418"/>
      <c r="AP286" s="418"/>
      <c r="AQ286" s="418"/>
      <c r="AR286" s="418"/>
      <c r="AS286" s="418"/>
      <c r="AT286" s="418"/>
      <c r="AU286" s="418"/>
      <c r="AV286" s="418"/>
      <c r="AW286" s="418"/>
      <c r="AX286" s="418"/>
      <c r="AY286" s="418"/>
      <c r="AZ286" s="418"/>
      <c r="BA286" s="418"/>
      <c r="BB286" s="418"/>
      <c r="BC286" s="418"/>
      <c r="BD286" s="418"/>
      <c r="BE286" s="420"/>
      <c r="BF286" s="420"/>
      <c r="BG286" s="420"/>
      <c r="BH286" s="420"/>
      <c r="BI286" s="420"/>
      <c r="BJ286" s="420"/>
      <c r="BK286" s="420"/>
      <c r="BL286" s="420"/>
      <c r="BM286" s="420"/>
      <c r="BN286" s="420"/>
      <c r="BO286" s="420"/>
      <c r="BP286" s="420"/>
      <c r="BQ286" s="420"/>
      <c r="BR286" s="420"/>
      <c r="BS286" s="418"/>
      <c r="BT286" s="418"/>
      <c r="BU28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6" s="423">
        <f>+SUM(BDCORRECTIVAINF[[#This Row],[Coste Chasis]:[Coste Mecanica]])</f>
        <v>0</v>
      </c>
    </row>
    <row r="287" spans="1:81" ht="12.75" x14ac:dyDescent="0.2">
      <c r="A287" s="411"/>
      <c r="B287" s="412" t="s">
        <v>770</v>
      </c>
      <c r="C287" s="413" t="s">
        <v>81</v>
      </c>
      <c r="D287" s="413" t="s">
        <v>639</v>
      </c>
      <c r="E287" s="413" t="s">
        <v>161</v>
      </c>
      <c r="F287" s="413" t="s">
        <v>640</v>
      </c>
      <c r="G287" s="414" t="s">
        <v>597</v>
      </c>
      <c r="H287" s="415">
        <v>45000</v>
      </c>
      <c r="I287" s="415">
        <v>45000</v>
      </c>
      <c r="J287" s="416">
        <f>BDCORRECTIVAINF[[#This Row],[Fecha Fin]]-BDCORRECTIVAINF[[#This Row],[Fecha entrada]]+1</f>
        <v>1</v>
      </c>
      <c r="K287" s="417"/>
      <c r="L287" s="417"/>
      <c r="M287" s="417"/>
      <c r="N287" s="417"/>
      <c r="O287" s="417">
        <v>1</v>
      </c>
      <c r="P287" s="418"/>
      <c r="Q287" s="418"/>
      <c r="R287" s="418"/>
      <c r="S287" s="418"/>
      <c r="T287" s="418"/>
      <c r="U287" s="418"/>
      <c r="V287" s="418"/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418"/>
      <c r="AL287" s="418"/>
      <c r="AM287" s="418"/>
      <c r="AN287" s="418"/>
      <c r="AO287" s="418"/>
      <c r="AP287" s="418"/>
      <c r="AQ287" s="418"/>
      <c r="AR287" s="418"/>
      <c r="AS287" s="418"/>
      <c r="AT287" s="418"/>
      <c r="AU287" s="418"/>
      <c r="AV287" s="418"/>
      <c r="AW287" s="418"/>
      <c r="AX287" s="418"/>
      <c r="AY287" s="418"/>
      <c r="AZ287" s="418"/>
      <c r="BA287" s="418"/>
      <c r="BB287" s="418"/>
      <c r="BC287" s="418"/>
      <c r="BD287" s="418"/>
      <c r="BE287" s="420"/>
      <c r="BF287" s="420"/>
      <c r="BG287" s="420"/>
      <c r="BH287" s="420"/>
      <c r="BI287" s="420"/>
      <c r="BJ287" s="420"/>
      <c r="BK287" s="420"/>
      <c r="BL287" s="420"/>
      <c r="BM287" s="420"/>
      <c r="BN287" s="420"/>
      <c r="BO287" s="420"/>
      <c r="BP287" s="420"/>
      <c r="BQ287" s="420"/>
      <c r="BR287" s="420"/>
      <c r="BS287" s="418"/>
      <c r="BT287" s="418"/>
      <c r="BU28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8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7" s="423">
        <f>+SUM(BDCORRECTIVAINF[[#This Row],[Coste Chasis]:[Coste Mecanica]])</f>
        <v>0</v>
      </c>
      <c r="CB287" s="457"/>
    </row>
    <row r="288" spans="1:81" ht="12.75" x14ac:dyDescent="0.2">
      <c r="A288" s="411"/>
      <c r="B288" s="412" t="s">
        <v>110</v>
      </c>
      <c r="C288" s="413" t="s">
        <v>81</v>
      </c>
      <c r="D288" s="413" t="s">
        <v>639</v>
      </c>
      <c r="E288" s="413" t="s">
        <v>161</v>
      </c>
      <c r="F288" s="413" t="s">
        <v>648</v>
      </c>
      <c r="G288" s="414" t="s">
        <v>597</v>
      </c>
      <c r="H288" s="415">
        <v>45000</v>
      </c>
      <c r="I288" s="415">
        <v>45000</v>
      </c>
      <c r="J288" s="416">
        <f>BDCORRECTIVAINF[[#This Row],[Fecha Fin]]-BDCORRECTIVAINF[[#This Row],[Fecha entrada]]+1</f>
        <v>1</v>
      </c>
      <c r="K288" s="417"/>
      <c r="L288" s="417">
        <v>1</v>
      </c>
      <c r="M288" s="417"/>
      <c r="N288" s="417"/>
      <c r="O288" s="417"/>
      <c r="P288" s="418"/>
      <c r="Q288" s="418"/>
      <c r="R288" s="418"/>
      <c r="S288" s="418"/>
      <c r="T288" s="418"/>
      <c r="U288" s="418"/>
      <c r="V288" s="418"/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418"/>
      <c r="AL288" s="418"/>
      <c r="AM288" s="418"/>
      <c r="AN288" s="418"/>
      <c r="AO288" s="418"/>
      <c r="AP288" s="418"/>
      <c r="AQ288" s="418"/>
      <c r="AR288" s="418"/>
      <c r="AS288" s="418"/>
      <c r="AT288" s="418"/>
      <c r="AU288" s="418"/>
      <c r="AV288" s="418"/>
      <c r="AW288" s="418">
        <v>1</v>
      </c>
      <c r="AX288" s="418"/>
      <c r="AY288" s="418"/>
      <c r="AZ288" s="418"/>
      <c r="BA288" s="418"/>
      <c r="BB288" s="418"/>
      <c r="BC288" s="418"/>
      <c r="BD288" s="418"/>
      <c r="BE288" s="420"/>
      <c r="BF288" s="420"/>
      <c r="BG288" s="420"/>
      <c r="BH288" s="420"/>
      <c r="BI288" s="420"/>
      <c r="BJ288" s="420"/>
      <c r="BK288" s="420"/>
      <c r="BL288" s="420"/>
      <c r="BM288" s="420"/>
      <c r="BN288" s="420"/>
      <c r="BO288" s="420"/>
      <c r="BP288" s="420"/>
      <c r="BQ288" s="420"/>
      <c r="BR288" s="420"/>
      <c r="BS288" s="418"/>
      <c r="BT288" s="418"/>
      <c r="BU28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28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8" s="423">
        <f>+SUM(BDCORRECTIVAINF[[#This Row],[Coste Chasis]:[Coste Mecanica]])</f>
        <v>55000</v>
      </c>
    </row>
    <row r="289" spans="1:78" ht="12.75" x14ac:dyDescent="0.2">
      <c r="A289" s="411"/>
      <c r="B289" s="412" t="s">
        <v>152</v>
      </c>
      <c r="C289" s="413" t="s">
        <v>178</v>
      </c>
      <c r="D289" s="413" t="s">
        <v>639</v>
      </c>
      <c r="E289" s="413" t="s">
        <v>161</v>
      </c>
      <c r="F289" s="413" t="s">
        <v>693</v>
      </c>
      <c r="G289" s="414" t="s">
        <v>597</v>
      </c>
      <c r="H289" s="415">
        <v>44999</v>
      </c>
      <c r="I289" s="415">
        <v>44999</v>
      </c>
      <c r="J289" s="416">
        <f>BDCORRECTIVAINF[[#This Row],[Fecha Fin]]-BDCORRECTIVAINF[[#This Row],[Fecha entrada]]+1</f>
        <v>1</v>
      </c>
      <c r="K289" s="417"/>
      <c r="L289" s="417">
        <v>1</v>
      </c>
      <c r="M289" s="417"/>
      <c r="N289" s="417"/>
      <c r="O289" s="417"/>
      <c r="P289" s="418"/>
      <c r="Q289" s="418"/>
      <c r="R289" s="418"/>
      <c r="S289" s="418"/>
      <c r="T289" s="418"/>
      <c r="U289" s="418"/>
      <c r="V289" s="418"/>
      <c r="W289" s="418"/>
      <c r="X289" s="418"/>
      <c r="Y289" s="418"/>
      <c r="Z289" s="418"/>
      <c r="AA289" s="418"/>
      <c r="AB289" s="418"/>
      <c r="AC289" s="418"/>
      <c r="AD289" s="418"/>
      <c r="AE289" s="418"/>
      <c r="AF289" s="418"/>
      <c r="AG289" s="418"/>
      <c r="AH289" s="418"/>
      <c r="AI289" s="418"/>
      <c r="AJ289" s="418"/>
      <c r="AK289" s="418"/>
      <c r="AL289" s="418"/>
      <c r="AM289" s="418"/>
      <c r="AN289" s="418"/>
      <c r="AO289" s="418"/>
      <c r="AP289" s="418"/>
      <c r="AQ289" s="418"/>
      <c r="AR289" s="418"/>
      <c r="AS289" s="418">
        <v>1</v>
      </c>
      <c r="AT289" s="418"/>
      <c r="AU289" s="418"/>
      <c r="AV289" s="418"/>
      <c r="AW289" s="418"/>
      <c r="AX289" s="418"/>
      <c r="AY289" s="418"/>
      <c r="AZ289" s="418"/>
      <c r="BA289" s="418"/>
      <c r="BB289" s="418"/>
      <c r="BC289" s="418"/>
      <c r="BD289" s="418"/>
      <c r="BE289" s="420"/>
      <c r="BF289" s="420"/>
      <c r="BG289" s="420"/>
      <c r="BH289" s="420"/>
      <c r="BI289" s="420"/>
      <c r="BJ289" s="420"/>
      <c r="BK289" s="420"/>
      <c r="BL289" s="420"/>
      <c r="BM289" s="420"/>
      <c r="BN289" s="420"/>
      <c r="BO289" s="420"/>
      <c r="BP289" s="420"/>
      <c r="BQ289" s="420"/>
      <c r="BR289" s="420"/>
      <c r="BS289" s="418"/>
      <c r="BT289" s="418"/>
      <c r="BU28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8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8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8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8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89" s="423">
        <f>+SUM(BDCORRECTIVAINF[[#This Row],[Coste Chasis]:[Coste Mecanica]])</f>
        <v>62000</v>
      </c>
    </row>
    <row r="290" spans="1:78" ht="12.75" x14ac:dyDescent="0.2">
      <c r="A290" s="411"/>
      <c r="B290" s="412" t="s">
        <v>170</v>
      </c>
      <c r="C290" s="413" t="s">
        <v>178</v>
      </c>
      <c r="D290" s="413" t="s">
        <v>639</v>
      </c>
      <c r="E290" s="413" t="s">
        <v>161</v>
      </c>
      <c r="F290" s="413" t="s">
        <v>716</v>
      </c>
      <c r="G290" s="414" t="s">
        <v>597</v>
      </c>
      <c r="H290" s="415">
        <v>44998</v>
      </c>
      <c r="I290" s="415">
        <v>44998</v>
      </c>
      <c r="J290" s="416">
        <f>BDCORRECTIVAINF[[#This Row],[Fecha Fin]]-BDCORRECTIVAINF[[#This Row],[Fecha entrada]]+1</f>
        <v>1</v>
      </c>
      <c r="K290" s="417"/>
      <c r="L290" s="417">
        <v>1</v>
      </c>
      <c r="M290" s="417"/>
      <c r="N290" s="417"/>
      <c r="O290" s="417"/>
      <c r="P290" s="418"/>
      <c r="Q290" s="418"/>
      <c r="R290" s="418"/>
      <c r="S290" s="418"/>
      <c r="T290" s="418"/>
      <c r="U290" s="418"/>
      <c r="V290" s="418"/>
      <c r="W290" s="418"/>
      <c r="X290" s="418"/>
      <c r="Y290" s="418"/>
      <c r="Z290" s="418"/>
      <c r="AA290" s="418"/>
      <c r="AB290" s="418"/>
      <c r="AC290" s="418"/>
      <c r="AD290" s="418"/>
      <c r="AE290" s="418"/>
      <c r="AF290" s="418"/>
      <c r="AG290" s="418"/>
      <c r="AH290" s="418"/>
      <c r="AI290" s="418"/>
      <c r="AJ290" s="418"/>
      <c r="AK290" s="418"/>
      <c r="AL290" s="418"/>
      <c r="AM290" s="418"/>
      <c r="AN290" s="418"/>
      <c r="AO290" s="418"/>
      <c r="AP290" s="418"/>
      <c r="AQ290" s="418"/>
      <c r="AR290" s="418"/>
      <c r="AS290" s="418">
        <v>1</v>
      </c>
      <c r="AT290" s="418"/>
      <c r="AU290" s="418"/>
      <c r="AV290" s="418"/>
      <c r="AW290" s="418"/>
      <c r="AX290" s="418"/>
      <c r="AY290" s="418"/>
      <c r="AZ290" s="418"/>
      <c r="BA290" s="418"/>
      <c r="BB290" s="418"/>
      <c r="BC290" s="418"/>
      <c r="BD290" s="418"/>
      <c r="BE290" s="420"/>
      <c r="BF290" s="420"/>
      <c r="BG290" s="420"/>
      <c r="BH290" s="420"/>
      <c r="BI290" s="420"/>
      <c r="BJ290" s="420"/>
      <c r="BK290" s="420"/>
      <c r="BL290" s="420"/>
      <c r="BM290" s="420"/>
      <c r="BN290" s="420"/>
      <c r="BO290" s="420"/>
      <c r="BP290" s="420"/>
      <c r="BQ290" s="420"/>
      <c r="BR290" s="420"/>
      <c r="BS290" s="418"/>
      <c r="BT290" s="418"/>
      <c r="BU29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29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0" s="423">
        <f>+SUM(BDCORRECTIVAINF[[#This Row],[Coste Chasis]:[Coste Mecanica]])</f>
        <v>62000</v>
      </c>
    </row>
    <row r="291" spans="1:78" ht="12.75" x14ac:dyDescent="0.2">
      <c r="A291" s="411"/>
      <c r="B291" s="412" t="s">
        <v>770</v>
      </c>
      <c r="C291" s="413" t="s">
        <v>81</v>
      </c>
      <c r="D291" s="413" t="s">
        <v>639</v>
      </c>
      <c r="E291" s="413" t="s">
        <v>161</v>
      </c>
      <c r="F291" s="413" t="s">
        <v>640</v>
      </c>
      <c r="G291" s="414" t="s">
        <v>597</v>
      </c>
      <c r="H291" s="415">
        <v>45003</v>
      </c>
      <c r="I291" s="415">
        <v>45003</v>
      </c>
      <c r="J291" s="416">
        <f>BDCORRECTIVAINF[[#This Row],[Fecha Fin]]-BDCORRECTIVAINF[[#This Row],[Fecha entrada]]+1</f>
        <v>1</v>
      </c>
      <c r="K291" s="417"/>
      <c r="L291" s="417">
        <v>1</v>
      </c>
      <c r="M291" s="417"/>
      <c r="N291" s="417"/>
      <c r="O291" s="417"/>
      <c r="P291" s="418"/>
      <c r="Q291" s="418"/>
      <c r="R291" s="418"/>
      <c r="S291" s="418"/>
      <c r="T291" s="418"/>
      <c r="U291" s="418"/>
      <c r="V291" s="418"/>
      <c r="W291" s="418"/>
      <c r="X291" s="418"/>
      <c r="Y291" s="418"/>
      <c r="Z291" s="418"/>
      <c r="AA291" s="418"/>
      <c r="AB291" s="418"/>
      <c r="AC291" s="418"/>
      <c r="AD291" s="418"/>
      <c r="AE291" s="418"/>
      <c r="AF291" s="418"/>
      <c r="AG291" s="418"/>
      <c r="AH291" s="418"/>
      <c r="AI291" s="418"/>
      <c r="AJ291" s="418"/>
      <c r="AK291" s="418"/>
      <c r="AL291" s="418"/>
      <c r="AM291" s="418"/>
      <c r="AN291" s="418"/>
      <c r="AO291" s="418"/>
      <c r="AP291" s="418"/>
      <c r="AQ291" s="418"/>
      <c r="AR291" s="418"/>
      <c r="AS291" s="418"/>
      <c r="AT291" s="418"/>
      <c r="AU291" s="418"/>
      <c r="AV291" s="418"/>
      <c r="AW291" s="418"/>
      <c r="AX291" s="418"/>
      <c r="AY291" s="418">
        <v>1</v>
      </c>
      <c r="AZ291" s="418">
        <v>1</v>
      </c>
      <c r="BA291" s="418"/>
      <c r="BB291" s="418"/>
      <c r="BC291" s="418"/>
      <c r="BD291" s="418"/>
      <c r="BE291" s="420"/>
      <c r="BF291" s="420"/>
      <c r="BG291" s="420"/>
      <c r="BH291" s="420"/>
      <c r="BI291" s="420"/>
      <c r="BJ291" s="420"/>
      <c r="BK291" s="420"/>
      <c r="BL291" s="420"/>
      <c r="BM291" s="420"/>
      <c r="BN291" s="420"/>
      <c r="BO291" s="420"/>
      <c r="BP291" s="420"/>
      <c r="BQ291" s="420"/>
      <c r="BR291" s="420"/>
      <c r="BS291" s="418"/>
      <c r="BT291" s="418"/>
      <c r="BU29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29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1" s="423">
        <f>+SUM(BDCORRECTIVAINF[[#This Row],[Coste Chasis]:[Coste Mecanica]])</f>
        <v>2100</v>
      </c>
    </row>
    <row r="292" spans="1:78" ht="12.75" x14ac:dyDescent="0.2">
      <c r="A292" s="411"/>
      <c r="B292" s="412" t="s">
        <v>235</v>
      </c>
      <c r="C292" s="413" t="s">
        <v>81</v>
      </c>
      <c r="D292" s="413" t="s">
        <v>639</v>
      </c>
      <c r="E292" s="413" t="s">
        <v>164</v>
      </c>
      <c r="F292" s="413" t="s">
        <v>687</v>
      </c>
      <c r="G292" s="414" t="s">
        <v>596</v>
      </c>
      <c r="H292" s="415">
        <v>44999</v>
      </c>
      <c r="I292" s="415">
        <v>44999</v>
      </c>
      <c r="J292" s="416">
        <f>BDCORRECTIVAINF[[#This Row],[Fecha Fin]]-BDCORRECTIVAINF[[#This Row],[Fecha entrada]]+1</f>
        <v>1</v>
      </c>
      <c r="K292" s="417"/>
      <c r="L292" s="417"/>
      <c r="M292" s="417"/>
      <c r="N292" s="417"/>
      <c r="O292" s="417">
        <v>1</v>
      </c>
      <c r="P292" s="418">
        <v>1</v>
      </c>
      <c r="Q292" s="418"/>
      <c r="R292" s="418"/>
      <c r="S292" s="418"/>
      <c r="T292" s="418"/>
      <c r="U292" s="418"/>
      <c r="V292" s="418"/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/>
      <c r="AJ292" s="418"/>
      <c r="AK292" s="418"/>
      <c r="AL292" s="418"/>
      <c r="AM292" s="418"/>
      <c r="AN292" s="418"/>
      <c r="AO292" s="418"/>
      <c r="AP292" s="418"/>
      <c r="AQ292" s="418"/>
      <c r="AR292" s="418"/>
      <c r="AS292" s="418"/>
      <c r="AT292" s="418"/>
      <c r="AU292" s="418"/>
      <c r="AV292" s="418"/>
      <c r="AW292" s="418"/>
      <c r="AX292" s="418"/>
      <c r="AY292" s="418"/>
      <c r="AZ292" s="418"/>
      <c r="BA292" s="418"/>
      <c r="BB292" s="418"/>
      <c r="BC292" s="418"/>
      <c r="BD292" s="418"/>
      <c r="BE292" s="420"/>
      <c r="BF292" s="420"/>
      <c r="BG292" s="420"/>
      <c r="BH292" s="420"/>
      <c r="BI292" s="420"/>
      <c r="BJ292" s="420"/>
      <c r="BK292" s="420"/>
      <c r="BL292" s="420"/>
      <c r="BM292" s="420"/>
      <c r="BN292" s="420"/>
      <c r="BO292" s="420"/>
      <c r="BP292" s="420"/>
      <c r="BQ292" s="420"/>
      <c r="BR292" s="420"/>
      <c r="BS292" s="418"/>
      <c r="BT292" s="418"/>
      <c r="BU29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29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2" s="423">
        <f>+SUM(BDCORRECTIVAINF[[#This Row],[Coste Chasis]:[Coste Mecanica]])</f>
        <v>7000</v>
      </c>
    </row>
    <row r="293" spans="1:78" ht="12.75" x14ac:dyDescent="0.2">
      <c r="A293" s="411"/>
      <c r="B293" s="412" t="s">
        <v>235</v>
      </c>
      <c r="C293" s="413" t="s">
        <v>81</v>
      </c>
      <c r="D293" s="413" t="s">
        <v>639</v>
      </c>
      <c r="E293" s="413" t="s">
        <v>164</v>
      </c>
      <c r="F293" s="413" t="s">
        <v>687</v>
      </c>
      <c r="G293" s="414" t="s">
        <v>596</v>
      </c>
      <c r="H293" s="415">
        <v>44997</v>
      </c>
      <c r="I293" s="415">
        <v>44997</v>
      </c>
      <c r="J293" s="416">
        <f>BDCORRECTIVAINF[[#This Row],[Fecha Fin]]-BDCORRECTIVAINF[[#This Row],[Fecha entrada]]+1</f>
        <v>1</v>
      </c>
      <c r="K293" s="417"/>
      <c r="L293" s="417"/>
      <c r="M293" s="417"/>
      <c r="N293" s="417"/>
      <c r="O293" s="417">
        <v>1</v>
      </c>
      <c r="P293" s="418"/>
      <c r="Q293" s="418"/>
      <c r="R293" s="418"/>
      <c r="S293" s="418"/>
      <c r="T293" s="418"/>
      <c r="U293" s="418"/>
      <c r="V293" s="418"/>
      <c r="W293" s="418"/>
      <c r="X293" s="418"/>
      <c r="Y293" s="418"/>
      <c r="Z293" s="418"/>
      <c r="AA293" s="418"/>
      <c r="AB293" s="418"/>
      <c r="AC293" s="418"/>
      <c r="AD293" s="418"/>
      <c r="AE293" s="418"/>
      <c r="AF293" s="418"/>
      <c r="AG293" s="418"/>
      <c r="AH293" s="418"/>
      <c r="AI293" s="418"/>
      <c r="AJ293" s="418"/>
      <c r="AK293" s="418"/>
      <c r="AL293" s="418"/>
      <c r="AM293" s="418"/>
      <c r="AN293" s="418"/>
      <c r="AO293" s="418"/>
      <c r="AP293" s="418"/>
      <c r="AQ293" s="418"/>
      <c r="AR293" s="418"/>
      <c r="AS293" s="418"/>
      <c r="AT293" s="418"/>
      <c r="AU293" s="418"/>
      <c r="AV293" s="418"/>
      <c r="AW293" s="418"/>
      <c r="AX293" s="418"/>
      <c r="AY293" s="418"/>
      <c r="AZ293" s="418"/>
      <c r="BA293" s="418"/>
      <c r="BB293" s="418"/>
      <c r="BC293" s="418"/>
      <c r="BD293" s="418"/>
      <c r="BE293" s="420"/>
      <c r="BF293" s="420"/>
      <c r="BG293" s="420"/>
      <c r="BH293" s="420"/>
      <c r="BI293" s="420"/>
      <c r="BJ293" s="420"/>
      <c r="BK293" s="420"/>
      <c r="BL293" s="420"/>
      <c r="BM293" s="420"/>
      <c r="BN293" s="420"/>
      <c r="BO293" s="420">
        <v>1</v>
      </c>
      <c r="BP293" s="420"/>
      <c r="BQ293" s="420"/>
      <c r="BR293" s="420"/>
      <c r="BS293" s="418"/>
      <c r="BT293" s="418"/>
      <c r="BU29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28000</v>
      </c>
      <c r="BZ293" s="423">
        <f>+SUM(BDCORRECTIVAINF[[#This Row],[Coste Chasis]:[Coste Mecanica]])</f>
        <v>28000</v>
      </c>
    </row>
    <row r="294" spans="1:78" ht="12.75" x14ac:dyDescent="0.2">
      <c r="A294" s="411"/>
      <c r="B294" s="412" t="s">
        <v>235</v>
      </c>
      <c r="C294" s="413" t="s">
        <v>81</v>
      </c>
      <c r="D294" s="413" t="s">
        <v>639</v>
      </c>
      <c r="E294" s="413" t="s">
        <v>164</v>
      </c>
      <c r="F294" s="413" t="s">
        <v>687</v>
      </c>
      <c r="G294" s="414" t="s">
        <v>596</v>
      </c>
      <c r="H294" s="415">
        <v>44999</v>
      </c>
      <c r="I294" s="415">
        <v>44999</v>
      </c>
      <c r="J294" s="416">
        <f>BDCORRECTIVAINF[[#This Row],[Fecha Fin]]-BDCORRECTIVAINF[[#This Row],[Fecha entrada]]+1</f>
        <v>1</v>
      </c>
      <c r="K294" s="417"/>
      <c r="L294" s="417"/>
      <c r="M294" s="417"/>
      <c r="N294" s="417"/>
      <c r="O294" s="417">
        <v>1</v>
      </c>
      <c r="P294" s="418"/>
      <c r="Q294" s="418"/>
      <c r="R294" s="418"/>
      <c r="S294" s="418"/>
      <c r="T294" s="418"/>
      <c r="U294" s="418"/>
      <c r="V294" s="418"/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418"/>
      <c r="AL294" s="418"/>
      <c r="AM294" s="418"/>
      <c r="AN294" s="418"/>
      <c r="AO294" s="418"/>
      <c r="AP294" s="418"/>
      <c r="AQ294" s="418"/>
      <c r="AR294" s="418"/>
      <c r="AS294" s="418"/>
      <c r="AT294" s="418"/>
      <c r="AU294" s="418"/>
      <c r="AV294" s="418"/>
      <c r="AW294" s="418"/>
      <c r="AX294" s="418"/>
      <c r="AY294" s="418"/>
      <c r="AZ294" s="418"/>
      <c r="BA294" s="418"/>
      <c r="BB294" s="418"/>
      <c r="BC294" s="418"/>
      <c r="BD294" s="418"/>
      <c r="BE294" s="420"/>
      <c r="BF294" s="420"/>
      <c r="BG294" s="420"/>
      <c r="BH294" s="420"/>
      <c r="BI294" s="420"/>
      <c r="BJ294" s="420"/>
      <c r="BK294" s="420"/>
      <c r="BL294" s="420"/>
      <c r="BM294" s="420"/>
      <c r="BN294" s="420"/>
      <c r="BO294" s="420"/>
      <c r="BP294" s="420"/>
      <c r="BQ294" s="420"/>
      <c r="BR294" s="420"/>
      <c r="BS294" s="418"/>
      <c r="BT294" s="418"/>
      <c r="BU29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4" s="423">
        <f>+SUM(BDCORRECTIVAINF[[#This Row],[Coste Chasis]:[Coste Mecanica]])</f>
        <v>0</v>
      </c>
    </row>
    <row r="295" spans="1:78" ht="12.75" x14ac:dyDescent="0.2">
      <c r="A295" s="411"/>
      <c r="B295" s="412" t="s">
        <v>154</v>
      </c>
      <c r="C295" s="413" t="s">
        <v>178</v>
      </c>
      <c r="D295" s="413" t="s">
        <v>639</v>
      </c>
      <c r="E295" s="413" t="s">
        <v>164</v>
      </c>
      <c r="F295" s="413" t="s">
        <v>698</v>
      </c>
      <c r="G295" s="414" t="s">
        <v>596</v>
      </c>
      <c r="H295" s="415">
        <v>45000</v>
      </c>
      <c r="I295" s="415">
        <v>45000</v>
      </c>
      <c r="J295" s="416">
        <f>BDCORRECTIVAINF[[#This Row],[Fecha Fin]]-BDCORRECTIVAINF[[#This Row],[Fecha entrada]]+1</f>
        <v>1</v>
      </c>
      <c r="K295" s="417"/>
      <c r="L295" s="417">
        <v>1</v>
      </c>
      <c r="M295" s="417"/>
      <c r="N295" s="417"/>
      <c r="O295" s="417"/>
      <c r="P295" s="418"/>
      <c r="Q295" s="418"/>
      <c r="R295" s="418"/>
      <c r="S295" s="418"/>
      <c r="T295" s="418"/>
      <c r="U295" s="418"/>
      <c r="V295" s="418"/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418"/>
      <c r="AL295" s="418"/>
      <c r="AM295" s="418"/>
      <c r="AN295" s="418"/>
      <c r="AO295" s="418"/>
      <c r="AP295" s="418"/>
      <c r="AQ295" s="418"/>
      <c r="AR295" s="418"/>
      <c r="AS295" s="418"/>
      <c r="AT295" s="418"/>
      <c r="AU295" s="418"/>
      <c r="AV295" s="418"/>
      <c r="AW295" s="418"/>
      <c r="AX295" s="418"/>
      <c r="AY295" s="418">
        <v>1</v>
      </c>
      <c r="AZ295" s="418">
        <v>1</v>
      </c>
      <c r="BA295" s="418"/>
      <c r="BB295" s="418"/>
      <c r="BC295" s="418"/>
      <c r="BD295" s="418"/>
      <c r="BE295" s="420"/>
      <c r="BF295" s="420"/>
      <c r="BG295" s="420"/>
      <c r="BH295" s="420"/>
      <c r="BI295" s="420"/>
      <c r="BJ295" s="420"/>
      <c r="BK295" s="420"/>
      <c r="BL295" s="420"/>
      <c r="BM295" s="420"/>
      <c r="BN295" s="420"/>
      <c r="BO295" s="420"/>
      <c r="BP295" s="420"/>
      <c r="BQ295" s="420"/>
      <c r="BR295" s="420"/>
      <c r="BS295" s="418"/>
      <c r="BT295" s="418"/>
      <c r="BU29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29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5" s="423">
        <f>+SUM(BDCORRECTIVAINF[[#This Row],[Coste Chasis]:[Coste Mecanica]])</f>
        <v>2100</v>
      </c>
    </row>
    <row r="296" spans="1:78" ht="12.75" x14ac:dyDescent="0.2">
      <c r="A296" s="411"/>
      <c r="B296" s="412" t="s">
        <v>103</v>
      </c>
      <c r="C296" s="413" t="s">
        <v>81</v>
      </c>
      <c r="D296" s="413" t="s">
        <v>639</v>
      </c>
      <c r="E296" s="413" t="s">
        <v>164</v>
      </c>
      <c r="F296" s="413" t="s">
        <v>687</v>
      </c>
      <c r="G296" s="414" t="s">
        <v>596</v>
      </c>
      <c r="H296" s="415">
        <v>44997</v>
      </c>
      <c r="I296" s="415">
        <v>44997</v>
      </c>
      <c r="J296" s="416">
        <f>BDCORRECTIVAINF[[#This Row],[Fecha Fin]]-BDCORRECTIVAINF[[#This Row],[Fecha entrada]]+1</f>
        <v>1</v>
      </c>
      <c r="K296" s="417"/>
      <c r="L296" s="417"/>
      <c r="M296" s="417"/>
      <c r="N296" s="417"/>
      <c r="O296" s="417">
        <v>1</v>
      </c>
      <c r="P296" s="418"/>
      <c r="Q296" s="418"/>
      <c r="R296" s="418"/>
      <c r="S296" s="418"/>
      <c r="T296" s="418"/>
      <c r="U296" s="418"/>
      <c r="V296" s="418"/>
      <c r="W296" s="418"/>
      <c r="X296" s="418"/>
      <c r="Y296" s="418"/>
      <c r="Z296" s="418"/>
      <c r="AA296" s="418"/>
      <c r="AB296" s="418"/>
      <c r="AC296" s="418"/>
      <c r="AD296" s="418"/>
      <c r="AE296" s="418"/>
      <c r="AF296" s="418"/>
      <c r="AG296" s="418"/>
      <c r="AH296" s="418"/>
      <c r="AI296" s="418"/>
      <c r="AJ296" s="418"/>
      <c r="AK296" s="418"/>
      <c r="AL296" s="418"/>
      <c r="AM296" s="418"/>
      <c r="AN296" s="418"/>
      <c r="AO296" s="418"/>
      <c r="AP296" s="418"/>
      <c r="AQ296" s="418"/>
      <c r="AR296" s="418"/>
      <c r="AS296" s="418"/>
      <c r="AT296" s="418"/>
      <c r="AU296" s="418"/>
      <c r="AV296" s="418"/>
      <c r="AW296" s="418"/>
      <c r="AX296" s="418"/>
      <c r="AY296" s="418"/>
      <c r="AZ296" s="418"/>
      <c r="BA296" s="418"/>
      <c r="BB296" s="418"/>
      <c r="BC296" s="418"/>
      <c r="BD296" s="418"/>
      <c r="BE296" s="420"/>
      <c r="BF296" s="420"/>
      <c r="BG296" s="420"/>
      <c r="BH296" s="420"/>
      <c r="BI296" s="420"/>
      <c r="BJ296" s="420"/>
      <c r="BK296" s="420"/>
      <c r="BL296" s="420"/>
      <c r="BM296" s="420"/>
      <c r="BN296" s="420"/>
      <c r="BO296" s="420"/>
      <c r="BP296" s="420"/>
      <c r="BQ296" s="420"/>
      <c r="BR296" s="420"/>
      <c r="BS296" s="418"/>
      <c r="BT296" s="418"/>
      <c r="BU29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6" s="423">
        <f>+SUM(BDCORRECTIVAINF[[#This Row],[Coste Chasis]:[Coste Mecanica]])</f>
        <v>0</v>
      </c>
    </row>
    <row r="297" spans="1:78" ht="12.75" x14ac:dyDescent="0.2">
      <c r="A297" s="411"/>
      <c r="B297" s="412" t="s">
        <v>103</v>
      </c>
      <c r="C297" s="413" t="s">
        <v>81</v>
      </c>
      <c r="D297" s="413" t="s">
        <v>639</v>
      </c>
      <c r="E297" s="413" t="s">
        <v>164</v>
      </c>
      <c r="F297" s="413" t="s">
        <v>687</v>
      </c>
      <c r="G297" s="414" t="s">
        <v>596</v>
      </c>
      <c r="H297" s="415">
        <v>45000</v>
      </c>
      <c r="I297" s="415">
        <v>45000</v>
      </c>
      <c r="J297" s="416">
        <f>BDCORRECTIVAINF[[#This Row],[Fecha Fin]]-BDCORRECTIVAINF[[#This Row],[Fecha entrada]]+1</f>
        <v>1</v>
      </c>
      <c r="K297" s="417"/>
      <c r="L297" s="417"/>
      <c r="M297" s="417"/>
      <c r="N297" s="417"/>
      <c r="O297" s="417">
        <v>1</v>
      </c>
      <c r="P297" s="418"/>
      <c r="Q297" s="418"/>
      <c r="R297" s="418"/>
      <c r="S297" s="418"/>
      <c r="T297" s="418"/>
      <c r="U297" s="418"/>
      <c r="V297" s="418"/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418"/>
      <c r="AL297" s="418"/>
      <c r="AM297" s="418"/>
      <c r="AN297" s="418"/>
      <c r="AO297" s="418"/>
      <c r="AP297" s="418"/>
      <c r="AQ297" s="418"/>
      <c r="AR297" s="418"/>
      <c r="AS297" s="418"/>
      <c r="AT297" s="418"/>
      <c r="AU297" s="418"/>
      <c r="AV297" s="418"/>
      <c r="AW297" s="418"/>
      <c r="AX297" s="418"/>
      <c r="AY297" s="418"/>
      <c r="AZ297" s="418"/>
      <c r="BA297" s="418"/>
      <c r="BB297" s="418"/>
      <c r="BC297" s="418"/>
      <c r="BD297" s="418"/>
      <c r="BE297" s="420"/>
      <c r="BF297" s="420"/>
      <c r="BG297" s="420"/>
      <c r="BH297" s="420"/>
      <c r="BI297" s="420"/>
      <c r="BJ297" s="420"/>
      <c r="BK297" s="420"/>
      <c r="BL297" s="420"/>
      <c r="BM297" s="420"/>
      <c r="BN297" s="420"/>
      <c r="BO297" s="420"/>
      <c r="BP297" s="420"/>
      <c r="BQ297" s="420"/>
      <c r="BR297" s="420"/>
      <c r="BS297" s="418"/>
      <c r="BT297" s="418"/>
      <c r="BU29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7" s="423">
        <f>+SUM(BDCORRECTIVAINF[[#This Row],[Coste Chasis]:[Coste Mecanica]])</f>
        <v>0</v>
      </c>
    </row>
    <row r="298" spans="1:78" ht="12.75" x14ac:dyDescent="0.2">
      <c r="A298" s="411"/>
      <c r="B298" s="412" t="s">
        <v>103</v>
      </c>
      <c r="C298" s="413" t="s">
        <v>81</v>
      </c>
      <c r="D298" s="413" t="s">
        <v>639</v>
      </c>
      <c r="E298" s="413" t="s">
        <v>164</v>
      </c>
      <c r="F298" s="413" t="s">
        <v>687</v>
      </c>
      <c r="G298" s="414" t="s">
        <v>596</v>
      </c>
      <c r="H298" s="415">
        <v>44997</v>
      </c>
      <c r="I298" s="415">
        <v>44997</v>
      </c>
      <c r="J298" s="416">
        <f>BDCORRECTIVAINF[[#This Row],[Fecha Fin]]-BDCORRECTIVAINF[[#This Row],[Fecha entrada]]+1</f>
        <v>1</v>
      </c>
      <c r="K298" s="417"/>
      <c r="L298" s="417"/>
      <c r="M298" s="417"/>
      <c r="N298" s="417"/>
      <c r="O298" s="417">
        <v>1</v>
      </c>
      <c r="P298" s="418"/>
      <c r="Q298" s="418"/>
      <c r="R298" s="418"/>
      <c r="S298" s="418"/>
      <c r="T298" s="418"/>
      <c r="U298" s="418"/>
      <c r="V298" s="418"/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418"/>
      <c r="AL298" s="418"/>
      <c r="AM298" s="418"/>
      <c r="AN298" s="418"/>
      <c r="AO298" s="418"/>
      <c r="AP298" s="418"/>
      <c r="AQ298" s="418"/>
      <c r="AR298" s="418"/>
      <c r="AS298" s="418"/>
      <c r="AT298" s="418"/>
      <c r="AU298" s="418"/>
      <c r="AV298" s="418"/>
      <c r="AW298" s="418"/>
      <c r="AX298" s="418"/>
      <c r="AY298" s="418"/>
      <c r="AZ298" s="418"/>
      <c r="BA298" s="418"/>
      <c r="BB298" s="418"/>
      <c r="BC298" s="418"/>
      <c r="BD298" s="418"/>
      <c r="BE298" s="420"/>
      <c r="BF298" s="420"/>
      <c r="BG298" s="420"/>
      <c r="BH298" s="420"/>
      <c r="BI298" s="420"/>
      <c r="BJ298" s="420"/>
      <c r="BK298" s="420"/>
      <c r="BL298" s="420"/>
      <c r="BM298" s="420"/>
      <c r="BN298" s="420"/>
      <c r="BO298" s="420"/>
      <c r="BP298" s="420"/>
      <c r="BQ298" s="420"/>
      <c r="BR298" s="420"/>
      <c r="BS298" s="418"/>
      <c r="BT298" s="418"/>
      <c r="BU29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29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8" s="423">
        <f>+SUM(BDCORRECTIVAINF[[#This Row],[Coste Chasis]:[Coste Mecanica]])</f>
        <v>0</v>
      </c>
    </row>
    <row r="299" spans="1:78" ht="12.75" x14ac:dyDescent="0.2">
      <c r="A299" s="411"/>
      <c r="B299" s="412" t="s">
        <v>184</v>
      </c>
      <c r="C299" s="413" t="s">
        <v>178</v>
      </c>
      <c r="D299" s="413" t="s">
        <v>639</v>
      </c>
      <c r="E299" s="413" t="s">
        <v>161</v>
      </c>
      <c r="F299" s="413" t="s">
        <v>693</v>
      </c>
      <c r="G299" s="414" t="s">
        <v>597</v>
      </c>
      <c r="H299" s="415">
        <v>44987</v>
      </c>
      <c r="I299" s="415">
        <v>44987</v>
      </c>
      <c r="J299" s="416">
        <f>BDCORRECTIVAINF[[#This Row],[Fecha Fin]]-BDCORRECTIVAINF[[#This Row],[Fecha entrada]]+1</f>
        <v>1</v>
      </c>
      <c r="K299" s="417"/>
      <c r="L299" s="417">
        <v>1</v>
      </c>
      <c r="M299" s="417"/>
      <c r="N299" s="417"/>
      <c r="O299" s="417"/>
      <c r="P299" s="418"/>
      <c r="Q299" s="418"/>
      <c r="R299" s="418"/>
      <c r="S299" s="418"/>
      <c r="T299" s="418"/>
      <c r="U299" s="418"/>
      <c r="V299" s="418"/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418"/>
      <c r="AL299" s="418"/>
      <c r="AM299" s="418"/>
      <c r="AN299" s="418"/>
      <c r="AO299" s="418"/>
      <c r="AP299" s="418"/>
      <c r="AQ299" s="418"/>
      <c r="AR299" s="418"/>
      <c r="AS299" s="418"/>
      <c r="AT299" s="418"/>
      <c r="AU299" s="418"/>
      <c r="AV299" s="418"/>
      <c r="AW299" s="418"/>
      <c r="AX299" s="418"/>
      <c r="AY299" s="418">
        <v>1</v>
      </c>
      <c r="AZ299" s="418">
        <v>1</v>
      </c>
      <c r="BA299" s="418"/>
      <c r="BB299" s="418"/>
      <c r="BC299" s="418"/>
      <c r="BD299" s="418"/>
      <c r="BE299" s="420"/>
      <c r="BF299" s="420"/>
      <c r="BG299" s="420"/>
      <c r="BH299" s="420"/>
      <c r="BI299" s="420"/>
      <c r="BJ299" s="420"/>
      <c r="BK299" s="420"/>
      <c r="BL299" s="420"/>
      <c r="BM299" s="420"/>
      <c r="BN299" s="420"/>
      <c r="BO299" s="420"/>
      <c r="BP299" s="420"/>
      <c r="BQ299" s="420"/>
      <c r="BR299" s="420"/>
      <c r="BS299" s="418"/>
      <c r="BT299" s="418"/>
      <c r="BU29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29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29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29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29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299" s="423">
        <f>+SUM(BDCORRECTIVAINF[[#This Row],[Coste Chasis]:[Coste Mecanica]])</f>
        <v>2100</v>
      </c>
    </row>
    <row r="300" spans="1:78" ht="12.75" x14ac:dyDescent="0.2">
      <c r="A300" s="411"/>
      <c r="B300" s="412" t="s">
        <v>110</v>
      </c>
      <c r="C300" s="413" t="s">
        <v>81</v>
      </c>
      <c r="D300" s="413" t="s">
        <v>639</v>
      </c>
      <c r="E300" s="413" t="s">
        <v>161</v>
      </c>
      <c r="F300" s="413" t="s">
        <v>648</v>
      </c>
      <c r="G300" s="414" t="s">
        <v>597</v>
      </c>
      <c r="H300" s="415">
        <v>44986</v>
      </c>
      <c r="I300" s="415">
        <v>44986</v>
      </c>
      <c r="J300" s="416">
        <f>BDCORRECTIVAINF[[#This Row],[Fecha Fin]]-BDCORRECTIVAINF[[#This Row],[Fecha entrada]]+1</f>
        <v>1</v>
      </c>
      <c r="K300" s="417"/>
      <c r="L300" s="417"/>
      <c r="M300" s="417"/>
      <c r="N300" s="417"/>
      <c r="O300" s="417">
        <v>1</v>
      </c>
      <c r="P300" s="418"/>
      <c r="Q300" s="418"/>
      <c r="R300" s="418"/>
      <c r="S300" s="418"/>
      <c r="T300" s="418"/>
      <c r="U300" s="418"/>
      <c r="V300" s="418"/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418"/>
      <c r="AL300" s="418"/>
      <c r="AM300" s="418"/>
      <c r="AN300" s="418"/>
      <c r="AO300" s="418"/>
      <c r="AP300" s="418"/>
      <c r="AQ300" s="418"/>
      <c r="AR300" s="418"/>
      <c r="AS300" s="418"/>
      <c r="AT300" s="418"/>
      <c r="AU300" s="418"/>
      <c r="AV300" s="418"/>
      <c r="AW300" s="418"/>
      <c r="AX300" s="418"/>
      <c r="AY300" s="418"/>
      <c r="AZ300" s="418"/>
      <c r="BA300" s="418"/>
      <c r="BB300" s="418"/>
      <c r="BC300" s="418"/>
      <c r="BD300" s="418"/>
      <c r="BE300" s="420"/>
      <c r="BF300" s="420"/>
      <c r="BG300" s="420"/>
      <c r="BH300" s="420"/>
      <c r="BI300" s="420"/>
      <c r="BJ300" s="420"/>
      <c r="BK300" s="420"/>
      <c r="BL300" s="420"/>
      <c r="BM300" s="420"/>
      <c r="BN300" s="420"/>
      <c r="BO300" s="420"/>
      <c r="BP300" s="420"/>
      <c r="BQ300" s="420"/>
      <c r="BR300" s="420"/>
      <c r="BS300" s="418"/>
      <c r="BT300" s="418"/>
      <c r="BU30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0" s="423">
        <f>+SUM(BDCORRECTIVAINF[[#This Row],[Coste Chasis]:[Coste Mecanica]])</f>
        <v>0</v>
      </c>
    </row>
    <row r="301" spans="1:78" ht="12.75" x14ac:dyDescent="0.2">
      <c r="A301" s="411"/>
      <c r="B301" s="412" t="s">
        <v>108</v>
      </c>
      <c r="C301" s="426" t="s">
        <v>81</v>
      </c>
      <c r="D301" s="426" t="s">
        <v>639</v>
      </c>
      <c r="E301" s="426" t="s">
        <v>161</v>
      </c>
      <c r="F301" s="426" t="s">
        <v>680</v>
      </c>
      <c r="G301" s="414" t="s">
        <v>597</v>
      </c>
      <c r="H301" s="415">
        <v>44986</v>
      </c>
      <c r="I301" s="415">
        <v>44986</v>
      </c>
      <c r="J301" s="416">
        <f>BDCORRECTIVAINF[[#This Row],[Fecha Fin]]-BDCORRECTIVAINF[[#This Row],[Fecha entrada]]+1</f>
        <v>1</v>
      </c>
      <c r="K301" s="417"/>
      <c r="L301" s="417"/>
      <c r="M301" s="417"/>
      <c r="N301" s="417"/>
      <c r="O301" s="417">
        <v>1</v>
      </c>
      <c r="P301" s="418"/>
      <c r="Q301" s="418"/>
      <c r="R301" s="418"/>
      <c r="S301" s="418"/>
      <c r="T301" s="418"/>
      <c r="U301" s="418"/>
      <c r="V301" s="418"/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418"/>
      <c r="AL301" s="418"/>
      <c r="AM301" s="418"/>
      <c r="AN301" s="418"/>
      <c r="AO301" s="418"/>
      <c r="AP301" s="418"/>
      <c r="AQ301" s="418"/>
      <c r="AR301" s="418"/>
      <c r="AS301" s="418"/>
      <c r="AT301" s="418"/>
      <c r="AU301" s="418"/>
      <c r="AV301" s="418"/>
      <c r="AW301" s="418"/>
      <c r="AX301" s="418"/>
      <c r="AY301" s="418"/>
      <c r="AZ301" s="418"/>
      <c r="BA301" s="418"/>
      <c r="BB301" s="418"/>
      <c r="BC301" s="418"/>
      <c r="BD301" s="418"/>
      <c r="BE301" s="420"/>
      <c r="BF301" s="420"/>
      <c r="BG301" s="420"/>
      <c r="BH301" s="420"/>
      <c r="BI301" s="420"/>
      <c r="BJ301" s="420"/>
      <c r="BK301" s="420"/>
      <c r="BL301" s="420"/>
      <c r="BM301" s="420"/>
      <c r="BN301" s="420"/>
      <c r="BO301" s="420"/>
      <c r="BP301" s="420"/>
      <c r="BQ301" s="420"/>
      <c r="BR301" s="420"/>
      <c r="BS301" s="418"/>
      <c r="BT301" s="418"/>
      <c r="BU30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1" s="423">
        <f>+SUM(BDCORRECTIVAINF[[#This Row],[Coste Chasis]:[Coste Mecanica]])</f>
        <v>0</v>
      </c>
    </row>
    <row r="302" spans="1:78" ht="12.75" x14ac:dyDescent="0.2">
      <c r="A302" s="411"/>
      <c r="B302" s="412" t="s">
        <v>263</v>
      </c>
      <c r="C302" s="426" t="s">
        <v>82</v>
      </c>
      <c r="D302" s="426" t="s">
        <v>704</v>
      </c>
      <c r="E302" s="426" t="s">
        <v>161</v>
      </c>
      <c r="F302" s="426" t="s">
        <v>870</v>
      </c>
      <c r="G302" s="414" t="s">
        <v>597</v>
      </c>
      <c r="H302" s="415">
        <v>44987</v>
      </c>
      <c r="I302" s="415">
        <v>44987</v>
      </c>
      <c r="J302" s="416">
        <f>BDCORRECTIVAINF[[#This Row],[Fecha Fin]]-BDCORRECTIVAINF[[#This Row],[Fecha entrada]]+1</f>
        <v>1</v>
      </c>
      <c r="K302" s="417"/>
      <c r="L302" s="417">
        <v>1</v>
      </c>
      <c r="M302" s="417"/>
      <c r="N302" s="417"/>
      <c r="O302" s="417"/>
      <c r="P302" s="418"/>
      <c r="Q302" s="418"/>
      <c r="R302" s="418"/>
      <c r="S302" s="418"/>
      <c r="T302" s="418"/>
      <c r="U302" s="418"/>
      <c r="V302" s="418"/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418"/>
      <c r="AL302" s="418"/>
      <c r="AM302" s="418"/>
      <c r="AN302" s="418"/>
      <c r="AO302" s="418"/>
      <c r="AP302" s="418"/>
      <c r="AQ302" s="418"/>
      <c r="AR302" s="418"/>
      <c r="AS302" s="418"/>
      <c r="AT302" s="418"/>
      <c r="AU302" s="418"/>
      <c r="AV302" s="418"/>
      <c r="AW302" s="418"/>
      <c r="AX302" s="418"/>
      <c r="AY302" s="418">
        <v>1</v>
      </c>
      <c r="AZ302" s="418">
        <v>1</v>
      </c>
      <c r="BA302" s="418"/>
      <c r="BB302" s="418"/>
      <c r="BC302" s="418"/>
      <c r="BD302" s="418"/>
      <c r="BE302" s="420"/>
      <c r="BF302" s="420"/>
      <c r="BG302" s="420"/>
      <c r="BH302" s="420"/>
      <c r="BI302" s="420"/>
      <c r="BJ302" s="420"/>
      <c r="BK302" s="420"/>
      <c r="BL302" s="420"/>
      <c r="BM302" s="420"/>
      <c r="BN302" s="420"/>
      <c r="BO302" s="420"/>
      <c r="BP302" s="420"/>
      <c r="BQ302" s="420"/>
      <c r="BR302" s="420"/>
      <c r="BS302" s="418"/>
      <c r="BT302" s="418"/>
      <c r="BU30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0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2" s="423">
        <f>+SUM(BDCORRECTIVAINF[[#This Row],[Coste Chasis]:[Coste Mecanica]])</f>
        <v>2100</v>
      </c>
    </row>
    <row r="303" spans="1:78" ht="12.75" x14ac:dyDescent="0.2">
      <c r="A303" s="411"/>
      <c r="B303" s="412" t="s">
        <v>157</v>
      </c>
      <c r="C303" s="426" t="s">
        <v>178</v>
      </c>
      <c r="D303" s="426" t="s">
        <v>639</v>
      </c>
      <c r="E303" s="426" t="s">
        <v>161</v>
      </c>
      <c r="F303" s="426" t="s">
        <v>693</v>
      </c>
      <c r="G303" s="414" t="s">
        <v>597</v>
      </c>
      <c r="H303" s="415">
        <v>45008</v>
      </c>
      <c r="I303" s="415">
        <v>45012</v>
      </c>
      <c r="J303" s="416">
        <f>BDCORRECTIVAINF[[#This Row],[Fecha Fin]]-BDCORRECTIVAINF[[#This Row],[Fecha entrada]]+1</f>
        <v>5</v>
      </c>
      <c r="K303" s="417"/>
      <c r="L303" s="417">
        <v>1</v>
      </c>
      <c r="M303" s="417"/>
      <c r="N303" s="417"/>
      <c r="O303" s="417"/>
      <c r="P303" s="418"/>
      <c r="Q303" s="418"/>
      <c r="R303" s="418"/>
      <c r="S303" s="418"/>
      <c r="T303" s="418"/>
      <c r="U303" s="418"/>
      <c r="V303" s="418"/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/>
      <c r="AI303" s="418"/>
      <c r="AJ303" s="418"/>
      <c r="AK303" s="418"/>
      <c r="AL303" s="418"/>
      <c r="AM303" s="418"/>
      <c r="AN303" s="418"/>
      <c r="AO303" s="418"/>
      <c r="AP303" s="418"/>
      <c r="AQ303" s="418"/>
      <c r="AR303" s="418"/>
      <c r="AS303" s="418"/>
      <c r="AT303" s="418"/>
      <c r="AU303" s="418"/>
      <c r="AV303" s="418"/>
      <c r="AW303" s="418"/>
      <c r="AX303" s="418"/>
      <c r="AY303" s="418">
        <v>3</v>
      </c>
      <c r="AZ303" s="418">
        <v>1</v>
      </c>
      <c r="BA303" s="418"/>
      <c r="BB303" s="418"/>
      <c r="BC303" s="418"/>
      <c r="BD303" s="418"/>
      <c r="BE303" s="420"/>
      <c r="BF303" s="420"/>
      <c r="BG303" s="420"/>
      <c r="BH303" s="420"/>
      <c r="BI303" s="420"/>
      <c r="BJ303" s="420"/>
      <c r="BK303" s="420"/>
      <c r="BL303" s="420"/>
      <c r="BM303" s="420"/>
      <c r="BN303" s="420"/>
      <c r="BO303" s="420"/>
      <c r="BP303" s="420"/>
      <c r="BQ303" s="420"/>
      <c r="BR303" s="420"/>
      <c r="BS303" s="418"/>
      <c r="BT303" s="418"/>
      <c r="BU30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6100</v>
      </c>
      <c r="BW30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3" s="423">
        <f>+SUM(BDCORRECTIVAINF[[#This Row],[Coste Chasis]:[Coste Mecanica]])</f>
        <v>6100</v>
      </c>
    </row>
    <row r="304" spans="1:78" ht="12.75" x14ac:dyDescent="0.2">
      <c r="A304" s="411"/>
      <c r="B304" s="412" t="s">
        <v>170</v>
      </c>
      <c r="C304" s="426" t="s">
        <v>178</v>
      </c>
      <c r="D304" s="426" t="s">
        <v>639</v>
      </c>
      <c r="E304" s="426" t="s">
        <v>161</v>
      </c>
      <c r="F304" s="426" t="s">
        <v>716</v>
      </c>
      <c r="G304" s="414" t="s">
        <v>597</v>
      </c>
      <c r="H304" s="415">
        <v>44993</v>
      </c>
      <c r="I304" s="415">
        <v>44993</v>
      </c>
      <c r="J304" s="416">
        <f>BDCORRECTIVAINF[[#This Row],[Fecha Fin]]-BDCORRECTIVAINF[[#This Row],[Fecha entrada]]+1</f>
        <v>1</v>
      </c>
      <c r="K304" s="417"/>
      <c r="L304" s="417">
        <v>1</v>
      </c>
      <c r="M304" s="417"/>
      <c r="N304" s="417"/>
      <c r="O304" s="417"/>
      <c r="P304" s="418"/>
      <c r="Q304" s="418"/>
      <c r="R304" s="418"/>
      <c r="S304" s="418"/>
      <c r="T304" s="418"/>
      <c r="U304" s="418"/>
      <c r="V304" s="418"/>
      <c r="W304" s="418"/>
      <c r="X304" s="418"/>
      <c r="Y304" s="418"/>
      <c r="Z304" s="418"/>
      <c r="AA304" s="418"/>
      <c r="AB304" s="418"/>
      <c r="AC304" s="418"/>
      <c r="AD304" s="418"/>
      <c r="AE304" s="418"/>
      <c r="AF304" s="418"/>
      <c r="AG304" s="418"/>
      <c r="AH304" s="418"/>
      <c r="AI304" s="418"/>
      <c r="AJ304" s="418"/>
      <c r="AK304" s="418"/>
      <c r="AL304" s="418"/>
      <c r="AM304" s="418"/>
      <c r="AN304" s="418"/>
      <c r="AO304" s="418"/>
      <c r="AP304" s="418"/>
      <c r="AQ304" s="418">
        <v>2</v>
      </c>
      <c r="AR304" s="418"/>
      <c r="AS304" s="418"/>
      <c r="AT304" s="418"/>
      <c r="AU304" s="418"/>
      <c r="AV304" s="418"/>
      <c r="AW304" s="418"/>
      <c r="AX304" s="418"/>
      <c r="AY304" s="418">
        <v>2</v>
      </c>
      <c r="AZ304" s="418">
        <v>1</v>
      </c>
      <c r="BA304" s="418"/>
      <c r="BB304" s="418"/>
      <c r="BC304" s="418"/>
      <c r="BD304" s="418"/>
      <c r="BE304" s="420"/>
      <c r="BF304" s="420"/>
      <c r="BG304" s="420"/>
      <c r="BH304" s="420"/>
      <c r="BI304" s="420"/>
      <c r="BJ304" s="420"/>
      <c r="BK304" s="420"/>
      <c r="BL304" s="420"/>
      <c r="BM304" s="420"/>
      <c r="BN304" s="420"/>
      <c r="BO304" s="420"/>
      <c r="BP304" s="420"/>
      <c r="BQ304" s="420"/>
      <c r="BR304" s="420"/>
      <c r="BS304" s="418"/>
      <c r="BT304" s="418"/>
      <c r="BU30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10100</v>
      </c>
      <c r="BW30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4" s="423">
        <f>+SUM(BDCORRECTIVAINF[[#This Row],[Coste Chasis]:[Coste Mecanica]])</f>
        <v>10100</v>
      </c>
    </row>
    <row r="305" spans="1:78" ht="12.75" x14ac:dyDescent="0.2">
      <c r="A305" s="411"/>
      <c r="B305" s="412" t="s">
        <v>770</v>
      </c>
      <c r="C305" s="426" t="s">
        <v>81</v>
      </c>
      <c r="D305" s="426" t="s">
        <v>639</v>
      </c>
      <c r="E305" s="426" t="s">
        <v>161</v>
      </c>
      <c r="F305" s="426" t="s">
        <v>640</v>
      </c>
      <c r="G305" s="414" t="s">
        <v>597</v>
      </c>
      <c r="H305" s="415">
        <v>44980</v>
      </c>
      <c r="I305" s="415">
        <v>45008</v>
      </c>
      <c r="J305" s="416">
        <f>BDCORRECTIVAINF[[#This Row],[Fecha Fin]]-BDCORRECTIVAINF[[#This Row],[Fecha entrada]]+1</f>
        <v>29</v>
      </c>
      <c r="K305" s="417"/>
      <c r="L305" s="417"/>
      <c r="M305" s="417"/>
      <c r="N305" s="417"/>
      <c r="O305" s="417">
        <v>1</v>
      </c>
      <c r="P305" s="418"/>
      <c r="Q305" s="418"/>
      <c r="R305" s="418"/>
      <c r="S305" s="418"/>
      <c r="T305" s="418"/>
      <c r="U305" s="418"/>
      <c r="V305" s="418"/>
      <c r="W305" s="418"/>
      <c r="X305" s="418"/>
      <c r="Y305" s="418"/>
      <c r="Z305" s="418"/>
      <c r="AA305" s="418"/>
      <c r="AB305" s="418"/>
      <c r="AC305" s="418"/>
      <c r="AD305" s="418"/>
      <c r="AE305" s="418"/>
      <c r="AF305" s="418"/>
      <c r="AG305" s="418"/>
      <c r="AH305" s="418"/>
      <c r="AI305" s="418"/>
      <c r="AJ305" s="418"/>
      <c r="AK305" s="418"/>
      <c r="AL305" s="418"/>
      <c r="AM305" s="418"/>
      <c r="AN305" s="418"/>
      <c r="AO305" s="418"/>
      <c r="AP305" s="418"/>
      <c r="AQ305" s="418"/>
      <c r="AR305" s="418"/>
      <c r="AS305" s="418"/>
      <c r="AT305" s="418"/>
      <c r="AU305" s="418"/>
      <c r="AV305" s="418"/>
      <c r="AW305" s="418"/>
      <c r="AX305" s="418"/>
      <c r="AY305" s="418"/>
      <c r="AZ305" s="418"/>
      <c r="BA305" s="418"/>
      <c r="BB305" s="418"/>
      <c r="BC305" s="418"/>
      <c r="BD305" s="418"/>
      <c r="BE305" s="420"/>
      <c r="BF305" s="420"/>
      <c r="BG305" s="420"/>
      <c r="BH305" s="420"/>
      <c r="BI305" s="420"/>
      <c r="BJ305" s="420"/>
      <c r="BK305" s="420"/>
      <c r="BL305" s="420"/>
      <c r="BM305" s="420"/>
      <c r="BN305" s="420"/>
      <c r="BO305" s="420"/>
      <c r="BP305" s="420"/>
      <c r="BQ305" s="420"/>
      <c r="BR305" s="420"/>
      <c r="BS305" s="418"/>
      <c r="BT305" s="418"/>
      <c r="BU30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5" s="423">
        <f>+SUM(BDCORRECTIVAINF[[#This Row],[Coste Chasis]:[Coste Mecanica]])</f>
        <v>0</v>
      </c>
    </row>
    <row r="306" spans="1:78" ht="12.75" x14ac:dyDescent="0.2">
      <c r="A306" s="411"/>
      <c r="B306" s="412" t="s">
        <v>129</v>
      </c>
      <c r="C306" s="426" t="s">
        <v>81</v>
      </c>
      <c r="D306" s="426" t="s">
        <v>639</v>
      </c>
      <c r="E306" s="426" t="s">
        <v>162</v>
      </c>
      <c r="F306" s="426" t="s">
        <v>640</v>
      </c>
      <c r="G306" s="414" t="s">
        <v>595</v>
      </c>
      <c r="H306" s="415">
        <v>44986</v>
      </c>
      <c r="I306" s="415">
        <v>44986</v>
      </c>
      <c r="J306" s="416">
        <f>BDCORRECTIVAINF[[#This Row],[Fecha Fin]]-BDCORRECTIVAINF[[#This Row],[Fecha entrada]]+1</f>
        <v>1</v>
      </c>
      <c r="K306" s="417"/>
      <c r="L306" s="417">
        <v>1</v>
      </c>
      <c r="M306" s="417"/>
      <c r="N306" s="417"/>
      <c r="O306" s="417"/>
      <c r="P306" s="418"/>
      <c r="Q306" s="418"/>
      <c r="R306" s="418"/>
      <c r="S306" s="418"/>
      <c r="T306" s="418"/>
      <c r="U306" s="418"/>
      <c r="V306" s="418"/>
      <c r="W306" s="418"/>
      <c r="X306" s="418"/>
      <c r="Y306" s="418"/>
      <c r="Z306" s="418"/>
      <c r="AA306" s="418"/>
      <c r="AB306" s="418"/>
      <c r="AC306" s="418"/>
      <c r="AD306" s="418"/>
      <c r="AE306" s="418"/>
      <c r="AF306" s="418"/>
      <c r="AG306" s="418"/>
      <c r="AH306" s="418"/>
      <c r="AI306" s="418"/>
      <c r="AJ306" s="418"/>
      <c r="AK306" s="418"/>
      <c r="AL306" s="418"/>
      <c r="AM306" s="418"/>
      <c r="AN306" s="418"/>
      <c r="AO306" s="418"/>
      <c r="AP306" s="418"/>
      <c r="AQ306" s="418"/>
      <c r="AR306" s="418"/>
      <c r="AS306" s="418"/>
      <c r="AT306" s="418"/>
      <c r="AU306" s="418"/>
      <c r="AV306" s="418"/>
      <c r="AW306" s="418"/>
      <c r="AX306" s="418"/>
      <c r="AY306" s="418"/>
      <c r="AZ306" s="418"/>
      <c r="BA306" s="418"/>
      <c r="BB306" s="418"/>
      <c r="BC306" s="418"/>
      <c r="BD306" s="418"/>
      <c r="BE306" s="420"/>
      <c r="BF306" s="420"/>
      <c r="BG306" s="420"/>
      <c r="BH306" s="420"/>
      <c r="BI306" s="420"/>
      <c r="BJ306" s="420"/>
      <c r="BK306" s="420"/>
      <c r="BL306" s="420"/>
      <c r="BM306" s="420"/>
      <c r="BN306" s="420"/>
      <c r="BO306" s="420"/>
      <c r="BP306" s="420"/>
      <c r="BQ306" s="420"/>
      <c r="BR306" s="420"/>
      <c r="BS306" s="418"/>
      <c r="BT306" s="418"/>
      <c r="BU30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6" s="423">
        <f>+SUM(BDCORRECTIVAINF[[#This Row],[Coste Chasis]:[Coste Mecanica]])</f>
        <v>0</v>
      </c>
    </row>
    <row r="307" spans="1:78" ht="12.75" x14ac:dyDescent="0.2">
      <c r="A307" s="411"/>
      <c r="B307" s="412" t="s">
        <v>129</v>
      </c>
      <c r="C307" s="426" t="s">
        <v>81</v>
      </c>
      <c r="D307" s="426" t="s">
        <v>639</v>
      </c>
      <c r="E307" s="426" t="s">
        <v>162</v>
      </c>
      <c r="F307" s="426" t="s">
        <v>640</v>
      </c>
      <c r="G307" s="414" t="s">
        <v>595</v>
      </c>
      <c r="H307" s="415">
        <v>44988</v>
      </c>
      <c r="I307" s="415">
        <v>44988</v>
      </c>
      <c r="J307" s="416">
        <f>BDCORRECTIVAINF[[#This Row],[Fecha Fin]]-BDCORRECTIVAINF[[#This Row],[Fecha entrada]]+1</f>
        <v>1</v>
      </c>
      <c r="K307" s="417"/>
      <c r="L307" s="417"/>
      <c r="M307" s="417">
        <v>1</v>
      </c>
      <c r="N307" s="417"/>
      <c r="O307" s="417"/>
      <c r="P307" s="418"/>
      <c r="Q307" s="418"/>
      <c r="R307" s="418"/>
      <c r="S307" s="418"/>
      <c r="T307" s="418"/>
      <c r="U307" s="418"/>
      <c r="V307" s="418"/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418"/>
      <c r="AL307" s="418"/>
      <c r="AM307" s="418"/>
      <c r="AN307" s="418"/>
      <c r="AO307" s="418"/>
      <c r="AP307" s="418"/>
      <c r="AQ307" s="418"/>
      <c r="AR307" s="418"/>
      <c r="AS307" s="418"/>
      <c r="AT307" s="418"/>
      <c r="AU307" s="418"/>
      <c r="AV307" s="418"/>
      <c r="AW307" s="418"/>
      <c r="AX307" s="418"/>
      <c r="AY307" s="418"/>
      <c r="AZ307" s="418"/>
      <c r="BA307" s="418"/>
      <c r="BB307" s="418"/>
      <c r="BC307" s="418"/>
      <c r="BD307" s="418"/>
      <c r="BE307" s="420"/>
      <c r="BF307" s="420"/>
      <c r="BG307" s="420"/>
      <c r="BH307" s="420"/>
      <c r="BI307" s="420"/>
      <c r="BJ307" s="420"/>
      <c r="BK307" s="420"/>
      <c r="BL307" s="420"/>
      <c r="BM307" s="420"/>
      <c r="BN307" s="420"/>
      <c r="BO307" s="420"/>
      <c r="BP307" s="420"/>
      <c r="BQ307" s="420"/>
      <c r="BR307" s="420"/>
      <c r="BS307" s="418"/>
      <c r="BT307" s="418"/>
      <c r="BU30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7" s="423">
        <f>+SUM(BDCORRECTIVAINF[[#This Row],[Coste Chasis]:[Coste Mecanica]])</f>
        <v>0</v>
      </c>
    </row>
    <row r="308" spans="1:78" ht="12.75" x14ac:dyDescent="0.2">
      <c r="A308" s="411"/>
      <c r="B308" s="412" t="s">
        <v>133</v>
      </c>
      <c r="C308" s="426" t="s">
        <v>81</v>
      </c>
      <c r="D308" s="426" t="s">
        <v>639</v>
      </c>
      <c r="E308" s="426" t="s">
        <v>162</v>
      </c>
      <c r="F308" s="426" t="s">
        <v>640</v>
      </c>
      <c r="G308" s="414" t="s">
        <v>595</v>
      </c>
      <c r="H308" s="415">
        <v>44988</v>
      </c>
      <c r="I308" s="415">
        <v>44988</v>
      </c>
      <c r="J308" s="416">
        <f>BDCORRECTIVAINF[[#This Row],[Fecha Fin]]-BDCORRECTIVAINF[[#This Row],[Fecha entrada]]+1</f>
        <v>1</v>
      </c>
      <c r="K308" s="417"/>
      <c r="L308" s="417"/>
      <c r="M308" s="417">
        <v>1</v>
      </c>
      <c r="N308" s="417"/>
      <c r="O308" s="417"/>
      <c r="P308" s="418"/>
      <c r="Q308" s="418"/>
      <c r="R308" s="418"/>
      <c r="S308" s="418"/>
      <c r="T308" s="418"/>
      <c r="U308" s="418"/>
      <c r="V308" s="418"/>
      <c r="W308" s="418"/>
      <c r="X308" s="418"/>
      <c r="Y308" s="418"/>
      <c r="Z308" s="418"/>
      <c r="AA308" s="418"/>
      <c r="AB308" s="418"/>
      <c r="AC308" s="418"/>
      <c r="AD308" s="418"/>
      <c r="AE308" s="418"/>
      <c r="AF308" s="418"/>
      <c r="AG308" s="418"/>
      <c r="AH308" s="418"/>
      <c r="AI308" s="418"/>
      <c r="AJ308" s="418"/>
      <c r="AK308" s="418"/>
      <c r="AL308" s="418"/>
      <c r="AM308" s="418"/>
      <c r="AN308" s="418"/>
      <c r="AO308" s="418"/>
      <c r="AP308" s="418"/>
      <c r="AQ308" s="418"/>
      <c r="AR308" s="418"/>
      <c r="AS308" s="418"/>
      <c r="AT308" s="418"/>
      <c r="AU308" s="418"/>
      <c r="AV308" s="418"/>
      <c r="AW308" s="418"/>
      <c r="AX308" s="418"/>
      <c r="AY308" s="418"/>
      <c r="AZ308" s="418"/>
      <c r="BA308" s="418"/>
      <c r="BB308" s="418">
        <v>1</v>
      </c>
      <c r="BC308" s="418"/>
      <c r="BD308" s="418"/>
      <c r="BE308" s="420"/>
      <c r="BF308" s="420"/>
      <c r="BG308" s="420"/>
      <c r="BH308" s="420"/>
      <c r="BI308" s="420"/>
      <c r="BJ308" s="420"/>
      <c r="BK308" s="420"/>
      <c r="BL308" s="420"/>
      <c r="BM308" s="420"/>
      <c r="BN308" s="420"/>
      <c r="BO308" s="420"/>
      <c r="BP308" s="420"/>
      <c r="BQ308" s="420"/>
      <c r="BR308" s="420"/>
      <c r="BS308" s="418"/>
      <c r="BT308" s="418"/>
      <c r="BU30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30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8" s="423">
        <f>+SUM(BDCORRECTIVAINF[[#This Row],[Coste Chasis]:[Coste Mecanica]])</f>
        <v>16000</v>
      </c>
    </row>
    <row r="309" spans="1:78" ht="12.75" x14ac:dyDescent="0.2">
      <c r="A309" s="411"/>
      <c r="B309" s="412" t="s">
        <v>113</v>
      </c>
      <c r="C309" s="426" t="s">
        <v>81</v>
      </c>
      <c r="D309" s="426" t="s">
        <v>639</v>
      </c>
      <c r="E309" s="426" t="s">
        <v>162</v>
      </c>
      <c r="F309" s="426" t="s">
        <v>640</v>
      </c>
      <c r="G309" s="414" t="s">
        <v>595</v>
      </c>
      <c r="H309" s="415">
        <v>44990</v>
      </c>
      <c r="I309" s="415">
        <v>44990</v>
      </c>
      <c r="J309" s="416">
        <f>BDCORRECTIVAINF[[#This Row],[Fecha Fin]]-BDCORRECTIVAINF[[#This Row],[Fecha entrada]]+1</f>
        <v>1</v>
      </c>
      <c r="K309" s="417"/>
      <c r="L309" s="417"/>
      <c r="M309" s="417"/>
      <c r="N309" s="417"/>
      <c r="O309" s="417">
        <v>1</v>
      </c>
      <c r="P309" s="418"/>
      <c r="Q309" s="418"/>
      <c r="R309" s="418"/>
      <c r="S309" s="418"/>
      <c r="T309" s="418"/>
      <c r="U309" s="418"/>
      <c r="V309" s="418"/>
      <c r="W309" s="418"/>
      <c r="X309" s="418"/>
      <c r="Y309" s="418"/>
      <c r="Z309" s="418"/>
      <c r="AA309" s="418"/>
      <c r="AB309" s="418"/>
      <c r="AC309" s="418"/>
      <c r="AD309" s="418"/>
      <c r="AE309" s="418"/>
      <c r="AF309" s="418"/>
      <c r="AG309" s="418"/>
      <c r="AH309" s="418"/>
      <c r="AI309" s="418"/>
      <c r="AJ309" s="418"/>
      <c r="AK309" s="418"/>
      <c r="AL309" s="418"/>
      <c r="AM309" s="418"/>
      <c r="AN309" s="418"/>
      <c r="AO309" s="418"/>
      <c r="AP309" s="418"/>
      <c r="AQ309" s="418"/>
      <c r="AR309" s="418"/>
      <c r="AS309" s="418"/>
      <c r="AT309" s="418"/>
      <c r="AU309" s="418"/>
      <c r="AV309" s="418"/>
      <c r="AW309" s="418"/>
      <c r="AX309" s="418"/>
      <c r="AY309" s="418"/>
      <c r="AZ309" s="418"/>
      <c r="BA309" s="418"/>
      <c r="BB309" s="418"/>
      <c r="BC309" s="418"/>
      <c r="BD309" s="418"/>
      <c r="BE309" s="420"/>
      <c r="BF309" s="420"/>
      <c r="BG309" s="420"/>
      <c r="BH309" s="420"/>
      <c r="BI309" s="420"/>
      <c r="BJ309" s="420"/>
      <c r="BK309" s="420"/>
      <c r="BL309" s="420"/>
      <c r="BM309" s="420"/>
      <c r="BN309" s="420"/>
      <c r="BO309" s="420"/>
      <c r="BP309" s="420"/>
      <c r="BQ309" s="420"/>
      <c r="BR309" s="420"/>
      <c r="BS309" s="418"/>
      <c r="BT309" s="418"/>
      <c r="BU30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0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0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0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0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09" s="423">
        <f>+SUM(BDCORRECTIVAINF[[#This Row],[Coste Chasis]:[Coste Mecanica]])</f>
        <v>0</v>
      </c>
    </row>
    <row r="310" spans="1:78" ht="12.75" x14ac:dyDescent="0.2">
      <c r="A310" s="411"/>
      <c r="B310" s="412" t="s">
        <v>156</v>
      </c>
      <c r="C310" s="426" t="s">
        <v>178</v>
      </c>
      <c r="D310" s="426" t="s">
        <v>639</v>
      </c>
      <c r="E310" s="426" t="s">
        <v>162</v>
      </c>
      <c r="F310" s="426" t="s">
        <v>725</v>
      </c>
      <c r="G310" s="414" t="s">
        <v>595</v>
      </c>
      <c r="H310" s="415">
        <v>44996</v>
      </c>
      <c r="I310" s="415">
        <v>44996</v>
      </c>
      <c r="J310" s="416">
        <f>BDCORRECTIVAINF[[#This Row],[Fecha Fin]]-BDCORRECTIVAINF[[#This Row],[Fecha entrada]]+1</f>
        <v>1</v>
      </c>
      <c r="K310" s="417"/>
      <c r="L310" s="417">
        <v>1</v>
      </c>
      <c r="M310" s="417"/>
      <c r="N310" s="417"/>
      <c r="O310" s="417"/>
      <c r="P310" s="418"/>
      <c r="Q310" s="418"/>
      <c r="R310" s="418"/>
      <c r="S310" s="418">
        <v>10</v>
      </c>
      <c r="T310" s="418"/>
      <c r="U310" s="418"/>
      <c r="V310" s="418"/>
      <c r="W310" s="418"/>
      <c r="X310" s="418"/>
      <c r="Y310" s="418"/>
      <c r="Z310" s="418"/>
      <c r="AA310" s="418"/>
      <c r="AB310" s="418"/>
      <c r="AC310" s="418"/>
      <c r="AD310" s="418"/>
      <c r="AE310" s="418"/>
      <c r="AF310" s="418"/>
      <c r="AG310" s="418"/>
      <c r="AH310" s="418"/>
      <c r="AI310" s="418"/>
      <c r="AJ310" s="418"/>
      <c r="AK310" s="418"/>
      <c r="AL310" s="418"/>
      <c r="AM310" s="418"/>
      <c r="AN310" s="418"/>
      <c r="AO310" s="418"/>
      <c r="AP310" s="418"/>
      <c r="AQ310" s="418"/>
      <c r="AR310" s="418"/>
      <c r="AS310" s="418"/>
      <c r="AT310" s="418"/>
      <c r="AU310" s="418"/>
      <c r="AV310" s="418"/>
      <c r="AW310" s="418"/>
      <c r="AX310" s="418"/>
      <c r="AY310" s="418"/>
      <c r="AZ310" s="418"/>
      <c r="BA310" s="418"/>
      <c r="BB310" s="418"/>
      <c r="BC310" s="418"/>
      <c r="BD310" s="418"/>
      <c r="BE310" s="420"/>
      <c r="BF310" s="420"/>
      <c r="BG310" s="420"/>
      <c r="BH310" s="420"/>
      <c r="BI310" s="420"/>
      <c r="BJ310" s="420"/>
      <c r="BK310" s="420"/>
      <c r="BL310" s="420"/>
      <c r="BM310" s="420"/>
      <c r="BN310" s="420"/>
      <c r="BO310" s="420"/>
      <c r="BP310" s="420"/>
      <c r="BQ310" s="420"/>
      <c r="BR310" s="420"/>
      <c r="BS310" s="418"/>
      <c r="BT310" s="418"/>
      <c r="BU31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15000</v>
      </c>
      <c r="BV31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0" s="423">
        <f>+SUM(BDCORRECTIVAINF[[#This Row],[Coste Chasis]:[Coste Mecanica]])</f>
        <v>15000</v>
      </c>
    </row>
    <row r="311" spans="1:78" ht="12.75" x14ac:dyDescent="0.2">
      <c r="A311" s="411"/>
      <c r="B311" s="412" t="s">
        <v>235</v>
      </c>
      <c r="C311" s="426" t="s">
        <v>81</v>
      </c>
      <c r="D311" s="426" t="s">
        <v>639</v>
      </c>
      <c r="E311" s="426" t="s">
        <v>164</v>
      </c>
      <c r="F311" s="426" t="s">
        <v>687</v>
      </c>
      <c r="G311" s="414" t="s">
        <v>596</v>
      </c>
      <c r="H311" s="415">
        <v>44993</v>
      </c>
      <c r="I311" s="415">
        <v>44993</v>
      </c>
      <c r="J311" s="416">
        <f>BDCORRECTIVAINF[[#This Row],[Fecha Fin]]-BDCORRECTIVAINF[[#This Row],[Fecha entrada]]+1</f>
        <v>1</v>
      </c>
      <c r="K311" s="417"/>
      <c r="L311" s="417"/>
      <c r="M311" s="417"/>
      <c r="N311" s="417"/>
      <c r="O311" s="417">
        <v>1</v>
      </c>
      <c r="P311" s="418"/>
      <c r="Q311" s="418">
        <v>1</v>
      </c>
      <c r="R311" s="418"/>
      <c r="S311" s="418"/>
      <c r="T311" s="418"/>
      <c r="U311" s="418"/>
      <c r="V311" s="418"/>
      <c r="W311" s="418"/>
      <c r="X311" s="418"/>
      <c r="Y311" s="418"/>
      <c r="Z311" s="418"/>
      <c r="AA311" s="418"/>
      <c r="AB311" s="418"/>
      <c r="AC311" s="418"/>
      <c r="AD311" s="418"/>
      <c r="AE311" s="418"/>
      <c r="AF311" s="418"/>
      <c r="AG311" s="418"/>
      <c r="AH311" s="418"/>
      <c r="AI311" s="418"/>
      <c r="AJ311" s="418"/>
      <c r="AK311" s="418"/>
      <c r="AL311" s="418"/>
      <c r="AM311" s="418"/>
      <c r="AN311" s="418"/>
      <c r="AO311" s="418"/>
      <c r="AP311" s="418"/>
      <c r="AQ311" s="418"/>
      <c r="AR311" s="418"/>
      <c r="AS311" s="418"/>
      <c r="AT311" s="418"/>
      <c r="AU311" s="418"/>
      <c r="AV311" s="418"/>
      <c r="AW311" s="418"/>
      <c r="AX311" s="418"/>
      <c r="AY311" s="418"/>
      <c r="AZ311" s="418"/>
      <c r="BA311" s="418"/>
      <c r="BB311" s="418"/>
      <c r="BC311" s="418"/>
      <c r="BD311" s="418"/>
      <c r="BE311" s="420"/>
      <c r="BF311" s="420"/>
      <c r="BG311" s="420"/>
      <c r="BH311" s="420"/>
      <c r="BI311" s="420"/>
      <c r="BJ311" s="420"/>
      <c r="BK311" s="420"/>
      <c r="BL311" s="420"/>
      <c r="BM311" s="420"/>
      <c r="BN311" s="420"/>
      <c r="BO311" s="420"/>
      <c r="BP311" s="420"/>
      <c r="BQ311" s="420"/>
      <c r="BR311" s="420"/>
      <c r="BS311" s="418"/>
      <c r="BT311" s="418"/>
      <c r="BU31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31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1" s="423">
        <f>+SUM(BDCORRECTIVAINF[[#This Row],[Coste Chasis]:[Coste Mecanica]])</f>
        <v>11000</v>
      </c>
    </row>
    <row r="312" spans="1:78" ht="12.75" x14ac:dyDescent="0.2">
      <c r="A312" s="411"/>
      <c r="B312" s="412" t="s">
        <v>235</v>
      </c>
      <c r="C312" s="426" t="s">
        <v>81</v>
      </c>
      <c r="D312" s="426" t="s">
        <v>639</v>
      </c>
      <c r="E312" s="426" t="s">
        <v>164</v>
      </c>
      <c r="F312" s="426" t="s">
        <v>687</v>
      </c>
      <c r="G312" s="414" t="s">
        <v>596</v>
      </c>
      <c r="H312" s="415">
        <v>44990</v>
      </c>
      <c r="I312" s="415">
        <v>44990</v>
      </c>
      <c r="J312" s="416">
        <f>BDCORRECTIVAINF[[#This Row],[Fecha Fin]]-BDCORRECTIVAINF[[#This Row],[Fecha entrada]]+1</f>
        <v>1</v>
      </c>
      <c r="K312" s="417"/>
      <c r="L312" s="417">
        <v>1</v>
      </c>
      <c r="M312" s="417"/>
      <c r="N312" s="417"/>
      <c r="O312" s="417"/>
      <c r="P312" s="418"/>
      <c r="Q312" s="418"/>
      <c r="R312" s="418"/>
      <c r="S312" s="418"/>
      <c r="T312" s="418"/>
      <c r="U312" s="418"/>
      <c r="V312" s="418"/>
      <c r="W312" s="418"/>
      <c r="X312" s="418"/>
      <c r="Y312" s="418"/>
      <c r="Z312" s="418"/>
      <c r="AA312" s="418"/>
      <c r="AB312" s="418"/>
      <c r="AC312" s="418"/>
      <c r="AD312" s="418"/>
      <c r="AE312" s="418"/>
      <c r="AF312" s="418"/>
      <c r="AG312" s="418"/>
      <c r="AH312" s="418"/>
      <c r="AI312" s="418"/>
      <c r="AJ312" s="418"/>
      <c r="AK312" s="418"/>
      <c r="AL312" s="418"/>
      <c r="AM312" s="418"/>
      <c r="AN312" s="418"/>
      <c r="AO312" s="418"/>
      <c r="AP312" s="418"/>
      <c r="AQ312" s="418"/>
      <c r="AR312" s="418"/>
      <c r="AS312" s="418"/>
      <c r="AT312" s="418"/>
      <c r="AU312" s="418"/>
      <c r="AV312" s="418"/>
      <c r="AW312" s="418"/>
      <c r="AX312" s="418"/>
      <c r="AY312" s="418">
        <v>1</v>
      </c>
      <c r="AZ312" s="418">
        <v>1</v>
      </c>
      <c r="BA312" s="418"/>
      <c r="BB312" s="418"/>
      <c r="BC312" s="418"/>
      <c r="BD312" s="418"/>
      <c r="BE312" s="420"/>
      <c r="BF312" s="420"/>
      <c r="BG312" s="420"/>
      <c r="BH312" s="420"/>
      <c r="BI312" s="420"/>
      <c r="BJ312" s="420"/>
      <c r="BK312" s="420"/>
      <c r="BL312" s="420"/>
      <c r="BM312" s="420"/>
      <c r="BN312" s="420"/>
      <c r="BO312" s="420"/>
      <c r="BP312" s="420"/>
      <c r="BQ312" s="420"/>
      <c r="BR312" s="420"/>
      <c r="BS312" s="418"/>
      <c r="BT312" s="418"/>
      <c r="BU31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1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2" s="423">
        <f>+SUM(BDCORRECTIVAINF[[#This Row],[Coste Chasis]:[Coste Mecanica]])</f>
        <v>2100</v>
      </c>
    </row>
    <row r="313" spans="1:78" ht="12.75" x14ac:dyDescent="0.2">
      <c r="A313" s="411"/>
      <c r="B313" s="412" t="s">
        <v>103</v>
      </c>
      <c r="C313" s="426" t="s">
        <v>81</v>
      </c>
      <c r="D313" s="426" t="s">
        <v>639</v>
      </c>
      <c r="E313" s="426" t="s">
        <v>164</v>
      </c>
      <c r="F313" s="426" t="s">
        <v>687</v>
      </c>
      <c r="G313" s="414" t="s">
        <v>593</v>
      </c>
      <c r="H313" s="415">
        <v>44991</v>
      </c>
      <c r="I313" s="415">
        <v>44992</v>
      </c>
      <c r="J313" s="416">
        <f>BDCORRECTIVAINF[[#This Row],[Fecha Fin]]-BDCORRECTIVAINF[[#This Row],[Fecha entrada]]+1</f>
        <v>2</v>
      </c>
      <c r="K313" s="417"/>
      <c r="L313" s="417"/>
      <c r="M313" s="417"/>
      <c r="N313" s="417">
        <v>1</v>
      </c>
      <c r="O313" s="417"/>
      <c r="P313" s="418"/>
      <c r="Q313" s="418"/>
      <c r="R313" s="418"/>
      <c r="S313" s="418"/>
      <c r="T313" s="418"/>
      <c r="U313" s="418"/>
      <c r="V313" s="418"/>
      <c r="W313" s="418">
        <v>1</v>
      </c>
      <c r="X313" s="418"/>
      <c r="Y313" s="418"/>
      <c r="Z313" s="418"/>
      <c r="AA313" s="418"/>
      <c r="AB313" s="418"/>
      <c r="AC313" s="418"/>
      <c r="AD313" s="418"/>
      <c r="AE313" s="418"/>
      <c r="AF313" s="418"/>
      <c r="AG313" s="418"/>
      <c r="AH313" s="418"/>
      <c r="AI313" s="418"/>
      <c r="AJ313" s="418"/>
      <c r="AK313" s="418"/>
      <c r="AL313" s="418"/>
      <c r="AM313" s="418"/>
      <c r="AN313" s="418"/>
      <c r="AO313" s="418"/>
      <c r="AP313" s="418"/>
      <c r="AQ313" s="418"/>
      <c r="AR313" s="418"/>
      <c r="AS313" s="418"/>
      <c r="AT313" s="418"/>
      <c r="AU313" s="418"/>
      <c r="AV313" s="418"/>
      <c r="AW313" s="418"/>
      <c r="AX313" s="418"/>
      <c r="AY313" s="418"/>
      <c r="AZ313" s="418"/>
      <c r="BA313" s="418"/>
      <c r="BB313" s="418"/>
      <c r="BC313" s="418"/>
      <c r="BD313" s="418"/>
      <c r="BE313" s="420"/>
      <c r="BF313" s="420"/>
      <c r="BG313" s="420"/>
      <c r="BH313" s="420"/>
      <c r="BI313" s="420"/>
      <c r="BJ313" s="420"/>
      <c r="BK313" s="420"/>
      <c r="BL313" s="420"/>
      <c r="BM313" s="420"/>
      <c r="BN313" s="420"/>
      <c r="BO313" s="420"/>
      <c r="BP313" s="420"/>
      <c r="BQ313" s="420"/>
      <c r="BR313" s="420"/>
      <c r="BS313" s="418"/>
      <c r="BT313" s="418"/>
      <c r="BU31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1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3" s="423">
        <f>+SUM(BDCORRECTIVAINF[[#This Row],[Coste Chasis]:[Coste Mecanica]])</f>
        <v>95000</v>
      </c>
    </row>
    <row r="314" spans="1:78" ht="12.75" x14ac:dyDescent="0.2">
      <c r="A314" s="411"/>
      <c r="B314" s="412" t="s">
        <v>135</v>
      </c>
      <c r="C314" s="426" t="s">
        <v>82</v>
      </c>
      <c r="D314" s="426" t="s">
        <v>704</v>
      </c>
      <c r="E314" s="426" t="s">
        <v>163</v>
      </c>
      <c r="F314" s="426" t="s">
        <v>707</v>
      </c>
      <c r="G314" s="414" t="s">
        <v>592</v>
      </c>
      <c r="H314" s="415">
        <v>45010</v>
      </c>
      <c r="I314" s="415">
        <v>45010</v>
      </c>
      <c r="J314" s="416">
        <f>BDCORRECTIVAINF[[#This Row],[Fecha Fin]]-BDCORRECTIVAINF[[#This Row],[Fecha entrada]]+1</f>
        <v>1</v>
      </c>
      <c r="K314" s="417"/>
      <c r="L314" s="417">
        <v>1</v>
      </c>
      <c r="M314" s="417"/>
      <c r="N314" s="417"/>
      <c r="O314" s="417"/>
      <c r="P314" s="418"/>
      <c r="Q314" s="418"/>
      <c r="R314" s="418"/>
      <c r="S314" s="418"/>
      <c r="T314" s="418"/>
      <c r="U314" s="418"/>
      <c r="V314" s="418"/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418"/>
      <c r="AL314" s="418"/>
      <c r="AM314" s="418"/>
      <c r="AN314" s="418"/>
      <c r="AO314" s="418"/>
      <c r="AP314" s="418"/>
      <c r="AQ314" s="418"/>
      <c r="AR314" s="418"/>
      <c r="AS314" s="418"/>
      <c r="AT314" s="418"/>
      <c r="AU314" s="418"/>
      <c r="AV314" s="418"/>
      <c r="AW314" s="418">
        <v>1</v>
      </c>
      <c r="AX314" s="418"/>
      <c r="AY314" s="418"/>
      <c r="AZ314" s="418"/>
      <c r="BA314" s="418"/>
      <c r="BB314" s="418"/>
      <c r="BC314" s="418"/>
      <c r="BD314" s="418"/>
      <c r="BE314" s="420"/>
      <c r="BF314" s="420"/>
      <c r="BG314" s="420"/>
      <c r="BH314" s="420"/>
      <c r="BI314" s="420"/>
      <c r="BJ314" s="420"/>
      <c r="BK314" s="420"/>
      <c r="BL314" s="420"/>
      <c r="BM314" s="420"/>
      <c r="BN314" s="420"/>
      <c r="BO314" s="420"/>
      <c r="BP314" s="420"/>
      <c r="BQ314" s="420"/>
      <c r="BR314" s="420"/>
      <c r="BS314" s="418"/>
      <c r="BT314" s="418"/>
      <c r="BU31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31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4" s="423">
        <f>+SUM(BDCORRECTIVAINF[[#This Row],[Coste Chasis]:[Coste Mecanica]])</f>
        <v>55000</v>
      </c>
    </row>
    <row r="315" spans="1:78" ht="12.75" x14ac:dyDescent="0.2">
      <c r="A315" s="411"/>
      <c r="B315" s="412" t="s">
        <v>182</v>
      </c>
      <c r="C315" s="426" t="s">
        <v>178</v>
      </c>
      <c r="D315" s="426" t="s">
        <v>639</v>
      </c>
      <c r="E315" s="426" t="s">
        <v>163</v>
      </c>
      <c r="F315" s="426" t="s">
        <v>698</v>
      </c>
      <c r="G315" s="414" t="s">
        <v>592</v>
      </c>
      <c r="H315" s="415">
        <v>44996</v>
      </c>
      <c r="I315" s="415">
        <v>44996</v>
      </c>
      <c r="J315" s="416">
        <f>BDCORRECTIVAINF[[#This Row],[Fecha Fin]]-BDCORRECTIVAINF[[#This Row],[Fecha entrada]]+1</f>
        <v>1</v>
      </c>
      <c r="K315" s="417"/>
      <c r="L315" s="417">
        <v>1</v>
      </c>
      <c r="M315" s="417"/>
      <c r="N315" s="417"/>
      <c r="O315" s="417"/>
      <c r="P315" s="418"/>
      <c r="Q315" s="418"/>
      <c r="R315" s="418"/>
      <c r="S315" s="418"/>
      <c r="T315" s="418"/>
      <c r="U315" s="418"/>
      <c r="V315" s="418"/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418"/>
      <c r="AL315" s="418"/>
      <c r="AM315" s="418"/>
      <c r="AN315" s="418"/>
      <c r="AO315" s="418"/>
      <c r="AP315" s="418"/>
      <c r="AQ315" s="418">
        <v>1</v>
      </c>
      <c r="AR315" s="418"/>
      <c r="AS315" s="418"/>
      <c r="AT315" s="418"/>
      <c r="AU315" s="418"/>
      <c r="AV315" s="418"/>
      <c r="AW315" s="418"/>
      <c r="AX315" s="418"/>
      <c r="AY315" s="418"/>
      <c r="AZ315" s="418"/>
      <c r="BA315" s="418"/>
      <c r="BB315" s="418"/>
      <c r="BC315" s="418"/>
      <c r="BD315" s="418"/>
      <c r="BE315" s="420"/>
      <c r="BF315" s="420"/>
      <c r="BG315" s="420"/>
      <c r="BH315" s="420"/>
      <c r="BI315" s="420"/>
      <c r="BJ315" s="420"/>
      <c r="BK315" s="420"/>
      <c r="BL315" s="420"/>
      <c r="BM315" s="420"/>
      <c r="BN315" s="420"/>
      <c r="BO315" s="420"/>
      <c r="BP315" s="420"/>
      <c r="BQ315" s="420"/>
      <c r="BR315" s="420"/>
      <c r="BS315" s="418"/>
      <c r="BT315" s="418"/>
      <c r="BU31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31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5" s="423">
        <f>+SUM(BDCORRECTIVAINF[[#This Row],[Coste Chasis]:[Coste Mecanica]])</f>
        <v>3000</v>
      </c>
    </row>
    <row r="316" spans="1:78" ht="12.75" x14ac:dyDescent="0.2">
      <c r="A316" s="411"/>
      <c r="B316" s="412" t="s">
        <v>105</v>
      </c>
      <c r="C316" s="426" t="s">
        <v>81</v>
      </c>
      <c r="D316" s="426" t="s">
        <v>639</v>
      </c>
      <c r="E316" s="426" t="s">
        <v>163</v>
      </c>
      <c r="F316" s="426" t="s">
        <v>687</v>
      </c>
      <c r="G316" s="414" t="s">
        <v>592</v>
      </c>
      <c r="H316" s="415">
        <v>44987</v>
      </c>
      <c r="I316" s="415">
        <v>44987</v>
      </c>
      <c r="J316" s="416">
        <f>BDCORRECTIVAINF[[#This Row],[Fecha Fin]]-BDCORRECTIVAINF[[#This Row],[Fecha entrada]]+1</f>
        <v>1</v>
      </c>
      <c r="K316" s="417"/>
      <c r="L316" s="417">
        <v>1</v>
      </c>
      <c r="M316" s="417"/>
      <c r="N316" s="417"/>
      <c r="O316" s="417"/>
      <c r="P316" s="418"/>
      <c r="Q316" s="418"/>
      <c r="R316" s="418"/>
      <c r="S316" s="418"/>
      <c r="T316" s="418"/>
      <c r="U316" s="418"/>
      <c r="V316" s="418"/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/>
      <c r="AI316" s="418"/>
      <c r="AJ316" s="418"/>
      <c r="AK316" s="418"/>
      <c r="AL316" s="418"/>
      <c r="AM316" s="418"/>
      <c r="AN316" s="418"/>
      <c r="AO316" s="418"/>
      <c r="AP316" s="418"/>
      <c r="AQ316" s="418"/>
      <c r="AR316" s="418"/>
      <c r="AS316" s="418"/>
      <c r="AT316" s="418"/>
      <c r="AU316" s="418"/>
      <c r="AV316" s="418"/>
      <c r="AW316" s="418"/>
      <c r="AX316" s="418"/>
      <c r="AY316" s="418">
        <v>1</v>
      </c>
      <c r="AZ316" s="418">
        <v>1</v>
      </c>
      <c r="BA316" s="418"/>
      <c r="BB316" s="418"/>
      <c r="BC316" s="418"/>
      <c r="BD316" s="418"/>
      <c r="BE316" s="420"/>
      <c r="BF316" s="420"/>
      <c r="BG316" s="420"/>
      <c r="BH316" s="420"/>
      <c r="BI316" s="420"/>
      <c r="BJ316" s="420"/>
      <c r="BK316" s="420"/>
      <c r="BL316" s="420"/>
      <c r="BM316" s="420"/>
      <c r="BN316" s="420"/>
      <c r="BO316" s="420"/>
      <c r="BP316" s="420"/>
      <c r="BQ316" s="420"/>
      <c r="BR316" s="420"/>
      <c r="BS316" s="418"/>
      <c r="BT316" s="418"/>
      <c r="BU31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1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6" s="423">
        <f>+SUM(BDCORRECTIVAINF[[#This Row],[Coste Chasis]:[Coste Mecanica]])</f>
        <v>2100</v>
      </c>
    </row>
    <row r="317" spans="1:78" ht="12.75" x14ac:dyDescent="0.2">
      <c r="A317" s="411"/>
      <c r="B317" s="412" t="s">
        <v>156</v>
      </c>
      <c r="C317" s="426" t="s">
        <v>178</v>
      </c>
      <c r="D317" s="426" t="s">
        <v>639</v>
      </c>
      <c r="E317" s="426" t="s">
        <v>162</v>
      </c>
      <c r="F317" s="426" t="s">
        <v>725</v>
      </c>
      <c r="G317" s="414" t="s">
        <v>595</v>
      </c>
      <c r="H317" s="415">
        <v>45010</v>
      </c>
      <c r="I317" s="415">
        <v>45010</v>
      </c>
      <c r="J317" s="416">
        <f>BDCORRECTIVAINF[[#This Row],[Fecha Fin]]-BDCORRECTIVAINF[[#This Row],[Fecha entrada]]+1</f>
        <v>1</v>
      </c>
      <c r="K317" s="417"/>
      <c r="L317" s="417">
        <v>1</v>
      </c>
      <c r="M317" s="417"/>
      <c r="N317" s="417"/>
      <c r="O317" s="417"/>
      <c r="P317" s="418"/>
      <c r="Q317" s="418"/>
      <c r="R317" s="418"/>
      <c r="S317" s="418"/>
      <c r="T317" s="418"/>
      <c r="U317" s="418"/>
      <c r="V317" s="418"/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418"/>
      <c r="AL317" s="418"/>
      <c r="AM317" s="418"/>
      <c r="AN317" s="418"/>
      <c r="AO317" s="418"/>
      <c r="AP317" s="418"/>
      <c r="AQ317" s="418"/>
      <c r="AR317" s="418"/>
      <c r="AS317" s="418"/>
      <c r="AT317" s="418"/>
      <c r="AU317" s="418"/>
      <c r="AV317" s="418"/>
      <c r="AW317" s="418"/>
      <c r="AX317" s="418"/>
      <c r="AY317" s="418">
        <v>1</v>
      </c>
      <c r="AZ317" s="418">
        <v>1</v>
      </c>
      <c r="BA317" s="418"/>
      <c r="BB317" s="418"/>
      <c r="BC317" s="418"/>
      <c r="BD317" s="418"/>
      <c r="BE317" s="420"/>
      <c r="BF317" s="420"/>
      <c r="BG317" s="420"/>
      <c r="BH317" s="420"/>
      <c r="BI317" s="420"/>
      <c r="BJ317" s="420"/>
      <c r="BK317" s="420"/>
      <c r="BL317" s="420"/>
      <c r="BM317" s="420"/>
      <c r="BN317" s="420"/>
      <c r="BO317" s="420"/>
      <c r="BP317" s="420"/>
      <c r="BQ317" s="420"/>
      <c r="BR317" s="420"/>
      <c r="BS317" s="418"/>
      <c r="BT317" s="418"/>
      <c r="BU31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1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7" s="423">
        <f>+SUM(BDCORRECTIVAINF[[#This Row],[Coste Chasis]:[Coste Mecanica]])</f>
        <v>2100</v>
      </c>
    </row>
    <row r="318" spans="1:78" ht="12.75" x14ac:dyDescent="0.2">
      <c r="A318" s="411"/>
      <c r="B318" s="412" t="s">
        <v>191</v>
      </c>
      <c r="C318" s="426" t="s">
        <v>82</v>
      </c>
      <c r="D318" s="426" t="s">
        <v>704</v>
      </c>
      <c r="E318" s="426" t="s">
        <v>162</v>
      </c>
      <c r="F318" s="426" t="s">
        <v>718</v>
      </c>
      <c r="G318" s="414" t="s">
        <v>595</v>
      </c>
      <c r="H318" s="415">
        <v>45010</v>
      </c>
      <c r="I318" s="415">
        <v>45010</v>
      </c>
      <c r="J318" s="416">
        <f>BDCORRECTIVAINF[[#This Row],[Fecha Fin]]-BDCORRECTIVAINF[[#This Row],[Fecha entrada]]+1</f>
        <v>1</v>
      </c>
      <c r="K318" s="417"/>
      <c r="L318" s="417"/>
      <c r="M318" s="417"/>
      <c r="N318" s="417"/>
      <c r="O318" s="417">
        <v>1</v>
      </c>
      <c r="P318" s="418"/>
      <c r="Q318" s="418"/>
      <c r="R318" s="418"/>
      <c r="S318" s="418"/>
      <c r="T318" s="418"/>
      <c r="U318" s="418"/>
      <c r="V318" s="418"/>
      <c r="W318" s="418"/>
      <c r="X318" s="418"/>
      <c r="Y318" s="418"/>
      <c r="Z318" s="418"/>
      <c r="AA318" s="418"/>
      <c r="AB318" s="418"/>
      <c r="AC318" s="418"/>
      <c r="AD318" s="418"/>
      <c r="AE318" s="418"/>
      <c r="AF318" s="418"/>
      <c r="AG318" s="418"/>
      <c r="AH318" s="418"/>
      <c r="AI318" s="418"/>
      <c r="AJ318" s="418"/>
      <c r="AK318" s="418"/>
      <c r="AL318" s="418"/>
      <c r="AM318" s="418"/>
      <c r="AN318" s="418"/>
      <c r="AO318" s="418"/>
      <c r="AP318" s="418"/>
      <c r="AQ318" s="418"/>
      <c r="AR318" s="418"/>
      <c r="AS318" s="418"/>
      <c r="AT318" s="418"/>
      <c r="AU318" s="418"/>
      <c r="AV318" s="418"/>
      <c r="AW318" s="418"/>
      <c r="AX318" s="418"/>
      <c r="AY318" s="418"/>
      <c r="AZ318" s="418"/>
      <c r="BA318" s="418"/>
      <c r="BB318" s="418"/>
      <c r="BC318" s="418"/>
      <c r="BD318" s="418"/>
      <c r="BE318" s="420"/>
      <c r="BF318" s="420"/>
      <c r="BG318" s="420"/>
      <c r="BH318" s="420"/>
      <c r="BI318" s="420"/>
      <c r="BJ318" s="420"/>
      <c r="BK318" s="420"/>
      <c r="BL318" s="420"/>
      <c r="BM318" s="420"/>
      <c r="BN318" s="420"/>
      <c r="BO318" s="420"/>
      <c r="BP318" s="420"/>
      <c r="BQ318" s="420"/>
      <c r="BR318" s="420"/>
      <c r="BS318" s="418"/>
      <c r="BT318" s="418"/>
      <c r="BU31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8" s="423">
        <f>+SUM(BDCORRECTIVAINF[[#This Row],[Coste Chasis]:[Coste Mecanica]])</f>
        <v>0</v>
      </c>
    </row>
    <row r="319" spans="1:78" ht="12.75" x14ac:dyDescent="0.2">
      <c r="A319" s="411"/>
      <c r="B319" s="412" t="s">
        <v>275</v>
      </c>
      <c r="C319" s="426" t="s">
        <v>81</v>
      </c>
      <c r="D319" s="426" t="s">
        <v>639</v>
      </c>
      <c r="E319" s="426" t="s">
        <v>162</v>
      </c>
      <c r="F319" s="426" t="s">
        <v>648</v>
      </c>
      <c r="G319" s="414" t="s">
        <v>595</v>
      </c>
      <c r="H319" s="415">
        <v>45011</v>
      </c>
      <c r="I319" s="415">
        <v>45011</v>
      </c>
      <c r="J319" s="416">
        <f>BDCORRECTIVAINF[[#This Row],[Fecha Fin]]-BDCORRECTIVAINF[[#This Row],[Fecha entrada]]+1</f>
        <v>1</v>
      </c>
      <c r="K319" s="417"/>
      <c r="L319" s="417"/>
      <c r="M319" s="417"/>
      <c r="N319" s="417"/>
      <c r="O319" s="417">
        <v>1</v>
      </c>
      <c r="P319" s="418"/>
      <c r="Q319" s="418"/>
      <c r="R319" s="418"/>
      <c r="S319" s="418"/>
      <c r="T319" s="418"/>
      <c r="U319" s="418"/>
      <c r="V319" s="418"/>
      <c r="W319" s="418"/>
      <c r="X319" s="418"/>
      <c r="Y319" s="418"/>
      <c r="Z319" s="418"/>
      <c r="AA319" s="418"/>
      <c r="AB319" s="418"/>
      <c r="AC319" s="418"/>
      <c r="AD319" s="418"/>
      <c r="AE319" s="418"/>
      <c r="AF319" s="418"/>
      <c r="AG319" s="418"/>
      <c r="AH319" s="418"/>
      <c r="AI319" s="418"/>
      <c r="AJ319" s="418"/>
      <c r="AK319" s="418"/>
      <c r="AL319" s="418"/>
      <c r="AM319" s="418"/>
      <c r="AN319" s="418"/>
      <c r="AO319" s="418"/>
      <c r="AP319" s="418"/>
      <c r="AQ319" s="418"/>
      <c r="AR319" s="418"/>
      <c r="AS319" s="418"/>
      <c r="AT319" s="418"/>
      <c r="AU319" s="418"/>
      <c r="AV319" s="418"/>
      <c r="AW319" s="418"/>
      <c r="AX319" s="418"/>
      <c r="AY319" s="418"/>
      <c r="AZ319" s="418"/>
      <c r="BA319" s="418"/>
      <c r="BB319" s="418"/>
      <c r="BC319" s="418"/>
      <c r="BD319" s="418"/>
      <c r="BE319" s="420"/>
      <c r="BF319" s="420"/>
      <c r="BG319" s="420"/>
      <c r="BH319" s="420"/>
      <c r="BI319" s="420"/>
      <c r="BJ319" s="420"/>
      <c r="BK319" s="420"/>
      <c r="BL319" s="420"/>
      <c r="BM319" s="420"/>
      <c r="BN319" s="420"/>
      <c r="BO319" s="420"/>
      <c r="BP319" s="420"/>
      <c r="BQ319" s="420"/>
      <c r="BR319" s="420"/>
      <c r="BS319" s="418"/>
      <c r="BT319" s="418"/>
      <c r="BU31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1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1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1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1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19" s="423">
        <f>+SUM(BDCORRECTIVAINF[[#This Row],[Coste Chasis]:[Coste Mecanica]])</f>
        <v>0</v>
      </c>
    </row>
    <row r="320" spans="1:78" ht="12.75" x14ac:dyDescent="0.2">
      <c r="A320" s="411"/>
      <c r="B320" s="412" t="s">
        <v>129</v>
      </c>
      <c r="C320" s="426" t="s">
        <v>81</v>
      </c>
      <c r="D320" s="426" t="s">
        <v>639</v>
      </c>
      <c r="E320" s="426" t="s">
        <v>162</v>
      </c>
      <c r="F320" s="426" t="s">
        <v>640</v>
      </c>
      <c r="G320" s="414" t="s">
        <v>595</v>
      </c>
      <c r="H320" s="415">
        <v>44993</v>
      </c>
      <c r="I320" s="415">
        <v>44993</v>
      </c>
      <c r="J320" s="416">
        <f>BDCORRECTIVAINF[[#This Row],[Fecha Fin]]-BDCORRECTIVAINF[[#This Row],[Fecha entrada]]+1</f>
        <v>1</v>
      </c>
      <c r="K320" s="417"/>
      <c r="L320" s="417"/>
      <c r="M320" s="417"/>
      <c r="N320" s="417">
        <v>1</v>
      </c>
      <c r="O320" s="417"/>
      <c r="P320" s="418"/>
      <c r="Q320" s="418"/>
      <c r="R320" s="418"/>
      <c r="S320" s="418"/>
      <c r="T320" s="418"/>
      <c r="U320" s="418"/>
      <c r="V320" s="418"/>
      <c r="W320" s="418"/>
      <c r="X320" s="418"/>
      <c r="Y320" s="418"/>
      <c r="Z320" s="418"/>
      <c r="AA320" s="418"/>
      <c r="AB320" s="418"/>
      <c r="AC320" s="418"/>
      <c r="AD320" s="418"/>
      <c r="AE320" s="418"/>
      <c r="AF320" s="418"/>
      <c r="AG320" s="418"/>
      <c r="AH320" s="418"/>
      <c r="AI320" s="418"/>
      <c r="AJ320" s="418"/>
      <c r="AK320" s="418"/>
      <c r="AL320" s="418"/>
      <c r="AM320" s="418"/>
      <c r="AN320" s="418"/>
      <c r="AO320" s="418"/>
      <c r="AP320" s="418"/>
      <c r="AQ320" s="418"/>
      <c r="AR320" s="418"/>
      <c r="AS320" s="418"/>
      <c r="AT320" s="418"/>
      <c r="AU320" s="418"/>
      <c r="AV320" s="418"/>
      <c r="AW320" s="418"/>
      <c r="AX320" s="418"/>
      <c r="AY320" s="418"/>
      <c r="AZ320" s="418"/>
      <c r="BA320" s="418"/>
      <c r="BB320" s="418"/>
      <c r="BC320" s="418"/>
      <c r="BD320" s="418"/>
      <c r="BE320" s="420"/>
      <c r="BF320" s="420"/>
      <c r="BG320" s="420"/>
      <c r="BH320" s="420">
        <v>5</v>
      </c>
      <c r="BI320" s="420"/>
      <c r="BJ320" s="420"/>
      <c r="BK320" s="420"/>
      <c r="BL320" s="420"/>
      <c r="BM320" s="420"/>
      <c r="BN320" s="420"/>
      <c r="BO320" s="420"/>
      <c r="BP320" s="420"/>
      <c r="BQ320" s="420"/>
      <c r="BR320" s="420"/>
      <c r="BS320" s="418"/>
      <c r="BT320" s="418"/>
      <c r="BU32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11250</v>
      </c>
      <c r="BY32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0" s="423">
        <f>+SUM(BDCORRECTIVAINF[[#This Row],[Coste Chasis]:[Coste Mecanica]])</f>
        <v>11250</v>
      </c>
    </row>
    <row r="321" spans="1:78" ht="12.75" x14ac:dyDescent="0.2">
      <c r="A321" s="411"/>
      <c r="B321" s="412" t="s">
        <v>109</v>
      </c>
      <c r="C321" s="426" t="s">
        <v>81</v>
      </c>
      <c r="D321" s="426" t="s">
        <v>639</v>
      </c>
      <c r="E321" s="426" t="s">
        <v>162</v>
      </c>
      <c r="F321" s="426" t="s">
        <v>680</v>
      </c>
      <c r="G321" s="414" t="s">
        <v>595</v>
      </c>
      <c r="H321" s="415">
        <v>44993</v>
      </c>
      <c r="I321" s="415">
        <v>44993</v>
      </c>
      <c r="J321" s="416">
        <f>BDCORRECTIVAINF[[#This Row],[Fecha Fin]]-BDCORRECTIVAINF[[#This Row],[Fecha entrada]]+1</f>
        <v>1</v>
      </c>
      <c r="K321" s="417"/>
      <c r="L321" s="417"/>
      <c r="M321" s="417"/>
      <c r="N321" s="417">
        <v>1</v>
      </c>
      <c r="O321" s="417"/>
      <c r="P321" s="418"/>
      <c r="Q321" s="418"/>
      <c r="R321" s="418"/>
      <c r="S321" s="418"/>
      <c r="T321" s="418"/>
      <c r="U321" s="418"/>
      <c r="V321" s="418"/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418"/>
      <c r="AL321" s="418"/>
      <c r="AM321" s="418"/>
      <c r="AN321" s="418"/>
      <c r="AO321" s="418"/>
      <c r="AP321" s="418"/>
      <c r="AQ321" s="418"/>
      <c r="AR321" s="418"/>
      <c r="AS321" s="418"/>
      <c r="AT321" s="418"/>
      <c r="AU321" s="418"/>
      <c r="AV321" s="418"/>
      <c r="AW321" s="418"/>
      <c r="AX321" s="418"/>
      <c r="AY321" s="418"/>
      <c r="AZ321" s="418"/>
      <c r="BA321" s="418"/>
      <c r="BB321" s="418"/>
      <c r="BC321" s="418"/>
      <c r="BD321" s="418"/>
      <c r="BE321" s="420"/>
      <c r="BF321" s="420"/>
      <c r="BG321" s="420"/>
      <c r="BH321" s="420">
        <v>5</v>
      </c>
      <c r="BI321" s="420"/>
      <c r="BJ321" s="420"/>
      <c r="BK321" s="420"/>
      <c r="BL321" s="420"/>
      <c r="BM321" s="420"/>
      <c r="BN321" s="420"/>
      <c r="BO321" s="420"/>
      <c r="BP321" s="420"/>
      <c r="BQ321" s="420"/>
      <c r="BR321" s="420"/>
      <c r="BS321" s="418"/>
      <c r="BT321" s="418"/>
      <c r="BU32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11250</v>
      </c>
      <c r="BY32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1" s="423">
        <f>+SUM(BDCORRECTIVAINF[[#This Row],[Coste Chasis]:[Coste Mecanica]])</f>
        <v>11250</v>
      </c>
    </row>
    <row r="322" spans="1:78" ht="12.75" x14ac:dyDescent="0.2">
      <c r="A322" s="411"/>
      <c r="B322" s="412" t="s">
        <v>155</v>
      </c>
      <c r="C322" s="426" t="s">
        <v>178</v>
      </c>
      <c r="D322" s="426" t="s">
        <v>639</v>
      </c>
      <c r="E322" s="426" t="s">
        <v>163</v>
      </c>
      <c r="F322" s="426" t="s">
        <v>698</v>
      </c>
      <c r="G322" s="414" t="s">
        <v>593</v>
      </c>
      <c r="H322" s="415">
        <v>45011</v>
      </c>
      <c r="I322" s="415">
        <v>45011</v>
      </c>
      <c r="J322" s="416">
        <f>BDCORRECTIVAINF[[#This Row],[Fecha Fin]]-BDCORRECTIVAINF[[#This Row],[Fecha entrada]]+1</f>
        <v>1</v>
      </c>
      <c r="K322" s="417">
        <v>1</v>
      </c>
      <c r="L322" s="417"/>
      <c r="M322" s="417"/>
      <c r="N322" s="417"/>
      <c r="O322" s="417"/>
      <c r="P322" s="418"/>
      <c r="Q322" s="418"/>
      <c r="R322" s="418"/>
      <c r="S322" s="418"/>
      <c r="T322" s="418"/>
      <c r="U322" s="418"/>
      <c r="V322" s="418"/>
      <c r="W322" s="418"/>
      <c r="X322" s="418"/>
      <c r="Y322" s="418"/>
      <c r="Z322" s="418"/>
      <c r="AA322" s="418"/>
      <c r="AB322" s="418"/>
      <c r="AC322" s="418"/>
      <c r="AD322" s="418"/>
      <c r="AE322" s="418"/>
      <c r="AF322" s="418"/>
      <c r="AG322" s="418"/>
      <c r="AH322" s="418"/>
      <c r="AI322" s="418"/>
      <c r="AJ322" s="418"/>
      <c r="AK322" s="418"/>
      <c r="AL322" s="418"/>
      <c r="AM322" s="418"/>
      <c r="AN322" s="418"/>
      <c r="AO322" s="418"/>
      <c r="AP322" s="418"/>
      <c r="AQ322" s="418"/>
      <c r="AR322" s="418"/>
      <c r="AS322" s="418"/>
      <c r="AT322" s="418"/>
      <c r="AU322" s="418"/>
      <c r="AV322" s="418"/>
      <c r="AW322" s="418"/>
      <c r="AX322" s="418"/>
      <c r="AY322" s="418"/>
      <c r="AZ322" s="418"/>
      <c r="BA322" s="418"/>
      <c r="BB322" s="418"/>
      <c r="BC322" s="418"/>
      <c r="BD322" s="418"/>
      <c r="BE322" s="420"/>
      <c r="BF322" s="420"/>
      <c r="BG322" s="420"/>
      <c r="BH322" s="420"/>
      <c r="BI322" s="420"/>
      <c r="BJ322" s="420"/>
      <c r="BK322" s="420"/>
      <c r="BL322" s="420"/>
      <c r="BM322" s="420"/>
      <c r="BN322" s="420"/>
      <c r="BO322" s="420"/>
      <c r="BP322" s="420"/>
      <c r="BQ322" s="420"/>
      <c r="BR322" s="420"/>
      <c r="BS322" s="418"/>
      <c r="BT322" s="418"/>
      <c r="BU32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2" s="423">
        <f>+SUM(BDCORRECTIVAINF[[#This Row],[Coste Chasis]:[Coste Mecanica]])</f>
        <v>0</v>
      </c>
    </row>
    <row r="323" spans="1:78" ht="12.75" x14ac:dyDescent="0.2">
      <c r="A323" s="411"/>
      <c r="B323" s="412" t="s">
        <v>133</v>
      </c>
      <c r="C323" s="426" t="s">
        <v>81</v>
      </c>
      <c r="D323" s="426" t="s">
        <v>639</v>
      </c>
      <c r="E323" s="426" t="s">
        <v>162</v>
      </c>
      <c r="F323" s="426" t="s">
        <v>640</v>
      </c>
      <c r="G323" s="414" t="s">
        <v>595</v>
      </c>
      <c r="H323" s="415">
        <v>44993</v>
      </c>
      <c r="I323" s="415">
        <v>44993</v>
      </c>
      <c r="J323" s="416">
        <f>BDCORRECTIVAINF[[#This Row],[Fecha Fin]]-BDCORRECTIVAINF[[#This Row],[Fecha entrada]]+1</f>
        <v>1</v>
      </c>
      <c r="K323" s="417"/>
      <c r="L323" s="417"/>
      <c r="M323" s="417"/>
      <c r="N323" s="417">
        <v>1</v>
      </c>
      <c r="O323" s="417"/>
      <c r="P323" s="418"/>
      <c r="Q323" s="418"/>
      <c r="R323" s="418"/>
      <c r="S323" s="418"/>
      <c r="T323" s="418"/>
      <c r="U323" s="418"/>
      <c r="V323" s="418"/>
      <c r="W323" s="418"/>
      <c r="X323" s="418"/>
      <c r="Y323" s="418"/>
      <c r="Z323" s="418"/>
      <c r="AA323" s="418"/>
      <c r="AB323" s="418"/>
      <c r="AC323" s="418"/>
      <c r="AD323" s="418"/>
      <c r="AE323" s="418"/>
      <c r="AF323" s="418"/>
      <c r="AG323" s="418"/>
      <c r="AH323" s="418"/>
      <c r="AI323" s="418"/>
      <c r="AJ323" s="418"/>
      <c r="AK323" s="418"/>
      <c r="AL323" s="418"/>
      <c r="AM323" s="418"/>
      <c r="AN323" s="418"/>
      <c r="AO323" s="418"/>
      <c r="AP323" s="418"/>
      <c r="AQ323" s="418"/>
      <c r="AR323" s="418"/>
      <c r="AS323" s="418"/>
      <c r="AT323" s="418"/>
      <c r="AU323" s="418"/>
      <c r="AV323" s="418"/>
      <c r="AW323" s="418"/>
      <c r="AX323" s="418"/>
      <c r="AY323" s="418"/>
      <c r="AZ323" s="418"/>
      <c r="BA323" s="418"/>
      <c r="BB323" s="418"/>
      <c r="BC323" s="418"/>
      <c r="BD323" s="418"/>
      <c r="BE323" s="420"/>
      <c r="BF323" s="420"/>
      <c r="BG323" s="420"/>
      <c r="BH323" s="420">
        <v>5</v>
      </c>
      <c r="BI323" s="420"/>
      <c r="BJ323" s="420"/>
      <c r="BK323" s="420"/>
      <c r="BL323" s="420"/>
      <c r="BM323" s="420"/>
      <c r="BN323" s="420"/>
      <c r="BO323" s="420"/>
      <c r="BP323" s="420"/>
      <c r="BQ323" s="420"/>
      <c r="BR323" s="420"/>
      <c r="BS323" s="418"/>
      <c r="BT323" s="418"/>
      <c r="BU32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11250</v>
      </c>
      <c r="BY32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3" s="423">
        <f>+SUM(BDCORRECTIVAINF[[#This Row],[Coste Chasis]:[Coste Mecanica]])</f>
        <v>11250</v>
      </c>
    </row>
    <row r="324" spans="1:78" ht="12.75" x14ac:dyDescent="0.2">
      <c r="A324" s="411"/>
      <c r="B324" s="412" t="s">
        <v>156</v>
      </c>
      <c r="C324" s="426" t="s">
        <v>178</v>
      </c>
      <c r="D324" s="426" t="s">
        <v>639</v>
      </c>
      <c r="E324" s="426" t="s">
        <v>162</v>
      </c>
      <c r="F324" s="426" t="s">
        <v>725</v>
      </c>
      <c r="G324" s="414" t="s">
        <v>595</v>
      </c>
      <c r="H324" s="415">
        <v>44993</v>
      </c>
      <c r="I324" s="415">
        <v>44993</v>
      </c>
      <c r="J324" s="416">
        <f>BDCORRECTIVAINF[[#This Row],[Fecha Fin]]-BDCORRECTIVAINF[[#This Row],[Fecha entrada]]+1</f>
        <v>1</v>
      </c>
      <c r="K324" s="417"/>
      <c r="L324" s="417"/>
      <c r="M324" s="417">
        <v>1</v>
      </c>
      <c r="N324" s="417"/>
      <c r="O324" s="417"/>
      <c r="P324" s="418"/>
      <c r="Q324" s="418"/>
      <c r="R324" s="418"/>
      <c r="S324" s="418"/>
      <c r="T324" s="418"/>
      <c r="U324" s="418"/>
      <c r="V324" s="418"/>
      <c r="W324" s="418"/>
      <c r="X324" s="418"/>
      <c r="Y324" s="418"/>
      <c r="Z324" s="418"/>
      <c r="AA324" s="418"/>
      <c r="AB324" s="418"/>
      <c r="AC324" s="418"/>
      <c r="AD324" s="418"/>
      <c r="AE324" s="418"/>
      <c r="AF324" s="418"/>
      <c r="AG324" s="418"/>
      <c r="AH324" s="418"/>
      <c r="AI324" s="418"/>
      <c r="AJ324" s="418"/>
      <c r="AK324" s="418"/>
      <c r="AL324" s="418"/>
      <c r="AM324" s="418"/>
      <c r="AN324" s="418"/>
      <c r="AO324" s="418"/>
      <c r="AP324" s="418"/>
      <c r="AQ324" s="418"/>
      <c r="AR324" s="418"/>
      <c r="AS324" s="418"/>
      <c r="AT324" s="418"/>
      <c r="AU324" s="418"/>
      <c r="AV324" s="418"/>
      <c r="AW324" s="418"/>
      <c r="AX324" s="418"/>
      <c r="AY324" s="418"/>
      <c r="AZ324" s="418"/>
      <c r="BA324" s="418"/>
      <c r="BB324" s="418"/>
      <c r="BC324" s="418"/>
      <c r="BD324" s="418"/>
      <c r="BE324" s="420"/>
      <c r="BF324" s="420"/>
      <c r="BG324" s="420"/>
      <c r="BH324" s="420"/>
      <c r="BI324" s="420"/>
      <c r="BJ324" s="420"/>
      <c r="BK324" s="420"/>
      <c r="BL324" s="420"/>
      <c r="BM324" s="420"/>
      <c r="BN324" s="420"/>
      <c r="BO324" s="420"/>
      <c r="BP324" s="420"/>
      <c r="BQ324" s="420"/>
      <c r="BR324" s="420"/>
      <c r="BS324" s="418"/>
      <c r="BT324" s="418"/>
      <c r="BU32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4" s="423">
        <f>+SUM(BDCORRECTIVAINF[[#This Row],[Coste Chasis]:[Coste Mecanica]])</f>
        <v>0</v>
      </c>
    </row>
    <row r="325" spans="1:78" ht="12.75" x14ac:dyDescent="0.2">
      <c r="A325" s="411"/>
      <c r="B325" s="412" t="s">
        <v>130</v>
      </c>
      <c r="C325" s="426" t="s">
        <v>81</v>
      </c>
      <c r="D325" s="426" t="s">
        <v>639</v>
      </c>
      <c r="E325" s="426" t="s">
        <v>162</v>
      </c>
      <c r="F325" s="426" t="s">
        <v>648</v>
      </c>
      <c r="G325" s="414" t="s">
        <v>595</v>
      </c>
      <c r="H325" s="415">
        <v>45012</v>
      </c>
      <c r="I325" s="415">
        <v>45012</v>
      </c>
      <c r="J325" s="416">
        <f>BDCORRECTIVAINF[[#This Row],[Fecha Fin]]-BDCORRECTIVAINF[[#This Row],[Fecha entrada]]+1</f>
        <v>1</v>
      </c>
      <c r="K325" s="417">
        <v>1</v>
      </c>
      <c r="L325" s="417"/>
      <c r="M325" s="417"/>
      <c r="N325" s="417"/>
      <c r="O325" s="417"/>
      <c r="P325" s="418"/>
      <c r="Q325" s="418"/>
      <c r="R325" s="418"/>
      <c r="S325" s="418"/>
      <c r="T325" s="418"/>
      <c r="U325" s="418"/>
      <c r="V325" s="418"/>
      <c r="W325" s="418">
        <v>1</v>
      </c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418"/>
      <c r="AL325" s="418"/>
      <c r="AM325" s="418"/>
      <c r="AN325" s="418"/>
      <c r="AO325" s="418"/>
      <c r="AP325" s="418"/>
      <c r="AQ325" s="418"/>
      <c r="AR325" s="418"/>
      <c r="AS325" s="418"/>
      <c r="AT325" s="418"/>
      <c r="AU325" s="418"/>
      <c r="AV325" s="418"/>
      <c r="AW325" s="418"/>
      <c r="AX325" s="418"/>
      <c r="AY325" s="418"/>
      <c r="AZ325" s="418"/>
      <c r="BA325" s="418"/>
      <c r="BB325" s="418"/>
      <c r="BC325" s="418"/>
      <c r="BD325" s="418"/>
      <c r="BE325" s="420"/>
      <c r="BF325" s="420"/>
      <c r="BG325" s="420"/>
      <c r="BH325" s="420"/>
      <c r="BI325" s="420"/>
      <c r="BJ325" s="420"/>
      <c r="BK325" s="420"/>
      <c r="BL325" s="420"/>
      <c r="BM325" s="420"/>
      <c r="BN325" s="420"/>
      <c r="BO325" s="420"/>
      <c r="BP325" s="420"/>
      <c r="BQ325" s="420"/>
      <c r="BR325" s="420"/>
      <c r="BS325" s="418"/>
      <c r="BT325" s="418"/>
      <c r="BU32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2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5" s="423">
        <f>+SUM(BDCORRECTIVAINF[[#This Row],[Coste Chasis]:[Coste Mecanica]])</f>
        <v>95000</v>
      </c>
    </row>
    <row r="326" spans="1:78" ht="12.75" x14ac:dyDescent="0.2">
      <c r="A326" s="411"/>
      <c r="B326" s="412" t="s">
        <v>133</v>
      </c>
      <c r="C326" s="426" t="s">
        <v>81</v>
      </c>
      <c r="D326" s="426" t="s">
        <v>639</v>
      </c>
      <c r="E326" s="426" t="s">
        <v>162</v>
      </c>
      <c r="F326" s="426" t="s">
        <v>640</v>
      </c>
      <c r="G326" s="414" t="s">
        <v>595</v>
      </c>
      <c r="H326" s="415">
        <v>45013</v>
      </c>
      <c r="I326" s="415">
        <v>45013</v>
      </c>
      <c r="J326" s="416">
        <f>BDCORRECTIVAINF[[#This Row],[Fecha Fin]]-BDCORRECTIVAINF[[#This Row],[Fecha entrada]]+1</f>
        <v>1</v>
      </c>
      <c r="K326" s="417"/>
      <c r="L326" s="417">
        <v>1</v>
      </c>
      <c r="M326" s="417"/>
      <c r="N326" s="417"/>
      <c r="O326" s="417"/>
      <c r="P326" s="418"/>
      <c r="Q326" s="418"/>
      <c r="R326" s="418"/>
      <c r="S326" s="418"/>
      <c r="T326" s="418"/>
      <c r="U326" s="418"/>
      <c r="V326" s="418"/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418"/>
      <c r="AL326" s="418"/>
      <c r="AM326" s="418"/>
      <c r="AN326" s="418"/>
      <c r="AO326" s="418"/>
      <c r="AP326" s="418"/>
      <c r="AQ326" s="418"/>
      <c r="AR326" s="418"/>
      <c r="AS326" s="418"/>
      <c r="AT326" s="418"/>
      <c r="AU326" s="418"/>
      <c r="AV326" s="418"/>
      <c r="AW326" s="418"/>
      <c r="AX326" s="418"/>
      <c r="AY326" s="418">
        <v>1</v>
      </c>
      <c r="AZ326" s="418">
        <v>1</v>
      </c>
      <c r="BA326" s="418"/>
      <c r="BB326" s="418"/>
      <c r="BC326" s="418"/>
      <c r="BD326" s="418"/>
      <c r="BE326" s="420"/>
      <c r="BF326" s="420"/>
      <c r="BG326" s="420"/>
      <c r="BH326" s="420"/>
      <c r="BI326" s="420"/>
      <c r="BJ326" s="420"/>
      <c r="BK326" s="420"/>
      <c r="BL326" s="420"/>
      <c r="BM326" s="420"/>
      <c r="BN326" s="420"/>
      <c r="BO326" s="420"/>
      <c r="BP326" s="420"/>
      <c r="BQ326" s="420"/>
      <c r="BR326" s="420"/>
      <c r="BS326" s="418"/>
      <c r="BT326" s="418"/>
      <c r="BU32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2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6" s="423">
        <f>+SUM(BDCORRECTIVAINF[[#This Row],[Coste Chasis]:[Coste Mecanica]])</f>
        <v>2100</v>
      </c>
    </row>
    <row r="327" spans="1:78" ht="12.75" x14ac:dyDescent="0.2">
      <c r="A327" s="411"/>
      <c r="B327" s="412" t="s">
        <v>133</v>
      </c>
      <c r="C327" s="426" t="s">
        <v>81</v>
      </c>
      <c r="D327" s="426" t="s">
        <v>639</v>
      </c>
      <c r="E327" s="426" t="s">
        <v>162</v>
      </c>
      <c r="F327" s="426" t="s">
        <v>640</v>
      </c>
      <c r="G327" s="414" t="s">
        <v>595</v>
      </c>
      <c r="H327" s="415">
        <v>45014</v>
      </c>
      <c r="I327" s="415">
        <v>45014</v>
      </c>
      <c r="J327" s="416">
        <f>BDCORRECTIVAINF[[#This Row],[Fecha Fin]]-BDCORRECTIVAINF[[#This Row],[Fecha entrada]]+1</f>
        <v>1</v>
      </c>
      <c r="K327" s="417"/>
      <c r="L327" s="417"/>
      <c r="M327" s="417"/>
      <c r="N327" s="417"/>
      <c r="O327" s="417">
        <v>1</v>
      </c>
      <c r="P327" s="418"/>
      <c r="Q327" s="418"/>
      <c r="R327" s="418"/>
      <c r="S327" s="418"/>
      <c r="T327" s="418"/>
      <c r="U327" s="418"/>
      <c r="V327" s="418"/>
      <c r="W327" s="418"/>
      <c r="X327" s="418"/>
      <c r="Y327" s="418"/>
      <c r="Z327" s="418"/>
      <c r="AA327" s="418"/>
      <c r="AB327" s="418"/>
      <c r="AC327" s="418"/>
      <c r="AD327" s="418"/>
      <c r="AE327" s="418"/>
      <c r="AF327" s="418"/>
      <c r="AG327" s="418"/>
      <c r="AH327" s="418"/>
      <c r="AI327" s="418"/>
      <c r="AJ327" s="418"/>
      <c r="AK327" s="418"/>
      <c r="AL327" s="418"/>
      <c r="AM327" s="418"/>
      <c r="AN327" s="418"/>
      <c r="AO327" s="418"/>
      <c r="AP327" s="418"/>
      <c r="AQ327" s="418"/>
      <c r="AR327" s="418"/>
      <c r="AS327" s="418"/>
      <c r="AT327" s="418"/>
      <c r="AU327" s="418"/>
      <c r="AV327" s="418"/>
      <c r="AW327" s="418"/>
      <c r="AX327" s="418"/>
      <c r="AY327" s="418"/>
      <c r="AZ327" s="418"/>
      <c r="BA327" s="418"/>
      <c r="BB327" s="418"/>
      <c r="BC327" s="418"/>
      <c r="BD327" s="418"/>
      <c r="BE327" s="420"/>
      <c r="BF327" s="420"/>
      <c r="BG327" s="420"/>
      <c r="BH327" s="420"/>
      <c r="BI327" s="420"/>
      <c r="BJ327" s="420"/>
      <c r="BK327" s="420"/>
      <c r="BL327" s="420"/>
      <c r="BM327" s="420"/>
      <c r="BN327" s="420"/>
      <c r="BO327" s="420"/>
      <c r="BP327" s="420"/>
      <c r="BQ327" s="420"/>
      <c r="BR327" s="420"/>
      <c r="BS327" s="418"/>
      <c r="BT327" s="418"/>
      <c r="BU32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2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7" s="423">
        <f>+SUM(BDCORRECTIVAINF[[#This Row],[Coste Chasis]:[Coste Mecanica]])</f>
        <v>0</v>
      </c>
    </row>
    <row r="328" spans="1:78" ht="12.75" x14ac:dyDescent="0.2">
      <c r="A328" s="411"/>
      <c r="B328" s="412" t="s">
        <v>109</v>
      </c>
      <c r="C328" s="426" t="s">
        <v>81</v>
      </c>
      <c r="D328" s="426" t="s">
        <v>639</v>
      </c>
      <c r="E328" s="426" t="s">
        <v>162</v>
      </c>
      <c r="F328" s="426" t="s">
        <v>680</v>
      </c>
      <c r="G328" s="414" t="s">
        <v>595</v>
      </c>
      <c r="H328" s="415">
        <v>45014</v>
      </c>
      <c r="I328" s="415">
        <v>45014</v>
      </c>
      <c r="J328" s="416">
        <f>BDCORRECTIVAINF[[#This Row],[Fecha Fin]]-BDCORRECTIVAINF[[#This Row],[Fecha entrada]]+1</f>
        <v>1</v>
      </c>
      <c r="K328" s="417"/>
      <c r="L328" s="417">
        <v>1</v>
      </c>
      <c r="M328" s="417"/>
      <c r="N328" s="417"/>
      <c r="O328" s="417"/>
      <c r="P328" s="418"/>
      <c r="Q328" s="418"/>
      <c r="R328" s="418"/>
      <c r="S328" s="418"/>
      <c r="T328" s="418"/>
      <c r="U328" s="418"/>
      <c r="V328" s="418"/>
      <c r="W328" s="418"/>
      <c r="X328" s="418"/>
      <c r="Y328" s="418"/>
      <c r="Z328" s="418"/>
      <c r="AA328" s="418"/>
      <c r="AB328" s="418"/>
      <c r="AC328" s="418"/>
      <c r="AD328" s="418"/>
      <c r="AE328" s="418"/>
      <c r="AF328" s="418"/>
      <c r="AG328" s="418"/>
      <c r="AH328" s="418"/>
      <c r="AI328" s="418"/>
      <c r="AJ328" s="418"/>
      <c r="AK328" s="418"/>
      <c r="AL328" s="418"/>
      <c r="AM328" s="418"/>
      <c r="AN328" s="418"/>
      <c r="AO328" s="418"/>
      <c r="AP328" s="418"/>
      <c r="AQ328" s="418"/>
      <c r="AR328" s="418"/>
      <c r="AS328" s="418"/>
      <c r="AT328" s="418"/>
      <c r="AU328" s="418"/>
      <c r="AV328" s="418"/>
      <c r="AW328" s="418"/>
      <c r="AX328" s="418"/>
      <c r="AY328" s="418">
        <v>1</v>
      </c>
      <c r="AZ328" s="418">
        <v>1</v>
      </c>
      <c r="BA328" s="418"/>
      <c r="BB328" s="418"/>
      <c r="BC328" s="418"/>
      <c r="BD328" s="418"/>
      <c r="BE328" s="420"/>
      <c r="BF328" s="420"/>
      <c r="BG328" s="420"/>
      <c r="BH328" s="420"/>
      <c r="BI328" s="420"/>
      <c r="BJ328" s="420"/>
      <c r="BK328" s="420"/>
      <c r="BL328" s="420"/>
      <c r="BM328" s="420"/>
      <c r="BN328" s="420"/>
      <c r="BO328" s="420"/>
      <c r="BP328" s="420"/>
      <c r="BQ328" s="420"/>
      <c r="BR328" s="420"/>
      <c r="BS328" s="418"/>
      <c r="BT328" s="418"/>
      <c r="BU32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2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8" s="423">
        <f>+SUM(BDCORRECTIVAINF[[#This Row],[Coste Chasis]:[Coste Mecanica]])</f>
        <v>2100</v>
      </c>
    </row>
    <row r="329" spans="1:78" ht="12.75" x14ac:dyDescent="0.2">
      <c r="A329" s="411"/>
      <c r="B329" s="412" t="s">
        <v>156</v>
      </c>
      <c r="C329" s="426" t="s">
        <v>178</v>
      </c>
      <c r="D329" s="426" t="s">
        <v>639</v>
      </c>
      <c r="E329" s="426" t="s">
        <v>162</v>
      </c>
      <c r="F329" s="426" t="s">
        <v>725</v>
      </c>
      <c r="G329" s="414" t="s">
        <v>595</v>
      </c>
      <c r="H329" s="415">
        <v>45014</v>
      </c>
      <c r="I329" s="415">
        <v>45014</v>
      </c>
      <c r="J329" s="416">
        <f>BDCORRECTIVAINF[[#This Row],[Fecha Fin]]-BDCORRECTIVAINF[[#This Row],[Fecha entrada]]+1</f>
        <v>1</v>
      </c>
      <c r="K329" s="417"/>
      <c r="L329" s="417">
        <v>1</v>
      </c>
      <c r="M329" s="417"/>
      <c r="N329" s="417"/>
      <c r="O329" s="417"/>
      <c r="P329" s="418"/>
      <c r="Q329" s="418"/>
      <c r="R329" s="418"/>
      <c r="S329" s="418"/>
      <c r="T329" s="418"/>
      <c r="U329" s="418"/>
      <c r="V329" s="418"/>
      <c r="W329" s="418"/>
      <c r="X329" s="418"/>
      <c r="Y329" s="418"/>
      <c r="Z329" s="418"/>
      <c r="AA329" s="418"/>
      <c r="AB329" s="418"/>
      <c r="AC329" s="418"/>
      <c r="AD329" s="418"/>
      <c r="AE329" s="418"/>
      <c r="AF329" s="418"/>
      <c r="AG329" s="418"/>
      <c r="AH329" s="418"/>
      <c r="AI329" s="418"/>
      <c r="AJ329" s="418"/>
      <c r="AK329" s="418"/>
      <c r="AL329" s="418"/>
      <c r="AM329" s="418"/>
      <c r="AN329" s="418"/>
      <c r="AO329" s="418"/>
      <c r="AP329" s="418"/>
      <c r="AQ329" s="418"/>
      <c r="AR329" s="418"/>
      <c r="AS329" s="418"/>
      <c r="AT329" s="418"/>
      <c r="AU329" s="418"/>
      <c r="AV329" s="418"/>
      <c r="AW329" s="418"/>
      <c r="AX329" s="418"/>
      <c r="AY329" s="418">
        <v>1</v>
      </c>
      <c r="AZ329" s="418">
        <v>1</v>
      </c>
      <c r="BA329" s="418"/>
      <c r="BB329" s="418"/>
      <c r="BC329" s="418"/>
      <c r="BD329" s="418"/>
      <c r="BE329" s="420"/>
      <c r="BF329" s="420"/>
      <c r="BG329" s="420"/>
      <c r="BH329" s="420"/>
      <c r="BI329" s="420"/>
      <c r="BJ329" s="420"/>
      <c r="BK329" s="420"/>
      <c r="BL329" s="420"/>
      <c r="BM329" s="420"/>
      <c r="BN329" s="420"/>
      <c r="BO329" s="420"/>
      <c r="BP329" s="420"/>
      <c r="BQ329" s="420"/>
      <c r="BR329" s="420"/>
      <c r="BS329" s="418"/>
      <c r="BT329" s="418"/>
      <c r="BU32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2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2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2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2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29" s="423">
        <f>+SUM(BDCORRECTIVAINF[[#This Row],[Coste Chasis]:[Coste Mecanica]])</f>
        <v>2100</v>
      </c>
    </row>
    <row r="330" spans="1:78" ht="12.75" x14ac:dyDescent="0.2">
      <c r="A330" s="411"/>
      <c r="B330" s="412" t="s">
        <v>237</v>
      </c>
      <c r="C330" s="426" t="s">
        <v>82</v>
      </c>
      <c r="D330" s="426" t="s">
        <v>704</v>
      </c>
      <c r="E330" s="426" t="s">
        <v>162</v>
      </c>
      <c r="F330" s="426" t="s">
        <v>718</v>
      </c>
      <c r="G330" s="414" t="s">
        <v>595</v>
      </c>
      <c r="H330" s="415">
        <v>45014</v>
      </c>
      <c r="I330" s="415">
        <v>45014</v>
      </c>
      <c r="J330" s="416">
        <f>BDCORRECTIVAINF[[#This Row],[Fecha Fin]]-BDCORRECTIVAINF[[#This Row],[Fecha entrada]]+1</f>
        <v>1</v>
      </c>
      <c r="K330" s="417"/>
      <c r="L330" s="417">
        <v>1</v>
      </c>
      <c r="M330" s="417"/>
      <c r="N330" s="417"/>
      <c r="O330" s="417"/>
      <c r="P330" s="418"/>
      <c r="Q330" s="418"/>
      <c r="R330" s="418"/>
      <c r="S330" s="418"/>
      <c r="T330" s="418"/>
      <c r="U330" s="418"/>
      <c r="V330" s="418"/>
      <c r="W330" s="418"/>
      <c r="X330" s="418"/>
      <c r="Y330" s="418"/>
      <c r="Z330" s="418"/>
      <c r="AA330" s="418"/>
      <c r="AB330" s="418"/>
      <c r="AC330" s="418"/>
      <c r="AD330" s="418"/>
      <c r="AE330" s="418"/>
      <c r="AF330" s="418"/>
      <c r="AG330" s="418"/>
      <c r="AH330" s="418"/>
      <c r="AI330" s="418"/>
      <c r="AJ330" s="418"/>
      <c r="AK330" s="418"/>
      <c r="AL330" s="418"/>
      <c r="AM330" s="418"/>
      <c r="AN330" s="418"/>
      <c r="AO330" s="418"/>
      <c r="AP330" s="418"/>
      <c r="AQ330" s="418"/>
      <c r="AR330" s="418"/>
      <c r="AS330" s="418"/>
      <c r="AT330" s="418"/>
      <c r="AU330" s="418"/>
      <c r="AV330" s="418"/>
      <c r="AW330" s="418"/>
      <c r="AX330" s="418"/>
      <c r="AY330" s="418">
        <v>1</v>
      </c>
      <c r="AZ330" s="418">
        <v>1</v>
      </c>
      <c r="BA330" s="418"/>
      <c r="BB330" s="418"/>
      <c r="BC330" s="418"/>
      <c r="BD330" s="418"/>
      <c r="BE330" s="420"/>
      <c r="BF330" s="420"/>
      <c r="BG330" s="420"/>
      <c r="BH330" s="420"/>
      <c r="BI330" s="420"/>
      <c r="BJ330" s="420"/>
      <c r="BK330" s="420"/>
      <c r="BL330" s="420"/>
      <c r="BM330" s="420"/>
      <c r="BN330" s="420"/>
      <c r="BO330" s="420"/>
      <c r="BP330" s="420"/>
      <c r="BQ330" s="420"/>
      <c r="BR330" s="420"/>
      <c r="BS330" s="418"/>
      <c r="BT330" s="418"/>
      <c r="BU33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0" s="423">
        <f>+SUM(BDCORRECTIVAINF[[#This Row],[Coste Chasis]:[Coste Mecanica]])</f>
        <v>2100</v>
      </c>
    </row>
    <row r="331" spans="1:78" ht="12.75" x14ac:dyDescent="0.2">
      <c r="A331" s="411"/>
      <c r="B331" s="412" t="s">
        <v>129</v>
      </c>
      <c r="C331" s="426" t="s">
        <v>81</v>
      </c>
      <c r="D331" s="426" t="s">
        <v>639</v>
      </c>
      <c r="E331" s="426" t="s">
        <v>162</v>
      </c>
      <c r="F331" s="426" t="s">
        <v>640</v>
      </c>
      <c r="G331" s="414" t="s">
        <v>595</v>
      </c>
      <c r="H331" s="415">
        <v>45014</v>
      </c>
      <c r="I331" s="415">
        <v>45014</v>
      </c>
      <c r="J331" s="416">
        <f>BDCORRECTIVAINF[[#This Row],[Fecha Fin]]-BDCORRECTIVAINF[[#This Row],[Fecha entrada]]+1</f>
        <v>1</v>
      </c>
      <c r="K331" s="417"/>
      <c r="L331" s="417">
        <v>1</v>
      </c>
      <c r="M331" s="417"/>
      <c r="N331" s="417"/>
      <c r="O331" s="417"/>
      <c r="P331" s="418"/>
      <c r="Q331" s="418"/>
      <c r="R331" s="418"/>
      <c r="S331" s="418"/>
      <c r="T331" s="418"/>
      <c r="U331" s="418"/>
      <c r="V331" s="418"/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418"/>
      <c r="AL331" s="418"/>
      <c r="AM331" s="418"/>
      <c r="AN331" s="418"/>
      <c r="AO331" s="418"/>
      <c r="AP331" s="418"/>
      <c r="AQ331" s="418"/>
      <c r="AR331" s="418"/>
      <c r="AS331" s="418"/>
      <c r="AT331" s="418"/>
      <c r="AU331" s="418"/>
      <c r="AV331" s="418"/>
      <c r="AW331" s="418"/>
      <c r="AX331" s="418"/>
      <c r="AY331" s="418">
        <v>1</v>
      </c>
      <c r="AZ331" s="418">
        <v>1</v>
      </c>
      <c r="BA331" s="418"/>
      <c r="BB331" s="418"/>
      <c r="BC331" s="418"/>
      <c r="BD331" s="418"/>
      <c r="BE331" s="420"/>
      <c r="BF331" s="420"/>
      <c r="BG331" s="420"/>
      <c r="BH331" s="420"/>
      <c r="BI331" s="420"/>
      <c r="BJ331" s="420"/>
      <c r="BK331" s="420"/>
      <c r="BL331" s="420"/>
      <c r="BM331" s="420"/>
      <c r="BN331" s="420"/>
      <c r="BO331" s="420"/>
      <c r="BP331" s="420"/>
      <c r="BQ331" s="420"/>
      <c r="BR331" s="420"/>
      <c r="BS331" s="418"/>
      <c r="BT331" s="418"/>
      <c r="BU33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1" s="423">
        <f>+SUM(BDCORRECTIVAINF[[#This Row],[Coste Chasis]:[Coste Mecanica]])</f>
        <v>2100</v>
      </c>
    </row>
    <row r="332" spans="1:78" ht="12.75" x14ac:dyDescent="0.2">
      <c r="A332" s="411"/>
      <c r="B332" s="412" t="s">
        <v>109</v>
      </c>
      <c r="C332" s="426" t="s">
        <v>81</v>
      </c>
      <c r="D332" s="426" t="s">
        <v>639</v>
      </c>
      <c r="E332" s="426" t="s">
        <v>162</v>
      </c>
      <c r="F332" s="426" t="s">
        <v>680</v>
      </c>
      <c r="G332" s="414" t="s">
        <v>595</v>
      </c>
      <c r="H332" s="415">
        <v>45015</v>
      </c>
      <c r="I332" s="415">
        <v>45015</v>
      </c>
      <c r="J332" s="416">
        <f>BDCORRECTIVAINF[[#This Row],[Fecha Fin]]-BDCORRECTIVAINF[[#This Row],[Fecha entrada]]+1</f>
        <v>1</v>
      </c>
      <c r="K332" s="417"/>
      <c r="L332" s="417">
        <v>1</v>
      </c>
      <c r="M332" s="417"/>
      <c r="N332" s="417"/>
      <c r="O332" s="417"/>
      <c r="P332" s="418"/>
      <c r="Q332" s="418"/>
      <c r="R332" s="418"/>
      <c r="S332" s="418"/>
      <c r="T332" s="418"/>
      <c r="U332" s="418"/>
      <c r="V332" s="418"/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418"/>
      <c r="AL332" s="418"/>
      <c r="AM332" s="418"/>
      <c r="AN332" s="418"/>
      <c r="AO332" s="418"/>
      <c r="AP332" s="418"/>
      <c r="AQ332" s="418"/>
      <c r="AR332" s="418"/>
      <c r="AS332" s="418"/>
      <c r="AT332" s="418"/>
      <c r="AU332" s="418"/>
      <c r="AV332" s="418"/>
      <c r="AW332" s="418"/>
      <c r="AX332" s="418"/>
      <c r="AY332" s="418">
        <v>1</v>
      </c>
      <c r="AZ332" s="418">
        <v>1</v>
      </c>
      <c r="BA332" s="418"/>
      <c r="BB332" s="418"/>
      <c r="BC332" s="418"/>
      <c r="BD332" s="418"/>
      <c r="BE332" s="420"/>
      <c r="BF332" s="420"/>
      <c r="BG332" s="420"/>
      <c r="BH332" s="420"/>
      <c r="BI332" s="420"/>
      <c r="BJ332" s="420"/>
      <c r="BK332" s="420"/>
      <c r="BL332" s="420"/>
      <c r="BM332" s="420"/>
      <c r="BN332" s="420"/>
      <c r="BO332" s="420"/>
      <c r="BP332" s="420"/>
      <c r="BQ332" s="420"/>
      <c r="BR332" s="420"/>
      <c r="BS332" s="418"/>
      <c r="BT332" s="418"/>
      <c r="BU33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2" s="423">
        <f>+SUM(BDCORRECTIVAINF[[#This Row],[Coste Chasis]:[Coste Mecanica]])</f>
        <v>2100</v>
      </c>
    </row>
    <row r="333" spans="1:78" ht="12.75" x14ac:dyDescent="0.2">
      <c r="A333" s="411"/>
      <c r="B333" s="412" t="s">
        <v>235</v>
      </c>
      <c r="C333" s="426" t="s">
        <v>81</v>
      </c>
      <c r="D333" s="426" t="s">
        <v>639</v>
      </c>
      <c r="E333" s="426" t="s">
        <v>164</v>
      </c>
      <c r="F333" s="426" t="s">
        <v>687</v>
      </c>
      <c r="G333" s="414" t="s">
        <v>596</v>
      </c>
      <c r="H333" s="415">
        <v>45016</v>
      </c>
      <c r="I333" s="415">
        <v>45016</v>
      </c>
      <c r="J333" s="416">
        <f>BDCORRECTIVAINF[[#This Row],[Fecha Fin]]-BDCORRECTIVAINF[[#This Row],[Fecha entrada]]+1</f>
        <v>1</v>
      </c>
      <c r="K333" s="417"/>
      <c r="L333" s="417"/>
      <c r="M333" s="417"/>
      <c r="N333" s="417"/>
      <c r="O333" s="417">
        <v>1</v>
      </c>
      <c r="P333" s="418"/>
      <c r="Q333" s="418"/>
      <c r="R333" s="418"/>
      <c r="S333" s="418"/>
      <c r="T333" s="418"/>
      <c r="U333" s="418"/>
      <c r="V333" s="418"/>
      <c r="W333" s="418">
        <v>1</v>
      </c>
      <c r="X333" s="418"/>
      <c r="Y333" s="418"/>
      <c r="Z333" s="418"/>
      <c r="AA333" s="418"/>
      <c r="AB333" s="418"/>
      <c r="AC333" s="418"/>
      <c r="AD333" s="418"/>
      <c r="AE333" s="418"/>
      <c r="AF333" s="418"/>
      <c r="AG333" s="418"/>
      <c r="AH333" s="418"/>
      <c r="AI333" s="418"/>
      <c r="AJ333" s="418"/>
      <c r="AK333" s="418"/>
      <c r="AL333" s="418"/>
      <c r="AM333" s="418"/>
      <c r="AN333" s="418"/>
      <c r="AO333" s="418"/>
      <c r="AP333" s="418"/>
      <c r="AQ333" s="418"/>
      <c r="AR333" s="418"/>
      <c r="AS333" s="418"/>
      <c r="AT333" s="418"/>
      <c r="AU333" s="418"/>
      <c r="AV333" s="418"/>
      <c r="AW333" s="418"/>
      <c r="AX333" s="418"/>
      <c r="AY333" s="418"/>
      <c r="AZ333" s="418"/>
      <c r="BA333" s="418"/>
      <c r="BB333" s="418"/>
      <c r="BC333" s="418"/>
      <c r="BD333" s="418"/>
      <c r="BE333" s="420"/>
      <c r="BF333" s="420"/>
      <c r="BG333" s="420"/>
      <c r="BH333" s="420"/>
      <c r="BI333" s="420"/>
      <c r="BJ333" s="420"/>
      <c r="BK333" s="420"/>
      <c r="BL333" s="420"/>
      <c r="BM333" s="420"/>
      <c r="BN333" s="420"/>
      <c r="BO333" s="420"/>
      <c r="BP333" s="420"/>
      <c r="BQ333" s="420"/>
      <c r="BR333" s="420"/>
      <c r="BS333" s="418"/>
      <c r="BT333" s="418"/>
      <c r="BU33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3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3" s="423">
        <f>+SUM(BDCORRECTIVAINF[[#This Row],[Coste Chasis]:[Coste Mecanica]])</f>
        <v>95000</v>
      </c>
    </row>
    <row r="334" spans="1:78" ht="12.75" x14ac:dyDescent="0.2">
      <c r="A334" s="411"/>
      <c r="B334" s="412" t="s">
        <v>154</v>
      </c>
      <c r="C334" s="426" t="s">
        <v>178</v>
      </c>
      <c r="D334" s="426" t="s">
        <v>639</v>
      </c>
      <c r="E334" s="426" t="s">
        <v>164</v>
      </c>
      <c r="F334" s="426" t="s">
        <v>698</v>
      </c>
      <c r="G334" s="414" t="s">
        <v>596</v>
      </c>
      <c r="H334" s="415">
        <v>45012</v>
      </c>
      <c r="I334" s="415">
        <v>45012</v>
      </c>
      <c r="J334" s="416">
        <f>BDCORRECTIVAINF[[#This Row],[Fecha Fin]]-BDCORRECTIVAINF[[#This Row],[Fecha entrada]]+1</f>
        <v>1</v>
      </c>
      <c r="K334" s="417"/>
      <c r="L334" s="417">
        <v>1</v>
      </c>
      <c r="M334" s="417"/>
      <c r="N334" s="417"/>
      <c r="O334" s="417"/>
      <c r="P334" s="418"/>
      <c r="Q334" s="418"/>
      <c r="R334" s="418"/>
      <c r="S334" s="418"/>
      <c r="T334" s="418"/>
      <c r="U334" s="418"/>
      <c r="V334" s="418"/>
      <c r="W334" s="418"/>
      <c r="X334" s="418"/>
      <c r="Y334" s="418"/>
      <c r="Z334" s="418"/>
      <c r="AA334" s="418"/>
      <c r="AB334" s="418"/>
      <c r="AC334" s="418"/>
      <c r="AD334" s="418"/>
      <c r="AE334" s="418"/>
      <c r="AF334" s="418"/>
      <c r="AG334" s="418"/>
      <c r="AH334" s="418"/>
      <c r="AI334" s="418"/>
      <c r="AJ334" s="418"/>
      <c r="AK334" s="418"/>
      <c r="AL334" s="418"/>
      <c r="AM334" s="418"/>
      <c r="AN334" s="418"/>
      <c r="AO334" s="418"/>
      <c r="AP334" s="418"/>
      <c r="AQ334" s="418"/>
      <c r="AR334" s="418"/>
      <c r="AS334" s="418"/>
      <c r="AT334" s="418"/>
      <c r="AU334" s="418"/>
      <c r="AV334" s="418"/>
      <c r="AW334" s="418"/>
      <c r="AX334" s="418"/>
      <c r="AY334" s="418">
        <v>1</v>
      </c>
      <c r="AZ334" s="418">
        <v>1</v>
      </c>
      <c r="BA334" s="418"/>
      <c r="BB334" s="418"/>
      <c r="BC334" s="418"/>
      <c r="BD334" s="418"/>
      <c r="BE334" s="420"/>
      <c r="BF334" s="420"/>
      <c r="BG334" s="420"/>
      <c r="BH334" s="420"/>
      <c r="BI334" s="420"/>
      <c r="BJ334" s="420"/>
      <c r="BK334" s="420"/>
      <c r="BL334" s="420"/>
      <c r="BM334" s="420"/>
      <c r="BN334" s="420"/>
      <c r="BO334" s="420"/>
      <c r="BP334" s="420"/>
      <c r="BQ334" s="420"/>
      <c r="BR334" s="420"/>
      <c r="BS334" s="418"/>
      <c r="BT334" s="418"/>
      <c r="BU33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4" s="423">
        <f>+SUM(BDCORRECTIVAINF[[#This Row],[Coste Chasis]:[Coste Mecanica]])</f>
        <v>2100</v>
      </c>
    </row>
    <row r="335" spans="1:78" ht="12.75" x14ac:dyDescent="0.2">
      <c r="A335" s="411"/>
      <c r="B335" s="412" t="s">
        <v>155</v>
      </c>
      <c r="C335" s="426" t="s">
        <v>178</v>
      </c>
      <c r="D335" s="426" t="s">
        <v>639</v>
      </c>
      <c r="E335" s="426" t="s">
        <v>163</v>
      </c>
      <c r="F335" s="426" t="s">
        <v>698</v>
      </c>
      <c r="G335" s="414" t="s">
        <v>596</v>
      </c>
      <c r="H335" s="415">
        <v>44993</v>
      </c>
      <c r="I335" s="415">
        <v>44993</v>
      </c>
      <c r="J335" s="416">
        <f>BDCORRECTIVAINF[[#This Row],[Fecha Fin]]-BDCORRECTIVAINF[[#This Row],[Fecha entrada]]+1</f>
        <v>1</v>
      </c>
      <c r="K335" s="417"/>
      <c r="L335" s="417"/>
      <c r="M335" s="417"/>
      <c r="N335" s="417"/>
      <c r="O335" s="417">
        <v>1</v>
      </c>
      <c r="P335" s="418"/>
      <c r="Q335" s="418"/>
      <c r="R335" s="418"/>
      <c r="S335" s="418"/>
      <c r="T335" s="418"/>
      <c r="U335" s="418"/>
      <c r="V335" s="418"/>
      <c r="W335" s="418"/>
      <c r="X335" s="418"/>
      <c r="Y335" s="418"/>
      <c r="Z335" s="418"/>
      <c r="AA335" s="418"/>
      <c r="AB335" s="418"/>
      <c r="AC335" s="418"/>
      <c r="AD335" s="418"/>
      <c r="AE335" s="418"/>
      <c r="AF335" s="418"/>
      <c r="AG335" s="418"/>
      <c r="AH335" s="418"/>
      <c r="AI335" s="418"/>
      <c r="AJ335" s="418"/>
      <c r="AK335" s="418"/>
      <c r="AL335" s="418"/>
      <c r="AM335" s="418"/>
      <c r="AN335" s="418"/>
      <c r="AO335" s="418"/>
      <c r="AP335" s="418"/>
      <c r="AQ335" s="418"/>
      <c r="AR335" s="418"/>
      <c r="AS335" s="418"/>
      <c r="AT335" s="418"/>
      <c r="AU335" s="418"/>
      <c r="AV335" s="418"/>
      <c r="AW335" s="418"/>
      <c r="AX335" s="418"/>
      <c r="AY335" s="418"/>
      <c r="AZ335" s="418"/>
      <c r="BA335" s="418"/>
      <c r="BB335" s="418"/>
      <c r="BC335" s="418"/>
      <c r="BD335" s="418"/>
      <c r="BE335" s="420"/>
      <c r="BF335" s="420"/>
      <c r="BG335" s="420"/>
      <c r="BH335" s="420"/>
      <c r="BI335" s="420"/>
      <c r="BJ335" s="420"/>
      <c r="BK335" s="420"/>
      <c r="BL335" s="420"/>
      <c r="BM335" s="420"/>
      <c r="BN335" s="420"/>
      <c r="BO335" s="420"/>
      <c r="BP335" s="420">
        <v>1</v>
      </c>
      <c r="BQ335" s="420"/>
      <c r="BR335" s="420"/>
      <c r="BS335" s="418"/>
      <c r="BT335" s="418"/>
      <c r="BU33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10000</v>
      </c>
      <c r="BZ335" s="423">
        <f>+SUM(BDCORRECTIVAINF[[#This Row],[Coste Chasis]:[Coste Mecanica]])</f>
        <v>10000</v>
      </c>
    </row>
    <row r="336" spans="1:78" ht="12.75" x14ac:dyDescent="0.2">
      <c r="A336" s="411"/>
      <c r="B336" s="412" t="s">
        <v>113</v>
      </c>
      <c r="C336" s="426" t="s">
        <v>81</v>
      </c>
      <c r="D336" s="426" t="s">
        <v>639</v>
      </c>
      <c r="E336" s="426" t="s">
        <v>162</v>
      </c>
      <c r="F336" s="426" t="s">
        <v>640</v>
      </c>
      <c r="G336" s="414" t="s">
        <v>595</v>
      </c>
      <c r="H336" s="415">
        <v>45003</v>
      </c>
      <c r="I336" s="415">
        <v>45003</v>
      </c>
      <c r="J336" s="416">
        <f>BDCORRECTIVAINF[[#This Row],[Fecha Fin]]-BDCORRECTIVAINF[[#This Row],[Fecha entrada]]+1</f>
        <v>1</v>
      </c>
      <c r="K336" s="417"/>
      <c r="L336" s="417"/>
      <c r="M336" s="417"/>
      <c r="N336" s="417"/>
      <c r="O336" s="417">
        <v>1</v>
      </c>
      <c r="P336" s="418"/>
      <c r="Q336" s="418"/>
      <c r="R336" s="418"/>
      <c r="S336" s="418"/>
      <c r="T336" s="418"/>
      <c r="U336" s="418"/>
      <c r="V336" s="418"/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418"/>
      <c r="AL336" s="418"/>
      <c r="AM336" s="418"/>
      <c r="AN336" s="418"/>
      <c r="AO336" s="418"/>
      <c r="AP336" s="418"/>
      <c r="AQ336" s="418"/>
      <c r="AR336" s="418"/>
      <c r="AS336" s="418"/>
      <c r="AT336" s="418"/>
      <c r="AU336" s="418"/>
      <c r="AV336" s="418"/>
      <c r="AW336" s="418"/>
      <c r="AX336" s="418"/>
      <c r="AY336" s="418"/>
      <c r="AZ336" s="418"/>
      <c r="BA336" s="418"/>
      <c r="BB336" s="418"/>
      <c r="BC336" s="418"/>
      <c r="BD336" s="418"/>
      <c r="BE336" s="420"/>
      <c r="BF336" s="420"/>
      <c r="BG336" s="420"/>
      <c r="BH336" s="420"/>
      <c r="BI336" s="420"/>
      <c r="BJ336" s="420"/>
      <c r="BK336" s="420"/>
      <c r="BL336" s="420"/>
      <c r="BM336" s="420"/>
      <c r="BN336" s="420"/>
      <c r="BO336" s="420"/>
      <c r="BP336" s="420"/>
      <c r="BQ336" s="420"/>
      <c r="BR336" s="420"/>
      <c r="BS336" s="418"/>
      <c r="BT336" s="418"/>
      <c r="BU33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6" s="423">
        <f>+SUM(BDCORRECTIVAINF[[#This Row],[Coste Chasis]:[Coste Mecanica]])</f>
        <v>0</v>
      </c>
    </row>
    <row r="337" spans="1:78" ht="12.75" x14ac:dyDescent="0.2">
      <c r="A337" s="411"/>
      <c r="B337" s="412" t="s">
        <v>156</v>
      </c>
      <c r="C337" s="426" t="s">
        <v>178</v>
      </c>
      <c r="D337" s="426" t="s">
        <v>639</v>
      </c>
      <c r="E337" s="426" t="s">
        <v>162</v>
      </c>
      <c r="F337" s="426" t="s">
        <v>725</v>
      </c>
      <c r="G337" s="414" t="s">
        <v>595</v>
      </c>
      <c r="H337" s="415">
        <v>45003</v>
      </c>
      <c r="I337" s="415">
        <v>45003</v>
      </c>
      <c r="J337" s="416">
        <f>BDCORRECTIVAINF[[#This Row],[Fecha Fin]]-BDCORRECTIVAINF[[#This Row],[Fecha entrada]]+1</f>
        <v>1</v>
      </c>
      <c r="K337" s="417"/>
      <c r="L337" s="417">
        <v>1</v>
      </c>
      <c r="M337" s="417"/>
      <c r="N337" s="417"/>
      <c r="O337" s="417"/>
      <c r="P337" s="418"/>
      <c r="Q337" s="418"/>
      <c r="R337" s="418"/>
      <c r="S337" s="418"/>
      <c r="T337" s="418"/>
      <c r="U337" s="418"/>
      <c r="V337" s="418"/>
      <c r="W337" s="418"/>
      <c r="X337" s="418"/>
      <c r="Y337" s="418"/>
      <c r="Z337" s="418"/>
      <c r="AA337" s="418"/>
      <c r="AB337" s="418"/>
      <c r="AC337" s="418"/>
      <c r="AD337" s="418"/>
      <c r="AE337" s="418"/>
      <c r="AF337" s="418"/>
      <c r="AG337" s="418"/>
      <c r="AH337" s="418"/>
      <c r="AI337" s="418"/>
      <c r="AJ337" s="418"/>
      <c r="AK337" s="418"/>
      <c r="AL337" s="418"/>
      <c r="AM337" s="418"/>
      <c r="AN337" s="418"/>
      <c r="AO337" s="418"/>
      <c r="AP337" s="418"/>
      <c r="AQ337" s="418"/>
      <c r="AR337" s="418"/>
      <c r="AS337" s="418"/>
      <c r="AT337" s="418"/>
      <c r="AU337" s="418"/>
      <c r="AV337" s="418"/>
      <c r="AW337" s="418"/>
      <c r="AX337" s="418"/>
      <c r="AY337" s="418">
        <v>1</v>
      </c>
      <c r="AZ337" s="418">
        <v>1</v>
      </c>
      <c r="BA337" s="418"/>
      <c r="BB337" s="418"/>
      <c r="BC337" s="418"/>
      <c r="BD337" s="418"/>
      <c r="BE337" s="420"/>
      <c r="BF337" s="420"/>
      <c r="BG337" s="420"/>
      <c r="BH337" s="420"/>
      <c r="BI337" s="420"/>
      <c r="BJ337" s="420"/>
      <c r="BK337" s="420"/>
      <c r="BL337" s="420"/>
      <c r="BM337" s="420"/>
      <c r="BN337" s="420"/>
      <c r="BO337" s="420"/>
      <c r="BP337" s="420"/>
      <c r="BQ337" s="420"/>
      <c r="BR337" s="420"/>
      <c r="BS337" s="418"/>
      <c r="BT337" s="418"/>
      <c r="BU33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7" s="423">
        <f>+SUM(BDCORRECTIVAINF[[#This Row],[Coste Chasis]:[Coste Mecanica]])</f>
        <v>2100</v>
      </c>
    </row>
    <row r="338" spans="1:78" ht="12.75" x14ac:dyDescent="0.2">
      <c r="A338" s="411"/>
      <c r="B338" s="412" t="s">
        <v>770</v>
      </c>
      <c r="C338" s="426" t="s">
        <v>81</v>
      </c>
      <c r="D338" s="426" t="s">
        <v>639</v>
      </c>
      <c r="E338" s="426" t="s">
        <v>161</v>
      </c>
      <c r="F338" s="426" t="s">
        <v>640</v>
      </c>
      <c r="G338" s="414" t="s">
        <v>595</v>
      </c>
      <c r="H338" s="415">
        <v>45003</v>
      </c>
      <c r="I338" s="415">
        <v>45003</v>
      </c>
      <c r="J338" s="416">
        <f>BDCORRECTIVAINF[[#This Row],[Fecha Fin]]-BDCORRECTIVAINF[[#This Row],[Fecha entrada]]+1</f>
        <v>1</v>
      </c>
      <c r="K338" s="417"/>
      <c r="L338" s="417">
        <v>1</v>
      </c>
      <c r="M338" s="417"/>
      <c r="N338" s="417"/>
      <c r="O338" s="417"/>
      <c r="P338" s="418"/>
      <c r="Q338" s="418"/>
      <c r="R338" s="418"/>
      <c r="S338" s="418"/>
      <c r="T338" s="418"/>
      <c r="U338" s="418"/>
      <c r="V338" s="418"/>
      <c r="W338" s="418"/>
      <c r="X338" s="418"/>
      <c r="Y338" s="418"/>
      <c r="Z338" s="418"/>
      <c r="AA338" s="418"/>
      <c r="AB338" s="418"/>
      <c r="AC338" s="418"/>
      <c r="AD338" s="418"/>
      <c r="AE338" s="418"/>
      <c r="AF338" s="418"/>
      <c r="AG338" s="418"/>
      <c r="AH338" s="418"/>
      <c r="AI338" s="418"/>
      <c r="AJ338" s="418"/>
      <c r="AK338" s="418"/>
      <c r="AL338" s="418"/>
      <c r="AM338" s="418"/>
      <c r="AN338" s="418"/>
      <c r="AO338" s="418"/>
      <c r="AP338" s="418"/>
      <c r="AQ338" s="418"/>
      <c r="AR338" s="418"/>
      <c r="AS338" s="418"/>
      <c r="AT338" s="418"/>
      <c r="AU338" s="418"/>
      <c r="AV338" s="418"/>
      <c r="AW338" s="418"/>
      <c r="AX338" s="418"/>
      <c r="AY338" s="418">
        <v>1</v>
      </c>
      <c r="AZ338" s="418">
        <v>1</v>
      </c>
      <c r="BA338" s="418"/>
      <c r="BB338" s="418"/>
      <c r="BC338" s="418"/>
      <c r="BD338" s="418"/>
      <c r="BE338" s="420"/>
      <c r="BF338" s="420"/>
      <c r="BG338" s="420"/>
      <c r="BH338" s="420"/>
      <c r="BI338" s="420"/>
      <c r="BJ338" s="420"/>
      <c r="BK338" s="420"/>
      <c r="BL338" s="420"/>
      <c r="BM338" s="420"/>
      <c r="BN338" s="420"/>
      <c r="BO338" s="420"/>
      <c r="BP338" s="420"/>
      <c r="BQ338" s="420"/>
      <c r="BR338" s="420"/>
      <c r="BS338" s="418"/>
      <c r="BT338" s="418"/>
      <c r="BU33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3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3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8" s="423">
        <f>+SUM(BDCORRECTIVAINF[[#This Row],[Coste Chasis]:[Coste Mecanica]])</f>
        <v>2100</v>
      </c>
    </row>
    <row r="339" spans="1:78" ht="12.75" x14ac:dyDescent="0.2">
      <c r="A339" s="411"/>
      <c r="B339" s="412" t="s">
        <v>130</v>
      </c>
      <c r="C339" s="426" t="s">
        <v>81</v>
      </c>
      <c r="D339" s="426" t="s">
        <v>639</v>
      </c>
      <c r="E339" s="426" t="s">
        <v>162</v>
      </c>
      <c r="F339" s="426" t="s">
        <v>648</v>
      </c>
      <c r="G339" s="414" t="s">
        <v>595</v>
      </c>
      <c r="H339" s="415">
        <v>45007</v>
      </c>
      <c r="I339" s="415">
        <v>45007</v>
      </c>
      <c r="J339" s="416">
        <f>BDCORRECTIVAINF[[#This Row],[Fecha Fin]]-BDCORRECTIVAINF[[#This Row],[Fecha entrada]]+1</f>
        <v>1</v>
      </c>
      <c r="K339" s="417">
        <v>1</v>
      </c>
      <c r="L339" s="417"/>
      <c r="M339" s="417"/>
      <c r="N339" s="417"/>
      <c r="O339" s="417"/>
      <c r="P339" s="418"/>
      <c r="Q339" s="418"/>
      <c r="R339" s="418"/>
      <c r="S339" s="418"/>
      <c r="T339" s="418"/>
      <c r="U339" s="418"/>
      <c r="V339" s="418"/>
      <c r="W339" s="418">
        <v>1</v>
      </c>
      <c r="X339" s="418"/>
      <c r="Y339" s="418"/>
      <c r="Z339" s="418"/>
      <c r="AA339" s="418"/>
      <c r="AB339" s="418"/>
      <c r="AC339" s="418"/>
      <c r="AD339" s="418"/>
      <c r="AE339" s="418"/>
      <c r="AF339" s="418"/>
      <c r="AG339" s="418"/>
      <c r="AH339" s="418"/>
      <c r="AI339" s="418"/>
      <c r="AJ339" s="418"/>
      <c r="AK339" s="418"/>
      <c r="AL339" s="418"/>
      <c r="AM339" s="418"/>
      <c r="AN339" s="418"/>
      <c r="AO339" s="418"/>
      <c r="AP339" s="418"/>
      <c r="AQ339" s="418"/>
      <c r="AR339" s="418"/>
      <c r="AS339" s="418"/>
      <c r="AT339" s="418"/>
      <c r="AU339" s="418"/>
      <c r="AV339" s="418"/>
      <c r="AW339" s="418"/>
      <c r="AX339" s="418"/>
      <c r="AY339" s="418"/>
      <c r="AZ339" s="418"/>
      <c r="BA339" s="418"/>
      <c r="BB339" s="418"/>
      <c r="BC339" s="418"/>
      <c r="BD339" s="418"/>
      <c r="BE339" s="420"/>
      <c r="BF339" s="420"/>
      <c r="BG339" s="420"/>
      <c r="BH339" s="420"/>
      <c r="BI339" s="420"/>
      <c r="BJ339" s="420"/>
      <c r="BK339" s="420"/>
      <c r="BL339" s="420"/>
      <c r="BM339" s="420"/>
      <c r="BN339" s="420"/>
      <c r="BO339" s="420"/>
      <c r="BP339" s="420"/>
      <c r="BQ339" s="420"/>
      <c r="BR339" s="420"/>
      <c r="BS339" s="418"/>
      <c r="BT339" s="418"/>
      <c r="BU33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3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3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3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3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39" s="423">
        <f>+SUM(BDCORRECTIVAINF[[#This Row],[Coste Chasis]:[Coste Mecanica]])</f>
        <v>95000</v>
      </c>
    </row>
    <row r="340" spans="1:78" ht="12.75" x14ac:dyDescent="0.2">
      <c r="A340" s="411"/>
      <c r="B340" s="412" t="s">
        <v>275</v>
      </c>
      <c r="C340" s="426" t="s">
        <v>81</v>
      </c>
      <c r="D340" s="426" t="s">
        <v>639</v>
      </c>
      <c r="E340" s="426" t="s">
        <v>162</v>
      </c>
      <c r="F340" s="426" t="s">
        <v>648</v>
      </c>
      <c r="G340" s="414" t="s">
        <v>595</v>
      </c>
      <c r="H340" s="415">
        <v>45007</v>
      </c>
      <c r="I340" s="415">
        <v>45007</v>
      </c>
      <c r="J340" s="416">
        <f>BDCORRECTIVAINF[[#This Row],[Fecha Fin]]-BDCORRECTIVAINF[[#This Row],[Fecha entrada]]+1</f>
        <v>1</v>
      </c>
      <c r="K340" s="417"/>
      <c r="L340" s="417"/>
      <c r="M340" s="417"/>
      <c r="N340" s="417"/>
      <c r="O340" s="417">
        <v>1</v>
      </c>
      <c r="P340" s="418"/>
      <c r="Q340" s="418"/>
      <c r="R340" s="418"/>
      <c r="S340" s="418"/>
      <c r="T340" s="418"/>
      <c r="U340" s="418"/>
      <c r="V340" s="418"/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418"/>
      <c r="AL340" s="418"/>
      <c r="AM340" s="418"/>
      <c r="AN340" s="418"/>
      <c r="AO340" s="418"/>
      <c r="AP340" s="418"/>
      <c r="AQ340" s="418"/>
      <c r="AR340" s="418"/>
      <c r="AS340" s="418"/>
      <c r="AT340" s="418"/>
      <c r="AU340" s="418"/>
      <c r="AV340" s="418"/>
      <c r="AW340" s="418"/>
      <c r="AX340" s="418"/>
      <c r="AY340" s="418"/>
      <c r="AZ340" s="418"/>
      <c r="BA340" s="418"/>
      <c r="BB340" s="418"/>
      <c r="BC340" s="418"/>
      <c r="BD340" s="418"/>
      <c r="BE340" s="420"/>
      <c r="BF340" s="420"/>
      <c r="BG340" s="420"/>
      <c r="BH340" s="420"/>
      <c r="BI340" s="420"/>
      <c r="BJ340" s="420"/>
      <c r="BK340" s="420"/>
      <c r="BL340" s="420"/>
      <c r="BM340" s="420"/>
      <c r="BN340" s="420"/>
      <c r="BO340" s="420"/>
      <c r="BP340" s="420"/>
      <c r="BQ340" s="420"/>
      <c r="BR340" s="420"/>
      <c r="BS340" s="418"/>
      <c r="BT340" s="418"/>
      <c r="BU34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0" s="423">
        <f>+SUM(BDCORRECTIVAINF[[#This Row],[Coste Chasis]:[Coste Mecanica]])</f>
        <v>0</v>
      </c>
    </row>
    <row r="341" spans="1:78" ht="12.75" x14ac:dyDescent="0.2">
      <c r="A341" s="411"/>
      <c r="B341" s="412" t="s">
        <v>113</v>
      </c>
      <c r="C341" s="426" t="s">
        <v>81</v>
      </c>
      <c r="D341" s="426" t="s">
        <v>639</v>
      </c>
      <c r="E341" s="426" t="s">
        <v>162</v>
      </c>
      <c r="F341" s="426" t="s">
        <v>640</v>
      </c>
      <c r="G341" s="414" t="s">
        <v>595</v>
      </c>
      <c r="H341" s="415">
        <v>45007</v>
      </c>
      <c r="I341" s="415">
        <v>45007</v>
      </c>
      <c r="J341" s="416">
        <f>BDCORRECTIVAINF[[#This Row],[Fecha Fin]]-BDCORRECTIVAINF[[#This Row],[Fecha entrada]]+1</f>
        <v>1</v>
      </c>
      <c r="K341" s="417"/>
      <c r="L341" s="417">
        <v>1</v>
      </c>
      <c r="M341" s="417"/>
      <c r="N341" s="417"/>
      <c r="O341" s="417"/>
      <c r="P341" s="418"/>
      <c r="Q341" s="418"/>
      <c r="R341" s="418"/>
      <c r="S341" s="418"/>
      <c r="T341" s="418"/>
      <c r="U341" s="418"/>
      <c r="V341" s="418"/>
      <c r="W341" s="418"/>
      <c r="X341" s="418"/>
      <c r="Y341" s="418"/>
      <c r="Z341" s="418"/>
      <c r="AA341" s="418"/>
      <c r="AB341" s="418"/>
      <c r="AC341" s="418"/>
      <c r="AD341" s="418"/>
      <c r="AE341" s="418"/>
      <c r="AF341" s="418"/>
      <c r="AG341" s="418"/>
      <c r="AH341" s="418"/>
      <c r="AI341" s="418"/>
      <c r="AJ341" s="418"/>
      <c r="AK341" s="418"/>
      <c r="AL341" s="418"/>
      <c r="AM341" s="418"/>
      <c r="AN341" s="418"/>
      <c r="AO341" s="418"/>
      <c r="AP341" s="418"/>
      <c r="AQ341" s="418"/>
      <c r="AR341" s="418"/>
      <c r="AS341" s="418"/>
      <c r="AT341" s="418"/>
      <c r="AU341" s="418"/>
      <c r="AV341" s="418"/>
      <c r="AW341" s="418"/>
      <c r="AX341" s="418"/>
      <c r="AY341" s="418"/>
      <c r="AZ341" s="418"/>
      <c r="BA341" s="418"/>
      <c r="BB341" s="418"/>
      <c r="BC341" s="418"/>
      <c r="BD341" s="418"/>
      <c r="BE341" s="420"/>
      <c r="BF341" s="420"/>
      <c r="BG341" s="420"/>
      <c r="BH341" s="420"/>
      <c r="BI341" s="420"/>
      <c r="BJ341" s="420"/>
      <c r="BK341" s="420"/>
      <c r="BL341" s="420"/>
      <c r="BM341" s="420"/>
      <c r="BN341" s="420"/>
      <c r="BO341" s="420"/>
      <c r="BP341" s="420"/>
      <c r="BQ341" s="420"/>
      <c r="BR341" s="420"/>
      <c r="BS341" s="418"/>
      <c r="BT341" s="418"/>
      <c r="BU34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1" s="423">
        <f>+SUM(BDCORRECTIVAINF[[#This Row],[Coste Chasis]:[Coste Mecanica]])</f>
        <v>0</v>
      </c>
    </row>
    <row r="342" spans="1:78" ht="12.75" x14ac:dyDescent="0.2">
      <c r="A342" s="411"/>
      <c r="B342" s="412" t="s">
        <v>235</v>
      </c>
      <c r="C342" s="426" t="s">
        <v>81</v>
      </c>
      <c r="D342" s="426" t="s">
        <v>639</v>
      </c>
      <c r="E342" s="426" t="s">
        <v>164</v>
      </c>
      <c r="F342" s="426" t="s">
        <v>687</v>
      </c>
      <c r="G342" s="414" t="s">
        <v>596</v>
      </c>
      <c r="H342" s="415">
        <v>45010</v>
      </c>
      <c r="I342" s="415">
        <v>45010</v>
      </c>
      <c r="J342" s="416">
        <f>BDCORRECTIVAINF[[#This Row],[Fecha Fin]]-BDCORRECTIVAINF[[#This Row],[Fecha entrada]]+1</f>
        <v>1</v>
      </c>
      <c r="K342" s="417"/>
      <c r="L342" s="417"/>
      <c r="M342" s="417"/>
      <c r="N342" s="417"/>
      <c r="O342" s="417">
        <v>1</v>
      </c>
      <c r="P342" s="418"/>
      <c r="Q342" s="418"/>
      <c r="R342" s="418"/>
      <c r="S342" s="418"/>
      <c r="T342" s="418"/>
      <c r="U342" s="418"/>
      <c r="V342" s="418"/>
      <c r="W342" s="418"/>
      <c r="X342" s="418"/>
      <c r="Y342" s="418"/>
      <c r="Z342" s="418"/>
      <c r="AA342" s="418"/>
      <c r="AB342" s="418"/>
      <c r="AC342" s="418"/>
      <c r="AD342" s="418"/>
      <c r="AE342" s="418"/>
      <c r="AF342" s="418"/>
      <c r="AG342" s="418"/>
      <c r="AH342" s="418"/>
      <c r="AI342" s="418"/>
      <c r="AJ342" s="418"/>
      <c r="AK342" s="418"/>
      <c r="AL342" s="418"/>
      <c r="AM342" s="418"/>
      <c r="AN342" s="418"/>
      <c r="AO342" s="418"/>
      <c r="AP342" s="418"/>
      <c r="AQ342" s="418"/>
      <c r="AR342" s="418"/>
      <c r="AS342" s="418"/>
      <c r="AT342" s="418"/>
      <c r="AU342" s="418"/>
      <c r="AV342" s="418"/>
      <c r="AW342" s="418"/>
      <c r="AX342" s="418"/>
      <c r="AY342" s="418"/>
      <c r="AZ342" s="418"/>
      <c r="BA342" s="418"/>
      <c r="BB342" s="418"/>
      <c r="BC342" s="418"/>
      <c r="BD342" s="418"/>
      <c r="BE342" s="420"/>
      <c r="BF342" s="420"/>
      <c r="BG342" s="420"/>
      <c r="BH342" s="420"/>
      <c r="BI342" s="420"/>
      <c r="BJ342" s="420"/>
      <c r="BK342" s="420"/>
      <c r="BL342" s="420"/>
      <c r="BM342" s="420"/>
      <c r="BN342" s="420"/>
      <c r="BO342" s="420"/>
      <c r="BP342" s="420"/>
      <c r="BQ342" s="420"/>
      <c r="BR342" s="420"/>
      <c r="BS342" s="418"/>
      <c r="BT342" s="418"/>
      <c r="BU34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2" s="423">
        <f>+SUM(BDCORRECTIVAINF[[#This Row],[Coste Chasis]:[Coste Mecanica]])</f>
        <v>0</v>
      </c>
    </row>
    <row r="343" spans="1:78" ht="12.75" x14ac:dyDescent="0.2">
      <c r="A343" s="411"/>
      <c r="B343" s="412" t="s">
        <v>103</v>
      </c>
      <c r="C343" s="426" t="s">
        <v>81</v>
      </c>
      <c r="D343" s="426" t="s">
        <v>639</v>
      </c>
      <c r="E343" s="426" t="s">
        <v>164</v>
      </c>
      <c r="F343" s="426" t="s">
        <v>687</v>
      </c>
      <c r="G343" s="414" t="s">
        <v>596</v>
      </c>
      <c r="H343" s="415">
        <v>45006</v>
      </c>
      <c r="I343" s="415">
        <v>45007</v>
      </c>
      <c r="J343" s="416">
        <f>BDCORRECTIVAINF[[#This Row],[Fecha Fin]]-BDCORRECTIVAINF[[#This Row],[Fecha entrada]]+1</f>
        <v>2</v>
      </c>
      <c r="K343" s="417"/>
      <c r="L343" s="417"/>
      <c r="M343" s="417"/>
      <c r="N343" s="417"/>
      <c r="O343" s="417">
        <v>1</v>
      </c>
      <c r="P343" s="418"/>
      <c r="Q343" s="418">
        <v>1</v>
      </c>
      <c r="R343" s="418"/>
      <c r="S343" s="418"/>
      <c r="T343" s="418"/>
      <c r="U343" s="418"/>
      <c r="V343" s="418"/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418"/>
      <c r="AL343" s="418"/>
      <c r="AM343" s="418"/>
      <c r="AN343" s="418"/>
      <c r="AO343" s="418"/>
      <c r="AP343" s="418"/>
      <c r="AQ343" s="418"/>
      <c r="AR343" s="418"/>
      <c r="AS343" s="418"/>
      <c r="AT343" s="418"/>
      <c r="AU343" s="418"/>
      <c r="AV343" s="418"/>
      <c r="AW343" s="418"/>
      <c r="AX343" s="418"/>
      <c r="AY343" s="418"/>
      <c r="AZ343" s="418"/>
      <c r="BA343" s="418"/>
      <c r="BB343" s="418"/>
      <c r="BC343" s="418"/>
      <c r="BD343" s="418"/>
      <c r="BE343" s="420"/>
      <c r="BF343" s="420"/>
      <c r="BG343" s="420"/>
      <c r="BH343" s="420"/>
      <c r="BI343" s="420"/>
      <c r="BJ343" s="420"/>
      <c r="BK343" s="420"/>
      <c r="BL343" s="420"/>
      <c r="BM343" s="420"/>
      <c r="BN343" s="420"/>
      <c r="BO343" s="420"/>
      <c r="BP343" s="420"/>
      <c r="BQ343" s="420"/>
      <c r="BR343" s="420"/>
      <c r="BS343" s="418"/>
      <c r="BT343" s="418"/>
      <c r="BU34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34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3" s="423">
        <f>+SUM(BDCORRECTIVAINF[[#This Row],[Coste Chasis]:[Coste Mecanica]])</f>
        <v>11000</v>
      </c>
    </row>
    <row r="344" spans="1:78" ht="12.75" x14ac:dyDescent="0.2">
      <c r="A344" s="411"/>
      <c r="B344" s="412" t="s">
        <v>235</v>
      </c>
      <c r="C344" s="426" t="s">
        <v>81</v>
      </c>
      <c r="D344" s="426" t="s">
        <v>639</v>
      </c>
      <c r="E344" s="426" t="s">
        <v>164</v>
      </c>
      <c r="F344" s="426" t="s">
        <v>687</v>
      </c>
      <c r="G344" s="414" t="s">
        <v>596</v>
      </c>
      <c r="H344" s="415">
        <v>45004</v>
      </c>
      <c r="I344" s="415">
        <v>45004</v>
      </c>
      <c r="J344" s="416">
        <f>BDCORRECTIVAINF[[#This Row],[Fecha Fin]]-BDCORRECTIVAINF[[#This Row],[Fecha entrada]]+1</f>
        <v>1</v>
      </c>
      <c r="K344" s="417"/>
      <c r="L344" s="417"/>
      <c r="M344" s="417"/>
      <c r="N344" s="417"/>
      <c r="O344" s="417">
        <v>1</v>
      </c>
      <c r="P344" s="418"/>
      <c r="Q344" s="418"/>
      <c r="R344" s="418"/>
      <c r="S344" s="418"/>
      <c r="T344" s="418"/>
      <c r="U344" s="418"/>
      <c r="V344" s="418"/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418"/>
      <c r="AL344" s="418"/>
      <c r="AM344" s="418"/>
      <c r="AN344" s="418"/>
      <c r="AO344" s="418"/>
      <c r="AP344" s="418"/>
      <c r="AQ344" s="418"/>
      <c r="AR344" s="418"/>
      <c r="AS344" s="418"/>
      <c r="AT344" s="418"/>
      <c r="AU344" s="418"/>
      <c r="AV344" s="418"/>
      <c r="AW344" s="418"/>
      <c r="AX344" s="418"/>
      <c r="AY344" s="418"/>
      <c r="AZ344" s="418"/>
      <c r="BA344" s="418"/>
      <c r="BB344" s="418"/>
      <c r="BC344" s="418"/>
      <c r="BD344" s="418"/>
      <c r="BE344" s="420"/>
      <c r="BF344" s="420"/>
      <c r="BG344" s="420"/>
      <c r="BH344" s="420"/>
      <c r="BI344" s="420"/>
      <c r="BJ344" s="420"/>
      <c r="BK344" s="418"/>
      <c r="BL344" s="418"/>
      <c r="BM344" s="418"/>
      <c r="BN344" s="418"/>
      <c r="BO344" s="418"/>
      <c r="BP344" s="418"/>
      <c r="BQ344" s="418"/>
      <c r="BR344" s="418"/>
      <c r="BS344" s="418"/>
      <c r="BT344" s="418"/>
      <c r="BU34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4" s="423">
        <f>+SUM(BDCORRECTIVAINF[[#This Row],[Coste Chasis]:[Coste Mecanica]])</f>
        <v>0</v>
      </c>
    </row>
    <row r="345" spans="1:78" ht="12.75" x14ac:dyDescent="0.2">
      <c r="A345" s="411"/>
      <c r="B345" s="412" t="s">
        <v>154</v>
      </c>
      <c r="C345" s="426" t="s">
        <v>178</v>
      </c>
      <c r="D345" s="426" t="s">
        <v>639</v>
      </c>
      <c r="E345" s="426" t="s">
        <v>164</v>
      </c>
      <c r="F345" s="426" t="s">
        <v>698</v>
      </c>
      <c r="G345" s="414" t="s">
        <v>596</v>
      </c>
      <c r="H345" s="415">
        <v>45005</v>
      </c>
      <c r="I345" s="415">
        <v>45005</v>
      </c>
      <c r="J345" s="416">
        <f>BDCORRECTIVAINF[[#This Row],[Fecha Fin]]-BDCORRECTIVAINF[[#This Row],[Fecha entrada]]+1</f>
        <v>1</v>
      </c>
      <c r="K345" s="417"/>
      <c r="L345" s="417">
        <v>1</v>
      </c>
      <c r="M345" s="417"/>
      <c r="N345" s="417"/>
      <c r="O345" s="417"/>
      <c r="P345" s="418"/>
      <c r="Q345" s="418"/>
      <c r="R345" s="418"/>
      <c r="S345" s="418"/>
      <c r="T345" s="418"/>
      <c r="U345" s="418"/>
      <c r="V345" s="418"/>
      <c r="W345" s="418"/>
      <c r="X345" s="418"/>
      <c r="Y345" s="418"/>
      <c r="Z345" s="418"/>
      <c r="AA345" s="418"/>
      <c r="AB345" s="418"/>
      <c r="AC345" s="418"/>
      <c r="AD345" s="418"/>
      <c r="AE345" s="418"/>
      <c r="AF345" s="418"/>
      <c r="AG345" s="418"/>
      <c r="AH345" s="418"/>
      <c r="AI345" s="418"/>
      <c r="AJ345" s="418"/>
      <c r="AK345" s="418"/>
      <c r="AL345" s="418"/>
      <c r="AM345" s="418"/>
      <c r="AN345" s="418"/>
      <c r="AO345" s="418"/>
      <c r="AP345" s="418"/>
      <c r="AQ345" s="418"/>
      <c r="AR345" s="418"/>
      <c r="AS345" s="418"/>
      <c r="AT345" s="418"/>
      <c r="AU345" s="418"/>
      <c r="AV345" s="418"/>
      <c r="AW345" s="418"/>
      <c r="AX345" s="418"/>
      <c r="AY345" s="418">
        <v>1</v>
      </c>
      <c r="AZ345" s="418">
        <v>1</v>
      </c>
      <c r="BA345" s="418"/>
      <c r="BB345" s="418"/>
      <c r="BC345" s="418"/>
      <c r="BD345" s="418"/>
      <c r="BE345" s="420"/>
      <c r="BF345" s="420"/>
      <c r="BG345" s="420"/>
      <c r="BH345" s="420"/>
      <c r="BI345" s="420"/>
      <c r="BJ345" s="420"/>
      <c r="BK345" s="418"/>
      <c r="BL345" s="418"/>
      <c r="BM345" s="418"/>
      <c r="BN345" s="418"/>
      <c r="BO345" s="418"/>
      <c r="BP345" s="418"/>
      <c r="BQ345" s="418"/>
      <c r="BR345" s="418"/>
      <c r="BS345" s="418"/>
      <c r="BT345" s="418"/>
      <c r="BU34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4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5" s="423">
        <f>+SUM(BDCORRECTIVAINF[[#This Row],[Coste Chasis]:[Coste Mecanica]])</f>
        <v>2100</v>
      </c>
    </row>
    <row r="346" spans="1:78" ht="12.75" x14ac:dyDescent="0.2">
      <c r="A346" s="411"/>
      <c r="B346" s="412" t="s">
        <v>110</v>
      </c>
      <c r="C346" s="426" t="s">
        <v>81</v>
      </c>
      <c r="D346" s="426" t="s">
        <v>639</v>
      </c>
      <c r="E346" s="426" t="s">
        <v>161</v>
      </c>
      <c r="F346" s="426" t="s">
        <v>648</v>
      </c>
      <c r="G346" s="414" t="s">
        <v>597</v>
      </c>
      <c r="H346" s="415">
        <v>45016</v>
      </c>
      <c r="I346" s="415">
        <v>45016</v>
      </c>
      <c r="J346" s="416">
        <f>BDCORRECTIVAINF[[#This Row],[Fecha Fin]]-BDCORRECTIVAINF[[#This Row],[Fecha entrada]]+1</f>
        <v>1</v>
      </c>
      <c r="K346" s="417"/>
      <c r="L346" s="417">
        <v>1</v>
      </c>
      <c r="M346" s="417"/>
      <c r="N346" s="417"/>
      <c r="O346" s="417"/>
      <c r="P346" s="418"/>
      <c r="Q346" s="418"/>
      <c r="R346" s="418"/>
      <c r="S346" s="418"/>
      <c r="T346" s="418"/>
      <c r="U346" s="418"/>
      <c r="V346" s="418"/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418"/>
      <c r="AL346" s="418"/>
      <c r="AM346" s="418"/>
      <c r="AN346" s="418"/>
      <c r="AO346" s="418"/>
      <c r="AP346" s="418"/>
      <c r="AQ346" s="418"/>
      <c r="AR346" s="418"/>
      <c r="AS346" s="418"/>
      <c r="AT346" s="418"/>
      <c r="AU346" s="418"/>
      <c r="AV346" s="418"/>
      <c r="AW346" s="418"/>
      <c r="AX346" s="418"/>
      <c r="AY346" s="418">
        <v>1</v>
      </c>
      <c r="AZ346" s="418">
        <v>1</v>
      </c>
      <c r="BA346" s="418"/>
      <c r="BB346" s="418"/>
      <c r="BC346" s="418"/>
      <c r="BD346" s="418"/>
      <c r="BE346" s="420"/>
      <c r="BF346" s="420"/>
      <c r="BG346" s="420"/>
      <c r="BH346" s="420"/>
      <c r="BI346" s="420"/>
      <c r="BJ346" s="420"/>
      <c r="BK346" s="418"/>
      <c r="BL346" s="418"/>
      <c r="BM346" s="418"/>
      <c r="BN346" s="418"/>
      <c r="BO346" s="418"/>
      <c r="BP346" s="418"/>
      <c r="BQ346" s="418"/>
      <c r="BR346" s="418"/>
      <c r="BS346" s="418"/>
      <c r="BT346" s="418"/>
      <c r="BU34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4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6" s="423">
        <f>+SUM(BDCORRECTIVAINF[[#This Row],[Coste Chasis]:[Coste Mecanica]])</f>
        <v>2100</v>
      </c>
    </row>
    <row r="347" spans="1:78" ht="12.75" x14ac:dyDescent="0.2">
      <c r="A347" s="411"/>
      <c r="B347" s="412" t="s">
        <v>108</v>
      </c>
      <c r="C347" s="426" t="s">
        <v>81</v>
      </c>
      <c r="D347" s="426" t="s">
        <v>639</v>
      </c>
      <c r="E347" s="426" t="s">
        <v>161</v>
      </c>
      <c r="F347" s="426" t="s">
        <v>680</v>
      </c>
      <c r="G347" s="414" t="s">
        <v>597</v>
      </c>
      <c r="H347" s="415">
        <v>45005</v>
      </c>
      <c r="I347" s="415">
        <v>45006</v>
      </c>
      <c r="J347" s="416">
        <f>BDCORRECTIVAINF[[#This Row],[Fecha Fin]]-BDCORRECTIVAINF[[#This Row],[Fecha entrada]]+1</f>
        <v>2</v>
      </c>
      <c r="K347" s="417"/>
      <c r="L347" s="417"/>
      <c r="M347" s="417"/>
      <c r="N347" s="417"/>
      <c r="O347" s="417">
        <v>1</v>
      </c>
      <c r="P347" s="418"/>
      <c r="Q347" s="418"/>
      <c r="R347" s="418"/>
      <c r="S347" s="418"/>
      <c r="T347" s="418"/>
      <c r="U347" s="418"/>
      <c r="V347" s="418"/>
      <c r="W347" s="418"/>
      <c r="X347" s="418"/>
      <c r="Y347" s="418"/>
      <c r="Z347" s="418">
        <v>1</v>
      </c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418"/>
      <c r="AL347" s="418"/>
      <c r="AM347" s="418"/>
      <c r="AN347" s="418"/>
      <c r="AO347" s="418"/>
      <c r="AP347" s="418"/>
      <c r="AQ347" s="418"/>
      <c r="AR347" s="418"/>
      <c r="AS347" s="418"/>
      <c r="AT347" s="418"/>
      <c r="AU347" s="418"/>
      <c r="AV347" s="418"/>
      <c r="AW347" s="418"/>
      <c r="AX347" s="418"/>
      <c r="AY347" s="418"/>
      <c r="AZ347" s="418"/>
      <c r="BA347" s="418"/>
      <c r="BB347" s="418"/>
      <c r="BC347" s="418"/>
      <c r="BD347" s="418"/>
      <c r="BE347" s="420"/>
      <c r="BF347" s="420"/>
      <c r="BG347" s="420"/>
      <c r="BH347" s="420"/>
      <c r="BI347" s="420"/>
      <c r="BJ347" s="420"/>
      <c r="BK347" s="418"/>
      <c r="BL347" s="418"/>
      <c r="BM347" s="418"/>
      <c r="BN347" s="418"/>
      <c r="BO347" s="418"/>
      <c r="BP347" s="418"/>
      <c r="BQ347" s="418"/>
      <c r="BR347" s="418"/>
      <c r="BS347" s="418"/>
      <c r="BT347" s="418"/>
      <c r="BU34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20000</v>
      </c>
      <c r="BV34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4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7" s="423">
        <f>+SUM(BDCORRECTIVAINF[[#This Row],[Coste Chasis]:[Coste Mecanica]])</f>
        <v>20000</v>
      </c>
    </row>
    <row r="348" spans="1:78" ht="12.75" x14ac:dyDescent="0.2">
      <c r="A348" s="411"/>
      <c r="B348" s="412" t="s">
        <v>110</v>
      </c>
      <c r="C348" s="426" t="s">
        <v>81</v>
      </c>
      <c r="D348" s="426" t="s">
        <v>639</v>
      </c>
      <c r="E348" s="426" t="s">
        <v>161</v>
      </c>
      <c r="F348" s="426" t="s">
        <v>648</v>
      </c>
      <c r="G348" s="414" t="s">
        <v>597</v>
      </c>
      <c r="H348" s="415">
        <v>45006</v>
      </c>
      <c r="I348" s="415">
        <v>45006</v>
      </c>
      <c r="J348" s="416">
        <f>BDCORRECTIVAINF[[#This Row],[Fecha Fin]]-BDCORRECTIVAINF[[#This Row],[Fecha entrada]]+1</f>
        <v>1</v>
      </c>
      <c r="K348" s="417"/>
      <c r="L348" s="417">
        <v>1</v>
      </c>
      <c r="M348" s="417"/>
      <c r="N348" s="417"/>
      <c r="O348" s="417"/>
      <c r="P348" s="418"/>
      <c r="Q348" s="418"/>
      <c r="R348" s="418"/>
      <c r="S348" s="418"/>
      <c r="T348" s="418"/>
      <c r="U348" s="418"/>
      <c r="V348" s="418"/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418"/>
      <c r="AL348" s="418"/>
      <c r="AM348" s="418"/>
      <c r="AN348" s="418"/>
      <c r="AO348" s="418"/>
      <c r="AP348" s="418"/>
      <c r="AQ348" s="418"/>
      <c r="AR348" s="418"/>
      <c r="AS348" s="418"/>
      <c r="AT348" s="418"/>
      <c r="AU348" s="418"/>
      <c r="AV348" s="418"/>
      <c r="AW348" s="418"/>
      <c r="AX348" s="418"/>
      <c r="AY348" s="418">
        <v>1</v>
      </c>
      <c r="AZ348" s="418">
        <v>1</v>
      </c>
      <c r="BA348" s="418"/>
      <c r="BB348" s="418"/>
      <c r="BC348" s="418"/>
      <c r="BD348" s="418"/>
      <c r="BE348" s="420"/>
      <c r="BF348" s="420"/>
      <c r="BG348" s="420"/>
      <c r="BH348" s="420"/>
      <c r="BI348" s="420"/>
      <c r="BJ348" s="420"/>
      <c r="BK348" s="418"/>
      <c r="BL348" s="418"/>
      <c r="BM348" s="418"/>
      <c r="BN348" s="418"/>
      <c r="BO348" s="418"/>
      <c r="BP348" s="418"/>
      <c r="BQ348" s="418"/>
      <c r="BR348" s="418"/>
      <c r="BS348" s="418"/>
      <c r="BT348" s="418"/>
      <c r="BU34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4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8" s="423">
        <f>+SUM(BDCORRECTIVAINF[[#This Row],[Coste Chasis]:[Coste Mecanica]])</f>
        <v>2100</v>
      </c>
    </row>
    <row r="349" spans="1:78" ht="12.75" x14ac:dyDescent="0.2">
      <c r="A349" s="411"/>
      <c r="B349" s="412" t="s">
        <v>157</v>
      </c>
      <c r="C349" s="426" t="s">
        <v>178</v>
      </c>
      <c r="D349" s="426" t="s">
        <v>639</v>
      </c>
      <c r="E349" s="426" t="s">
        <v>161</v>
      </c>
      <c r="F349" s="426" t="s">
        <v>693</v>
      </c>
      <c r="G349" s="414" t="s">
        <v>597</v>
      </c>
      <c r="H349" s="415">
        <v>45007</v>
      </c>
      <c r="I349" s="415">
        <v>45007</v>
      </c>
      <c r="J349" s="416">
        <f>BDCORRECTIVAINF[[#This Row],[Fecha Fin]]-BDCORRECTIVAINF[[#This Row],[Fecha entrada]]+1</f>
        <v>1</v>
      </c>
      <c r="K349" s="417"/>
      <c r="L349" s="417">
        <v>1</v>
      </c>
      <c r="M349" s="417"/>
      <c r="N349" s="417"/>
      <c r="O349" s="417"/>
      <c r="P349" s="418"/>
      <c r="Q349" s="418"/>
      <c r="R349" s="418"/>
      <c r="S349" s="418"/>
      <c r="T349" s="418"/>
      <c r="U349" s="418"/>
      <c r="V349" s="418"/>
      <c r="W349" s="418"/>
      <c r="X349" s="418"/>
      <c r="Y349" s="418"/>
      <c r="Z349" s="418"/>
      <c r="AA349" s="418"/>
      <c r="AB349" s="418"/>
      <c r="AC349" s="418"/>
      <c r="AD349" s="418"/>
      <c r="AE349" s="418"/>
      <c r="AF349" s="418"/>
      <c r="AG349" s="418"/>
      <c r="AH349" s="418"/>
      <c r="AI349" s="418"/>
      <c r="AJ349" s="418"/>
      <c r="AK349" s="418"/>
      <c r="AL349" s="418"/>
      <c r="AM349" s="418"/>
      <c r="AN349" s="418"/>
      <c r="AO349" s="418"/>
      <c r="AP349" s="418"/>
      <c r="AQ349" s="418"/>
      <c r="AR349" s="418"/>
      <c r="AS349" s="418"/>
      <c r="AT349" s="418"/>
      <c r="AU349" s="418"/>
      <c r="AV349" s="418"/>
      <c r="AW349" s="418"/>
      <c r="AX349" s="418"/>
      <c r="AY349" s="418">
        <v>1</v>
      </c>
      <c r="AZ349" s="418">
        <v>1</v>
      </c>
      <c r="BA349" s="418"/>
      <c r="BB349" s="418"/>
      <c r="BC349" s="418"/>
      <c r="BD349" s="418"/>
      <c r="BE349" s="420"/>
      <c r="BF349" s="420"/>
      <c r="BG349" s="420"/>
      <c r="BH349" s="420"/>
      <c r="BI349" s="420"/>
      <c r="BJ349" s="420"/>
      <c r="BK349" s="418"/>
      <c r="BL349" s="418"/>
      <c r="BM349" s="418"/>
      <c r="BN349" s="418"/>
      <c r="BO349" s="418"/>
      <c r="BP349" s="418"/>
      <c r="BQ349" s="418"/>
      <c r="BR349" s="418"/>
      <c r="BS349" s="418"/>
      <c r="BT349" s="418"/>
      <c r="BU34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4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4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4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4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49" s="423">
        <f>+SUM(BDCORRECTIVAINF[[#This Row],[Coste Chasis]:[Coste Mecanica]])</f>
        <v>2100</v>
      </c>
    </row>
    <row r="350" spans="1:78" ht="12.75" x14ac:dyDescent="0.2">
      <c r="A350" s="411"/>
      <c r="B350" s="412" t="s">
        <v>275</v>
      </c>
      <c r="C350" s="426" t="s">
        <v>81</v>
      </c>
      <c r="D350" s="426" t="s">
        <v>639</v>
      </c>
      <c r="E350" s="426" t="s">
        <v>162</v>
      </c>
      <c r="F350" s="426" t="s">
        <v>648</v>
      </c>
      <c r="G350" s="414" t="s">
        <v>597</v>
      </c>
      <c r="H350" s="415">
        <v>45007</v>
      </c>
      <c r="I350" s="415">
        <v>45007</v>
      </c>
      <c r="J350" s="416">
        <f>BDCORRECTIVAINF[[#This Row],[Fecha Fin]]-BDCORRECTIVAINF[[#This Row],[Fecha entrada]]+1</f>
        <v>1</v>
      </c>
      <c r="K350" s="417"/>
      <c r="L350" s="417">
        <v>1</v>
      </c>
      <c r="M350" s="417"/>
      <c r="N350" s="417"/>
      <c r="O350" s="417"/>
      <c r="P350" s="418"/>
      <c r="Q350" s="418"/>
      <c r="R350" s="418"/>
      <c r="S350" s="418"/>
      <c r="T350" s="418"/>
      <c r="U350" s="418"/>
      <c r="V350" s="418"/>
      <c r="W350" s="418"/>
      <c r="X350" s="418"/>
      <c r="Y350" s="418"/>
      <c r="Z350" s="418"/>
      <c r="AA350" s="418"/>
      <c r="AB350" s="418"/>
      <c r="AC350" s="418"/>
      <c r="AD350" s="418"/>
      <c r="AE350" s="418"/>
      <c r="AF350" s="418"/>
      <c r="AG350" s="418"/>
      <c r="AH350" s="418"/>
      <c r="AI350" s="418"/>
      <c r="AJ350" s="418"/>
      <c r="AK350" s="418"/>
      <c r="AL350" s="418"/>
      <c r="AM350" s="418"/>
      <c r="AN350" s="418"/>
      <c r="AO350" s="418"/>
      <c r="AP350" s="418"/>
      <c r="AQ350" s="418"/>
      <c r="AR350" s="418"/>
      <c r="AS350" s="418"/>
      <c r="AT350" s="418"/>
      <c r="AU350" s="418"/>
      <c r="AV350" s="418"/>
      <c r="AW350" s="418"/>
      <c r="AX350" s="418"/>
      <c r="AY350" s="418">
        <v>1</v>
      </c>
      <c r="AZ350" s="418">
        <v>1</v>
      </c>
      <c r="BA350" s="418"/>
      <c r="BB350" s="418"/>
      <c r="BC350" s="418"/>
      <c r="BD350" s="418"/>
      <c r="BE350" s="420"/>
      <c r="BF350" s="420"/>
      <c r="BG350" s="420"/>
      <c r="BH350" s="420"/>
      <c r="BI350" s="420"/>
      <c r="BJ350" s="420"/>
      <c r="BK350" s="418"/>
      <c r="BL350" s="418"/>
      <c r="BM350" s="418"/>
      <c r="BN350" s="418"/>
      <c r="BO350" s="418"/>
      <c r="BP350" s="418">
        <v>1</v>
      </c>
      <c r="BQ350" s="418"/>
      <c r="BR350" s="418"/>
      <c r="BS350" s="418"/>
      <c r="BT350" s="418"/>
      <c r="BU35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10000</v>
      </c>
      <c r="BZ350" s="423">
        <f>+SUM(BDCORRECTIVAINF[[#This Row],[Coste Chasis]:[Coste Mecanica]])</f>
        <v>12100</v>
      </c>
    </row>
    <row r="351" spans="1:78" ht="12.75" x14ac:dyDescent="0.2">
      <c r="A351" s="411"/>
      <c r="B351" s="412" t="s">
        <v>770</v>
      </c>
      <c r="C351" s="426" t="s">
        <v>81</v>
      </c>
      <c r="D351" s="426" t="s">
        <v>639</v>
      </c>
      <c r="E351" s="426" t="s">
        <v>161</v>
      </c>
      <c r="F351" s="426" t="s">
        <v>640</v>
      </c>
      <c r="G351" s="414" t="s">
        <v>597</v>
      </c>
      <c r="H351" s="415">
        <v>45012</v>
      </c>
      <c r="I351" s="415">
        <v>45012</v>
      </c>
      <c r="J351" s="416">
        <f>BDCORRECTIVAINF[[#This Row],[Fecha Fin]]-BDCORRECTIVAINF[[#This Row],[Fecha entrada]]+1</f>
        <v>1</v>
      </c>
      <c r="K351" s="417"/>
      <c r="L351" s="417">
        <v>1</v>
      </c>
      <c r="M351" s="417"/>
      <c r="N351" s="417"/>
      <c r="O351" s="417"/>
      <c r="P351" s="418"/>
      <c r="Q351" s="418"/>
      <c r="R351" s="418"/>
      <c r="S351" s="418"/>
      <c r="T351" s="418"/>
      <c r="U351" s="418"/>
      <c r="V351" s="418"/>
      <c r="W351" s="418"/>
      <c r="X351" s="418"/>
      <c r="Y351" s="418"/>
      <c r="Z351" s="418"/>
      <c r="AA351" s="418"/>
      <c r="AB351" s="418"/>
      <c r="AC351" s="418"/>
      <c r="AD351" s="418"/>
      <c r="AE351" s="418"/>
      <c r="AF351" s="418"/>
      <c r="AG351" s="418"/>
      <c r="AH351" s="418"/>
      <c r="AI351" s="418"/>
      <c r="AJ351" s="418"/>
      <c r="AK351" s="418"/>
      <c r="AL351" s="418"/>
      <c r="AM351" s="418"/>
      <c r="AN351" s="418"/>
      <c r="AO351" s="418"/>
      <c r="AP351" s="418"/>
      <c r="AQ351" s="418"/>
      <c r="AR351" s="418"/>
      <c r="AS351" s="418"/>
      <c r="AT351" s="418"/>
      <c r="AU351" s="418"/>
      <c r="AV351" s="418"/>
      <c r="AW351" s="418"/>
      <c r="AX351" s="418"/>
      <c r="AY351" s="418">
        <v>1</v>
      </c>
      <c r="AZ351" s="418">
        <v>1</v>
      </c>
      <c r="BA351" s="418"/>
      <c r="BB351" s="418"/>
      <c r="BC351" s="418"/>
      <c r="BD351" s="418"/>
      <c r="BE351" s="420"/>
      <c r="BF351" s="420"/>
      <c r="BG351" s="420"/>
      <c r="BH351" s="420"/>
      <c r="BI351" s="420"/>
      <c r="BJ351" s="420"/>
      <c r="BK351" s="418"/>
      <c r="BL351" s="418"/>
      <c r="BM351" s="418"/>
      <c r="BN351" s="418"/>
      <c r="BO351" s="418"/>
      <c r="BP351" s="418"/>
      <c r="BQ351" s="418"/>
      <c r="BR351" s="418"/>
      <c r="BS351" s="418"/>
      <c r="BT351" s="418"/>
      <c r="BU35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1" s="423">
        <f>+SUM(BDCORRECTIVAINF[[#This Row],[Coste Chasis]:[Coste Mecanica]])</f>
        <v>2100</v>
      </c>
    </row>
    <row r="352" spans="1:78" ht="12.75" x14ac:dyDescent="0.2">
      <c r="A352" s="411"/>
      <c r="B352" s="412" t="s">
        <v>263</v>
      </c>
      <c r="C352" s="426" t="s">
        <v>82</v>
      </c>
      <c r="D352" s="426" t="s">
        <v>704</v>
      </c>
      <c r="E352" s="426" t="s">
        <v>161</v>
      </c>
      <c r="F352" s="426" t="s">
        <v>870</v>
      </c>
      <c r="G352" s="414" t="s">
        <v>597</v>
      </c>
      <c r="H352" s="415">
        <v>45013</v>
      </c>
      <c r="I352" s="415">
        <v>45013</v>
      </c>
      <c r="J352" s="416">
        <f>BDCORRECTIVAINF[[#This Row],[Fecha Fin]]-BDCORRECTIVAINF[[#This Row],[Fecha entrada]]+1</f>
        <v>1</v>
      </c>
      <c r="K352" s="417"/>
      <c r="L352" s="417">
        <v>1</v>
      </c>
      <c r="M352" s="417"/>
      <c r="N352" s="417"/>
      <c r="O352" s="417"/>
      <c r="P352" s="418"/>
      <c r="Q352" s="418"/>
      <c r="R352" s="418"/>
      <c r="S352" s="418"/>
      <c r="T352" s="418"/>
      <c r="U352" s="418"/>
      <c r="V352" s="418"/>
      <c r="W352" s="418"/>
      <c r="X352" s="418"/>
      <c r="Y352" s="418"/>
      <c r="Z352" s="418"/>
      <c r="AA352" s="418"/>
      <c r="AB352" s="418"/>
      <c r="AC352" s="418"/>
      <c r="AD352" s="418"/>
      <c r="AE352" s="418"/>
      <c r="AF352" s="418"/>
      <c r="AG352" s="418"/>
      <c r="AH352" s="418"/>
      <c r="AI352" s="418"/>
      <c r="AJ352" s="418"/>
      <c r="AK352" s="418"/>
      <c r="AL352" s="418"/>
      <c r="AM352" s="418"/>
      <c r="AN352" s="418"/>
      <c r="AO352" s="418"/>
      <c r="AP352" s="418"/>
      <c r="AQ352" s="418"/>
      <c r="AR352" s="418"/>
      <c r="AS352" s="418"/>
      <c r="AT352" s="418"/>
      <c r="AU352" s="418"/>
      <c r="AV352" s="418"/>
      <c r="AW352" s="418"/>
      <c r="AX352" s="418"/>
      <c r="AY352" s="418">
        <v>1</v>
      </c>
      <c r="AZ352" s="418">
        <v>1</v>
      </c>
      <c r="BA352" s="418"/>
      <c r="BB352" s="418"/>
      <c r="BC352" s="418"/>
      <c r="BD352" s="418"/>
      <c r="BE352" s="420"/>
      <c r="BF352" s="420"/>
      <c r="BG352" s="420"/>
      <c r="BH352" s="420"/>
      <c r="BI352" s="420"/>
      <c r="BJ352" s="420"/>
      <c r="BK352" s="418"/>
      <c r="BL352" s="418"/>
      <c r="BM352" s="418"/>
      <c r="BN352" s="418"/>
      <c r="BO352" s="418"/>
      <c r="BP352" s="418"/>
      <c r="BQ352" s="418"/>
      <c r="BR352" s="418"/>
      <c r="BS352" s="418"/>
      <c r="BT352" s="418"/>
      <c r="BU35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2" s="423">
        <f>+SUM(BDCORRECTIVAINF[[#This Row],[Coste Chasis]:[Coste Mecanica]])</f>
        <v>2100</v>
      </c>
    </row>
    <row r="353" spans="1:78" ht="12.75" x14ac:dyDescent="0.2">
      <c r="A353" s="411"/>
      <c r="B353" s="412" t="s">
        <v>170</v>
      </c>
      <c r="C353" s="426" t="s">
        <v>178</v>
      </c>
      <c r="D353" s="426" t="s">
        <v>639</v>
      </c>
      <c r="E353" s="426" t="s">
        <v>161</v>
      </c>
      <c r="F353" s="426" t="s">
        <v>716</v>
      </c>
      <c r="G353" s="414" t="s">
        <v>597</v>
      </c>
      <c r="H353" s="415">
        <v>45013</v>
      </c>
      <c r="I353" s="415">
        <v>45013</v>
      </c>
      <c r="J353" s="416">
        <f>BDCORRECTIVAINF[[#This Row],[Fecha Fin]]-BDCORRECTIVAINF[[#This Row],[Fecha entrada]]+1</f>
        <v>1</v>
      </c>
      <c r="K353" s="417"/>
      <c r="L353" s="417">
        <v>1</v>
      </c>
      <c r="M353" s="417"/>
      <c r="N353" s="417"/>
      <c r="O353" s="417"/>
      <c r="P353" s="418"/>
      <c r="Q353" s="418"/>
      <c r="R353" s="418"/>
      <c r="S353" s="418"/>
      <c r="T353" s="418"/>
      <c r="U353" s="418"/>
      <c r="V353" s="418"/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418"/>
      <c r="AL353" s="418"/>
      <c r="AM353" s="418"/>
      <c r="AN353" s="418"/>
      <c r="AO353" s="418"/>
      <c r="AP353" s="418"/>
      <c r="AQ353" s="418"/>
      <c r="AR353" s="418"/>
      <c r="AS353" s="418"/>
      <c r="AT353" s="418"/>
      <c r="AU353" s="418"/>
      <c r="AV353" s="418"/>
      <c r="AW353" s="418"/>
      <c r="AX353" s="418"/>
      <c r="AY353" s="418">
        <v>1</v>
      </c>
      <c r="AZ353" s="418">
        <v>1</v>
      </c>
      <c r="BA353" s="418"/>
      <c r="BB353" s="418"/>
      <c r="BC353" s="418"/>
      <c r="BD353" s="418"/>
      <c r="BE353" s="420"/>
      <c r="BF353" s="420"/>
      <c r="BG353" s="420"/>
      <c r="BH353" s="420"/>
      <c r="BI353" s="420"/>
      <c r="BJ353" s="420"/>
      <c r="BK353" s="418"/>
      <c r="BL353" s="418"/>
      <c r="BM353" s="418"/>
      <c r="BN353" s="418"/>
      <c r="BO353" s="418"/>
      <c r="BP353" s="418"/>
      <c r="BQ353" s="418"/>
      <c r="BR353" s="418"/>
      <c r="BS353" s="418"/>
      <c r="BT353" s="418"/>
      <c r="BU35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3" s="423">
        <f>+SUM(BDCORRECTIVAINF[[#This Row],[Coste Chasis]:[Coste Mecanica]])</f>
        <v>2100</v>
      </c>
    </row>
    <row r="354" spans="1:78" ht="12.75" x14ac:dyDescent="0.2">
      <c r="A354" s="411"/>
      <c r="B354" s="412" t="s">
        <v>108</v>
      </c>
      <c r="C354" s="426" t="s">
        <v>81</v>
      </c>
      <c r="D354" s="426" t="s">
        <v>639</v>
      </c>
      <c r="E354" s="426" t="s">
        <v>161</v>
      </c>
      <c r="F354" s="426" t="s">
        <v>680</v>
      </c>
      <c r="G354" s="414" t="s">
        <v>597</v>
      </c>
      <c r="H354" s="415">
        <v>45013</v>
      </c>
      <c r="I354" s="415">
        <v>45013</v>
      </c>
      <c r="J354" s="416">
        <f>BDCORRECTIVAINF[[#This Row],[Fecha Fin]]-BDCORRECTIVAINF[[#This Row],[Fecha entrada]]+1</f>
        <v>1</v>
      </c>
      <c r="K354" s="417"/>
      <c r="L354" s="417">
        <v>1</v>
      </c>
      <c r="M354" s="417"/>
      <c r="N354" s="417"/>
      <c r="O354" s="417"/>
      <c r="P354" s="418"/>
      <c r="Q354" s="418"/>
      <c r="R354" s="418"/>
      <c r="S354" s="418"/>
      <c r="T354" s="418"/>
      <c r="U354" s="418"/>
      <c r="V354" s="418"/>
      <c r="W354" s="418"/>
      <c r="X354" s="418"/>
      <c r="Y354" s="418"/>
      <c r="Z354" s="418"/>
      <c r="AA354" s="418"/>
      <c r="AB354" s="418"/>
      <c r="AC354" s="418"/>
      <c r="AD354" s="418"/>
      <c r="AE354" s="418"/>
      <c r="AF354" s="418"/>
      <c r="AG354" s="418"/>
      <c r="AH354" s="418"/>
      <c r="AI354" s="418"/>
      <c r="AJ354" s="418"/>
      <c r="AK354" s="418"/>
      <c r="AL354" s="418"/>
      <c r="AM354" s="418"/>
      <c r="AN354" s="418"/>
      <c r="AO354" s="418"/>
      <c r="AP354" s="418"/>
      <c r="AQ354" s="418"/>
      <c r="AR354" s="418"/>
      <c r="AS354" s="418"/>
      <c r="AT354" s="418"/>
      <c r="AU354" s="418"/>
      <c r="AV354" s="418"/>
      <c r="AW354" s="418"/>
      <c r="AX354" s="418"/>
      <c r="AY354" s="418">
        <v>1</v>
      </c>
      <c r="AZ354" s="418">
        <v>1</v>
      </c>
      <c r="BA354" s="418"/>
      <c r="BB354" s="418"/>
      <c r="BC354" s="418"/>
      <c r="BD354" s="418"/>
      <c r="BE354" s="420"/>
      <c r="BF354" s="420"/>
      <c r="BG354" s="420"/>
      <c r="BH354" s="420"/>
      <c r="BI354" s="420"/>
      <c r="BJ354" s="420"/>
      <c r="BK354" s="418"/>
      <c r="BL354" s="418"/>
      <c r="BM354" s="418"/>
      <c r="BN354" s="418"/>
      <c r="BO354" s="418"/>
      <c r="BP354" s="418"/>
      <c r="BQ354" s="418"/>
      <c r="BR354" s="418"/>
      <c r="BS354" s="418"/>
      <c r="BT354" s="418"/>
      <c r="BU35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4" s="423">
        <f>+SUM(BDCORRECTIVAINF[[#This Row],[Coste Chasis]:[Coste Mecanica]])</f>
        <v>2100</v>
      </c>
    </row>
    <row r="355" spans="1:78" ht="12.75" x14ac:dyDescent="0.2">
      <c r="A355" s="411"/>
      <c r="B355" s="412" t="s">
        <v>170</v>
      </c>
      <c r="C355" s="426" t="s">
        <v>178</v>
      </c>
      <c r="D355" s="426" t="s">
        <v>639</v>
      </c>
      <c r="E355" s="426" t="s">
        <v>161</v>
      </c>
      <c r="F355" s="426" t="s">
        <v>716</v>
      </c>
      <c r="G355" s="414" t="s">
        <v>597</v>
      </c>
      <c r="H355" s="415">
        <v>45013</v>
      </c>
      <c r="I355" s="415">
        <v>45013</v>
      </c>
      <c r="J355" s="416">
        <f>BDCORRECTIVAINF[[#This Row],[Fecha Fin]]-BDCORRECTIVAINF[[#This Row],[Fecha entrada]]+1</f>
        <v>1</v>
      </c>
      <c r="K355" s="417"/>
      <c r="L355" s="417">
        <v>1</v>
      </c>
      <c r="M355" s="417"/>
      <c r="N355" s="417"/>
      <c r="O355" s="417"/>
      <c r="P355" s="418"/>
      <c r="Q355" s="418"/>
      <c r="R355" s="418"/>
      <c r="S355" s="418"/>
      <c r="T355" s="418"/>
      <c r="U355" s="418"/>
      <c r="V355" s="418"/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418"/>
      <c r="AL355" s="418"/>
      <c r="AM355" s="418"/>
      <c r="AN355" s="418"/>
      <c r="AO355" s="418"/>
      <c r="AP355" s="418"/>
      <c r="AQ355" s="418"/>
      <c r="AR355" s="418"/>
      <c r="AS355" s="418"/>
      <c r="AT355" s="418"/>
      <c r="AU355" s="418"/>
      <c r="AV355" s="418"/>
      <c r="AW355" s="418"/>
      <c r="AX355" s="418"/>
      <c r="AY355" s="418">
        <v>1</v>
      </c>
      <c r="AZ355" s="418">
        <v>1</v>
      </c>
      <c r="BA355" s="418"/>
      <c r="BB355" s="418"/>
      <c r="BC355" s="418"/>
      <c r="BD355" s="418"/>
      <c r="BE355" s="420"/>
      <c r="BF355" s="420"/>
      <c r="BG355" s="420"/>
      <c r="BH355" s="420"/>
      <c r="BI355" s="420"/>
      <c r="BJ355" s="420"/>
      <c r="BK355" s="418"/>
      <c r="BL355" s="418"/>
      <c r="BM355" s="418"/>
      <c r="BN355" s="418"/>
      <c r="BO355" s="418"/>
      <c r="BP355" s="418"/>
      <c r="BQ355" s="418"/>
      <c r="BR355" s="418"/>
      <c r="BS355" s="418"/>
      <c r="BT355" s="418"/>
      <c r="BU35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5" s="423">
        <f>+SUM(BDCORRECTIVAINF[[#This Row],[Coste Chasis]:[Coste Mecanica]])</f>
        <v>2100</v>
      </c>
    </row>
    <row r="356" spans="1:78" ht="12.75" x14ac:dyDescent="0.2">
      <c r="A356" s="411"/>
      <c r="B356" s="412" t="s">
        <v>108</v>
      </c>
      <c r="C356" s="426" t="s">
        <v>81</v>
      </c>
      <c r="D356" s="426" t="s">
        <v>639</v>
      </c>
      <c r="E356" s="426" t="s">
        <v>161</v>
      </c>
      <c r="F356" s="426" t="s">
        <v>680</v>
      </c>
      <c r="G356" s="414" t="s">
        <v>597</v>
      </c>
      <c r="H356" s="415">
        <v>45014</v>
      </c>
      <c r="I356" s="415">
        <v>45014</v>
      </c>
      <c r="J356" s="416">
        <f>BDCORRECTIVAINF[[#This Row],[Fecha Fin]]-BDCORRECTIVAINF[[#This Row],[Fecha entrada]]+1</f>
        <v>1</v>
      </c>
      <c r="K356" s="417"/>
      <c r="L356" s="417">
        <v>1</v>
      </c>
      <c r="M356" s="417"/>
      <c r="N356" s="417"/>
      <c r="O356" s="417"/>
      <c r="P356" s="418"/>
      <c r="Q356" s="418"/>
      <c r="R356" s="418"/>
      <c r="S356" s="418"/>
      <c r="T356" s="418"/>
      <c r="U356" s="418"/>
      <c r="V356" s="418"/>
      <c r="W356" s="418"/>
      <c r="X356" s="418"/>
      <c r="Y356" s="418"/>
      <c r="Z356" s="418"/>
      <c r="AA356" s="418"/>
      <c r="AB356" s="418"/>
      <c r="AC356" s="418"/>
      <c r="AD356" s="418"/>
      <c r="AE356" s="418"/>
      <c r="AF356" s="418"/>
      <c r="AG356" s="418"/>
      <c r="AH356" s="418"/>
      <c r="AI356" s="418"/>
      <c r="AJ356" s="418"/>
      <c r="AK356" s="418"/>
      <c r="AL356" s="418"/>
      <c r="AM356" s="418"/>
      <c r="AN356" s="418"/>
      <c r="AO356" s="418"/>
      <c r="AP356" s="418"/>
      <c r="AQ356" s="418"/>
      <c r="AR356" s="418"/>
      <c r="AS356" s="418"/>
      <c r="AT356" s="418"/>
      <c r="AU356" s="418"/>
      <c r="AV356" s="418"/>
      <c r="AW356" s="418"/>
      <c r="AX356" s="418"/>
      <c r="AY356" s="418">
        <v>1</v>
      </c>
      <c r="AZ356" s="418">
        <v>1</v>
      </c>
      <c r="BA356" s="418"/>
      <c r="BB356" s="418"/>
      <c r="BC356" s="418"/>
      <c r="BD356" s="418"/>
      <c r="BE356" s="420"/>
      <c r="BF356" s="420"/>
      <c r="BG356" s="420"/>
      <c r="BH356" s="420"/>
      <c r="BI356" s="420"/>
      <c r="BJ356" s="420"/>
      <c r="BK356" s="418"/>
      <c r="BL356" s="418"/>
      <c r="BM356" s="418"/>
      <c r="BN356" s="418"/>
      <c r="BO356" s="418"/>
      <c r="BP356" s="418"/>
      <c r="BQ356" s="418"/>
      <c r="BR356" s="418"/>
      <c r="BS356" s="418"/>
      <c r="BT356" s="418"/>
      <c r="BU35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6" s="423">
        <f>+SUM(BDCORRECTIVAINF[[#This Row],[Coste Chasis]:[Coste Mecanica]])</f>
        <v>2100</v>
      </c>
    </row>
    <row r="357" spans="1:78" ht="12.75" x14ac:dyDescent="0.2">
      <c r="A357" s="411"/>
      <c r="B357" s="412" t="s">
        <v>170</v>
      </c>
      <c r="C357" s="426" t="s">
        <v>178</v>
      </c>
      <c r="D357" s="426" t="s">
        <v>639</v>
      </c>
      <c r="E357" s="426" t="s">
        <v>161</v>
      </c>
      <c r="F357" s="426" t="s">
        <v>716</v>
      </c>
      <c r="G357" s="414" t="s">
        <v>597</v>
      </c>
      <c r="H357" s="415">
        <v>45008</v>
      </c>
      <c r="I357" s="415">
        <v>45008</v>
      </c>
      <c r="J357" s="416">
        <f>BDCORRECTIVAINF[[#This Row],[Fecha Fin]]-BDCORRECTIVAINF[[#This Row],[Fecha entrada]]+1</f>
        <v>1</v>
      </c>
      <c r="K357" s="417"/>
      <c r="L357" s="417">
        <v>1</v>
      </c>
      <c r="M357" s="417"/>
      <c r="N357" s="417"/>
      <c r="O357" s="417"/>
      <c r="P357" s="418"/>
      <c r="Q357" s="418"/>
      <c r="R357" s="418"/>
      <c r="S357" s="418"/>
      <c r="T357" s="418"/>
      <c r="U357" s="418"/>
      <c r="V357" s="418"/>
      <c r="W357" s="418"/>
      <c r="X357" s="418"/>
      <c r="Y357" s="418"/>
      <c r="Z357" s="418"/>
      <c r="AA357" s="418"/>
      <c r="AB357" s="418"/>
      <c r="AC357" s="418"/>
      <c r="AD357" s="418"/>
      <c r="AE357" s="418"/>
      <c r="AF357" s="418"/>
      <c r="AG357" s="418"/>
      <c r="AH357" s="418"/>
      <c r="AI357" s="418"/>
      <c r="AJ357" s="418"/>
      <c r="AK357" s="418"/>
      <c r="AL357" s="418"/>
      <c r="AM357" s="418"/>
      <c r="AN357" s="418"/>
      <c r="AO357" s="418"/>
      <c r="AP357" s="418"/>
      <c r="AQ357" s="418"/>
      <c r="AR357" s="418"/>
      <c r="AS357" s="418"/>
      <c r="AT357" s="418"/>
      <c r="AU357" s="418"/>
      <c r="AV357" s="418"/>
      <c r="AW357" s="418"/>
      <c r="AX357" s="418"/>
      <c r="AY357" s="418">
        <v>1</v>
      </c>
      <c r="AZ357" s="418">
        <v>1</v>
      </c>
      <c r="BA357" s="418"/>
      <c r="BB357" s="418"/>
      <c r="BC357" s="418"/>
      <c r="BD357" s="418"/>
      <c r="BE357" s="420"/>
      <c r="BF357" s="420"/>
      <c r="BG357" s="420"/>
      <c r="BH357" s="420"/>
      <c r="BI357" s="420"/>
      <c r="BJ357" s="420"/>
      <c r="BK357" s="418"/>
      <c r="BL357" s="418"/>
      <c r="BM357" s="418"/>
      <c r="BN357" s="418"/>
      <c r="BO357" s="418"/>
      <c r="BP357" s="418"/>
      <c r="BQ357" s="418"/>
      <c r="BR357" s="418"/>
      <c r="BS357" s="418"/>
      <c r="BT357" s="418"/>
      <c r="BU35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7" s="423">
        <f>+SUM(BDCORRECTIVAINF[[#This Row],[Coste Chasis]:[Coste Mecanica]])</f>
        <v>2100</v>
      </c>
    </row>
    <row r="358" spans="1:78" ht="12.75" x14ac:dyDescent="0.2">
      <c r="A358" s="411"/>
      <c r="B358" s="412" t="s">
        <v>110</v>
      </c>
      <c r="C358" s="426" t="s">
        <v>81</v>
      </c>
      <c r="D358" s="426" t="s">
        <v>639</v>
      </c>
      <c r="E358" s="426" t="s">
        <v>161</v>
      </c>
      <c r="F358" s="426" t="s">
        <v>648</v>
      </c>
      <c r="G358" s="414" t="s">
        <v>597</v>
      </c>
      <c r="H358" s="415">
        <v>45006</v>
      </c>
      <c r="I358" s="415">
        <v>45006</v>
      </c>
      <c r="J358" s="416">
        <f>BDCORRECTIVAINF[[#This Row],[Fecha Fin]]-BDCORRECTIVAINF[[#This Row],[Fecha entrada]]+1</f>
        <v>1</v>
      </c>
      <c r="K358" s="417"/>
      <c r="L358" s="417">
        <v>1</v>
      </c>
      <c r="M358" s="417"/>
      <c r="N358" s="417"/>
      <c r="O358" s="417"/>
      <c r="P358" s="418"/>
      <c r="Q358" s="418"/>
      <c r="R358" s="418"/>
      <c r="S358" s="418"/>
      <c r="T358" s="418"/>
      <c r="U358" s="418"/>
      <c r="V358" s="418"/>
      <c r="W358" s="418"/>
      <c r="X358" s="418"/>
      <c r="Y358" s="418"/>
      <c r="Z358" s="418"/>
      <c r="AA358" s="418"/>
      <c r="AB358" s="418"/>
      <c r="AC358" s="418"/>
      <c r="AD358" s="418"/>
      <c r="AE358" s="418"/>
      <c r="AF358" s="418"/>
      <c r="AG358" s="418"/>
      <c r="AH358" s="418"/>
      <c r="AI358" s="418"/>
      <c r="AJ358" s="418"/>
      <c r="AK358" s="418"/>
      <c r="AL358" s="418"/>
      <c r="AM358" s="418"/>
      <c r="AN358" s="418"/>
      <c r="AO358" s="418"/>
      <c r="AP358" s="418"/>
      <c r="AQ358" s="418"/>
      <c r="AR358" s="418"/>
      <c r="AS358" s="418"/>
      <c r="AT358" s="418"/>
      <c r="AU358" s="418"/>
      <c r="AV358" s="418"/>
      <c r="AW358" s="418"/>
      <c r="AX358" s="418"/>
      <c r="AY358" s="418">
        <v>1</v>
      </c>
      <c r="AZ358" s="418">
        <v>1</v>
      </c>
      <c r="BA358" s="418"/>
      <c r="BB358" s="418"/>
      <c r="BC358" s="418"/>
      <c r="BD358" s="418"/>
      <c r="BE358" s="420"/>
      <c r="BF358" s="420"/>
      <c r="BG358" s="420"/>
      <c r="BH358" s="420"/>
      <c r="BI358" s="420"/>
      <c r="BJ358" s="420"/>
      <c r="BK358" s="418"/>
      <c r="BL358" s="418"/>
      <c r="BM358" s="418"/>
      <c r="BN358" s="418"/>
      <c r="BO358" s="418"/>
      <c r="BP358" s="418"/>
      <c r="BQ358" s="418"/>
      <c r="BR358" s="418"/>
      <c r="BS358" s="418"/>
      <c r="BT358" s="418"/>
      <c r="BU35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8" s="423">
        <f>+SUM(BDCORRECTIVAINF[[#This Row],[Coste Chasis]:[Coste Mecanica]])</f>
        <v>2100</v>
      </c>
    </row>
    <row r="359" spans="1:78" ht="12.75" x14ac:dyDescent="0.2">
      <c r="A359" s="411"/>
      <c r="B359" s="412" t="s">
        <v>157</v>
      </c>
      <c r="C359" s="426" t="s">
        <v>178</v>
      </c>
      <c r="D359" s="426" t="s">
        <v>639</v>
      </c>
      <c r="E359" s="426" t="s">
        <v>161</v>
      </c>
      <c r="F359" s="426" t="s">
        <v>693</v>
      </c>
      <c r="G359" s="414" t="s">
        <v>597</v>
      </c>
      <c r="H359" s="415">
        <v>45007</v>
      </c>
      <c r="I359" s="415">
        <v>45007</v>
      </c>
      <c r="J359" s="416">
        <f>BDCORRECTIVAINF[[#This Row],[Fecha Fin]]-BDCORRECTIVAINF[[#This Row],[Fecha entrada]]+1</f>
        <v>1</v>
      </c>
      <c r="K359" s="417"/>
      <c r="L359" s="417">
        <v>1</v>
      </c>
      <c r="M359" s="417"/>
      <c r="N359" s="417"/>
      <c r="O359" s="417"/>
      <c r="P359" s="418"/>
      <c r="Q359" s="418"/>
      <c r="R359" s="418"/>
      <c r="S359" s="418"/>
      <c r="T359" s="418"/>
      <c r="U359" s="418"/>
      <c r="V359" s="418"/>
      <c r="W359" s="418"/>
      <c r="X359" s="418"/>
      <c r="Y359" s="418"/>
      <c r="Z359" s="418"/>
      <c r="AA359" s="418"/>
      <c r="AB359" s="418"/>
      <c r="AC359" s="418"/>
      <c r="AD359" s="418"/>
      <c r="AE359" s="418"/>
      <c r="AF359" s="418"/>
      <c r="AG359" s="418"/>
      <c r="AH359" s="418"/>
      <c r="AI359" s="418"/>
      <c r="AJ359" s="418"/>
      <c r="AK359" s="418"/>
      <c r="AL359" s="418"/>
      <c r="AM359" s="418"/>
      <c r="AN359" s="418"/>
      <c r="AO359" s="418"/>
      <c r="AP359" s="418"/>
      <c r="AQ359" s="418"/>
      <c r="AR359" s="418"/>
      <c r="AS359" s="418"/>
      <c r="AT359" s="418"/>
      <c r="AU359" s="418"/>
      <c r="AV359" s="418"/>
      <c r="AW359" s="418"/>
      <c r="AX359" s="418"/>
      <c r="AY359" s="418">
        <v>1</v>
      </c>
      <c r="AZ359" s="418">
        <v>1</v>
      </c>
      <c r="BA359" s="418"/>
      <c r="BB359" s="418"/>
      <c r="BC359" s="418"/>
      <c r="BD359" s="418"/>
      <c r="BE359" s="420"/>
      <c r="BF359" s="420"/>
      <c r="BG359" s="420"/>
      <c r="BH359" s="420"/>
      <c r="BI359" s="420"/>
      <c r="BJ359" s="420"/>
      <c r="BK359" s="418"/>
      <c r="BL359" s="418"/>
      <c r="BM359" s="418"/>
      <c r="BN359" s="418"/>
      <c r="BO359" s="418"/>
      <c r="BP359" s="418"/>
      <c r="BQ359" s="418"/>
      <c r="BR359" s="418"/>
      <c r="BS359" s="418"/>
      <c r="BT359" s="418"/>
      <c r="BU35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5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5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5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5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59" s="423">
        <f>+SUM(BDCORRECTIVAINF[[#This Row],[Coste Chasis]:[Coste Mecanica]])</f>
        <v>2100</v>
      </c>
    </row>
    <row r="360" spans="1:78" ht="12.75" x14ac:dyDescent="0.2">
      <c r="A360" s="411"/>
      <c r="B360" s="412" t="s">
        <v>157</v>
      </c>
      <c r="C360" s="426" t="s">
        <v>178</v>
      </c>
      <c r="D360" s="426" t="s">
        <v>639</v>
      </c>
      <c r="E360" s="426" t="s">
        <v>161</v>
      </c>
      <c r="F360" s="426" t="s">
        <v>693</v>
      </c>
      <c r="G360" s="414" t="s">
        <v>597</v>
      </c>
      <c r="H360" s="415">
        <v>45005</v>
      </c>
      <c r="I360" s="415">
        <v>45005</v>
      </c>
      <c r="J360" s="416">
        <f>BDCORRECTIVAINF[[#This Row],[Fecha Fin]]-BDCORRECTIVAINF[[#This Row],[Fecha entrada]]+1</f>
        <v>1</v>
      </c>
      <c r="K360" s="417"/>
      <c r="L360" s="417">
        <v>1</v>
      </c>
      <c r="M360" s="417"/>
      <c r="N360" s="417"/>
      <c r="O360" s="417"/>
      <c r="P360" s="418"/>
      <c r="Q360" s="418"/>
      <c r="R360" s="418"/>
      <c r="S360" s="418"/>
      <c r="T360" s="418"/>
      <c r="U360" s="418"/>
      <c r="V360" s="418"/>
      <c r="W360" s="418"/>
      <c r="X360" s="418"/>
      <c r="Y360" s="418"/>
      <c r="Z360" s="418"/>
      <c r="AA360" s="418"/>
      <c r="AB360" s="418"/>
      <c r="AC360" s="418"/>
      <c r="AD360" s="418"/>
      <c r="AE360" s="418"/>
      <c r="AF360" s="418"/>
      <c r="AG360" s="418"/>
      <c r="AH360" s="418"/>
      <c r="AI360" s="418"/>
      <c r="AJ360" s="418"/>
      <c r="AK360" s="418"/>
      <c r="AL360" s="418"/>
      <c r="AM360" s="418"/>
      <c r="AN360" s="418"/>
      <c r="AO360" s="418"/>
      <c r="AP360" s="418"/>
      <c r="AQ360" s="418"/>
      <c r="AR360" s="418"/>
      <c r="AS360" s="418"/>
      <c r="AT360" s="418"/>
      <c r="AU360" s="418"/>
      <c r="AV360" s="418"/>
      <c r="AW360" s="418"/>
      <c r="AX360" s="418"/>
      <c r="AY360" s="418">
        <v>1</v>
      </c>
      <c r="AZ360" s="418">
        <v>1</v>
      </c>
      <c r="BA360" s="418"/>
      <c r="BB360" s="418"/>
      <c r="BC360" s="418"/>
      <c r="BD360" s="418"/>
      <c r="BE360" s="420"/>
      <c r="BF360" s="420"/>
      <c r="BG360" s="420"/>
      <c r="BH360" s="420"/>
      <c r="BI360" s="420"/>
      <c r="BJ360" s="420"/>
      <c r="BK360" s="418"/>
      <c r="BL360" s="418"/>
      <c r="BM360" s="418"/>
      <c r="BN360" s="418"/>
      <c r="BO360" s="418"/>
      <c r="BP360" s="418"/>
      <c r="BQ360" s="418"/>
      <c r="BR360" s="418"/>
      <c r="BS360" s="418"/>
      <c r="BT360" s="418"/>
      <c r="BU36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2100</v>
      </c>
      <c r="BW36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0" s="423">
        <f>+SUM(BDCORRECTIVAINF[[#This Row],[Coste Chasis]:[Coste Mecanica]])</f>
        <v>2100</v>
      </c>
    </row>
    <row r="361" spans="1:78" ht="12.75" x14ac:dyDescent="0.2">
      <c r="A361" s="411"/>
      <c r="B361" s="412" t="s">
        <v>108</v>
      </c>
      <c r="C361" s="426" t="s">
        <v>81</v>
      </c>
      <c r="D361" s="426" t="s">
        <v>639</v>
      </c>
      <c r="E361" s="426" t="s">
        <v>161</v>
      </c>
      <c r="F361" s="426" t="s">
        <v>680</v>
      </c>
      <c r="G361" s="414" t="s">
        <v>597</v>
      </c>
      <c r="H361" s="415">
        <v>45004</v>
      </c>
      <c r="I361" s="415">
        <v>45006</v>
      </c>
      <c r="J361" s="416">
        <f>BDCORRECTIVAINF[[#This Row],[Fecha Fin]]-BDCORRECTIVAINF[[#This Row],[Fecha entrada]]+1</f>
        <v>3</v>
      </c>
      <c r="K361" s="417"/>
      <c r="L361" s="417"/>
      <c r="M361" s="417"/>
      <c r="N361" s="417"/>
      <c r="O361" s="417">
        <v>1</v>
      </c>
      <c r="P361" s="418"/>
      <c r="Q361" s="418"/>
      <c r="R361" s="418"/>
      <c r="S361" s="418"/>
      <c r="T361" s="418"/>
      <c r="U361" s="418"/>
      <c r="V361" s="418"/>
      <c r="W361" s="418"/>
      <c r="X361" s="418"/>
      <c r="Y361" s="418">
        <v>1</v>
      </c>
      <c r="Z361" s="418"/>
      <c r="AA361" s="418"/>
      <c r="AB361" s="418"/>
      <c r="AC361" s="418"/>
      <c r="AD361" s="418"/>
      <c r="AE361" s="418"/>
      <c r="AF361" s="418"/>
      <c r="AG361" s="418"/>
      <c r="AH361" s="418"/>
      <c r="AI361" s="418"/>
      <c r="AJ361" s="418"/>
      <c r="AK361" s="418"/>
      <c r="AL361" s="418"/>
      <c r="AM361" s="418"/>
      <c r="AN361" s="418"/>
      <c r="AO361" s="418"/>
      <c r="AP361" s="418"/>
      <c r="AQ361" s="418"/>
      <c r="AR361" s="418"/>
      <c r="AS361" s="418"/>
      <c r="AT361" s="418"/>
      <c r="AU361" s="418"/>
      <c r="AV361" s="418"/>
      <c r="AW361" s="418"/>
      <c r="AX361" s="418"/>
      <c r="AY361" s="418"/>
      <c r="AZ361" s="418"/>
      <c r="BA361" s="418"/>
      <c r="BB361" s="418"/>
      <c r="BC361" s="418"/>
      <c r="BD361" s="418"/>
      <c r="BE361" s="420"/>
      <c r="BF361" s="420"/>
      <c r="BG361" s="420"/>
      <c r="BH361" s="420"/>
      <c r="BI361" s="420"/>
      <c r="BJ361" s="420"/>
      <c r="BK361" s="418"/>
      <c r="BL361" s="418"/>
      <c r="BM361" s="418"/>
      <c r="BN361" s="418"/>
      <c r="BO361" s="418"/>
      <c r="BP361" s="418"/>
      <c r="BQ361" s="418"/>
      <c r="BR361" s="418"/>
      <c r="BS361" s="418"/>
      <c r="BT361" s="418"/>
      <c r="BU36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30000</v>
      </c>
      <c r="BV36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1" s="423">
        <f>+SUM(BDCORRECTIVAINF[[#This Row],[Coste Chasis]:[Coste Mecanica]])</f>
        <v>30000</v>
      </c>
    </row>
    <row r="362" spans="1:78" ht="12.75" x14ac:dyDescent="0.2">
      <c r="A362" s="411"/>
      <c r="B362" s="412" t="s">
        <v>129</v>
      </c>
      <c r="C362" s="426" t="s">
        <v>81</v>
      </c>
      <c r="D362" s="426" t="s">
        <v>639</v>
      </c>
      <c r="E362" s="426" t="s">
        <v>162</v>
      </c>
      <c r="F362" s="426" t="s">
        <v>640</v>
      </c>
      <c r="G362" s="414" t="s">
        <v>597</v>
      </c>
      <c r="H362" s="415">
        <v>44998</v>
      </c>
      <c r="I362" s="415">
        <v>44998</v>
      </c>
      <c r="J362" s="416">
        <f>BDCORRECTIVAINF[[#This Row],[Fecha Fin]]-BDCORRECTIVAINF[[#This Row],[Fecha entrada]]+1</f>
        <v>1</v>
      </c>
      <c r="K362" s="417"/>
      <c r="L362" s="417">
        <v>1</v>
      </c>
      <c r="M362" s="417"/>
      <c r="N362" s="417"/>
      <c r="O362" s="417"/>
      <c r="P362" s="418"/>
      <c r="Q362" s="418"/>
      <c r="R362" s="418"/>
      <c r="S362" s="418"/>
      <c r="T362" s="418"/>
      <c r="U362" s="418"/>
      <c r="V362" s="418"/>
      <c r="W362" s="418"/>
      <c r="X362" s="418"/>
      <c r="Y362" s="418"/>
      <c r="Z362" s="418"/>
      <c r="AA362" s="418"/>
      <c r="AB362" s="418"/>
      <c r="AC362" s="418"/>
      <c r="AD362" s="418"/>
      <c r="AE362" s="418"/>
      <c r="AF362" s="418"/>
      <c r="AG362" s="418"/>
      <c r="AH362" s="418"/>
      <c r="AI362" s="418"/>
      <c r="AJ362" s="418"/>
      <c r="AK362" s="418"/>
      <c r="AL362" s="418"/>
      <c r="AM362" s="418"/>
      <c r="AN362" s="418"/>
      <c r="AO362" s="418"/>
      <c r="AP362" s="418"/>
      <c r="AQ362" s="418"/>
      <c r="AR362" s="418"/>
      <c r="AS362" s="418">
        <v>1</v>
      </c>
      <c r="AT362" s="418"/>
      <c r="AU362" s="418"/>
      <c r="AV362" s="418"/>
      <c r="AW362" s="418"/>
      <c r="AX362" s="418"/>
      <c r="AY362" s="418"/>
      <c r="AZ362" s="418"/>
      <c r="BA362" s="418"/>
      <c r="BB362" s="418"/>
      <c r="BC362" s="418"/>
      <c r="BD362" s="418"/>
      <c r="BE362" s="420"/>
      <c r="BF362" s="420"/>
      <c r="BG362" s="420"/>
      <c r="BH362" s="420"/>
      <c r="BI362" s="420"/>
      <c r="BJ362" s="420"/>
      <c r="BK362" s="418"/>
      <c r="BL362" s="418"/>
      <c r="BM362" s="418"/>
      <c r="BN362" s="418"/>
      <c r="BO362" s="418"/>
      <c r="BP362" s="418"/>
      <c r="BQ362" s="418"/>
      <c r="BR362" s="418"/>
      <c r="BS362" s="418"/>
      <c r="BT362" s="418"/>
      <c r="BU36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6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2" s="423">
        <f>+SUM(BDCORRECTIVAINF[[#This Row],[Coste Chasis]:[Coste Mecanica]])</f>
        <v>62000</v>
      </c>
    </row>
    <row r="363" spans="1:78" ht="12.75" x14ac:dyDescent="0.2">
      <c r="A363" s="411"/>
      <c r="B363" s="412" t="s">
        <v>184</v>
      </c>
      <c r="C363" s="426" t="s">
        <v>178</v>
      </c>
      <c r="D363" s="426" t="s">
        <v>639</v>
      </c>
      <c r="E363" s="426" t="s">
        <v>161</v>
      </c>
      <c r="F363" s="426" t="s">
        <v>693</v>
      </c>
      <c r="G363" s="414" t="s">
        <v>597</v>
      </c>
      <c r="H363" s="415">
        <v>45004</v>
      </c>
      <c r="I363" s="415">
        <v>45004</v>
      </c>
      <c r="J363" s="416">
        <f>BDCORRECTIVAINF[[#This Row],[Fecha Fin]]-BDCORRECTIVAINF[[#This Row],[Fecha entrada]]+1</f>
        <v>1</v>
      </c>
      <c r="K363" s="417"/>
      <c r="L363" s="417">
        <v>1</v>
      </c>
      <c r="M363" s="417"/>
      <c r="N363" s="417"/>
      <c r="O363" s="417"/>
      <c r="P363" s="418"/>
      <c r="Q363" s="418"/>
      <c r="R363" s="418"/>
      <c r="S363" s="418"/>
      <c r="T363" s="418"/>
      <c r="U363" s="418"/>
      <c r="V363" s="418"/>
      <c r="W363" s="418"/>
      <c r="X363" s="418"/>
      <c r="Y363" s="418"/>
      <c r="Z363" s="418"/>
      <c r="AA363" s="418"/>
      <c r="AB363" s="418"/>
      <c r="AC363" s="418"/>
      <c r="AD363" s="418"/>
      <c r="AE363" s="418"/>
      <c r="AF363" s="418"/>
      <c r="AG363" s="418"/>
      <c r="AH363" s="418"/>
      <c r="AI363" s="418"/>
      <c r="AJ363" s="418"/>
      <c r="AK363" s="418"/>
      <c r="AL363" s="418"/>
      <c r="AM363" s="418"/>
      <c r="AN363" s="418"/>
      <c r="AO363" s="418"/>
      <c r="AP363" s="418"/>
      <c r="AQ363" s="418"/>
      <c r="AR363" s="418"/>
      <c r="AS363" s="418">
        <v>1</v>
      </c>
      <c r="AT363" s="418"/>
      <c r="AU363" s="418"/>
      <c r="AV363" s="418"/>
      <c r="AW363" s="418"/>
      <c r="AX363" s="418"/>
      <c r="AY363" s="418"/>
      <c r="AZ363" s="418"/>
      <c r="BA363" s="418"/>
      <c r="BB363" s="418"/>
      <c r="BC363" s="418"/>
      <c r="BD363" s="418"/>
      <c r="BE363" s="420"/>
      <c r="BF363" s="420"/>
      <c r="BG363" s="420"/>
      <c r="BH363" s="420"/>
      <c r="BI363" s="420"/>
      <c r="BJ363" s="420"/>
      <c r="BK363" s="418"/>
      <c r="BL363" s="418"/>
      <c r="BM363" s="418"/>
      <c r="BN363" s="418"/>
      <c r="BO363" s="418"/>
      <c r="BP363" s="418"/>
      <c r="BQ363" s="418"/>
      <c r="BR363" s="418"/>
      <c r="BS363" s="418"/>
      <c r="BT363" s="418"/>
      <c r="BU36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6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3" s="423">
        <f>+SUM(BDCORRECTIVAINF[[#This Row],[Coste Chasis]:[Coste Mecanica]])</f>
        <v>62000</v>
      </c>
    </row>
    <row r="364" spans="1:78" ht="12.75" x14ac:dyDescent="0.2">
      <c r="A364" s="411"/>
      <c r="B364" s="412" t="s">
        <v>182</v>
      </c>
      <c r="C364" s="426" t="s">
        <v>178</v>
      </c>
      <c r="D364" s="426" t="s">
        <v>639</v>
      </c>
      <c r="E364" s="426" t="s">
        <v>163</v>
      </c>
      <c r="F364" s="426" t="s">
        <v>698</v>
      </c>
      <c r="G364" s="414" t="s">
        <v>592</v>
      </c>
      <c r="H364" s="415">
        <v>44997</v>
      </c>
      <c r="I364" s="415">
        <v>44997</v>
      </c>
      <c r="J364" s="416">
        <f>BDCORRECTIVAINF[[#This Row],[Fecha Fin]]-BDCORRECTIVAINF[[#This Row],[Fecha entrada]]+1</f>
        <v>1</v>
      </c>
      <c r="K364" s="417"/>
      <c r="L364" s="417">
        <v>1</v>
      </c>
      <c r="M364" s="417"/>
      <c r="N364" s="417"/>
      <c r="O364" s="417"/>
      <c r="P364" s="418"/>
      <c r="Q364" s="418"/>
      <c r="R364" s="418"/>
      <c r="S364" s="418">
        <v>6</v>
      </c>
      <c r="T364" s="418"/>
      <c r="U364" s="418"/>
      <c r="V364" s="418"/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418"/>
      <c r="AL364" s="418"/>
      <c r="AM364" s="418"/>
      <c r="AN364" s="418"/>
      <c r="AO364" s="418"/>
      <c r="AP364" s="418"/>
      <c r="AQ364" s="418"/>
      <c r="AR364" s="418"/>
      <c r="AS364" s="418"/>
      <c r="AT364" s="418"/>
      <c r="AU364" s="418"/>
      <c r="AV364" s="418"/>
      <c r="AW364" s="418"/>
      <c r="AX364" s="418"/>
      <c r="AY364" s="418"/>
      <c r="AZ364" s="418"/>
      <c r="BA364" s="418"/>
      <c r="BB364" s="418"/>
      <c r="BC364" s="418"/>
      <c r="BD364" s="418"/>
      <c r="BE364" s="420"/>
      <c r="BF364" s="420"/>
      <c r="BG364" s="420"/>
      <c r="BH364" s="420"/>
      <c r="BI364" s="420"/>
      <c r="BJ364" s="420"/>
      <c r="BK364" s="418"/>
      <c r="BL364" s="418"/>
      <c r="BM364" s="418"/>
      <c r="BN364" s="418"/>
      <c r="BO364" s="418"/>
      <c r="BP364" s="418"/>
      <c r="BQ364" s="418"/>
      <c r="BR364" s="418"/>
      <c r="BS364" s="418"/>
      <c r="BT364" s="418"/>
      <c r="BU36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9000</v>
      </c>
      <c r="BV36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4" s="423">
        <f>+SUM(BDCORRECTIVAINF[[#This Row],[Coste Chasis]:[Coste Mecanica]])</f>
        <v>9000</v>
      </c>
    </row>
    <row r="365" spans="1:78" ht="12.75" x14ac:dyDescent="0.2">
      <c r="A365" s="411"/>
      <c r="B365" s="412" t="s">
        <v>133</v>
      </c>
      <c r="C365" s="426" t="s">
        <v>81</v>
      </c>
      <c r="D365" s="426" t="s">
        <v>639</v>
      </c>
      <c r="E365" s="426" t="s">
        <v>162</v>
      </c>
      <c r="F365" s="426" t="s">
        <v>640</v>
      </c>
      <c r="G365" s="414" t="s">
        <v>595</v>
      </c>
      <c r="H365" s="415">
        <v>44998</v>
      </c>
      <c r="I365" s="415">
        <v>44998</v>
      </c>
      <c r="J365" s="416">
        <f>BDCORRECTIVAINF[[#This Row],[Fecha Fin]]-BDCORRECTIVAINF[[#This Row],[Fecha entrada]]+1</f>
        <v>1</v>
      </c>
      <c r="K365" s="417"/>
      <c r="L365" s="417">
        <v>1</v>
      </c>
      <c r="M365" s="417"/>
      <c r="N365" s="417"/>
      <c r="O365" s="417"/>
      <c r="P365" s="418"/>
      <c r="Q365" s="418"/>
      <c r="R365" s="418"/>
      <c r="S365" s="418"/>
      <c r="T365" s="418"/>
      <c r="U365" s="418"/>
      <c r="V365" s="418"/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418"/>
      <c r="AL365" s="418"/>
      <c r="AM365" s="418"/>
      <c r="AN365" s="418"/>
      <c r="AO365" s="418"/>
      <c r="AP365" s="418"/>
      <c r="AQ365" s="418"/>
      <c r="AR365" s="418"/>
      <c r="AS365" s="418">
        <v>1</v>
      </c>
      <c r="AT365" s="418"/>
      <c r="AU365" s="418"/>
      <c r="AV365" s="418"/>
      <c r="AW365" s="418"/>
      <c r="AX365" s="418"/>
      <c r="AY365" s="418"/>
      <c r="AZ365" s="418"/>
      <c r="BA365" s="418"/>
      <c r="BB365" s="418"/>
      <c r="BC365" s="418"/>
      <c r="BD365" s="418"/>
      <c r="BE365" s="420"/>
      <c r="BF365" s="420"/>
      <c r="BG365" s="420"/>
      <c r="BH365" s="420"/>
      <c r="BI365" s="420"/>
      <c r="BJ365" s="420"/>
      <c r="BK365" s="418"/>
      <c r="BL365" s="418"/>
      <c r="BM365" s="418"/>
      <c r="BN365" s="418"/>
      <c r="BO365" s="418"/>
      <c r="BP365" s="418"/>
      <c r="BQ365" s="418"/>
      <c r="BR365" s="418"/>
      <c r="BS365" s="418"/>
      <c r="BT365" s="418"/>
      <c r="BU36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6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5" s="423">
        <f>+SUM(BDCORRECTIVAINF[[#This Row],[Coste Chasis]:[Coste Mecanica]])</f>
        <v>62000</v>
      </c>
    </row>
    <row r="366" spans="1:78" ht="12.75" x14ac:dyDescent="0.2">
      <c r="A366" s="411"/>
      <c r="B366" s="412" t="s">
        <v>101</v>
      </c>
      <c r="C366" s="426" t="s">
        <v>81</v>
      </c>
      <c r="D366" s="426" t="s">
        <v>639</v>
      </c>
      <c r="E366" s="426" t="s">
        <v>165</v>
      </c>
      <c r="F366" s="426" t="s">
        <v>687</v>
      </c>
      <c r="G366" s="414" t="s">
        <v>594</v>
      </c>
      <c r="H366" s="415">
        <v>45001</v>
      </c>
      <c r="I366" s="415">
        <v>45001</v>
      </c>
      <c r="J366" s="416">
        <f>BDCORRECTIVAINF[[#This Row],[Fecha Fin]]-BDCORRECTIVAINF[[#This Row],[Fecha entrada]]+1</f>
        <v>1</v>
      </c>
      <c r="K366" s="417"/>
      <c r="L366" s="417">
        <v>1</v>
      </c>
      <c r="M366" s="417"/>
      <c r="N366" s="417"/>
      <c r="O366" s="417"/>
      <c r="P366" s="418"/>
      <c r="Q366" s="418"/>
      <c r="R366" s="418"/>
      <c r="S366" s="418"/>
      <c r="T366" s="418"/>
      <c r="U366" s="418"/>
      <c r="V366" s="418"/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418"/>
      <c r="AL366" s="418"/>
      <c r="AM366" s="418"/>
      <c r="AN366" s="418"/>
      <c r="AO366" s="418"/>
      <c r="AP366" s="418"/>
      <c r="AQ366" s="418">
        <v>1</v>
      </c>
      <c r="AR366" s="418"/>
      <c r="AS366" s="418"/>
      <c r="AT366" s="418"/>
      <c r="AU366" s="418"/>
      <c r="AV366" s="418"/>
      <c r="AW366" s="418"/>
      <c r="AX366" s="418"/>
      <c r="AY366" s="418"/>
      <c r="AZ366" s="418"/>
      <c r="BA366" s="418"/>
      <c r="BB366" s="418"/>
      <c r="BC366" s="418"/>
      <c r="BD366" s="418"/>
      <c r="BE366" s="420"/>
      <c r="BF366" s="420"/>
      <c r="BG366" s="420"/>
      <c r="BH366" s="420"/>
      <c r="BI366" s="420"/>
      <c r="BJ366" s="420"/>
      <c r="BK366" s="418"/>
      <c r="BL366" s="418"/>
      <c r="BM366" s="418"/>
      <c r="BN366" s="418"/>
      <c r="BO366" s="418"/>
      <c r="BP366" s="418"/>
      <c r="BQ366" s="418"/>
      <c r="BR366" s="418"/>
      <c r="BS366" s="418"/>
      <c r="BT366" s="418"/>
      <c r="BU36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3000</v>
      </c>
      <c r="BW36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6" s="423">
        <f>+SUM(BDCORRECTIVAINF[[#This Row],[Coste Chasis]:[Coste Mecanica]])</f>
        <v>3000</v>
      </c>
    </row>
    <row r="367" spans="1:78" ht="12.75" x14ac:dyDescent="0.2">
      <c r="A367" s="411"/>
      <c r="B367" s="412" t="s">
        <v>264</v>
      </c>
      <c r="C367" s="426" t="s">
        <v>178</v>
      </c>
      <c r="D367" s="426" t="s">
        <v>639</v>
      </c>
      <c r="E367" s="426" t="s">
        <v>165</v>
      </c>
      <c r="F367" s="426" t="s">
        <v>698</v>
      </c>
      <c r="G367" s="414" t="s">
        <v>594</v>
      </c>
      <c r="H367" s="415">
        <v>44987</v>
      </c>
      <c r="I367" s="415">
        <v>44989</v>
      </c>
      <c r="J367" s="416">
        <f>BDCORRECTIVAINF[[#This Row],[Fecha Fin]]-BDCORRECTIVAINF[[#This Row],[Fecha entrada]]+1</f>
        <v>3</v>
      </c>
      <c r="K367" s="417">
        <v>1</v>
      </c>
      <c r="L367" s="417"/>
      <c r="M367" s="417"/>
      <c r="N367" s="417"/>
      <c r="O367" s="417"/>
      <c r="P367" s="418"/>
      <c r="Q367" s="418"/>
      <c r="R367" s="418"/>
      <c r="S367" s="418"/>
      <c r="T367" s="418"/>
      <c r="U367" s="418"/>
      <c r="V367" s="418"/>
      <c r="W367" s="418"/>
      <c r="X367" s="418"/>
      <c r="Y367" s="418"/>
      <c r="Z367" s="418"/>
      <c r="AA367" s="418"/>
      <c r="AB367" s="418"/>
      <c r="AC367" s="418"/>
      <c r="AD367" s="418"/>
      <c r="AE367" s="418"/>
      <c r="AF367" s="418"/>
      <c r="AG367" s="418"/>
      <c r="AH367" s="418"/>
      <c r="AI367" s="418"/>
      <c r="AJ367" s="418">
        <v>1</v>
      </c>
      <c r="AK367" s="418"/>
      <c r="AL367" s="418"/>
      <c r="AM367" s="418"/>
      <c r="AN367" s="418"/>
      <c r="AO367" s="418"/>
      <c r="AP367" s="418"/>
      <c r="AQ367" s="418"/>
      <c r="AR367" s="418"/>
      <c r="AS367" s="418"/>
      <c r="AT367" s="418"/>
      <c r="AU367" s="418"/>
      <c r="AV367" s="418"/>
      <c r="AW367" s="418"/>
      <c r="AX367" s="418"/>
      <c r="AY367" s="418"/>
      <c r="AZ367" s="418"/>
      <c r="BA367" s="418"/>
      <c r="BB367" s="418"/>
      <c r="BC367" s="418"/>
      <c r="BD367" s="418"/>
      <c r="BE367" s="420"/>
      <c r="BF367" s="420"/>
      <c r="BG367" s="420"/>
      <c r="BH367" s="420"/>
      <c r="BI367" s="420"/>
      <c r="BJ367" s="420"/>
      <c r="BK367" s="418"/>
      <c r="BL367" s="418"/>
      <c r="BM367" s="418"/>
      <c r="BN367" s="418"/>
      <c r="BO367" s="418"/>
      <c r="BP367" s="418"/>
      <c r="BQ367" s="418"/>
      <c r="BR367" s="418"/>
      <c r="BS367" s="418"/>
      <c r="BT367" s="418"/>
      <c r="BU36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7" s="423">
        <f>+SUM(BDCORRECTIVAINF[[#This Row],[Coste Chasis]:[Coste Mecanica]])</f>
        <v>0</v>
      </c>
    </row>
    <row r="368" spans="1:78" ht="12.75" x14ac:dyDescent="0.2">
      <c r="A368" s="411"/>
      <c r="B368" s="412" t="s">
        <v>170</v>
      </c>
      <c r="C368" s="426" t="s">
        <v>178</v>
      </c>
      <c r="D368" s="426" t="s">
        <v>639</v>
      </c>
      <c r="E368" s="426" t="s">
        <v>161</v>
      </c>
      <c r="F368" s="426" t="s">
        <v>716</v>
      </c>
      <c r="G368" s="414" t="s">
        <v>597</v>
      </c>
      <c r="H368" s="415">
        <v>44998</v>
      </c>
      <c r="I368" s="415">
        <v>44998</v>
      </c>
      <c r="J368" s="416">
        <f>BDCORRECTIVAINF[[#This Row],[Fecha Fin]]-BDCORRECTIVAINF[[#This Row],[Fecha entrada]]+1</f>
        <v>1</v>
      </c>
      <c r="K368" s="417">
        <v>1</v>
      </c>
      <c r="L368" s="417"/>
      <c r="M368" s="417"/>
      <c r="N368" s="417"/>
      <c r="O368" s="417"/>
      <c r="P368" s="418">
        <v>1</v>
      </c>
      <c r="Q368" s="418"/>
      <c r="R368" s="418"/>
      <c r="S368" s="418"/>
      <c r="T368" s="418"/>
      <c r="U368" s="418"/>
      <c r="V368" s="418"/>
      <c r="W368" s="418"/>
      <c r="X368" s="418"/>
      <c r="Y368" s="418"/>
      <c r="Z368" s="418"/>
      <c r="AA368" s="418"/>
      <c r="AB368" s="418"/>
      <c r="AC368" s="418"/>
      <c r="AD368" s="418"/>
      <c r="AE368" s="418"/>
      <c r="AF368" s="418"/>
      <c r="AG368" s="418"/>
      <c r="AH368" s="418"/>
      <c r="AI368" s="418"/>
      <c r="AJ368" s="418"/>
      <c r="AK368" s="418"/>
      <c r="AL368" s="418"/>
      <c r="AM368" s="418"/>
      <c r="AN368" s="418"/>
      <c r="AO368" s="418"/>
      <c r="AP368" s="418"/>
      <c r="AQ368" s="418"/>
      <c r="AR368" s="418"/>
      <c r="AS368" s="418"/>
      <c r="AT368" s="418"/>
      <c r="AU368" s="418"/>
      <c r="AV368" s="418"/>
      <c r="AW368" s="418"/>
      <c r="AX368" s="418"/>
      <c r="AY368" s="418"/>
      <c r="AZ368" s="418"/>
      <c r="BA368" s="418"/>
      <c r="BB368" s="418"/>
      <c r="BC368" s="418"/>
      <c r="BD368" s="418"/>
      <c r="BE368" s="420"/>
      <c r="BF368" s="420"/>
      <c r="BG368" s="420"/>
      <c r="BH368" s="420"/>
      <c r="BI368" s="420"/>
      <c r="BJ368" s="420"/>
      <c r="BK368" s="418"/>
      <c r="BL368" s="418"/>
      <c r="BM368" s="418"/>
      <c r="BN368" s="418"/>
      <c r="BO368" s="418"/>
      <c r="BP368" s="418"/>
      <c r="BQ368" s="418"/>
      <c r="BR368" s="418"/>
      <c r="BS368" s="418"/>
      <c r="BT368" s="418"/>
      <c r="BU36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36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68" s="423">
        <f>+SUM(BDCORRECTIVAINF[[#This Row],[Coste Chasis]:[Coste Mecanica]])</f>
        <v>7000</v>
      </c>
    </row>
    <row r="369" spans="1:78" ht="12.75" x14ac:dyDescent="0.2">
      <c r="A369" s="411"/>
      <c r="B369" s="412" t="s">
        <v>770</v>
      </c>
      <c r="C369" s="426" t="s">
        <v>81</v>
      </c>
      <c r="D369" s="426" t="s">
        <v>639</v>
      </c>
      <c r="E369" s="426" t="s">
        <v>161</v>
      </c>
      <c r="F369" s="426" t="s">
        <v>640</v>
      </c>
      <c r="G369" s="414" t="s">
        <v>597</v>
      </c>
      <c r="H369" s="415">
        <v>44998</v>
      </c>
      <c r="I369" s="415">
        <v>44998</v>
      </c>
      <c r="J369" s="416">
        <f>BDCORRECTIVAINF[[#This Row],[Fecha Fin]]-BDCORRECTIVAINF[[#This Row],[Fecha entrada]]+1</f>
        <v>1</v>
      </c>
      <c r="K369" s="417"/>
      <c r="L369" s="417"/>
      <c r="M369" s="417"/>
      <c r="N369" s="417"/>
      <c r="O369" s="417">
        <v>1</v>
      </c>
      <c r="P369" s="418"/>
      <c r="Q369" s="418"/>
      <c r="R369" s="418"/>
      <c r="S369" s="418"/>
      <c r="T369" s="418"/>
      <c r="U369" s="418"/>
      <c r="V369" s="418"/>
      <c r="W369" s="418"/>
      <c r="X369" s="418"/>
      <c r="Y369" s="418"/>
      <c r="Z369" s="418"/>
      <c r="AA369" s="418"/>
      <c r="AB369" s="418"/>
      <c r="AC369" s="418"/>
      <c r="AD369" s="418"/>
      <c r="AE369" s="418"/>
      <c r="AF369" s="418"/>
      <c r="AG369" s="418"/>
      <c r="AH369" s="418"/>
      <c r="AI369" s="418"/>
      <c r="AJ369" s="418"/>
      <c r="AK369" s="418"/>
      <c r="AL369" s="418"/>
      <c r="AM369" s="418"/>
      <c r="AN369" s="418"/>
      <c r="AO369" s="418"/>
      <c r="AP369" s="418"/>
      <c r="AQ369" s="418"/>
      <c r="AR369" s="418"/>
      <c r="AS369" s="418"/>
      <c r="AT369" s="418"/>
      <c r="AU369" s="418"/>
      <c r="AV369" s="418"/>
      <c r="AW369" s="418"/>
      <c r="AX369" s="418"/>
      <c r="AY369" s="418"/>
      <c r="AZ369" s="418"/>
      <c r="BA369" s="418"/>
      <c r="BB369" s="418"/>
      <c r="BC369" s="418"/>
      <c r="BD369" s="418"/>
      <c r="BE369" s="420"/>
      <c r="BF369" s="420"/>
      <c r="BG369" s="420"/>
      <c r="BH369" s="420"/>
      <c r="BI369" s="420"/>
      <c r="BJ369" s="420"/>
      <c r="BK369" s="418"/>
      <c r="BL369" s="418"/>
      <c r="BM369" s="418"/>
      <c r="BN369" s="418"/>
      <c r="BO369" s="418"/>
      <c r="BP369" s="418"/>
      <c r="BQ369" s="418"/>
      <c r="BR369" s="418"/>
      <c r="BS369" s="418">
        <v>1</v>
      </c>
      <c r="BT369" s="418"/>
      <c r="BU36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6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6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6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6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36000</v>
      </c>
      <c r="BZ369" s="423">
        <f>+SUM(BDCORRECTIVAINF[[#This Row],[Coste Chasis]:[Coste Mecanica]])</f>
        <v>36000</v>
      </c>
    </row>
    <row r="370" spans="1:78" ht="12.75" x14ac:dyDescent="0.2">
      <c r="A370" s="411"/>
      <c r="B370" s="412" t="s">
        <v>112</v>
      </c>
      <c r="C370" s="426" t="s">
        <v>81</v>
      </c>
      <c r="D370" s="426" t="s">
        <v>639</v>
      </c>
      <c r="E370" s="426" t="s">
        <v>161</v>
      </c>
      <c r="F370" s="426" t="s">
        <v>680</v>
      </c>
      <c r="G370" s="414" t="s">
        <v>597</v>
      </c>
      <c r="H370" s="415">
        <v>44999</v>
      </c>
      <c r="I370" s="415">
        <v>44999</v>
      </c>
      <c r="J370" s="416">
        <f>BDCORRECTIVAINF[[#This Row],[Fecha Fin]]-BDCORRECTIVAINF[[#This Row],[Fecha entrada]]+1</f>
        <v>1</v>
      </c>
      <c r="K370" s="417"/>
      <c r="L370" s="417"/>
      <c r="M370" s="417"/>
      <c r="N370" s="417"/>
      <c r="O370" s="417">
        <v>1</v>
      </c>
      <c r="P370" s="418"/>
      <c r="Q370" s="418"/>
      <c r="R370" s="418"/>
      <c r="S370" s="418"/>
      <c r="T370" s="418"/>
      <c r="U370" s="418"/>
      <c r="V370" s="418"/>
      <c r="W370" s="418"/>
      <c r="X370" s="418"/>
      <c r="Y370" s="418"/>
      <c r="Z370" s="418"/>
      <c r="AA370" s="418"/>
      <c r="AB370" s="418"/>
      <c r="AC370" s="418"/>
      <c r="AD370" s="418"/>
      <c r="AE370" s="418"/>
      <c r="AF370" s="418"/>
      <c r="AG370" s="418"/>
      <c r="AH370" s="418"/>
      <c r="AI370" s="418"/>
      <c r="AJ370" s="418"/>
      <c r="AK370" s="418"/>
      <c r="AL370" s="418"/>
      <c r="AM370" s="418"/>
      <c r="AN370" s="418"/>
      <c r="AO370" s="418"/>
      <c r="AP370" s="418"/>
      <c r="AQ370" s="418"/>
      <c r="AR370" s="418"/>
      <c r="AS370" s="418"/>
      <c r="AT370" s="418"/>
      <c r="AU370" s="418"/>
      <c r="AV370" s="418"/>
      <c r="AW370" s="418"/>
      <c r="AX370" s="418"/>
      <c r="AY370" s="418"/>
      <c r="AZ370" s="418"/>
      <c r="BA370" s="418"/>
      <c r="BB370" s="418"/>
      <c r="BC370" s="418"/>
      <c r="BD370" s="418"/>
      <c r="BE370" s="420"/>
      <c r="BF370" s="420"/>
      <c r="BG370" s="420"/>
      <c r="BH370" s="420"/>
      <c r="BI370" s="420"/>
      <c r="BJ370" s="420"/>
      <c r="BK370" s="418"/>
      <c r="BL370" s="418"/>
      <c r="BM370" s="418"/>
      <c r="BN370" s="418"/>
      <c r="BO370" s="418"/>
      <c r="BP370" s="418"/>
      <c r="BQ370" s="418"/>
      <c r="BR370" s="418"/>
      <c r="BS370" s="418"/>
      <c r="BT370" s="418"/>
      <c r="BU37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0" s="423">
        <f>+SUM(BDCORRECTIVAINF[[#This Row],[Coste Chasis]:[Coste Mecanica]])</f>
        <v>0</v>
      </c>
    </row>
    <row r="371" spans="1:78" ht="12.75" x14ac:dyDescent="0.2">
      <c r="A371" s="411"/>
      <c r="B371" s="412" t="s">
        <v>110</v>
      </c>
      <c r="C371" s="426" t="s">
        <v>81</v>
      </c>
      <c r="D371" s="426" t="s">
        <v>639</v>
      </c>
      <c r="E371" s="426" t="s">
        <v>161</v>
      </c>
      <c r="F371" s="426" t="s">
        <v>648</v>
      </c>
      <c r="G371" s="414" t="s">
        <v>597</v>
      </c>
      <c r="H371" s="415">
        <v>44997</v>
      </c>
      <c r="I371" s="415">
        <v>44997</v>
      </c>
      <c r="J371" s="416">
        <f>BDCORRECTIVAINF[[#This Row],[Fecha Fin]]-BDCORRECTIVAINF[[#This Row],[Fecha entrada]]+1</f>
        <v>1</v>
      </c>
      <c r="K371" s="417">
        <v>1</v>
      </c>
      <c r="L371" s="417"/>
      <c r="M371" s="417"/>
      <c r="N371" s="417"/>
      <c r="O371" s="417"/>
      <c r="P371" s="418">
        <v>1</v>
      </c>
      <c r="Q371" s="418"/>
      <c r="R371" s="418"/>
      <c r="S371" s="418"/>
      <c r="T371" s="418"/>
      <c r="U371" s="418"/>
      <c r="V371" s="418"/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/>
      <c r="AJ371" s="418"/>
      <c r="AK371" s="418"/>
      <c r="AL371" s="418"/>
      <c r="AM371" s="418"/>
      <c r="AN371" s="418"/>
      <c r="AO371" s="418"/>
      <c r="AP371" s="418"/>
      <c r="AQ371" s="418"/>
      <c r="AR371" s="418"/>
      <c r="AS371" s="418"/>
      <c r="AT371" s="418"/>
      <c r="AU371" s="418"/>
      <c r="AV371" s="418"/>
      <c r="AW371" s="418"/>
      <c r="AX371" s="418"/>
      <c r="AY371" s="418"/>
      <c r="AZ371" s="418"/>
      <c r="BA371" s="418"/>
      <c r="BB371" s="418"/>
      <c r="BC371" s="418"/>
      <c r="BD371" s="418"/>
      <c r="BE371" s="420"/>
      <c r="BF371" s="420"/>
      <c r="BG371" s="420"/>
      <c r="BH371" s="420"/>
      <c r="BI371" s="420"/>
      <c r="BJ371" s="420"/>
      <c r="BK371" s="418"/>
      <c r="BL371" s="418"/>
      <c r="BM371" s="418"/>
      <c r="BN371" s="418"/>
      <c r="BO371" s="418"/>
      <c r="BP371" s="418"/>
      <c r="BQ371" s="418"/>
      <c r="BR371" s="418"/>
      <c r="BS371" s="418"/>
      <c r="BT371" s="418"/>
      <c r="BU37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37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1" s="423">
        <f>+SUM(BDCORRECTIVAINF[[#This Row],[Coste Chasis]:[Coste Mecanica]])</f>
        <v>7000</v>
      </c>
    </row>
    <row r="372" spans="1:78" ht="12.75" x14ac:dyDescent="0.2">
      <c r="A372" s="411"/>
      <c r="B372" s="412" t="s">
        <v>53</v>
      </c>
      <c r="C372" s="426" t="s">
        <v>81</v>
      </c>
      <c r="D372" s="426" t="s">
        <v>639</v>
      </c>
      <c r="E372" s="426" t="s">
        <v>164</v>
      </c>
      <c r="F372" s="426" t="s">
        <v>687</v>
      </c>
      <c r="G372" s="414" t="s">
        <v>593</v>
      </c>
      <c r="H372" s="415">
        <v>45006</v>
      </c>
      <c r="I372" s="415">
        <v>45006</v>
      </c>
      <c r="J372" s="416">
        <f>BDCORRECTIVAINF[[#This Row],[Fecha Fin]]-BDCORRECTIVAINF[[#This Row],[Fecha entrada]]+1</f>
        <v>1</v>
      </c>
      <c r="K372" s="417"/>
      <c r="L372" s="417"/>
      <c r="M372" s="417"/>
      <c r="N372" s="417"/>
      <c r="O372" s="417">
        <v>1</v>
      </c>
      <c r="P372" s="418"/>
      <c r="Q372" s="418">
        <v>1</v>
      </c>
      <c r="R372" s="418"/>
      <c r="S372" s="418"/>
      <c r="T372" s="418"/>
      <c r="U372" s="418"/>
      <c r="V372" s="418"/>
      <c r="W372" s="418"/>
      <c r="X372" s="418"/>
      <c r="Y372" s="418"/>
      <c r="Z372" s="418"/>
      <c r="AA372" s="418"/>
      <c r="AB372" s="418"/>
      <c r="AC372" s="418"/>
      <c r="AD372" s="418"/>
      <c r="AE372" s="418"/>
      <c r="AF372" s="418"/>
      <c r="AG372" s="418"/>
      <c r="AH372" s="418"/>
      <c r="AI372" s="418"/>
      <c r="AJ372" s="418"/>
      <c r="AK372" s="418"/>
      <c r="AL372" s="418"/>
      <c r="AM372" s="418"/>
      <c r="AN372" s="418"/>
      <c r="AO372" s="418"/>
      <c r="AP372" s="418"/>
      <c r="AQ372" s="418"/>
      <c r="AR372" s="418"/>
      <c r="AS372" s="418"/>
      <c r="AT372" s="418"/>
      <c r="AU372" s="418"/>
      <c r="AV372" s="418"/>
      <c r="AW372" s="418"/>
      <c r="AX372" s="418"/>
      <c r="AY372" s="418"/>
      <c r="AZ372" s="418"/>
      <c r="BA372" s="418"/>
      <c r="BB372" s="418"/>
      <c r="BC372" s="418"/>
      <c r="BD372" s="418"/>
      <c r="BE372" s="420"/>
      <c r="BF372" s="420"/>
      <c r="BG372" s="420"/>
      <c r="BH372" s="420"/>
      <c r="BI372" s="420"/>
      <c r="BJ372" s="420"/>
      <c r="BK372" s="418"/>
      <c r="BL372" s="418"/>
      <c r="BM372" s="418"/>
      <c r="BN372" s="418"/>
      <c r="BO372" s="418"/>
      <c r="BP372" s="418"/>
      <c r="BQ372" s="418"/>
      <c r="BR372" s="418"/>
      <c r="BS372" s="418"/>
      <c r="BT372" s="418"/>
      <c r="BU37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11000</v>
      </c>
      <c r="BV37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2" s="423">
        <f>+SUM(BDCORRECTIVAINF[[#This Row],[Coste Chasis]:[Coste Mecanica]])</f>
        <v>11000</v>
      </c>
    </row>
    <row r="373" spans="1:78" ht="12.75" x14ac:dyDescent="0.2">
      <c r="A373" s="411"/>
      <c r="B373" s="412" t="s">
        <v>770</v>
      </c>
      <c r="C373" s="426" t="s">
        <v>81</v>
      </c>
      <c r="D373" s="426" t="s">
        <v>639</v>
      </c>
      <c r="E373" s="426" t="s">
        <v>161</v>
      </c>
      <c r="F373" s="426" t="s">
        <v>640</v>
      </c>
      <c r="G373" s="414" t="s">
        <v>593</v>
      </c>
      <c r="H373" s="415">
        <v>45006</v>
      </c>
      <c r="I373" s="415">
        <v>45006</v>
      </c>
      <c r="J373" s="416">
        <f>BDCORRECTIVAINF[[#This Row],[Fecha Fin]]-BDCORRECTIVAINF[[#This Row],[Fecha entrada]]+1</f>
        <v>1</v>
      </c>
      <c r="K373" s="417">
        <v>1</v>
      </c>
      <c r="L373" s="417"/>
      <c r="M373" s="417"/>
      <c r="N373" s="417"/>
      <c r="O373" s="417"/>
      <c r="P373" s="418"/>
      <c r="Q373" s="418"/>
      <c r="R373" s="418">
        <v>1</v>
      </c>
      <c r="S373" s="418"/>
      <c r="T373" s="418"/>
      <c r="U373" s="418"/>
      <c r="V373" s="418"/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418"/>
      <c r="AL373" s="418"/>
      <c r="AM373" s="418"/>
      <c r="AN373" s="418"/>
      <c r="AO373" s="418"/>
      <c r="AP373" s="418"/>
      <c r="AQ373" s="418"/>
      <c r="AR373" s="418"/>
      <c r="AS373" s="418"/>
      <c r="AT373" s="418"/>
      <c r="AU373" s="418"/>
      <c r="AV373" s="418"/>
      <c r="AW373" s="418"/>
      <c r="AX373" s="418"/>
      <c r="AY373" s="418"/>
      <c r="AZ373" s="418"/>
      <c r="BA373" s="418"/>
      <c r="BB373" s="418"/>
      <c r="BC373" s="418"/>
      <c r="BD373" s="418"/>
      <c r="BE373" s="420"/>
      <c r="BF373" s="420"/>
      <c r="BG373" s="420"/>
      <c r="BH373" s="420"/>
      <c r="BI373" s="420"/>
      <c r="BJ373" s="420"/>
      <c r="BK373" s="418"/>
      <c r="BL373" s="418"/>
      <c r="BM373" s="418"/>
      <c r="BN373" s="418"/>
      <c r="BO373" s="418"/>
      <c r="BP373" s="418"/>
      <c r="BQ373" s="418"/>
      <c r="BR373" s="418"/>
      <c r="BS373" s="418"/>
      <c r="BT373" s="418"/>
      <c r="BU37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3" s="423">
        <f>+SUM(BDCORRECTIVAINF[[#This Row],[Coste Chasis]:[Coste Mecanica]])</f>
        <v>0</v>
      </c>
    </row>
    <row r="374" spans="1:78" ht="12.75" x14ac:dyDescent="0.2">
      <c r="A374" s="411"/>
      <c r="B374" s="412" t="s">
        <v>182</v>
      </c>
      <c r="C374" s="426" t="s">
        <v>178</v>
      </c>
      <c r="D374" s="426" t="s">
        <v>639</v>
      </c>
      <c r="E374" s="426" t="s">
        <v>163</v>
      </c>
      <c r="F374" s="426" t="s">
        <v>698</v>
      </c>
      <c r="G374" s="414" t="s">
        <v>592</v>
      </c>
      <c r="H374" s="415">
        <v>45008</v>
      </c>
      <c r="I374" s="415">
        <v>45008</v>
      </c>
      <c r="J374" s="416">
        <f>BDCORRECTIVAINF[[#This Row],[Fecha Fin]]-BDCORRECTIVAINF[[#This Row],[Fecha entrada]]+1</f>
        <v>1</v>
      </c>
      <c r="K374" s="417"/>
      <c r="L374" s="417"/>
      <c r="M374" s="417">
        <v>1</v>
      </c>
      <c r="N374" s="417"/>
      <c r="O374" s="417"/>
      <c r="P374" s="418"/>
      <c r="Q374" s="418"/>
      <c r="R374" s="418"/>
      <c r="S374" s="418"/>
      <c r="T374" s="418"/>
      <c r="U374" s="418"/>
      <c r="V374" s="418"/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418"/>
      <c r="AL374" s="418"/>
      <c r="AM374" s="418"/>
      <c r="AN374" s="418"/>
      <c r="AO374" s="418"/>
      <c r="AP374" s="418"/>
      <c r="AQ374" s="418"/>
      <c r="AR374" s="418"/>
      <c r="AS374" s="418"/>
      <c r="AT374" s="418"/>
      <c r="AU374" s="418"/>
      <c r="AV374" s="418"/>
      <c r="AW374" s="418"/>
      <c r="AX374" s="418"/>
      <c r="AY374" s="418"/>
      <c r="AZ374" s="418"/>
      <c r="BA374" s="418"/>
      <c r="BB374" s="418">
        <v>1</v>
      </c>
      <c r="BC374" s="418"/>
      <c r="BD374" s="418"/>
      <c r="BE374" s="420"/>
      <c r="BF374" s="420"/>
      <c r="BG374" s="420"/>
      <c r="BH374" s="420"/>
      <c r="BI374" s="420"/>
      <c r="BJ374" s="420"/>
      <c r="BK374" s="418"/>
      <c r="BL374" s="418"/>
      <c r="BM374" s="418"/>
      <c r="BN374" s="418"/>
      <c r="BO374" s="418"/>
      <c r="BP374" s="418"/>
      <c r="BQ374" s="418"/>
      <c r="BR374" s="418"/>
      <c r="BS374" s="418"/>
      <c r="BT374" s="418"/>
      <c r="BU37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16000</v>
      </c>
      <c r="BX37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4" s="423">
        <f>+SUM(BDCORRECTIVAINF[[#This Row],[Coste Chasis]:[Coste Mecanica]])</f>
        <v>16000</v>
      </c>
    </row>
    <row r="375" spans="1:78" ht="12.75" x14ac:dyDescent="0.2">
      <c r="A375" s="411"/>
      <c r="B375" s="412" t="s">
        <v>184</v>
      </c>
      <c r="C375" s="426" t="s">
        <v>178</v>
      </c>
      <c r="D375" s="426" t="s">
        <v>639</v>
      </c>
      <c r="E375" s="426" t="s">
        <v>161</v>
      </c>
      <c r="F375" s="426" t="s">
        <v>693</v>
      </c>
      <c r="G375" s="414" t="s">
        <v>597</v>
      </c>
      <c r="H375" s="415">
        <v>45005</v>
      </c>
      <c r="I375" s="415">
        <v>45005</v>
      </c>
      <c r="J375" s="416">
        <f>BDCORRECTIVAINF[[#This Row],[Fecha Fin]]-BDCORRECTIVAINF[[#This Row],[Fecha entrada]]+1</f>
        <v>1</v>
      </c>
      <c r="K375" s="417"/>
      <c r="L375" s="417"/>
      <c r="M375" s="417"/>
      <c r="N375" s="417"/>
      <c r="O375" s="417">
        <v>1</v>
      </c>
      <c r="P375" s="418"/>
      <c r="Q375" s="418"/>
      <c r="R375" s="418"/>
      <c r="S375" s="418"/>
      <c r="T375" s="418"/>
      <c r="U375" s="418"/>
      <c r="V375" s="418"/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418"/>
      <c r="AL375" s="418"/>
      <c r="AM375" s="418"/>
      <c r="AN375" s="418"/>
      <c r="AO375" s="418"/>
      <c r="AP375" s="418"/>
      <c r="AQ375" s="418"/>
      <c r="AR375" s="418"/>
      <c r="AS375" s="418"/>
      <c r="AT375" s="418"/>
      <c r="AU375" s="418"/>
      <c r="AV375" s="418"/>
      <c r="AW375" s="418"/>
      <c r="AX375" s="418"/>
      <c r="AY375" s="418"/>
      <c r="AZ375" s="418"/>
      <c r="BA375" s="418"/>
      <c r="BB375" s="418"/>
      <c r="BC375" s="418"/>
      <c r="BD375" s="418"/>
      <c r="BE375" s="420"/>
      <c r="BF375" s="420"/>
      <c r="BG375" s="420"/>
      <c r="BH375" s="420"/>
      <c r="BI375" s="420"/>
      <c r="BJ375" s="420"/>
      <c r="BK375" s="418"/>
      <c r="BL375" s="418"/>
      <c r="BM375" s="418"/>
      <c r="BN375" s="418"/>
      <c r="BO375" s="418"/>
      <c r="BP375" s="418"/>
      <c r="BQ375" s="418"/>
      <c r="BR375" s="418"/>
      <c r="BS375" s="418"/>
      <c r="BT375" s="418"/>
      <c r="BU37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5" s="423">
        <f>+SUM(BDCORRECTIVAINF[[#This Row],[Coste Chasis]:[Coste Mecanica]])</f>
        <v>0</v>
      </c>
    </row>
    <row r="376" spans="1:78" ht="12.75" x14ac:dyDescent="0.2">
      <c r="A376" s="411"/>
      <c r="B376" s="412" t="s">
        <v>112</v>
      </c>
      <c r="C376" s="426" t="s">
        <v>81</v>
      </c>
      <c r="D376" s="426" t="s">
        <v>639</v>
      </c>
      <c r="E376" s="426" t="s">
        <v>161</v>
      </c>
      <c r="F376" s="426" t="s">
        <v>680</v>
      </c>
      <c r="G376" s="414" t="s">
        <v>597</v>
      </c>
      <c r="H376" s="415">
        <v>44988</v>
      </c>
      <c r="I376" s="415">
        <v>44988</v>
      </c>
      <c r="J376" s="416">
        <f>BDCORRECTIVAINF[[#This Row],[Fecha Fin]]-BDCORRECTIVAINF[[#This Row],[Fecha entrada]]+1</f>
        <v>1</v>
      </c>
      <c r="K376" s="417">
        <v>1</v>
      </c>
      <c r="L376" s="417"/>
      <c r="M376" s="417"/>
      <c r="N376" s="417"/>
      <c r="O376" s="417"/>
      <c r="P376" s="418">
        <v>1</v>
      </c>
      <c r="Q376" s="418"/>
      <c r="R376" s="418"/>
      <c r="S376" s="418"/>
      <c r="T376" s="418"/>
      <c r="U376" s="418"/>
      <c r="V376" s="418"/>
      <c r="W376" s="418"/>
      <c r="X376" s="418"/>
      <c r="Y376" s="418"/>
      <c r="Z376" s="418"/>
      <c r="AA376" s="418"/>
      <c r="AB376" s="418"/>
      <c r="AC376" s="418"/>
      <c r="AD376" s="418"/>
      <c r="AE376" s="418"/>
      <c r="AF376" s="418"/>
      <c r="AG376" s="418"/>
      <c r="AH376" s="418"/>
      <c r="AI376" s="418"/>
      <c r="AJ376" s="418"/>
      <c r="AK376" s="418"/>
      <c r="AL376" s="418"/>
      <c r="AM376" s="418"/>
      <c r="AN376" s="418"/>
      <c r="AO376" s="418"/>
      <c r="AP376" s="418"/>
      <c r="AQ376" s="418"/>
      <c r="AR376" s="418"/>
      <c r="AS376" s="418"/>
      <c r="AT376" s="418"/>
      <c r="AU376" s="418"/>
      <c r="AV376" s="418"/>
      <c r="AW376" s="418"/>
      <c r="AX376" s="418"/>
      <c r="AY376" s="418"/>
      <c r="AZ376" s="418"/>
      <c r="BA376" s="418"/>
      <c r="BB376" s="418"/>
      <c r="BC376" s="418"/>
      <c r="BD376" s="418"/>
      <c r="BE376" s="420"/>
      <c r="BF376" s="420"/>
      <c r="BG376" s="420"/>
      <c r="BH376" s="420"/>
      <c r="BI376" s="420"/>
      <c r="BJ376" s="420"/>
      <c r="BK376" s="418"/>
      <c r="BL376" s="418"/>
      <c r="BM376" s="418"/>
      <c r="BN376" s="418"/>
      <c r="BO376" s="418"/>
      <c r="BP376" s="418"/>
      <c r="BQ376" s="418"/>
      <c r="BR376" s="418"/>
      <c r="BS376" s="418"/>
      <c r="BT376" s="418"/>
      <c r="BU37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7000</v>
      </c>
      <c r="BV37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6" s="423">
        <f>+SUM(BDCORRECTIVAINF[[#This Row],[Coste Chasis]:[Coste Mecanica]])</f>
        <v>7000</v>
      </c>
    </row>
    <row r="377" spans="1:78" ht="12.75" x14ac:dyDescent="0.2">
      <c r="A377" s="411"/>
      <c r="B377" s="412" t="s">
        <v>235</v>
      </c>
      <c r="C377" s="426" t="s">
        <v>81</v>
      </c>
      <c r="D377" s="426" t="s">
        <v>639</v>
      </c>
      <c r="E377" s="426" t="s">
        <v>164</v>
      </c>
      <c r="F377" s="426" t="s">
        <v>687</v>
      </c>
      <c r="G377" s="414" t="s">
        <v>596</v>
      </c>
      <c r="H377" s="415">
        <v>44991</v>
      </c>
      <c r="I377" s="415">
        <v>44991</v>
      </c>
      <c r="J377" s="416">
        <f>BDCORRECTIVAINF[[#This Row],[Fecha Fin]]-BDCORRECTIVAINF[[#This Row],[Fecha entrada]]+1</f>
        <v>1</v>
      </c>
      <c r="K377" s="417"/>
      <c r="L377" s="417"/>
      <c r="M377" s="417"/>
      <c r="N377" s="417"/>
      <c r="O377" s="417">
        <v>1</v>
      </c>
      <c r="P377" s="418"/>
      <c r="Q377" s="418"/>
      <c r="R377" s="418"/>
      <c r="S377" s="418"/>
      <c r="T377" s="418"/>
      <c r="U377" s="418"/>
      <c r="V377" s="418"/>
      <c r="W377" s="418"/>
      <c r="X377" s="418"/>
      <c r="Y377" s="418"/>
      <c r="Z377" s="418"/>
      <c r="AA377" s="418"/>
      <c r="AB377" s="418"/>
      <c r="AC377" s="418"/>
      <c r="AD377" s="418"/>
      <c r="AE377" s="418"/>
      <c r="AF377" s="418"/>
      <c r="AG377" s="418"/>
      <c r="AH377" s="418"/>
      <c r="AI377" s="418"/>
      <c r="AJ377" s="418"/>
      <c r="AK377" s="418"/>
      <c r="AL377" s="418"/>
      <c r="AM377" s="418"/>
      <c r="AN377" s="418"/>
      <c r="AO377" s="418"/>
      <c r="AP377" s="418"/>
      <c r="AQ377" s="418"/>
      <c r="AR377" s="418"/>
      <c r="AS377" s="418"/>
      <c r="AT377" s="418"/>
      <c r="AU377" s="418"/>
      <c r="AV377" s="418"/>
      <c r="AW377" s="418"/>
      <c r="AX377" s="418"/>
      <c r="AY377" s="418"/>
      <c r="AZ377" s="418"/>
      <c r="BA377" s="418"/>
      <c r="BB377" s="418"/>
      <c r="BC377" s="418"/>
      <c r="BD377" s="418"/>
      <c r="BE377" s="420"/>
      <c r="BF377" s="420"/>
      <c r="BG377" s="420"/>
      <c r="BH377" s="420"/>
      <c r="BI377" s="420"/>
      <c r="BJ377" s="420"/>
      <c r="BK377" s="418"/>
      <c r="BL377" s="418"/>
      <c r="BM377" s="418"/>
      <c r="BN377" s="418"/>
      <c r="BO377" s="418"/>
      <c r="BP377" s="418"/>
      <c r="BQ377" s="418"/>
      <c r="BR377" s="418"/>
      <c r="BS377" s="418"/>
      <c r="BT377" s="418"/>
      <c r="BU37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7" s="423">
        <f>+SUM(BDCORRECTIVAINF[[#This Row],[Coste Chasis]:[Coste Mecanica]])</f>
        <v>0</v>
      </c>
    </row>
    <row r="378" spans="1:78" ht="12.75" x14ac:dyDescent="0.2">
      <c r="A378" s="411"/>
      <c r="B378" s="412" t="s">
        <v>123</v>
      </c>
      <c r="C378" s="426" t="s">
        <v>81</v>
      </c>
      <c r="D378" s="426" t="s">
        <v>639</v>
      </c>
      <c r="E378" s="426" t="s">
        <v>164</v>
      </c>
      <c r="F378" s="426" t="s">
        <v>687</v>
      </c>
      <c r="G378" s="414" t="s">
        <v>596</v>
      </c>
      <c r="H378" s="415">
        <v>45013</v>
      </c>
      <c r="I378" s="415">
        <v>45013</v>
      </c>
      <c r="J378" s="416">
        <f>BDCORRECTIVAINF[[#This Row],[Fecha Fin]]-BDCORRECTIVAINF[[#This Row],[Fecha entrada]]+1</f>
        <v>1</v>
      </c>
      <c r="K378" s="417"/>
      <c r="L378" s="417"/>
      <c r="M378" s="417"/>
      <c r="N378" s="417">
        <v>1</v>
      </c>
      <c r="O378" s="417"/>
      <c r="P378" s="418"/>
      <c r="Q378" s="418"/>
      <c r="R378" s="418"/>
      <c r="S378" s="418"/>
      <c r="T378" s="418"/>
      <c r="U378" s="418"/>
      <c r="V378" s="418"/>
      <c r="W378" s="418"/>
      <c r="X378" s="418"/>
      <c r="Y378" s="418"/>
      <c r="Z378" s="418"/>
      <c r="AA378" s="418"/>
      <c r="AB378" s="418"/>
      <c r="AC378" s="418"/>
      <c r="AD378" s="418"/>
      <c r="AE378" s="418"/>
      <c r="AF378" s="418"/>
      <c r="AG378" s="418"/>
      <c r="AH378" s="418"/>
      <c r="AI378" s="418"/>
      <c r="AJ378" s="418"/>
      <c r="AK378" s="418"/>
      <c r="AL378" s="418"/>
      <c r="AM378" s="418"/>
      <c r="AN378" s="418"/>
      <c r="AO378" s="418"/>
      <c r="AP378" s="418"/>
      <c r="AQ378" s="418"/>
      <c r="AR378" s="418"/>
      <c r="AS378" s="418"/>
      <c r="AT378" s="418"/>
      <c r="AU378" s="418"/>
      <c r="AV378" s="418"/>
      <c r="AW378" s="418"/>
      <c r="AX378" s="418"/>
      <c r="AY378" s="418"/>
      <c r="AZ378" s="418"/>
      <c r="BA378" s="418"/>
      <c r="BB378" s="418"/>
      <c r="BC378" s="418"/>
      <c r="BD378" s="418"/>
      <c r="BE378" s="420">
        <v>5</v>
      </c>
      <c r="BF378" s="420"/>
      <c r="BG378" s="420"/>
      <c r="BH378" s="420"/>
      <c r="BI378" s="420"/>
      <c r="BJ378" s="420"/>
      <c r="BK378" s="418"/>
      <c r="BL378" s="418"/>
      <c r="BM378" s="418"/>
      <c r="BN378" s="418"/>
      <c r="BO378" s="418"/>
      <c r="BP378" s="418"/>
      <c r="BQ378" s="418"/>
      <c r="BR378" s="418"/>
      <c r="BS378" s="418"/>
      <c r="BT378" s="418"/>
      <c r="BU37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7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3750</v>
      </c>
      <c r="BY37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8" s="423">
        <f>+SUM(BDCORRECTIVAINF[[#This Row],[Coste Chasis]:[Coste Mecanica]])</f>
        <v>3750</v>
      </c>
    </row>
    <row r="379" spans="1:78" ht="12.75" x14ac:dyDescent="0.2">
      <c r="A379" s="411"/>
      <c r="B379" s="412" t="s">
        <v>235</v>
      </c>
      <c r="C379" s="426" t="s">
        <v>81</v>
      </c>
      <c r="D379" s="426" t="s">
        <v>639</v>
      </c>
      <c r="E379" s="426" t="s">
        <v>164</v>
      </c>
      <c r="F379" s="426" t="s">
        <v>687</v>
      </c>
      <c r="G379" s="414" t="s">
        <v>596</v>
      </c>
      <c r="H379" s="415">
        <v>45008</v>
      </c>
      <c r="I379" s="415">
        <v>45008</v>
      </c>
      <c r="J379" s="416">
        <f>BDCORRECTIVAINF[[#This Row],[Fecha Fin]]-BDCORRECTIVAINF[[#This Row],[Fecha entrada]]+1</f>
        <v>1</v>
      </c>
      <c r="K379" s="417">
        <v>1</v>
      </c>
      <c r="L379" s="417"/>
      <c r="M379" s="417"/>
      <c r="N379" s="417"/>
      <c r="O379" s="417"/>
      <c r="P379" s="418"/>
      <c r="Q379" s="418"/>
      <c r="R379" s="418"/>
      <c r="S379" s="418"/>
      <c r="T379" s="418"/>
      <c r="U379" s="418"/>
      <c r="V379" s="418"/>
      <c r="W379" s="418">
        <v>1</v>
      </c>
      <c r="X379" s="418"/>
      <c r="Y379" s="418"/>
      <c r="Z379" s="418"/>
      <c r="AA379" s="418"/>
      <c r="AB379" s="418"/>
      <c r="AC379" s="418"/>
      <c r="AD379" s="418"/>
      <c r="AE379" s="418"/>
      <c r="AF379" s="418"/>
      <c r="AG379" s="418"/>
      <c r="AH379" s="418"/>
      <c r="AI379" s="418"/>
      <c r="AJ379" s="418"/>
      <c r="AK379" s="418"/>
      <c r="AL379" s="418"/>
      <c r="AM379" s="418"/>
      <c r="AN379" s="418"/>
      <c r="AO379" s="418"/>
      <c r="AP379" s="418"/>
      <c r="AQ379" s="418"/>
      <c r="AR379" s="418"/>
      <c r="AS379" s="418"/>
      <c r="AT379" s="418"/>
      <c r="AU379" s="418"/>
      <c r="AV379" s="418"/>
      <c r="AW379" s="418"/>
      <c r="AX379" s="418"/>
      <c r="AY379" s="418"/>
      <c r="AZ379" s="418"/>
      <c r="BA379" s="418"/>
      <c r="BB379" s="418"/>
      <c r="BC379" s="418"/>
      <c r="BD379" s="418"/>
      <c r="BE379" s="420"/>
      <c r="BF379" s="420"/>
      <c r="BG379" s="420"/>
      <c r="BH379" s="420"/>
      <c r="BI379" s="420"/>
      <c r="BJ379" s="420"/>
      <c r="BK379" s="418"/>
      <c r="BL379" s="418"/>
      <c r="BM379" s="418"/>
      <c r="BN379" s="418"/>
      <c r="BO379" s="418"/>
      <c r="BP379" s="418"/>
      <c r="BQ379" s="418"/>
      <c r="BR379" s="418"/>
      <c r="BS379" s="418"/>
      <c r="BT379" s="418"/>
      <c r="BU37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7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7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7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7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79" s="423">
        <f>+SUM(BDCORRECTIVAINF[[#This Row],[Coste Chasis]:[Coste Mecanica]])</f>
        <v>95000</v>
      </c>
    </row>
    <row r="380" spans="1:78" ht="12.75" x14ac:dyDescent="0.2">
      <c r="A380" s="411"/>
      <c r="B380" s="412" t="s">
        <v>109</v>
      </c>
      <c r="C380" s="426" t="s">
        <v>81</v>
      </c>
      <c r="D380" s="426" t="s">
        <v>639</v>
      </c>
      <c r="E380" s="426" t="s">
        <v>162</v>
      </c>
      <c r="F380" s="426" t="s">
        <v>680</v>
      </c>
      <c r="G380" s="414" t="s">
        <v>595</v>
      </c>
      <c r="H380" s="415">
        <v>44990</v>
      </c>
      <c r="I380" s="415">
        <v>44990</v>
      </c>
      <c r="J380" s="416">
        <f>BDCORRECTIVAINF[[#This Row],[Fecha Fin]]-BDCORRECTIVAINF[[#This Row],[Fecha entrada]]+1</f>
        <v>1</v>
      </c>
      <c r="K380" s="417"/>
      <c r="L380" s="417"/>
      <c r="M380" s="417"/>
      <c r="N380" s="417"/>
      <c r="O380" s="417">
        <v>1</v>
      </c>
      <c r="P380" s="418"/>
      <c r="Q380" s="418"/>
      <c r="R380" s="418"/>
      <c r="S380" s="418"/>
      <c r="T380" s="418"/>
      <c r="U380" s="418">
        <v>1</v>
      </c>
      <c r="V380" s="418"/>
      <c r="W380" s="418"/>
      <c r="X380" s="418"/>
      <c r="Y380" s="418"/>
      <c r="Z380" s="418"/>
      <c r="AA380" s="418"/>
      <c r="AB380" s="418"/>
      <c r="AC380" s="418"/>
      <c r="AD380" s="418"/>
      <c r="AE380" s="418"/>
      <c r="AF380" s="418"/>
      <c r="AG380" s="418"/>
      <c r="AH380" s="418"/>
      <c r="AI380" s="418"/>
      <c r="AJ380" s="418"/>
      <c r="AK380" s="418"/>
      <c r="AL380" s="418"/>
      <c r="AM380" s="418"/>
      <c r="AN380" s="418"/>
      <c r="AO380" s="418"/>
      <c r="AP380" s="418"/>
      <c r="AQ380" s="418"/>
      <c r="AR380" s="418"/>
      <c r="AS380" s="418"/>
      <c r="AT380" s="418"/>
      <c r="AU380" s="418"/>
      <c r="AV380" s="418"/>
      <c r="AW380" s="418"/>
      <c r="AX380" s="418"/>
      <c r="AY380" s="418"/>
      <c r="AZ380" s="418"/>
      <c r="BA380" s="418"/>
      <c r="BB380" s="418"/>
      <c r="BC380" s="418"/>
      <c r="BD380" s="418"/>
      <c r="BE380" s="420"/>
      <c r="BF380" s="420"/>
      <c r="BG380" s="420"/>
      <c r="BH380" s="420"/>
      <c r="BI380" s="420"/>
      <c r="BJ380" s="420"/>
      <c r="BK380" s="418"/>
      <c r="BL380" s="418"/>
      <c r="BM380" s="418"/>
      <c r="BN380" s="418"/>
      <c r="BO380" s="418"/>
      <c r="BP380" s="418"/>
      <c r="BQ380" s="418"/>
      <c r="BR380" s="418"/>
      <c r="BS380" s="418"/>
      <c r="BT380" s="418"/>
      <c r="BU38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0" s="423">
        <f>+SUM(BDCORRECTIVAINF[[#This Row],[Coste Chasis]:[Coste Mecanica]])</f>
        <v>0</v>
      </c>
    </row>
    <row r="381" spans="1:78" ht="12.75" x14ac:dyDescent="0.2">
      <c r="A381" s="411"/>
      <c r="B381" s="412" t="s">
        <v>130</v>
      </c>
      <c r="C381" s="426" t="s">
        <v>81</v>
      </c>
      <c r="D381" s="426" t="s">
        <v>639</v>
      </c>
      <c r="E381" s="426" t="s">
        <v>162</v>
      </c>
      <c r="F381" s="426" t="s">
        <v>648</v>
      </c>
      <c r="G381" s="414" t="s">
        <v>595</v>
      </c>
      <c r="H381" s="415">
        <v>45011</v>
      </c>
      <c r="I381" s="415">
        <v>45011</v>
      </c>
      <c r="J381" s="416">
        <f>BDCORRECTIVAINF[[#This Row],[Fecha Fin]]-BDCORRECTIVAINF[[#This Row],[Fecha entrada]]+1</f>
        <v>1</v>
      </c>
      <c r="K381" s="417">
        <v>1</v>
      </c>
      <c r="L381" s="417"/>
      <c r="M381" s="417"/>
      <c r="N381" s="417"/>
      <c r="O381" s="417"/>
      <c r="P381" s="418"/>
      <c r="Q381" s="418"/>
      <c r="R381" s="418"/>
      <c r="S381" s="418"/>
      <c r="T381" s="418"/>
      <c r="U381" s="418"/>
      <c r="V381" s="418"/>
      <c r="W381" s="418">
        <v>1</v>
      </c>
      <c r="X381" s="418"/>
      <c r="Y381" s="418"/>
      <c r="Z381" s="418"/>
      <c r="AA381" s="418"/>
      <c r="AB381" s="418"/>
      <c r="AC381" s="418"/>
      <c r="AD381" s="418"/>
      <c r="AE381" s="418"/>
      <c r="AF381" s="418"/>
      <c r="AG381" s="418"/>
      <c r="AH381" s="418"/>
      <c r="AI381" s="418"/>
      <c r="AJ381" s="418"/>
      <c r="AK381" s="418"/>
      <c r="AL381" s="418"/>
      <c r="AM381" s="418"/>
      <c r="AN381" s="418"/>
      <c r="AO381" s="418"/>
      <c r="AP381" s="418"/>
      <c r="AQ381" s="418"/>
      <c r="AR381" s="418"/>
      <c r="AS381" s="418"/>
      <c r="AT381" s="418"/>
      <c r="AU381" s="418"/>
      <c r="AV381" s="418"/>
      <c r="AW381" s="418"/>
      <c r="AX381" s="418"/>
      <c r="AY381" s="418"/>
      <c r="AZ381" s="418"/>
      <c r="BA381" s="418"/>
      <c r="BB381" s="418"/>
      <c r="BC381" s="418"/>
      <c r="BD381" s="418"/>
      <c r="BE381" s="420"/>
      <c r="BF381" s="420"/>
      <c r="BG381" s="420"/>
      <c r="BH381" s="420"/>
      <c r="BI381" s="420"/>
      <c r="BJ381" s="420"/>
      <c r="BK381" s="418"/>
      <c r="BL381" s="418"/>
      <c r="BM381" s="418"/>
      <c r="BN381" s="418"/>
      <c r="BO381" s="418"/>
      <c r="BP381" s="418"/>
      <c r="BQ381" s="418"/>
      <c r="BR381" s="418"/>
      <c r="BS381" s="418"/>
      <c r="BT381" s="418"/>
      <c r="BU38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95000</v>
      </c>
      <c r="BV38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1" s="423">
        <f>+SUM(BDCORRECTIVAINF[[#This Row],[Coste Chasis]:[Coste Mecanica]])</f>
        <v>95000</v>
      </c>
    </row>
    <row r="382" spans="1:78" ht="12.75" x14ac:dyDescent="0.2">
      <c r="A382" s="411"/>
      <c r="B382" s="412" t="s">
        <v>103</v>
      </c>
      <c r="C382" s="426" t="s">
        <v>81</v>
      </c>
      <c r="D382" s="426" t="s">
        <v>639</v>
      </c>
      <c r="E382" s="426" t="s">
        <v>164</v>
      </c>
      <c r="F382" s="426" t="s">
        <v>687</v>
      </c>
      <c r="G382" s="414" t="s">
        <v>596</v>
      </c>
      <c r="H382" s="415">
        <v>45011</v>
      </c>
      <c r="I382" s="415">
        <v>45011</v>
      </c>
      <c r="J382" s="416">
        <f>BDCORRECTIVAINF[[#This Row],[Fecha Fin]]-BDCORRECTIVAINF[[#This Row],[Fecha entrada]]+1</f>
        <v>1</v>
      </c>
      <c r="K382" s="417"/>
      <c r="L382" s="417"/>
      <c r="M382" s="417"/>
      <c r="N382" s="417"/>
      <c r="O382" s="417">
        <v>1</v>
      </c>
      <c r="P382" s="418"/>
      <c r="Q382" s="418"/>
      <c r="R382" s="418"/>
      <c r="S382" s="418"/>
      <c r="T382" s="418"/>
      <c r="U382" s="418"/>
      <c r="V382" s="418"/>
      <c r="W382" s="418"/>
      <c r="X382" s="418"/>
      <c r="Y382" s="418"/>
      <c r="Z382" s="418"/>
      <c r="AA382" s="418"/>
      <c r="AB382" s="418"/>
      <c r="AC382" s="418"/>
      <c r="AD382" s="418"/>
      <c r="AE382" s="418"/>
      <c r="AF382" s="418"/>
      <c r="AG382" s="418"/>
      <c r="AH382" s="418"/>
      <c r="AI382" s="418"/>
      <c r="AJ382" s="418"/>
      <c r="AK382" s="418"/>
      <c r="AL382" s="418"/>
      <c r="AM382" s="418"/>
      <c r="AN382" s="418"/>
      <c r="AO382" s="418"/>
      <c r="AP382" s="418"/>
      <c r="AQ382" s="418"/>
      <c r="AR382" s="418"/>
      <c r="AS382" s="418"/>
      <c r="AT382" s="418"/>
      <c r="AU382" s="418"/>
      <c r="AV382" s="418"/>
      <c r="AW382" s="418"/>
      <c r="AX382" s="418"/>
      <c r="AY382" s="418"/>
      <c r="AZ382" s="418"/>
      <c r="BA382" s="418"/>
      <c r="BB382" s="418"/>
      <c r="BC382" s="418"/>
      <c r="BD382" s="418"/>
      <c r="BE382" s="420"/>
      <c r="BF382" s="420"/>
      <c r="BG382" s="420"/>
      <c r="BH382" s="420"/>
      <c r="BI382" s="420"/>
      <c r="BJ382" s="420"/>
      <c r="BK382" s="418"/>
      <c r="BL382" s="418"/>
      <c r="BM382" s="418"/>
      <c r="BN382" s="418"/>
      <c r="BO382" s="418"/>
      <c r="BP382" s="418"/>
      <c r="BQ382" s="418"/>
      <c r="BR382" s="418"/>
      <c r="BS382" s="418"/>
      <c r="BT382" s="418"/>
      <c r="BU38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2" s="423">
        <f>+SUM(BDCORRECTIVAINF[[#This Row],[Coste Chasis]:[Coste Mecanica]])</f>
        <v>0</v>
      </c>
    </row>
    <row r="383" spans="1:78" ht="12.75" x14ac:dyDescent="0.2">
      <c r="A383" s="411"/>
      <c r="B383" s="412" t="s">
        <v>265</v>
      </c>
      <c r="C383" s="426" t="s">
        <v>178</v>
      </c>
      <c r="D383" s="426" t="s">
        <v>639</v>
      </c>
      <c r="E383" s="426" t="s">
        <v>163</v>
      </c>
      <c r="F383" s="426" t="s">
        <v>698</v>
      </c>
      <c r="G383" s="414" t="s">
        <v>592</v>
      </c>
      <c r="H383" s="415">
        <v>45008</v>
      </c>
      <c r="I383" s="415">
        <v>45008</v>
      </c>
      <c r="J383" s="416">
        <f>BDCORRECTIVAINF[[#This Row],[Fecha Fin]]-BDCORRECTIVAINF[[#This Row],[Fecha entrada]]+1</f>
        <v>1</v>
      </c>
      <c r="K383" s="417">
        <v>1</v>
      </c>
      <c r="L383" s="417"/>
      <c r="M383" s="417">
        <v>1</v>
      </c>
      <c r="N383" s="417"/>
      <c r="O383" s="417"/>
      <c r="P383" s="418"/>
      <c r="Q383" s="418"/>
      <c r="R383" s="418"/>
      <c r="S383" s="418"/>
      <c r="T383" s="418"/>
      <c r="U383" s="418"/>
      <c r="V383" s="418"/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418"/>
      <c r="AL383" s="418"/>
      <c r="AM383" s="418"/>
      <c r="AN383" s="418"/>
      <c r="AO383" s="418"/>
      <c r="AP383" s="418"/>
      <c r="AQ383" s="418"/>
      <c r="AR383" s="418"/>
      <c r="AS383" s="418"/>
      <c r="AT383" s="418"/>
      <c r="AU383" s="418"/>
      <c r="AV383" s="418"/>
      <c r="AW383" s="418"/>
      <c r="AX383" s="418"/>
      <c r="AY383" s="418"/>
      <c r="AZ383" s="418"/>
      <c r="BA383" s="418"/>
      <c r="BB383" s="418">
        <v>2</v>
      </c>
      <c r="BC383" s="418"/>
      <c r="BD383" s="418"/>
      <c r="BE383" s="420">
        <v>5</v>
      </c>
      <c r="BF383" s="420"/>
      <c r="BG383" s="420"/>
      <c r="BH383" s="420"/>
      <c r="BI383" s="420"/>
      <c r="BJ383" s="420"/>
      <c r="BK383" s="418"/>
      <c r="BL383" s="418"/>
      <c r="BM383" s="418"/>
      <c r="BN383" s="418"/>
      <c r="BO383" s="418"/>
      <c r="BP383" s="418"/>
      <c r="BQ383" s="418"/>
      <c r="BR383" s="418"/>
      <c r="BS383" s="418"/>
      <c r="BT383" s="418"/>
      <c r="BU38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38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3750</v>
      </c>
      <c r="BY38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3" s="423">
        <f>+SUM(BDCORRECTIVAINF[[#This Row],[Coste Chasis]:[Coste Mecanica]])</f>
        <v>35750</v>
      </c>
    </row>
    <row r="384" spans="1:78" ht="12.75" x14ac:dyDescent="0.2">
      <c r="A384" s="411"/>
      <c r="B384" s="412" t="s">
        <v>115</v>
      </c>
      <c r="C384" s="426" t="s">
        <v>81</v>
      </c>
      <c r="D384" s="426" t="s">
        <v>639</v>
      </c>
      <c r="E384" s="426" t="s">
        <v>166</v>
      </c>
      <c r="F384" s="426" t="s">
        <v>730</v>
      </c>
      <c r="G384" s="414" t="s">
        <v>593</v>
      </c>
      <c r="H384" s="415">
        <v>44999</v>
      </c>
      <c r="I384" s="415">
        <v>44999</v>
      </c>
      <c r="J384" s="416">
        <f>BDCORRECTIVAINF[[#This Row],[Fecha Fin]]-BDCORRECTIVAINF[[#This Row],[Fecha entrada]]+1</f>
        <v>1</v>
      </c>
      <c r="K384" s="417"/>
      <c r="L384" s="417"/>
      <c r="M384" s="417"/>
      <c r="N384" s="417">
        <v>1</v>
      </c>
      <c r="O384" s="417"/>
      <c r="P384" s="418"/>
      <c r="Q384" s="418"/>
      <c r="R384" s="418"/>
      <c r="S384" s="418"/>
      <c r="T384" s="418"/>
      <c r="U384" s="418"/>
      <c r="V384" s="418"/>
      <c r="W384" s="418"/>
      <c r="X384" s="418"/>
      <c r="Y384" s="418"/>
      <c r="Z384" s="418"/>
      <c r="AA384" s="418"/>
      <c r="AB384" s="418"/>
      <c r="AC384" s="418"/>
      <c r="AD384" s="418"/>
      <c r="AE384" s="418"/>
      <c r="AF384" s="418"/>
      <c r="AG384" s="418"/>
      <c r="AH384" s="418"/>
      <c r="AI384" s="418"/>
      <c r="AJ384" s="418"/>
      <c r="AK384" s="418"/>
      <c r="AL384" s="418"/>
      <c r="AM384" s="418"/>
      <c r="AN384" s="418"/>
      <c r="AO384" s="418"/>
      <c r="AP384" s="418"/>
      <c r="AQ384" s="418"/>
      <c r="AR384" s="418"/>
      <c r="AS384" s="418"/>
      <c r="AT384" s="418"/>
      <c r="AU384" s="418"/>
      <c r="AV384" s="418"/>
      <c r="AW384" s="418"/>
      <c r="AX384" s="418"/>
      <c r="AY384" s="418"/>
      <c r="AZ384" s="418"/>
      <c r="BA384" s="418"/>
      <c r="BB384" s="418"/>
      <c r="BC384" s="418"/>
      <c r="BD384" s="418"/>
      <c r="BE384" s="420"/>
      <c r="BF384" s="420">
        <v>5</v>
      </c>
      <c r="BG384" s="420"/>
      <c r="BH384" s="420"/>
      <c r="BI384" s="420"/>
      <c r="BJ384" s="420"/>
      <c r="BK384" s="418"/>
      <c r="BL384" s="418"/>
      <c r="BM384" s="418"/>
      <c r="BN384" s="418"/>
      <c r="BO384" s="418"/>
      <c r="BP384" s="418"/>
      <c r="BQ384" s="418"/>
      <c r="BR384" s="418"/>
      <c r="BS384" s="418"/>
      <c r="BT384" s="418"/>
      <c r="BU38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4500</v>
      </c>
      <c r="BY38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4" s="423">
        <f>+SUM(BDCORRECTIVAINF[[#This Row],[Coste Chasis]:[Coste Mecanica]])</f>
        <v>4500</v>
      </c>
    </row>
    <row r="385" spans="1:78" ht="12.75" x14ac:dyDescent="0.2">
      <c r="A385" s="411"/>
      <c r="B385" s="412" t="s">
        <v>157</v>
      </c>
      <c r="C385" s="426" t="s">
        <v>178</v>
      </c>
      <c r="D385" s="426" t="s">
        <v>639</v>
      </c>
      <c r="E385" s="426" t="s">
        <v>161</v>
      </c>
      <c r="F385" s="426" t="s">
        <v>693</v>
      </c>
      <c r="G385" s="414" t="s">
        <v>597</v>
      </c>
      <c r="H385" s="415">
        <v>45004</v>
      </c>
      <c r="I385" s="415">
        <v>45004</v>
      </c>
      <c r="J385" s="416">
        <f>BDCORRECTIVAINF[[#This Row],[Fecha Fin]]-BDCORRECTIVAINF[[#This Row],[Fecha entrada]]+1</f>
        <v>1</v>
      </c>
      <c r="K385" s="417"/>
      <c r="L385" s="417"/>
      <c r="M385" s="417"/>
      <c r="N385" s="417">
        <v>1</v>
      </c>
      <c r="O385" s="417"/>
      <c r="P385" s="418">
        <v>2</v>
      </c>
      <c r="Q385" s="418"/>
      <c r="R385" s="418"/>
      <c r="S385" s="418"/>
      <c r="T385" s="418"/>
      <c r="U385" s="418"/>
      <c r="V385" s="418"/>
      <c r="W385" s="418"/>
      <c r="X385" s="418"/>
      <c r="Y385" s="418"/>
      <c r="Z385" s="418"/>
      <c r="AA385" s="418"/>
      <c r="AB385" s="418"/>
      <c r="AC385" s="418"/>
      <c r="AD385" s="418"/>
      <c r="AE385" s="418"/>
      <c r="AF385" s="418"/>
      <c r="AG385" s="418"/>
      <c r="AH385" s="418"/>
      <c r="AI385" s="418"/>
      <c r="AJ385" s="418"/>
      <c r="AK385" s="418"/>
      <c r="AL385" s="418"/>
      <c r="AM385" s="418"/>
      <c r="AN385" s="418"/>
      <c r="AO385" s="418"/>
      <c r="AP385" s="418"/>
      <c r="AQ385" s="418"/>
      <c r="AR385" s="418"/>
      <c r="AS385" s="418"/>
      <c r="AT385" s="418"/>
      <c r="AU385" s="418"/>
      <c r="AV385" s="418"/>
      <c r="AW385" s="418"/>
      <c r="AX385" s="418"/>
      <c r="AY385" s="418"/>
      <c r="AZ385" s="418"/>
      <c r="BA385" s="418"/>
      <c r="BB385" s="418"/>
      <c r="BC385" s="418"/>
      <c r="BD385" s="418"/>
      <c r="BE385" s="420"/>
      <c r="BF385" s="420"/>
      <c r="BG385" s="420"/>
      <c r="BH385" s="420"/>
      <c r="BI385" s="420"/>
      <c r="BJ385" s="420"/>
      <c r="BK385" s="418"/>
      <c r="BL385" s="418"/>
      <c r="BM385" s="418"/>
      <c r="BN385" s="418"/>
      <c r="BO385" s="418"/>
      <c r="BP385" s="418"/>
      <c r="BQ385" s="418"/>
      <c r="BR385" s="418"/>
      <c r="BS385" s="418"/>
      <c r="BT385" s="418"/>
      <c r="BU38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14000</v>
      </c>
      <c r="BV38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5" s="423">
        <f>+SUM(BDCORRECTIVAINF[[#This Row],[Coste Chasis]:[Coste Mecanica]])</f>
        <v>14000</v>
      </c>
    </row>
    <row r="386" spans="1:78" ht="12.75" x14ac:dyDescent="0.2">
      <c r="A386" s="411"/>
      <c r="B386" s="412" t="s">
        <v>154</v>
      </c>
      <c r="C386" s="426" t="s">
        <v>178</v>
      </c>
      <c r="D386" s="426" t="s">
        <v>639</v>
      </c>
      <c r="E386" s="426" t="s">
        <v>164</v>
      </c>
      <c r="F386" s="426" t="s">
        <v>698</v>
      </c>
      <c r="G386" s="414" t="s">
        <v>597</v>
      </c>
      <c r="H386" s="415">
        <v>45007</v>
      </c>
      <c r="I386" s="415">
        <v>45007</v>
      </c>
      <c r="J386" s="416">
        <f>BDCORRECTIVAINF[[#This Row],[Fecha Fin]]-BDCORRECTIVAINF[[#This Row],[Fecha entrada]]+1</f>
        <v>1</v>
      </c>
      <c r="K386" s="417"/>
      <c r="L386" s="417"/>
      <c r="M386" s="417"/>
      <c r="N386" s="417"/>
      <c r="O386" s="417">
        <v>1</v>
      </c>
      <c r="P386" s="418"/>
      <c r="Q386" s="418"/>
      <c r="R386" s="418"/>
      <c r="S386" s="418"/>
      <c r="T386" s="418"/>
      <c r="U386" s="418"/>
      <c r="V386" s="418"/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418"/>
      <c r="AL386" s="418"/>
      <c r="AM386" s="418"/>
      <c r="AN386" s="418"/>
      <c r="AO386" s="418"/>
      <c r="AP386" s="418"/>
      <c r="AQ386" s="418"/>
      <c r="AR386" s="418"/>
      <c r="AS386" s="418"/>
      <c r="AT386" s="418"/>
      <c r="AU386" s="418"/>
      <c r="AV386" s="418"/>
      <c r="AW386" s="418"/>
      <c r="AX386" s="418"/>
      <c r="AY386" s="418"/>
      <c r="AZ386" s="418"/>
      <c r="BA386" s="418"/>
      <c r="BB386" s="418"/>
      <c r="BC386" s="418"/>
      <c r="BD386" s="418"/>
      <c r="BE386" s="420"/>
      <c r="BF386" s="420"/>
      <c r="BG386" s="420"/>
      <c r="BH386" s="420"/>
      <c r="BI386" s="420"/>
      <c r="BJ386" s="420"/>
      <c r="BK386" s="418"/>
      <c r="BL386" s="418"/>
      <c r="BM386" s="418"/>
      <c r="BN386" s="418"/>
      <c r="BO386" s="418"/>
      <c r="BP386" s="418"/>
      <c r="BQ386" s="418"/>
      <c r="BR386" s="418"/>
      <c r="BS386" s="418"/>
      <c r="BT386" s="418">
        <v>2</v>
      </c>
      <c r="BU38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2500</v>
      </c>
      <c r="BZ386" s="423">
        <f>+SUM(BDCORRECTIVAINF[[#This Row],[Coste Chasis]:[Coste Mecanica]])</f>
        <v>2500</v>
      </c>
    </row>
    <row r="387" spans="1:78" ht="12.75" x14ac:dyDescent="0.2">
      <c r="A387" s="411"/>
      <c r="B387" s="412" t="s">
        <v>235</v>
      </c>
      <c r="C387" s="426" t="s">
        <v>81</v>
      </c>
      <c r="D387" s="426" t="s">
        <v>639</v>
      </c>
      <c r="E387" s="426" t="s">
        <v>164</v>
      </c>
      <c r="F387" s="426" t="s">
        <v>687</v>
      </c>
      <c r="G387" s="414" t="s">
        <v>596</v>
      </c>
      <c r="H387" s="415">
        <v>45008</v>
      </c>
      <c r="I387" s="415">
        <v>45008</v>
      </c>
      <c r="J387" s="416">
        <f>BDCORRECTIVAINF[[#This Row],[Fecha Fin]]-BDCORRECTIVAINF[[#This Row],[Fecha entrada]]+1</f>
        <v>1</v>
      </c>
      <c r="K387" s="417">
        <v>1</v>
      </c>
      <c r="L387" s="417"/>
      <c r="M387" s="417"/>
      <c r="N387" s="417"/>
      <c r="O387" s="417"/>
      <c r="P387" s="418"/>
      <c r="Q387" s="418"/>
      <c r="R387" s="418"/>
      <c r="S387" s="418"/>
      <c r="T387" s="418"/>
      <c r="U387" s="418"/>
      <c r="V387" s="418"/>
      <c r="W387" s="418"/>
      <c r="X387" s="418"/>
      <c r="Y387" s="418"/>
      <c r="Z387" s="418"/>
      <c r="AA387" s="418"/>
      <c r="AB387" s="418"/>
      <c r="AC387" s="418"/>
      <c r="AD387" s="418"/>
      <c r="AE387" s="418">
        <v>1</v>
      </c>
      <c r="AF387" s="418"/>
      <c r="AG387" s="418"/>
      <c r="AH387" s="418"/>
      <c r="AI387" s="418"/>
      <c r="AJ387" s="418"/>
      <c r="AK387" s="418"/>
      <c r="AL387" s="418"/>
      <c r="AM387" s="418"/>
      <c r="AN387" s="418"/>
      <c r="AO387" s="418"/>
      <c r="AP387" s="418"/>
      <c r="AQ387" s="418"/>
      <c r="AR387" s="418"/>
      <c r="AS387" s="418"/>
      <c r="AT387" s="418"/>
      <c r="AU387" s="418"/>
      <c r="AV387" s="418"/>
      <c r="AW387" s="418"/>
      <c r="AX387" s="418"/>
      <c r="AY387" s="418"/>
      <c r="AZ387" s="418"/>
      <c r="BA387" s="418"/>
      <c r="BB387" s="418"/>
      <c r="BC387" s="418"/>
      <c r="BD387" s="418"/>
      <c r="BE387" s="420"/>
      <c r="BF387" s="420"/>
      <c r="BG387" s="420"/>
      <c r="BH387" s="420"/>
      <c r="BI387" s="420"/>
      <c r="BJ387" s="420"/>
      <c r="BK387" s="418"/>
      <c r="BL387" s="418"/>
      <c r="BM387" s="418"/>
      <c r="BN387" s="418"/>
      <c r="BO387" s="418"/>
      <c r="BP387" s="418"/>
      <c r="BQ387" s="418"/>
      <c r="BR387" s="418"/>
      <c r="BS387" s="418"/>
      <c r="BT387" s="418"/>
      <c r="BU38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1000</v>
      </c>
      <c r="BV38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7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7" s="423">
        <f>+SUM(BDCORRECTIVAINF[[#This Row],[Coste Chasis]:[Coste Mecanica]])</f>
        <v>1000</v>
      </c>
    </row>
    <row r="388" spans="1:78" ht="12.75" x14ac:dyDescent="0.2">
      <c r="A388" s="411"/>
      <c r="B388" s="412" t="s">
        <v>770</v>
      </c>
      <c r="C388" s="426" t="s">
        <v>81</v>
      </c>
      <c r="D388" s="426" t="s">
        <v>639</v>
      </c>
      <c r="E388" s="426" t="s">
        <v>161</v>
      </c>
      <c r="F388" s="426" t="s">
        <v>640</v>
      </c>
      <c r="G388" s="414" t="s">
        <v>597</v>
      </c>
      <c r="H388" s="415">
        <v>45008</v>
      </c>
      <c r="I388" s="415">
        <v>45008</v>
      </c>
      <c r="J388" s="416">
        <f>BDCORRECTIVAINF[[#This Row],[Fecha Fin]]-BDCORRECTIVAINF[[#This Row],[Fecha entrada]]+1</f>
        <v>1</v>
      </c>
      <c r="K388" s="417"/>
      <c r="L388" s="417"/>
      <c r="M388" s="417">
        <v>1</v>
      </c>
      <c r="N388" s="417"/>
      <c r="O388" s="417"/>
      <c r="P388" s="418"/>
      <c r="Q388" s="418"/>
      <c r="R388" s="418"/>
      <c r="S388" s="418"/>
      <c r="T388" s="418"/>
      <c r="U388" s="418"/>
      <c r="V388" s="418"/>
      <c r="W388" s="418"/>
      <c r="X388" s="418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418"/>
      <c r="AL388" s="418"/>
      <c r="AM388" s="418"/>
      <c r="AN388" s="418"/>
      <c r="AO388" s="418"/>
      <c r="AP388" s="418"/>
      <c r="AQ388" s="418"/>
      <c r="AR388" s="418"/>
      <c r="AS388" s="418"/>
      <c r="AT388" s="418"/>
      <c r="AU388" s="418"/>
      <c r="AV388" s="418"/>
      <c r="AW388" s="418"/>
      <c r="AX388" s="418"/>
      <c r="AY388" s="418"/>
      <c r="AZ388" s="418"/>
      <c r="BA388" s="418"/>
      <c r="BB388" s="418">
        <v>2</v>
      </c>
      <c r="BC388" s="418"/>
      <c r="BD388" s="418"/>
      <c r="BE388" s="420"/>
      <c r="BF388" s="420"/>
      <c r="BG388" s="420"/>
      <c r="BH388" s="420"/>
      <c r="BI388" s="420"/>
      <c r="BJ388" s="420"/>
      <c r="BK388" s="418"/>
      <c r="BL388" s="418"/>
      <c r="BM388" s="418"/>
      <c r="BN388" s="418"/>
      <c r="BO388" s="418"/>
      <c r="BP388" s="418"/>
      <c r="BQ388" s="418"/>
      <c r="BR388" s="418"/>
      <c r="BS388" s="418"/>
      <c r="BT388" s="418"/>
      <c r="BU388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8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8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32000</v>
      </c>
      <c r="BX388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88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8" s="423">
        <f>+SUM(BDCORRECTIVAINF[[#This Row],[Coste Chasis]:[Coste Mecanica]])</f>
        <v>32000</v>
      </c>
    </row>
    <row r="389" spans="1:78" ht="12.75" x14ac:dyDescent="0.2">
      <c r="A389" s="411"/>
      <c r="B389" s="412" t="s">
        <v>154</v>
      </c>
      <c r="C389" s="426" t="s">
        <v>178</v>
      </c>
      <c r="D389" s="426" t="s">
        <v>639</v>
      </c>
      <c r="E389" s="426" t="s">
        <v>164</v>
      </c>
      <c r="F389" s="426" t="s">
        <v>698</v>
      </c>
      <c r="G389" s="414" t="s">
        <v>596</v>
      </c>
      <c r="H389" s="415">
        <v>45005</v>
      </c>
      <c r="I389" s="415">
        <v>45005</v>
      </c>
      <c r="J389" s="416">
        <f>BDCORRECTIVAINF[[#This Row],[Fecha Fin]]-BDCORRECTIVAINF[[#This Row],[Fecha entrada]]+1</f>
        <v>1</v>
      </c>
      <c r="K389" s="417"/>
      <c r="L389" s="417"/>
      <c r="M389" s="417"/>
      <c r="N389" s="417">
        <v>1</v>
      </c>
      <c r="O389" s="417"/>
      <c r="P389" s="418"/>
      <c r="Q389" s="418"/>
      <c r="R389" s="418"/>
      <c r="S389" s="418"/>
      <c r="T389" s="418"/>
      <c r="U389" s="418"/>
      <c r="V389" s="418"/>
      <c r="W389" s="418"/>
      <c r="X389" s="418"/>
      <c r="Y389" s="418"/>
      <c r="Z389" s="418"/>
      <c r="AA389" s="418"/>
      <c r="AB389" s="418"/>
      <c r="AC389" s="418"/>
      <c r="AD389" s="418"/>
      <c r="AE389" s="418"/>
      <c r="AF389" s="418"/>
      <c r="AG389" s="418"/>
      <c r="AH389" s="418"/>
      <c r="AI389" s="418"/>
      <c r="AJ389" s="418"/>
      <c r="AK389" s="418"/>
      <c r="AL389" s="418"/>
      <c r="AM389" s="418"/>
      <c r="AN389" s="418"/>
      <c r="AO389" s="418"/>
      <c r="AP389" s="418"/>
      <c r="AQ389" s="418"/>
      <c r="AR389" s="418"/>
      <c r="AS389" s="418"/>
      <c r="AT389" s="418"/>
      <c r="AU389" s="418"/>
      <c r="AV389" s="418"/>
      <c r="AW389" s="418"/>
      <c r="AX389" s="418"/>
      <c r="AY389" s="418"/>
      <c r="AZ389" s="418"/>
      <c r="BA389" s="418"/>
      <c r="BB389" s="418"/>
      <c r="BC389" s="418"/>
      <c r="BD389" s="418"/>
      <c r="BE389" s="420"/>
      <c r="BF389" s="420"/>
      <c r="BG389" s="420"/>
      <c r="BH389" s="420">
        <v>5</v>
      </c>
      <c r="BI389" s="420"/>
      <c r="BJ389" s="420"/>
      <c r="BK389" s="418"/>
      <c r="BL389" s="418"/>
      <c r="BM389" s="418"/>
      <c r="BN389" s="418"/>
      <c r="BO389" s="418"/>
      <c r="BP389" s="418"/>
      <c r="BQ389" s="418"/>
      <c r="BR389" s="418"/>
      <c r="BS389" s="418"/>
      <c r="BT389" s="418"/>
      <c r="BU389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89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89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89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11250</v>
      </c>
      <c r="BY389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89" s="423">
        <f>+SUM(BDCORRECTIVAINF[[#This Row],[Coste Chasis]:[Coste Mecanica]])</f>
        <v>11250</v>
      </c>
    </row>
    <row r="390" spans="1:78" ht="12.75" x14ac:dyDescent="0.2">
      <c r="A390" s="411"/>
      <c r="B390" s="412" t="s">
        <v>235</v>
      </c>
      <c r="C390" s="426" t="s">
        <v>81</v>
      </c>
      <c r="D390" s="426" t="s">
        <v>639</v>
      </c>
      <c r="E390" s="426" t="s">
        <v>164</v>
      </c>
      <c r="F390" s="426" t="s">
        <v>687</v>
      </c>
      <c r="G390" s="414" t="s">
        <v>596</v>
      </c>
      <c r="H390" s="415">
        <v>45012</v>
      </c>
      <c r="I390" s="415">
        <v>45012</v>
      </c>
      <c r="J390" s="416">
        <f>BDCORRECTIVAINF[[#This Row],[Fecha Fin]]-BDCORRECTIVAINF[[#This Row],[Fecha entrada]]+1</f>
        <v>1</v>
      </c>
      <c r="K390" s="417"/>
      <c r="L390" s="417"/>
      <c r="M390" s="417"/>
      <c r="N390" s="417"/>
      <c r="O390" s="417">
        <v>1</v>
      </c>
      <c r="P390" s="418"/>
      <c r="Q390" s="418"/>
      <c r="R390" s="418"/>
      <c r="S390" s="418"/>
      <c r="T390" s="418"/>
      <c r="U390" s="418">
        <v>1</v>
      </c>
      <c r="V390" s="418"/>
      <c r="W390" s="418"/>
      <c r="X390" s="418"/>
      <c r="Y390" s="418"/>
      <c r="Z390" s="418"/>
      <c r="AA390" s="418"/>
      <c r="AB390" s="418"/>
      <c r="AC390" s="418"/>
      <c r="AD390" s="418"/>
      <c r="AE390" s="418"/>
      <c r="AF390" s="418"/>
      <c r="AG390" s="418"/>
      <c r="AH390" s="418"/>
      <c r="AI390" s="418"/>
      <c r="AJ390" s="418"/>
      <c r="AK390" s="418"/>
      <c r="AL390" s="418"/>
      <c r="AM390" s="418"/>
      <c r="AN390" s="418"/>
      <c r="AO390" s="418"/>
      <c r="AP390" s="418"/>
      <c r="AQ390" s="418"/>
      <c r="AR390" s="418"/>
      <c r="AS390" s="418"/>
      <c r="AT390" s="418"/>
      <c r="AU390" s="418"/>
      <c r="AV390" s="418"/>
      <c r="AW390" s="418"/>
      <c r="AX390" s="418"/>
      <c r="AY390" s="418"/>
      <c r="AZ390" s="418"/>
      <c r="BA390" s="418"/>
      <c r="BB390" s="418"/>
      <c r="BC390" s="418"/>
      <c r="BD390" s="418"/>
      <c r="BE390" s="420"/>
      <c r="BF390" s="420"/>
      <c r="BG390" s="420"/>
      <c r="BH390" s="420"/>
      <c r="BI390" s="420"/>
      <c r="BJ390" s="420"/>
      <c r="BK390" s="418"/>
      <c r="BL390" s="418"/>
      <c r="BM390" s="418"/>
      <c r="BN390" s="418"/>
      <c r="BO390" s="418"/>
      <c r="BP390" s="418"/>
      <c r="BQ390" s="418"/>
      <c r="BR390" s="418"/>
      <c r="BS390" s="418"/>
      <c r="BT390" s="418"/>
      <c r="BU390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0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90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0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0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0" s="423">
        <f>+SUM(BDCORRECTIVAINF[[#This Row],[Coste Chasis]:[Coste Mecanica]])</f>
        <v>0</v>
      </c>
    </row>
    <row r="391" spans="1:78" ht="12.75" x14ac:dyDescent="0.2">
      <c r="A391" s="411"/>
      <c r="B391" s="412" t="s">
        <v>123</v>
      </c>
      <c r="C391" s="426" t="s">
        <v>81</v>
      </c>
      <c r="D391" s="426" t="s">
        <v>639</v>
      </c>
      <c r="E391" s="426" t="s">
        <v>164</v>
      </c>
      <c r="F391" s="426" t="s">
        <v>687</v>
      </c>
      <c r="G391" s="414" t="s">
        <v>593</v>
      </c>
      <c r="H391" s="415">
        <v>45008</v>
      </c>
      <c r="I391" s="415">
        <v>45008</v>
      </c>
      <c r="J391" s="416">
        <f>BDCORRECTIVAINF[[#This Row],[Fecha Fin]]-BDCORRECTIVAINF[[#This Row],[Fecha entrada]]+1</f>
        <v>1</v>
      </c>
      <c r="K391" s="417">
        <v>1</v>
      </c>
      <c r="L391" s="417"/>
      <c r="M391" s="417"/>
      <c r="N391" s="417"/>
      <c r="O391" s="417"/>
      <c r="P391" s="418"/>
      <c r="Q391" s="418"/>
      <c r="R391" s="418"/>
      <c r="S391" s="418"/>
      <c r="T391" s="418"/>
      <c r="U391" s="418"/>
      <c r="V391" s="418">
        <v>1</v>
      </c>
      <c r="W391" s="418"/>
      <c r="X391" s="418"/>
      <c r="Y391" s="418"/>
      <c r="Z391" s="418"/>
      <c r="AA391" s="418"/>
      <c r="AB391" s="418"/>
      <c r="AC391" s="418"/>
      <c r="AD391" s="418"/>
      <c r="AE391" s="418"/>
      <c r="AF391" s="418"/>
      <c r="AG391" s="418"/>
      <c r="AH391" s="418"/>
      <c r="AI391" s="418"/>
      <c r="AJ391" s="418"/>
      <c r="AK391" s="418"/>
      <c r="AL391" s="418"/>
      <c r="AM391" s="418"/>
      <c r="AN391" s="418"/>
      <c r="AO391" s="418"/>
      <c r="AP391" s="418"/>
      <c r="AQ391" s="418"/>
      <c r="AR391" s="418"/>
      <c r="AS391" s="418"/>
      <c r="AT391" s="418"/>
      <c r="AU391" s="418"/>
      <c r="AV391" s="418"/>
      <c r="AW391" s="418"/>
      <c r="AX391" s="418"/>
      <c r="AY391" s="418"/>
      <c r="AZ391" s="418"/>
      <c r="BA391" s="418"/>
      <c r="BB391" s="418"/>
      <c r="BC391" s="418"/>
      <c r="BD391" s="418"/>
      <c r="BE391" s="420"/>
      <c r="BF391" s="420"/>
      <c r="BG391" s="420"/>
      <c r="BH391" s="420"/>
      <c r="BI391" s="420"/>
      <c r="BJ391" s="420"/>
      <c r="BK391" s="418"/>
      <c r="BL391" s="418"/>
      <c r="BM391" s="418"/>
      <c r="BN391" s="418"/>
      <c r="BO391" s="418"/>
      <c r="BP391" s="418"/>
      <c r="BQ391" s="418"/>
      <c r="BR391" s="418"/>
      <c r="BS391" s="418"/>
      <c r="BT391" s="418"/>
      <c r="BU391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1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91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1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1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1" s="423">
        <f>+SUM(BDCORRECTIVAINF[[#This Row],[Coste Chasis]:[Coste Mecanica]])</f>
        <v>0</v>
      </c>
    </row>
    <row r="392" spans="1:78" ht="12.75" x14ac:dyDescent="0.2">
      <c r="A392" s="411"/>
      <c r="B392" s="412" t="s">
        <v>263</v>
      </c>
      <c r="C392" s="426" t="s">
        <v>82</v>
      </c>
      <c r="D392" s="426" t="s">
        <v>704</v>
      </c>
      <c r="E392" s="426" t="s">
        <v>161</v>
      </c>
      <c r="F392" s="426" t="s">
        <v>870</v>
      </c>
      <c r="G392" s="414" t="s">
        <v>597</v>
      </c>
      <c r="H392" s="415">
        <v>45008</v>
      </c>
      <c r="I392" s="415">
        <v>45008</v>
      </c>
      <c r="J392" s="416">
        <f>BDCORRECTIVAINF[[#This Row],[Fecha Fin]]-BDCORRECTIVAINF[[#This Row],[Fecha entrada]]+1</f>
        <v>1</v>
      </c>
      <c r="K392" s="417"/>
      <c r="L392" s="417"/>
      <c r="M392" s="417">
        <v>1</v>
      </c>
      <c r="N392" s="417"/>
      <c r="O392" s="417"/>
      <c r="P392" s="418"/>
      <c r="Q392" s="418"/>
      <c r="R392" s="418"/>
      <c r="S392" s="418"/>
      <c r="T392" s="418"/>
      <c r="U392" s="418"/>
      <c r="V392" s="418"/>
      <c r="W392" s="418"/>
      <c r="X392" s="418"/>
      <c r="Y392" s="418"/>
      <c r="Z392" s="418"/>
      <c r="AA392" s="418"/>
      <c r="AB392" s="418"/>
      <c r="AC392" s="418"/>
      <c r="AD392" s="418"/>
      <c r="AE392" s="418"/>
      <c r="AF392" s="418"/>
      <c r="AG392" s="418"/>
      <c r="AH392" s="418"/>
      <c r="AI392" s="418"/>
      <c r="AJ392" s="418"/>
      <c r="AK392" s="418"/>
      <c r="AL392" s="418"/>
      <c r="AM392" s="418"/>
      <c r="AN392" s="418"/>
      <c r="AO392" s="418"/>
      <c r="AP392" s="418"/>
      <c r="AQ392" s="418"/>
      <c r="AR392" s="418"/>
      <c r="AS392" s="418"/>
      <c r="AT392" s="418"/>
      <c r="AU392" s="418"/>
      <c r="AV392" s="418"/>
      <c r="AW392" s="418"/>
      <c r="AX392" s="418"/>
      <c r="AY392" s="418"/>
      <c r="AZ392" s="418"/>
      <c r="BA392" s="418">
        <v>2</v>
      </c>
      <c r="BB392" s="418"/>
      <c r="BC392" s="418"/>
      <c r="BD392" s="418"/>
      <c r="BE392" s="420"/>
      <c r="BF392" s="420"/>
      <c r="BG392" s="420"/>
      <c r="BH392" s="420"/>
      <c r="BI392" s="420"/>
      <c r="BJ392" s="420"/>
      <c r="BK392" s="418"/>
      <c r="BL392" s="418"/>
      <c r="BM392" s="418"/>
      <c r="BN392" s="418"/>
      <c r="BO392" s="418"/>
      <c r="BP392" s="418"/>
      <c r="BQ392" s="418"/>
      <c r="BR392" s="418"/>
      <c r="BS392" s="418"/>
      <c r="BT392" s="418"/>
      <c r="BU392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2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92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28000</v>
      </c>
      <c r="BX392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2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2" s="423">
        <f>+SUM(BDCORRECTIVAINF[[#This Row],[Coste Chasis]:[Coste Mecanica]])</f>
        <v>28000</v>
      </c>
    </row>
    <row r="393" spans="1:78" ht="12.75" x14ac:dyDescent="0.2">
      <c r="A393" s="411"/>
      <c r="B393" s="412" t="s">
        <v>135</v>
      </c>
      <c r="C393" s="426" t="s">
        <v>82</v>
      </c>
      <c r="D393" s="426" t="s">
        <v>704</v>
      </c>
      <c r="E393" s="426" t="s">
        <v>163</v>
      </c>
      <c r="F393" s="426" t="s">
        <v>707</v>
      </c>
      <c r="G393" s="414" t="s">
        <v>592</v>
      </c>
      <c r="H393" s="415">
        <v>45008</v>
      </c>
      <c r="I393" s="415">
        <v>45008</v>
      </c>
      <c r="J393" s="416">
        <f>BDCORRECTIVAINF[[#This Row],[Fecha Fin]]-BDCORRECTIVAINF[[#This Row],[Fecha entrada]]+1</f>
        <v>1</v>
      </c>
      <c r="K393" s="417"/>
      <c r="L393" s="417">
        <v>1</v>
      </c>
      <c r="M393" s="417"/>
      <c r="N393" s="417"/>
      <c r="O393" s="417"/>
      <c r="P393" s="418"/>
      <c r="Q393" s="418"/>
      <c r="R393" s="418"/>
      <c r="S393" s="418"/>
      <c r="T393" s="418"/>
      <c r="U393" s="418"/>
      <c r="V393" s="418"/>
      <c r="W393" s="418"/>
      <c r="X393" s="418"/>
      <c r="Y393" s="418"/>
      <c r="Z393" s="418"/>
      <c r="AA393" s="418"/>
      <c r="AB393" s="418"/>
      <c r="AC393" s="418"/>
      <c r="AD393" s="418"/>
      <c r="AE393" s="418"/>
      <c r="AF393" s="418"/>
      <c r="AG393" s="418"/>
      <c r="AH393" s="418"/>
      <c r="AI393" s="418"/>
      <c r="AJ393" s="418"/>
      <c r="AK393" s="418"/>
      <c r="AL393" s="418"/>
      <c r="AM393" s="418"/>
      <c r="AN393" s="418"/>
      <c r="AO393" s="418"/>
      <c r="AP393" s="418"/>
      <c r="AQ393" s="418"/>
      <c r="AR393" s="418"/>
      <c r="AS393" s="418"/>
      <c r="AT393" s="418"/>
      <c r="AU393" s="418"/>
      <c r="AV393" s="418"/>
      <c r="AW393" s="418">
        <v>1</v>
      </c>
      <c r="AX393" s="418"/>
      <c r="AY393" s="418"/>
      <c r="AZ393" s="418"/>
      <c r="BA393" s="418"/>
      <c r="BB393" s="418"/>
      <c r="BC393" s="418"/>
      <c r="BD393" s="418"/>
      <c r="BE393" s="420"/>
      <c r="BF393" s="420"/>
      <c r="BG393" s="420"/>
      <c r="BH393" s="420"/>
      <c r="BI393" s="420"/>
      <c r="BJ393" s="420"/>
      <c r="BK393" s="418"/>
      <c r="BL393" s="418"/>
      <c r="BM393" s="418"/>
      <c r="BN393" s="418"/>
      <c r="BO393" s="418"/>
      <c r="BP393" s="418"/>
      <c r="BQ393" s="418"/>
      <c r="BR393" s="418"/>
      <c r="BS393" s="418"/>
      <c r="BT393" s="418"/>
      <c r="BU393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3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55000</v>
      </c>
      <c r="BW393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3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3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3" s="423">
        <f>+SUM(BDCORRECTIVAINF[[#This Row],[Coste Chasis]:[Coste Mecanica]])</f>
        <v>55000</v>
      </c>
    </row>
    <row r="394" spans="1:78" ht="12.75" x14ac:dyDescent="0.2">
      <c r="A394" s="411"/>
      <c r="B394" s="412" t="s">
        <v>129</v>
      </c>
      <c r="C394" s="426" t="s">
        <v>81</v>
      </c>
      <c r="D394" s="426" t="s">
        <v>639</v>
      </c>
      <c r="E394" s="426" t="s">
        <v>162</v>
      </c>
      <c r="F394" s="426" t="s">
        <v>640</v>
      </c>
      <c r="G394" s="414" t="s">
        <v>595</v>
      </c>
      <c r="H394" s="415">
        <v>45008</v>
      </c>
      <c r="I394" s="415">
        <v>45008</v>
      </c>
      <c r="J394" s="416">
        <f>BDCORRECTIVAINF[[#This Row],[Fecha Fin]]-BDCORRECTIVAINF[[#This Row],[Fecha entrada]]+1</f>
        <v>1</v>
      </c>
      <c r="K394" s="417"/>
      <c r="L394" s="417">
        <v>1</v>
      </c>
      <c r="M394" s="417"/>
      <c r="N394" s="417"/>
      <c r="O394" s="417"/>
      <c r="P394" s="418"/>
      <c r="Q394" s="418"/>
      <c r="R394" s="418"/>
      <c r="S394" s="418"/>
      <c r="T394" s="418"/>
      <c r="U394" s="418"/>
      <c r="V394" s="418"/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418"/>
      <c r="AL394" s="418"/>
      <c r="AM394" s="418"/>
      <c r="AN394" s="418"/>
      <c r="AO394" s="418"/>
      <c r="AP394" s="418"/>
      <c r="AQ394" s="418"/>
      <c r="AR394" s="418"/>
      <c r="AS394" s="418">
        <v>1</v>
      </c>
      <c r="AT394" s="418"/>
      <c r="AU394" s="418"/>
      <c r="AV394" s="418"/>
      <c r="AW394" s="418"/>
      <c r="AX394" s="418"/>
      <c r="AY394" s="418"/>
      <c r="AZ394" s="418"/>
      <c r="BA394" s="418"/>
      <c r="BB394" s="418"/>
      <c r="BC394" s="418"/>
      <c r="BD394" s="418"/>
      <c r="BE394" s="420"/>
      <c r="BF394" s="420"/>
      <c r="BG394" s="420"/>
      <c r="BH394" s="420"/>
      <c r="BI394" s="420"/>
      <c r="BJ394" s="420"/>
      <c r="BK394" s="418"/>
      <c r="BL394" s="418"/>
      <c r="BM394" s="418"/>
      <c r="BN394" s="418"/>
      <c r="BO394" s="418"/>
      <c r="BP394" s="418"/>
      <c r="BQ394" s="418"/>
      <c r="BR394" s="418"/>
      <c r="BS394" s="418"/>
      <c r="BT394" s="418"/>
      <c r="BU394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4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62000</v>
      </c>
      <c r="BW394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4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4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4" s="423">
        <f>+SUM(BDCORRECTIVAINF[[#This Row],[Coste Chasis]:[Coste Mecanica]])</f>
        <v>62000</v>
      </c>
    </row>
    <row r="395" spans="1:78" ht="12.75" x14ac:dyDescent="0.2">
      <c r="A395" s="411"/>
      <c r="B395" s="412" t="s">
        <v>41</v>
      </c>
      <c r="C395" s="426" t="s">
        <v>81</v>
      </c>
      <c r="D395" s="426" t="s">
        <v>639</v>
      </c>
      <c r="E395" s="426" t="s">
        <v>166</v>
      </c>
      <c r="F395" s="426" t="s">
        <v>730</v>
      </c>
      <c r="G395" s="414" t="s">
        <v>593</v>
      </c>
      <c r="H395" s="415">
        <v>44987</v>
      </c>
      <c r="I395" s="415">
        <v>44987</v>
      </c>
      <c r="J395" s="416">
        <f>BDCORRECTIVAINF[[#This Row],[Fecha Fin]]-BDCORRECTIVAINF[[#This Row],[Fecha entrada]]+1</f>
        <v>1</v>
      </c>
      <c r="K395" s="417"/>
      <c r="L395" s="417">
        <v>1</v>
      </c>
      <c r="M395" s="417"/>
      <c r="N395" s="417"/>
      <c r="O395" s="417"/>
      <c r="P395" s="418"/>
      <c r="Q395" s="418"/>
      <c r="R395" s="418"/>
      <c r="S395" s="418"/>
      <c r="T395" s="418"/>
      <c r="U395" s="418"/>
      <c r="V395" s="418"/>
      <c r="W395" s="418"/>
      <c r="X395" s="418"/>
      <c r="Y395" s="418"/>
      <c r="Z395" s="418"/>
      <c r="AA395" s="418"/>
      <c r="AB395" s="418"/>
      <c r="AC395" s="418"/>
      <c r="AD395" s="418"/>
      <c r="AE395" s="418"/>
      <c r="AF395" s="418"/>
      <c r="AG395" s="418"/>
      <c r="AH395" s="418"/>
      <c r="AI395" s="418"/>
      <c r="AJ395" s="418"/>
      <c r="AK395" s="418"/>
      <c r="AL395" s="418"/>
      <c r="AM395" s="418"/>
      <c r="AN395" s="418"/>
      <c r="AO395" s="418"/>
      <c r="AP395" s="418"/>
      <c r="AQ395" s="418"/>
      <c r="AR395" s="418"/>
      <c r="AS395" s="418"/>
      <c r="AT395" s="418"/>
      <c r="AU395" s="418">
        <v>2</v>
      </c>
      <c r="AV395" s="418"/>
      <c r="AW395" s="418"/>
      <c r="AX395" s="418"/>
      <c r="AY395" s="418"/>
      <c r="AZ395" s="418"/>
      <c r="BA395" s="418"/>
      <c r="BB395" s="418"/>
      <c r="BC395" s="418"/>
      <c r="BD395" s="418"/>
      <c r="BE395" s="420"/>
      <c r="BF395" s="420"/>
      <c r="BG395" s="420"/>
      <c r="BH395" s="420"/>
      <c r="BI395" s="420"/>
      <c r="BJ395" s="420"/>
      <c r="BK395" s="418"/>
      <c r="BL395" s="418"/>
      <c r="BM395" s="418"/>
      <c r="BN395" s="418"/>
      <c r="BO395" s="418"/>
      <c r="BP395" s="418"/>
      <c r="BQ395" s="418"/>
      <c r="BR395" s="418"/>
      <c r="BS395" s="418"/>
      <c r="BT395" s="418"/>
      <c r="BU395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5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120000</v>
      </c>
      <c r="BW395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5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5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5" s="423">
        <f>+SUM(BDCORRECTIVAINF[[#This Row],[Coste Chasis]:[Coste Mecanica]])</f>
        <v>120000</v>
      </c>
    </row>
    <row r="396" spans="1:78" ht="12.75" x14ac:dyDescent="0.2">
      <c r="A396" s="411"/>
      <c r="B396" s="412" t="s">
        <v>47</v>
      </c>
      <c r="C396" s="426" t="s">
        <v>81</v>
      </c>
      <c r="D396" s="426" t="s">
        <v>639</v>
      </c>
      <c r="E396" s="426" t="s">
        <v>162</v>
      </c>
      <c r="F396" s="426" t="s">
        <v>640</v>
      </c>
      <c r="G396" s="414" t="s">
        <v>595</v>
      </c>
      <c r="H396" s="415">
        <v>44991</v>
      </c>
      <c r="I396" s="415">
        <v>44991</v>
      </c>
      <c r="J396" s="416">
        <f>BDCORRECTIVAINF[[#This Row],[Fecha Fin]]-BDCORRECTIVAINF[[#This Row],[Fecha entrada]]+1</f>
        <v>1</v>
      </c>
      <c r="K396" s="417"/>
      <c r="L396" s="417">
        <v>1</v>
      </c>
      <c r="M396" s="417"/>
      <c r="N396" s="417"/>
      <c r="O396" s="417"/>
      <c r="P396" s="418"/>
      <c r="Q396" s="418"/>
      <c r="R396" s="418"/>
      <c r="S396" s="418"/>
      <c r="T396" s="418"/>
      <c r="U396" s="418"/>
      <c r="V396" s="418"/>
      <c r="W396" s="418"/>
      <c r="X396" s="418"/>
      <c r="Y396" s="418"/>
      <c r="Z396" s="418"/>
      <c r="AA396" s="418"/>
      <c r="AB396" s="418"/>
      <c r="AC396" s="418"/>
      <c r="AD396" s="418"/>
      <c r="AE396" s="418"/>
      <c r="AF396" s="418"/>
      <c r="AG396" s="418"/>
      <c r="AH396" s="418"/>
      <c r="AI396" s="418"/>
      <c r="AJ396" s="418"/>
      <c r="AK396" s="418"/>
      <c r="AL396" s="418"/>
      <c r="AM396" s="418"/>
      <c r="AN396" s="418"/>
      <c r="AO396" s="418"/>
      <c r="AP396" s="418"/>
      <c r="AQ396" s="418"/>
      <c r="AR396" s="418"/>
      <c r="AS396" s="418"/>
      <c r="AT396" s="418">
        <v>1</v>
      </c>
      <c r="AU396" s="418"/>
      <c r="AV396" s="418"/>
      <c r="AW396" s="418"/>
      <c r="AX396" s="418"/>
      <c r="AY396" s="418"/>
      <c r="AZ396" s="418"/>
      <c r="BA396" s="418"/>
      <c r="BB396" s="418"/>
      <c r="BC396" s="418"/>
      <c r="BD396" s="418"/>
      <c r="BE396" s="420"/>
      <c r="BF396" s="420"/>
      <c r="BG396" s="420"/>
      <c r="BH396" s="420"/>
      <c r="BI396" s="420"/>
      <c r="BJ396" s="420"/>
      <c r="BK396" s="418"/>
      <c r="BL396" s="418"/>
      <c r="BM396" s="418"/>
      <c r="BN396" s="418"/>
      <c r="BO396" s="418"/>
      <c r="BP396" s="418"/>
      <c r="BQ396" s="418"/>
      <c r="BR396" s="418"/>
      <c r="BS396" s="418"/>
      <c r="BT396" s="418"/>
      <c r="BU396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6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58000</v>
      </c>
      <c r="BW396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6" s="422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6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0</v>
      </c>
      <c r="BZ396" s="423">
        <f>+SUM(BDCORRECTIVAINF[[#This Row],[Coste Chasis]:[Coste Mecanica]])</f>
        <v>58000</v>
      </c>
    </row>
    <row r="397" spans="1:78" ht="12.75" x14ac:dyDescent="0.2">
      <c r="A397" s="458"/>
      <c r="B397" s="425" t="s">
        <v>141</v>
      </c>
      <c r="C397" s="426" t="s">
        <v>81</v>
      </c>
      <c r="D397" s="426" t="s">
        <v>212</v>
      </c>
      <c r="E397" s="426" t="s">
        <v>739</v>
      </c>
      <c r="F397" s="426" t="s">
        <v>740</v>
      </c>
      <c r="G397" s="427" t="s">
        <v>593</v>
      </c>
      <c r="H397" s="428">
        <v>44988</v>
      </c>
      <c r="I397" s="428">
        <v>44989</v>
      </c>
      <c r="J397" s="429">
        <f>BDCORRECTIVAINF[[#This Row],[Fecha Fin]]-BDCORRECTIVAINF[[#This Row],[Fecha entrada]]+1</f>
        <v>2</v>
      </c>
      <c r="K397" s="430"/>
      <c r="L397" s="430"/>
      <c r="M397" s="430"/>
      <c r="N397" s="430"/>
      <c r="O397" s="430">
        <v>1</v>
      </c>
      <c r="P397" s="431"/>
      <c r="Q397" s="431"/>
      <c r="R397" s="431"/>
      <c r="S397" s="431"/>
      <c r="T397" s="431"/>
      <c r="U397" s="431"/>
      <c r="V397" s="431"/>
      <c r="W397" s="431"/>
      <c r="X397" s="431"/>
      <c r="Y397" s="431"/>
      <c r="Z397" s="431"/>
      <c r="AA397" s="431"/>
      <c r="AB397" s="431"/>
      <c r="AC397" s="431"/>
      <c r="AD397" s="431"/>
      <c r="AE397" s="431"/>
      <c r="AF397" s="431"/>
      <c r="AG397" s="431"/>
      <c r="AH397" s="431"/>
      <c r="AI397" s="431"/>
      <c r="AJ397" s="431"/>
      <c r="AK397" s="431"/>
      <c r="AL397" s="431"/>
      <c r="AM397" s="431"/>
      <c r="AN397" s="431"/>
      <c r="AO397" s="431"/>
      <c r="AP397" s="431"/>
      <c r="AQ397" s="431"/>
      <c r="AR397" s="431"/>
      <c r="AS397" s="431"/>
      <c r="AT397" s="431"/>
      <c r="AU397" s="431"/>
      <c r="AV397" s="431"/>
      <c r="AW397" s="431"/>
      <c r="AX397" s="431"/>
      <c r="AY397" s="431"/>
      <c r="AZ397" s="431"/>
      <c r="BA397" s="431"/>
      <c r="BB397" s="431"/>
      <c r="BC397" s="431"/>
      <c r="BD397" s="431"/>
      <c r="BE397" s="432"/>
      <c r="BF397" s="432"/>
      <c r="BG397" s="432"/>
      <c r="BH397" s="432"/>
      <c r="BI397" s="432"/>
      <c r="BJ397" s="432"/>
      <c r="BK397" s="418"/>
      <c r="BL397" s="418"/>
      <c r="BM397" s="418"/>
      <c r="BN397" s="418"/>
      <c r="BO397" s="418"/>
      <c r="BP397" s="418"/>
      <c r="BQ397" s="418"/>
      <c r="BR397" s="418">
        <v>1</v>
      </c>
      <c r="BS397" s="418"/>
      <c r="BT397" s="418"/>
      <c r="BU397" s="421">
        <f>+IFERROR(BDCORRECTIVAINF[[#This Row],[Amortiguador]]*VLOOKUP(BDCORRECTIVAINF[[#Headers],[Amortiguador]],Lista_Chasis[#Data],2,FALSE),0)+IFERROR(BDCORRECTIVAINF[[#This Row],[Cables palanca]]*VLOOKUP(BDCORRECTIVAINF[[#Headers],[Cables palanca]],Lista_Chasis[#Data],2,FALSE),0)+IFERROR(BDCORRECTIVAINF[[#This Row],[BALLESTA ENTERA D]]*VLOOKUP(BDCORRECTIVAINF[[#Headers],[BALLESTA ENTERA D]],Lista_Ballesta_Delantera[#Data],2,FALSE),0)+IFERROR(BDCORRECTIVAINF[[#This Row],[1ª HOJA D]]*VLOOKUP(BDCORRECTIVAINF[[#Headers],[1ª HOJA D]],Lista_Ballesta_Delantera[#Data],2,FALSE),0)+IFERROR(BDCORRECTIVAINF[[#This Row],[2ª HOJAS D]]*VLOOKUP(BDCORRECTIVAINF[[#Headers],[2ª HOJAS D]],Lista_Ballesta_Delantera[#Data],2,FALSE),0)+IFERROR(BDCORRECTIVAINF[[#This Row],[BULÓN D]]*VLOOKUP(BDCORRECTIVAINF[[#Headers],[BULÓN D]],Lista_Ballesta_Delantera[#Data],2,FALSE),0)+IFERROR(BDCORRECTIVAINF[[#This Row],[4ª HOJAS D]]*VLOOKUP(BDCORRECTIVAINF[[#Headers],[4ª HOJAS D]],Lista_Ballesta_Delantera[#Data],2,FALSE),0)+IFERROR(BDCORRECTIVAINF[[#This Row],[3ª HOJAS T]]*VLOOKUP(BDCORRECTIVAINF[[#Headers],[3ª HOJAS T]],Lista_Ballesta_Trasera[#Data],2,FALSE),0)+IFERROR(BDCORRECTIVAINF[[#This Row],[4ª HOJAS T]]*VLOOKUP(BDCORRECTIVAINF[[#Headers],[4ª HOJAS T]],Lista_Ballesta_Trasera[#Data],2,FALSE),0)+IFERROR(BDCORRECTIVAINF[[#This Row],[Esparragos]]*VLOOKUP(BDCORRECTIVAINF[[#Headers],[Esparragos]],Lista_Chasis[#Data],2,FALSE),0)+IFERROR(BDCORRECTIVAINF[[#This Row],[Casquillos]]*VLOOKUP(BDCORRECTIVAINF[[#Headers],[Casquillos]],Lista_Chasis[#Data],2,FALSE),0)+IFERROR(BDCORRECTIVAINF[[#This Row],[Neceser palanca]]*VLOOKUP(BDCORRECTIVAINF[[#Headers],[Neceser palanca]],Lista_Chasis[#Data],2,FALSE),0)+IFERROR(BDCORRECTIVAINF[[#This Row],[Palanca]]*VLOOKUP(BDCORRECTIVAINF[[#Headers],[Palanca]],Lista_Chasis[#Data],2,FALSE),0)+IFERROR(BDCORRECTIVAINF[[#This Row],[Travesaño]]*VLOOKUP(BDCORRECTIVAINF[[#Headers],[Travesaño]],Lista_Chasis[#Data],2,FALSE),0)+IFERROR(BDCORRECTIVAINF[[#This Row],[HOJA MAESTRA D]]*VLOOKUP(BDCORRECTIVAINF[[#Headers],[HOJA MAESTRA D]],Lista_Ballesta_Delantera[#Data],2,FALSE),0)+IFERROR(BDCORRECTIVAINF[[#This Row],[3ª HOJAS D]]*VLOOKUP(BDCORRECTIVAINF[[#Headers],[3ª HOJAS D]],Lista_Ballesta_Delantera[#Data],2,FALSE),0)+IFERROR(BDCORRECTIVAINF[[#This Row],[5ª HOJAS D]]*VLOOKUP(BDCORRECTIVAINF[[#Headers],[5ª HOJAS D]],Lista_Ballesta_Delantera[#Data],2,FALSE),0)+IFERROR(BDCORRECTIVAINF[[#This Row],[GEMELA D]]*VLOOKUP(BDCORRECTIVAINF[[#Headers],[GEMELA D]],Lista_Ballesta_Delantera[#Data],2,FALSE),0)+IFERROR(BDCORRECTIVAINF[[#This Row],[2ª HOJAS T]]*VLOOKUP(BDCORRECTIVAINF[[#Headers],[2ª HOJAS T]],Lista_Ballesta_Trasera[#Data],2,FALSE),0)+IFERROR(BDCORRECTIVAINF[[#This Row],[1ª HOJA T]]*VLOOKUP(BDCORRECTIVAINF[[#Headers],[1ª HOJA T]],Lista_Ballesta_Trasera[#Data],2,FALSE),0)+IFERROR(BDCORRECTIVAINF[[#This Row],[BALLESTA ENTERA T]]*VLOOKUP(BDCORRECTIVAINF[[#Headers],[BALLESTA ENTERA T]],Lista_Ballesta_Trasera[#Data],2,FALSE),0)+IFERROR(BDCORRECTIVAINF[[#This Row],[HOJA MAESTRA T]]*VLOOKUP(BDCORRECTIVAINF[[#Headers],[HOJA MAESTRA T]],Lista_Ballesta_Trasera[#Data],2,FALSE),0)+IFERROR(BDCORRECTIVAINF[[#This Row],[BULÓN T]]*VLOOKUP(BDCORRECTIVAINF[[#Headers],[BULÓN T]],Lista_Ballesta_Trasera[#Data],2,FALSE),0)+IFERROR(BDCORRECTIVAINF[[#This Row],[GEMELA T]]*VLOOKUP(BDCORRECTIVAINF[[#Headers],[GEMELA T]],Lista_Ballesta_Trasera[#Data],2,FALSE),0)+IFERROR(BDCORRECTIVAINF[[#This Row],[5ª HOJAS T]]*VLOOKUP(BDCORRECTIVAINF[[#Headers],[5ª HOJAS T]],Lista_Ballesta_Trasera[#Data],2,FALSE),0)</f>
        <v>0</v>
      </c>
      <c r="BV397" s="422">
        <f>+IFERROR(BDCORRECTIVAINF[[#This Row],[CÁMARA 12R20]]*VLOOKUP(BDCORRECTIVAINF[[#Headers],[CÁMARA 12R20]],Lista_Neumaticos[#Data],2,FALSE),0)+IFERROR(BDCORRECTIVAINF[[#This Row],[CÁMARA 12R24]]*VLOOKUP(BDCORRECTIVAINF[[#Headers],[CÁMARA 12R24]],Lista_Neumaticos[#Data],2,FALSE),0)+IFERROR(BDCORRECTIVAINF[[#This Row],[NEUMÁTICO 12R20]]*VLOOKUP(BDCORRECTIVAINF[[#Headers],[NEUMÁTICO 12R20]],Lista_Neumaticos[#Data],2,FALSE),0)+IFERROR(BDCORRECTIVAINF[[#This Row],[NEUMÁTICO 13/80 R22,5]]*VLOOKUP(BDCORRECTIVAINF[[#Headers],[NEUMÁTICO 13/80 R22,5]],Lista_Neumaticos[#Data],2,FALSE),0)+IFERROR(BDCORRECTIVAINF[[#This Row],[NEUMÁTICO 12R24 ]]*VLOOKUP(BDCORRECTIVAINF[[#Headers],[NEUMÁTICO 12R24 ]],Lista_Neumaticos[#Data],2,FALSE),0)+IFERROR(BDCORRECTIVAINF[[#This Row],[NEUMÁTICO 295/80 R22,5]]*VLOOKUP(BDCORRECTIVAINF[[#Headers],[NEUMÁTICO 295/80 R22,5]],Lista_Neumaticos[#Data],2,FALSE),0)+IFERROR(BDCORRECTIVAINF[[#This Row],[NEUMÁTICO 315/80R22.5]]*VLOOKUP(BDCORRECTIVAINF[[#Headers],[NEUMÁTICO 315/80R22.5]],Lista_Neumaticos[#Data],2,FALSE),0)+IFERROR(BDCORRECTIVAINF[[#This Row],[NEUMÁTICO 7.5R16 CON CAMARA  ]]*VLOOKUP(BDCORRECTIVAINF[[#Headers],[NEUMÁTICO 7.5R16 CON CAMARA  ]],Lista_Neumaticos[#Data],2,FALSE),0)+IFERROR(BDCORRECTIVAINF[[#This Row],[Parche]]*VLOOKUP(BDCORRECTIVAINF[[#Headers],[Parche]],Lista_Vulcanizado[#Data],2,FALSE),0)+IFERROR(BDCORRECTIVAINF[[#This Row],[Pasta]]*VLOOKUP(BDCORRECTIVAINF[[#Headers],[Pasta]],Lista_Vulcanizado[#Data],2,FALSE),0)</f>
        <v>0</v>
      </c>
      <c r="BW397" s="422">
        <f>+IFERROR(BDCORRECTIVAINF[[#This Row],[BATERIA 12V 100AH]]*VLOOKUP(BDCORRECTIVAINF[[#Headers],[BATERIA 12V 100AH]],Lista_Electrico[#Data],2,FALSE),0)+IFERROR(BDCORRECTIVAINF[[#This Row],[BATERIA 12V 120AH]]*VLOOKUP(BDCORRECTIVAINF[[#Headers],[BATERIA 12V 120AH]],Lista_Electrico[#Data],2,FALSE),0)+IFERROR(BDCORRECTIVAINF[[#This Row],[BATERIA 12V 70AH ]]*VLOOKUP(BDCORRECTIVAINF[[#Headers],[BATERIA 12V 70AH ]],Lista_Electrico[#Data],2,FALSE),0)+IFERROR(BDCORRECTIVAINF[[#This Row],[BATERIA 12V 77AH ]]*VLOOKUP(BDCORRECTIVAINF[[#Headers],[BATERIA 12V 77AH ]],Lista_Electrico[#Data],2,FALSE),0)</f>
        <v>0</v>
      </c>
      <c r="BX397" s="435">
        <f>+IFERROR(BDCORRECTIVAINF[[#This Row],[Manguera amarilla 60D]]*VLOOKUP(BDCORRECTIVAINF[[#Headers],[Manguera amarilla 60D]],Lista_Carroceria[#Data],2,FALSE),0)+IFERROR(BDCORRECTIVAINF[[#This Row],[Manguera amarilla 80D]]*VLOOKUP(BDCORRECTIVAINF[[#Headers],[Manguera amarilla 80D]],Lista_Carroceria[#Data],2,FALSE),0)+IFERROR(BDCORRECTIVAINF[[#This Row],[Manguera azul 60D]]*VLOOKUP(BDCORRECTIVAINF[[#Headers],[Manguera azul 60D]],Lista_Carroceria[#Data],2,FALSE),0)+IFERROR(BDCORRECTIVAINF[[#This Row],[Manguera azul 80D]]*VLOOKUP(BDCORRECTIVAINF[[#Headers],[Manguera azul 80D]],Lista_Carroceria[#Data],2,FALSE),0)</f>
        <v>0</v>
      </c>
      <c r="BY397" s="422">
        <f>+IFERROR(BDCORRECTIVAINF[[#This Row],[Valvula Secadora]]*VLOOKUP(BDCORRECTIVAINF[[#Headers],[Valvula Secadora]],Lista_Mecanica[#Data],2,FALSE),0)+IFERROR(BDCORRECTIVAINF[[#This Row],[Correas]]*VLOOKUP(BDCORRECTIVAINF[[#Headers],[Correas]],Lista_Mecanica[#Data],2,FALSE),0)+IFERROR(BDCORRECTIVAINF[[#This Row],[Bomba Embrague]]*VLOOKUP(BDCORRECTIVAINF[[#Headers],[Bomba Embrague]],Lista_Mecanica[#Data],2,FALSE),0)+IFERROR(BDCORRECTIVAINF[[#This Row],[Compresor]]*VLOOKUP(BDCORRECTIVAINF[[#Headers],[Compresor]],Lista_Mecanica[#Data],2,FALSE),0)+IFERROR(BDCORRECTIVAINF[[#This Row],[Disco Embrague]]*VLOOKUP(BDCORRECTIVAINF[[#Headers],[Disco Embrague]],Lista_Mecanica[#Data],2,FALSE),0)+IFERROR(BDCORRECTIVAINF[[#This Row],[Empalme]]*VLOOKUP(BDCORRECTIVAINF[[#Headers],[Empalme]],Lista_Mecanica[#Data],2,FALSE),0)+IFERROR(BDCORRECTIVAINF[[#This Row],[Filtro Secador]]*VLOOKUP(BDCORRECTIVAINF[[#Headers],[Filtro Secador]],Lista_Mecanica[#Data],2,FALSE),0)+IFERROR(BDCORRECTIVAINF[[#This Row],[Pulmon Freno]]*VLOOKUP(BDCORRECTIVAINF[[#Headers],[Pulmon Freno]],Lista_Mecanica[#Data],2,FALSE),0)+IFERROR(BDCORRECTIVAINF[[#This Row],[Servoembrague]]*VLOOKUP(BDCORRECTIVAINF[[#Headers],[Servoembrague]],Lista_Mecanica[#Data],2,FALSE),0)+IFERROR(BDCORRECTIVAINF[[#This Row],[Tubo Hidraulico]]*VLOOKUP(BDCORRECTIVAINF[[#Headers],[Tubo Hidraulico]],Lista_Mecanica[#Data],2,FALSE),0)+IFERROR(BDCORRECTIVAINF[[#This Row],[Valvula 4 vias]]*VLOOKUP(BDCORRECTIVAINF[[#Headers],[Valvula 4 vias]],Lista_Mecanica[#Data],2,FALSE),0)+IFERROR(BDCORRECTIVAINF[[#This Row],[Valvula Freno]]*VLOOKUP(BDCORRECTIVAINF[[#Headers],[Valvula Freno]],Lista_Mecanica[#Data],2,FALSE),0)</f>
        <v>25000</v>
      </c>
      <c r="BZ397" s="436">
        <f>+SUM(BDCORRECTIVAINF[[#This Row],[Coste Chasis]:[Coste Mecanica]])</f>
        <v>25000</v>
      </c>
    </row>
  </sheetData>
  <pageMargins left="0.7" right="0.7" top="0.75" bottom="0.75" header="0.3" footer="0.3"/>
  <ignoredErrors>
    <ignoredError sqref="BY378:BY397 BX378:BX397 BU397 BU378:BW396 BV397:BW397 BU375:BW377 BX376:BX377 BU305:BY374 BY376:BY377 BX375:BY375 BU222:BY304 BW36 BU2:BY35 BU37:BY221 BU36:BV36 BX36:BY36" calculatedColumn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1"/>
  <dimension ref="A1:EQ3693"/>
  <sheetViews>
    <sheetView zoomScale="55" zoomScaleNormal="55" workbookViewId="0">
      <selection activeCell="M9" sqref="M9"/>
    </sheetView>
  </sheetViews>
  <sheetFormatPr baseColWidth="10" defaultColWidth="12.5703125" defaultRowHeight="12.75" x14ac:dyDescent="0.2"/>
  <cols>
    <col min="1" max="1" width="3.42578125" style="9" customWidth="1"/>
    <col min="2" max="2" width="15.140625" customWidth="1"/>
    <col min="3" max="3" width="22.7109375" bestFit="1" customWidth="1"/>
    <col min="4" max="5" width="15.85546875" style="65" customWidth="1"/>
    <col min="6" max="6" width="26.85546875" style="8" customWidth="1"/>
    <col min="7" max="7" width="23.85546875" style="241" customWidth="1"/>
    <col min="8" max="8" width="16.85546875" style="242" customWidth="1"/>
    <col min="9" max="9" width="20" customWidth="1"/>
    <col min="10" max="10" width="27.7109375" customWidth="1"/>
    <col min="11" max="11" width="61" customWidth="1"/>
    <col min="12" max="12" width="27.140625" style="6" bestFit="1" customWidth="1"/>
    <col min="13" max="13" width="50.85546875" style="6" customWidth="1"/>
    <col min="14" max="14" width="12.5703125" style="9"/>
    <col min="15" max="15" width="41.85546875" style="9" customWidth="1"/>
    <col min="16" max="16" width="20.7109375" style="9" customWidth="1"/>
    <col min="17" max="17" width="12.5703125" style="9"/>
    <col min="18" max="21" width="12.5703125" style="9" customWidth="1"/>
    <col min="22" max="22" width="25.5703125" style="9" customWidth="1"/>
    <col min="40" max="40" width="21.42578125" bestFit="1" customWidth="1"/>
    <col min="49" max="49" width="20.140625" bestFit="1" customWidth="1"/>
    <col min="50" max="50" width="22.7109375" bestFit="1" customWidth="1"/>
    <col min="51" max="51" width="24.5703125" bestFit="1" customWidth="1"/>
    <col min="52" max="52" width="25.140625" customWidth="1"/>
    <col min="53" max="53" width="19.85546875" bestFit="1" customWidth="1"/>
    <col min="54" max="54" width="22.140625" bestFit="1" customWidth="1"/>
    <col min="55" max="55" width="26.42578125" customWidth="1"/>
    <col min="56" max="56" width="20.5703125" bestFit="1" customWidth="1"/>
    <col min="57" max="57" width="15.5703125" customWidth="1"/>
    <col min="58" max="58" width="21" bestFit="1" customWidth="1"/>
    <col min="59" max="59" width="23.85546875" customWidth="1"/>
    <col min="60" max="60" width="21" bestFit="1" customWidth="1"/>
    <col min="61" max="61" width="21.42578125" bestFit="1" customWidth="1"/>
    <col min="62" max="62" width="33.140625" customWidth="1"/>
    <col min="63" max="63" width="24.5703125" bestFit="1" customWidth="1"/>
    <col min="66" max="66" width="19.28515625" customWidth="1"/>
    <col min="133" max="133" width="23" bestFit="1" customWidth="1"/>
    <col min="134" max="134" width="24.28515625" bestFit="1" customWidth="1"/>
    <col min="135" max="135" width="27.42578125" bestFit="1" customWidth="1"/>
    <col min="136" max="136" width="24.28515625" bestFit="1" customWidth="1"/>
    <col min="137" max="137" width="23.5703125" bestFit="1" customWidth="1"/>
    <col min="138" max="138" width="24.5703125" bestFit="1" customWidth="1"/>
    <col min="139" max="139" width="27.42578125" bestFit="1" customWidth="1"/>
    <col min="140" max="140" width="21.7109375" bestFit="1" customWidth="1"/>
    <col min="141" max="141" width="19.85546875" customWidth="1"/>
    <col min="142" max="142" width="26.85546875" bestFit="1" customWidth="1"/>
    <col min="143" max="143" width="19.85546875" bestFit="1" customWidth="1"/>
    <col min="144" max="144" width="26.85546875" bestFit="1" customWidth="1"/>
    <col min="145" max="145" width="22.7109375" bestFit="1" customWidth="1"/>
    <col min="146" max="146" width="31.5703125" customWidth="1"/>
    <col min="147" max="147" width="30.5703125" bestFit="1" customWidth="1"/>
  </cols>
  <sheetData>
    <row r="1" spans="2:147" s="9" customFormat="1" ht="13.5" thickBot="1" x14ac:dyDescent="0.25">
      <c r="D1" s="24"/>
      <c r="E1" s="24"/>
      <c r="F1" s="25"/>
      <c r="G1" s="215"/>
      <c r="H1" s="216"/>
    </row>
    <row r="2" spans="2:147" ht="64.150000000000006" customHeight="1" thickBot="1" x14ac:dyDescent="0.25">
      <c r="B2" s="564" t="s">
        <v>598</v>
      </c>
      <c r="C2" s="565"/>
      <c r="D2" s="565"/>
      <c r="E2" s="565"/>
      <c r="F2" s="565"/>
      <c r="G2" s="565"/>
      <c r="H2" s="565"/>
      <c r="I2" s="565"/>
      <c r="J2" s="566"/>
      <c r="K2" s="28" t="s">
        <v>599</v>
      </c>
      <c r="L2" s="243">
        <v>44986</v>
      </c>
      <c r="M2" s="29"/>
      <c r="O2" s="30"/>
      <c r="AN2" t="s">
        <v>600</v>
      </c>
    </row>
    <row r="3" spans="2:147" ht="65.45" customHeight="1" thickBot="1" x14ac:dyDescent="0.25">
      <c r="B3" s="567" t="s">
        <v>214</v>
      </c>
      <c r="C3" s="568"/>
      <c r="D3" s="568"/>
      <c r="E3" s="568"/>
      <c r="F3" s="568"/>
      <c r="G3" s="568"/>
      <c r="H3" s="568"/>
      <c r="I3" s="568"/>
      <c r="J3" s="569"/>
      <c r="K3" s="31" t="s">
        <v>181</v>
      </c>
      <c r="L3" s="244">
        <v>45016</v>
      </c>
      <c r="M3" s="32"/>
      <c r="O3" s="30"/>
      <c r="AN3" t="s">
        <v>601</v>
      </c>
      <c r="EC3" s="33" t="s">
        <v>578</v>
      </c>
      <c r="ED3" s="33" t="s">
        <v>208</v>
      </c>
      <c r="EE3" s="33" t="s">
        <v>579</v>
      </c>
      <c r="EF3" s="33" t="s">
        <v>580</v>
      </c>
      <c r="EG3" s="33" t="s">
        <v>581</v>
      </c>
      <c r="EH3" s="33" t="s">
        <v>582</v>
      </c>
      <c r="EI3" s="33" t="s">
        <v>583</v>
      </c>
      <c r="EJ3" s="33" t="s">
        <v>584</v>
      </c>
      <c r="EK3" s="33" t="s">
        <v>209</v>
      </c>
      <c r="EL3" s="33" t="s">
        <v>585</v>
      </c>
      <c r="EM3" s="33" t="s">
        <v>586</v>
      </c>
      <c r="EN3" s="33" t="s">
        <v>587</v>
      </c>
      <c r="EO3" s="33" t="s">
        <v>588</v>
      </c>
      <c r="EP3" s="33" t="s">
        <v>589</v>
      </c>
      <c r="EQ3" s="33" t="s">
        <v>590</v>
      </c>
    </row>
    <row r="4" spans="2:147" ht="57.75" customHeight="1" thickBot="1" x14ac:dyDescent="0.25">
      <c r="B4" s="217" t="s">
        <v>192</v>
      </c>
      <c r="C4" s="34" t="s">
        <v>193</v>
      </c>
      <c r="D4" s="36" t="s">
        <v>194</v>
      </c>
      <c r="E4" s="36" t="s">
        <v>602</v>
      </c>
      <c r="F4" s="36" t="s">
        <v>202</v>
      </c>
      <c r="G4" s="36" t="s">
        <v>603</v>
      </c>
      <c r="H4" s="36" t="s">
        <v>203</v>
      </c>
      <c r="I4" s="34" t="s">
        <v>26</v>
      </c>
      <c r="J4" s="36" t="s">
        <v>200</v>
      </c>
      <c r="K4" s="36" t="s">
        <v>201</v>
      </c>
      <c r="L4" s="36" t="s">
        <v>207</v>
      </c>
      <c r="M4" s="37" t="s">
        <v>204</v>
      </c>
      <c r="O4" s="563"/>
      <c r="P4" s="563"/>
      <c r="V4" s="39"/>
      <c r="AW4" s="40" t="s">
        <v>578</v>
      </c>
      <c r="AX4" s="40" t="s">
        <v>208</v>
      </c>
      <c r="AY4" s="40" t="s">
        <v>579</v>
      </c>
      <c r="AZ4" s="40" t="s">
        <v>580</v>
      </c>
      <c r="BA4" s="40" t="s">
        <v>581</v>
      </c>
      <c r="BB4" s="40" t="s">
        <v>582</v>
      </c>
      <c r="BC4" s="40" t="s">
        <v>583</v>
      </c>
      <c r="BD4" s="40" t="s">
        <v>584</v>
      </c>
      <c r="BE4" s="40" t="s">
        <v>209</v>
      </c>
      <c r="BF4" s="40" t="s">
        <v>585</v>
      </c>
      <c r="BG4" s="40" t="s">
        <v>586</v>
      </c>
      <c r="BH4" s="40" t="s">
        <v>587</v>
      </c>
      <c r="BI4" s="40" t="s">
        <v>588</v>
      </c>
      <c r="BJ4" s="40" t="s">
        <v>589</v>
      </c>
      <c r="BK4" s="40" t="s">
        <v>590</v>
      </c>
      <c r="ED4" t="e">
        <v>#REF!</v>
      </c>
      <c r="EK4" t="s">
        <v>209</v>
      </c>
    </row>
    <row r="5" spans="2:147" ht="86.45" customHeight="1" x14ac:dyDescent="0.2">
      <c r="B5" s="543" t="s">
        <v>81</v>
      </c>
      <c r="C5" s="294" t="s">
        <v>91</v>
      </c>
      <c r="D5" s="363" t="s">
        <v>35</v>
      </c>
      <c r="E5" s="47">
        <v>559914</v>
      </c>
      <c r="F5" s="47">
        <f>+COUNTIFS(BDPREVENTIVA22[[Nº CAMIÓN]:[Nº CAMIÓN]],$D5,BDPREVENTIVA22[[Fecha entrada]:[Fecha entrada]],"&gt;=" &amp;$L$2,BDPREVENTIVA22[[Fecha Fin]:[Fecha Fin]],"&lt;="&amp;$L$3,BDPREVENTIVA22[[Tipo de Mantenimiento]:[Tipo de Mantenimiento]],"Mensual")</f>
        <v>1</v>
      </c>
      <c r="G5" s="47">
        <f>+COUNTIFS(BDPREVENTIVA22[[Nº CAMIÓN]:[Nº CAMIÓN]],$D5,BDPREVENTIVA22[[Fecha entrada]:[Fecha entrada]],"&gt;=" &amp;$L$2,BDPREVENTIVA22[[Fecha Fin]:[Fecha Fin]],"&lt;="&amp;$L$3,BDPREVENTIVA22[[Tipo de Mantenimiento]:[Tipo de Mantenimiento]],"Semestral")+COUNTIFS(BDPREVENTIVA22[[Nº CAMIÓN]:[Nº CAMIÓN]],$D5,BDPREVENTIVA22[[Fecha entrada]:[Fecha entrada]],"&gt;=" &amp;$L$2,BDPREVENTIVA22[[Fecha Fin]:[Fecha Fin]],"&lt;="&amp;$L$3,BDPREVENTIVA22[[Tipo de Mantenimiento]:[Tipo de Mantenimiento]],"Cuatrimestral")</f>
        <v>0</v>
      </c>
      <c r="H5" s="47">
        <f>+COUNTIFS(BDPREVENTIVA22[[Nº CAMIÓN]:[Nº CAMIÓN]],$D5,BDPREVENTIVA22[[Fecha entrada]:[Fecha entrada]],"&gt;=" &amp;$L$2,BDPREVENTIVA22[[Fecha Fin]:[Fecha Fin]],"&lt;="&amp;$L$3,BDPREVENTIVA22[[Tipo de Mantenimiento]:[Tipo de Mantenimiento]],"Anual")</f>
        <v>0</v>
      </c>
      <c r="I5" s="47">
        <f>+SUM(F5:H5)</f>
        <v>1</v>
      </c>
      <c r="J5" s="47" t="str">
        <f>+IF(COUNTIFS(BDPREVENTIVA22[Tall/Rep],AUSERD,BDPREVENTIVA22[Nº CAMIÓN],$D5,BDPREVENTIVA22[[Fecha entrada]:[Fecha entrada]],"&gt;=" &amp;$L$2,BDPREVENTIVA22[[Fecha Fin]:[Fecha Fin]],"&lt;="&amp;$L$3)=0,"",COUNTIFS(BDPREVENTIVA22[Tall/Rep],AUSERD,BDPREVENTIVA22[Nº CAMIÓN],$D5,BDPREVENTIVA22[[Fecha entrada]:[Fecha entrada]],"&gt;=" &amp;$L$2,BDPREVENTIVA22[[Fecha Fin]:[Fecha Fin]],"&lt;="&amp;$L$3)&amp;" "&amp;AUSERD&amp;", ")&amp;IF(COUNTIFS(BDPREVENTIVA22[Tall/Rep],AAIUN,BDPREVENTIVA22[Nº CAMIÓN],$D5,BDPREVENTIVA22[[Fecha entrada]:[Fecha entrada]],"&gt;=" &amp;$L$2,BDPREVENTIVA22[[Fecha Fin]:[Fecha Fin]],"&lt;="&amp;$L$3)=0,"",COUNTIFS(BDPREVENTIVA22[Tall/Rep],AAIUN,BDPREVENTIVA22[Nº CAMIÓN],$D5,BDPREVENTIVA22[[Fecha entrada]:[Fecha entrada]],"&gt;=" &amp;$L$2,BDPREVENTIVA22[[Fecha Fin]:[Fecha Fin]],"&lt;="&amp;$L$3)&amp;" "&amp;AAIUN&amp;", ")&amp;IF(COUNTIFS(BDPREVENTIVA22[Tall/Rep],BOUJDUR,BDPREVENTIVA22[Nº CAMIÓN],$D5,BDPREVENTIVA22[[Fecha entrada]:[Fecha entrada]],"&gt;=" &amp;$L$2,BDPREVENTIVA22[[Fecha Fin]:[Fecha Fin]],"&lt;="&amp;$L$3)=0,"",COUNTIFS(BDPREVENTIVA22[Tall/Rep],BOUJDUR,BDPREVENTIVA22[Nº CAMIÓN],$D5,BDPREVENTIVA22[[Fecha entrada]:[Fecha entrada]],"&gt;=" &amp;$L$2,BDPREVENTIVA22[[Fecha Fin]:[Fecha Fin]],"&lt;="&amp;$L$3)&amp;" "&amp;BOUJDUR&amp;", ")&amp;IF(COUNTIFS(BDPREVENTIVA22[Tall/Rep],ATC,BDPREVENTIVA22[Nº CAMIÓN],$D5,BDPREVENTIVA22[[Fecha entrada]:[Fecha entrada]],"&gt;=" &amp;$L$2,BDPREVENTIVA22[[Fecha Fin]:[Fecha Fin]],"&lt;="&amp;$L$3)=0,"",COUNTIFS(BDPREVENTIVA22[Tall/Rep],ATC,BDPREVENTIVA22[Nº CAMIÓN],$D5,BDPREVENTIVA22[[Fecha entrada]:[Fecha entrada]],"&gt;=" &amp;$L$2,BDPREVENTIVA22[[Fecha Fin]:[Fecha Fin]],"&lt;="&amp;$L$3)&amp;" "&amp;ATC&amp;", ")&amp;IF(COUNTIFS(BDPREVENTIVA22[Tall/Rep],SMARA,BDPREVENTIVA22[Nº CAMIÓN],$D5,BDPREVENTIVA22[[Fecha entrada]:[Fecha entrada]],"&gt;=" &amp;$L$2,BDPREVENTIVA22[[Fecha Fin]:[Fecha Fin]],"&lt;="&amp;$L$3)=0,"",COUNTIFS(BDPREVENTIVA22[Tall/Rep],SMARA,BDPREVENTIVA22[Nº CAMIÓN],$D5,BDPREVENTIVA22[[Fecha entrada]:[Fecha entrada]],"&gt;=" &amp;$L$2,BDPREVENTIVA22[[Fecha Fin]:[Fecha Fin]],"&lt;="&amp;$L$3)&amp;" "&amp;SMARA&amp;", ")&amp;IF(COUNTIFS(BDPREVENTIVA22[Tall/Rep],DAJLA,BDPREVENTIVA22[Nº CAMIÓN],$D5,BDPREVENTIVA22[[Fecha entrada]:[Fecha entrada]],"&gt;=" &amp;$L$2,BDPREVENTIVA22[[Fecha Fin]:[Fecha Fin]],"&lt;="&amp;$L$3)=0,"",COUNTIFS(BDPREVENTIVA22[Tall/Rep],DAJLA,BDPREVENTIVA22[Nº CAMIÓN],$D5,BDPREVENTIVA22[[Fecha entrada]:[Fecha entrada]],"&gt;=" &amp;$L$2,BDPREVENTIVA22[[Fecha Fin]:[Fecha Fin]],"&lt;="&amp;$L$3)&amp;" "&amp;DAJLA&amp;", ")&amp;IF(COUNTIFS(BDPREVENTIVA22[Tall/Rep],TRANSPORT,BDPREVENTIVA22[Nº CAMIÓN],$D5,BDPREVENTIVA22[[Fecha entrada]:[Fecha entrada]],"&gt;=" &amp;$L$2,BDPREVENTIVA22[[Fecha Fin]:[Fecha Fin]],"&lt;="&amp;$L$3)=0,"",COUNTIFS(BDPREVENTIVA22[Tall/Rep],TRANSPORT,BDPREVENTIVA22[Nº CAMIÓN],$D5,BDPREVENTIVA22[[Fecha entrada]:[Fecha entrada]],"&gt;=" &amp;$L$2,BDPREVENTIVA22[[Fecha Fin]:[Fecha Fin]],"&lt;="&amp;$L$3)&amp;" "&amp;TRANSPORT&amp;", ")</f>
        <v xml:space="preserve">1 TR SMARA, </v>
      </c>
      <c r="K5" s="222" t="str">
        <f>+IFERROR(CONCATENATE(AW5,AX5,AY5,AZ5,BA5,BB5,BC5,BD5,BE5,BF5,BG5,BH5,BI5,BJ5,BK5),"")</f>
        <v/>
      </c>
      <c r="L5" s="223" t="str">
        <f>+IF(SUMIFS(BDPREVENTIVA22[[coste mantenimiento]:[coste mantenimiento]],BDPREVENTIVA22[[Nº CAMIÓN]:[Nº CAMIÓN]],$D5,BDPREVENTIVA22[Fecha entrada],"&gt;="&amp;$L$2,BDPREVENTIVA22[Fecha entrada],"&lt;="&amp;$L$3)=0,"",SUMIFS(BDPREVENTIVA22[[coste mantenimiento]:[coste mantenimiento]],BDPREVENTIVA22[[Nº CAMIÓN]:[Nº CAMIÓN]],$D5,BDPREVENTIVA22[Fecha entrada],"&gt;="&amp;$L$2,BDPREVENTIVA22[Fecha entrada],"&lt;="&amp;$L$3))</f>
        <v/>
      </c>
      <c r="M5" s="47"/>
      <c r="V5" s="44"/>
      <c r="AP5" t="s">
        <v>763</v>
      </c>
      <c r="AV5" t="s">
        <v>604</v>
      </c>
      <c r="AW5" t="str">
        <f>+IF(SUMIFS(BDPREVENTIVA22[Aceite Motor],BDPREVENTIVA22[[Nº CAMIÓN]:[Nº CAMIÓN]],$D5,BDPREVENTIVA22[[Fecha entrada]:[Fecha entrada]],"&gt;=" &amp;$L$2,BDPREVENTIVA22[[Fecha Fin]:[Fecha Fin]],"&lt;="&amp;$L$3)=0,"",SUMIFS(BDPREVENTIVA22[Aceite Motor],BDPREVENTIVA22[[Nº CAMIÓN]:[Nº CAMIÓN]],$D5,BDPREVENTIVA22[[Fecha entrada]:[Fecha entrada]],"&gt;=" &amp;$L$2,BDPREVENTIVA22[[Fecha Fin]:[Fecha Fin]],"&lt;="&amp;$L$3)&amp;" litros "&amp;BDPREVENTIVA22[[#Headers],[Aceite Motor]]&amp;", ")</f>
        <v/>
      </c>
      <c r="AX5" t="str">
        <f>+IF(SUMIFS(BDPREVENTIVA22[Anticongelante],BDPREVENTIVA22[[Nº CAMIÓN]:[Nº CAMIÓN]],$D5,BDPREVENTIVA22[[Fecha entrada]:[Fecha entrada]],"&gt;=" &amp;$L$2,BDPREVENTIVA22[[Fecha Fin]:[Fecha Fin]],"&lt;="&amp;$L$3)=0,"",SUMIFS(BDPREVENTIVA22[Anticongelante],BDPREVENTIVA22[[Nº CAMIÓN]:[Nº CAMIÓN]],$D5,BDPREVENTIVA22[[Fecha entrada]:[Fecha entrada]],"&gt;=" &amp;$L$2,BDPREVENTIVA22[[Fecha Fin]:[Fecha Fin]],"&lt;="&amp;$L$3)&amp;" litros "&amp;BDPREVENTIVA22[[#Headers],[Anticongelante]]&amp;", ")</f>
        <v/>
      </c>
      <c r="AY5" t="str">
        <f>+IF(SUMIFS(BDPREVENTIVA22[Liquido de Embrague],BDPREVENTIVA22[[Nº CAMIÓN]:[Nº CAMIÓN]],$D5,BDPREVENTIVA22[[Fecha entrada]:[Fecha entrada]],"&gt;=" &amp;$L$2,BDPREVENTIVA22[[Fecha Fin]:[Fecha Fin]],"&lt;="&amp;$L$3)=0,"",SUMIFS(BDPREVENTIVA22[Liquido de Embrague],BDPREVENTIVA22[[Nº CAMIÓN]:[Nº CAMIÓN]],$D5,BDPREVENTIVA22[[Fecha entrada]:[Fecha entrada]],"&gt;=" &amp;$L$2,BDPREVENTIVA22[[Fecha Fin]:[Fecha Fin]],"&lt;="&amp;$L$3)&amp;" litros "&amp;BDPREVENTIVA22[[#Headers],[Liquido de Embrague]]&amp;", ")</f>
        <v/>
      </c>
      <c r="AZ5" t="str">
        <f>+IF(SUMIFS(BDPREVENTIVA22[Liquido Direccion],BDPREVENTIVA22[[Nº CAMIÓN]:[Nº CAMIÓN]],$D5,BDPREVENTIVA22[[Fecha entrada]:[Fecha entrada]],"&gt;=" &amp;$L$2,BDPREVENTIVA22[[Fecha Fin]:[Fecha Fin]],"&lt;="&amp;$L$3)=0,"",SUMIFS(BDPREVENTIVA22[Liquido Direccion],BDPREVENTIVA22[[Nº CAMIÓN]:[Nº CAMIÓN]],$D5,BDPREVENTIVA22[[Fecha entrada]:[Fecha entrada]],"&gt;=" &amp;$L$2,BDPREVENTIVA22[[Fecha Fin]:[Fecha Fin]],"&lt;="&amp;$L$3)&amp;" litros "&amp;BDPREVENTIVA22[[#Headers],[Liquido Direccion]]&amp;", ")</f>
        <v/>
      </c>
      <c r="BA5" t="str">
        <f>+IF(SUMIFS(BDPREVENTIVA22[Liquido de Freno],BDPREVENTIVA22[[Nº CAMIÓN]:[Nº CAMIÓN]],$D5,BDPREVENTIVA22[[Fecha entrada]:[Fecha entrada]],"&gt;=" &amp;$L$2,BDPREVENTIVA22[[Fecha Fin]:[Fecha Fin]],"&lt;="&amp;$L$3)=0,"",SUMIFS(BDPREVENTIVA22[Liquido de Freno],BDPREVENTIVA22[[Nº CAMIÓN]:[Nº CAMIÓN]],$D5,BDPREVENTIVA22[[Fecha entrada]:[Fecha entrada]],"&gt;=" &amp;$L$2,BDPREVENTIVA22[[Fecha Fin]:[Fecha Fin]],"&lt;="&amp;$L$3)&amp;" litros "&amp;BDPREVENTIVA22[[#Headers],[Liquido de Freno]]&amp;", ")</f>
        <v/>
      </c>
      <c r="BB5" t="str">
        <f>+IF(SUMIFS(BDPREVENTIVA22[Agua Destilada],BDPREVENTIVA22[[Nº CAMIÓN]:[Nº CAMIÓN]],$D5,BDPREVENTIVA22[[Fecha entrada]:[Fecha entrada]],"&gt;=" &amp;$L$2,BDPREVENTIVA22[[Fecha Fin]:[Fecha Fin]],"&lt;="&amp;$L$3)=0,"",SUMIFS(BDPREVENTIVA22[Agua Destilada],BDPREVENTIVA22[[Nº CAMIÓN]:[Nº CAMIÓN]],$D5,BDPREVENTIVA22[[Fecha entrada]:[Fecha entrada]],"&gt;=" &amp;$L$2,BDPREVENTIVA22[[Fecha Fin]:[Fecha Fin]],"&lt;="&amp;$L$3)&amp;" litros "&amp;BDPREVENTIVA22[[#Headers],[Agua Destilada]]&amp;", ")</f>
        <v/>
      </c>
      <c r="BC5" t="str">
        <f>+IF(SUMIFS(BDPREVENTIVA22[Aceite Caja Cambios],BDPREVENTIVA22[[Nº CAMIÓN]:[Nº CAMIÓN]],$D5,BDPREVENTIVA22[[Fecha entrada]:[Fecha entrada]],"&gt;=" &amp;$L$2,BDPREVENTIVA22[[Fecha Fin]:[Fecha Fin]],"&lt;="&amp;$L$3)=0,"",SUMIFS(BDPREVENTIVA22[Aceite Caja Cambios],BDPREVENTIVA22[[Nº CAMIÓN]:[Nº CAMIÓN]],$D5,BDPREVENTIVA22[[Fecha entrada]:[Fecha entrada]],"&gt;=" &amp;$L$2,BDPREVENTIVA22[[Fecha Fin]:[Fecha Fin]],"&lt;="&amp;$L$3)&amp;" litros "&amp;BDPREVENTIVA22[[#Headers],[Aceite Caja Cambios]]&amp;", ")</f>
        <v/>
      </c>
      <c r="BD5" t="str">
        <f>+IF(SUMIFS(BDPREVENTIVA22[Acido Baterias],BDPREVENTIVA22[[Nº CAMIÓN]:[Nº CAMIÓN]],$D5,BDPREVENTIVA22[[Fecha entrada]:[Fecha entrada]],"&gt;=" &amp;$L$2,BDPREVENTIVA22[[Fecha Fin]:[Fecha Fin]],"&lt;="&amp;$L$3)=0,"",SUMIFS(BDPREVENTIVA22[Acido Baterias],BDPREVENTIVA22[[Nº CAMIÓN]:[Nº CAMIÓN]],$D5,BDPREVENTIVA22[[Fecha entrada]:[Fecha entrada]],"&gt;=" &amp;$L$2,BDPREVENTIVA22[[Fecha Fin]:[Fecha Fin]],"&lt;="&amp;$L$3)&amp;" litros "&amp;BDPREVENTIVA22[[#Headers],[Acido Baterias]]&amp;", ")</f>
        <v/>
      </c>
      <c r="BE5" t="str">
        <f>+IF(SUMIFS(BDPREVENTIVA22[Grasa],BDPREVENTIVA22[[Nº CAMIÓN]:[Nº CAMIÓN]],$D5,BDPREVENTIVA22[[Fecha entrada]:[Fecha entrada]],"&gt;=" &amp;$L$2,BDPREVENTIVA22[[Fecha Fin]:[Fecha Fin]],"&lt;="&amp;$L$3)=0,"",SUMIFS(BDPREVENTIVA22[Grasa],BDPREVENTIVA22[[Nº CAMIÓN]:[Nº CAMIÓN]],$D5,BDPREVENTIVA22[[Fecha entrada]:[Fecha entrada]],"&gt;=" &amp;$L$2,BDPREVENTIVA22[[Fecha Fin]:[Fecha Fin]],"&lt;="&amp;$L$3)&amp;" kilos "&amp;BDPREVENTIVA22[[#Headers],[Grasa]]&amp;", ")</f>
        <v/>
      </c>
      <c r="BF5" t="str">
        <f>+IF(SUMIFS(BDPREVENTIVA22[Filtro de Aceite],BDPREVENTIVA22[[Nº CAMIÓN]:[Nº CAMIÓN]],$D5,BDPREVENTIVA22[[Fecha entrada]:[Fecha entrada]],"&gt;=" &amp;$L$2,BDPREVENTIVA22[[Fecha Fin]:[Fecha Fin]],"&lt;="&amp;$L$3)=0,"",SUMIFS(BDPREVENTIVA22[Filtro de Aceite],BDPREVENTIVA22[[Nº CAMIÓN]:[Nº CAMIÓN]],$D5,BDPREVENTIVA22[[Fecha entrada]:[Fecha entrada]],"&gt;=" &amp;$L$2,BDPREVENTIVA22[[Fecha Fin]:[Fecha Fin]],"&lt;="&amp;$L$3)&amp;" uds "&amp;BDPREVENTIVA22[[#Headers],[Filtro de Aceite]]&amp;", ")</f>
        <v/>
      </c>
      <c r="BG5" t="str">
        <f>+IF(SUMIFS(BDPREVENTIVA22[Filtro de Aire],BDPREVENTIVA22[[Nº CAMIÓN]:[Nº CAMIÓN]],$D5,BDPREVENTIVA22[[Fecha entrada]:[Fecha entrada]],"&gt;=" &amp;$L$2,BDPREVENTIVA22[[Fecha Fin]:[Fecha Fin]],"&lt;="&amp;$L$3)=0,"",SUMIFS(BDPREVENTIVA22[Filtro de Aire],BDPREVENTIVA22[[Nº CAMIÓN]:[Nº CAMIÓN]],$D5,BDPREVENTIVA22[[Fecha entrada]:[Fecha entrada]],"&gt;=" &amp;$L$2,BDPREVENTIVA22[[Fecha Fin]:[Fecha Fin]],"&lt;="&amp;$L$3)&amp;" uds "&amp;BDPREVENTIVA22[[#Headers],[Filtro de Aire]]&amp;", ")</f>
        <v/>
      </c>
      <c r="BH5" t="str">
        <f>+IF(SUMIFS(BDPREVENTIVA22[Filtro de Gasoil],BDPREVENTIVA22[[Nº CAMIÓN]:[Nº CAMIÓN]],$D5,BDPREVENTIVA22[[Fecha entrada]:[Fecha entrada]],"&gt;=" &amp;$L$2,BDPREVENTIVA22[[Fecha Fin]:[Fecha Fin]],"&lt;="&amp;$L$3)=0,"",SUMIFS(BDPREVENTIVA22[Filtro de Gasoil],BDPREVENTIVA22[[Nº CAMIÓN]:[Nº CAMIÓN]],$D5,BDPREVENTIVA22[[Fecha entrada]:[Fecha entrada]],"&gt;=" &amp;$L$2,BDPREVENTIVA22[[Fecha Fin]:[Fecha Fin]],"&lt;="&amp;$L$3)&amp;" uds "&amp;BDPREVENTIVA22[[#Headers],[Filtro de Gasoil]]&amp;", ")</f>
        <v/>
      </c>
      <c r="BI5" t="str">
        <f>+IF(SUMIFS(BDPREVENTIVA22[Filtro Hidraulico],BDPREVENTIVA22[[Nº CAMIÓN]:[Nº CAMIÓN]],$D5,BDPREVENTIVA22[[Fecha entrada]:[Fecha entrada]],"&gt;=" &amp;$L$2,BDPREVENTIVA22[[Fecha Fin]:[Fecha Fin]],"&lt;="&amp;$L$3)=0,"",SUMIFS(BDPREVENTIVA22[Filtro Hidraulico],BDPREVENTIVA22[[Nº CAMIÓN]:[Nº CAMIÓN]],$D5,BDPREVENTIVA22[[Fecha entrada]:[Fecha entrada]],"&gt;=" &amp;$L$2,BDPREVENTIVA22[[Fecha Fin]:[Fecha Fin]],"&lt;="&amp;$L$3)&amp;" uds "&amp;BDPREVENTIVA22[[#Headers],[Filtro Hidraulico]]&amp;", ")</f>
        <v/>
      </c>
      <c r="BJ5" t="str">
        <f>+IF(SUMIFS(BDPREVENTIVA22[Filtro Separador de Gasoil],BDPREVENTIVA22[[Nº CAMIÓN]:[Nº CAMIÓN]],$D5,BDPREVENTIVA22[[Fecha entrada]:[Fecha entrada]],"&gt;=" &amp;$L$2,BDPREVENTIVA22[[Fecha Fin]:[Fecha Fin]],"&lt;="&amp;$L$3)=0,"",SUMIFS(BDPREVENTIVA22[Filtro Separador de Gasoil],BDPREVENTIVA22[[Nº CAMIÓN]:[Nº CAMIÓN]],$D5,BDPREVENTIVA22[[Fecha entrada]:[Fecha entrada]],"&gt;=" &amp;$L$2,BDPREVENTIVA22[[Fecha Fin]:[Fecha Fin]],"&lt;="&amp;$L$3)&amp;" uds "&amp;BDPREVENTIVA22[[#Headers],[Filtro Separador de Gasoil]]&amp;", ")</f>
        <v/>
      </c>
      <c r="BK5" t="str">
        <f>+IF(SUMIFS(BDPREVENTIVA22[Pre-Filtro de Gasoil],BDPREVENTIVA22[[Nº CAMIÓN]:[Nº CAMIÓN]],$D5,BDPREVENTIVA22[[Fecha entrada]:[Fecha entrada]],"&gt;=" &amp;$L$2,BDPREVENTIVA22[[Fecha Fin]:[Fecha Fin]],"&lt;="&amp;$L$3)=0,"",SUMIFS(BDPREVENTIVA22[Pre-Filtro de Gasoil],BDPREVENTIVA22[[Nº CAMIÓN]:[Nº CAMIÓN]],$D5,BDPREVENTIVA22[[Fecha entrada]:[Fecha entrada]],"&gt;=" &amp;$L$2,BDPREVENTIVA22[[Fecha Fin]:[Fecha Fin]],"&lt;="&amp;$L$3)&amp;" uds "&amp;BDPREVENTIVA22[[#Headers],[Pre-Filtro de Gasoil]]&amp;", ")</f>
        <v/>
      </c>
      <c r="EC5" t="e">
        <v>#NAME?</v>
      </c>
      <c r="ED5" t="e">
        <v>#NAME?</v>
      </c>
      <c r="EE5" t="e">
        <v>#NAME?</v>
      </c>
      <c r="EF5" t="e">
        <v>#NAME?</v>
      </c>
      <c r="EG5" t="e">
        <v>#NAME?</v>
      </c>
      <c r="EH5" t="e">
        <v>#NAME?</v>
      </c>
      <c r="EI5" t="e">
        <v>#NAME?</v>
      </c>
      <c r="EJ5" t="e">
        <v>#NAME?</v>
      </c>
      <c r="EK5" t="e">
        <v>#NAME?</v>
      </c>
      <c r="EL5" t="e">
        <v>#NAME?</v>
      </c>
      <c r="EM5" t="e">
        <v>#NAME?</v>
      </c>
      <c r="EN5" t="e">
        <v>#NAME?</v>
      </c>
      <c r="EO5" t="e">
        <v>#NAME?</v>
      </c>
      <c r="EP5" t="e">
        <v>#NAME?</v>
      </c>
      <c r="EQ5" t="e">
        <v>#NAME?</v>
      </c>
    </row>
    <row r="6" spans="2:147" ht="51.75" customHeight="1" x14ac:dyDescent="0.2">
      <c r="B6" s="544"/>
      <c r="C6" s="347" t="s">
        <v>73</v>
      </c>
      <c r="D6" s="357" t="s">
        <v>46</v>
      </c>
      <c r="E6" s="358">
        <v>559917</v>
      </c>
      <c r="F6" s="358">
        <f>+COUNTIFS(BDPREVENTIVA22[[Nº CAMIÓN]:[Nº CAMIÓN]],$D6,BDPREVENTIVA22[[Fecha entrada]:[Fecha entrada]],"&gt;=" &amp;$L$2,BDPREVENTIVA22[[Fecha Fin]:[Fecha Fin]],"&lt;="&amp;$L$3,BDPREVENTIVA22[[Tipo de Mantenimiento]:[Tipo de Mantenimiento]],"Mensual")</f>
        <v>0</v>
      </c>
      <c r="G6" s="358">
        <f>+COUNTIFS(BDPREVENTIVA22[[Nº CAMIÓN]:[Nº CAMIÓN]],$D6,BDPREVENTIVA22[[Fecha entrada]:[Fecha entrada]],"&gt;=" &amp;$L$2,BDPREVENTIVA22[[Fecha Fin]:[Fecha Fin]],"&lt;="&amp;$L$3,BDPREVENTIVA22[[Tipo de Mantenimiento]:[Tipo de Mantenimiento]],"Semestral")+COUNTIFS(BDPREVENTIVA22[[Nº CAMIÓN]:[Nº CAMIÓN]],$D6,BDPREVENTIVA22[[Fecha entrada]:[Fecha entrada]],"&gt;=" &amp;$L$2,BDPREVENTIVA22[[Fecha Fin]:[Fecha Fin]],"&lt;="&amp;$L$3,BDPREVENTIVA22[[Tipo de Mantenimiento]:[Tipo de Mantenimiento]],"Cuatrimestral")</f>
        <v>0</v>
      </c>
      <c r="H6" s="358">
        <f>+COUNTIFS(BDPREVENTIVA22[[Nº CAMIÓN]:[Nº CAMIÓN]],$D6,BDPREVENTIVA22[[Fecha entrada]:[Fecha entrada]],"&gt;=" &amp;$L$2,BDPREVENTIVA22[[Fecha Fin]:[Fecha Fin]],"&lt;="&amp;$L$3,BDPREVENTIVA22[[Tipo de Mantenimiento]:[Tipo de Mantenimiento]],"Anual")</f>
        <v>0</v>
      </c>
      <c r="I6" s="358">
        <f t="shared" ref="I6:I22" si="0">+SUM(F6:H6)</f>
        <v>0</v>
      </c>
      <c r="J6" s="359" t="str">
        <f>+IF(COUNTIFS(BDPREVENTIVA22[Tall/Rep],AUSERD,BDPREVENTIVA22[Nº CAMIÓN],$D6,BDPREVENTIVA22[[Fecha entrada]:[Fecha entrada]],"&gt;=" &amp;$L$2,BDPREVENTIVA22[[Fecha Fin]:[Fecha Fin]],"&lt;="&amp;$L$3)=0,"",COUNTIFS(BDPREVENTIVA22[Tall/Rep],AUSERD,BDPREVENTIVA22[Nº CAMIÓN],$D6,BDPREVENTIVA22[[Fecha entrada]:[Fecha entrada]],"&gt;=" &amp;$L$2,BDPREVENTIVA22[[Fecha Fin]:[Fecha Fin]],"&lt;="&amp;$L$3)&amp;" "&amp;AUSERD&amp;", ")&amp;IF(COUNTIFS(BDPREVENTIVA22[Tall/Rep],AAIUN,BDPREVENTIVA22[Nº CAMIÓN],$D6,BDPREVENTIVA22[[Fecha entrada]:[Fecha entrada]],"&gt;=" &amp;$L$2,BDPREVENTIVA22[[Fecha Fin]:[Fecha Fin]],"&lt;="&amp;$L$3)=0,"",COUNTIFS(BDPREVENTIVA22[Tall/Rep],AAIUN,BDPREVENTIVA22[Nº CAMIÓN],$D6,BDPREVENTIVA22[[Fecha entrada]:[Fecha entrada]],"&gt;=" &amp;$L$2,BDPREVENTIVA22[[Fecha Fin]:[Fecha Fin]],"&lt;="&amp;$L$3)&amp;" "&amp;AAIUN&amp;", ")&amp;IF(COUNTIFS(BDPREVENTIVA22[Tall/Rep],BOUJDUR,BDPREVENTIVA22[Nº CAMIÓN],$D6,BDPREVENTIVA22[[Fecha entrada]:[Fecha entrada]],"&gt;=" &amp;$L$2,BDPREVENTIVA22[[Fecha Fin]:[Fecha Fin]],"&lt;="&amp;$L$3)=0,"",COUNTIFS(BDPREVENTIVA22[Tall/Rep],BOUJDUR,BDPREVENTIVA22[Nº CAMIÓN],$D6,BDPREVENTIVA22[[Fecha entrada]:[Fecha entrada]],"&gt;=" &amp;$L$2,BDPREVENTIVA22[[Fecha Fin]:[Fecha Fin]],"&lt;="&amp;$L$3)&amp;" "&amp;BOUJDUR&amp;", ")&amp;IF(COUNTIFS(BDPREVENTIVA22[Tall/Rep],ATC,BDPREVENTIVA22[Nº CAMIÓN],$D6,BDPREVENTIVA22[[Fecha entrada]:[Fecha entrada]],"&gt;=" &amp;$L$2,BDPREVENTIVA22[[Fecha Fin]:[Fecha Fin]],"&lt;="&amp;$L$3)=0,"",COUNTIFS(BDPREVENTIVA22[Tall/Rep],ATC,BDPREVENTIVA22[Nº CAMIÓN],$D6,BDPREVENTIVA22[[Fecha entrada]:[Fecha entrada]],"&gt;=" &amp;$L$2,BDPREVENTIVA22[[Fecha Fin]:[Fecha Fin]],"&lt;="&amp;$L$3)&amp;" "&amp;ATC&amp;", ")&amp;IF(COUNTIFS(BDPREVENTIVA22[Tall/Rep],SMARA,BDPREVENTIVA22[Nº CAMIÓN],$D6,BDPREVENTIVA22[[Fecha entrada]:[Fecha entrada]],"&gt;=" &amp;$L$2,BDPREVENTIVA22[[Fecha Fin]:[Fecha Fin]],"&lt;="&amp;$L$3)=0,"",COUNTIFS(BDPREVENTIVA22[Tall/Rep],SMARA,BDPREVENTIVA22[Nº CAMIÓN],$D6,BDPREVENTIVA22[[Fecha entrada]:[Fecha entrada]],"&gt;=" &amp;$L$2,BDPREVENTIVA22[[Fecha Fin]:[Fecha Fin]],"&lt;="&amp;$L$3)&amp;" "&amp;SMARA&amp;", ")&amp;IF(COUNTIFS(BDPREVENTIVA22[Tall/Rep],DAJLA,BDPREVENTIVA22[Nº CAMIÓN],$D6,BDPREVENTIVA22[[Fecha entrada]:[Fecha entrada]],"&gt;=" &amp;$L$2,BDPREVENTIVA22[[Fecha Fin]:[Fecha Fin]],"&lt;="&amp;$L$3)=0,"",COUNTIFS(BDPREVENTIVA22[Tall/Rep],DAJLA,BDPREVENTIVA22[Nº CAMIÓN],$D6,BDPREVENTIVA22[[Fecha entrada]:[Fecha entrada]],"&gt;=" &amp;$L$2,BDPREVENTIVA22[[Fecha Fin]:[Fecha Fin]],"&lt;="&amp;$L$3)&amp;" "&amp;DAJLA&amp;", ")&amp;IF(COUNTIFS(BDPREVENTIVA22[Tall/Rep],TRANSPORT,BDPREVENTIVA22[Nº CAMIÓN],$D6,BDPREVENTIVA22[[Fecha entrada]:[Fecha entrada]],"&gt;=" &amp;$L$2,BDPREVENTIVA22[[Fecha Fin]:[Fecha Fin]],"&lt;="&amp;$L$3)=0,"",COUNTIFS(BDPREVENTIVA22[Tall/Rep],TRANSPORT,BDPREVENTIVA22[Nº CAMIÓN],$D6,BDPREVENTIVA22[[Fecha entrada]:[Fecha entrada]],"&gt;=" &amp;$L$2,BDPREVENTIVA22[[Fecha Fin]:[Fecha Fin]],"&lt;="&amp;$L$3)&amp;" "&amp;TRANSPORT&amp;", ")</f>
        <v/>
      </c>
      <c r="K6" s="361" t="str">
        <f>+IFERROR(CONCATENATE(AW6,AX6,AY6,AZ6,BA6,BB6,BC6,BD6,BE6,BF6,BG6,BH6,BI6,BJ6,BK6),"")</f>
        <v/>
      </c>
      <c r="L6" s="360" t="str">
        <f>+IF(SUMIFS(BDPREVENTIVA22[[coste mantenimiento]:[coste mantenimiento]],BDPREVENTIVA22[[Nº CAMIÓN]:[Nº CAMIÓN]],$D6,BDPREVENTIVA22[Fecha entrada],"&gt;="&amp;$L$2,BDPREVENTIVA22[Fecha entrada],"&lt;="&amp;$L$3)=0,"",SUMIFS(BDPREVENTIVA22[[coste mantenimiento]:[coste mantenimiento]],BDPREVENTIVA22[[Nº CAMIÓN]:[Nº CAMIÓN]],$D6,BDPREVENTIVA22[Fecha entrada],"&gt;="&amp;$L$2,BDPREVENTIVA22[Fecha entrada],"&lt;="&amp;$L$3))</f>
        <v/>
      </c>
      <c r="M6" s="358"/>
      <c r="O6" s="43"/>
      <c r="P6" s="44"/>
      <c r="V6" s="44"/>
      <c r="AV6" s="45"/>
      <c r="AW6" t="str">
        <f>+IF(SUMIFS(BDPREVENTIVA22[Aceite Motor],BDPREVENTIVA22[[Nº CAMIÓN]:[Nº CAMIÓN]],$D6,BDPREVENTIVA22[[Fecha entrada]:[Fecha entrada]],"&gt;=" &amp;$L$2,BDPREVENTIVA22[[Fecha Fin]:[Fecha Fin]],"&lt;="&amp;$L$3)=0,"",SUMIFS(BDPREVENTIVA22[Aceite Motor],BDPREVENTIVA22[[Nº CAMIÓN]:[Nº CAMIÓN]],$D6,BDPREVENTIVA22[[Fecha entrada]:[Fecha entrada]],"&gt;=" &amp;$L$2,BDPREVENTIVA22[[Fecha Fin]:[Fecha Fin]],"&lt;="&amp;$L$3)&amp;" litros "&amp;BDPREVENTIVA22[[#Headers],[Aceite Motor]]&amp;", ")</f>
        <v/>
      </c>
      <c r="AX6" t="str">
        <f>+IF(SUMIFS(BDPREVENTIVA22[Anticongelante],BDPREVENTIVA22[[Nº CAMIÓN]:[Nº CAMIÓN]],$D6,BDPREVENTIVA22[[Fecha entrada]:[Fecha entrada]],"&gt;=" &amp;$L$2,BDPREVENTIVA22[[Fecha Fin]:[Fecha Fin]],"&lt;="&amp;$L$3)=0,"",SUMIFS(BDPREVENTIVA22[Anticongelante],BDPREVENTIVA22[[Nº CAMIÓN]:[Nº CAMIÓN]],$D6,BDPREVENTIVA22[[Fecha entrada]:[Fecha entrada]],"&gt;=" &amp;$L$2,BDPREVENTIVA22[[Fecha Fin]:[Fecha Fin]],"&lt;="&amp;$L$3)&amp;" litros "&amp;BDPREVENTIVA22[[#Headers],[Anticongelante]]&amp;", ")</f>
        <v/>
      </c>
      <c r="AY6" t="str">
        <f>+IF(SUMIFS(BDPREVENTIVA22[Liquido de Embrague],BDPREVENTIVA22[[Nº CAMIÓN]:[Nº CAMIÓN]],$D6,BDPREVENTIVA22[[Fecha entrada]:[Fecha entrada]],"&gt;=" &amp;$L$2,BDPREVENTIVA22[[Fecha Fin]:[Fecha Fin]],"&lt;="&amp;$L$3)=0,"",SUMIFS(BDPREVENTIVA22[Liquido de Embrague],BDPREVENTIVA22[[Nº CAMIÓN]:[Nº CAMIÓN]],$D6,BDPREVENTIVA22[[Fecha entrada]:[Fecha entrada]],"&gt;=" &amp;$L$2,BDPREVENTIVA22[[Fecha Fin]:[Fecha Fin]],"&lt;="&amp;$L$3)&amp;" litros "&amp;BDPREVENTIVA22[[#Headers],[Liquido de Embrague]]&amp;", ")</f>
        <v/>
      </c>
      <c r="AZ6" t="str">
        <f>+IF(SUMIFS(BDPREVENTIVA22[Liquido Direccion],BDPREVENTIVA22[[Nº CAMIÓN]:[Nº CAMIÓN]],$D6,BDPREVENTIVA22[[Fecha entrada]:[Fecha entrada]],"&gt;=" &amp;$L$2,BDPREVENTIVA22[[Fecha Fin]:[Fecha Fin]],"&lt;="&amp;$L$3)=0,"",SUMIFS(BDPREVENTIVA22[Liquido Direccion],BDPREVENTIVA22[[Nº CAMIÓN]:[Nº CAMIÓN]],$D6,BDPREVENTIVA22[[Fecha entrada]:[Fecha entrada]],"&gt;=" &amp;$L$2,BDPREVENTIVA22[[Fecha Fin]:[Fecha Fin]],"&lt;="&amp;$L$3)&amp;" litros "&amp;BDPREVENTIVA22[[#Headers],[Liquido Direccion]]&amp;", ")</f>
        <v/>
      </c>
      <c r="BA6" t="str">
        <f>+IF(SUMIFS(BDPREVENTIVA22[Liquido de Freno],BDPREVENTIVA22[[Nº CAMIÓN]:[Nº CAMIÓN]],$D6,BDPREVENTIVA22[[Fecha entrada]:[Fecha entrada]],"&gt;=" &amp;$L$2,BDPREVENTIVA22[[Fecha Fin]:[Fecha Fin]],"&lt;="&amp;$L$3)=0,"",SUMIFS(BDPREVENTIVA22[Liquido de Freno],BDPREVENTIVA22[[Nº CAMIÓN]:[Nº CAMIÓN]],$D6,BDPREVENTIVA22[[Fecha entrada]:[Fecha entrada]],"&gt;=" &amp;$L$2,BDPREVENTIVA22[[Fecha Fin]:[Fecha Fin]],"&lt;="&amp;$L$3)&amp;" litros "&amp;BDPREVENTIVA22[[#Headers],[Liquido de Freno]]&amp;", ")</f>
        <v/>
      </c>
      <c r="BB6" t="str">
        <f>+IF(SUMIFS(BDPREVENTIVA22[Agua Destilada],BDPREVENTIVA22[[Nº CAMIÓN]:[Nº CAMIÓN]],$D6,BDPREVENTIVA22[[Fecha entrada]:[Fecha entrada]],"&gt;=" &amp;$L$2,BDPREVENTIVA22[[Fecha Fin]:[Fecha Fin]],"&lt;="&amp;$L$3)=0,"",SUMIFS(BDPREVENTIVA22[Agua Destilada],BDPREVENTIVA22[[Nº CAMIÓN]:[Nº CAMIÓN]],$D6,BDPREVENTIVA22[[Fecha entrada]:[Fecha entrada]],"&gt;=" &amp;$L$2,BDPREVENTIVA22[[Fecha Fin]:[Fecha Fin]],"&lt;="&amp;$L$3)&amp;" litros "&amp;BDPREVENTIVA22[[#Headers],[Agua Destilada]]&amp;", ")</f>
        <v/>
      </c>
      <c r="BC6" t="str">
        <f>+IF(SUMIFS(BDPREVENTIVA22[Aceite Caja Cambios],BDPREVENTIVA22[[Nº CAMIÓN]:[Nº CAMIÓN]],$D6,BDPREVENTIVA22[[Fecha entrada]:[Fecha entrada]],"&gt;=" &amp;$L$2,BDPREVENTIVA22[[Fecha Fin]:[Fecha Fin]],"&lt;="&amp;$L$3)=0,"",SUMIFS(BDPREVENTIVA22[Aceite Caja Cambios],BDPREVENTIVA22[[Nº CAMIÓN]:[Nº CAMIÓN]],$D6,BDPREVENTIVA22[[Fecha entrada]:[Fecha entrada]],"&gt;=" &amp;$L$2,BDPREVENTIVA22[[Fecha Fin]:[Fecha Fin]],"&lt;="&amp;$L$3)&amp;" litros "&amp;BDPREVENTIVA22[[#Headers],[Aceite Caja Cambios]]&amp;", ")</f>
        <v/>
      </c>
      <c r="BD6" t="str">
        <f>+IF(SUMIFS(BDPREVENTIVA22[Acido Baterias],BDPREVENTIVA22[[Nº CAMIÓN]:[Nº CAMIÓN]],$D6,BDPREVENTIVA22[[Fecha entrada]:[Fecha entrada]],"&gt;=" &amp;$L$2,BDPREVENTIVA22[[Fecha Fin]:[Fecha Fin]],"&lt;="&amp;$L$3)=0,"",SUMIFS(BDPREVENTIVA22[Acido Baterias],BDPREVENTIVA22[[Nº CAMIÓN]:[Nº CAMIÓN]],$D6,BDPREVENTIVA22[[Fecha entrada]:[Fecha entrada]],"&gt;=" &amp;$L$2,BDPREVENTIVA22[[Fecha Fin]:[Fecha Fin]],"&lt;="&amp;$L$3)&amp;" litros "&amp;BDPREVENTIVA22[[#Headers],[Acido Baterias]]&amp;", ")</f>
        <v/>
      </c>
      <c r="BE6" t="str">
        <f>+IF(SUMIFS(BDPREVENTIVA22[Grasa],BDPREVENTIVA22[[Nº CAMIÓN]:[Nº CAMIÓN]],$D6,BDPREVENTIVA22[[Fecha entrada]:[Fecha entrada]],"&gt;=" &amp;$L$2,BDPREVENTIVA22[[Fecha Fin]:[Fecha Fin]],"&lt;="&amp;$L$3)=0,"",SUMIFS(BDPREVENTIVA22[Grasa],BDPREVENTIVA22[[Nº CAMIÓN]:[Nº CAMIÓN]],$D6,BDPREVENTIVA22[[Fecha entrada]:[Fecha entrada]],"&gt;=" &amp;$L$2,BDPREVENTIVA22[[Fecha Fin]:[Fecha Fin]],"&lt;="&amp;$L$3)&amp;" kilos "&amp;BDPREVENTIVA22[[#Headers],[Grasa]]&amp;", ")</f>
        <v/>
      </c>
      <c r="BF6" t="str">
        <f>+IF(SUMIFS(BDPREVENTIVA22[Filtro de Aceite],BDPREVENTIVA22[[Nº CAMIÓN]:[Nº CAMIÓN]],$D6,BDPREVENTIVA22[[Fecha entrada]:[Fecha entrada]],"&gt;=" &amp;$L$2,BDPREVENTIVA22[[Fecha Fin]:[Fecha Fin]],"&lt;="&amp;$L$3)=0,"",SUMIFS(BDPREVENTIVA22[Filtro de Aceite],BDPREVENTIVA22[[Nº CAMIÓN]:[Nº CAMIÓN]],$D6,BDPREVENTIVA22[[Fecha entrada]:[Fecha entrada]],"&gt;=" &amp;$L$2,BDPREVENTIVA22[[Fecha Fin]:[Fecha Fin]],"&lt;="&amp;$L$3)&amp;" uds "&amp;BDPREVENTIVA22[[#Headers],[Filtro de Aceite]]&amp;", ")</f>
        <v/>
      </c>
      <c r="BG6" t="str">
        <f>+IF(SUMIFS(BDPREVENTIVA22[Filtro de Aire],BDPREVENTIVA22[[Nº CAMIÓN]:[Nº CAMIÓN]],$D6,BDPREVENTIVA22[[Fecha entrada]:[Fecha entrada]],"&gt;=" &amp;$L$2,BDPREVENTIVA22[[Fecha Fin]:[Fecha Fin]],"&lt;="&amp;$L$3)=0,"",SUMIFS(BDPREVENTIVA22[Filtro de Aire],BDPREVENTIVA22[[Nº CAMIÓN]:[Nº CAMIÓN]],$D6,BDPREVENTIVA22[[Fecha entrada]:[Fecha entrada]],"&gt;=" &amp;$L$2,BDPREVENTIVA22[[Fecha Fin]:[Fecha Fin]],"&lt;="&amp;$L$3)&amp;" uds "&amp;BDPREVENTIVA22[[#Headers],[Filtro de Aire]]&amp;", ")</f>
        <v/>
      </c>
      <c r="BH6" t="str">
        <f>+IF(SUMIFS(BDPREVENTIVA22[Filtro de Gasoil],BDPREVENTIVA22[[Nº CAMIÓN]:[Nº CAMIÓN]],$D6,BDPREVENTIVA22[[Fecha entrada]:[Fecha entrada]],"&gt;=" &amp;$L$2,BDPREVENTIVA22[[Fecha Fin]:[Fecha Fin]],"&lt;="&amp;$L$3)=0,"",SUMIFS(BDPREVENTIVA22[Filtro de Gasoil],BDPREVENTIVA22[[Nº CAMIÓN]:[Nº CAMIÓN]],$D6,BDPREVENTIVA22[[Fecha entrada]:[Fecha entrada]],"&gt;=" &amp;$L$2,BDPREVENTIVA22[[Fecha Fin]:[Fecha Fin]],"&lt;="&amp;$L$3)&amp;" uds "&amp;BDPREVENTIVA22[[#Headers],[Filtro de Gasoil]]&amp;", ")</f>
        <v/>
      </c>
      <c r="BI6" t="str">
        <f>+IF(SUMIFS(BDPREVENTIVA22[Filtro Hidraulico],BDPREVENTIVA22[[Nº CAMIÓN]:[Nº CAMIÓN]],$D6,BDPREVENTIVA22[[Fecha entrada]:[Fecha entrada]],"&gt;=" &amp;$L$2,BDPREVENTIVA22[[Fecha Fin]:[Fecha Fin]],"&lt;="&amp;$L$3)=0,"",SUMIFS(BDPREVENTIVA22[Filtro Hidraulico],BDPREVENTIVA22[[Nº CAMIÓN]:[Nº CAMIÓN]],$D6,BDPREVENTIVA22[[Fecha entrada]:[Fecha entrada]],"&gt;=" &amp;$L$2,BDPREVENTIVA22[[Fecha Fin]:[Fecha Fin]],"&lt;="&amp;$L$3)&amp;" uds "&amp;BDPREVENTIVA22[[#Headers],[Filtro Hidraulico]]&amp;", ")</f>
        <v/>
      </c>
      <c r="BJ6" t="str">
        <f>+IF(SUMIFS(BDPREVENTIVA22[Filtro Separador de Gasoil],BDPREVENTIVA22[[Nº CAMIÓN]:[Nº CAMIÓN]],$D6,BDPREVENTIVA22[[Fecha entrada]:[Fecha entrada]],"&gt;=" &amp;$L$2,BDPREVENTIVA22[[Fecha Fin]:[Fecha Fin]],"&lt;="&amp;$L$3)=0,"",SUMIFS(BDPREVENTIVA22[Filtro Separador de Gasoil],BDPREVENTIVA22[[Nº CAMIÓN]:[Nº CAMIÓN]],$D6,BDPREVENTIVA22[[Fecha entrada]:[Fecha entrada]],"&gt;=" &amp;$L$2,BDPREVENTIVA22[[Fecha Fin]:[Fecha Fin]],"&lt;="&amp;$L$3)&amp;" uds "&amp;BDPREVENTIVA22[[#Headers],[Filtro Separador de Gasoil]]&amp;", ")</f>
        <v/>
      </c>
      <c r="BK6" t="str">
        <f>+IF(SUMIFS(BDPREVENTIVA22[Pre-Filtro de Gasoil],BDPREVENTIVA22[[Nº CAMIÓN]:[Nº CAMIÓN]],$D6,BDPREVENTIVA22[[Fecha entrada]:[Fecha entrada]],"&gt;=" &amp;$L$2,BDPREVENTIVA22[[Fecha Fin]:[Fecha Fin]],"&lt;="&amp;$L$3)=0,"",SUMIFS(BDPREVENTIVA22[Pre-Filtro de Gasoil],BDPREVENTIVA22[[Nº CAMIÓN]:[Nº CAMIÓN]],$D6,BDPREVENTIVA22[[Fecha entrada]:[Fecha entrada]],"&gt;=" &amp;$L$2,BDPREVENTIVA22[[Fecha Fin]:[Fecha Fin]],"&lt;="&amp;$L$3)&amp;" uds "&amp;BDPREVENTIVA22[[#Headers],[Pre-Filtro de Gasoil]]&amp;", ")</f>
        <v/>
      </c>
      <c r="BR6" s="3"/>
      <c r="BS6" s="3"/>
      <c r="BT6" s="3"/>
      <c r="BU6" s="3"/>
      <c r="BV6" s="3"/>
      <c r="BW6" s="3"/>
      <c r="BX6" s="3"/>
      <c r="EC6" t="e">
        <v>#NAME?</v>
      </c>
      <c r="ED6" t="e">
        <v>#NAME?</v>
      </c>
      <c r="EE6" t="e">
        <v>#NAME?</v>
      </c>
      <c r="EF6" t="e">
        <v>#NAME?</v>
      </c>
      <c r="EG6" t="e">
        <v>#NAME?</v>
      </c>
      <c r="EH6" t="e">
        <v>#NAME?</v>
      </c>
      <c r="EI6" t="e">
        <v>#NAME?</v>
      </c>
      <c r="EJ6" t="e">
        <v>#NAME?</v>
      </c>
      <c r="EK6" t="e">
        <v>#NAME?</v>
      </c>
      <c r="EL6" t="e">
        <v>#NAME?</v>
      </c>
      <c r="EM6" t="e">
        <v>#NAME?</v>
      </c>
      <c r="EN6" t="e">
        <v>#NAME?</v>
      </c>
      <c r="EO6" t="e">
        <v>#NAME?</v>
      </c>
      <c r="EP6" t="e">
        <v>#NAME?</v>
      </c>
      <c r="EQ6" t="e">
        <v>#NAME?</v>
      </c>
    </row>
    <row r="7" spans="2:147" ht="18.75" x14ac:dyDescent="0.2">
      <c r="B7" s="544"/>
      <c r="C7" s="294" t="s">
        <v>73</v>
      </c>
      <c r="D7" s="46" t="s">
        <v>48</v>
      </c>
      <c r="E7" s="47">
        <v>559919</v>
      </c>
      <c r="F7" s="47">
        <f>+COUNTIFS(BDPREVENTIVA22[[Nº CAMIÓN]:[Nº CAMIÓN]],$D7,BDPREVENTIVA22[[Fecha entrada]:[Fecha entrada]],"&gt;=" &amp;$L$2,BDPREVENTIVA22[[Fecha Fin]:[Fecha Fin]],"&lt;="&amp;$L$3,BDPREVENTIVA22[[Tipo de Mantenimiento]:[Tipo de Mantenimiento]],"Mensual")</f>
        <v>1</v>
      </c>
      <c r="G7" s="47">
        <f>+COUNTIFS(BDPREVENTIVA22[[Nº CAMIÓN]:[Nº CAMIÓN]],$D7,BDPREVENTIVA22[[Fecha entrada]:[Fecha entrada]],"&gt;=" &amp;$L$2,BDPREVENTIVA22[[Fecha Fin]:[Fecha Fin]],"&lt;="&amp;$L$3,BDPREVENTIVA22[[Tipo de Mantenimiento]:[Tipo de Mantenimiento]],"Semestral")+COUNTIFS(BDPREVENTIVA22[[Nº CAMIÓN]:[Nº CAMIÓN]],$D7,BDPREVENTIVA22[[Fecha entrada]:[Fecha entrada]],"&gt;=" &amp;$L$2,BDPREVENTIVA22[[Fecha Fin]:[Fecha Fin]],"&lt;="&amp;$L$3,BDPREVENTIVA22[[Tipo de Mantenimiento]:[Tipo de Mantenimiento]],"Cuatrimestral")</f>
        <v>0</v>
      </c>
      <c r="H7" s="47">
        <f>+COUNTIFS(BDPREVENTIVA22[[Nº CAMIÓN]:[Nº CAMIÓN]],$D7,BDPREVENTIVA22[[Fecha entrada]:[Fecha entrada]],"&gt;=" &amp;$L$2,BDPREVENTIVA22[[Fecha Fin]:[Fecha Fin]],"&lt;="&amp;$L$3,BDPREVENTIVA22[[Tipo de Mantenimiento]:[Tipo de Mantenimiento]],"Anual")</f>
        <v>0</v>
      </c>
      <c r="I7" s="47">
        <f t="shared" ref="I7" si="1">+SUM(F7:H7)</f>
        <v>1</v>
      </c>
      <c r="J7" s="47" t="str">
        <f>+IF(COUNTIFS(BDPREVENTIVA22[Tall/Rep],AUSERD,BDPREVENTIVA22[Nº CAMIÓN],$D7,BDPREVENTIVA22[[Fecha entrada]:[Fecha entrada]],"&gt;=" &amp;$L$2,BDPREVENTIVA22[[Fecha Fin]:[Fecha Fin]],"&lt;="&amp;$L$3)=0,"",COUNTIFS(BDPREVENTIVA22[Tall/Rep],AUSERD,BDPREVENTIVA22[Nº CAMIÓN],$D7,BDPREVENTIVA22[[Fecha entrada]:[Fecha entrada]],"&gt;=" &amp;$L$2,BDPREVENTIVA22[[Fecha Fin]:[Fecha Fin]],"&lt;="&amp;$L$3)&amp;" "&amp;AUSERD&amp;", ")&amp;IF(COUNTIFS(BDPREVENTIVA22[Tall/Rep],AAIUN,BDPREVENTIVA22[Nº CAMIÓN],$D7,BDPREVENTIVA22[[Fecha entrada]:[Fecha entrada]],"&gt;=" &amp;$L$2,BDPREVENTIVA22[[Fecha Fin]:[Fecha Fin]],"&lt;="&amp;$L$3)=0,"",COUNTIFS(BDPREVENTIVA22[Tall/Rep],AAIUN,BDPREVENTIVA22[Nº CAMIÓN],$D7,BDPREVENTIVA22[[Fecha entrada]:[Fecha entrada]],"&gt;=" &amp;$L$2,BDPREVENTIVA22[[Fecha Fin]:[Fecha Fin]],"&lt;="&amp;$L$3)&amp;" "&amp;AAIUN&amp;", ")&amp;IF(COUNTIFS(BDPREVENTIVA22[Tall/Rep],BOUJDUR,BDPREVENTIVA22[Nº CAMIÓN],$D7,BDPREVENTIVA22[[Fecha entrada]:[Fecha entrada]],"&gt;=" &amp;$L$2,BDPREVENTIVA22[[Fecha Fin]:[Fecha Fin]],"&lt;="&amp;$L$3)=0,"",COUNTIFS(BDPREVENTIVA22[Tall/Rep],BOUJDUR,BDPREVENTIVA22[Nº CAMIÓN],$D7,BDPREVENTIVA22[[Fecha entrada]:[Fecha entrada]],"&gt;=" &amp;$L$2,BDPREVENTIVA22[[Fecha Fin]:[Fecha Fin]],"&lt;="&amp;$L$3)&amp;" "&amp;BOUJDUR&amp;", ")&amp;IF(COUNTIFS(BDPREVENTIVA22[Tall/Rep],ATC,BDPREVENTIVA22[Nº CAMIÓN],$D7,BDPREVENTIVA22[[Fecha entrada]:[Fecha entrada]],"&gt;=" &amp;$L$2,BDPREVENTIVA22[[Fecha Fin]:[Fecha Fin]],"&lt;="&amp;$L$3)=0,"",COUNTIFS(BDPREVENTIVA22[Tall/Rep],ATC,BDPREVENTIVA22[Nº CAMIÓN],$D7,BDPREVENTIVA22[[Fecha entrada]:[Fecha entrada]],"&gt;=" &amp;$L$2,BDPREVENTIVA22[[Fecha Fin]:[Fecha Fin]],"&lt;="&amp;$L$3)&amp;" "&amp;ATC&amp;", ")&amp;IF(COUNTIFS(BDPREVENTIVA22[Tall/Rep],SMARA,BDPREVENTIVA22[Nº CAMIÓN],$D7,BDPREVENTIVA22[[Fecha entrada]:[Fecha entrada]],"&gt;=" &amp;$L$2,BDPREVENTIVA22[[Fecha Fin]:[Fecha Fin]],"&lt;="&amp;$L$3)=0,"",COUNTIFS(BDPREVENTIVA22[Tall/Rep],SMARA,BDPREVENTIVA22[Nº CAMIÓN],$D7,BDPREVENTIVA22[[Fecha entrada]:[Fecha entrada]],"&gt;=" &amp;$L$2,BDPREVENTIVA22[[Fecha Fin]:[Fecha Fin]],"&lt;="&amp;$L$3)&amp;" "&amp;SMARA&amp;", ")&amp;IF(COUNTIFS(BDPREVENTIVA22[Tall/Rep],DAJLA,BDPREVENTIVA22[Nº CAMIÓN],$D7,BDPREVENTIVA22[[Fecha entrada]:[Fecha entrada]],"&gt;=" &amp;$L$2,BDPREVENTIVA22[[Fecha Fin]:[Fecha Fin]],"&lt;="&amp;$L$3)=0,"",COUNTIFS(BDPREVENTIVA22[Tall/Rep],DAJLA,BDPREVENTIVA22[Nº CAMIÓN],$D7,BDPREVENTIVA22[[Fecha entrada]:[Fecha entrada]],"&gt;=" &amp;$L$2,BDPREVENTIVA22[[Fecha Fin]:[Fecha Fin]],"&lt;="&amp;$L$3)&amp;" "&amp;DAJLA&amp;", ")&amp;IF(COUNTIFS(BDPREVENTIVA22[Tall/Rep],TRANSPORT,BDPREVENTIVA22[Nº CAMIÓN],$D7,BDPREVENTIVA22[[Fecha entrada]:[Fecha entrada]],"&gt;=" &amp;$L$2,BDPREVENTIVA22[[Fecha Fin]:[Fecha Fin]],"&lt;="&amp;$L$3)=0,"",COUNTIFS(BDPREVENTIVA22[Tall/Rep],TRANSPORT,BDPREVENTIVA22[Nº CAMIÓN],$D7,BDPREVENTIVA22[[Fecha entrada]:[Fecha entrada]],"&gt;=" &amp;$L$2,BDPREVENTIVA22[[Fecha Fin]:[Fecha Fin]],"&lt;="&amp;$L$3)&amp;" "&amp;TRANSPORT&amp;", ")</f>
        <v xml:space="preserve">1 TR DAJLA, </v>
      </c>
      <c r="K7" s="232" t="str">
        <f t="shared" ref="K7" si="2">+IFERROR(CONCATENATE(AW7,AX7,AY7,AZ7,BA7,BB7,BC7,BD7,BE7,BF7,BG7,BH7,BI7,BJ7,BK7),"")</f>
        <v/>
      </c>
      <c r="L7" s="223" t="str">
        <f>+IF(SUMIFS(BDPREVENTIVA22[[coste mantenimiento]:[coste mantenimiento]],BDPREVENTIVA22[[Nº CAMIÓN]:[Nº CAMIÓN]],$D7,BDPREVENTIVA22[Fecha entrada],"&gt;="&amp;$L$2,BDPREVENTIVA22[Fecha entrada],"&lt;="&amp;$L$3)=0,"",SUMIFS(BDPREVENTIVA22[[coste mantenimiento]:[coste mantenimiento]],BDPREVENTIVA22[[Nº CAMIÓN]:[Nº CAMIÓN]],$D7,BDPREVENTIVA22[Fecha entrada],"&gt;="&amp;$L$2,BDPREVENTIVA22[Fecha entrada],"&lt;="&amp;$L$3))</f>
        <v/>
      </c>
      <c r="M7" s="47"/>
      <c r="O7" s="49"/>
      <c r="P7" s="44"/>
      <c r="Q7" s="44"/>
      <c r="R7" s="44"/>
      <c r="S7" s="44"/>
      <c r="T7" s="44"/>
      <c r="U7" s="44"/>
      <c r="V7" s="44"/>
      <c r="AW7" t="str">
        <f>+IF(SUMIFS(BDPREVENTIVA22[Aceite Motor],BDPREVENTIVA22[[Nº CAMIÓN]:[Nº CAMIÓN]],$D7,BDPREVENTIVA22[[Fecha entrada]:[Fecha entrada]],"&gt;=" &amp;$L$2,BDPREVENTIVA22[[Fecha Fin]:[Fecha Fin]],"&lt;="&amp;$L$3)=0,"",SUMIFS(BDPREVENTIVA22[Aceite Motor],BDPREVENTIVA22[[Nº CAMIÓN]:[Nº CAMIÓN]],$D7,BDPREVENTIVA22[[Fecha entrada]:[Fecha entrada]],"&gt;=" &amp;$L$2,BDPREVENTIVA22[[Fecha Fin]:[Fecha Fin]],"&lt;="&amp;$L$3)&amp;" litros "&amp;BDPREVENTIVA22[[#Headers],[Aceite Motor]]&amp;", ")</f>
        <v/>
      </c>
      <c r="AX7" t="str">
        <f>+IF(SUMIFS(BDPREVENTIVA22[Anticongelante],BDPREVENTIVA22[[Nº CAMIÓN]:[Nº CAMIÓN]],$D7,BDPREVENTIVA22[[Fecha entrada]:[Fecha entrada]],"&gt;=" &amp;$L$2,BDPREVENTIVA22[[Fecha Fin]:[Fecha Fin]],"&lt;="&amp;$L$3)=0,"",SUMIFS(BDPREVENTIVA22[Anticongelante],BDPREVENTIVA22[[Nº CAMIÓN]:[Nº CAMIÓN]],$D7,BDPREVENTIVA22[[Fecha entrada]:[Fecha entrada]],"&gt;=" &amp;$L$2,BDPREVENTIVA22[[Fecha Fin]:[Fecha Fin]],"&lt;="&amp;$L$3)&amp;" litros "&amp;BDPREVENTIVA22[[#Headers],[Anticongelante]]&amp;", ")</f>
        <v/>
      </c>
      <c r="AY7" t="str">
        <f>+IF(SUMIFS(BDPREVENTIVA22[Liquido de Embrague],BDPREVENTIVA22[[Nº CAMIÓN]:[Nº CAMIÓN]],$D7,BDPREVENTIVA22[[Fecha entrada]:[Fecha entrada]],"&gt;=" &amp;$L$2,BDPREVENTIVA22[[Fecha Fin]:[Fecha Fin]],"&lt;="&amp;$L$3)=0,"",SUMIFS(BDPREVENTIVA22[Liquido de Embrague],BDPREVENTIVA22[[Nº CAMIÓN]:[Nº CAMIÓN]],$D7,BDPREVENTIVA22[[Fecha entrada]:[Fecha entrada]],"&gt;=" &amp;$L$2,BDPREVENTIVA22[[Fecha Fin]:[Fecha Fin]],"&lt;="&amp;$L$3)&amp;" litros "&amp;BDPREVENTIVA22[[#Headers],[Liquido de Embrague]]&amp;", ")</f>
        <v/>
      </c>
      <c r="AZ7" t="str">
        <f>+IF(SUMIFS(BDPREVENTIVA22[Liquido Direccion],BDPREVENTIVA22[[Nº CAMIÓN]:[Nº CAMIÓN]],$D7,BDPREVENTIVA22[[Fecha entrada]:[Fecha entrada]],"&gt;=" &amp;$L$2,BDPREVENTIVA22[[Fecha Fin]:[Fecha Fin]],"&lt;="&amp;$L$3)=0,"",SUMIFS(BDPREVENTIVA22[Liquido Direccion],BDPREVENTIVA22[[Nº CAMIÓN]:[Nº CAMIÓN]],$D7,BDPREVENTIVA22[[Fecha entrada]:[Fecha entrada]],"&gt;=" &amp;$L$2,BDPREVENTIVA22[[Fecha Fin]:[Fecha Fin]],"&lt;="&amp;$L$3)&amp;" litros "&amp;BDPREVENTIVA22[[#Headers],[Liquido Direccion]]&amp;", ")</f>
        <v/>
      </c>
      <c r="BA7" t="str">
        <f>+IF(SUMIFS(BDPREVENTIVA22[Liquido de Freno],BDPREVENTIVA22[[Nº CAMIÓN]:[Nº CAMIÓN]],$D7,BDPREVENTIVA22[[Fecha entrada]:[Fecha entrada]],"&gt;=" &amp;$L$2,BDPREVENTIVA22[[Fecha Fin]:[Fecha Fin]],"&lt;="&amp;$L$3)=0,"",SUMIFS(BDPREVENTIVA22[Liquido de Freno],BDPREVENTIVA22[[Nº CAMIÓN]:[Nº CAMIÓN]],$D7,BDPREVENTIVA22[[Fecha entrada]:[Fecha entrada]],"&gt;=" &amp;$L$2,BDPREVENTIVA22[[Fecha Fin]:[Fecha Fin]],"&lt;="&amp;$L$3)&amp;" litros "&amp;BDPREVENTIVA22[[#Headers],[Liquido de Freno]]&amp;", ")</f>
        <v/>
      </c>
      <c r="BB7" t="str">
        <f>+IF(SUMIFS(BDPREVENTIVA22[Agua Destilada],BDPREVENTIVA22[[Nº CAMIÓN]:[Nº CAMIÓN]],$D7,BDPREVENTIVA22[[Fecha entrada]:[Fecha entrada]],"&gt;=" &amp;$L$2,BDPREVENTIVA22[[Fecha Fin]:[Fecha Fin]],"&lt;="&amp;$L$3)=0,"",SUMIFS(BDPREVENTIVA22[Agua Destilada],BDPREVENTIVA22[[Nº CAMIÓN]:[Nº CAMIÓN]],$D7,BDPREVENTIVA22[[Fecha entrada]:[Fecha entrada]],"&gt;=" &amp;$L$2,BDPREVENTIVA22[[Fecha Fin]:[Fecha Fin]],"&lt;="&amp;$L$3)&amp;" litros "&amp;BDPREVENTIVA22[[#Headers],[Agua Destilada]]&amp;", ")</f>
        <v/>
      </c>
      <c r="BC7" t="str">
        <f>+IF(SUMIFS(BDPREVENTIVA22[Aceite Caja Cambios],BDPREVENTIVA22[[Nº CAMIÓN]:[Nº CAMIÓN]],$D7,BDPREVENTIVA22[[Fecha entrada]:[Fecha entrada]],"&gt;=" &amp;$L$2,BDPREVENTIVA22[[Fecha Fin]:[Fecha Fin]],"&lt;="&amp;$L$3)=0,"",SUMIFS(BDPREVENTIVA22[Aceite Caja Cambios],BDPREVENTIVA22[[Nº CAMIÓN]:[Nº CAMIÓN]],$D7,BDPREVENTIVA22[[Fecha entrada]:[Fecha entrada]],"&gt;=" &amp;$L$2,BDPREVENTIVA22[[Fecha Fin]:[Fecha Fin]],"&lt;="&amp;$L$3)&amp;" litros "&amp;BDPREVENTIVA22[[#Headers],[Aceite Caja Cambios]]&amp;", ")</f>
        <v/>
      </c>
      <c r="BD7" t="str">
        <f>+IF(SUMIFS(BDPREVENTIVA22[Acido Baterias],BDPREVENTIVA22[[Nº CAMIÓN]:[Nº CAMIÓN]],$D7,BDPREVENTIVA22[[Fecha entrada]:[Fecha entrada]],"&gt;=" &amp;$L$2,BDPREVENTIVA22[[Fecha Fin]:[Fecha Fin]],"&lt;="&amp;$L$3)=0,"",SUMIFS(BDPREVENTIVA22[Acido Baterias],BDPREVENTIVA22[[Nº CAMIÓN]:[Nº CAMIÓN]],$D7,BDPREVENTIVA22[[Fecha entrada]:[Fecha entrada]],"&gt;=" &amp;$L$2,BDPREVENTIVA22[[Fecha Fin]:[Fecha Fin]],"&lt;="&amp;$L$3)&amp;" litros "&amp;BDPREVENTIVA22[[#Headers],[Acido Baterias]]&amp;", ")</f>
        <v/>
      </c>
      <c r="BE7" t="str">
        <f>+IF(SUMIFS(BDPREVENTIVA22[Grasa],BDPREVENTIVA22[[Nº CAMIÓN]:[Nº CAMIÓN]],$D7,BDPREVENTIVA22[[Fecha entrada]:[Fecha entrada]],"&gt;=" &amp;$L$2,BDPREVENTIVA22[[Fecha Fin]:[Fecha Fin]],"&lt;="&amp;$L$3)=0,"",SUMIFS(BDPREVENTIVA22[Grasa],BDPREVENTIVA22[[Nº CAMIÓN]:[Nº CAMIÓN]],$D7,BDPREVENTIVA22[[Fecha entrada]:[Fecha entrada]],"&gt;=" &amp;$L$2,BDPREVENTIVA22[[Fecha Fin]:[Fecha Fin]],"&lt;="&amp;$L$3)&amp;" kilos "&amp;BDPREVENTIVA22[[#Headers],[Grasa]]&amp;", ")</f>
        <v/>
      </c>
      <c r="BF7" t="str">
        <f>+IF(SUMIFS(BDPREVENTIVA22[Filtro de Aceite],BDPREVENTIVA22[[Nº CAMIÓN]:[Nº CAMIÓN]],$D7,BDPREVENTIVA22[[Fecha entrada]:[Fecha entrada]],"&gt;=" &amp;$L$2,BDPREVENTIVA22[[Fecha Fin]:[Fecha Fin]],"&lt;="&amp;$L$3)=0,"",SUMIFS(BDPREVENTIVA22[Filtro de Aceite],BDPREVENTIVA22[[Nº CAMIÓN]:[Nº CAMIÓN]],$D7,BDPREVENTIVA22[[Fecha entrada]:[Fecha entrada]],"&gt;=" &amp;$L$2,BDPREVENTIVA22[[Fecha Fin]:[Fecha Fin]],"&lt;="&amp;$L$3)&amp;" uds "&amp;BDPREVENTIVA22[[#Headers],[Filtro de Aceite]]&amp;", ")</f>
        <v/>
      </c>
      <c r="BG7" t="str">
        <f>+IF(SUMIFS(BDPREVENTIVA22[Filtro de Aire],BDPREVENTIVA22[[Nº CAMIÓN]:[Nº CAMIÓN]],$D7,BDPREVENTIVA22[[Fecha entrada]:[Fecha entrada]],"&gt;=" &amp;$L$2,BDPREVENTIVA22[[Fecha Fin]:[Fecha Fin]],"&lt;="&amp;$L$3)=0,"",SUMIFS(BDPREVENTIVA22[Filtro de Aire],BDPREVENTIVA22[[Nº CAMIÓN]:[Nº CAMIÓN]],$D7,BDPREVENTIVA22[[Fecha entrada]:[Fecha entrada]],"&gt;=" &amp;$L$2,BDPREVENTIVA22[[Fecha Fin]:[Fecha Fin]],"&lt;="&amp;$L$3)&amp;" uds "&amp;BDPREVENTIVA22[[#Headers],[Filtro de Aire]]&amp;", ")</f>
        <v/>
      </c>
      <c r="BH7" t="str">
        <f>+IF(SUMIFS(BDPREVENTIVA22[Filtro de Gasoil],BDPREVENTIVA22[[Nº CAMIÓN]:[Nº CAMIÓN]],$D7,BDPREVENTIVA22[[Fecha entrada]:[Fecha entrada]],"&gt;=" &amp;$L$2,BDPREVENTIVA22[[Fecha Fin]:[Fecha Fin]],"&lt;="&amp;$L$3)=0,"",SUMIFS(BDPREVENTIVA22[Filtro de Gasoil],BDPREVENTIVA22[[Nº CAMIÓN]:[Nº CAMIÓN]],$D7,BDPREVENTIVA22[[Fecha entrada]:[Fecha entrada]],"&gt;=" &amp;$L$2,BDPREVENTIVA22[[Fecha Fin]:[Fecha Fin]],"&lt;="&amp;$L$3)&amp;" uds "&amp;BDPREVENTIVA22[[#Headers],[Filtro de Gasoil]]&amp;", ")</f>
        <v/>
      </c>
      <c r="BI7" t="str">
        <f>+IF(SUMIFS(BDPREVENTIVA22[Filtro Hidraulico],BDPREVENTIVA22[[Nº CAMIÓN]:[Nº CAMIÓN]],$D7,BDPREVENTIVA22[[Fecha entrada]:[Fecha entrada]],"&gt;=" &amp;$L$2,BDPREVENTIVA22[[Fecha Fin]:[Fecha Fin]],"&lt;="&amp;$L$3)=0,"",SUMIFS(BDPREVENTIVA22[Filtro Hidraulico],BDPREVENTIVA22[[Nº CAMIÓN]:[Nº CAMIÓN]],$D7,BDPREVENTIVA22[[Fecha entrada]:[Fecha entrada]],"&gt;=" &amp;$L$2,BDPREVENTIVA22[[Fecha Fin]:[Fecha Fin]],"&lt;="&amp;$L$3)&amp;" uds "&amp;BDPREVENTIVA22[[#Headers],[Filtro Hidraulico]]&amp;", ")</f>
        <v/>
      </c>
      <c r="BJ7" t="str">
        <f>+IF(SUMIFS(BDPREVENTIVA22[Filtro Separador de Gasoil],BDPREVENTIVA22[[Nº CAMIÓN]:[Nº CAMIÓN]],$D7,BDPREVENTIVA22[[Fecha entrada]:[Fecha entrada]],"&gt;=" &amp;$L$2,BDPREVENTIVA22[[Fecha Fin]:[Fecha Fin]],"&lt;="&amp;$L$3)=0,"",SUMIFS(BDPREVENTIVA22[Filtro Separador de Gasoil],BDPREVENTIVA22[[Nº CAMIÓN]:[Nº CAMIÓN]],$D7,BDPREVENTIVA22[[Fecha entrada]:[Fecha entrada]],"&gt;=" &amp;$L$2,BDPREVENTIVA22[[Fecha Fin]:[Fecha Fin]],"&lt;="&amp;$L$3)&amp;" uds "&amp;BDPREVENTIVA22[[#Headers],[Filtro Separador de Gasoil]]&amp;", ")</f>
        <v/>
      </c>
      <c r="BK7" t="str">
        <f>+IF(SUMIFS(BDPREVENTIVA22[Pre-Filtro de Gasoil],BDPREVENTIVA22[[Nº CAMIÓN]:[Nº CAMIÓN]],$D7,BDPREVENTIVA22[[Fecha entrada]:[Fecha entrada]],"&gt;=" &amp;$L$2,BDPREVENTIVA22[[Fecha Fin]:[Fecha Fin]],"&lt;="&amp;$L$3)=0,"",SUMIFS(BDPREVENTIVA22[Pre-Filtro de Gasoil],BDPREVENTIVA22[[Nº CAMIÓN]:[Nº CAMIÓN]],$D7,BDPREVENTIVA22[[Fecha entrada]:[Fecha entrada]],"&gt;=" &amp;$L$2,BDPREVENTIVA22[[Fecha Fin]:[Fecha Fin]],"&lt;="&amp;$L$3)&amp;" uds "&amp;BDPREVENTIVA22[[#Headers],[Pre-Filtro de Gasoil]]&amp;", ")</f>
        <v/>
      </c>
      <c r="EC7" t="e">
        <v>#NAME?</v>
      </c>
      <c r="ED7" t="e">
        <v>#NAME?</v>
      </c>
      <c r="EE7" t="e">
        <v>#NAME?</v>
      </c>
      <c r="EF7" t="e">
        <v>#NAME?</v>
      </c>
      <c r="EG7" t="e">
        <v>#NAME?</v>
      </c>
      <c r="EH7" t="e">
        <v>#NAME?</v>
      </c>
      <c r="EI7" t="e">
        <v>#NAME?</v>
      </c>
      <c r="EJ7" t="e">
        <v>#NAME?</v>
      </c>
      <c r="EK7" t="e">
        <v>#NAME?</v>
      </c>
      <c r="EL7" t="e">
        <v>#NAME?</v>
      </c>
      <c r="EM7" t="e">
        <v>#NAME?</v>
      </c>
      <c r="EN7" t="e">
        <v>#NAME?</v>
      </c>
      <c r="EO7" t="e">
        <v>#NAME?</v>
      </c>
      <c r="EP7" t="e">
        <v>#NAME?</v>
      </c>
      <c r="EQ7" t="e">
        <v>#NAME?</v>
      </c>
    </row>
    <row r="8" spans="2:147" ht="86.45" customHeight="1" x14ac:dyDescent="0.2">
      <c r="B8" s="544"/>
      <c r="C8" s="294" t="s">
        <v>73</v>
      </c>
      <c r="D8" s="357" t="s">
        <v>47</v>
      </c>
      <c r="E8" s="358">
        <v>559918</v>
      </c>
      <c r="F8" s="358">
        <f>+COUNTIFS(BDPREVENTIVA22[[Nº CAMIÓN]:[Nº CAMIÓN]],$D8,BDPREVENTIVA22[[Fecha entrada]:[Fecha entrada]],"&gt;=" &amp;$L$2,BDPREVENTIVA22[[Fecha Fin]:[Fecha Fin]],"&lt;="&amp;$L$3,BDPREVENTIVA22[[Tipo de Mantenimiento]:[Tipo de Mantenimiento]],"Mensual")</f>
        <v>0</v>
      </c>
      <c r="G8" s="358">
        <f>+COUNTIFS(BDPREVENTIVA22[[Nº CAMIÓN]:[Nº CAMIÓN]],$D8,BDPREVENTIVA22[[Fecha entrada]:[Fecha entrada]],"&gt;=" &amp;$L$2,BDPREVENTIVA22[[Fecha Fin]:[Fecha Fin]],"&lt;="&amp;$L$3,BDPREVENTIVA22[[Tipo de Mantenimiento]:[Tipo de Mantenimiento]],"Semestral")+COUNTIFS(BDPREVENTIVA22[[Nº CAMIÓN]:[Nº CAMIÓN]],$D8,BDPREVENTIVA22[[Fecha entrada]:[Fecha entrada]],"&gt;=" &amp;$L$2,BDPREVENTIVA22[[Fecha Fin]:[Fecha Fin]],"&lt;="&amp;$L$3,BDPREVENTIVA22[[Tipo de Mantenimiento]:[Tipo de Mantenimiento]],"Cuatrimestral")</f>
        <v>1</v>
      </c>
      <c r="H8" s="358">
        <f>+COUNTIFS(BDPREVENTIVA22[[Nº CAMIÓN]:[Nº CAMIÓN]],$D8,BDPREVENTIVA22[[Fecha entrada]:[Fecha entrada]],"&gt;=" &amp;$L$2,BDPREVENTIVA22[[Fecha Fin]:[Fecha Fin]],"&lt;="&amp;$L$3,BDPREVENTIVA22[[Tipo de Mantenimiento]:[Tipo de Mantenimiento]],"Anual")</f>
        <v>0</v>
      </c>
      <c r="I8" s="358">
        <f t="shared" ref="I8" si="3">+SUM(F8:H8)</f>
        <v>1</v>
      </c>
      <c r="J8" s="358" t="str">
        <f>+IF(COUNTIFS(BDPREVENTIVA22[Tall/Rep],AUSERD,BDPREVENTIVA22[Nº CAMIÓN],$D8,BDPREVENTIVA22[[Fecha entrada]:[Fecha entrada]],"&gt;=" &amp;$L$2,BDPREVENTIVA22[[Fecha Fin]:[Fecha Fin]],"&lt;="&amp;$L$3)=0,"",COUNTIFS(BDPREVENTIVA22[Tall/Rep],AUSERD,BDPREVENTIVA22[Nº CAMIÓN],$D8,BDPREVENTIVA22[[Fecha entrada]:[Fecha entrada]],"&gt;=" &amp;$L$2,BDPREVENTIVA22[[Fecha Fin]:[Fecha Fin]],"&lt;="&amp;$L$3)&amp;" "&amp;AUSERD&amp;", ")&amp;IF(COUNTIFS(BDPREVENTIVA22[Tall/Rep],AAIUN,BDPREVENTIVA22[Nº CAMIÓN],$D8,BDPREVENTIVA22[[Fecha entrada]:[Fecha entrada]],"&gt;=" &amp;$L$2,BDPREVENTIVA22[[Fecha Fin]:[Fecha Fin]],"&lt;="&amp;$L$3)=0,"",COUNTIFS(BDPREVENTIVA22[Tall/Rep],AAIUN,BDPREVENTIVA22[Nº CAMIÓN],$D8,BDPREVENTIVA22[[Fecha entrada]:[Fecha entrada]],"&gt;=" &amp;$L$2,BDPREVENTIVA22[[Fecha Fin]:[Fecha Fin]],"&lt;="&amp;$L$3)&amp;" "&amp;AAIUN&amp;", ")&amp;IF(COUNTIFS(BDPREVENTIVA22[Tall/Rep],BOUJDUR,BDPREVENTIVA22[Nº CAMIÓN],$D8,BDPREVENTIVA22[[Fecha entrada]:[Fecha entrada]],"&gt;=" &amp;$L$2,BDPREVENTIVA22[[Fecha Fin]:[Fecha Fin]],"&lt;="&amp;$L$3)=0,"",COUNTIFS(BDPREVENTIVA22[Tall/Rep],BOUJDUR,BDPREVENTIVA22[Nº CAMIÓN],$D8,BDPREVENTIVA22[[Fecha entrada]:[Fecha entrada]],"&gt;=" &amp;$L$2,BDPREVENTIVA22[[Fecha Fin]:[Fecha Fin]],"&lt;="&amp;$L$3)&amp;" "&amp;BOUJDUR&amp;", ")&amp;IF(COUNTIFS(BDPREVENTIVA22[Tall/Rep],ATC,BDPREVENTIVA22[Nº CAMIÓN],$D8,BDPREVENTIVA22[[Fecha entrada]:[Fecha entrada]],"&gt;=" &amp;$L$2,BDPREVENTIVA22[[Fecha Fin]:[Fecha Fin]],"&lt;="&amp;$L$3)=0,"",COUNTIFS(BDPREVENTIVA22[Tall/Rep],ATC,BDPREVENTIVA22[Nº CAMIÓN],$D8,BDPREVENTIVA22[[Fecha entrada]:[Fecha entrada]],"&gt;=" &amp;$L$2,BDPREVENTIVA22[[Fecha Fin]:[Fecha Fin]],"&lt;="&amp;$L$3)&amp;" "&amp;ATC&amp;", ")&amp;IF(COUNTIFS(BDPREVENTIVA22[Tall/Rep],SMARA,BDPREVENTIVA22[Nº CAMIÓN],$D8,BDPREVENTIVA22[[Fecha entrada]:[Fecha entrada]],"&gt;=" &amp;$L$2,BDPREVENTIVA22[[Fecha Fin]:[Fecha Fin]],"&lt;="&amp;$L$3)=0,"",COUNTIFS(BDPREVENTIVA22[Tall/Rep],SMARA,BDPREVENTIVA22[Nº CAMIÓN],$D8,BDPREVENTIVA22[[Fecha entrada]:[Fecha entrada]],"&gt;=" &amp;$L$2,BDPREVENTIVA22[[Fecha Fin]:[Fecha Fin]],"&lt;="&amp;$L$3)&amp;" "&amp;SMARA&amp;", ")&amp;IF(COUNTIFS(BDPREVENTIVA22[Tall/Rep],DAJLA,BDPREVENTIVA22[Nº CAMIÓN],$D8,BDPREVENTIVA22[[Fecha entrada]:[Fecha entrada]],"&gt;=" &amp;$L$2,BDPREVENTIVA22[[Fecha Fin]:[Fecha Fin]],"&lt;="&amp;$L$3)=0,"",COUNTIFS(BDPREVENTIVA22[Tall/Rep],DAJLA,BDPREVENTIVA22[Nº CAMIÓN],$D8,BDPREVENTIVA22[[Fecha entrada]:[Fecha entrada]],"&gt;=" &amp;$L$2,BDPREVENTIVA22[[Fecha Fin]:[Fecha Fin]],"&lt;="&amp;$L$3)&amp;" "&amp;DAJLA&amp;", ")&amp;IF(COUNTIFS(BDPREVENTIVA22[Tall/Rep],TRANSPORT,BDPREVENTIVA22[Nº CAMIÓN],$D8,BDPREVENTIVA22[[Fecha entrada]:[Fecha entrada]],"&gt;=" &amp;$L$2,BDPREVENTIVA22[[Fecha Fin]:[Fecha Fin]],"&lt;="&amp;$L$3)=0,"",COUNTIFS(BDPREVENTIVA22[Tall/Rep],TRANSPORT,BDPREVENTIVA22[Nº CAMIÓN],$D8,BDPREVENTIVA22[[Fecha entrada]:[Fecha entrada]],"&gt;=" &amp;$L$2,BDPREVENTIVA22[[Fecha Fin]:[Fecha Fin]],"&lt;="&amp;$L$3)&amp;" "&amp;TRANSPORT&amp;", ")</f>
        <v xml:space="preserve">1 ATC RABUNI, </v>
      </c>
      <c r="K8" s="359" t="str">
        <f>+IFERROR(CONCATENATE(AW8,AX8,AY8,AZ8,BA8,BB8,BC8,BD8,BE8,BF8,BG8,BH8,BI8,BJ8,BK8),"")</f>
        <v/>
      </c>
      <c r="L8" s="360" t="str">
        <f>+IF(SUMIFS(BDPREVENTIVA22[[coste mantenimiento]:[coste mantenimiento]],BDPREVENTIVA22[[Nº CAMIÓN]:[Nº CAMIÓN]],$D8,BDPREVENTIVA22[Fecha entrada],"&gt;="&amp;$L$2,BDPREVENTIVA22[Fecha entrada],"&lt;="&amp;$L$3)=0,"",SUMIFS(BDPREVENTIVA22[[coste mantenimiento]:[coste mantenimiento]],BDPREVENTIVA22[[Nº CAMIÓN]:[Nº CAMIÓN]],$D8,BDPREVENTIVA22[Fecha entrada],"&gt;="&amp;$L$2,BDPREVENTIVA22[Fecha entrada],"&lt;="&amp;$L$3))</f>
        <v/>
      </c>
      <c r="M8" s="358"/>
      <c r="V8" s="44"/>
      <c r="AW8" t="str">
        <f>+IF(SUMIFS(BDPREVENTIVA22[Aceite Motor],BDPREVENTIVA22[[Nº CAMIÓN]:[Nº CAMIÓN]],$D8,BDPREVENTIVA22[[Fecha entrada]:[Fecha entrada]],"&gt;=" &amp;$L$2,BDPREVENTIVA22[[Fecha Fin]:[Fecha Fin]],"&lt;="&amp;$L$3)=0,"",SUMIFS(BDPREVENTIVA22[Aceite Motor],BDPREVENTIVA22[[Nº CAMIÓN]:[Nº CAMIÓN]],$D8,BDPREVENTIVA22[[Fecha entrada]:[Fecha entrada]],"&gt;=" &amp;$L$2,BDPREVENTIVA22[[Fecha Fin]:[Fecha Fin]],"&lt;="&amp;$L$3)&amp;" litros "&amp;BDPREVENTIVA22[[#Headers],[Aceite Motor]]&amp;", ")</f>
        <v/>
      </c>
      <c r="AX8" t="str">
        <f>+IF(SUMIFS(BDPREVENTIVA22[Anticongelante],BDPREVENTIVA22[[Nº CAMIÓN]:[Nº CAMIÓN]],$D8,BDPREVENTIVA22[[Fecha entrada]:[Fecha entrada]],"&gt;=" &amp;$L$2,BDPREVENTIVA22[[Fecha Fin]:[Fecha Fin]],"&lt;="&amp;$L$3)=0,"",SUMIFS(BDPREVENTIVA22[Anticongelante],BDPREVENTIVA22[[Nº CAMIÓN]:[Nº CAMIÓN]],$D8,BDPREVENTIVA22[[Fecha entrada]:[Fecha entrada]],"&gt;=" &amp;$L$2,BDPREVENTIVA22[[Fecha Fin]:[Fecha Fin]],"&lt;="&amp;$L$3)&amp;" litros "&amp;BDPREVENTIVA22[[#Headers],[Anticongelante]]&amp;", ")</f>
        <v/>
      </c>
      <c r="AY8" t="str">
        <f>+IF(SUMIFS(BDPREVENTIVA22[Liquido de Embrague],BDPREVENTIVA22[[Nº CAMIÓN]:[Nº CAMIÓN]],$D8,BDPREVENTIVA22[[Fecha entrada]:[Fecha entrada]],"&gt;=" &amp;$L$2,BDPREVENTIVA22[[Fecha Fin]:[Fecha Fin]],"&lt;="&amp;$L$3)=0,"",SUMIFS(BDPREVENTIVA22[Liquido de Embrague],BDPREVENTIVA22[[Nº CAMIÓN]:[Nº CAMIÓN]],$D8,BDPREVENTIVA22[[Fecha entrada]:[Fecha entrada]],"&gt;=" &amp;$L$2,BDPREVENTIVA22[[Fecha Fin]:[Fecha Fin]],"&lt;="&amp;$L$3)&amp;" litros "&amp;BDPREVENTIVA22[[#Headers],[Liquido de Embrague]]&amp;", ")</f>
        <v/>
      </c>
      <c r="AZ8" t="str">
        <f>+IF(SUMIFS(BDPREVENTIVA22[Liquido Direccion],BDPREVENTIVA22[[Nº CAMIÓN]:[Nº CAMIÓN]],$D8,BDPREVENTIVA22[[Fecha entrada]:[Fecha entrada]],"&gt;=" &amp;$L$2,BDPREVENTIVA22[[Fecha Fin]:[Fecha Fin]],"&lt;="&amp;$L$3)=0,"",SUMIFS(BDPREVENTIVA22[Liquido Direccion],BDPREVENTIVA22[[Nº CAMIÓN]:[Nº CAMIÓN]],$D8,BDPREVENTIVA22[[Fecha entrada]:[Fecha entrada]],"&gt;=" &amp;$L$2,BDPREVENTIVA22[[Fecha Fin]:[Fecha Fin]],"&lt;="&amp;$L$3)&amp;" litros "&amp;BDPREVENTIVA22[[#Headers],[Liquido Direccion]]&amp;", ")</f>
        <v/>
      </c>
      <c r="BA8" t="str">
        <f>+IF(SUMIFS(BDPREVENTIVA22[Liquido de Freno],BDPREVENTIVA22[[Nº CAMIÓN]:[Nº CAMIÓN]],$D8,BDPREVENTIVA22[[Fecha entrada]:[Fecha entrada]],"&gt;=" &amp;$L$2,BDPREVENTIVA22[[Fecha Fin]:[Fecha Fin]],"&lt;="&amp;$L$3)=0,"",SUMIFS(BDPREVENTIVA22[Liquido de Freno],BDPREVENTIVA22[[Nº CAMIÓN]:[Nº CAMIÓN]],$D8,BDPREVENTIVA22[[Fecha entrada]:[Fecha entrada]],"&gt;=" &amp;$L$2,BDPREVENTIVA22[[Fecha Fin]:[Fecha Fin]],"&lt;="&amp;$L$3)&amp;" litros "&amp;BDPREVENTIVA22[[#Headers],[Liquido de Freno]]&amp;", ")</f>
        <v/>
      </c>
      <c r="BB8" t="str">
        <f>+IF(SUMIFS(BDPREVENTIVA22[Agua Destilada],BDPREVENTIVA22[[Nº CAMIÓN]:[Nº CAMIÓN]],$D8,BDPREVENTIVA22[[Fecha entrada]:[Fecha entrada]],"&gt;=" &amp;$L$2,BDPREVENTIVA22[[Fecha Fin]:[Fecha Fin]],"&lt;="&amp;$L$3)=0,"",SUMIFS(BDPREVENTIVA22[Agua Destilada],BDPREVENTIVA22[[Nº CAMIÓN]:[Nº CAMIÓN]],$D8,BDPREVENTIVA22[[Fecha entrada]:[Fecha entrada]],"&gt;=" &amp;$L$2,BDPREVENTIVA22[[Fecha Fin]:[Fecha Fin]],"&lt;="&amp;$L$3)&amp;" litros "&amp;BDPREVENTIVA22[[#Headers],[Agua Destilada]]&amp;", ")</f>
        <v/>
      </c>
      <c r="BC8" t="str">
        <f>+IF(SUMIFS(BDPREVENTIVA22[Aceite Caja Cambios],BDPREVENTIVA22[[Nº CAMIÓN]:[Nº CAMIÓN]],$D8,BDPREVENTIVA22[[Fecha entrada]:[Fecha entrada]],"&gt;=" &amp;$L$2,BDPREVENTIVA22[[Fecha Fin]:[Fecha Fin]],"&lt;="&amp;$L$3)=0,"",SUMIFS(BDPREVENTIVA22[Aceite Caja Cambios],BDPREVENTIVA22[[Nº CAMIÓN]:[Nº CAMIÓN]],$D8,BDPREVENTIVA22[[Fecha entrada]:[Fecha entrada]],"&gt;=" &amp;$L$2,BDPREVENTIVA22[[Fecha Fin]:[Fecha Fin]],"&lt;="&amp;$L$3)&amp;" litros "&amp;BDPREVENTIVA22[[#Headers],[Aceite Caja Cambios]]&amp;", ")</f>
        <v/>
      </c>
      <c r="BD8" t="str">
        <f>+IF(SUMIFS(BDPREVENTIVA22[Acido Baterias],BDPREVENTIVA22[[Nº CAMIÓN]:[Nº CAMIÓN]],$D8,BDPREVENTIVA22[[Fecha entrada]:[Fecha entrada]],"&gt;=" &amp;$L$2,BDPREVENTIVA22[[Fecha Fin]:[Fecha Fin]],"&lt;="&amp;$L$3)=0,"",SUMIFS(BDPREVENTIVA22[Acido Baterias],BDPREVENTIVA22[[Nº CAMIÓN]:[Nº CAMIÓN]],$D8,BDPREVENTIVA22[[Fecha entrada]:[Fecha entrada]],"&gt;=" &amp;$L$2,BDPREVENTIVA22[[Fecha Fin]:[Fecha Fin]],"&lt;="&amp;$L$3)&amp;" litros "&amp;BDPREVENTIVA22[[#Headers],[Acido Baterias]]&amp;", ")</f>
        <v/>
      </c>
      <c r="BE8" t="str">
        <f>+IF(SUMIFS(BDPREVENTIVA22[Grasa],BDPREVENTIVA22[[Nº CAMIÓN]:[Nº CAMIÓN]],$D8,BDPREVENTIVA22[[Fecha entrada]:[Fecha entrada]],"&gt;=" &amp;$L$2,BDPREVENTIVA22[[Fecha Fin]:[Fecha Fin]],"&lt;="&amp;$L$3)=0,"",SUMIFS(BDPREVENTIVA22[Grasa],BDPREVENTIVA22[[Nº CAMIÓN]:[Nº CAMIÓN]],$D8,BDPREVENTIVA22[[Fecha entrada]:[Fecha entrada]],"&gt;=" &amp;$L$2,BDPREVENTIVA22[[Fecha Fin]:[Fecha Fin]],"&lt;="&amp;$L$3)&amp;" kilos "&amp;BDPREVENTIVA22[[#Headers],[Grasa]]&amp;", ")</f>
        <v/>
      </c>
      <c r="BF8" t="str">
        <f>+IF(SUMIFS(BDPREVENTIVA22[Filtro de Aceite],BDPREVENTIVA22[[Nº CAMIÓN]:[Nº CAMIÓN]],$D8,BDPREVENTIVA22[[Fecha entrada]:[Fecha entrada]],"&gt;=" &amp;$L$2,BDPREVENTIVA22[[Fecha Fin]:[Fecha Fin]],"&lt;="&amp;$L$3)=0,"",SUMIFS(BDPREVENTIVA22[Filtro de Aceite],BDPREVENTIVA22[[Nº CAMIÓN]:[Nº CAMIÓN]],$D8,BDPREVENTIVA22[[Fecha entrada]:[Fecha entrada]],"&gt;=" &amp;$L$2,BDPREVENTIVA22[[Fecha Fin]:[Fecha Fin]],"&lt;="&amp;$L$3)&amp;" uds "&amp;BDPREVENTIVA22[[#Headers],[Filtro de Aceite]]&amp;", ")</f>
        <v/>
      </c>
      <c r="BG8" t="str">
        <f>+IF(SUMIFS(BDPREVENTIVA22[Filtro de Aire],BDPREVENTIVA22[[Nº CAMIÓN]:[Nº CAMIÓN]],$D8,BDPREVENTIVA22[[Fecha entrada]:[Fecha entrada]],"&gt;=" &amp;$L$2,BDPREVENTIVA22[[Fecha Fin]:[Fecha Fin]],"&lt;="&amp;$L$3)=0,"",SUMIFS(BDPREVENTIVA22[Filtro de Aire],BDPREVENTIVA22[[Nº CAMIÓN]:[Nº CAMIÓN]],$D8,BDPREVENTIVA22[[Fecha entrada]:[Fecha entrada]],"&gt;=" &amp;$L$2,BDPREVENTIVA22[[Fecha Fin]:[Fecha Fin]],"&lt;="&amp;$L$3)&amp;" uds "&amp;BDPREVENTIVA22[[#Headers],[Filtro de Aire]]&amp;", ")</f>
        <v/>
      </c>
      <c r="BH8" t="str">
        <f>+IF(SUMIFS(BDPREVENTIVA22[Filtro de Gasoil],BDPREVENTIVA22[[Nº CAMIÓN]:[Nº CAMIÓN]],$D8,BDPREVENTIVA22[[Fecha entrada]:[Fecha entrada]],"&gt;=" &amp;$L$2,BDPREVENTIVA22[[Fecha Fin]:[Fecha Fin]],"&lt;="&amp;$L$3)=0,"",SUMIFS(BDPREVENTIVA22[Filtro de Gasoil],BDPREVENTIVA22[[Nº CAMIÓN]:[Nº CAMIÓN]],$D8,BDPREVENTIVA22[[Fecha entrada]:[Fecha entrada]],"&gt;=" &amp;$L$2,BDPREVENTIVA22[[Fecha Fin]:[Fecha Fin]],"&lt;="&amp;$L$3)&amp;" uds "&amp;BDPREVENTIVA22[[#Headers],[Filtro de Gasoil]]&amp;", ")</f>
        <v/>
      </c>
      <c r="BI8" t="str">
        <f>+IF(SUMIFS(BDPREVENTIVA22[Filtro Hidraulico],BDPREVENTIVA22[[Nº CAMIÓN]:[Nº CAMIÓN]],$D8,BDPREVENTIVA22[[Fecha entrada]:[Fecha entrada]],"&gt;=" &amp;$L$2,BDPREVENTIVA22[[Fecha Fin]:[Fecha Fin]],"&lt;="&amp;$L$3)=0,"",SUMIFS(BDPREVENTIVA22[Filtro Hidraulico],BDPREVENTIVA22[[Nº CAMIÓN]:[Nº CAMIÓN]],$D8,BDPREVENTIVA22[[Fecha entrada]:[Fecha entrada]],"&gt;=" &amp;$L$2,BDPREVENTIVA22[[Fecha Fin]:[Fecha Fin]],"&lt;="&amp;$L$3)&amp;" uds "&amp;BDPREVENTIVA22[[#Headers],[Filtro Hidraulico]]&amp;", ")</f>
        <v/>
      </c>
      <c r="BJ8" t="str">
        <f>+IF(SUMIFS(BDPREVENTIVA22[Filtro Separador de Gasoil],BDPREVENTIVA22[[Nº CAMIÓN]:[Nº CAMIÓN]],$D8,BDPREVENTIVA22[[Fecha entrada]:[Fecha entrada]],"&gt;=" &amp;$L$2,BDPREVENTIVA22[[Fecha Fin]:[Fecha Fin]],"&lt;="&amp;$L$3)=0,"",SUMIFS(BDPREVENTIVA22[Filtro Separador de Gasoil],BDPREVENTIVA22[[Nº CAMIÓN]:[Nº CAMIÓN]],$D8,BDPREVENTIVA22[[Fecha entrada]:[Fecha entrada]],"&gt;=" &amp;$L$2,BDPREVENTIVA22[[Fecha Fin]:[Fecha Fin]],"&lt;="&amp;$L$3)&amp;" uds "&amp;BDPREVENTIVA22[[#Headers],[Filtro Separador de Gasoil]]&amp;", ")</f>
        <v/>
      </c>
      <c r="BK8" t="str">
        <f>+IF(SUMIFS(BDPREVENTIVA22[Pre-Filtro de Gasoil],BDPREVENTIVA22[[Nº CAMIÓN]:[Nº CAMIÓN]],$D8,BDPREVENTIVA22[[Fecha entrada]:[Fecha entrada]],"&gt;=" &amp;$L$2,BDPREVENTIVA22[[Fecha Fin]:[Fecha Fin]],"&lt;="&amp;$L$3)=0,"",SUMIFS(BDPREVENTIVA22[Pre-Filtro de Gasoil],BDPREVENTIVA22[[Nº CAMIÓN]:[Nº CAMIÓN]],$D8,BDPREVENTIVA22[[Fecha entrada]:[Fecha entrada]],"&gt;=" &amp;$L$2,BDPREVENTIVA22[[Fecha Fin]:[Fecha Fin]],"&lt;="&amp;$L$3)&amp;" uds "&amp;BDPREVENTIVA22[[#Headers],[Pre-Filtro de Gasoil]]&amp;", ")</f>
        <v/>
      </c>
      <c r="EC8" t="e">
        <v>#NAME?</v>
      </c>
      <c r="ED8" t="e">
        <v>#NAME?</v>
      </c>
      <c r="EE8" t="e">
        <v>#NAME?</v>
      </c>
      <c r="EF8" t="e">
        <v>#NAME?</v>
      </c>
      <c r="EG8" t="e">
        <v>#NAME?</v>
      </c>
      <c r="EH8" t="e">
        <v>#NAME?</v>
      </c>
      <c r="EI8" t="e">
        <v>#NAME?</v>
      </c>
      <c r="EJ8" t="e">
        <v>#NAME?</v>
      </c>
      <c r="EK8" t="e">
        <v>#NAME?</v>
      </c>
      <c r="EL8" t="e">
        <v>#NAME?</v>
      </c>
      <c r="EM8" t="e">
        <v>#NAME?</v>
      </c>
      <c r="EN8" t="e">
        <v>#NAME?</v>
      </c>
      <c r="EO8" t="e">
        <v>#NAME?</v>
      </c>
      <c r="EP8" t="e">
        <v>#NAME?</v>
      </c>
      <c r="EQ8" t="e">
        <v>#NAME?</v>
      </c>
    </row>
    <row r="9" spans="2:147" ht="51.75" customHeight="1" x14ac:dyDescent="0.2">
      <c r="B9" s="544"/>
      <c r="C9" s="294" t="s">
        <v>73</v>
      </c>
      <c r="D9" s="46" t="s">
        <v>45</v>
      </c>
      <c r="E9" s="47">
        <v>614202</v>
      </c>
      <c r="F9" s="47">
        <f>+COUNTIFS(BDPREVENTIVA22[[Nº CAMIÓN]:[Nº CAMIÓN]],$D9,BDPREVENTIVA22[[Fecha entrada]:[Fecha entrada]],"&gt;=" &amp;$L$2,BDPREVENTIVA22[[Fecha Fin]:[Fecha Fin]],"&lt;="&amp;$L$3,BDPREVENTIVA22[[Tipo de Mantenimiento]:[Tipo de Mantenimiento]],"Mensual")</f>
        <v>1</v>
      </c>
      <c r="G9" s="47">
        <f>+COUNTIFS(BDPREVENTIVA22[[Nº CAMIÓN]:[Nº CAMIÓN]],$D9,BDPREVENTIVA22[[Fecha entrada]:[Fecha entrada]],"&gt;=" &amp;$L$2,BDPREVENTIVA22[[Fecha Fin]:[Fecha Fin]],"&lt;="&amp;$L$3,BDPREVENTIVA22[[Tipo de Mantenimiento]:[Tipo de Mantenimiento]],"Semestral")+COUNTIFS(BDPREVENTIVA22[[Nº CAMIÓN]:[Nº CAMIÓN]],$D9,BDPREVENTIVA22[[Fecha entrada]:[Fecha entrada]],"&gt;=" &amp;$L$2,BDPREVENTIVA22[[Fecha Fin]:[Fecha Fin]],"&lt;="&amp;$L$3,BDPREVENTIVA22[[Tipo de Mantenimiento]:[Tipo de Mantenimiento]],"Cuatrimestral")</f>
        <v>0</v>
      </c>
      <c r="H9" s="47">
        <f>+COUNTIFS(BDPREVENTIVA22[[Nº CAMIÓN]:[Nº CAMIÓN]],$D9,BDPREVENTIVA22[[Fecha entrada]:[Fecha entrada]],"&gt;=" &amp;$L$2,BDPREVENTIVA22[[Fecha Fin]:[Fecha Fin]],"&lt;="&amp;$L$3,BDPREVENTIVA22[[Tipo de Mantenimiento]:[Tipo de Mantenimiento]],"Anual")</f>
        <v>0</v>
      </c>
      <c r="I9" s="47">
        <f t="shared" si="0"/>
        <v>1</v>
      </c>
      <c r="J9" s="47" t="str">
        <f>+IF(COUNTIFS(BDPREVENTIVA22[Tall/Rep],AUSERD,BDPREVENTIVA22[Nº CAMIÓN],$D9,BDPREVENTIVA22[[Fecha entrada]:[Fecha entrada]],"&gt;=" &amp;$L$2,BDPREVENTIVA22[[Fecha Fin]:[Fecha Fin]],"&lt;="&amp;$L$3)=0,"",COUNTIFS(BDPREVENTIVA22[Tall/Rep],AUSERD,BDPREVENTIVA22[Nº CAMIÓN],$D9,BDPREVENTIVA22[[Fecha entrada]:[Fecha entrada]],"&gt;=" &amp;$L$2,BDPREVENTIVA22[[Fecha Fin]:[Fecha Fin]],"&lt;="&amp;$L$3)&amp;" "&amp;AUSERD&amp;", ")&amp;IF(COUNTIFS(BDPREVENTIVA22[Tall/Rep],AAIUN,BDPREVENTIVA22[Nº CAMIÓN],$D9,BDPREVENTIVA22[[Fecha entrada]:[Fecha entrada]],"&gt;=" &amp;$L$2,BDPREVENTIVA22[[Fecha Fin]:[Fecha Fin]],"&lt;="&amp;$L$3)=0,"",COUNTIFS(BDPREVENTIVA22[Tall/Rep],AAIUN,BDPREVENTIVA22[Nº CAMIÓN],$D9,BDPREVENTIVA22[[Fecha entrada]:[Fecha entrada]],"&gt;=" &amp;$L$2,BDPREVENTIVA22[[Fecha Fin]:[Fecha Fin]],"&lt;="&amp;$L$3)&amp;" "&amp;AAIUN&amp;", ")&amp;IF(COUNTIFS(BDPREVENTIVA22[Tall/Rep],BOUJDUR,BDPREVENTIVA22[Nº CAMIÓN],$D9,BDPREVENTIVA22[[Fecha entrada]:[Fecha entrada]],"&gt;=" &amp;$L$2,BDPREVENTIVA22[[Fecha Fin]:[Fecha Fin]],"&lt;="&amp;$L$3)=0,"",COUNTIFS(BDPREVENTIVA22[Tall/Rep],BOUJDUR,BDPREVENTIVA22[Nº CAMIÓN],$D9,BDPREVENTIVA22[[Fecha entrada]:[Fecha entrada]],"&gt;=" &amp;$L$2,BDPREVENTIVA22[[Fecha Fin]:[Fecha Fin]],"&lt;="&amp;$L$3)&amp;" "&amp;BOUJDUR&amp;", ")&amp;IF(COUNTIFS(BDPREVENTIVA22[Tall/Rep],ATC,BDPREVENTIVA22[Nº CAMIÓN],$D9,BDPREVENTIVA22[[Fecha entrada]:[Fecha entrada]],"&gt;=" &amp;$L$2,BDPREVENTIVA22[[Fecha Fin]:[Fecha Fin]],"&lt;="&amp;$L$3)=0,"",COUNTIFS(BDPREVENTIVA22[Tall/Rep],ATC,BDPREVENTIVA22[Nº CAMIÓN],$D9,BDPREVENTIVA22[[Fecha entrada]:[Fecha entrada]],"&gt;=" &amp;$L$2,BDPREVENTIVA22[[Fecha Fin]:[Fecha Fin]],"&lt;="&amp;$L$3)&amp;" "&amp;ATC&amp;", ")&amp;IF(COUNTIFS(BDPREVENTIVA22[Tall/Rep],SMARA,BDPREVENTIVA22[Nº CAMIÓN],$D9,BDPREVENTIVA22[[Fecha entrada]:[Fecha entrada]],"&gt;=" &amp;$L$2,BDPREVENTIVA22[[Fecha Fin]:[Fecha Fin]],"&lt;="&amp;$L$3)=0,"",COUNTIFS(BDPREVENTIVA22[Tall/Rep],SMARA,BDPREVENTIVA22[Nº CAMIÓN],$D9,BDPREVENTIVA22[[Fecha entrada]:[Fecha entrada]],"&gt;=" &amp;$L$2,BDPREVENTIVA22[[Fecha Fin]:[Fecha Fin]],"&lt;="&amp;$L$3)&amp;" "&amp;SMARA&amp;", ")&amp;IF(COUNTIFS(BDPREVENTIVA22[Tall/Rep],DAJLA,BDPREVENTIVA22[Nº CAMIÓN],$D9,BDPREVENTIVA22[[Fecha entrada]:[Fecha entrada]],"&gt;=" &amp;$L$2,BDPREVENTIVA22[[Fecha Fin]:[Fecha Fin]],"&lt;="&amp;$L$3)=0,"",COUNTIFS(BDPREVENTIVA22[Tall/Rep],DAJLA,BDPREVENTIVA22[Nº CAMIÓN],$D9,BDPREVENTIVA22[[Fecha entrada]:[Fecha entrada]],"&gt;=" &amp;$L$2,BDPREVENTIVA22[[Fecha Fin]:[Fecha Fin]],"&lt;="&amp;$L$3)&amp;" "&amp;DAJLA&amp;", ")&amp;IF(COUNTIFS(BDPREVENTIVA22[Tall/Rep],TRANSPORT,BDPREVENTIVA22[Nº CAMIÓN],$D9,BDPREVENTIVA22[[Fecha entrada]:[Fecha entrada]],"&gt;=" &amp;$L$2,BDPREVENTIVA22[[Fecha Fin]:[Fecha Fin]],"&lt;="&amp;$L$3)=0,"",COUNTIFS(BDPREVENTIVA22[Tall/Rep],TRANSPORT,BDPREVENTIVA22[Nº CAMIÓN],$D9,BDPREVENTIVA22[[Fecha entrada]:[Fecha entrada]],"&gt;=" &amp;$L$2,BDPREVENTIVA22[[Fecha Fin]:[Fecha Fin]],"&lt;="&amp;$L$3)&amp;" "&amp;TRANSPORT&amp;", ")</f>
        <v xml:space="preserve">1 ATC RABUNI, </v>
      </c>
      <c r="K9" s="222" t="str">
        <f t="shared" ref="K9:K59" si="4">+IFERROR(CONCATENATE(AW9,AX9,AY9,AZ9,BA9,BB9,BC9,BD9,BE9,BF9,BG9,BH9,BI9,BJ9,BK9),"")</f>
        <v/>
      </c>
      <c r="L9" s="223" t="str">
        <f>+IF(SUMIFS(BDPREVENTIVA22[[coste mantenimiento]:[coste mantenimiento]],BDPREVENTIVA22[[Nº CAMIÓN]:[Nº CAMIÓN]],$D9,BDPREVENTIVA22[Fecha entrada],"&gt;="&amp;$L$2,BDPREVENTIVA22[Fecha entrada],"&lt;="&amp;$L$3)=0,"",SUMIFS(BDPREVENTIVA22[[coste mantenimiento]:[coste mantenimiento]],BDPREVENTIVA22[[Nº CAMIÓN]:[Nº CAMIÓN]],$D9,BDPREVENTIVA22[Fecha entrada],"&gt;="&amp;$L$2,BDPREVENTIVA22[Fecha entrada],"&lt;="&amp;$L$3))</f>
        <v/>
      </c>
      <c r="M9" s="47"/>
      <c r="V9" s="44"/>
      <c r="AW9" t="str">
        <f>+IF(SUMIFS(BDPREVENTIVA22[Aceite Motor],BDPREVENTIVA22[[Nº CAMIÓN]:[Nº CAMIÓN]],$D9,BDPREVENTIVA22[[Fecha entrada]:[Fecha entrada]],"&gt;=" &amp;$L$2,BDPREVENTIVA22[[Fecha Fin]:[Fecha Fin]],"&lt;="&amp;$L$3)=0,"",SUMIFS(BDPREVENTIVA22[Aceite Motor],BDPREVENTIVA22[[Nº CAMIÓN]:[Nº CAMIÓN]],$D9,BDPREVENTIVA22[[Fecha entrada]:[Fecha entrada]],"&gt;=" &amp;$L$2,BDPREVENTIVA22[[Fecha Fin]:[Fecha Fin]],"&lt;="&amp;$L$3)&amp;" litros "&amp;BDPREVENTIVA22[[#Headers],[Aceite Motor]]&amp;", ")</f>
        <v/>
      </c>
      <c r="AX9" t="str">
        <f>+IF(SUMIFS(BDPREVENTIVA22[Anticongelante],BDPREVENTIVA22[[Nº CAMIÓN]:[Nº CAMIÓN]],$D9,BDPREVENTIVA22[[Fecha entrada]:[Fecha entrada]],"&gt;=" &amp;$L$2,BDPREVENTIVA22[[Fecha Fin]:[Fecha Fin]],"&lt;="&amp;$L$3)=0,"",SUMIFS(BDPREVENTIVA22[Anticongelante],BDPREVENTIVA22[[Nº CAMIÓN]:[Nº CAMIÓN]],$D9,BDPREVENTIVA22[[Fecha entrada]:[Fecha entrada]],"&gt;=" &amp;$L$2,BDPREVENTIVA22[[Fecha Fin]:[Fecha Fin]],"&lt;="&amp;$L$3)&amp;" litros "&amp;BDPREVENTIVA22[[#Headers],[Anticongelante]]&amp;", ")</f>
        <v/>
      </c>
      <c r="AY9" t="str">
        <f>+IF(SUMIFS(BDPREVENTIVA22[Liquido de Embrague],BDPREVENTIVA22[[Nº CAMIÓN]:[Nº CAMIÓN]],$D9,BDPREVENTIVA22[[Fecha entrada]:[Fecha entrada]],"&gt;=" &amp;$L$2,BDPREVENTIVA22[[Fecha Fin]:[Fecha Fin]],"&lt;="&amp;$L$3)=0,"",SUMIFS(BDPREVENTIVA22[Liquido de Embrague],BDPREVENTIVA22[[Nº CAMIÓN]:[Nº CAMIÓN]],$D9,BDPREVENTIVA22[[Fecha entrada]:[Fecha entrada]],"&gt;=" &amp;$L$2,BDPREVENTIVA22[[Fecha Fin]:[Fecha Fin]],"&lt;="&amp;$L$3)&amp;" litros "&amp;BDPREVENTIVA22[[#Headers],[Liquido de Embrague]]&amp;", ")</f>
        <v/>
      </c>
      <c r="AZ9" t="str">
        <f>+IF(SUMIFS(BDPREVENTIVA22[Liquido Direccion],BDPREVENTIVA22[[Nº CAMIÓN]:[Nº CAMIÓN]],$D9,BDPREVENTIVA22[[Fecha entrada]:[Fecha entrada]],"&gt;=" &amp;$L$2,BDPREVENTIVA22[[Fecha Fin]:[Fecha Fin]],"&lt;="&amp;$L$3)=0,"",SUMIFS(BDPREVENTIVA22[Liquido Direccion],BDPREVENTIVA22[[Nº CAMIÓN]:[Nº CAMIÓN]],$D9,BDPREVENTIVA22[[Fecha entrada]:[Fecha entrada]],"&gt;=" &amp;$L$2,BDPREVENTIVA22[[Fecha Fin]:[Fecha Fin]],"&lt;="&amp;$L$3)&amp;" litros "&amp;BDPREVENTIVA22[[#Headers],[Liquido Direccion]]&amp;", ")</f>
        <v/>
      </c>
      <c r="BA9" t="str">
        <f>+IF(SUMIFS(BDPREVENTIVA22[Liquido de Freno],BDPREVENTIVA22[[Nº CAMIÓN]:[Nº CAMIÓN]],$D9,BDPREVENTIVA22[[Fecha entrada]:[Fecha entrada]],"&gt;=" &amp;$L$2,BDPREVENTIVA22[[Fecha Fin]:[Fecha Fin]],"&lt;="&amp;$L$3)=0,"",SUMIFS(BDPREVENTIVA22[Liquido de Freno],BDPREVENTIVA22[[Nº CAMIÓN]:[Nº CAMIÓN]],$D9,BDPREVENTIVA22[[Fecha entrada]:[Fecha entrada]],"&gt;=" &amp;$L$2,BDPREVENTIVA22[[Fecha Fin]:[Fecha Fin]],"&lt;="&amp;$L$3)&amp;" litros "&amp;BDPREVENTIVA22[[#Headers],[Liquido de Freno]]&amp;", ")</f>
        <v/>
      </c>
      <c r="BB9" t="str">
        <f>+IF(SUMIFS(BDPREVENTIVA22[Agua Destilada],BDPREVENTIVA22[[Nº CAMIÓN]:[Nº CAMIÓN]],$D9,BDPREVENTIVA22[[Fecha entrada]:[Fecha entrada]],"&gt;=" &amp;$L$2,BDPREVENTIVA22[[Fecha Fin]:[Fecha Fin]],"&lt;="&amp;$L$3)=0,"",SUMIFS(BDPREVENTIVA22[Agua Destilada],BDPREVENTIVA22[[Nº CAMIÓN]:[Nº CAMIÓN]],$D9,BDPREVENTIVA22[[Fecha entrada]:[Fecha entrada]],"&gt;=" &amp;$L$2,BDPREVENTIVA22[[Fecha Fin]:[Fecha Fin]],"&lt;="&amp;$L$3)&amp;" litros "&amp;BDPREVENTIVA22[[#Headers],[Agua Destilada]]&amp;", ")</f>
        <v/>
      </c>
      <c r="BC9" t="str">
        <f>+IF(SUMIFS(BDPREVENTIVA22[Aceite Caja Cambios],BDPREVENTIVA22[[Nº CAMIÓN]:[Nº CAMIÓN]],$D9,BDPREVENTIVA22[[Fecha entrada]:[Fecha entrada]],"&gt;=" &amp;$L$2,BDPREVENTIVA22[[Fecha Fin]:[Fecha Fin]],"&lt;="&amp;$L$3)=0,"",SUMIFS(BDPREVENTIVA22[Aceite Caja Cambios],BDPREVENTIVA22[[Nº CAMIÓN]:[Nº CAMIÓN]],$D9,BDPREVENTIVA22[[Fecha entrada]:[Fecha entrada]],"&gt;=" &amp;$L$2,BDPREVENTIVA22[[Fecha Fin]:[Fecha Fin]],"&lt;="&amp;$L$3)&amp;" litros "&amp;BDPREVENTIVA22[[#Headers],[Aceite Caja Cambios]]&amp;", ")</f>
        <v/>
      </c>
      <c r="BD9" t="str">
        <f>+IF(SUMIFS(BDPREVENTIVA22[Acido Baterias],BDPREVENTIVA22[[Nº CAMIÓN]:[Nº CAMIÓN]],$D9,BDPREVENTIVA22[[Fecha entrada]:[Fecha entrada]],"&gt;=" &amp;$L$2,BDPREVENTIVA22[[Fecha Fin]:[Fecha Fin]],"&lt;="&amp;$L$3)=0,"",SUMIFS(BDPREVENTIVA22[Acido Baterias],BDPREVENTIVA22[[Nº CAMIÓN]:[Nº CAMIÓN]],$D9,BDPREVENTIVA22[[Fecha entrada]:[Fecha entrada]],"&gt;=" &amp;$L$2,BDPREVENTIVA22[[Fecha Fin]:[Fecha Fin]],"&lt;="&amp;$L$3)&amp;" litros "&amp;BDPREVENTIVA22[[#Headers],[Acido Baterias]]&amp;", ")</f>
        <v/>
      </c>
      <c r="BE9" t="str">
        <f>+IF(SUMIFS(BDPREVENTIVA22[Grasa],BDPREVENTIVA22[[Nº CAMIÓN]:[Nº CAMIÓN]],$D9,BDPREVENTIVA22[[Fecha entrada]:[Fecha entrada]],"&gt;=" &amp;$L$2,BDPREVENTIVA22[[Fecha Fin]:[Fecha Fin]],"&lt;="&amp;$L$3)=0,"",SUMIFS(BDPREVENTIVA22[Grasa],BDPREVENTIVA22[[Nº CAMIÓN]:[Nº CAMIÓN]],$D9,BDPREVENTIVA22[[Fecha entrada]:[Fecha entrada]],"&gt;=" &amp;$L$2,BDPREVENTIVA22[[Fecha Fin]:[Fecha Fin]],"&lt;="&amp;$L$3)&amp;" kilos "&amp;BDPREVENTIVA22[[#Headers],[Grasa]]&amp;", ")</f>
        <v/>
      </c>
      <c r="BF9" t="str">
        <f>+IF(SUMIFS(BDPREVENTIVA22[Filtro de Aceite],BDPREVENTIVA22[[Nº CAMIÓN]:[Nº CAMIÓN]],$D9,BDPREVENTIVA22[[Fecha entrada]:[Fecha entrada]],"&gt;=" &amp;$L$2,BDPREVENTIVA22[[Fecha Fin]:[Fecha Fin]],"&lt;="&amp;$L$3)=0,"",SUMIFS(BDPREVENTIVA22[Filtro de Aceite],BDPREVENTIVA22[[Nº CAMIÓN]:[Nº CAMIÓN]],$D9,BDPREVENTIVA22[[Fecha entrada]:[Fecha entrada]],"&gt;=" &amp;$L$2,BDPREVENTIVA22[[Fecha Fin]:[Fecha Fin]],"&lt;="&amp;$L$3)&amp;" uds "&amp;BDPREVENTIVA22[[#Headers],[Filtro de Aceite]]&amp;", ")</f>
        <v/>
      </c>
      <c r="BG9" t="str">
        <f>+IF(SUMIFS(BDPREVENTIVA22[Filtro de Aire],BDPREVENTIVA22[[Nº CAMIÓN]:[Nº CAMIÓN]],$D9,BDPREVENTIVA22[[Fecha entrada]:[Fecha entrada]],"&gt;=" &amp;$L$2,BDPREVENTIVA22[[Fecha Fin]:[Fecha Fin]],"&lt;="&amp;$L$3)=0,"",SUMIFS(BDPREVENTIVA22[Filtro de Aire],BDPREVENTIVA22[[Nº CAMIÓN]:[Nº CAMIÓN]],$D9,BDPREVENTIVA22[[Fecha entrada]:[Fecha entrada]],"&gt;=" &amp;$L$2,BDPREVENTIVA22[[Fecha Fin]:[Fecha Fin]],"&lt;="&amp;$L$3)&amp;" uds "&amp;BDPREVENTIVA22[[#Headers],[Filtro de Aire]]&amp;", ")</f>
        <v/>
      </c>
      <c r="BH9" t="str">
        <f>+IF(SUMIFS(BDPREVENTIVA22[Filtro de Gasoil],BDPREVENTIVA22[[Nº CAMIÓN]:[Nº CAMIÓN]],$D9,BDPREVENTIVA22[[Fecha entrada]:[Fecha entrada]],"&gt;=" &amp;$L$2,BDPREVENTIVA22[[Fecha Fin]:[Fecha Fin]],"&lt;="&amp;$L$3)=0,"",SUMIFS(BDPREVENTIVA22[Filtro de Gasoil],BDPREVENTIVA22[[Nº CAMIÓN]:[Nº CAMIÓN]],$D9,BDPREVENTIVA22[[Fecha entrada]:[Fecha entrada]],"&gt;=" &amp;$L$2,BDPREVENTIVA22[[Fecha Fin]:[Fecha Fin]],"&lt;="&amp;$L$3)&amp;" uds "&amp;BDPREVENTIVA22[[#Headers],[Filtro de Gasoil]]&amp;", ")</f>
        <v/>
      </c>
      <c r="BI9" t="str">
        <f>+IF(SUMIFS(BDPREVENTIVA22[Filtro Hidraulico],BDPREVENTIVA22[[Nº CAMIÓN]:[Nº CAMIÓN]],$D9,BDPREVENTIVA22[[Fecha entrada]:[Fecha entrada]],"&gt;=" &amp;$L$2,BDPREVENTIVA22[[Fecha Fin]:[Fecha Fin]],"&lt;="&amp;$L$3)=0,"",SUMIFS(BDPREVENTIVA22[Filtro Hidraulico],BDPREVENTIVA22[[Nº CAMIÓN]:[Nº CAMIÓN]],$D9,BDPREVENTIVA22[[Fecha entrada]:[Fecha entrada]],"&gt;=" &amp;$L$2,BDPREVENTIVA22[[Fecha Fin]:[Fecha Fin]],"&lt;="&amp;$L$3)&amp;" uds "&amp;BDPREVENTIVA22[[#Headers],[Filtro Hidraulico]]&amp;", ")</f>
        <v/>
      </c>
      <c r="BJ9" t="str">
        <f>+IF(SUMIFS(BDPREVENTIVA22[Filtro Separador de Gasoil],BDPREVENTIVA22[[Nº CAMIÓN]:[Nº CAMIÓN]],$D9,BDPREVENTIVA22[[Fecha entrada]:[Fecha entrada]],"&gt;=" &amp;$L$2,BDPREVENTIVA22[[Fecha Fin]:[Fecha Fin]],"&lt;="&amp;$L$3)=0,"",SUMIFS(BDPREVENTIVA22[Filtro Separador de Gasoil],BDPREVENTIVA22[[Nº CAMIÓN]:[Nº CAMIÓN]],$D9,BDPREVENTIVA22[[Fecha entrada]:[Fecha entrada]],"&gt;=" &amp;$L$2,BDPREVENTIVA22[[Fecha Fin]:[Fecha Fin]],"&lt;="&amp;$L$3)&amp;" uds "&amp;BDPREVENTIVA22[[#Headers],[Filtro Separador de Gasoil]]&amp;", ")</f>
        <v/>
      </c>
      <c r="BK9" t="str">
        <f>+IF(SUMIFS(BDPREVENTIVA22[Pre-Filtro de Gasoil],BDPREVENTIVA22[[Nº CAMIÓN]:[Nº CAMIÓN]],$D9,BDPREVENTIVA22[[Fecha entrada]:[Fecha entrada]],"&gt;=" &amp;$L$2,BDPREVENTIVA22[[Fecha Fin]:[Fecha Fin]],"&lt;="&amp;$L$3)=0,"",SUMIFS(BDPREVENTIVA22[Pre-Filtro de Gasoil],BDPREVENTIVA22[[Nº CAMIÓN]:[Nº CAMIÓN]],$D9,BDPREVENTIVA22[[Fecha entrada]:[Fecha entrada]],"&gt;=" &amp;$L$2,BDPREVENTIVA22[[Fecha Fin]:[Fecha Fin]],"&lt;="&amp;$L$3)&amp;" uds "&amp;BDPREVENTIVA22[[#Headers],[Pre-Filtro de Gasoil]]&amp;", ")</f>
        <v/>
      </c>
      <c r="EC9" t="e">
        <v>#NAME?</v>
      </c>
      <c r="ED9" t="e">
        <v>#NAME?</v>
      </c>
      <c r="EE9" t="e">
        <v>#NAME?</v>
      </c>
      <c r="EF9" t="e">
        <v>#NAME?</v>
      </c>
      <c r="EG9" t="e">
        <v>#NAME?</v>
      </c>
      <c r="EH9" t="e">
        <v>#NAME?</v>
      </c>
      <c r="EI9" t="e">
        <v>#NAME?</v>
      </c>
      <c r="EJ9" t="e">
        <v>#NAME?</v>
      </c>
      <c r="EK9" t="e">
        <v>#NAME?</v>
      </c>
      <c r="EL9" t="e">
        <v>#NAME?</v>
      </c>
      <c r="EM9" t="e">
        <v>#NAME?</v>
      </c>
      <c r="EN9" t="e">
        <v>#NAME?</v>
      </c>
      <c r="EO9" t="e">
        <v>#NAME?</v>
      </c>
      <c r="EP9" t="e">
        <v>#NAME?</v>
      </c>
      <c r="EQ9" t="e">
        <v>#NAME?</v>
      </c>
    </row>
    <row r="10" spans="2:147" ht="86.45" customHeight="1" x14ac:dyDescent="0.35">
      <c r="B10" s="544"/>
      <c r="C10" s="294" t="s">
        <v>867</v>
      </c>
      <c r="D10" s="357" t="s">
        <v>52</v>
      </c>
      <c r="E10" s="358">
        <v>614203</v>
      </c>
      <c r="F10" s="358">
        <f>+COUNTIFS(BDPREVENTIVA22[[Nº CAMIÓN]:[Nº CAMIÓN]],$D10,BDPREVENTIVA22[[Fecha entrada]:[Fecha entrada]],"&gt;=" &amp;$L$2,BDPREVENTIVA22[[Fecha Fin]:[Fecha Fin]],"&lt;="&amp;$L$3,BDPREVENTIVA22[[Tipo de Mantenimiento]:[Tipo de Mantenimiento]],"Mensual")</f>
        <v>1</v>
      </c>
      <c r="G10" s="358">
        <f>+COUNTIFS(BDPREVENTIVA22[[Nº CAMIÓN]:[Nº CAMIÓN]],$D10,BDPREVENTIVA22[[Fecha entrada]:[Fecha entrada]],"&gt;=" &amp;$L$2,BDPREVENTIVA22[[Fecha Fin]:[Fecha Fin]],"&lt;="&amp;$L$3,BDPREVENTIVA22[[Tipo de Mantenimiento]:[Tipo de Mantenimiento]],"Semestral")+COUNTIFS(BDPREVENTIVA22[[Nº CAMIÓN]:[Nº CAMIÓN]],$D10,BDPREVENTIVA22[[Fecha entrada]:[Fecha entrada]],"&gt;=" &amp;$L$2,BDPREVENTIVA22[[Fecha Fin]:[Fecha Fin]],"&lt;="&amp;$L$3,BDPREVENTIVA22[[Tipo de Mantenimiento]:[Tipo de Mantenimiento]],"Cuatrimestral")</f>
        <v>0</v>
      </c>
      <c r="H10" s="358">
        <f>+COUNTIFS(BDPREVENTIVA22[[Nº CAMIÓN]:[Nº CAMIÓN]],$D10,BDPREVENTIVA22[[Fecha entrada]:[Fecha entrada]],"&gt;=" &amp;$L$2,BDPREVENTIVA22[[Fecha Fin]:[Fecha Fin]],"&lt;="&amp;$L$3,BDPREVENTIVA22[[Tipo de Mantenimiento]:[Tipo de Mantenimiento]],"Anual")</f>
        <v>0</v>
      </c>
      <c r="I10" s="358">
        <f t="shared" si="0"/>
        <v>1</v>
      </c>
      <c r="J10" s="358" t="str">
        <f>+IF(COUNTIFS(BDPREVENTIVA22[Tall/Rep],AUSERD,BDPREVENTIVA22[Nº CAMIÓN],$D10,BDPREVENTIVA22[[Fecha entrada]:[Fecha entrada]],"&gt;=" &amp;$L$2,BDPREVENTIVA22[[Fecha Fin]:[Fecha Fin]],"&lt;="&amp;$L$3)=0,"",COUNTIFS(BDPREVENTIVA22[Tall/Rep],AUSERD,BDPREVENTIVA22[Nº CAMIÓN],$D10,BDPREVENTIVA22[[Fecha entrada]:[Fecha entrada]],"&gt;=" &amp;$L$2,BDPREVENTIVA22[[Fecha Fin]:[Fecha Fin]],"&lt;="&amp;$L$3)&amp;" "&amp;AUSERD&amp;", ")&amp;IF(COUNTIFS(BDPREVENTIVA22[Tall/Rep],AAIUN,BDPREVENTIVA22[Nº CAMIÓN],$D10,BDPREVENTIVA22[[Fecha entrada]:[Fecha entrada]],"&gt;=" &amp;$L$2,BDPREVENTIVA22[[Fecha Fin]:[Fecha Fin]],"&lt;="&amp;$L$3)=0,"",COUNTIFS(BDPREVENTIVA22[Tall/Rep],AAIUN,BDPREVENTIVA22[Nº CAMIÓN],$D10,BDPREVENTIVA22[[Fecha entrada]:[Fecha entrada]],"&gt;=" &amp;$L$2,BDPREVENTIVA22[[Fecha Fin]:[Fecha Fin]],"&lt;="&amp;$L$3)&amp;" "&amp;AAIUN&amp;", ")&amp;IF(COUNTIFS(BDPREVENTIVA22[Tall/Rep],BOUJDUR,BDPREVENTIVA22[Nº CAMIÓN],$D10,BDPREVENTIVA22[[Fecha entrada]:[Fecha entrada]],"&gt;=" &amp;$L$2,BDPREVENTIVA22[[Fecha Fin]:[Fecha Fin]],"&lt;="&amp;$L$3)=0,"",COUNTIFS(BDPREVENTIVA22[Tall/Rep],BOUJDUR,BDPREVENTIVA22[Nº CAMIÓN],$D10,BDPREVENTIVA22[[Fecha entrada]:[Fecha entrada]],"&gt;=" &amp;$L$2,BDPREVENTIVA22[[Fecha Fin]:[Fecha Fin]],"&lt;="&amp;$L$3)&amp;" "&amp;BOUJDUR&amp;", ")&amp;IF(COUNTIFS(BDPREVENTIVA22[Tall/Rep],ATC,BDPREVENTIVA22[Nº CAMIÓN],$D10,BDPREVENTIVA22[[Fecha entrada]:[Fecha entrada]],"&gt;=" &amp;$L$2,BDPREVENTIVA22[[Fecha Fin]:[Fecha Fin]],"&lt;="&amp;$L$3)=0,"",COUNTIFS(BDPREVENTIVA22[Tall/Rep],ATC,BDPREVENTIVA22[Nº CAMIÓN],$D10,BDPREVENTIVA22[[Fecha entrada]:[Fecha entrada]],"&gt;=" &amp;$L$2,BDPREVENTIVA22[[Fecha Fin]:[Fecha Fin]],"&lt;="&amp;$L$3)&amp;" "&amp;ATC&amp;", ")&amp;IF(COUNTIFS(BDPREVENTIVA22[Tall/Rep],SMARA,BDPREVENTIVA22[Nº CAMIÓN],$D10,BDPREVENTIVA22[[Fecha entrada]:[Fecha entrada]],"&gt;=" &amp;$L$2,BDPREVENTIVA22[[Fecha Fin]:[Fecha Fin]],"&lt;="&amp;$L$3)=0,"",COUNTIFS(BDPREVENTIVA22[Tall/Rep],SMARA,BDPREVENTIVA22[Nº CAMIÓN],$D10,BDPREVENTIVA22[[Fecha entrada]:[Fecha entrada]],"&gt;=" &amp;$L$2,BDPREVENTIVA22[[Fecha Fin]:[Fecha Fin]],"&lt;="&amp;$L$3)&amp;" "&amp;SMARA&amp;", ")&amp;IF(COUNTIFS(BDPREVENTIVA22[Tall/Rep],DAJLA,BDPREVENTIVA22[Nº CAMIÓN],$D10,BDPREVENTIVA22[[Fecha entrada]:[Fecha entrada]],"&gt;=" &amp;$L$2,BDPREVENTIVA22[[Fecha Fin]:[Fecha Fin]],"&lt;="&amp;$L$3)=0,"",COUNTIFS(BDPREVENTIVA22[Tall/Rep],DAJLA,BDPREVENTIVA22[Nº CAMIÓN],$D10,BDPREVENTIVA22[[Fecha entrada]:[Fecha entrada]],"&gt;=" &amp;$L$2,BDPREVENTIVA22[[Fecha Fin]:[Fecha Fin]],"&lt;="&amp;$L$3)&amp;" "&amp;DAJLA&amp;", ")&amp;IF(COUNTIFS(BDPREVENTIVA22[Tall/Rep],TRANSPORT,BDPREVENTIVA22[Nº CAMIÓN],$D10,BDPREVENTIVA22[[Fecha entrada]:[Fecha entrada]],"&gt;=" &amp;$L$2,BDPREVENTIVA22[[Fecha Fin]:[Fecha Fin]],"&lt;="&amp;$L$3)=0,"",COUNTIFS(BDPREVENTIVA22[Tall/Rep],TRANSPORT,BDPREVENTIVA22[Nº CAMIÓN],$D10,BDPREVENTIVA22[[Fecha entrada]:[Fecha entrada]],"&gt;=" &amp;$L$2,BDPREVENTIVA22[[Fecha Fin]:[Fecha Fin]],"&lt;="&amp;$L$3)&amp;" "&amp;TRANSPORT&amp;", ")</f>
        <v xml:space="preserve">1 TR BOUJDUR, </v>
      </c>
      <c r="K10" s="359" t="str">
        <f t="shared" si="4"/>
        <v/>
      </c>
      <c r="L10" s="360" t="str">
        <f>+IF(SUMIFS(BDPREVENTIVA22[[coste mantenimiento]:[coste mantenimiento]],BDPREVENTIVA22[[Nº CAMIÓN]:[Nº CAMIÓN]],$D10,BDPREVENTIVA22[Fecha entrada],"&gt;="&amp;$L$2,BDPREVENTIVA22[Fecha entrada],"&lt;="&amp;$L$3)=0,"",SUMIFS(BDPREVENTIVA22[[coste mantenimiento]:[coste mantenimiento]],BDPREVENTIVA22[[Nº CAMIÓN]:[Nº CAMIÓN]],$D10,BDPREVENTIVA22[Fecha entrada],"&gt;="&amp;$L$2,BDPREVENTIVA22[Fecha entrada],"&lt;="&amp;$L$3))</f>
        <v/>
      </c>
      <c r="M10" s="358"/>
      <c r="O10" s="562"/>
      <c r="P10" s="562"/>
      <c r="Q10" s="562"/>
      <c r="R10" s="562"/>
      <c r="S10" s="562"/>
      <c r="T10" s="562"/>
      <c r="U10" s="562"/>
      <c r="V10" s="562"/>
      <c r="AW10" t="str">
        <f>+IF(SUMIFS(BDPREVENTIVA22[Aceite Motor],BDPREVENTIVA22[[Nº CAMIÓN]:[Nº CAMIÓN]],$D10,BDPREVENTIVA22[[Fecha entrada]:[Fecha entrada]],"&gt;=" &amp;$L$2,BDPREVENTIVA22[[Fecha Fin]:[Fecha Fin]],"&lt;="&amp;$L$3)=0,"",SUMIFS(BDPREVENTIVA22[Aceite Motor],BDPREVENTIVA22[[Nº CAMIÓN]:[Nº CAMIÓN]],$D10,BDPREVENTIVA22[[Fecha entrada]:[Fecha entrada]],"&gt;=" &amp;$L$2,BDPREVENTIVA22[[Fecha Fin]:[Fecha Fin]],"&lt;="&amp;$L$3)&amp;" litros "&amp;BDPREVENTIVA22[[#Headers],[Aceite Motor]]&amp;", ")</f>
        <v/>
      </c>
      <c r="AX10" t="str">
        <f>+IF(SUMIFS(BDPREVENTIVA22[Anticongelante],BDPREVENTIVA22[[Nº CAMIÓN]:[Nº CAMIÓN]],$D10,BDPREVENTIVA22[[Fecha entrada]:[Fecha entrada]],"&gt;=" &amp;$L$2,BDPREVENTIVA22[[Fecha Fin]:[Fecha Fin]],"&lt;="&amp;$L$3)=0,"",SUMIFS(BDPREVENTIVA22[Anticongelante],BDPREVENTIVA22[[Nº CAMIÓN]:[Nº CAMIÓN]],$D10,BDPREVENTIVA22[[Fecha entrada]:[Fecha entrada]],"&gt;=" &amp;$L$2,BDPREVENTIVA22[[Fecha Fin]:[Fecha Fin]],"&lt;="&amp;$L$3)&amp;" litros "&amp;BDPREVENTIVA22[[#Headers],[Anticongelante]]&amp;", ")</f>
        <v/>
      </c>
      <c r="AY10" t="str">
        <f>+IF(SUMIFS(BDPREVENTIVA22[Liquido de Embrague],BDPREVENTIVA22[[Nº CAMIÓN]:[Nº CAMIÓN]],$D10,BDPREVENTIVA22[[Fecha entrada]:[Fecha entrada]],"&gt;=" &amp;$L$2,BDPREVENTIVA22[[Fecha Fin]:[Fecha Fin]],"&lt;="&amp;$L$3)=0,"",SUMIFS(BDPREVENTIVA22[Liquido de Embrague],BDPREVENTIVA22[[Nº CAMIÓN]:[Nº CAMIÓN]],$D10,BDPREVENTIVA22[[Fecha entrada]:[Fecha entrada]],"&gt;=" &amp;$L$2,BDPREVENTIVA22[[Fecha Fin]:[Fecha Fin]],"&lt;="&amp;$L$3)&amp;" litros "&amp;BDPREVENTIVA22[[#Headers],[Liquido de Embrague]]&amp;", ")</f>
        <v/>
      </c>
      <c r="AZ10" t="str">
        <f>+IF(SUMIFS(BDPREVENTIVA22[Liquido Direccion],BDPREVENTIVA22[[Nº CAMIÓN]:[Nº CAMIÓN]],$D10,BDPREVENTIVA22[[Fecha entrada]:[Fecha entrada]],"&gt;=" &amp;$L$2,BDPREVENTIVA22[[Fecha Fin]:[Fecha Fin]],"&lt;="&amp;$L$3)=0,"",SUMIFS(BDPREVENTIVA22[Liquido Direccion],BDPREVENTIVA22[[Nº CAMIÓN]:[Nº CAMIÓN]],$D10,BDPREVENTIVA22[[Fecha entrada]:[Fecha entrada]],"&gt;=" &amp;$L$2,BDPREVENTIVA22[[Fecha Fin]:[Fecha Fin]],"&lt;="&amp;$L$3)&amp;" litros "&amp;BDPREVENTIVA22[[#Headers],[Liquido Direccion]]&amp;", ")</f>
        <v/>
      </c>
      <c r="BA10" t="str">
        <f>+IF(SUMIFS(BDPREVENTIVA22[Liquido de Freno],BDPREVENTIVA22[[Nº CAMIÓN]:[Nº CAMIÓN]],$D10,BDPREVENTIVA22[[Fecha entrada]:[Fecha entrada]],"&gt;=" &amp;$L$2,BDPREVENTIVA22[[Fecha Fin]:[Fecha Fin]],"&lt;="&amp;$L$3)=0,"",SUMIFS(BDPREVENTIVA22[Liquido de Freno],BDPREVENTIVA22[[Nº CAMIÓN]:[Nº CAMIÓN]],$D10,BDPREVENTIVA22[[Fecha entrada]:[Fecha entrada]],"&gt;=" &amp;$L$2,BDPREVENTIVA22[[Fecha Fin]:[Fecha Fin]],"&lt;="&amp;$L$3)&amp;" litros "&amp;BDPREVENTIVA22[[#Headers],[Liquido de Freno]]&amp;", ")</f>
        <v/>
      </c>
      <c r="BB10" t="str">
        <f>+IF(SUMIFS(BDPREVENTIVA22[Agua Destilada],BDPREVENTIVA22[[Nº CAMIÓN]:[Nº CAMIÓN]],$D10,BDPREVENTIVA22[[Fecha entrada]:[Fecha entrada]],"&gt;=" &amp;$L$2,BDPREVENTIVA22[[Fecha Fin]:[Fecha Fin]],"&lt;="&amp;$L$3)=0,"",SUMIFS(BDPREVENTIVA22[Agua Destilada],BDPREVENTIVA22[[Nº CAMIÓN]:[Nº CAMIÓN]],$D10,BDPREVENTIVA22[[Fecha entrada]:[Fecha entrada]],"&gt;=" &amp;$L$2,BDPREVENTIVA22[[Fecha Fin]:[Fecha Fin]],"&lt;="&amp;$L$3)&amp;" litros "&amp;BDPREVENTIVA22[[#Headers],[Agua Destilada]]&amp;", ")</f>
        <v/>
      </c>
      <c r="BC10" t="str">
        <f>+IF(SUMIFS(BDPREVENTIVA22[Aceite Caja Cambios],BDPREVENTIVA22[[Nº CAMIÓN]:[Nº CAMIÓN]],$D10,BDPREVENTIVA22[[Fecha entrada]:[Fecha entrada]],"&gt;=" &amp;$L$2,BDPREVENTIVA22[[Fecha Fin]:[Fecha Fin]],"&lt;="&amp;$L$3)=0,"",SUMIFS(BDPREVENTIVA22[Aceite Caja Cambios],BDPREVENTIVA22[[Nº CAMIÓN]:[Nº CAMIÓN]],$D10,BDPREVENTIVA22[[Fecha entrada]:[Fecha entrada]],"&gt;=" &amp;$L$2,BDPREVENTIVA22[[Fecha Fin]:[Fecha Fin]],"&lt;="&amp;$L$3)&amp;" litros "&amp;BDPREVENTIVA22[[#Headers],[Aceite Caja Cambios]]&amp;", ")</f>
        <v/>
      </c>
      <c r="BD10" t="str">
        <f>+IF(SUMIFS(BDPREVENTIVA22[Acido Baterias],BDPREVENTIVA22[[Nº CAMIÓN]:[Nº CAMIÓN]],$D10,BDPREVENTIVA22[[Fecha entrada]:[Fecha entrada]],"&gt;=" &amp;$L$2,BDPREVENTIVA22[[Fecha Fin]:[Fecha Fin]],"&lt;="&amp;$L$3)=0,"",SUMIFS(BDPREVENTIVA22[Acido Baterias],BDPREVENTIVA22[[Nº CAMIÓN]:[Nº CAMIÓN]],$D10,BDPREVENTIVA22[[Fecha entrada]:[Fecha entrada]],"&gt;=" &amp;$L$2,BDPREVENTIVA22[[Fecha Fin]:[Fecha Fin]],"&lt;="&amp;$L$3)&amp;" litros "&amp;BDPREVENTIVA22[[#Headers],[Acido Baterias]]&amp;", ")</f>
        <v/>
      </c>
      <c r="BE10" t="str">
        <f>+IF(SUMIFS(BDPREVENTIVA22[Grasa],BDPREVENTIVA22[[Nº CAMIÓN]:[Nº CAMIÓN]],$D10,BDPREVENTIVA22[[Fecha entrada]:[Fecha entrada]],"&gt;=" &amp;$L$2,BDPREVENTIVA22[[Fecha Fin]:[Fecha Fin]],"&lt;="&amp;$L$3)=0,"",SUMIFS(BDPREVENTIVA22[Grasa],BDPREVENTIVA22[[Nº CAMIÓN]:[Nº CAMIÓN]],$D10,BDPREVENTIVA22[[Fecha entrada]:[Fecha entrada]],"&gt;=" &amp;$L$2,BDPREVENTIVA22[[Fecha Fin]:[Fecha Fin]],"&lt;="&amp;$L$3)&amp;" kilos "&amp;BDPREVENTIVA22[[#Headers],[Grasa]]&amp;", ")</f>
        <v/>
      </c>
      <c r="BF10" t="str">
        <f>+IF(SUMIFS(BDPREVENTIVA22[Filtro de Aceite],BDPREVENTIVA22[[Nº CAMIÓN]:[Nº CAMIÓN]],$D10,BDPREVENTIVA22[[Fecha entrada]:[Fecha entrada]],"&gt;=" &amp;$L$2,BDPREVENTIVA22[[Fecha Fin]:[Fecha Fin]],"&lt;="&amp;$L$3)=0,"",SUMIFS(BDPREVENTIVA22[Filtro de Aceite],BDPREVENTIVA22[[Nº CAMIÓN]:[Nº CAMIÓN]],$D10,BDPREVENTIVA22[[Fecha entrada]:[Fecha entrada]],"&gt;=" &amp;$L$2,BDPREVENTIVA22[[Fecha Fin]:[Fecha Fin]],"&lt;="&amp;$L$3)&amp;" uds "&amp;BDPREVENTIVA22[[#Headers],[Filtro de Aceite]]&amp;", ")</f>
        <v/>
      </c>
      <c r="BG10" t="str">
        <f>+IF(SUMIFS(BDPREVENTIVA22[Filtro de Aire],BDPREVENTIVA22[[Nº CAMIÓN]:[Nº CAMIÓN]],$D10,BDPREVENTIVA22[[Fecha entrada]:[Fecha entrada]],"&gt;=" &amp;$L$2,BDPREVENTIVA22[[Fecha Fin]:[Fecha Fin]],"&lt;="&amp;$L$3)=0,"",SUMIFS(BDPREVENTIVA22[Filtro de Aire],BDPREVENTIVA22[[Nº CAMIÓN]:[Nº CAMIÓN]],$D10,BDPREVENTIVA22[[Fecha entrada]:[Fecha entrada]],"&gt;=" &amp;$L$2,BDPREVENTIVA22[[Fecha Fin]:[Fecha Fin]],"&lt;="&amp;$L$3)&amp;" uds "&amp;BDPREVENTIVA22[[#Headers],[Filtro de Aire]]&amp;", ")</f>
        <v/>
      </c>
      <c r="BH10" t="str">
        <f>+IF(SUMIFS(BDPREVENTIVA22[Filtro de Gasoil],BDPREVENTIVA22[[Nº CAMIÓN]:[Nº CAMIÓN]],$D10,BDPREVENTIVA22[[Fecha entrada]:[Fecha entrada]],"&gt;=" &amp;$L$2,BDPREVENTIVA22[[Fecha Fin]:[Fecha Fin]],"&lt;="&amp;$L$3)=0,"",SUMIFS(BDPREVENTIVA22[Filtro de Gasoil],BDPREVENTIVA22[[Nº CAMIÓN]:[Nº CAMIÓN]],$D10,BDPREVENTIVA22[[Fecha entrada]:[Fecha entrada]],"&gt;=" &amp;$L$2,BDPREVENTIVA22[[Fecha Fin]:[Fecha Fin]],"&lt;="&amp;$L$3)&amp;" uds "&amp;BDPREVENTIVA22[[#Headers],[Filtro de Gasoil]]&amp;", ")</f>
        <v/>
      </c>
      <c r="BI10" t="str">
        <f>+IF(SUMIFS(BDPREVENTIVA22[Filtro Hidraulico],BDPREVENTIVA22[[Nº CAMIÓN]:[Nº CAMIÓN]],$D10,BDPREVENTIVA22[[Fecha entrada]:[Fecha entrada]],"&gt;=" &amp;$L$2,BDPREVENTIVA22[[Fecha Fin]:[Fecha Fin]],"&lt;="&amp;$L$3)=0,"",SUMIFS(BDPREVENTIVA22[Filtro Hidraulico],BDPREVENTIVA22[[Nº CAMIÓN]:[Nº CAMIÓN]],$D10,BDPREVENTIVA22[[Fecha entrada]:[Fecha entrada]],"&gt;=" &amp;$L$2,BDPREVENTIVA22[[Fecha Fin]:[Fecha Fin]],"&lt;="&amp;$L$3)&amp;" uds "&amp;BDPREVENTIVA22[[#Headers],[Filtro Hidraulico]]&amp;", ")</f>
        <v/>
      </c>
      <c r="BJ10" t="str">
        <f>+IF(SUMIFS(BDPREVENTIVA22[Filtro Separador de Gasoil],BDPREVENTIVA22[[Nº CAMIÓN]:[Nº CAMIÓN]],$D10,BDPREVENTIVA22[[Fecha entrada]:[Fecha entrada]],"&gt;=" &amp;$L$2,BDPREVENTIVA22[[Fecha Fin]:[Fecha Fin]],"&lt;="&amp;$L$3)=0,"",SUMIFS(BDPREVENTIVA22[Filtro Separador de Gasoil],BDPREVENTIVA22[[Nº CAMIÓN]:[Nº CAMIÓN]],$D10,BDPREVENTIVA22[[Fecha entrada]:[Fecha entrada]],"&gt;=" &amp;$L$2,BDPREVENTIVA22[[Fecha Fin]:[Fecha Fin]],"&lt;="&amp;$L$3)&amp;" uds "&amp;BDPREVENTIVA22[[#Headers],[Filtro Separador de Gasoil]]&amp;", ")</f>
        <v/>
      </c>
      <c r="BK10" t="str">
        <f>+IF(SUMIFS(BDPREVENTIVA22[Pre-Filtro de Gasoil],BDPREVENTIVA22[[Nº CAMIÓN]:[Nº CAMIÓN]],$D10,BDPREVENTIVA22[[Fecha entrada]:[Fecha entrada]],"&gt;=" &amp;$L$2,BDPREVENTIVA22[[Fecha Fin]:[Fecha Fin]],"&lt;="&amp;$L$3)=0,"",SUMIFS(BDPREVENTIVA22[Pre-Filtro de Gasoil],BDPREVENTIVA22[[Nº CAMIÓN]:[Nº CAMIÓN]],$D10,BDPREVENTIVA22[[Fecha entrada]:[Fecha entrada]],"&gt;=" &amp;$L$2,BDPREVENTIVA22[[Fecha Fin]:[Fecha Fin]],"&lt;="&amp;$L$3)&amp;" uds "&amp;BDPREVENTIVA22[[#Headers],[Pre-Filtro de Gasoil]]&amp;", ")</f>
        <v/>
      </c>
      <c r="EC10" t="e">
        <v>#NAME?</v>
      </c>
      <c r="ED10" t="e">
        <v>#NAME?</v>
      </c>
      <c r="EE10" t="e">
        <v>#NAME?</v>
      </c>
      <c r="EF10" t="e">
        <v>#NAME?</v>
      </c>
      <c r="EG10" t="e">
        <v>#NAME?</v>
      </c>
      <c r="EH10" t="e">
        <v>#NAME?</v>
      </c>
      <c r="EI10" t="e">
        <v>#NAME?</v>
      </c>
      <c r="EJ10" t="e">
        <v>#NAME?</v>
      </c>
      <c r="EK10" t="e">
        <v>#NAME?</v>
      </c>
      <c r="EL10" t="e">
        <v>#NAME?</v>
      </c>
      <c r="EM10" t="e">
        <v>#NAME?</v>
      </c>
      <c r="EN10" t="e">
        <v>#NAME?</v>
      </c>
      <c r="EO10" t="e">
        <v>#NAME?</v>
      </c>
      <c r="EP10" t="e">
        <v>#NAME?</v>
      </c>
      <c r="EQ10" t="e">
        <v>#NAME?</v>
      </c>
    </row>
    <row r="11" spans="2:147" ht="56.45" customHeight="1" x14ac:dyDescent="0.2">
      <c r="B11" s="544"/>
      <c r="C11" s="294" t="s">
        <v>73</v>
      </c>
      <c r="D11" s="46" t="s">
        <v>49</v>
      </c>
      <c r="E11" s="47">
        <v>614201</v>
      </c>
      <c r="F11" s="47">
        <f>+COUNTIFS(BDPREVENTIVA22[[Nº CAMIÓN]:[Nº CAMIÓN]],$D11,BDPREVENTIVA22[[Fecha entrada]:[Fecha entrada]],"&gt;=" &amp;$L$2,BDPREVENTIVA22[[Fecha Fin]:[Fecha Fin]],"&lt;="&amp;$L$3,BDPREVENTIVA22[[Tipo de Mantenimiento]:[Tipo de Mantenimiento]],"Mensual")</f>
        <v>1</v>
      </c>
      <c r="G11" s="47">
        <f>+COUNTIFS(BDPREVENTIVA22[[Nº CAMIÓN]:[Nº CAMIÓN]],$D11,BDPREVENTIVA22[[Fecha entrada]:[Fecha entrada]],"&gt;=" &amp;$L$2,BDPREVENTIVA22[[Fecha Fin]:[Fecha Fin]],"&lt;="&amp;$L$3,BDPREVENTIVA22[[Tipo de Mantenimiento]:[Tipo de Mantenimiento]],"Semestral")+COUNTIFS(BDPREVENTIVA22[[Nº CAMIÓN]:[Nº CAMIÓN]],$D11,BDPREVENTIVA22[[Fecha entrada]:[Fecha entrada]],"&gt;=" &amp;$L$2,BDPREVENTIVA22[[Fecha Fin]:[Fecha Fin]],"&lt;="&amp;$L$3,BDPREVENTIVA22[[Tipo de Mantenimiento]:[Tipo de Mantenimiento]],"Cuatrimestral")</f>
        <v>0</v>
      </c>
      <c r="H11" s="47">
        <f>+COUNTIFS(BDPREVENTIVA22[[Nº CAMIÓN]:[Nº CAMIÓN]],$D11,BDPREVENTIVA22[[Fecha entrada]:[Fecha entrada]],"&gt;=" &amp;$L$2,BDPREVENTIVA22[[Fecha Fin]:[Fecha Fin]],"&lt;="&amp;$L$3,BDPREVENTIVA22[[Tipo de Mantenimiento]:[Tipo de Mantenimiento]],"Anual")</f>
        <v>0</v>
      </c>
      <c r="I11" s="47">
        <f t="shared" si="0"/>
        <v>1</v>
      </c>
      <c r="J11" s="47" t="str">
        <f>+IF(COUNTIFS(BDPREVENTIVA22[Tall/Rep],AUSERD,BDPREVENTIVA22[Nº CAMIÓN],$D11,BDPREVENTIVA22[[Fecha entrada]:[Fecha entrada]],"&gt;=" &amp;$L$2,BDPREVENTIVA22[[Fecha Fin]:[Fecha Fin]],"&lt;="&amp;$L$3)=0,"",COUNTIFS(BDPREVENTIVA22[Tall/Rep],AUSERD,BDPREVENTIVA22[Nº CAMIÓN],$D11,BDPREVENTIVA22[[Fecha entrada]:[Fecha entrada]],"&gt;=" &amp;$L$2,BDPREVENTIVA22[[Fecha Fin]:[Fecha Fin]],"&lt;="&amp;$L$3)&amp;" "&amp;AUSERD&amp;", ")&amp;IF(COUNTIFS(BDPREVENTIVA22[Tall/Rep],AAIUN,BDPREVENTIVA22[Nº CAMIÓN],$D11,BDPREVENTIVA22[[Fecha entrada]:[Fecha entrada]],"&gt;=" &amp;$L$2,BDPREVENTIVA22[[Fecha Fin]:[Fecha Fin]],"&lt;="&amp;$L$3)=0,"",COUNTIFS(BDPREVENTIVA22[Tall/Rep],AAIUN,BDPREVENTIVA22[Nº CAMIÓN],$D11,BDPREVENTIVA22[[Fecha entrada]:[Fecha entrada]],"&gt;=" &amp;$L$2,BDPREVENTIVA22[[Fecha Fin]:[Fecha Fin]],"&lt;="&amp;$L$3)&amp;" "&amp;AAIUN&amp;", ")&amp;IF(COUNTIFS(BDPREVENTIVA22[Tall/Rep],BOUJDUR,BDPREVENTIVA22[Nº CAMIÓN],$D11,BDPREVENTIVA22[[Fecha entrada]:[Fecha entrada]],"&gt;=" &amp;$L$2,BDPREVENTIVA22[[Fecha Fin]:[Fecha Fin]],"&lt;="&amp;$L$3)=0,"",COUNTIFS(BDPREVENTIVA22[Tall/Rep],BOUJDUR,BDPREVENTIVA22[Nº CAMIÓN],$D11,BDPREVENTIVA22[[Fecha entrada]:[Fecha entrada]],"&gt;=" &amp;$L$2,BDPREVENTIVA22[[Fecha Fin]:[Fecha Fin]],"&lt;="&amp;$L$3)&amp;" "&amp;BOUJDUR&amp;", ")&amp;IF(COUNTIFS(BDPREVENTIVA22[Tall/Rep],ATC,BDPREVENTIVA22[Nº CAMIÓN],$D11,BDPREVENTIVA22[[Fecha entrada]:[Fecha entrada]],"&gt;=" &amp;$L$2,BDPREVENTIVA22[[Fecha Fin]:[Fecha Fin]],"&lt;="&amp;$L$3)=0,"",COUNTIFS(BDPREVENTIVA22[Tall/Rep],ATC,BDPREVENTIVA22[Nº CAMIÓN],$D11,BDPREVENTIVA22[[Fecha entrada]:[Fecha entrada]],"&gt;=" &amp;$L$2,BDPREVENTIVA22[[Fecha Fin]:[Fecha Fin]],"&lt;="&amp;$L$3)&amp;" "&amp;ATC&amp;", ")&amp;IF(COUNTIFS(BDPREVENTIVA22[Tall/Rep],SMARA,BDPREVENTIVA22[Nº CAMIÓN],$D11,BDPREVENTIVA22[[Fecha entrada]:[Fecha entrada]],"&gt;=" &amp;$L$2,BDPREVENTIVA22[[Fecha Fin]:[Fecha Fin]],"&lt;="&amp;$L$3)=0,"",COUNTIFS(BDPREVENTIVA22[Tall/Rep],SMARA,BDPREVENTIVA22[Nº CAMIÓN],$D11,BDPREVENTIVA22[[Fecha entrada]:[Fecha entrada]],"&gt;=" &amp;$L$2,BDPREVENTIVA22[[Fecha Fin]:[Fecha Fin]],"&lt;="&amp;$L$3)&amp;" "&amp;SMARA&amp;", ")&amp;IF(COUNTIFS(BDPREVENTIVA22[Tall/Rep],DAJLA,BDPREVENTIVA22[Nº CAMIÓN],$D11,BDPREVENTIVA22[[Fecha entrada]:[Fecha entrada]],"&gt;=" &amp;$L$2,BDPREVENTIVA22[[Fecha Fin]:[Fecha Fin]],"&lt;="&amp;$L$3)=0,"",COUNTIFS(BDPREVENTIVA22[Tall/Rep],DAJLA,BDPREVENTIVA22[Nº CAMIÓN],$D11,BDPREVENTIVA22[[Fecha entrada]:[Fecha entrada]],"&gt;=" &amp;$L$2,BDPREVENTIVA22[[Fecha Fin]:[Fecha Fin]],"&lt;="&amp;$L$3)&amp;" "&amp;DAJLA&amp;", ")&amp;IF(COUNTIFS(BDPREVENTIVA22[Tall/Rep],TRANSPORT,BDPREVENTIVA22[Nº CAMIÓN],$D11,BDPREVENTIVA22[[Fecha entrada]:[Fecha entrada]],"&gt;=" &amp;$L$2,BDPREVENTIVA22[[Fecha Fin]:[Fecha Fin]],"&lt;="&amp;$L$3)=0,"",COUNTIFS(BDPREVENTIVA22[Tall/Rep],TRANSPORT,BDPREVENTIVA22[Nº CAMIÓN],$D11,BDPREVENTIVA22[[Fecha entrada]:[Fecha entrada]],"&gt;=" &amp;$L$2,BDPREVENTIVA22[[Fecha Fin]:[Fecha Fin]],"&lt;="&amp;$L$3)&amp;" "&amp;TRANSPORT&amp;", ")</f>
        <v xml:space="preserve">1 TR AAIUN, </v>
      </c>
      <c r="K11" s="222" t="str">
        <f t="shared" si="4"/>
        <v xml:space="preserve">35 litros Aceite Motor, 2 litros Anticongelante, 1 litros Liquido Direccion, 1 litros Aceite Caja Cambios, 2 kilos Grasa, 2 uds Filtro de Aceite, 2 uds Filtro de Gasoil, 1 uds Filtro Hidraulico, 1 uds Pre-Filtro de Gasoil, </v>
      </c>
      <c r="L11" s="223">
        <f>+IF(SUMIFS(BDPREVENTIVA22[[coste mantenimiento]:[coste mantenimiento]],BDPREVENTIVA22[[Nº CAMIÓN]:[Nº CAMIÓN]],$D11,BDPREVENTIVA22[Fecha entrada],"&gt;="&amp;$L$2,BDPREVENTIVA22[Fecha entrada],"&lt;="&amp;$L$3)=0,"",SUMIFS(BDPREVENTIVA22[[coste mantenimiento]:[coste mantenimiento]],BDPREVENTIVA22[[Nº CAMIÓN]:[Nº CAMIÓN]],$D11,BDPREVENTIVA22[Fecha entrada],"&gt;="&amp;$L$2,BDPREVENTIVA22[Fecha entrada],"&lt;="&amp;$L$3))</f>
        <v>19882</v>
      </c>
      <c r="M11" s="47"/>
      <c r="O11" s="563"/>
      <c r="P11" s="563"/>
      <c r="Q11" s="563"/>
      <c r="R11" s="563"/>
      <c r="V11" s="38"/>
      <c r="AW11" t="str">
        <f>+IF(SUMIFS(BDPREVENTIVA22[Aceite Motor],BDPREVENTIVA22[[Nº CAMIÓN]:[Nº CAMIÓN]],$D11,BDPREVENTIVA22[[Fecha entrada]:[Fecha entrada]],"&gt;=" &amp;$L$2,BDPREVENTIVA22[[Fecha Fin]:[Fecha Fin]],"&lt;="&amp;$L$3)=0,"",SUMIFS(BDPREVENTIVA22[Aceite Motor],BDPREVENTIVA22[[Nº CAMIÓN]:[Nº CAMIÓN]],$D11,BDPREVENTIVA22[[Fecha entrada]:[Fecha entrada]],"&gt;=" &amp;$L$2,BDPREVENTIVA22[[Fecha Fin]:[Fecha Fin]],"&lt;="&amp;$L$3)&amp;" litros "&amp;BDPREVENTIVA22[[#Headers],[Aceite Motor]]&amp;", ")</f>
        <v xml:space="preserve">35 litros Aceite Motor, </v>
      </c>
      <c r="AX11" t="str">
        <f>+IF(SUMIFS(BDPREVENTIVA22[Anticongelante],BDPREVENTIVA22[[Nº CAMIÓN]:[Nº CAMIÓN]],$D11,BDPREVENTIVA22[[Fecha entrada]:[Fecha entrada]],"&gt;=" &amp;$L$2,BDPREVENTIVA22[[Fecha Fin]:[Fecha Fin]],"&lt;="&amp;$L$3)=0,"",SUMIFS(BDPREVENTIVA22[Anticongelante],BDPREVENTIVA22[[Nº CAMIÓN]:[Nº CAMIÓN]],$D11,BDPREVENTIVA22[[Fecha entrada]:[Fecha entrada]],"&gt;=" &amp;$L$2,BDPREVENTIVA22[[Fecha Fin]:[Fecha Fin]],"&lt;="&amp;$L$3)&amp;" litros "&amp;BDPREVENTIVA22[[#Headers],[Anticongelante]]&amp;", ")</f>
        <v xml:space="preserve">2 litros Anticongelante, </v>
      </c>
      <c r="AY11" t="str">
        <f>+IF(SUMIFS(BDPREVENTIVA22[Liquido de Embrague],BDPREVENTIVA22[[Nº CAMIÓN]:[Nº CAMIÓN]],$D11,BDPREVENTIVA22[[Fecha entrada]:[Fecha entrada]],"&gt;=" &amp;$L$2,BDPREVENTIVA22[[Fecha Fin]:[Fecha Fin]],"&lt;="&amp;$L$3)=0,"",SUMIFS(BDPREVENTIVA22[Liquido de Embrague],BDPREVENTIVA22[[Nº CAMIÓN]:[Nº CAMIÓN]],$D11,BDPREVENTIVA22[[Fecha entrada]:[Fecha entrada]],"&gt;=" &amp;$L$2,BDPREVENTIVA22[[Fecha Fin]:[Fecha Fin]],"&lt;="&amp;$L$3)&amp;" litros "&amp;BDPREVENTIVA22[[#Headers],[Liquido de Embrague]]&amp;", ")</f>
        <v/>
      </c>
      <c r="AZ11" t="str">
        <f>+IF(SUMIFS(BDPREVENTIVA22[Liquido Direccion],BDPREVENTIVA22[[Nº CAMIÓN]:[Nº CAMIÓN]],$D11,BDPREVENTIVA22[[Fecha entrada]:[Fecha entrada]],"&gt;=" &amp;$L$2,BDPREVENTIVA22[[Fecha Fin]:[Fecha Fin]],"&lt;="&amp;$L$3)=0,"",SUMIFS(BDPREVENTIVA22[Liquido Direccion],BDPREVENTIVA22[[Nº CAMIÓN]:[Nº CAMIÓN]],$D11,BDPREVENTIVA22[[Fecha entrada]:[Fecha entrada]],"&gt;=" &amp;$L$2,BDPREVENTIVA22[[Fecha Fin]:[Fecha Fin]],"&lt;="&amp;$L$3)&amp;" litros "&amp;BDPREVENTIVA22[[#Headers],[Liquido Direccion]]&amp;", ")</f>
        <v xml:space="preserve">1 litros Liquido Direccion, </v>
      </c>
      <c r="BA11" t="str">
        <f>+IF(SUMIFS(BDPREVENTIVA22[Liquido de Freno],BDPREVENTIVA22[[Nº CAMIÓN]:[Nº CAMIÓN]],$D11,BDPREVENTIVA22[[Fecha entrada]:[Fecha entrada]],"&gt;=" &amp;$L$2,BDPREVENTIVA22[[Fecha Fin]:[Fecha Fin]],"&lt;="&amp;$L$3)=0,"",SUMIFS(BDPREVENTIVA22[Liquido de Freno],BDPREVENTIVA22[[Nº CAMIÓN]:[Nº CAMIÓN]],$D11,BDPREVENTIVA22[[Fecha entrada]:[Fecha entrada]],"&gt;=" &amp;$L$2,BDPREVENTIVA22[[Fecha Fin]:[Fecha Fin]],"&lt;="&amp;$L$3)&amp;" litros "&amp;BDPREVENTIVA22[[#Headers],[Liquido de Freno]]&amp;", ")</f>
        <v/>
      </c>
      <c r="BB11" t="str">
        <f>+IF(SUMIFS(BDPREVENTIVA22[Agua Destilada],BDPREVENTIVA22[[Nº CAMIÓN]:[Nº CAMIÓN]],$D11,BDPREVENTIVA22[[Fecha entrada]:[Fecha entrada]],"&gt;=" &amp;$L$2,BDPREVENTIVA22[[Fecha Fin]:[Fecha Fin]],"&lt;="&amp;$L$3)=0,"",SUMIFS(BDPREVENTIVA22[Agua Destilada],BDPREVENTIVA22[[Nº CAMIÓN]:[Nº CAMIÓN]],$D11,BDPREVENTIVA22[[Fecha entrada]:[Fecha entrada]],"&gt;=" &amp;$L$2,BDPREVENTIVA22[[Fecha Fin]:[Fecha Fin]],"&lt;="&amp;$L$3)&amp;" litros "&amp;BDPREVENTIVA22[[#Headers],[Agua Destilada]]&amp;", ")</f>
        <v/>
      </c>
      <c r="BC11" t="str">
        <f>+IF(SUMIFS(BDPREVENTIVA22[Aceite Caja Cambios],BDPREVENTIVA22[[Nº CAMIÓN]:[Nº CAMIÓN]],$D11,BDPREVENTIVA22[[Fecha entrada]:[Fecha entrada]],"&gt;=" &amp;$L$2,BDPREVENTIVA22[[Fecha Fin]:[Fecha Fin]],"&lt;="&amp;$L$3)=0,"",SUMIFS(BDPREVENTIVA22[Aceite Caja Cambios],BDPREVENTIVA22[[Nº CAMIÓN]:[Nº CAMIÓN]],$D11,BDPREVENTIVA22[[Fecha entrada]:[Fecha entrada]],"&gt;=" &amp;$L$2,BDPREVENTIVA22[[Fecha Fin]:[Fecha Fin]],"&lt;="&amp;$L$3)&amp;" litros "&amp;BDPREVENTIVA22[[#Headers],[Aceite Caja Cambios]]&amp;", ")</f>
        <v xml:space="preserve">1 litros Aceite Caja Cambios, </v>
      </c>
      <c r="BD11" t="str">
        <f>+IF(SUMIFS(BDPREVENTIVA22[Acido Baterias],BDPREVENTIVA22[[Nº CAMIÓN]:[Nº CAMIÓN]],$D11,BDPREVENTIVA22[[Fecha entrada]:[Fecha entrada]],"&gt;=" &amp;$L$2,BDPREVENTIVA22[[Fecha Fin]:[Fecha Fin]],"&lt;="&amp;$L$3)=0,"",SUMIFS(BDPREVENTIVA22[Acido Baterias],BDPREVENTIVA22[[Nº CAMIÓN]:[Nº CAMIÓN]],$D11,BDPREVENTIVA22[[Fecha entrada]:[Fecha entrada]],"&gt;=" &amp;$L$2,BDPREVENTIVA22[[Fecha Fin]:[Fecha Fin]],"&lt;="&amp;$L$3)&amp;" litros "&amp;BDPREVENTIVA22[[#Headers],[Acido Baterias]]&amp;", ")</f>
        <v/>
      </c>
      <c r="BE11" t="str">
        <f>+IF(SUMIFS(BDPREVENTIVA22[Grasa],BDPREVENTIVA22[[Nº CAMIÓN]:[Nº CAMIÓN]],$D11,BDPREVENTIVA22[[Fecha entrada]:[Fecha entrada]],"&gt;=" &amp;$L$2,BDPREVENTIVA22[[Fecha Fin]:[Fecha Fin]],"&lt;="&amp;$L$3)=0,"",SUMIFS(BDPREVENTIVA22[Grasa],BDPREVENTIVA22[[Nº CAMIÓN]:[Nº CAMIÓN]],$D11,BDPREVENTIVA22[[Fecha entrada]:[Fecha entrada]],"&gt;=" &amp;$L$2,BDPREVENTIVA22[[Fecha Fin]:[Fecha Fin]],"&lt;="&amp;$L$3)&amp;" kilos "&amp;BDPREVENTIVA22[[#Headers],[Grasa]]&amp;", ")</f>
        <v xml:space="preserve">2 kilos Grasa, </v>
      </c>
      <c r="BF11" t="str">
        <f>+IF(SUMIFS(BDPREVENTIVA22[Filtro de Aceite],BDPREVENTIVA22[[Nº CAMIÓN]:[Nº CAMIÓN]],$D11,BDPREVENTIVA22[[Fecha entrada]:[Fecha entrada]],"&gt;=" &amp;$L$2,BDPREVENTIVA22[[Fecha Fin]:[Fecha Fin]],"&lt;="&amp;$L$3)=0,"",SUMIFS(BDPREVENTIVA22[Filtro de Aceite],BDPREVENTIVA22[[Nº CAMIÓN]:[Nº CAMIÓN]],$D11,BDPREVENTIVA22[[Fecha entrada]:[Fecha entrada]],"&gt;=" &amp;$L$2,BDPREVENTIVA22[[Fecha Fin]:[Fecha Fin]],"&lt;="&amp;$L$3)&amp;" uds "&amp;BDPREVENTIVA22[[#Headers],[Filtro de Aceite]]&amp;", ")</f>
        <v xml:space="preserve">2 uds Filtro de Aceite, </v>
      </c>
      <c r="BG11" t="str">
        <f>+IF(SUMIFS(BDPREVENTIVA22[Filtro de Aire],BDPREVENTIVA22[[Nº CAMIÓN]:[Nº CAMIÓN]],$D11,BDPREVENTIVA22[[Fecha entrada]:[Fecha entrada]],"&gt;=" &amp;$L$2,BDPREVENTIVA22[[Fecha Fin]:[Fecha Fin]],"&lt;="&amp;$L$3)=0,"",SUMIFS(BDPREVENTIVA22[Filtro de Aire],BDPREVENTIVA22[[Nº CAMIÓN]:[Nº CAMIÓN]],$D11,BDPREVENTIVA22[[Fecha entrada]:[Fecha entrada]],"&gt;=" &amp;$L$2,BDPREVENTIVA22[[Fecha Fin]:[Fecha Fin]],"&lt;="&amp;$L$3)&amp;" uds "&amp;BDPREVENTIVA22[[#Headers],[Filtro de Aire]]&amp;", ")</f>
        <v/>
      </c>
      <c r="BH11" t="str">
        <f>+IF(SUMIFS(BDPREVENTIVA22[Filtro de Gasoil],BDPREVENTIVA22[[Nº CAMIÓN]:[Nº CAMIÓN]],$D11,BDPREVENTIVA22[[Fecha entrada]:[Fecha entrada]],"&gt;=" &amp;$L$2,BDPREVENTIVA22[[Fecha Fin]:[Fecha Fin]],"&lt;="&amp;$L$3)=0,"",SUMIFS(BDPREVENTIVA22[Filtro de Gasoil],BDPREVENTIVA22[[Nº CAMIÓN]:[Nº CAMIÓN]],$D11,BDPREVENTIVA22[[Fecha entrada]:[Fecha entrada]],"&gt;=" &amp;$L$2,BDPREVENTIVA22[[Fecha Fin]:[Fecha Fin]],"&lt;="&amp;$L$3)&amp;" uds "&amp;BDPREVENTIVA22[[#Headers],[Filtro de Gasoil]]&amp;", ")</f>
        <v xml:space="preserve">2 uds Filtro de Gasoil, </v>
      </c>
      <c r="BI11" t="str">
        <f>+IF(SUMIFS(BDPREVENTIVA22[Filtro Hidraulico],BDPREVENTIVA22[[Nº CAMIÓN]:[Nº CAMIÓN]],$D11,BDPREVENTIVA22[[Fecha entrada]:[Fecha entrada]],"&gt;=" &amp;$L$2,BDPREVENTIVA22[[Fecha Fin]:[Fecha Fin]],"&lt;="&amp;$L$3)=0,"",SUMIFS(BDPREVENTIVA22[Filtro Hidraulico],BDPREVENTIVA22[[Nº CAMIÓN]:[Nº CAMIÓN]],$D11,BDPREVENTIVA22[[Fecha entrada]:[Fecha entrada]],"&gt;=" &amp;$L$2,BDPREVENTIVA22[[Fecha Fin]:[Fecha Fin]],"&lt;="&amp;$L$3)&amp;" uds "&amp;BDPREVENTIVA22[[#Headers],[Filtro Hidraulico]]&amp;", ")</f>
        <v xml:space="preserve">1 uds Filtro Hidraulico, </v>
      </c>
      <c r="BJ11" t="str">
        <f>+IF(SUMIFS(BDPREVENTIVA22[Filtro Separador de Gasoil],BDPREVENTIVA22[[Nº CAMIÓN]:[Nº CAMIÓN]],$D11,BDPREVENTIVA22[[Fecha entrada]:[Fecha entrada]],"&gt;=" &amp;$L$2,BDPREVENTIVA22[[Fecha Fin]:[Fecha Fin]],"&lt;="&amp;$L$3)=0,"",SUMIFS(BDPREVENTIVA22[Filtro Separador de Gasoil],BDPREVENTIVA22[[Nº CAMIÓN]:[Nº CAMIÓN]],$D11,BDPREVENTIVA22[[Fecha entrada]:[Fecha entrada]],"&gt;=" &amp;$L$2,BDPREVENTIVA22[[Fecha Fin]:[Fecha Fin]],"&lt;="&amp;$L$3)&amp;" uds "&amp;BDPREVENTIVA22[[#Headers],[Filtro Separador de Gasoil]]&amp;", ")</f>
        <v/>
      </c>
      <c r="BK11" t="str">
        <f>+IF(SUMIFS(BDPREVENTIVA22[Pre-Filtro de Gasoil],BDPREVENTIVA22[[Nº CAMIÓN]:[Nº CAMIÓN]],$D11,BDPREVENTIVA22[[Fecha entrada]:[Fecha entrada]],"&gt;=" &amp;$L$2,BDPREVENTIVA22[[Fecha Fin]:[Fecha Fin]],"&lt;="&amp;$L$3)=0,"",SUMIFS(BDPREVENTIVA22[Pre-Filtro de Gasoil],BDPREVENTIVA22[[Nº CAMIÓN]:[Nº CAMIÓN]],$D11,BDPREVENTIVA22[[Fecha entrada]:[Fecha entrada]],"&gt;=" &amp;$L$2,BDPREVENTIVA22[[Fecha Fin]:[Fecha Fin]],"&lt;="&amp;$L$3)&amp;" uds "&amp;BDPREVENTIVA22[[#Headers],[Pre-Filtro de Gasoil]]&amp;", ")</f>
        <v xml:space="preserve">1 uds Pre-Filtro de Gasoil, </v>
      </c>
      <c r="EC11" t="e">
        <v>#NAME?</v>
      </c>
      <c r="ED11" t="e">
        <v>#NAME?</v>
      </c>
      <c r="EE11" t="e">
        <v>#NAME?</v>
      </c>
      <c r="EF11" t="e">
        <v>#NAME?</v>
      </c>
      <c r="EG11" t="e">
        <v>#NAME?</v>
      </c>
      <c r="EH11" t="e">
        <v>#NAME?</v>
      </c>
      <c r="EI11" t="e">
        <v>#NAME?</v>
      </c>
      <c r="EJ11" t="e">
        <v>#NAME?</v>
      </c>
      <c r="EK11" t="e">
        <v>#NAME?</v>
      </c>
      <c r="EL11" t="e">
        <v>#NAME?</v>
      </c>
      <c r="EM11" t="e">
        <v>#NAME?</v>
      </c>
      <c r="EN11" t="e">
        <v>#NAME?</v>
      </c>
      <c r="EO11" t="e">
        <v>#NAME?</v>
      </c>
      <c r="EP11" t="e">
        <v>#NAME?</v>
      </c>
      <c r="EQ11" t="e">
        <v>#NAME?</v>
      </c>
    </row>
    <row r="12" spans="2:147" ht="77.45" customHeight="1" x14ac:dyDescent="0.2">
      <c r="B12" s="544"/>
      <c r="C12" s="294" t="s">
        <v>867</v>
      </c>
      <c r="D12" s="357" t="s">
        <v>53</v>
      </c>
      <c r="E12" s="358">
        <v>614204</v>
      </c>
      <c r="F12" s="358">
        <f>+COUNTIFS(BDPREVENTIVA22[[Nº CAMIÓN]:[Nº CAMIÓN]],$D12,BDPREVENTIVA22[[Fecha entrada]:[Fecha entrada]],"&gt;=" &amp;$L$2,BDPREVENTIVA22[[Fecha Fin]:[Fecha Fin]],"&lt;="&amp;$L$3,BDPREVENTIVA22[[Tipo de Mantenimiento]:[Tipo de Mantenimiento]],"Mensual")</f>
        <v>1</v>
      </c>
      <c r="G12" s="358">
        <f>+COUNTIFS(BDPREVENTIVA22[[Nº CAMIÓN]:[Nº CAMIÓN]],$D12,BDPREVENTIVA22[[Fecha entrada]:[Fecha entrada]],"&gt;=" &amp;$L$2,BDPREVENTIVA22[[Fecha Fin]:[Fecha Fin]],"&lt;="&amp;$L$3,BDPREVENTIVA22[[Tipo de Mantenimiento]:[Tipo de Mantenimiento]],"Semestral")+COUNTIFS(BDPREVENTIVA22[[Nº CAMIÓN]:[Nº CAMIÓN]],$D12,BDPREVENTIVA22[[Fecha entrada]:[Fecha entrada]],"&gt;=" &amp;$L$2,BDPREVENTIVA22[[Fecha Fin]:[Fecha Fin]],"&lt;="&amp;$L$3,BDPREVENTIVA22[[Tipo de Mantenimiento]:[Tipo de Mantenimiento]],"Cuatrimestral")</f>
        <v>0</v>
      </c>
      <c r="H12" s="358">
        <f>+COUNTIFS(BDPREVENTIVA22[[Nº CAMIÓN]:[Nº CAMIÓN]],$D12,BDPREVENTIVA22[[Fecha entrada]:[Fecha entrada]],"&gt;=" &amp;$L$2,BDPREVENTIVA22[[Fecha Fin]:[Fecha Fin]],"&lt;="&amp;$L$3,BDPREVENTIVA22[[Tipo de Mantenimiento]:[Tipo de Mantenimiento]],"Anual")</f>
        <v>0</v>
      </c>
      <c r="I12" s="358">
        <f t="shared" si="0"/>
        <v>1</v>
      </c>
      <c r="J12" s="358" t="str">
        <f>+IF(COUNTIFS(BDPREVENTIVA22[Tall/Rep],AUSERD,BDPREVENTIVA22[Nº CAMIÓN],$D12,BDPREVENTIVA22[[Fecha entrada]:[Fecha entrada]],"&gt;=" &amp;$L$2,BDPREVENTIVA22[[Fecha Fin]:[Fecha Fin]],"&lt;="&amp;$L$3)=0,"",COUNTIFS(BDPREVENTIVA22[Tall/Rep],AUSERD,BDPREVENTIVA22[Nº CAMIÓN],$D12,BDPREVENTIVA22[[Fecha entrada]:[Fecha entrada]],"&gt;=" &amp;$L$2,BDPREVENTIVA22[[Fecha Fin]:[Fecha Fin]],"&lt;="&amp;$L$3)&amp;" "&amp;AUSERD&amp;", ")&amp;IF(COUNTIFS(BDPREVENTIVA22[Tall/Rep],AAIUN,BDPREVENTIVA22[Nº CAMIÓN],$D12,BDPREVENTIVA22[[Fecha entrada]:[Fecha entrada]],"&gt;=" &amp;$L$2,BDPREVENTIVA22[[Fecha Fin]:[Fecha Fin]],"&lt;="&amp;$L$3)=0,"",COUNTIFS(BDPREVENTIVA22[Tall/Rep],AAIUN,BDPREVENTIVA22[Nº CAMIÓN],$D12,BDPREVENTIVA22[[Fecha entrada]:[Fecha entrada]],"&gt;=" &amp;$L$2,BDPREVENTIVA22[[Fecha Fin]:[Fecha Fin]],"&lt;="&amp;$L$3)&amp;" "&amp;AAIUN&amp;", ")&amp;IF(COUNTIFS(BDPREVENTIVA22[Tall/Rep],BOUJDUR,BDPREVENTIVA22[Nº CAMIÓN],$D12,BDPREVENTIVA22[[Fecha entrada]:[Fecha entrada]],"&gt;=" &amp;$L$2,BDPREVENTIVA22[[Fecha Fin]:[Fecha Fin]],"&lt;="&amp;$L$3)=0,"",COUNTIFS(BDPREVENTIVA22[Tall/Rep],BOUJDUR,BDPREVENTIVA22[Nº CAMIÓN],$D12,BDPREVENTIVA22[[Fecha entrada]:[Fecha entrada]],"&gt;=" &amp;$L$2,BDPREVENTIVA22[[Fecha Fin]:[Fecha Fin]],"&lt;="&amp;$L$3)&amp;" "&amp;BOUJDUR&amp;", ")&amp;IF(COUNTIFS(BDPREVENTIVA22[Tall/Rep],ATC,BDPREVENTIVA22[Nº CAMIÓN],$D12,BDPREVENTIVA22[[Fecha entrada]:[Fecha entrada]],"&gt;=" &amp;$L$2,BDPREVENTIVA22[[Fecha Fin]:[Fecha Fin]],"&lt;="&amp;$L$3)=0,"",COUNTIFS(BDPREVENTIVA22[Tall/Rep],ATC,BDPREVENTIVA22[Nº CAMIÓN],$D12,BDPREVENTIVA22[[Fecha entrada]:[Fecha entrada]],"&gt;=" &amp;$L$2,BDPREVENTIVA22[[Fecha Fin]:[Fecha Fin]],"&lt;="&amp;$L$3)&amp;" "&amp;ATC&amp;", ")&amp;IF(COUNTIFS(BDPREVENTIVA22[Tall/Rep],SMARA,BDPREVENTIVA22[Nº CAMIÓN],$D12,BDPREVENTIVA22[[Fecha entrada]:[Fecha entrada]],"&gt;=" &amp;$L$2,BDPREVENTIVA22[[Fecha Fin]:[Fecha Fin]],"&lt;="&amp;$L$3)=0,"",COUNTIFS(BDPREVENTIVA22[Tall/Rep],SMARA,BDPREVENTIVA22[Nº CAMIÓN],$D12,BDPREVENTIVA22[[Fecha entrada]:[Fecha entrada]],"&gt;=" &amp;$L$2,BDPREVENTIVA22[[Fecha Fin]:[Fecha Fin]],"&lt;="&amp;$L$3)&amp;" "&amp;SMARA&amp;", ")&amp;IF(COUNTIFS(BDPREVENTIVA22[Tall/Rep],DAJLA,BDPREVENTIVA22[Nº CAMIÓN],$D12,BDPREVENTIVA22[[Fecha entrada]:[Fecha entrada]],"&gt;=" &amp;$L$2,BDPREVENTIVA22[[Fecha Fin]:[Fecha Fin]],"&lt;="&amp;$L$3)=0,"",COUNTIFS(BDPREVENTIVA22[Tall/Rep],DAJLA,BDPREVENTIVA22[Nº CAMIÓN],$D12,BDPREVENTIVA22[[Fecha entrada]:[Fecha entrada]],"&gt;=" &amp;$L$2,BDPREVENTIVA22[[Fecha Fin]:[Fecha Fin]],"&lt;="&amp;$L$3)&amp;" "&amp;DAJLA&amp;", ")&amp;IF(COUNTIFS(BDPREVENTIVA22[Tall/Rep],TRANSPORT,BDPREVENTIVA22[Nº CAMIÓN],$D12,BDPREVENTIVA22[[Fecha entrada]:[Fecha entrada]],"&gt;=" &amp;$L$2,BDPREVENTIVA22[[Fecha Fin]:[Fecha Fin]],"&lt;="&amp;$L$3)=0,"",COUNTIFS(BDPREVENTIVA22[Tall/Rep],TRANSPORT,BDPREVENTIVA22[Nº CAMIÓN],$D12,BDPREVENTIVA22[[Fecha entrada]:[Fecha entrada]],"&gt;=" &amp;$L$2,BDPREVENTIVA22[[Fecha Fin]:[Fecha Fin]],"&lt;="&amp;$L$3)&amp;" "&amp;TRANSPORT&amp;", ")</f>
        <v xml:space="preserve">1 TR BOUJDUR, </v>
      </c>
      <c r="K12" s="359" t="str">
        <f t="shared" si="4"/>
        <v/>
      </c>
      <c r="L12" s="360" t="str">
        <f>+IF(SUMIFS(BDPREVENTIVA22[[coste mantenimiento]:[coste mantenimiento]],BDPREVENTIVA22[[Nº CAMIÓN]:[Nº CAMIÓN]],$D12,BDPREVENTIVA22[Fecha entrada],"&gt;="&amp;$L$2,BDPREVENTIVA22[Fecha entrada],"&lt;="&amp;$L$3)=0,"",SUMIFS(BDPREVENTIVA22[[coste mantenimiento]:[coste mantenimiento]],BDPREVENTIVA22[[Nº CAMIÓN]:[Nº CAMIÓN]],$D12,BDPREVENTIVA22[Fecha entrada],"&gt;="&amp;$L$2,BDPREVENTIVA22[Fecha entrada],"&lt;="&amp;$L$3))</f>
        <v/>
      </c>
      <c r="M12" s="362"/>
      <c r="O12" s="49"/>
      <c r="P12" s="44"/>
      <c r="Q12" s="44"/>
      <c r="R12" s="44"/>
      <c r="S12" s="44"/>
      <c r="T12" s="44"/>
      <c r="U12" s="44"/>
      <c r="V12" s="44"/>
      <c r="AW12" t="str">
        <f>+IF(SUMIFS(BDPREVENTIVA22[Aceite Motor],BDPREVENTIVA22[[Nº CAMIÓN]:[Nº CAMIÓN]],$D12,BDPREVENTIVA22[[Fecha entrada]:[Fecha entrada]],"&gt;=" &amp;$L$2,BDPREVENTIVA22[[Fecha Fin]:[Fecha Fin]],"&lt;="&amp;$L$3)=0,"",SUMIFS(BDPREVENTIVA22[Aceite Motor],BDPREVENTIVA22[[Nº CAMIÓN]:[Nº CAMIÓN]],$D12,BDPREVENTIVA22[[Fecha entrada]:[Fecha entrada]],"&gt;=" &amp;$L$2,BDPREVENTIVA22[[Fecha Fin]:[Fecha Fin]],"&lt;="&amp;$L$3)&amp;" litros "&amp;BDPREVENTIVA22[[#Headers],[Aceite Motor]]&amp;", ")</f>
        <v/>
      </c>
      <c r="AX12" t="str">
        <f>+IF(SUMIFS(BDPREVENTIVA22[Anticongelante],BDPREVENTIVA22[[Nº CAMIÓN]:[Nº CAMIÓN]],$D12,BDPREVENTIVA22[[Fecha entrada]:[Fecha entrada]],"&gt;=" &amp;$L$2,BDPREVENTIVA22[[Fecha Fin]:[Fecha Fin]],"&lt;="&amp;$L$3)=0,"",SUMIFS(BDPREVENTIVA22[Anticongelante],BDPREVENTIVA22[[Nº CAMIÓN]:[Nº CAMIÓN]],$D12,BDPREVENTIVA22[[Fecha entrada]:[Fecha entrada]],"&gt;=" &amp;$L$2,BDPREVENTIVA22[[Fecha Fin]:[Fecha Fin]],"&lt;="&amp;$L$3)&amp;" litros "&amp;BDPREVENTIVA22[[#Headers],[Anticongelante]]&amp;", ")</f>
        <v/>
      </c>
      <c r="AY12" t="str">
        <f>+IF(SUMIFS(BDPREVENTIVA22[Liquido de Embrague],BDPREVENTIVA22[[Nº CAMIÓN]:[Nº CAMIÓN]],$D12,BDPREVENTIVA22[[Fecha entrada]:[Fecha entrada]],"&gt;=" &amp;$L$2,BDPREVENTIVA22[[Fecha Fin]:[Fecha Fin]],"&lt;="&amp;$L$3)=0,"",SUMIFS(BDPREVENTIVA22[Liquido de Embrague],BDPREVENTIVA22[[Nº CAMIÓN]:[Nº CAMIÓN]],$D12,BDPREVENTIVA22[[Fecha entrada]:[Fecha entrada]],"&gt;=" &amp;$L$2,BDPREVENTIVA22[[Fecha Fin]:[Fecha Fin]],"&lt;="&amp;$L$3)&amp;" litros "&amp;BDPREVENTIVA22[[#Headers],[Liquido de Embrague]]&amp;", ")</f>
        <v/>
      </c>
      <c r="AZ12" t="str">
        <f>+IF(SUMIFS(BDPREVENTIVA22[Liquido Direccion],BDPREVENTIVA22[[Nº CAMIÓN]:[Nº CAMIÓN]],$D12,BDPREVENTIVA22[[Fecha entrada]:[Fecha entrada]],"&gt;=" &amp;$L$2,BDPREVENTIVA22[[Fecha Fin]:[Fecha Fin]],"&lt;="&amp;$L$3)=0,"",SUMIFS(BDPREVENTIVA22[Liquido Direccion],BDPREVENTIVA22[[Nº CAMIÓN]:[Nº CAMIÓN]],$D12,BDPREVENTIVA22[[Fecha entrada]:[Fecha entrada]],"&gt;=" &amp;$L$2,BDPREVENTIVA22[[Fecha Fin]:[Fecha Fin]],"&lt;="&amp;$L$3)&amp;" litros "&amp;BDPREVENTIVA22[[#Headers],[Liquido Direccion]]&amp;", ")</f>
        <v/>
      </c>
      <c r="BA12" t="str">
        <f>+IF(SUMIFS(BDPREVENTIVA22[Liquido de Freno],BDPREVENTIVA22[[Nº CAMIÓN]:[Nº CAMIÓN]],$D12,BDPREVENTIVA22[[Fecha entrada]:[Fecha entrada]],"&gt;=" &amp;$L$2,BDPREVENTIVA22[[Fecha Fin]:[Fecha Fin]],"&lt;="&amp;$L$3)=0,"",SUMIFS(BDPREVENTIVA22[Liquido de Freno],BDPREVENTIVA22[[Nº CAMIÓN]:[Nº CAMIÓN]],$D12,BDPREVENTIVA22[[Fecha entrada]:[Fecha entrada]],"&gt;=" &amp;$L$2,BDPREVENTIVA22[[Fecha Fin]:[Fecha Fin]],"&lt;="&amp;$L$3)&amp;" litros "&amp;BDPREVENTIVA22[[#Headers],[Liquido de Freno]]&amp;", ")</f>
        <v/>
      </c>
      <c r="BB12" t="str">
        <f>+IF(SUMIFS(BDPREVENTIVA22[Agua Destilada],BDPREVENTIVA22[[Nº CAMIÓN]:[Nº CAMIÓN]],$D12,BDPREVENTIVA22[[Fecha entrada]:[Fecha entrada]],"&gt;=" &amp;$L$2,BDPREVENTIVA22[[Fecha Fin]:[Fecha Fin]],"&lt;="&amp;$L$3)=0,"",SUMIFS(BDPREVENTIVA22[Agua Destilada],BDPREVENTIVA22[[Nº CAMIÓN]:[Nº CAMIÓN]],$D12,BDPREVENTIVA22[[Fecha entrada]:[Fecha entrada]],"&gt;=" &amp;$L$2,BDPREVENTIVA22[[Fecha Fin]:[Fecha Fin]],"&lt;="&amp;$L$3)&amp;" litros "&amp;BDPREVENTIVA22[[#Headers],[Agua Destilada]]&amp;", ")</f>
        <v/>
      </c>
      <c r="BC12" t="str">
        <f>+IF(SUMIFS(BDPREVENTIVA22[Aceite Caja Cambios],BDPREVENTIVA22[[Nº CAMIÓN]:[Nº CAMIÓN]],$D12,BDPREVENTIVA22[[Fecha entrada]:[Fecha entrada]],"&gt;=" &amp;$L$2,BDPREVENTIVA22[[Fecha Fin]:[Fecha Fin]],"&lt;="&amp;$L$3)=0,"",SUMIFS(BDPREVENTIVA22[Aceite Caja Cambios],BDPREVENTIVA22[[Nº CAMIÓN]:[Nº CAMIÓN]],$D12,BDPREVENTIVA22[[Fecha entrada]:[Fecha entrada]],"&gt;=" &amp;$L$2,BDPREVENTIVA22[[Fecha Fin]:[Fecha Fin]],"&lt;="&amp;$L$3)&amp;" litros "&amp;BDPREVENTIVA22[[#Headers],[Aceite Caja Cambios]]&amp;", ")</f>
        <v/>
      </c>
      <c r="BD12" t="str">
        <f>+IF(SUMIFS(BDPREVENTIVA22[Acido Baterias],BDPREVENTIVA22[[Nº CAMIÓN]:[Nº CAMIÓN]],$D12,BDPREVENTIVA22[[Fecha entrada]:[Fecha entrada]],"&gt;=" &amp;$L$2,BDPREVENTIVA22[[Fecha Fin]:[Fecha Fin]],"&lt;="&amp;$L$3)=0,"",SUMIFS(BDPREVENTIVA22[Acido Baterias],BDPREVENTIVA22[[Nº CAMIÓN]:[Nº CAMIÓN]],$D12,BDPREVENTIVA22[[Fecha entrada]:[Fecha entrada]],"&gt;=" &amp;$L$2,BDPREVENTIVA22[[Fecha Fin]:[Fecha Fin]],"&lt;="&amp;$L$3)&amp;" litros "&amp;BDPREVENTIVA22[[#Headers],[Acido Baterias]]&amp;", ")</f>
        <v/>
      </c>
      <c r="BE12" t="str">
        <f>+IF(SUMIFS(BDPREVENTIVA22[Grasa],BDPREVENTIVA22[[Nº CAMIÓN]:[Nº CAMIÓN]],$D12,BDPREVENTIVA22[[Fecha entrada]:[Fecha entrada]],"&gt;=" &amp;$L$2,BDPREVENTIVA22[[Fecha Fin]:[Fecha Fin]],"&lt;="&amp;$L$3)=0,"",SUMIFS(BDPREVENTIVA22[Grasa],BDPREVENTIVA22[[Nº CAMIÓN]:[Nº CAMIÓN]],$D12,BDPREVENTIVA22[[Fecha entrada]:[Fecha entrada]],"&gt;=" &amp;$L$2,BDPREVENTIVA22[[Fecha Fin]:[Fecha Fin]],"&lt;="&amp;$L$3)&amp;" kilos "&amp;BDPREVENTIVA22[[#Headers],[Grasa]]&amp;", ")</f>
        <v/>
      </c>
      <c r="BF12" t="str">
        <f>+IF(SUMIFS(BDPREVENTIVA22[Filtro de Aceite],BDPREVENTIVA22[[Nº CAMIÓN]:[Nº CAMIÓN]],$D12,BDPREVENTIVA22[[Fecha entrada]:[Fecha entrada]],"&gt;=" &amp;$L$2,BDPREVENTIVA22[[Fecha Fin]:[Fecha Fin]],"&lt;="&amp;$L$3)=0,"",SUMIFS(BDPREVENTIVA22[Filtro de Aceite],BDPREVENTIVA22[[Nº CAMIÓN]:[Nº CAMIÓN]],$D12,BDPREVENTIVA22[[Fecha entrada]:[Fecha entrada]],"&gt;=" &amp;$L$2,BDPREVENTIVA22[[Fecha Fin]:[Fecha Fin]],"&lt;="&amp;$L$3)&amp;" uds "&amp;BDPREVENTIVA22[[#Headers],[Filtro de Aceite]]&amp;", ")</f>
        <v/>
      </c>
      <c r="BG12" t="str">
        <f>+IF(SUMIFS(BDPREVENTIVA22[Filtro de Aire],BDPREVENTIVA22[[Nº CAMIÓN]:[Nº CAMIÓN]],$D12,BDPREVENTIVA22[[Fecha entrada]:[Fecha entrada]],"&gt;=" &amp;$L$2,BDPREVENTIVA22[[Fecha Fin]:[Fecha Fin]],"&lt;="&amp;$L$3)=0,"",SUMIFS(BDPREVENTIVA22[Filtro de Aire],BDPREVENTIVA22[[Nº CAMIÓN]:[Nº CAMIÓN]],$D12,BDPREVENTIVA22[[Fecha entrada]:[Fecha entrada]],"&gt;=" &amp;$L$2,BDPREVENTIVA22[[Fecha Fin]:[Fecha Fin]],"&lt;="&amp;$L$3)&amp;" uds "&amp;BDPREVENTIVA22[[#Headers],[Filtro de Aire]]&amp;", ")</f>
        <v/>
      </c>
      <c r="BH12" t="str">
        <f>+IF(SUMIFS(BDPREVENTIVA22[Filtro de Gasoil],BDPREVENTIVA22[[Nº CAMIÓN]:[Nº CAMIÓN]],$D12,BDPREVENTIVA22[[Fecha entrada]:[Fecha entrada]],"&gt;=" &amp;$L$2,BDPREVENTIVA22[[Fecha Fin]:[Fecha Fin]],"&lt;="&amp;$L$3)=0,"",SUMIFS(BDPREVENTIVA22[Filtro de Gasoil],BDPREVENTIVA22[[Nº CAMIÓN]:[Nº CAMIÓN]],$D12,BDPREVENTIVA22[[Fecha entrada]:[Fecha entrada]],"&gt;=" &amp;$L$2,BDPREVENTIVA22[[Fecha Fin]:[Fecha Fin]],"&lt;="&amp;$L$3)&amp;" uds "&amp;BDPREVENTIVA22[[#Headers],[Filtro de Gasoil]]&amp;", ")</f>
        <v/>
      </c>
      <c r="BI12" t="str">
        <f>+IF(SUMIFS(BDPREVENTIVA22[Filtro Hidraulico],BDPREVENTIVA22[[Nº CAMIÓN]:[Nº CAMIÓN]],$D12,BDPREVENTIVA22[[Fecha entrada]:[Fecha entrada]],"&gt;=" &amp;$L$2,BDPREVENTIVA22[[Fecha Fin]:[Fecha Fin]],"&lt;="&amp;$L$3)=0,"",SUMIFS(BDPREVENTIVA22[Filtro Hidraulico],BDPREVENTIVA22[[Nº CAMIÓN]:[Nº CAMIÓN]],$D12,BDPREVENTIVA22[[Fecha entrada]:[Fecha entrada]],"&gt;=" &amp;$L$2,BDPREVENTIVA22[[Fecha Fin]:[Fecha Fin]],"&lt;="&amp;$L$3)&amp;" uds "&amp;BDPREVENTIVA22[[#Headers],[Filtro Hidraulico]]&amp;", ")</f>
        <v/>
      </c>
      <c r="BJ12" t="str">
        <f>+IF(SUMIFS(BDPREVENTIVA22[Filtro Separador de Gasoil],BDPREVENTIVA22[[Nº CAMIÓN]:[Nº CAMIÓN]],$D12,BDPREVENTIVA22[[Fecha entrada]:[Fecha entrada]],"&gt;=" &amp;$L$2,BDPREVENTIVA22[[Fecha Fin]:[Fecha Fin]],"&lt;="&amp;$L$3)=0,"",SUMIFS(BDPREVENTIVA22[Filtro Separador de Gasoil],BDPREVENTIVA22[[Nº CAMIÓN]:[Nº CAMIÓN]],$D12,BDPREVENTIVA22[[Fecha entrada]:[Fecha entrada]],"&gt;=" &amp;$L$2,BDPREVENTIVA22[[Fecha Fin]:[Fecha Fin]],"&lt;="&amp;$L$3)&amp;" uds "&amp;BDPREVENTIVA22[[#Headers],[Filtro Separador de Gasoil]]&amp;", ")</f>
        <v/>
      </c>
      <c r="BK12" t="str">
        <f>+IF(SUMIFS(BDPREVENTIVA22[Pre-Filtro de Gasoil],BDPREVENTIVA22[[Nº CAMIÓN]:[Nº CAMIÓN]],$D12,BDPREVENTIVA22[[Fecha entrada]:[Fecha entrada]],"&gt;=" &amp;$L$2,BDPREVENTIVA22[[Fecha Fin]:[Fecha Fin]],"&lt;="&amp;$L$3)=0,"",SUMIFS(BDPREVENTIVA22[Pre-Filtro de Gasoil],BDPREVENTIVA22[[Nº CAMIÓN]:[Nº CAMIÓN]],$D12,BDPREVENTIVA22[[Fecha entrada]:[Fecha entrada]],"&gt;=" &amp;$L$2,BDPREVENTIVA22[[Fecha Fin]:[Fecha Fin]],"&lt;="&amp;$L$3)&amp;" uds "&amp;BDPREVENTIVA22[[#Headers],[Pre-Filtro de Gasoil]]&amp;", ")</f>
        <v/>
      </c>
      <c r="EC12" t="e">
        <v>#NAME?</v>
      </c>
      <c r="ED12" t="e">
        <v>#NAME?</v>
      </c>
      <c r="EE12" t="e">
        <v>#NAME?</v>
      </c>
      <c r="EF12" t="e">
        <v>#NAME?</v>
      </c>
      <c r="EG12" t="e">
        <v>#NAME?</v>
      </c>
      <c r="EH12" t="e">
        <v>#NAME?</v>
      </c>
      <c r="EI12" t="e">
        <v>#NAME?</v>
      </c>
      <c r="EJ12" t="e">
        <v>#NAME?</v>
      </c>
      <c r="EK12" t="e">
        <v>#NAME?</v>
      </c>
      <c r="EL12" t="e">
        <v>#NAME?</v>
      </c>
      <c r="EM12" t="e">
        <v>#NAME?</v>
      </c>
      <c r="EN12" t="e">
        <v>#NAME?</v>
      </c>
      <c r="EO12" t="e">
        <v>#NAME?</v>
      </c>
      <c r="EP12" t="e">
        <v>#NAME?</v>
      </c>
      <c r="EQ12" t="e">
        <v>#NAME?</v>
      </c>
    </row>
    <row r="13" spans="2:147" ht="30.6" customHeight="1" x14ac:dyDescent="0.2">
      <c r="B13" s="544"/>
      <c r="C13" s="294" t="s">
        <v>68</v>
      </c>
      <c r="D13" s="46" t="s">
        <v>42</v>
      </c>
      <c r="E13" s="47">
        <v>614222</v>
      </c>
      <c r="F13" s="47">
        <f>+COUNTIFS(BDPREVENTIVA22[[Nº CAMIÓN]:[Nº CAMIÓN]],$D13,BDPREVENTIVA22[[Fecha entrada]:[Fecha entrada]],"&gt;=" &amp;$L$2,BDPREVENTIVA22[[Fecha Fin]:[Fecha Fin]],"&lt;="&amp;$L$3,BDPREVENTIVA22[[Tipo de Mantenimiento]:[Tipo de Mantenimiento]],"Mensual")</f>
        <v>1</v>
      </c>
      <c r="G13" s="47">
        <f>+COUNTIFS(BDPREVENTIVA22[[Nº CAMIÓN]:[Nº CAMIÓN]],$D13,BDPREVENTIVA22[[Fecha entrada]:[Fecha entrada]],"&gt;=" &amp;$L$2,BDPREVENTIVA22[[Fecha Fin]:[Fecha Fin]],"&lt;="&amp;$L$3,BDPREVENTIVA22[[Tipo de Mantenimiento]:[Tipo de Mantenimiento]],"Semestral")+COUNTIFS(BDPREVENTIVA22[[Nº CAMIÓN]:[Nº CAMIÓN]],$D13,BDPREVENTIVA22[[Fecha entrada]:[Fecha entrada]],"&gt;=" &amp;$L$2,BDPREVENTIVA22[[Fecha Fin]:[Fecha Fin]],"&lt;="&amp;$L$3,BDPREVENTIVA22[[Tipo de Mantenimiento]:[Tipo de Mantenimiento]],"Cuatrimestral")</f>
        <v>0</v>
      </c>
      <c r="H13" s="47">
        <f>+COUNTIFS(BDPREVENTIVA22[[Nº CAMIÓN]:[Nº CAMIÓN]],$D13,BDPREVENTIVA22[[Fecha entrada]:[Fecha entrada]],"&gt;=" &amp;$L$2,BDPREVENTIVA22[[Fecha Fin]:[Fecha Fin]],"&lt;="&amp;$L$3,BDPREVENTIVA22[[Tipo de Mantenimiento]:[Tipo de Mantenimiento]],"Anual")</f>
        <v>0</v>
      </c>
      <c r="I13" s="47">
        <f t="shared" si="0"/>
        <v>1</v>
      </c>
      <c r="J13" s="47" t="str">
        <f>+IF(COUNTIFS(BDPREVENTIVA22[Tall/Rep],AUSERD,BDPREVENTIVA22[Nº CAMIÓN],$D13,BDPREVENTIVA22[[Fecha entrada]:[Fecha entrada]],"&gt;=" &amp;$L$2,BDPREVENTIVA22[[Fecha Fin]:[Fecha Fin]],"&lt;="&amp;$L$3)=0,"",COUNTIFS(BDPREVENTIVA22[Tall/Rep],AUSERD,BDPREVENTIVA22[Nº CAMIÓN],$D13,BDPREVENTIVA22[[Fecha entrada]:[Fecha entrada]],"&gt;=" &amp;$L$2,BDPREVENTIVA22[[Fecha Fin]:[Fecha Fin]],"&lt;="&amp;$L$3)&amp;" "&amp;AUSERD&amp;", ")&amp;IF(COUNTIFS(BDPREVENTIVA22[Tall/Rep],AAIUN,BDPREVENTIVA22[Nº CAMIÓN],$D13,BDPREVENTIVA22[[Fecha entrada]:[Fecha entrada]],"&gt;=" &amp;$L$2,BDPREVENTIVA22[[Fecha Fin]:[Fecha Fin]],"&lt;="&amp;$L$3)=0,"",COUNTIFS(BDPREVENTIVA22[Tall/Rep],AAIUN,BDPREVENTIVA22[Nº CAMIÓN],$D13,BDPREVENTIVA22[[Fecha entrada]:[Fecha entrada]],"&gt;=" &amp;$L$2,BDPREVENTIVA22[[Fecha Fin]:[Fecha Fin]],"&lt;="&amp;$L$3)&amp;" "&amp;AAIUN&amp;", ")&amp;IF(COUNTIFS(BDPREVENTIVA22[Tall/Rep],BOUJDUR,BDPREVENTIVA22[Nº CAMIÓN],$D13,BDPREVENTIVA22[[Fecha entrada]:[Fecha entrada]],"&gt;=" &amp;$L$2,BDPREVENTIVA22[[Fecha Fin]:[Fecha Fin]],"&lt;="&amp;$L$3)=0,"",COUNTIFS(BDPREVENTIVA22[Tall/Rep],BOUJDUR,BDPREVENTIVA22[Nº CAMIÓN],$D13,BDPREVENTIVA22[[Fecha entrada]:[Fecha entrada]],"&gt;=" &amp;$L$2,BDPREVENTIVA22[[Fecha Fin]:[Fecha Fin]],"&lt;="&amp;$L$3)&amp;" "&amp;BOUJDUR&amp;", ")&amp;IF(COUNTIFS(BDPREVENTIVA22[Tall/Rep],ATC,BDPREVENTIVA22[Nº CAMIÓN],$D13,BDPREVENTIVA22[[Fecha entrada]:[Fecha entrada]],"&gt;=" &amp;$L$2,BDPREVENTIVA22[[Fecha Fin]:[Fecha Fin]],"&lt;="&amp;$L$3)=0,"",COUNTIFS(BDPREVENTIVA22[Tall/Rep],ATC,BDPREVENTIVA22[Nº CAMIÓN],$D13,BDPREVENTIVA22[[Fecha entrada]:[Fecha entrada]],"&gt;=" &amp;$L$2,BDPREVENTIVA22[[Fecha Fin]:[Fecha Fin]],"&lt;="&amp;$L$3)&amp;" "&amp;ATC&amp;", ")&amp;IF(COUNTIFS(BDPREVENTIVA22[Tall/Rep],SMARA,BDPREVENTIVA22[Nº CAMIÓN],$D13,BDPREVENTIVA22[[Fecha entrada]:[Fecha entrada]],"&gt;=" &amp;$L$2,BDPREVENTIVA22[[Fecha Fin]:[Fecha Fin]],"&lt;="&amp;$L$3)=0,"",COUNTIFS(BDPREVENTIVA22[Tall/Rep],SMARA,BDPREVENTIVA22[Nº CAMIÓN],$D13,BDPREVENTIVA22[[Fecha entrada]:[Fecha entrada]],"&gt;=" &amp;$L$2,BDPREVENTIVA22[[Fecha Fin]:[Fecha Fin]],"&lt;="&amp;$L$3)&amp;" "&amp;SMARA&amp;", ")&amp;IF(COUNTIFS(BDPREVENTIVA22[Tall/Rep],DAJLA,BDPREVENTIVA22[Nº CAMIÓN],$D13,BDPREVENTIVA22[[Fecha entrada]:[Fecha entrada]],"&gt;=" &amp;$L$2,BDPREVENTIVA22[[Fecha Fin]:[Fecha Fin]],"&lt;="&amp;$L$3)=0,"",COUNTIFS(BDPREVENTIVA22[Tall/Rep],DAJLA,BDPREVENTIVA22[Nº CAMIÓN],$D13,BDPREVENTIVA22[[Fecha entrada]:[Fecha entrada]],"&gt;=" &amp;$L$2,BDPREVENTIVA22[[Fecha Fin]:[Fecha Fin]],"&lt;="&amp;$L$3)&amp;" "&amp;DAJLA&amp;", ")&amp;IF(COUNTIFS(BDPREVENTIVA22[Tall/Rep],TRANSPORT,BDPREVENTIVA22[Nº CAMIÓN],$D13,BDPREVENTIVA22[[Fecha entrada]:[Fecha entrada]],"&gt;=" &amp;$L$2,BDPREVENTIVA22[[Fecha Fin]:[Fecha Fin]],"&lt;="&amp;$L$3)=0,"",COUNTIFS(BDPREVENTIVA22[Tall/Rep],TRANSPORT,BDPREVENTIVA22[Nº CAMIÓN],$D13,BDPREVENTIVA22[[Fecha entrada]:[Fecha entrada]],"&gt;=" &amp;$L$2,BDPREVENTIVA22[[Fecha Fin]:[Fecha Fin]],"&lt;="&amp;$L$3)&amp;" "&amp;TRANSPORT&amp;", ")</f>
        <v xml:space="preserve">1 TR DAJLA, </v>
      </c>
      <c r="K13" s="222" t="str">
        <f t="shared" si="4"/>
        <v/>
      </c>
      <c r="L13" s="223" t="str">
        <f>+IF(SUMIFS(BDPREVENTIVA22[[coste mantenimiento]:[coste mantenimiento]],BDPREVENTIVA22[[Nº CAMIÓN]:[Nº CAMIÓN]],$D13,BDPREVENTIVA22[Fecha entrada],"&gt;="&amp;$L$2,BDPREVENTIVA22[Fecha entrada],"&lt;="&amp;$L$3)=0,"",SUMIFS(BDPREVENTIVA22[[coste mantenimiento]:[coste mantenimiento]],BDPREVENTIVA22[[Nº CAMIÓN]:[Nº CAMIÓN]],$D13,BDPREVENTIVA22[Fecha entrada],"&gt;="&amp;$L$2,BDPREVENTIVA22[Fecha entrada],"&lt;="&amp;$L$3))</f>
        <v/>
      </c>
      <c r="M13" s="47"/>
      <c r="O13" s="49"/>
      <c r="P13" s="44"/>
      <c r="Q13" s="44"/>
      <c r="R13" s="44"/>
      <c r="S13" s="44"/>
      <c r="T13" s="44"/>
      <c r="U13" s="44"/>
      <c r="V13" s="44"/>
      <c r="AW13" t="str">
        <f>+IF(SUMIFS(BDPREVENTIVA22[Aceite Motor],BDPREVENTIVA22[[Nº CAMIÓN]:[Nº CAMIÓN]],$D13,BDPREVENTIVA22[[Fecha entrada]:[Fecha entrada]],"&gt;=" &amp;$L$2,BDPREVENTIVA22[[Fecha Fin]:[Fecha Fin]],"&lt;="&amp;$L$3)=0,"",SUMIFS(BDPREVENTIVA22[Aceite Motor],BDPREVENTIVA22[[Nº CAMIÓN]:[Nº CAMIÓN]],$D13,BDPREVENTIVA22[[Fecha entrada]:[Fecha entrada]],"&gt;=" &amp;$L$2,BDPREVENTIVA22[[Fecha Fin]:[Fecha Fin]],"&lt;="&amp;$L$3)&amp;" litros "&amp;BDPREVENTIVA22[[#Headers],[Aceite Motor]]&amp;", ")</f>
        <v/>
      </c>
      <c r="AX13" t="str">
        <f>+IF(SUMIFS(BDPREVENTIVA22[Anticongelante],BDPREVENTIVA22[[Nº CAMIÓN]:[Nº CAMIÓN]],$D13,BDPREVENTIVA22[[Fecha entrada]:[Fecha entrada]],"&gt;=" &amp;$L$2,BDPREVENTIVA22[[Fecha Fin]:[Fecha Fin]],"&lt;="&amp;$L$3)=0,"",SUMIFS(BDPREVENTIVA22[Anticongelante],BDPREVENTIVA22[[Nº CAMIÓN]:[Nº CAMIÓN]],$D13,BDPREVENTIVA22[[Fecha entrada]:[Fecha entrada]],"&gt;=" &amp;$L$2,BDPREVENTIVA22[[Fecha Fin]:[Fecha Fin]],"&lt;="&amp;$L$3)&amp;" litros "&amp;BDPREVENTIVA22[[#Headers],[Anticongelante]]&amp;", ")</f>
        <v/>
      </c>
      <c r="AY13" t="str">
        <f>+IF(SUMIFS(BDPREVENTIVA22[Liquido de Embrague],BDPREVENTIVA22[[Nº CAMIÓN]:[Nº CAMIÓN]],$D13,BDPREVENTIVA22[[Fecha entrada]:[Fecha entrada]],"&gt;=" &amp;$L$2,BDPREVENTIVA22[[Fecha Fin]:[Fecha Fin]],"&lt;="&amp;$L$3)=0,"",SUMIFS(BDPREVENTIVA22[Liquido de Embrague],BDPREVENTIVA22[[Nº CAMIÓN]:[Nº CAMIÓN]],$D13,BDPREVENTIVA22[[Fecha entrada]:[Fecha entrada]],"&gt;=" &amp;$L$2,BDPREVENTIVA22[[Fecha Fin]:[Fecha Fin]],"&lt;="&amp;$L$3)&amp;" litros "&amp;BDPREVENTIVA22[[#Headers],[Liquido de Embrague]]&amp;", ")</f>
        <v/>
      </c>
      <c r="AZ13" t="str">
        <f>+IF(SUMIFS(BDPREVENTIVA22[Liquido Direccion],BDPREVENTIVA22[[Nº CAMIÓN]:[Nº CAMIÓN]],$D13,BDPREVENTIVA22[[Fecha entrada]:[Fecha entrada]],"&gt;=" &amp;$L$2,BDPREVENTIVA22[[Fecha Fin]:[Fecha Fin]],"&lt;="&amp;$L$3)=0,"",SUMIFS(BDPREVENTIVA22[Liquido Direccion],BDPREVENTIVA22[[Nº CAMIÓN]:[Nº CAMIÓN]],$D13,BDPREVENTIVA22[[Fecha entrada]:[Fecha entrada]],"&gt;=" &amp;$L$2,BDPREVENTIVA22[[Fecha Fin]:[Fecha Fin]],"&lt;="&amp;$L$3)&amp;" litros "&amp;BDPREVENTIVA22[[#Headers],[Liquido Direccion]]&amp;", ")</f>
        <v/>
      </c>
      <c r="BA13" t="str">
        <f>+IF(SUMIFS(BDPREVENTIVA22[Liquido de Freno],BDPREVENTIVA22[[Nº CAMIÓN]:[Nº CAMIÓN]],$D13,BDPREVENTIVA22[[Fecha entrada]:[Fecha entrada]],"&gt;=" &amp;$L$2,BDPREVENTIVA22[[Fecha Fin]:[Fecha Fin]],"&lt;="&amp;$L$3)=0,"",SUMIFS(BDPREVENTIVA22[Liquido de Freno],BDPREVENTIVA22[[Nº CAMIÓN]:[Nº CAMIÓN]],$D13,BDPREVENTIVA22[[Fecha entrada]:[Fecha entrada]],"&gt;=" &amp;$L$2,BDPREVENTIVA22[[Fecha Fin]:[Fecha Fin]],"&lt;="&amp;$L$3)&amp;" litros "&amp;BDPREVENTIVA22[[#Headers],[Liquido de Freno]]&amp;", ")</f>
        <v/>
      </c>
      <c r="BB13" t="str">
        <f>+IF(SUMIFS(BDPREVENTIVA22[Agua Destilada],BDPREVENTIVA22[[Nº CAMIÓN]:[Nº CAMIÓN]],$D13,BDPREVENTIVA22[[Fecha entrada]:[Fecha entrada]],"&gt;=" &amp;$L$2,BDPREVENTIVA22[[Fecha Fin]:[Fecha Fin]],"&lt;="&amp;$L$3)=0,"",SUMIFS(BDPREVENTIVA22[Agua Destilada],BDPREVENTIVA22[[Nº CAMIÓN]:[Nº CAMIÓN]],$D13,BDPREVENTIVA22[[Fecha entrada]:[Fecha entrada]],"&gt;=" &amp;$L$2,BDPREVENTIVA22[[Fecha Fin]:[Fecha Fin]],"&lt;="&amp;$L$3)&amp;" litros "&amp;BDPREVENTIVA22[[#Headers],[Agua Destilada]]&amp;", ")</f>
        <v/>
      </c>
      <c r="BC13" t="str">
        <f>+IF(SUMIFS(BDPREVENTIVA22[Aceite Caja Cambios],BDPREVENTIVA22[[Nº CAMIÓN]:[Nº CAMIÓN]],$D13,BDPREVENTIVA22[[Fecha entrada]:[Fecha entrada]],"&gt;=" &amp;$L$2,BDPREVENTIVA22[[Fecha Fin]:[Fecha Fin]],"&lt;="&amp;$L$3)=0,"",SUMIFS(BDPREVENTIVA22[Aceite Caja Cambios],BDPREVENTIVA22[[Nº CAMIÓN]:[Nº CAMIÓN]],$D13,BDPREVENTIVA22[[Fecha entrada]:[Fecha entrada]],"&gt;=" &amp;$L$2,BDPREVENTIVA22[[Fecha Fin]:[Fecha Fin]],"&lt;="&amp;$L$3)&amp;" litros "&amp;BDPREVENTIVA22[[#Headers],[Aceite Caja Cambios]]&amp;", ")</f>
        <v/>
      </c>
      <c r="BD13" t="str">
        <f>+IF(SUMIFS(BDPREVENTIVA22[Acido Baterias],BDPREVENTIVA22[[Nº CAMIÓN]:[Nº CAMIÓN]],$D13,BDPREVENTIVA22[[Fecha entrada]:[Fecha entrada]],"&gt;=" &amp;$L$2,BDPREVENTIVA22[[Fecha Fin]:[Fecha Fin]],"&lt;="&amp;$L$3)=0,"",SUMIFS(BDPREVENTIVA22[Acido Baterias],BDPREVENTIVA22[[Nº CAMIÓN]:[Nº CAMIÓN]],$D13,BDPREVENTIVA22[[Fecha entrada]:[Fecha entrada]],"&gt;=" &amp;$L$2,BDPREVENTIVA22[[Fecha Fin]:[Fecha Fin]],"&lt;="&amp;$L$3)&amp;" litros "&amp;BDPREVENTIVA22[[#Headers],[Acido Baterias]]&amp;", ")</f>
        <v/>
      </c>
      <c r="BE13" t="str">
        <f>+IF(SUMIFS(BDPREVENTIVA22[Grasa],BDPREVENTIVA22[[Nº CAMIÓN]:[Nº CAMIÓN]],$D13,BDPREVENTIVA22[[Fecha entrada]:[Fecha entrada]],"&gt;=" &amp;$L$2,BDPREVENTIVA22[[Fecha Fin]:[Fecha Fin]],"&lt;="&amp;$L$3)=0,"",SUMIFS(BDPREVENTIVA22[Grasa],BDPREVENTIVA22[[Nº CAMIÓN]:[Nº CAMIÓN]],$D13,BDPREVENTIVA22[[Fecha entrada]:[Fecha entrada]],"&gt;=" &amp;$L$2,BDPREVENTIVA22[[Fecha Fin]:[Fecha Fin]],"&lt;="&amp;$L$3)&amp;" kilos "&amp;BDPREVENTIVA22[[#Headers],[Grasa]]&amp;", ")</f>
        <v/>
      </c>
      <c r="BF13" t="str">
        <f>+IF(SUMIFS(BDPREVENTIVA22[Filtro de Aceite],BDPREVENTIVA22[[Nº CAMIÓN]:[Nº CAMIÓN]],$D13,BDPREVENTIVA22[[Fecha entrada]:[Fecha entrada]],"&gt;=" &amp;$L$2,BDPREVENTIVA22[[Fecha Fin]:[Fecha Fin]],"&lt;="&amp;$L$3)=0,"",SUMIFS(BDPREVENTIVA22[Filtro de Aceite],BDPREVENTIVA22[[Nº CAMIÓN]:[Nº CAMIÓN]],$D13,BDPREVENTIVA22[[Fecha entrada]:[Fecha entrada]],"&gt;=" &amp;$L$2,BDPREVENTIVA22[[Fecha Fin]:[Fecha Fin]],"&lt;="&amp;$L$3)&amp;" uds "&amp;BDPREVENTIVA22[[#Headers],[Filtro de Aceite]]&amp;", ")</f>
        <v/>
      </c>
      <c r="BG13" t="str">
        <f>+IF(SUMIFS(BDPREVENTIVA22[Filtro de Aire],BDPREVENTIVA22[[Nº CAMIÓN]:[Nº CAMIÓN]],$D13,BDPREVENTIVA22[[Fecha entrada]:[Fecha entrada]],"&gt;=" &amp;$L$2,BDPREVENTIVA22[[Fecha Fin]:[Fecha Fin]],"&lt;="&amp;$L$3)=0,"",SUMIFS(BDPREVENTIVA22[Filtro de Aire],BDPREVENTIVA22[[Nº CAMIÓN]:[Nº CAMIÓN]],$D13,BDPREVENTIVA22[[Fecha entrada]:[Fecha entrada]],"&gt;=" &amp;$L$2,BDPREVENTIVA22[[Fecha Fin]:[Fecha Fin]],"&lt;="&amp;$L$3)&amp;" uds "&amp;BDPREVENTIVA22[[#Headers],[Filtro de Aire]]&amp;", ")</f>
        <v/>
      </c>
      <c r="BH13" t="str">
        <f>+IF(SUMIFS(BDPREVENTIVA22[Filtro de Gasoil],BDPREVENTIVA22[[Nº CAMIÓN]:[Nº CAMIÓN]],$D13,BDPREVENTIVA22[[Fecha entrada]:[Fecha entrada]],"&gt;=" &amp;$L$2,BDPREVENTIVA22[[Fecha Fin]:[Fecha Fin]],"&lt;="&amp;$L$3)=0,"",SUMIFS(BDPREVENTIVA22[Filtro de Gasoil],BDPREVENTIVA22[[Nº CAMIÓN]:[Nº CAMIÓN]],$D13,BDPREVENTIVA22[[Fecha entrada]:[Fecha entrada]],"&gt;=" &amp;$L$2,BDPREVENTIVA22[[Fecha Fin]:[Fecha Fin]],"&lt;="&amp;$L$3)&amp;" uds "&amp;BDPREVENTIVA22[[#Headers],[Filtro de Gasoil]]&amp;", ")</f>
        <v/>
      </c>
      <c r="BI13" t="str">
        <f>+IF(SUMIFS(BDPREVENTIVA22[Filtro Hidraulico],BDPREVENTIVA22[[Nº CAMIÓN]:[Nº CAMIÓN]],$D13,BDPREVENTIVA22[[Fecha entrada]:[Fecha entrada]],"&gt;=" &amp;$L$2,BDPREVENTIVA22[[Fecha Fin]:[Fecha Fin]],"&lt;="&amp;$L$3)=0,"",SUMIFS(BDPREVENTIVA22[Filtro Hidraulico],BDPREVENTIVA22[[Nº CAMIÓN]:[Nº CAMIÓN]],$D13,BDPREVENTIVA22[[Fecha entrada]:[Fecha entrada]],"&gt;=" &amp;$L$2,BDPREVENTIVA22[[Fecha Fin]:[Fecha Fin]],"&lt;="&amp;$L$3)&amp;" uds "&amp;BDPREVENTIVA22[[#Headers],[Filtro Hidraulico]]&amp;", ")</f>
        <v/>
      </c>
      <c r="BJ13" t="str">
        <f>+IF(SUMIFS(BDPREVENTIVA22[Filtro Separador de Gasoil],BDPREVENTIVA22[[Nº CAMIÓN]:[Nº CAMIÓN]],$D13,BDPREVENTIVA22[[Fecha entrada]:[Fecha entrada]],"&gt;=" &amp;$L$2,BDPREVENTIVA22[[Fecha Fin]:[Fecha Fin]],"&lt;="&amp;$L$3)=0,"",SUMIFS(BDPREVENTIVA22[Filtro Separador de Gasoil],BDPREVENTIVA22[[Nº CAMIÓN]:[Nº CAMIÓN]],$D13,BDPREVENTIVA22[[Fecha entrada]:[Fecha entrada]],"&gt;=" &amp;$L$2,BDPREVENTIVA22[[Fecha Fin]:[Fecha Fin]],"&lt;="&amp;$L$3)&amp;" uds "&amp;BDPREVENTIVA22[[#Headers],[Filtro Separador de Gasoil]]&amp;", ")</f>
        <v/>
      </c>
      <c r="BK13" t="str">
        <f>+IF(SUMIFS(BDPREVENTIVA22[Pre-Filtro de Gasoil],BDPREVENTIVA22[[Nº CAMIÓN]:[Nº CAMIÓN]],$D13,BDPREVENTIVA22[[Fecha entrada]:[Fecha entrada]],"&gt;=" &amp;$L$2,BDPREVENTIVA22[[Fecha Fin]:[Fecha Fin]],"&lt;="&amp;$L$3)=0,"",SUMIFS(BDPREVENTIVA22[Pre-Filtro de Gasoil],BDPREVENTIVA22[[Nº CAMIÓN]:[Nº CAMIÓN]],$D13,BDPREVENTIVA22[[Fecha entrada]:[Fecha entrada]],"&gt;=" &amp;$L$2,BDPREVENTIVA22[[Fecha Fin]:[Fecha Fin]],"&lt;="&amp;$L$3)&amp;" uds "&amp;BDPREVENTIVA22[[#Headers],[Pre-Filtro de Gasoil]]&amp;", ")</f>
        <v/>
      </c>
      <c r="EC13" t="e">
        <v>#NAME?</v>
      </c>
      <c r="ED13" t="e">
        <v>#NAME?</v>
      </c>
      <c r="EE13" t="e">
        <v>#NAME?</v>
      </c>
      <c r="EF13" t="e">
        <v>#NAME?</v>
      </c>
      <c r="EG13" t="e">
        <v>#NAME?</v>
      </c>
      <c r="EH13" t="e">
        <v>#NAME?</v>
      </c>
      <c r="EI13" t="e">
        <v>#NAME?</v>
      </c>
      <c r="EJ13" t="e">
        <v>#NAME?</v>
      </c>
      <c r="EK13" t="e">
        <v>#NAME?</v>
      </c>
      <c r="EL13" t="e">
        <v>#NAME?</v>
      </c>
      <c r="EM13" t="e">
        <v>#NAME?</v>
      </c>
      <c r="EN13" t="e">
        <v>#NAME?</v>
      </c>
      <c r="EO13" t="e">
        <v>#NAME?</v>
      </c>
      <c r="EP13" t="e">
        <v>#NAME?</v>
      </c>
      <c r="EQ13" t="e">
        <v>#NAME?</v>
      </c>
    </row>
    <row r="14" spans="2:147" ht="18.75" x14ac:dyDescent="0.2">
      <c r="B14" s="544"/>
      <c r="C14" s="294" t="s">
        <v>68</v>
      </c>
      <c r="D14" s="357" t="s">
        <v>43</v>
      </c>
      <c r="E14" s="358">
        <v>614221</v>
      </c>
      <c r="F14" s="358">
        <f>+COUNTIFS(BDPREVENTIVA22[[Nº CAMIÓN]:[Nº CAMIÓN]],$D14,BDPREVENTIVA22[[Fecha entrada]:[Fecha entrada]],"&gt;=" &amp;$L$2,BDPREVENTIVA22[[Fecha Fin]:[Fecha Fin]],"&lt;="&amp;$L$3,BDPREVENTIVA22[[Tipo de Mantenimiento]:[Tipo de Mantenimiento]],"Mensual")</f>
        <v>1</v>
      </c>
      <c r="G14" s="358">
        <f>+COUNTIFS(BDPREVENTIVA22[[Nº CAMIÓN]:[Nº CAMIÓN]],$D14,BDPREVENTIVA22[[Fecha entrada]:[Fecha entrada]],"&gt;=" &amp;$L$2,BDPREVENTIVA22[[Fecha Fin]:[Fecha Fin]],"&lt;="&amp;$L$3,BDPREVENTIVA22[[Tipo de Mantenimiento]:[Tipo de Mantenimiento]],"Semestral")+COUNTIFS(BDPREVENTIVA22[[Nº CAMIÓN]:[Nº CAMIÓN]],$D14,BDPREVENTIVA22[[Fecha entrada]:[Fecha entrada]],"&gt;=" &amp;$L$2,BDPREVENTIVA22[[Fecha Fin]:[Fecha Fin]],"&lt;="&amp;$L$3,BDPREVENTIVA22[[Tipo de Mantenimiento]:[Tipo de Mantenimiento]],"Cuatrimestral")</f>
        <v>0</v>
      </c>
      <c r="H14" s="358">
        <f>+COUNTIFS(BDPREVENTIVA22[[Nº CAMIÓN]:[Nº CAMIÓN]],$D14,BDPREVENTIVA22[[Fecha entrada]:[Fecha entrada]],"&gt;=" &amp;$L$2,BDPREVENTIVA22[[Fecha Fin]:[Fecha Fin]],"&lt;="&amp;$L$3,BDPREVENTIVA22[[Tipo de Mantenimiento]:[Tipo de Mantenimiento]],"Anual")</f>
        <v>0</v>
      </c>
      <c r="I14" s="358">
        <f t="shared" si="0"/>
        <v>1</v>
      </c>
      <c r="J14" s="358" t="str">
        <f>+IF(COUNTIFS(BDPREVENTIVA22[Tall/Rep],AUSERD,BDPREVENTIVA22[Nº CAMIÓN],$D14,BDPREVENTIVA22[[Fecha entrada]:[Fecha entrada]],"&gt;=" &amp;$L$2,BDPREVENTIVA22[[Fecha Fin]:[Fecha Fin]],"&lt;="&amp;$L$3)=0,"",COUNTIFS(BDPREVENTIVA22[Tall/Rep],AUSERD,BDPREVENTIVA22[Nº CAMIÓN],$D14,BDPREVENTIVA22[[Fecha entrada]:[Fecha entrada]],"&gt;=" &amp;$L$2,BDPREVENTIVA22[[Fecha Fin]:[Fecha Fin]],"&lt;="&amp;$L$3)&amp;" "&amp;AUSERD&amp;", ")&amp;IF(COUNTIFS(BDPREVENTIVA22[Tall/Rep],AAIUN,BDPREVENTIVA22[Nº CAMIÓN],$D14,BDPREVENTIVA22[[Fecha entrada]:[Fecha entrada]],"&gt;=" &amp;$L$2,BDPREVENTIVA22[[Fecha Fin]:[Fecha Fin]],"&lt;="&amp;$L$3)=0,"",COUNTIFS(BDPREVENTIVA22[Tall/Rep],AAIUN,BDPREVENTIVA22[Nº CAMIÓN],$D14,BDPREVENTIVA22[[Fecha entrada]:[Fecha entrada]],"&gt;=" &amp;$L$2,BDPREVENTIVA22[[Fecha Fin]:[Fecha Fin]],"&lt;="&amp;$L$3)&amp;" "&amp;AAIUN&amp;", ")&amp;IF(COUNTIFS(BDPREVENTIVA22[Tall/Rep],BOUJDUR,BDPREVENTIVA22[Nº CAMIÓN],$D14,BDPREVENTIVA22[[Fecha entrada]:[Fecha entrada]],"&gt;=" &amp;$L$2,BDPREVENTIVA22[[Fecha Fin]:[Fecha Fin]],"&lt;="&amp;$L$3)=0,"",COUNTIFS(BDPREVENTIVA22[Tall/Rep],BOUJDUR,BDPREVENTIVA22[Nº CAMIÓN],$D14,BDPREVENTIVA22[[Fecha entrada]:[Fecha entrada]],"&gt;=" &amp;$L$2,BDPREVENTIVA22[[Fecha Fin]:[Fecha Fin]],"&lt;="&amp;$L$3)&amp;" "&amp;BOUJDUR&amp;", ")&amp;IF(COUNTIFS(BDPREVENTIVA22[Tall/Rep],ATC,BDPREVENTIVA22[Nº CAMIÓN],$D14,BDPREVENTIVA22[[Fecha entrada]:[Fecha entrada]],"&gt;=" &amp;$L$2,BDPREVENTIVA22[[Fecha Fin]:[Fecha Fin]],"&lt;="&amp;$L$3)=0,"",COUNTIFS(BDPREVENTIVA22[Tall/Rep],ATC,BDPREVENTIVA22[Nº CAMIÓN],$D14,BDPREVENTIVA22[[Fecha entrada]:[Fecha entrada]],"&gt;=" &amp;$L$2,BDPREVENTIVA22[[Fecha Fin]:[Fecha Fin]],"&lt;="&amp;$L$3)&amp;" "&amp;ATC&amp;", ")&amp;IF(COUNTIFS(BDPREVENTIVA22[Tall/Rep],SMARA,BDPREVENTIVA22[Nº CAMIÓN],$D14,BDPREVENTIVA22[[Fecha entrada]:[Fecha entrada]],"&gt;=" &amp;$L$2,BDPREVENTIVA22[[Fecha Fin]:[Fecha Fin]],"&lt;="&amp;$L$3)=0,"",COUNTIFS(BDPREVENTIVA22[Tall/Rep],SMARA,BDPREVENTIVA22[Nº CAMIÓN],$D14,BDPREVENTIVA22[[Fecha entrada]:[Fecha entrada]],"&gt;=" &amp;$L$2,BDPREVENTIVA22[[Fecha Fin]:[Fecha Fin]],"&lt;="&amp;$L$3)&amp;" "&amp;SMARA&amp;", ")&amp;IF(COUNTIFS(BDPREVENTIVA22[Tall/Rep],DAJLA,BDPREVENTIVA22[Nº CAMIÓN],$D14,BDPREVENTIVA22[[Fecha entrada]:[Fecha entrada]],"&gt;=" &amp;$L$2,BDPREVENTIVA22[[Fecha Fin]:[Fecha Fin]],"&lt;="&amp;$L$3)=0,"",COUNTIFS(BDPREVENTIVA22[Tall/Rep],DAJLA,BDPREVENTIVA22[Nº CAMIÓN],$D14,BDPREVENTIVA22[[Fecha entrada]:[Fecha entrada]],"&gt;=" &amp;$L$2,BDPREVENTIVA22[[Fecha Fin]:[Fecha Fin]],"&lt;="&amp;$L$3)&amp;" "&amp;DAJLA&amp;", ")&amp;IF(COUNTIFS(BDPREVENTIVA22[Tall/Rep],TRANSPORT,BDPREVENTIVA22[Nº CAMIÓN],$D14,BDPREVENTIVA22[[Fecha entrada]:[Fecha entrada]],"&gt;=" &amp;$L$2,BDPREVENTIVA22[[Fecha Fin]:[Fecha Fin]],"&lt;="&amp;$L$3)=0,"",COUNTIFS(BDPREVENTIVA22[Tall/Rep],TRANSPORT,BDPREVENTIVA22[Nº CAMIÓN],$D14,BDPREVENTIVA22[[Fecha entrada]:[Fecha entrada]],"&gt;=" &amp;$L$2,BDPREVENTIVA22[[Fecha Fin]:[Fecha Fin]],"&lt;="&amp;$L$3)&amp;" "&amp;TRANSPORT&amp;", ")</f>
        <v xml:space="preserve">1 TR DAJLA, </v>
      </c>
      <c r="K14" s="359" t="str">
        <f t="shared" si="4"/>
        <v/>
      </c>
      <c r="L14" s="360" t="str">
        <f>+IF(SUMIFS(BDPREVENTIVA22[[coste mantenimiento]:[coste mantenimiento]],BDPREVENTIVA22[[Nº CAMIÓN]:[Nº CAMIÓN]],$D14,BDPREVENTIVA22[Fecha entrada],"&gt;="&amp;$L$2,BDPREVENTIVA22[Fecha entrada],"&lt;="&amp;$L$3)=0,"",SUMIFS(BDPREVENTIVA22[[coste mantenimiento]:[coste mantenimiento]],BDPREVENTIVA22[[Nº CAMIÓN]:[Nº CAMIÓN]],$D14,BDPREVENTIVA22[Fecha entrada],"&gt;="&amp;$L$2,BDPREVENTIVA22[Fecha entrada],"&lt;="&amp;$L$3))</f>
        <v/>
      </c>
      <c r="M14" s="358"/>
      <c r="O14" s="49"/>
      <c r="P14" s="44"/>
      <c r="Q14" s="44"/>
      <c r="R14" s="44"/>
      <c r="S14" s="44"/>
      <c r="T14" s="44"/>
      <c r="U14" s="44"/>
      <c r="V14" s="44"/>
      <c r="AW14" t="str">
        <f>+IF(SUMIFS(BDPREVENTIVA22[Aceite Motor],BDPREVENTIVA22[[Nº CAMIÓN]:[Nº CAMIÓN]],$D14,BDPREVENTIVA22[[Fecha entrada]:[Fecha entrada]],"&gt;=" &amp;$L$2,BDPREVENTIVA22[[Fecha Fin]:[Fecha Fin]],"&lt;="&amp;$L$3)=0,"",SUMIFS(BDPREVENTIVA22[Aceite Motor],BDPREVENTIVA22[[Nº CAMIÓN]:[Nº CAMIÓN]],$D14,BDPREVENTIVA22[[Fecha entrada]:[Fecha entrada]],"&gt;=" &amp;$L$2,BDPREVENTIVA22[[Fecha Fin]:[Fecha Fin]],"&lt;="&amp;$L$3)&amp;" litros "&amp;BDPREVENTIVA22[[#Headers],[Aceite Motor]]&amp;", ")</f>
        <v/>
      </c>
      <c r="AX14" t="str">
        <f>+IF(SUMIFS(BDPREVENTIVA22[Anticongelante],BDPREVENTIVA22[[Nº CAMIÓN]:[Nº CAMIÓN]],$D14,BDPREVENTIVA22[[Fecha entrada]:[Fecha entrada]],"&gt;=" &amp;$L$2,BDPREVENTIVA22[[Fecha Fin]:[Fecha Fin]],"&lt;="&amp;$L$3)=0,"",SUMIFS(BDPREVENTIVA22[Anticongelante],BDPREVENTIVA22[[Nº CAMIÓN]:[Nº CAMIÓN]],$D14,BDPREVENTIVA22[[Fecha entrada]:[Fecha entrada]],"&gt;=" &amp;$L$2,BDPREVENTIVA22[[Fecha Fin]:[Fecha Fin]],"&lt;="&amp;$L$3)&amp;" litros "&amp;BDPREVENTIVA22[[#Headers],[Anticongelante]]&amp;", ")</f>
        <v/>
      </c>
      <c r="AY14" t="str">
        <f>+IF(SUMIFS(BDPREVENTIVA22[Liquido de Embrague],BDPREVENTIVA22[[Nº CAMIÓN]:[Nº CAMIÓN]],$D14,BDPREVENTIVA22[[Fecha entrada]:[Fecha entrada]],"&gt;=" &amp;$L$2,BDPREVENTIVA22[[Fecha Fin]:[Fecha Fin]],"&lt;="&amp;$L$3)=0,"",SUMIFS(BDPREVENTIVA22[Liquido de Embrague],BDPREVENTIVA22[[Nº CAMIÓN]:[Nº CAMIÓN]],$D14,BDPREVENTIVA22[[Fecha entrada]:[Fecha entrada]],"&gt;=" &amp;$L$2,BDPREVENTIVA22[[Fecha Fin]:[Fecha Fin]],"&lt;="&amp;$L$3)&amp;" litros "&amp;BDPREVENTIVA22[[#Headers],[Liquido de Embrague]]&amp;", ")</f>
        <v/>
      </c>
      <c r="AZ14" t="str">
        <f>+IF(SUMIFS(BDPREVENTIVA22[Liquido Direccion],BDPREVENTIVA22[[Nº CAMIÓN]:[Nº CAMIÓN]],$D14,BDPREVENTIVA22[[Fecha entrada]:[Fecha entrada]],"&gt;=" &amp;$L$2,BDPREVENTIVA22[[Fecha Fin]:[Fecha Fin]],"&lt;="&amp;$L$3)=0,"",SUMIFS(BDPREVENTIVA22[Liquido Direccion],BDPREVENTIVA22[[Nº CAMIÓN]:[Nº CAMIÓN]],$D14,BDPREVENTIVA22[[Fecha entrada]:[Fecha entrada]],"&gt;=" &amp;$L$2,BDPREVENTIVA22[[Fecha Fin]:[Fecha Fin]],"&lt;="&amp;$L$3)&amp;" litros "&amp;BDPREVENTIVA22[[#Headers],[Liquido Direccion]]&amp;", ")</f>
        <v/>
      </c>
      <c r="BA14" t="str">
        <f>+IF(SUMIFS(BDPREVENTIVA22[Liquido de Freno],BDPREVENTIVA22[[Nº CAMIÓN]:[Nº CAMIÓN]],$D14,BDPREVENTIVA22[[Fecha entrada]:[Fecha entrada]],"&gt;=" &amp;$L$2,BDPREVENTIVA22[[Fecha Fin]:[Fecha Fin]],"&lt;="&amp;$L$3)=0,"",SUMIFS(BDPREVENTIVA22[Liquido de Freno],BDPREVENTIVA22[[Nº CAMIÓN]:[Nº CAMIÓN]],$D14,BDPREVENTIVA22[[Fecha entrada]:[Fecha entrada]],"&gt;=" &amp;$L$2,BDPREVENTIVA22[[Fecha Fin]:[Fecha Fin]],"&lt;="&amp;$L$3)&amp;" litros "&amp;BDPREVENTIVA22[[#Headers],[Liquido de Freno]]&amp;", ")</f>
        <v/>
      </c>
      <c r="BB14" t="str">
        <f>+IF(SUMIFS(BDPREVENTIVA22[Agua Destilada],BDPREVENTIVA22[[Nº CAMIÓN]:[Nº CAMIÓN]],$D14,BDPREVENTIVA22[[Fecha entrada]:[Fecha entrada]],"&gt;=" &amp;$L$2,BDPREVENTIVA22[[Fecha Fin]:[Fecha Fin]],"&lt;="&amp;$L$3)=0,"",SUMIFS(BDPREVENTIVA22[Agua Destilada],BDPREVENTIVA22[[Nº CAMIÓN]:[Nº CAMIÓN]],$D14,BDPREVENTIVA22[[Fecha entrada]:[Fecha entrada]],"&gt;=" &amp;$L$2,BDPREVENTIVA22[[Fecha Fin]:[Fecha Fin]],"&lt;="&amp;$L$3)&amp;" litros "&amp;BDPREVENTIVA22[[#Headers],[Agua Destilada]]&amp;", ")</f>
        <v/>
      </c>
      <c r="BC14" t="str">
        <f>+IF(SUMIFS(BDPREVENTIVA22[Aceite Caja Cambios],BDPREVENTIVA22[[Nº CAMIÓN]:[Nº CAMIÓN]],$D14,BDPREVENTIVA22[[Fecha entrada]:[Fecha entrada]],"&gt;=" &amp;$L$2,BDPREVENTIVA22[[Fecha Fin]:[Fecha Fin]],"&lt;="&amp;$L$3)=0,"",SUMIFS(BDPREVENTIVA22[Aceite Caja Cambios],BDPREVENTIVA22[[Nº CAMIÓN]:[Nº CAMIÓN]],$D14,BDPREVENTIVA22[[Fecha entrada]:[Fecha entrada]],"&gt;=" &amp;$L$2,BDPREVENTIVA22[[Fecha Fin]:[Fecha Fin]],"&lt;="&amp;$L$3)&amp;" litros "&amp;BDPREVENTIVA22[[#Headers],[Aceite Caja Cambios]]&amp;", ")</f>
        <v/>
      </c>
      <c r="BD14" t="str">
        <f>+IF(SUMIFS(BDPREVENTIVA22[Acido Baterias],BDPREVENTIVA22[[Nº CAMIÓN]:[Nº CAMIÓN]],$D14,BDPREVENTIVA22[[Fecha entrada]:[Fecha entrada]],"&gt;=" &amp;$L$2,BDPREVENTIVA22[[Fecha Fin]:[Fecha Fin]],"&lt;="&amp;$L$3)=0,"",SUMIFS(BDPREVENTIVA22[Acido Baterias],BDPREVENTIVA22[[Nº CAMIÓN]:[Nº CAMIÓN]],$D14,BDPREVENTIVA22[[Fecha entrada]:[Fecha entrada]],"&gt;=" &amp;$L$2,BDPREVENTIVA22[[Fecha Fin]:[Fecha Fin]],"&lt;="&amp;$L$3)&amp;" litros "&amp;BDPREVENTIVA22[[#Headers],[Acido Baterias]]&amp;", ")</f>
        <v/>
      </c>
      <c r="BE14" t="str">
        <f>+IF(SUMIFS(BDPREVENTIVA22[Grasa],BDPREVENTIVA22[[Nº CAMIÓN]:[Nº CAMIÓN]],$D14,BDPREVENTIVA22[[Fecha entrada]:[Fecha entrada]],"&gt;=" &amp;$L$2,BDPREVENTIVA22[[Fecha Fin]:[Fecha Fin]],"&lt;="&amp;$L$3)=0,"",SUMIFS(BDPREVENTIVA22[Grasa],BDPREVENTIVA22[[Nº CAMIÓN]:[Nº CAMIÓN]],$D14,BDPREVENTIVA22[[Fecha entrada]:[Fecha entrada]],"&gt;=" &amp;$L$2,BDPREVENTIVA22[[Fecha Fin]:[Fecha Fin]],"&lt;="&amp;$L$3)&amp;" kilos "&amp;BDPREVENTIVA22[[#Headers],[Grasa]]&amp;", ")</f>
        <v/>
      </c>
      <c r="BF14" t="str">
        <f>+IF(SUMIFS(BDPREVENTIVA22[Filtro de Aceite],BDPREVENTIVA22[[Nº CAMIÓN]:[Nº CAMIÓN]],$D14,BDPREVENTIVA22[[Fecha entrada]:[Fecha entrada]],"&gt;=" &amp;$L$2,BDPREVENTIVA22[[Fecha Fin]:[Fecha Fin]],"&lt;="&amp;$L$3)=0,"",SUMIFS(BDPREVENTIVA22[Filtro de Aceite],BDPREVENTIVA22[[Nº CAMIÓN]:[Nº CAMIÓN]],$D14,BDPREVENTIVA22[[Fecha entrada]:[Fecha entrada]],"&gt;=" &amp;$L$2,BDPREVENTIVA22[[Fecha Fin]:[Fecha Fin]],"&lt;="&amp;$L$3)&amp;" uds "&amp;BDPREVENTIVA22[[#Headers],[Filtro de Aceite]]&amp;", ")</f>
        <v/>
      </c>
      <c r="BG14" t="str">
        <f>+IF(SUMIFS(BDPREVENTIVA22[Filtro de Aire],BDPREVENTIVA22[[Nº CAMIÓN]:[Nº CAMIÓN]],$D14,BDPREVENTIVA22[[Fecha entrada]:[Fecha entrada]],"&gt;=" &amp;$L$2,BDPREVENTIVA22[[Fecha Fin]:[Fecha Fin]],"&lt;="&amp;$L$3)=0,"",SUMIFS(BDPREVENTIVA22[Filtro de Aire],BDPREVENTIVA22[[Nº CAMIÓN]:[Nº CAMIÓN]],$D14,BDPREVENTIVA22[[Fecha entrada]:[Fecha entrada]],"&gt;=" &amp;$L$2,BDPREVENTIVA22[[Fecha Fin]:[Fecha Fin]],"&lt;="&amp;$L$3)&amp;" uds "&amp;BDPREVENTIVA22[[#Headers],[Filtro de Aire]]&amp;", ")</f>
        <v/>
      </c>
      <c r="BH14" t="str">
        <f>+IF(SUMIFS(BDPREVENTIVA22[Filtro de Gasoil],BDPREVENTIVA22[[Nº CAMIÓN]:[Nº CAMIÓN]],$D14,BDPREVENTIVA22[[Fecha entrada]:[Fecha entrada]],"&gt;=" &amp;$L$2,BDPREVENTIVA22[[Fecha Fin]:[Fecha Fin]],"&lt;="&amp;$L$3)=0,"",SUMIFS(BDPREVENTIVA22[Filtro de Gasoil],BDPREVENTIVA22[[Nº CAMIÓN]:[Nº CAMIÓN]],$D14,BDPREVENTIVA22[[Fecha entrada]:[Fecha entrada]],"&gt;=" &amp;$L$2,BDPREVENTIVA22[[Fecha Fin]:[Fecha Fin]],"&lt;="&amp;$L$3)&amp;" uds "&amp;BDPREVENTIVA22[[#Headers],[Filtro de Gasoil]]&amp;", ")</f>
        <v/>
      </c>
      <c r="BI14" t="str">
        <f>+IF(SUMIFS(BDPREVENTIVA22[Filtro Hidraulico],BDPREVENTIVA22[[Nº CAMIÓN]:[Nº CAMIÓN]],$D14,BDPREVENTIVA22[[Fecha entrada]:[Fecha entrada]],"&gt;=" &amp;$L$2,BDPREVENTIVA22[[Fecha Fin]:[Fecha Fin]],"&lt;="&amp;$L$3)=0,"",SUMIFS(BDPREVENTIVA22[Filtro Hidraulico],BDPREVENTIVA22[[Nº CAMIÓN]:[Nº CAMIÓN]],$D14,BDPREVENTIVA22[[Fecha entrada]:[Fecha entrada]],"&gt;=" &amp;$L$2,BDPREVENTIVA22[[Fecha Fin]:[Fecha Fin]],"&lt;="&amp;$L$3)&amp;" uds "&amp;BDPREVENTIVA22[[#Headers],[Filtro Hidraulico]]&amp;", ")</f>
        <v/>
      </c>
      <c r="BJ14" t="str">
        <f>+IF(SUMIFS(BDPREVENTIVA22[Filtro Separador de Gasoil],BDPREVENTIVA22[[Nº CAMIÓN]:[Nº CAMIÓN]],$D14,BDPREVENTIVA22[[Fecha entrada]:[Fecha entrada]],"&gt;=" &amp;$L$2,BDPREVENTIVA22[[Fecha Fin]:[Fecha Fin]],"&lt;="&amp;$L$3)=0,"",SUMIFS(BDPREVENTIVA22[Filtro Separador de Gasoil],BDPREVENTIVA22[[Nº CAMIÓN]:[Nº CAMIÓN]],$D14,BDPREVENTIVA22[[Fecha entrada]:[Fecha entrada]],"&gt;=" &amp;$L$2,BDPREVENTIVA22[[Fecha Fin]:[Fecha Fin]],"&lt;="&amp;$L$3)&amp;" uds "&amp;BDPREVENTIVA22[[#Headers],[Filtro Separador de Gasoil]]&amp;", ")</f>
        <v/>
      </c>
      <c r="BK14" t="str">
        <f>+IF(SUMIFS(BDPREVENTIVA22[Pre-Filtro de Gasoil],BDPREVENTIVA22[[Nº CAMIÓN]:[Nº CAMIÓN]],$D14,BDPREVENTIVA22[[Fecha entrada]:[Fecha entrada]],"&gt;=" &amp;$L$2,BDPREVENTIVA22[[Fecha Fin]:[Fecha Fin]],"&lt;="&amp;$L$3)=0,"",SUMIFS(BDPREVENTIVA22[Pre-Filtro de Gasoil],BDPREVENTIVA22[[Nº CAMIÓN]:[Nº CAMIÓN]],$D14,BDPREVENTIVA22[[Fecha entrada]:[Fecha entrada]],"&gt;=" &amp;$L$2,BDPREVENTIVA22[[Fecha Fin]:[Fecha Fin]],"&lt;="&amp;$L$3)&amp;" uds "&amp;BDPREVENTIVA22[[#Headers],[Pre-Filtro de Gasoil]]&amp;", ")</f>
        <v/>
      </c>
      <c r="EC14" t="e">
        <v>#NAME?</v>
      </c>
      <c r="ED14" t="e">
        <v>#NAME?</v>
      </c>
      <c r="EE14" t="e">
        <v>#NAME?</v>
      </c>
      <c r="EF14" t="e">
        <v>#NAME?</v>
      </c>
      <c r="EG14" t="e">
        <v>#NAME?</v>
      </c>
      <c r="EH14" t="e">
        <v>#NAME?</v>
      </c>
      <c r="EI14" t="e">
        <v>#NAME?</v>
      </c>
      <c r="EJ14" t="e">
        <v>#NAME?</v>
      </c>
      <c r="EK14" t="e">
        <v>#NAME?</v>
      </c>
      <c r="EL14" t="e">
        <v>#NAME?</v>
      </c>
      <c r="EM14" t="e">
        <v>#NAME?</v>
      </c>
      <c r="EN14" t="e">
        <v>#NAME?</v>
      </c>
      <c r="EO14" t="e">
        <v>#NAME?</v>
      </c>
      <c r="EP14" t="e">
        <v>#NAME?</v>
      </c>
      <c r="EQ14" t="e">
        <v>#NAME?</v>
      </c>
    </row>
    <row r="15" spans="2:147" ht="41.45" customHeight="1" x14ac:dyDescent="0.2">
      <c r="B15" s="544"/>
      <c r="C15" s="294" t="s">
        <v>867</v>
      </c>
      <c r="D15" s="46" t="s">
        <v>54</v>
      </c>
      <c r="E15" s="47">
        <v>614219</v>
      </c>
      <c r="F15" s="47">
        <f>+COUNTIFS(BDPREVENTIVA22[[Nº CAMIÓN]:[Nº CAMIÓN]],$D15,BDPREVENTIVA22[[Fecha entrada]:[Fecha entrada]],"&gt;=" &amp;$L$2,BDPREVENTIVA22[[Fecha Fin]:[Fecha Fin]],"&lt;="&amp;$L$3,BDPREVENTIVA22[[Tipo de Mantenimiento]:[Tipo de Mantenimiento]],"Mensual")</f>
        <v>1</v>
      </c>
      <c r="G15" s="47">
        <f>+COUNTIFS(BDPREVENTIVA22[[Nº CAMIÓN]:[Nº CAMIÓN]],$D15,BDPREVENTIVA22[[Fecha entrada]:[Fecha entrada]],"&gt;=" &amp;$L$2,BDPREVENTIVA22[[Fecha Fin]:[Fecha Fin]],"&lt;="&amp;$L$3,BDPREVENTIVA22[[Tipo de Mantenimiento]:[Tipo de Mantenimiento]],"Semestral")+COUNTIFS(BDPREVENTIVA22[[Nº CAMIÓN]:[Nº CAMIÓN]],$D15,BDPREVENTIVA22[[Fecha entrada]:[Fecha entrada]],"&gt;=" &amp;$L$2,BDPREVENTIVA22[[Fecha Fin]:[Fecha Fin]],"&lt;="&amp;$L$3,BDPREVENTIVA22[[Tipo de Mantenimiento]:[Tipo de Mantenimiento]],"Cuatrimestral")</f>
        <v>0</v>
      </c>
      <c r="H15" s="47">
        <f>+COUNTIFS(BDPREVENTIVA22[[Nº CAMIÓN]:[Nº CAMIÓN]],$D15,BDPREVENTIVA22[[Fecha entrada]:[Fecha entrada]],"&gt;=" &amp;$L$2,BDPREVENTIVA22[[Fecha Fin]:[Fecha Fin]],"&lt;="&amp;$L$3,BDPREVENTIVA22[[Tipo de Mantenimiento]:[Tipo de Mantenimiento]],"Anual")</f>
        <v>0</v>
      </c>
      <c r="I15" s="47">
        <f t="shared" si="0"/>
        <v>1</v>
      </c>
      <c r="J15" s="47" t="str">
        <f>+IF(COUNTIFS(BDPREVENTIVA22[Tall/Rep],AUSERD,BDPREVENTIVA22[Nº CAMIÓN],$D15,BDPREVENTIVA22[[Fecha entrada]:[Fecha entrada]],"&gt;=" &amp;$L$2,BDPREVENTIVA22[[Fecha Fin]:[Fecha Fin]],"&lt;="&amp;$L$3)=0,"",COUNTIFS(BDPREVENTIVA22[Tall/Rep],AUSERD,BDPREVENTIVA22[Nº CAMIÓN],$D15,BDPREVENTIVA22[[Fecha entrada]:[Fecha entrada]],"&gt;=" &amp;$L$2,BDPREVENTIVA22[[Fecha Fin]:[Fecha Fin]],"&lt;="&amp;$L$3)&amp;" "&amp;AUSERD&amp;", ")&amp;IF(COUNTIFS(BDPREVENTIVA22[Tall/Rep],AAIUN,BDPREVENTIVA22[Nº CAMIÓN],$D15,BDPREVENTIVA22[[Fecha entrada]:[Fecha entrada]],"&gt;=" &amp;$L$2,BDPREVENTIVA22[[Fecha Fin]:[Fecha Fin]],"&lt;="&amp;$L$3)=0,"",COUNTIFS(BDPREVENTIVA22[Tall/Rep],AAIUN,BDPREVENTIVA22[Nº CAMIÓN],$D15,BDPREVENTIVA22[[Fecha entrada]:[Fecha entrada]],"&gt;=" &amp;$L$2,BDPREVENTIVA22[[Fecha Fin]:[Fecha Fin]],"&lt;="&amp;$L$3)&amp;" "&amp;AAIUN&amp;", ")&amp;IF(COUNTIFS(BDPREVENTIVA22[Tall/Rep],BOUJDUR,BDPREVENTIVA22[Nº CAMIÓN],$D15,BDPREVENTIVA22[[Fecha entrada]:[Fecha entrada]],"&gt;=" &amp;$L$2,BDPREVENTIVA22[[Fecha Fin]:[Fecha Fin]],"&lt;="&amp;$L$3)=0,"",COUNTIFS(BDPREVENTIVA22[Tall/Rep],BOUJDUR,BDPREVENTIVA22[Nº CAMIÓN],$D15,BDPREVENTIVA22[[Fecha entrada]:[Fecha entrada]],"&gt;=" &amp;$L$2,BDPREVENTIVA22[[Fecha Fin]:[Fecha Fin]],"&lt;="&amp;$L$3)&amp;" "&amp;BOUJDUR&amp;", ")&amp;IF(COUNTIFS(BDPREVENTIVA22[Tall/Rep],ATC,BDPREVENTIVA22[Nº CAMIÓN],$D15,BDPREVENTIVA22[[Fecha entrada]:[Fecha entrada]],"&gt;=" &amp;$L$2,BDPREVENTIVA22[[Fecha Fin]:[Fecha Fin]],"&lt;="&amp;$L$3)=0,"",COUNTIFS(BDPREVENTIVA22[Tall/Rep],ATC,BDPREVENTIVA22[Nº CAMIÓN],$D15,BDPREVENTIVA22[[Fecha entrada]:[Fecha entrada]],"&gt;=" &amp;$L$2,BDPREVENTIVA22[[Fecha Fin]:[Fecha Fin]],"&lt;="&amp;$L$3)&amp;" "&amp;ATC&amp;", ")&amp;IF(COUNTIFS(BDPREVENTIVA22[Tall/Rep],SMARA,BDPREVENTIVA22[Nº CAMIÓN],$D15,BDPREVENTIVA22[[Fecha entrada]:[Fecha entrada]],"&gt;=" &amp;$L$2,BDPREVENTIVA22[[Fecha Fin]:[Fecha Fin]],"&lt;="&amp;$L$3)=0,"",COUNTIFS(BDPREVENTIVA22[Tall/Rep],SMARA,BDPREVENTIVA22[Nº CAMIÓN],$D15,BDPREVENTIVA22[[Fecha entrada]:[Fecha entrada]],"&gt;=" &amp;$L$2,BDPREVENTIVA22[[Fecha Fin]:[Fecha Fin]],"&lt;="&amp;$L$3)&amp;" "&amp;SMARA&amp;", ")&amp;IF(COUNTIFS(BDPREVENTIVA22[Tall/Rep],DAJLA,BDPREVENTIVA22[Nº CAMIÓN],$D15,BDPREVENTIVA22[[Fecha entrada]:[Fecha entrada]],"&gt;=" &amp;$L$2,BDPREVENTIVA22[[Fecha Fin]:[Fecha Fin]],"&lt;="&amp;$L$3)=0,"",COUNTIFS(BDPREVENTIVA22[Tall/Rep],DAJLA,BDPREVENTIVA22[Nº CAMIÓN],$D15,BDPREVENTIVA22[[Fecha entrada]:[Fecha entrada]],"&gt;=" &amp;$L$2,BDPREVENTIVA22[[Fecha Fin]:[Fecha Fin]],"&lt;="&amp;$L$3)&amp;" "&amp;DAJLA&amp;", ")&amp;IF(COUNTIFS(BDPREVENTIVA22[Tall/Rep],TRANSPORT,BDPREVENTIVA22[Nº CAMIÓN],$D15,BDPREVENTIVA22[[Fecha entrada]:[Fecha entrada]],"&gt;=" &amp;$L$2,BDPREVENTIVA22[[Fecha Fin]:[Fecha Fin]],"&lt;="&amp;$L$3)=0,"",COUNTIFS(BDPREVENTIVA22[Tall/Rep],TRANSPORT,BDPREVENTIVA22[Nº CAMIÓN],$D15,BDPREVENTIVA22[[Fecha entrada]:[Fecha entrada]],"&gt;=" &amp;$L$2,BDPREVENTIVA22[[Fecha Fin]:[Fecha Fin]],"&lt;="&amp;$L$3)&amp;" "&amp;TRANSPORT&amp;", ")</f>
        <v xml:space="preserve">1 TR BOUJDUR, </v>
      </c>
      <c r="K15" s="222" t="str">
        <f t="shared" si="4"/>
        <v/>
      </c>
      <c r="L15" s="223" t="str">
        <f>+IF(SUMIFS(BDPREVENTIVA22[[coste mantenimiento]:[coste mantenimiento]],BDPREVENTIVA22[[Nº CAMIÓN]:[Nº CAMIÓN]],$D15,BDPREVENTIVA22[Fecha entrada],"&gt;="&amp;$L$2,BDPREVENTIVA22[Fecha entrada],"&lt;="&amp;$L$3)=0,"",SUMIFS(BDPREVENTIVA22[[coste mantenimiento]:[coste mantenimiento]],BDPREVENTIVA22[[Nº CAMIÓN]:[Nº CAMIÓN]],$D15,BDPREVENTIVA22[Fecha entrada],"&gt;="&amp;$L$2,BDPREVENTIVA22[Fecha entrada],"&lt;="&amp;$L$3))</f>
        <v/>
      </c>
      <c r="M15" s="47"/>
      <c r="O15" s="49"/>
      <c r="P15" s="44"/>
      <c r="Q15" s="44"/>
      <c r="R15" s="44"/>
      <c r="S15" s="44"/>
      <c r="T15" s="44"/>
      <c r="U15" s="44"/>
      <c r="V15" s="44"/>
      <c r="AW15" t="str">
        <f>+IF(SUMIFS(BDPREVENTIVA22[Aceite Motor],BDPREVENTIVA22[[Nº CAMIÓN]:[Nº CAMIÓN]],$D15,BDPREVENTIVA22[[Fecha entrada]:[Fecha entrada]],"&gt;=" &amp;$L$2,BDPREVENTIVA22[[Fecha Fin]:[Fecha Fin]],"&lt;="&amp;$L$3)=0,"",SUMIFS(BDPREVENTIVA22[Aceite Motor],BDPREVENTIVA22[[Nº CAMIÓN]:[Nº CAMIÓN]],$D15,BDPREVENTIVA22[[Fecha entrada]:[Fecha entrada]],"&gt;=" &amp;$L$2,BDPREVENTIVA22[[Fecha Fin]:[Fecha Fin]],"&lt;="&amp;$L$3)&amp;" litros "&amp;BDPREVENTIVA22[[#Headers],[Aceite Motor]]&amp;", ")</f>
        <v/>
      </c>
      <c r="AX15" t="str">
        <f>+IF(SUMIFS(BDPREVENTIVA22[Anticongelante],BDPREVENTIVA22[[Nº CAMIÓN]:[Nº CAMIÓN]],$D15,BDPREVENTIVA22[[Fecha entrada]:[Fecha entrada]],"&gt;=" &amp;$L$2,BDPREVENTIVA22[[Fecha Fin]:[Fecha Fin]],"&lt;="&amp;$L$3)=0,"",SUMIFS(BDPREVENTIVA22[Anticongelante],BDPREVENTIVA22[[Nº CAMIÓN]:[Nº CAMIÓN]],$D15,BDPREVENTIVA22[[Fecha entrada]:[Fecha entrada]],"&gt;=" &amp;$L$2,BDPREVENTIVA22[[Fecha Fin]:[Fecha Fin]],"&lt;="&amp;$L$3)&amp;" litros "&amp;BDPREVENTIVA22[[#Headers],[Anticongelante]]&amp;", ")</f>
        <v/>
      </c>
      <c r="AY15" t="str">
        <f>+IF(SUMIFS(BDPREVENTIVA22[Liquido de Embrague],BDPREVENTIVA22[[Nº CAMIÓN]:[Nº CAMIÓN]],$D15,BDPREVENTIVA22[[Fecha entrada]:[Fecha entrada]],"&gt;=" &amp;$L$2,BDPREVENTIVA22[[Fecha Fin]:[Fecha Fin]],"&lt;="&amp;$L$3)=0,"",SUMIFS(BDPREVENTIVA22[Liquido de Embrague],BDPREVENTIVA22[[Nº CAMIÓN]:[Nº CAMIÓN]],$D15,BDPREVENTIVA22[[Fecha entrada]:[Fecha entrada]],"&gt;=" &amp;$L$2,BDPREVENTIVA22[[Fecha Fin]:[Fecha Fin]],"&lt;="&amp;$L$3)&amp;" litros "&amp;BDPREVENTIVA22[[#Headers],[Liquido de Embrague]]&amp;", ")</f>
        <v/>
      </c>
      <c r="AZ15" t="str">
        <f>+IF(SUMIFS(BDPREVENTIVA22[Liquido Direccion],BDPREVENTIVA22[[Nº CAMIÓN]:[Nº CAMIÓN]],$D15,BDPREVENTIVA22[[Fecha entrada]:[Fecha entrada]],"&gt;=" &amp;$L$2,BDPREVENTIVA22[[Fecha Fin]:[Fecha Fin]],"&lt;="&amp;$L$3)=0,"",SUMIFS(BDPREVENTIVA22[Liquido Direccion],BDPREVENTIVA22[[Nº CAMIÓN]:[Nº CAMIÓN]],$D15,BDPREVENTIVA22[[Fecha entrada]:[Fecha entrada]],"&gt;=" &amp;$L$2,BDPREVENTIVA22[[Fecha Fin]:[Fecha Fin]],"&lt;="&amp;$L$3)&amp;" litros "&amp;BDPREVENTIVA22[[#Headers],[Liquido Direccion]]&amp;", ")</f>
        <v/>
      </c>
      <c r="BA15" t="str">
        <f>+IF(SUMIFS(BDPREVENTIVA22[Liquido de Freno],BDPREVENTIVA22[[Nº CAMIÓN]:[Nº CAMIÓN]],$D15,BDPREVENTIVA22[[Fecha entrada]:[Fecha entrada]],"&gt;=" &amp;$L$2,BDPREVENTIVA22[[Fecha Fin]:[Fecha Fin]],"&lt;="&amp;$L$3)=0,"",SUMIFS(BDPREVENTIVA22[Liquido de Freno],BDPREVENTIVA22[[Nº CAMIÓN]:[Nº CAMIÓN]],$D15,BDPREVENTIVA22[[Fecha entrada]:[Fecha entrada]],"&gt;=" &amp;$L$2,BDPREVENTIVA22[[Fecha Fin]:[Fecha Fin]],"&lt;="&amp;$L$3)&amp;" litros "&amp;BDPREVENTIVA22[[#Headers],[Liquido de Freno]]&amp;", ")</f>
        <v/>
      </c>
      <c r="BB15" t="str">
        <f>+IF(SUMIFS(BDPREVENTIVA22[Agua Destilada],BDPREVENTIVA22[[Nº CAMIÓN]:[Nº CAMIÓN]],$D15,BDPREVENTIVA22[[Fecha entrada]:[Fecha entrada]],"&gt;=" &amp;$L$2,BDPREVENTIVA22[[Fecha Fin]:[Fecha Fin]],"&lt;="&amp;$L$3)=0,"",SUMIFS(BDPREVENTIVA22[Agua Destilada],BDPREVENTIVA22[[Nº CAMIÓN]:[Nº CAMIÓN]],$D15,BDPREVENTIVA22[[Fecha entrada]:[Fecha entrada]],"&gt;=" &amp;$L$2,BDPREVENTIVA22[[Fecha Fin]:[Fecha Fin]],"&lt;="&amp;$L$3)&amp;" litros "&amp;BDPREVENTIVA22[[#Headers],[Agua Destilada]]&amp;", ")</f>
        <v/>
      </c>
      <c r="BC15" t="str">
        <f>+IF(SUMIFS(BDPREVENTIVA22[Aceite Caja Cambios],BDPREVENTIVA22[[Nº CAMIÓN]:[Nº CAMIÓN]],$D15,BDPREVENTIVA22[[Fecha entrada]:[Fecha entrada]],"&gt;=" &amp;$L$2,BDPREVENTIVA22[[Fecha Fin]:[Fecha Fin]],"&lt;="&amp;$L$3)=0,"",SUMIFS(BDPREVENTIVA22[Aceite Caja Cambios],BDPREVENTIVA22[[Nº CAMIÓN]:[Nº CAMIÓN]],$D15,BDPREVENTIVA22[[Fecha entrada]:[Fecha entrada]],"&gt;=" &amp;$L$2,BDPREVENTIVA22[[Fecha Fin]:[Fecha Fin]],"&lt;="&amp;$L$3)&amp;" litros "&amp;BDPREVENTIVA22[[#Headers],[Aceite Caja Cambios]]&amp;", ")</f>
        <v/>
      </c>
      <c r="BD15" t="str">
        <f>+IF(SUMIFS(BDPREVENTIVA22[Acido Baterias],BDPREVENTIVA22[[Nº CAMIÓN]:[Nº CAMIÓN]],$D15,BDPREVENTIVA22[[Fecha entrada]:[Fecha entrada]],"&gt;=" &amp;$L$2,BDPREVENTIVA22[[Fecha Fin]:[Fecha Fin]],"&lt;="&amp;$L$3)=0,"",SUMIFS(BDPREVENTIVA22[Acido Baterias],BDPREVENTIVA22[[Nº CAMIÓN]:[Nº CAMIÓN]],$D15,BDPREVENTIVA22[[Fecha entrada]:[Fecha entrada]],"&gt;=" &amp;$L$2,BDPREVENTIVA22[[Fecha Fin]:[Fecha Fin]],"&lt;="&amp;$L$3)&amp;" litros "&amp;BDPREVENTIVA22[[#Headers],[Acido Baterias]]&amp;", ")</f>
        <v/>
      </c>
      <c r="BE15" t="str">
        <f>+IF(SUMIFS(BDPREVENTIVA22[Grasa],BDPREVENTIVA22[[Nº CAMIÓN]:[Nº CAMIÓN]],$D15,BDPREVENTIVA22[[Fecha entrada]:[Fecha entrada]],"&gt;=" &amp;$L$2,BDPREVENTIVA22[[Fecha Fin]:[Fecha Fin]],"&lt;="&amp;$L$3)=0,"",SUMIFS(BDPREVENTIVA22[Grasa],BDPREVENTIVA22[[Nº CAMIÓN]:[Nº CAMIÓN]],$D15,BDPREVENTIVA22[[Fecha entrada]:[Fecha entrada]],"&gt;=" &amp;$L$2,BDPREVENTIVA22[[Fecha Fin]:[Fecha Fin]],"&lt;="&amp;$L$3)&amp;" kilos "&amp;BDPREVENTIVA22[[#Headers],[Grasa]]&amp;", ")</f>
        <v/>
      </c>
      <c r="BF15" t="str">
        <f>+IF(SUMIFS(BDPREVENTIVA22[Filtro de Aceite],BDPREVENTIVA22[[Nº CAMIÓN]:[Nº CAMIÓN]],$D15,BDPREVENTIVA22[[Fecha entrada]:[Fecha entrada]],"&gt;=" &amp;$L$2,BDPREVENTIVA22[[Fecha Fin]:[Fecha Fin]],"&lt;="&amp;$L$3)=0,"",SUMIFS(BDPREVENTIVA22[Filtro de Aceite],BDPREVENTIVA22[[Nº CAMIÓN]:[Nº CAMIÓN]],$D15,BDPREVENTIVA22[[Fecha entrada]:[Fecha entrada]],"&gt;=" &amp;$L$2,BDPREVENTIVA22[[Fecha Fin]:[Fecha Fin]],"&lt;="&amp;$L$3)&amp;" uds "&amp;BDPREVENTIVA22[[#Headers],[Filtro de Aceite]]&amp;", ")</f>
        <v/>
      </c>
      <c r="BG15" t="str">
        <f>+IF(SUMIFS(BDPREVENTIVA22[Filtro de Aire],BDPREVENTIVA22[[Nº CAMIÓN]:[Nº CAMIÓN]],$D15,BDPREVENTIVA22[[Fecha entrada]:[Fecha entrada]],"&gt;=" &amp;$L$2,BDPREVENTIVA22[[Fecha Fin]:[Fecha Fin]],"&lt;="&amp;$L$3)=0,"",SUMIFS(BDPREVENTIVA22[Filtro de Aire],BDPREVENTIVA22[[Nº CAMIÓN]:[Nº CAMIÓN]],$D15,BDPREVENTIVA22[[Fecha entrada]:[Fecha entrada]],"&gt;=" &amp;$L$2,BDPREVENTIVA22[[Fecha Fin]:[Fecha Fin]],"&lt;="&amp;$L$3)&amp;" uds "&amp;BDPREVENTIVA22[[#Headers],[Filtro de Aire]]&amp;", ")</f>
        <v/>
      </c>
      <c r="BH15" t="str">
        <f>+IF(SUMIFS(BDPREVENTIVA22[Filtro de Gasoil],BDPREVENTIVA22[[Nº CAMIÓN]:[Nº CAMIÓN]],$D15,BDPREVENTIVA22[[Fecha entrada]:[Fecha entrada]],"&gt;=" &amp;$L$2,BDPREVENTIVA22[[Fecha Fin]:[Fecha Fin]],"&lt;="&amp;$L$3)=0,"",SUMIFS(BDPREVENTIVA22[Filtro de Gasoil],BDPREVENTIVA22[[Nº CAMIÓN]:[Nº CAMIÓN]],$D15,BDPREVENTIVA22[[Fecha entrada]:[Fecha entrada]],"&gt;=" &amp;$L$2,BDPREVENTIVA22[[Fecha Fin]:[Fecha Fin]],"&lt;="&amp;$L$3)&amp;" uds "&amp;BDPREVENTIVA22[[#Headers],[Filtro de Gasoil]]&amp;", ")</f>
        <v/>
      </c>
      <c r="BI15" t="str">
        <f>+IF(SUMIFS(BDPREVENTIVA22[Filtro Hidraulico],BDPREVENTIVA22[[Nº CAMIÓN]:[Nº CAMIÓN]],$D15,BDPREVENTIVA22[[Fecha entrada]:[Fecha entrada]],"&gt;=" &amp;$L$2,BDPREVENTIVA22[[Fecha Fin]:[Fecha Fin]],"&lt;="&amp;$L$3)=0,"",SUMIFS(BDPREVENTIVA22[Filtro Hidraulico],BDPREVENTIVA22[[Nº CAMIÓN]:[Nº CAMIÓN]],$D15,BDPREVENTIVA22[[Fecha entrada]:[Fecha entrada]],"&gt;=" &amp;$L$2,BDPREVENTIVA22[[Fecha Fin]:[Fecha Fin]],"&lt;="&amp;$L$3)&amp;" uds "&amp;BDPREVENTIVA22[[#Headers],[Filtro Hidraulico]]&amp;", ")</f>
        <v/>
      </c>
      <c r="BJ15" t="str">
        <f>+IF(SUMIFS(BDPREVENTIVA22[Filtro Separador de Gasoil],BDPREVENTIVA22[[Nº CAMIÓN]:[Nº CAMIÓN]],$D15,BDPREVENTIVA22[[Fecha entrada]:[Fecha entrada]],"&gt;=" &amp;$L$2,BDPREVENTIVA22[[Fecha Fin]:[Fecha Fin]],"&lt;="&amp;$L$3)=0,"",SUMIFS(BDPREVENTIVA22[Filtro Separador de Gasoil],BDPREVENTIVA22[[Nº CAMIÓN]:[Nº CAMIÓN]],$D15,BDPREVENTIVA22[[Fecha entrada]:[Fecha entrada]],"&gt;=" &amp;$L$2,BDPREVENTIVA22[[Fecha Fin]:[Fecha Fin]],"&lt;="&amp;$L$3)&amp;" uds "&amp;BDPREVENTIVA22[[#Headers],[Filtro Separador de Gasoil]]&amp;", ")</f>
        <v/>
      </c>
      <c r="BK15" t="str">
        <f>+IF(SUMIFS(BDPREVENTIVA22[Pre-Filtro de Gasoil],BDPREVENTIVA22[[Nº CAMIÓN]:[Nº CAMIÓN]],$D15,BDPREVENTIVA22[[Fecha entrada]:[Fecha entrada]],"&gt;=" &amp;$L$2,BDPREVENTIVA22[[Fecha Fin]:[Fecha Fin]],"&lt;="&amp;$L$3)=0,"",SUMIFS(BDPREVENTIVA22[Pre-Filtro de Gasoil],BDPREVENTIVA22[[Nº CAMIÓN]:[Nº CAMIÓN]],$D15,BDPREVENTIVA22[[Fecha entrada]:[Fecha entrada]],"&gt;=" &amp;$L$2,BDPREVENTIVA22[[Fecha Fin]:[Fecha Fin]],"&lt;="&amp;$L$3)&amp;" uds "&amp;BDPREVENTIVA22[[#Headers],[Pre-Filtro de Gasoil]]&amp;", ")</f>
        <v/>
      </c>
      <c r="EC15" t="e">
        <v>#NAME?</v>
      </c>
      <c r="ED15" t="e">
        <v>#NAME?</v>
      </c>
      <c r="EE15" t="e">
        <v>#NAME?</v>
      </c>
      <c r="EF15" t="e">
        <v>#NAME?</v>
      </c>
      <c r="EG15" t="e">
        <v>#NAME?</v>
      </c>
      <c r="EH15" t="e">
        <v>#NAME?</v>
      </c>
      <c r="EI15" t="e">
        <v>#NAME?</v>
      </c>
      <c r="EJ15" t="e">
        <v>#NAME?</v>
      </c>
      <c r="EK15" t="e">
        <v>#NAME?</v>
      </c>
      <c r="EL15" t="e">
        <v>#NAME?</v>
      </c>
      <c r="EM15" t="e">
        <v>#NAME?</v>
      </c>
      <c r="EN15" t="e">
        <v>#NAME?</v>
      </c>
      <c r="EO15" t="e">
        <v>#NAME?</v>
      </c>
      <c r="EP15" t="e">
        <v>#NAME?</v>
      </c>
      <c r="EQ15" t="e">
        <v>#NAME?</v>
      </c>
    </row>
    <row r="16" spans="2:147" ht="24" customHeight="1" x14ac:dyDescent="0.2">
      <c r="B16" s="544"/>
      <c r="C16" s="294" t="s">
        <v>91</v>
      </c>
      <c r="D16" s="48" t="s">
        <v>36</v>
      </c>
      <c r="E16" s="41">
        <v>614236</v>
      </c>
      <c r="F16" s="41">
        <f>+COUNTIFS(BDPREVENTIVA22[[Nº CAMIÓN]:[Nº CAMIÓN]],$D16,BDPREVENTIVA22[[Fecha entrada]:[Fecha entrada]],"&gt;=" &amp;$L$2,BDPREVENTIVA22[[Fecha Fin]:[Fecha Fin]],"&lt;="&amp;$L$3,BDPREVENTIVA22[[Tipo de Mantenimiento]:[Tipo de Mantenimiento]],"Mensual")</f>
        <v>0</v>
      </c>
      <c r="G16" s="41">
        <f>+COUNTIFS(BDPREVENTIVA22[[Nº CAMIÓN]:[Nº CAMIÓN]],$D16,BDPREVENTIVA22[[Fecha entrada]:[Fecha entrada]],"&gt;=" &amp;$L$2,BDPREVENTIVA22[[Fecha Fin]:[Fecha Fin]],"&lt;="&amp;$L$3,BDPREVENTIVA22[[Tipo de Mantenimiento]:[Tipo de Mantenimiento]],"Semestral")+COUNTIFS(BDPREVENTIVA22[[Nº CAMIÓN]:[Nº CAMIÓN]],$D16,BDPREVENTIVA22[[Fecha entrada]:[Fecha entrada]],"&gt;=" &amp;$L$2,BDPREVENTIVA22[[Fecha Fin]:[Fecha Fin]],"&lt;="&amp;$L$3,BDPREVENTIVA22[[Tipo de Mantenimiento]:[Tipo de Mantenimiento]],"Cuatrimestral")</f>
        <v>0</v>
      </c>
      <c r="H16" s="41">
        <f>+COUNTIFS(BDPREVENTIVA22[[Nº CAMIÓN]:[Nº CAMIÓN]],$D16,BDPREVENTIVA22[[Fecha entrada]:[Fecha entrada]],"&gt;=" &amp;$L$2,BDPREVENTIVA22[[Fecha Fin]:[Fecha Fin]],"&lt;="&amp;$L$3,BDPREVENTIVA22[[Tipo de Mantenimiento]:[Tipo de Mantenimiento]],"Anual")</f>
        <v>0</v>
      </c>
      <c r="I16" s="41">
        <f t="shared" si="0"/>
        <v>0</v>
      </c>
      <c r="J16" s="41" t="str">
        <f>+IF(COUNTIFS(BDPREVENTIVA22[Tall/Rep],AUSERD,BDPREVENTIVA22[Nº CAMIÓN],$D16,BDPREVENTIVA22[[Fecha entrada]:[Fecha entrada]],"&gt;=" &amp;$L$2,BDPREVENTIVA22[[Fecha Fin]:[Fecha Fin]],"&lt;="&amp;$L$3)=0,"",COUNTIFS(BDPREVENTIVA22[Tall/Rep],AUSERD,BDPREVENTIVA22[Nº CAMIÓN],$D16,BDPREVENTIVA22[[Fecha entrada]:[Fecha entrada]],"&gt;=" &amp;$L$2,BDPREVENTIVA22[[Fecha Fin]:[Fecha Fin]],"&lt;="&amp;$L$3)&amp;" "&amp;AUSERD&amp;", ")&amp;IF(COUNTIFS(BDPREVENTIVA22[Tall/Rep],AAIUN,BDPREVENTIVA22[Nº CAMIÓN],$D16,BDPREVENTIVA22[[Fecha entrada]:[Fecha entrada]],"&gt;=" &amp;$L$2,BDPREVENTIVA22[[Fecha Fin]:[Fecha Fin]],"&lt;="&amp;$L$3)=0,"",COUNTIFS(BDPREVENTIVA22[Tall/Rep],AAIUN,BDPREVENTIVA22[Nº CAMIÓN],$D16,BDPREVENTIVA22[[Fecha entrada]:[Fecha entrada]],"&gt;=" &amp;$L$2,BDPREVENTIVA22[[Fecha Fin]:[Fecha Fin]],"&lt;="&amp;$L$3)&amp;" "&amp;AAIUN&amp;", ")&amp;IF(COUNTIFS(BDPREVENTIVA22[Tall/Rep],BOUJDUR,BDPREVENTIVA22[Nº CAMIÓN],$D16,BDPREVENTIVA22[[Fecha entrada]:[Fecha entrada]],"&gt;=" &amp;$L$2,BDPREVENTIVA22[[Fecha Fin]:[Fecha Fin]],"&lt;="&amp;$L$3)=0,"",COUNTIFS(BDPREVENTIVA22[Tall/Rep],BOUJDUR,BDPREVENTIVA22[Nº CAMIÓN],$D16,BDPREVENTIVA22[[Fecha entrada]:[Fecha entrada]],"&gt;=" &amp;$L$2,BDPREVENTIVA22[[Fecha Fin]:[Fecha Fin]],"&lt;="&amp;$L$3)&amp;" "&amp;BOUJDUR&amp;", ")&amp;IF(COUNTIFS(BDPREVENTIVA22[Tall/Rep],ATC,BDPREVENTIVA22[Nº CAMIÓN],$D16,BDPREVENTIVA22[[Fecha entrada]:[Fecha entrada]],"&gt;=" &amp;$L$2,BDPREVENTIVA22[[Fecha Fin]:[Fecha Fin]],"&lt;="&amp;$L$3)=0,"",COUNTIFS(BDPREVENTIVA22[Tall/Rep],ATC,BDPREVENTIVA22[Nº CAMIÓN],$D16,BDPREVENTIVA22[[Fecha entrada]:[Fecha entrada]],"&gt;=" &amp;$L$2,BDPREVENTIVA22[[Fecha Fin]:[Fecha Fin]],"&lt;="&amp;$L$3)&amp;" "&amp;ATC&amp;", ")&amp;IF(COUNTIFS(BDPREVENTIVA22[Tall/Rep],SMARA,BDPREVENTIVA22[Nº CAMIÓN],$D16,BDPREVENTIVA22[[Fecha entrada]:[Fecha entrada]],"&gt;=" &amp;$L$2,BDPREVENTIVA22[[Fecha Fin]:[Fecha Fin]],"&lt;="&amp;$L$3)=0,"",COUNTIFS(BDPREVENTIVA22[Tall/Rep],SMARA,BDPREVENTIVA22[Nº CAMIÓN],$D16,BDPREVENTIVA22[[Fecha entrada]:[Fecha entrada]],"&gt;=" &amp;$L$2,BDPREVENTIVA22[[Fecha Fin]:[Fecha Fin]],"&lt;="&amp;$L$3)&amp;" "&amp;SMARA&amp;", ")&amp;IF(COUNTIFS(BDPREVENTIVA22[Tall/Rep],DAJLA,BDPREVENTIVA22[Nº CAMIÓN],$D16,BDPREVENTIVA22[[Fecha entrada]:[Fecha entrada]],"&gt;=" &amp;$L$2,BDPREVENTIVA22[[Fecha Fin]:[Fecha Fin]],"&lt;="&amp;$L$3)=0,"",COUNTIFS(BDPREVENTIVA22[Tall/Rep],DAJLA,BDPREVENTIVA22[Nº CAMIÓN],$D16,BDPREVENTIVA22[[Fecha entrada]:[Fecha entrada]],"&gt;=" &amp;$L$2,BDPREVENTIVA22[[Fecha Fin]:[Fecha Fin]],"&lt;="&amp;$L$3)&amp;" "&amp;DAJLA&amp;", ")&amp;IF(COUNTIFS(BDPREVENTIVA22[Tall/Rep],TRANSPORT,BDPREVENTIVA22[Nº CAMIÓN],$D16,BDPREVENTIVA22[[Fecha entrada]:[Fecha entrada]],"&gt;=" &amp;$L$2,BDPREVENTIVA22[[Fecha Fin]:[Fecha Fin]],"&lt;="&amp;$L$3)=0,"",COUNTIFS(BDPREVENTIVA22[Tall/Rep],TRANSPORT,BDPREVENTIVA22[Nº CAMIÓN],$D16,BDPREVENTIVA22[[Fecha entrada]:[Fecha entrada]],"&gt;=" &amp;$L$2,BDPREVENTIVA22[[Fecha Fin]:[Fecha Fin]],"&lt;="&amp;$L$3)&amp;" "&amp;TRANSPORT&amp;", ")</f>
        <v/>
      </c>
      <c r="K16" s="219" t="str">
        <f t="shared" si="4"/>
        <v/>
      </c>
      <c r="L16" s="220" t="str">
        <f>+IF(SUMIFS(BDPREVENTIVA22[[coste mantenimiento]:[coste mantenimiento]],BDPREVENTIVA22[[Nº CAMIÓN]:[Nº CAMIÓN]],$D16,BDPREVENTIVA22[Fecha entrada],"&gt;="&amp;$L$2,BDPREVENTIVA22[Fecha entrada],"&lt;="&amp;$L$3)=0,"",SUMIFS(BDPREVENTIVA22[[coste mantenimiento]:[coste mantenimiento]],BDPREVENTIVA22[[Nº CAMIÓN]:[Nº CAMIÓN]],$D16,BDPREVENTIVA22[Fecha entrada],"&gt;="&amp;$L$2,BDPREVENTIVA22[Fecha entrada],"&lt;="&amp;$L$3))</f>
        <v/>
      </c>
      <c r="M16" s="41"/>
      <c r="O16" s="49"/>
      <c r="P16" s="44"/>
      <c r="Q16" s="44"/>
      <c r="R16" s="44"/>
      <c r="S16" s="44"/>
      <c r="T16" s="44"/>
      <c r="U16" s="44"/>
      <c r="V16" s="44"/>
      <c r="AW16" t="str">
        <f>+IF(SUMIFS(BDPREVENTIVA22[Aceite Motor],BDPREVENTIVA22[[Nº CAMIÓN]:[Nº CAMIÓN]],$D16,BDPREVENTIVA22[[Fecha entrada]:[Fecha entrada]],"&gt;=" &amp;$L$2,BDPREVENTIVA22[[Fecha Fin]:[Fecha Fin]],"&lt;="&amp;$L$3)=0,"",SUMIFS(BDPREVENTIVA22[Aceite Motor],BDPREVENTIVA22[[Nº CAMIÓN]:[Nº CAMIÓN]],$D16,BDPREVENTIVA22[[Fecha entrada]:[Fecha entrada]],"&gt;=" &amp;$L$2,BDPREVENTIVA22[[Fecha Fin]:[Fecha Fin]],"&lt;="&amp;$L$3)&amp;" litros "&amp;BDPREVENTIVA22[[#Headers],[Aceite Motor]]&amp;", ")</f>
        <v/>
      </c>
      <c r="AX16" t="str">
        <f>+IF(SUMIFS(BDPREVENTIVA22[Anticongelante],BDPREVENTIVA22[[Nº CAMIÓN]:[Nº CAMIÓN]],$D16,BDPREVENTIVA22[[Fecha entrada]:[Fecha entrada]],"&gt;=" &amp;$L$2,BDPREVENTIVA22[[Fecha Fin]:[Fecha Fin]],"&lt;="&amp;$L$3)=0,"",SUMIFS(BDPREVENTIVA22[Anticongelante],BDPREVENTIVA22[[Nº CAMIÓN]:[Nº CAMIÓN]],$D16,BDPREVENTIVA22[[Fecha entrada]:[Fecha entrada]],"&gt;=" &amp;$L$2,BDPREVENTIVA22[[Fecha Fin]:[Fecha Fin]],"&lt;="&amp;$L$3)&amp;" litros "&amp;BDPREVENTIVA22[[#Headers],[Anticongelante]]&amp;", ")</f>
        <v/>
      </c>
      <c r="AY16" t="str">
        <f>+IF(SUMIFS(BDPREVENTIVA22[Liquido de Embrague],BDPREVENTIVA22[[Nº CAMIÓN]:[Nº CAMIÓN]],$D16,BDPREVENTIVA22[[Fecha entrada]:[Fecha entrada]],"&gt;=" &amp;$L$2,BDPREVENTIVA22[[Fecha Fin]:[Fecha Fin]],"&lt;="&amp;$L$3)=0,"",SUMIFS(BDPREVENTIVA22[Liquido de Embrague],BDPREVENTIVA22[[Nº CAMIÓN]:[Nº CAMIÓN]],$D16,BDPREVENTIVA22[[Fecha entrada]:[Fecha entrada]],"&gt;=" &amp;$L$2,BDPREVENTIVA22[[Fecha Fin]:[Fecha Fin]],"&lt;="&amp;$L$3)&amp;" litros "&amp;BDPREVENTIVA22[[#Headers],[Liquido de Embrague]]&amp;", ")</f>
        <v/>
      </c>
      <c r="AZ16" t="str">
        <f>+IF(SUMIFS(BDPREVENTIVA22[Liquido Direccion],BDPREVENTIVA22[[Nº CAMIÓN]:[Nº CAMIÓN]],$D16,BDPREVENTIVA22[[Fecha entrada]:[Fecha entrada]],"&gt;=" &amp;$L$2,BDPREVENTIVA22[[Fecha Fin]:[Fecha Fin]],"&lt;="&amp;$L$3)=0,"",SUMIFS(BDPREVENTIVA22[Liquido Direccion],BDPREVENTIVA22[[Nº CAMIÓN]:[Nº CAMIÓN]],$D16,BDPREVENTIVA22[[Fecha entrada]:[Fecha entrada]],"&gt;=" &amp;$L$2,BDPREVENTIVA22[[Fecha Fin]:[Fecha Fin]],"&lt;="&amp;$L$3)&amp;" litros "&amp;BDPREVENTIVA22[[#Headers],[Liquido Direccion]]&amp;", ")</f>
        <v/>
      </c>
      <c r="BA16" t="str">
        <f>+IF(SUMIFS(BDPREVENTIVA22[Liquido de Freno],BDPREVENTIVA22[[Nº CAMIÓN]:[Nº CAMIÓN]],$D16,BDPREVENTIVA22[[Fecha entrada]:[Fecha entrada]],"&gt;=" &amp;$L$2,BDPREVENTIVA22[[Fecha Fin]:[Fecha Fin]],"&lt;="&amp;$L$3)=0,"",SUMIFS(BDPREVENTIVA22[Liquido de Freno],BDPREVENTIVA22[[Nº CAMIÓN]:[Nº CAMIÓN]],$D16,BDPREVENTIVA22[[Fecha entrada]:[Fecha entrada]],"&gt;=" &amp;$L$2,BDPREVENTIVA22[[Fecha Fin]:[Fecha Fin]],"&lt;="&amp;$L$3)&amp;" litros "&amp;BDPREVENTIVA22[[#Headers],[Liquido de Freno]]&amp;", ")</f>
        <v/>
      </c>
      <c r="BB16" t="str">
        <f>+IF(SUMIFS(BDPREVENTIVA22[Agua Destilada],BDPREVENTIVA22[[Nº CAMIÓN]:[Nº CAMIÓN]],$D16,BDPREVENTIVA22[[Fecha entrada]:[Fecha entrada]],"&gt;=" &amp;$L$2,BDPREVENTIVA22[[Fecha Fin]:[Fecha Fin]],"&lt;="&amp;$L$3)=0,"",SUMIFS(BDPREVENTIVA22[Agua Destilada],BDPREVENTIVA22[[Nº CAMIÓN]:[Nº CAMIÓN]],$D16,BDPREVENTIVA22[[Fecha entrada]:[Fecha entrada]],"&gt;=" &amp;$L$2,BDPREVENTIVA22[[Fecha Fin]:[Fecha Fin]],"&lt;="&amp;$L$3)&amp;" litros "&amp;BDPREVENTIVA22[[#Headers],[Agua Destilada]]&amp;", ")</f>
        <v/>
      </c>
      <c r="BC16" t="str">
        <f>+IF(SUMIFS(BDPREVENTIVA22[Aceite Caja Cambios],BDPREVENTIVA22[[Nº CAMIÓN]:[Nº CAMIÓN]],$D16,BDPREVENTIVA22[[Fecha entrada]:[Fecha entrada]],"&gt;=" &amp;$L$2,BDPREVENTIVA22[[Fecha Fin]:[Fecha Fin]],"&lt;="&amp;$L$3)=0,"",SUMIFS(BDPREVENTIVA22[Aceite Caja Cambios],BDPREVENTIVA22[[Nº CAMIÓN]:[Nº CAMIÓN]],$D16,BDPREVENTIVA22[[Fecha entrada]:[Fecha entrada]],"&gt;=" &amp;$L$2,BDPREVENTIVA22[[Fecha Fin]:[Fecha Fin]],"&lt;="&amp;$L$3)&amp;" litros "&amp;BDPREVENTIVA22[[#Headers],[Aceite Caja Cambios]]&amp;", ")</f>
        <v/>
      </c>
      <c r="BD16" t="str">
        <f>+IF(SUMIFS(BDPREVENTIVA22[Acido Baterias],BDPREVENTIVA22[[Nº CAMIÓN]:[Nº CAMIÓN]],$D16,BDPREVENTIVA22[[Fecha entrada]:[Fecha entrada]],"&gt;=" &amp;$L$2,BDPREVENTIVA22[[Fecha Fin]:[Fecha Fin]],"&lt;="&amp;$L$3)=0,"",SUMIFS(BDPREVENTIVA22[Acido Baterias],BDPREVENTIVA22[[Nº CAMIÓN]:[Nº CAMIÓN]],$D16,BDPREVENTIVA22[[Fecha entrada]:[Fecha entrada]],"&gt;=" &amp;$L$2,BDPREVENTIVA22[[Fecha Fin]:[Fecha Fin]],"&lt;="&amp;$L$3)&amp;" litros "&amp;BDPREVENTIVA22[[#Headers],[Acido Baterias]]&amp;", ")</f>
        <v/>
      </c>
      <c r="BE16" t="str">
        <f>+IF(SUMIFS(BDPREVENTIVA22[Grasa],BDPREVENTIVA22[[Nº CAMIÓN]:[Nº CAMIÓN]],$D16,BDPREVENTIVA22[[Fecha entrada]:[Fecha entrada]],"&gt;=" &amp;$L$2,BDPREVENTIVA22[[Fecha Fin]:[Fecha Fin]],"&lt;="&amp;$L$3)=0,"",SUMIFS(BDPREVENTIVA22[Grasa],BDPREVENTIVA22[[Nº CAMIÓN]:[Nº CAMIÓN]],$D16,BDPREVENTIVA22[[Fecha entrada]:[Fecha entrada]],"&gt;=" &amp;$L$2,BDPREVENTIVA22[[Fecha Fin]:[Fecha Fin]],"&lt;="&amp;$L$3)&amp;" kilos "&amp;BDPREVENTIVA22[[#Headers],[Grasa]]&amp;", ")</f>
        <v/>
      </c>
      <c r="BF16" t="str">
        <f>+IF(SUMIFS(BDPREVENTIVA22[Filtro de Aceite],BDPREVENTIVA22[[Nº CAMIÓN]:[Nº CAMIÓN]],$D16,BDPREVENTIVA22[[Fecha entrada]:[Fecha entrada]],"&gt;=" &amp;$L$2,BDPREVENTIVA22[[Fecha Fin]:[Fecha Fin]],"&lt;="&amp;$L$3)=0,"",SUMIFS(BDPREVENTIVA22[Filtro de Aceite],BDPREVENTIVA22[[Nº CAMIÓN]:[Nº CAMIÓN]],$D16,BDPREVENTIVA22[[Fecha entrada]:[Fecha entrada]],"&gt;=" &amp;$L$2,BDPREVENTIVA22[[Fecha Fin]:[Fecha Fin]],"&lt;="&amp;$L$3)&amp;" uds "&amp;BDPREVENTIVA22[[#Headers],[Filtro de Aceite]]&amp;", ")</f>
        <v/>
      </c>
      <c r="BG16" t="str">
        <f>+IF(SUMIFS(BDPREVENTIVA22[Filtro de Aire],BDPREVENTIVA22[[Nº CAMIÓN]:[Nº CAMIÓN]],$D16,BDPREVENTIVA22[[Fecha entrada]:[Fecha entrada]],"&gt;=" &amp;$L$2,BDPREVENTIVA22[[Fecha Fin]:[Fecha Fin]],"&lt;="&amp;$L$3)=0,"",SUMIFS(BDPREVENTIVA22[Filtro de Aire],BDPREVENTIVA22[[Nº CAMIÓN]:[Nº CAMIÓN]],$D16,BDPREVENTIVA22[[Fecha entrada]:[Fecha entrada]],"&gt;=" &amp;$L$2,BDPREVENTIVA22[[Fecha Fin]:[Fecha Fin]],"&lt;="&amp;$L$3)&amp;" uds "&amp;BDPREVENTIVA22[[#Headers],[Filtro de Aire]]&amp;", ")</f>
        <v/>
      </c>
      <c r="BH16" t="str">
        <f>+IF(SUMIFS(BDPREVENTIVA22[Filtro de Gasoil],BDPREVENTIVA22[[Nº CAMIÓN]:[Nº CAMIÓN]],$D16,BDPREVENTIVA22[[Fecha entrada]:[Fecha entrada]],"&gt;=" &amp;$L$2,BDPREVENTIVA22[[Fecha Fin]:[Fecha Fin]],"&lt;="&amp;$L$3)=0,"",SUMIFS(BDPREVENTIVA22[Filtro de Gasoil],BDPREVENTIVA22[[Nº CAMIÓN]:[Nº CAMIÓN]],$D16,BDPREVENTIVA22[[Fecha entrada]:[Fecha entrada]],"&gt;=" &amp;$L$2,BDPREVENTIVA22[[Fecha Fin]:[Fecha Fin]],"&lt;="&amp;$L$3)&amp;" uds "&amp;BDPREVENTIVA22[[#Headers],[Filtro de Gasoil]]&amp;", ")</f>
        <v/>
      </c>
      <c r="BI16" t="str">
        <f>+IF(SUMIFS(BDPREVENTIVA22[Filtro Hidraulico],BDPREVENTIVA22[[Nº CAMIÓN]:[Nº CAMIÓN]],$D16,BDPREVENTIVA22[[Fecha entrada]:[Fecha entrada]],"&gt;=" &amp;$L$2,BDPREVENTIVA22[[Fecha Fin]:[Fecha Fin]],"&lt;="&amp;$L$3)=0,"",SUMIFS(BDPREVENTIVA22[Filtro Hidraulico],BDPREVENTIVA22[[Nº CAMIÓN]:[Nº CAMIÓN]],$D16,BDPREVENTIVA22[[Fecha entrada]:[Fecha entrada]],"&gt;=" &amp;$L$2,BDPREVENTIVA22[[Fecha Fin]:[Fecha Fin]],"&lt;="&amp;$L$3)&amp;" uds "&amp;BDPREVENTIVA22[[#Headers],[Filtro Hidraulico]]&amp;", ")</f>
        <v/>
      </c>
      <c r="BJ16" t="str">
        <f>+IF(SUMIFS(BDPREVENTIVA22[Filtro Separador de Gasoil],BDPREVENTIVA22[[Nº CAMIÓN]:[Nº CAMIÓN]],$D16,BDPREVENTIVA22[[Fecha entrada]:[Fecha entrada]],"&gt;=" &amp;$L$2,BDPREVENTIVA22[[Fecha Fin]:[Fecha Fin]],"&lt;="&amp;$L$3)=0,"",SUMIFS(BDPREVENTIVA22[Filtro Separador de Gasoil],BDPREVENTIVA22[[Nº CAMIÓN]:[Nº CAMIÓN]],$D16,BDPREVENTIVA22[[Fecha entrada]:[Fecha entrada]],"&gt;=" &amp;$L$2,BDPREVENTIVA22[[Fecha Fin]:[Fecha Fin]],"&lt;="&amp;$L$3)&amp;" uds "&amp;BDPREVENTIVA22[[#Headers],[Filtro Separador de Gasoil]]&amp;", ")</f>
        <v/>
      </c>
      <c r="BK16" t="str">
        <f>+IF(SUMIFS(BDPREVENTIVA22[Pre-Filtro de Gasoil],BDPREVENTIVA22[[Nº CAMIÓN]:[Nº CAMIÓN]],$D16,BDPREVENTIVA22[[Fecha entrada]:[Fecha entrada]],"&gt;=" &amp;$L$2,BDPREVENTIVA22[[Fecha Fin]:[Fecha Fin]],"&lt;="&amp;$L$3)=0,"",SUMIFS(BDPREVENTIVA22[Pre-Filtro de Gasoil],BDPREVENTIVA22[[Nº CAMIÓN]:[Nº CAMIÓN]],$D16,BDPREVENTIVA22[[Fecha entrada]:[Fecha entrada]],"&gt;=" &amp;$L$2,BDPREVENTIVA22[[Fecha Fin]:[Fecha Fin]],"&lt;="&amp;$L$3)&amp;" uds "&amp;BDPREVENTIVA22[[#Headers],[Pre-Filtro de Gasoil]]&amp;", ")</f>
        <v/>
      </c>
      <c r="EC16" t="e">
        <v>#NAME?</v>
      </c>
      <c r="ED16" t="e">
        <v>#NAME?</v>
      </c>
      <c r="EE16" t="e">
        <v>#NAME?</v>
      </c>
      <c r="EF16" t="e">
        <v>#NAME?</v>
      </c>
      <c r="EG16" t="e">
        <v>#NAME?</v>
      </c>
      <c r="EH16" t="e">
        <v>#NAME?</v>
      </c>
      <c r="EI16" t="e">
        <v>#NAME?</v>
      </c>
      <c r="EJ16" t="e">
        <v>#NAME?</v>
      </c>
      <c r="EK16" t="e">
        <v>#NAME?</v>
      </c>
      <c r="EL16" t="e">
        <v>#NAME?</v>
      </c>
      <c r="EM16" t="e">
        <v>#NAME?</v>
      </c>
      <c r="EN16" t="e">
        <v>#NAME?</v>
      </c>
      <c r="EO16" t="e">
        <v>#NAME?</v>
      </c>
      <c r="EP16" t="e">
        <v>#NAME?</v>
      </c>
      <c r="EQ16" t="e">
        <v>#NAME?</v>
      </c>
    </row>
    <row r="17" spans="2:147" ht="18.75" x14ac:dyDescent="0.2">
      <c r="B17" s="544"/>
      <c r="C17" s="294" t="s">
        <v>91</v>
      </c>
      <c r="D17" s="46" t="s">
        <v>37</v>
      </c>
      <c r="E17" s="47">
        <v>614245</v>
      </c>
      <c r="F17" s="47">
        <f>+COUNTIFS(BDPREVENTIVA22[[Nº CAMIÓN]:[Nº CAMIÓN]],$D17,BDPREVENTIVA22[[Fecha entrada]:[Fecha entrada]],"&gt;=" &amp;$L$2,BDPREVENTIVA22[[Fecha Fin]:[Fecha Fin]],"&lt;="&amp;$L$3,BDPREVENTIVA22[[Tipo de Mantenimiento]:[Tipo de Mantenimiento]],"Mensual")</f>
        <v>1</v>
      </c>
      <c r="G17" s="47">
        <f>+COUNTIFS(BDPREVENTIVA22[[Nº CAMIÓN]:[Nº CAMIÓN]],$D17,BDPREVENTIVA22[[Fecha entrada]:[Fecha entrada]],"&gt;=" &amp;$L$2,BDPREVENTIVA22[[Fecha Fin]:[Fecha Fin]],"&lt;="&amp;$L$3,BDPREVENTIVA22[[Tipo de Mantenimiento]:[Tipo de Mantenimiento]],"Semestral")+COUNTIFS(BDPREVENTIVA22[[Nº CAMIÓN]:[Nº CAMIÓN]],$D17,BDPREVENTIVA22[[Fecha entrada]:[Fecha entrada]],"&gt;=" &amp;$L$2,BDPREVENTIVA22[[Fecha Fin]:[Fecha Fin]],"&lt;="&amp;$L$3,BDPREVENTIVA22[[Tipo de Mantenimiento]:[Tipo de Mantenimiento]],"Cuatrimestral")</f>
        <v>0</v>
      </c>
      <c r="H17" s="47">
        <f>+COUNTIFS(BDPREVENTIVA22[[Nº CAMIÓN]:[Nº CAMIÓN]],$D17,BDPREVENTIVA22[[Fecha entrada]:[Fecha entrada]],"&gt;=" &amp;$L$2,BDPREVENTIVA22[[Fecha Fin]:[Fecha Fin]],"&lt;="&amp;$L$3,BDPREVENTIVA22[[Tipo de Mantenimiento]:[Tipo de Mantenimiento]],"Anual")</f>
        <v>0</v>
      </c>
      <c r="I17" s="47">
        <f t="shared" si="0"/>
        <v>1</v>
      </c>
      <c r="J17" s="47" t="str">
        <f>+IF(COUNTIFS(BDPREVENTIVA22[Tall/Rep],AUSERD,BDPREVENTIVA22[Nº CAMIÓN],$D17,BDPREVENTIVA22[[Fecha entrada]:[Fecha entrada]],"&gt;=" &amp;$L$2,BDPREVENTIVA22[[Fecha Fin]:[Fecha Fin]],"&lt;="&amp;$L$3)=0,"",COUNTIFS(BDPREVENTIVA22[Tall/Rep],AUSERD,BDPREVENTIVA22[Nº CAMIÓN],$D17,BDPREVENTIVA22[[Fecha entrada]:[Fecha entrada]],"&gt;=" &amp;$L$2,BDPREVENTIVA22[[Fecha Fin]:[Fecha Fin]],"&lt;="&amp;$L$3)&amp;" "&amp;AUSERD&amp;", ")&amp;IF(COUNTIFS(BDPREVENTIVA22[Tall/Rep],AAIUN,BDPREVENTIVA22[Nº CAMIÓN],$D17,BDPREVENTIVA22[[Fecha entrada]:[Fecha entrada]],"&gt;=" &amp;$L$2,BDPREVENTIVA22[[Fecha Fin]:[Fecha Fin]],"&lt;="&amp;$L$3)=0,"",COUNTIFS(BDPREVENTIVA22[Tall/Rep],AAIUN,BDPREVENTIVA22[Nº CAMIÓN],$D17,BDPREVENTIVA22[[Fecha entrada]:[Fecha entrada]],"&gt;=" &amp;$L$2,BDPREVENTIVA22[[Fecha Fin]:[Fecha Fin]],"&lt;="&amp;$L$3)&amp;" "&amp;AAIUN&amp;", ")&amp;IF(COUNTIFS(BDPREVENTIVA22[Tall/Rep],BOUJDUR,BDPREVENTIVA22[Nº CAMIÓN],$D17,BDPREVENTIVA22[[Fecha entrada]:[Fecha entrada]],"&gt;=" &amp;$L$2,BDPREVENTIVA22[[Fecha Fin]:[Fecha Fin]],"&lt;="&amp;$L$3)=0,"",COUNTIFS(BDPREVENTIVA22[Tall/Rep],BOUJDUR,BDPREVENTIVA22[Nº CAMIÓN],$D17,BDPREVENTIVA22[[Fecha entrada]:[Fecha entrada]],"&gt;=" &amp;$L$2,BDPREVENTIVA22[[Fecha Fin]:[Fecha Fin]],"&lt;="&amp;$L$3)&amp;" "&amp;BOUJDUR&amp;", ")&amp;IF(COUNTIFS(BDPREVENTIVA22[Tall/Rep],ATC,BDPREVENTIVA22[Nº CAMIÓN],$D17,BDPREVENTIVA22[[Fecha entrada]:[Fecha entrada]],"&gt;=" &amp;$L$2,BDPREVENTIVA22[[Fecha Fin]:[Fecha Fin]],"&lt;="&amp;$L$3)=0,"",COUNTIFS(BDPREVENTIVA22[Tall/Rep],ATC,BDPREVENTIVA22[Nº CAMIÓN],$D17,BDPREVENTIVA22[[Fecha entrada]:[Fecha entrada]],"&gt;=" &amp;$L$2,BDPREVENTIVA22[[Fecha Fin]:[Fecha Fin]],"&lt;="&amp;$L$3)&amp;" "&amp;ATC&amp;", ")&amp;IF(COUNTIFS(BDPREVENTIVA22[Tall/Rep],SMARA,BDPREVENTIVA22[Nº CAMIÓN],$D17,BDPREVENTIVA22[[Fecha entrada]:[Fecha entrada]],"&gt;=" &amp;$L$2,BDPREVENTIVA22[[Fecha Fin]:[Fecha Fin]],"&lt;="&amp;$L$3)=0,"",COUNTIFS(BDPREVENTIVA22[Tall/Rep],SMARA,BDPREVENTIVA22[Nº CAMIÓN],$D17,BDPREVENTIVA22[[Fecha entrada]:[Fecha entrada]],"&gt;=" &amp;$L$2,BDPREVENTIVA22[[Fecha Fin]:[Fecha Fin]],"&lt;="&amp;$L$3)&amp;" "&amp;SMARA&amp;", ")&amp;IF(COUNTIFS(BDPREVENTIVA22[Tall/Rep],DAJLA,BDPREVENTIVA22[Nº CAMIÓN],$D17,BDPREVENTIVA22[[Fecha entrada]:[Fecha entrada]],"&gt;=" &amp;$L$2,BDPREVENTIVA22[[Fecha Fin]:[Fecha Fin]],"&lt;="&amp;$L$3)=0,"",COUNTIFS(BDPREVENTIVA22[Tall/Rep],DAJLA,BDPREVENTIVA22[Nº CAMIÓN],$D17,BDPREVENTIVA22[[Fecha entrada]:[Fecha entrada]],"&gt;=" &amp;$L$2,BDPREVENTIVA22[[Fecha Fin]:[Fecha Fin]],"&lt;="&amp;$L$3)&amp;" "&amp;DAJLA&amp;", ")&amp;IF(COUNTIFS(BDPREVENTIVA22[Tall/Rep],TRANSPORT,BDPREVENTIVA22[Nº CAMIÓN],$D17,BDPREVENTIVA22[[Fecha entrada]:[Fecha entrada]],"&gt;=" &amp;$L$2,BDPREVENTIVA22[[Fecha Fin]:[Fecha Fin]],"&lt;="&amp;$L$3)=0,"",COUNTIFS(BDPREVENTIVA22[Tall/Rep],TRANSPORT,BDPREVENTIVA22[Nº CAMIÓN],$D17,BDPREVENTIVA22[[Fecha entrada]:[Fecha entrada]],"&gt;=" &amp;$L$2,BDPREVENTIVA22[[Fecha Fin]:[Fecha Fin]],"&lt;="&amp;$L$3)&amp;" "&amp;TRANSPORT&amp;", ")</f>
        <v xml:space="preserve">1 TR SMARA, </v>
      </c>
      <c r="K17" s="232" t="str">
        <f t="shared" si="4"/>
        <v/>
      </c>
      <c r="L17" s="223" t="str">
        <f>+IF(SUMIFS(BDPREVENTIVA22[[coste mantenimiento]:[coste mantenimiento]],BDPREVENTIVA22[[Nº CAMIÓN]:[Nº CAMIÓN]],$D17,BDPREVENTIVA22[Fecha entrada],"&gt;="&amp;$L$2,BDPREVENTIVA22[Fecha entrada],"&lt;="&amp;$L$3)=0,"",SUMIFS(BDPREVENTIVA22[[coste mantenimiento]:[coste mantenimiento]],BDPREVENTIVA22[[Nº CAMIÓN]:[Nº CAMIÓN]],$D17,BDPREVENTIVA22[Fecha entrada],"&gt;="&amp;$L$2,BDPREVENTIVA22[Fecha entrada],"&lt;="&amp;$L$3))</f>
        <v/>
      </c>
      <c r="M17" s="225"/>
      <c r="O17" s="49"/>
      <c r="P17" s="44"/>
      <c r="Q17" s="44"/>
      <c r="R17" s="44"/>
      <c r="S17" s="44"/>
      <c r="T17" s="44"/>
      <c r="U17" s="44"/>
      <c r="V17" s="44"/>
      <c r="AW17" t="str">
        <f>+IF(SUMIFS(BDPREVENTIVA22[Aceite Motor],BDPREVENTIVA22[[Nº CAMIÓN]:[Nº CAMIÓN]],$D17,BDPREVENTIVA22[[Fecha entrada]:[Fecha entrada]],"&gt;=" &amp;$L$2,BDPREVENTIVA22[[Fecha Fin]:[Fecha Fin]],"&lt;="&amp;$L$3)=0,"",SUMIFS(BDPREVENTIVA22[Aceite Motor],BDPREVENTIVA22[[Nº CAMIÓN]:[Nº CAMIÓN]],$D17,BDPREVENTIVA22[[Fecha entrada]:[Fecha entrada]],"&gt;=" &amp;$L$2,BDPREVENTIVA22[[Fecha Fin]:[Fecha Fin]],"&lt;="&amp;$L$3)&amp;" litros "&amp;BDPREVENTIVA22[[#Headers],[Aceite Motor]]&amp;", ")</f>
        <v/>
      </c>
      <c r="AX17" t="str">
        <f>+IF(SUMIFS(BDPREVENTIVA22[Anticongelante],BDPREVENTIVA22[[Nº CAMIÓN]:[Nº CAMIÓN]],$D17,BDPREVENTIVA22[[Fecha entrada]:[Fecha entrada]],"&gt;=" &amp;$L$2,BDPREVENTIVA22[[Fecha Fin]:[Fecha Fin]],"&lt;="&amp;$L$3)=0,"",SUMIFS(BDPREVENTIVA22[Anticongelante],BDPREVENTIVA22[[Nº CAMIÓN]:[Nº CAMIÓN]],$D17,BDPREVENTIVA22[[Fecha entrada]:[Fecha entrada]],"&gt;=" &amp;$L$2,BDPREVENTIVA22[[Fecha Fin]:[Fecha Fin]],"&lt;="&amp;$L$3)&amp;" litros "&amp;BDPREVENTIVA22[[#Headers],[Anticongelante]]&amp;", ")</f>
        <v/>
      </c>
      <c r="AY17" t="str">
        <f>+IF(SUMIFS(BDPREVENTIVA22[Liquido de Embrague],BDPREVENTIVA22[[Nº CAMIÓN]:[Nº CAMIÓN]],$D17,BDPREVENTIVA22[[Fecha entrada]:[Fecha entrada]],"&gt;=" &amp;$L$2,BDPREVENTIVA22[[Fecha Fin]:[Fecha Fin]],"&lt;="&amp;$L$3)=0,"",SUMIFS(BDPREVENTIVA22[Liquido de Embrague],BDPREVENTIVA22[[Nº CAMIÓN]:[Nº CAMIÓN]],$D17,BDPREVENTIVA22[[Fecha entrada]:[Fecha entrada]],"&gt;=" &amp;$L$2,BDPREVENTIVA22[[Fecha Fin]:[Fecha Fin]],"&lt;="&amp;$L$3)&amp;" litros "&amp;BDPREVENTIVA22[[#Headers],[Liquido de Embrague]]&amp;", ")</f>
        <v/>
      </c>
      <c r="AZ17" t="str">
        <f>+IF(SUMIFS(BDPREVENTIVA22[Liquido Direccion],BDPREVENTIVA22[[Nº CAMIÓN]:[Nº CAMIÓN]],$D17,BDPREVENTIVA22[[Fecha entrada]:[Fecha entrada]],"&gt;=" &amp;$L$2,BDPREVENTIVA22[[Fecha Fin]:[Fecha Fin]],"&lt;="&amp;$L$3)=0,"",SUMIFS(BDPREVENTIVA22[Liquido Direccion],BDPREVENTIVA22[[Nº CAMIÓN]:[Nº CAMIÓN]],$D17,BDPREVENTIVA22[[Fecha entrada]:[Fecha entrada]],"&gt;=" &amp;$L$2,BDPREVENTIVA22[[Fecha Fin]:[Fecha Fin]],"&lt;="&amp;$L$3)&amp;" litros "&amp;BDPREVENTIVA22[[#Headers],[Liquido Direccion]]&amp;", ")</f>
        <v/>
      </c>
      <c r="BA17" t="str">
        <f>+IF(SUMIFS(BDPREVENTIVA22[Liquido de Freno],BDPREVENTIVA22[[Nº CAMIÓN]:[Nº CAMIÓN]],$D17,BDPREVENTIVA22[[Fecha entrada]:[Fecha entrada]],"&gt;=" &amp;$L$2,BDPREVENTIVA22[[Fecha Fin]:[Fecha Fin]],"&lt;="&amp;$L$3)=0,"",SUMIFS(BDPREVENTIVA22[Liquido de Freno],BDPREVENTIVA22[[Nº CAMIÓN]:[Nº CAMIÓN]],$D17,BDPREVENTIVA22[[Fecha entrada]:[Fecha entrada]],"&gt;=" &amp;$L$2,BDPREVENTIVA22[[Fecha Fin]:[Fecha Fin]],"&lt;="&amp;$L$3)&amp;" litros "&amp;BDPREVENTIVA22[[#Headers],[Liquido de Freno]]&amp;", ")</f>
        <v/>
      </c>
      <c r="BB17" t="str">
        <f>+IF(SUMIFS(BDPREVENTIVA22[Agua Destilada],BDPREVENTIVA22[[Nº CAMIÓN]:[Nº CAMIÓN]],$D17,BDPREVENTIVA22[[Fecha entrada]:[Fecha entrada]],"&gt;=" &amp;$L$2,BDPREVENTIVA22[[Fecha Fin]:[Fecha Fin]],"&lt;="&amp;$L$3)=0,"",SUMIFS(BDPREVENTIVA22[Agua Destilada],BDPREVENTIVA22[[Nº CAMIÓN]:[Nº CAMIÓN]],$D17,BDPREVENTIVA22[[Fecha entrada]:[Fecha entrada]],"&gt;=" &amp;$L$2,BDPREVENTIVA22[[Fecha Fin]:[Fecha Fin]],"&lt;="&amp;$L$3)&amp;" litros "&amp;BDPREVENTIVA22[[#Headers],[Agua Destilada]]&amp;", ")</f>
        <v/>
      </c>
      <c r="BC17" t="str">
        <f>+IF(SUMIFS(BDPREVENTIVA22[Aceite Caja Cambios],BDPREVENTIVA22[[Nº CAMIÓN]:[Nº CAMIÓN]],$D17,BDPREVENTIVA22[[Fecha entrada]:[Fecha entrada]],"&gt;=" &amp;$L$2,BDPREVENTIVA22[[Fecha Fin]:[Fecha Fin]],"&lt;="&amp;$L$3)=0,"",SUMIFS(BDPREVENTIVA22[Aceite Caja Cambios],BDPREVENTIVA22[[Nº CAMIÓN]:[Nº CAMIÓN]],$D17,BDPREVENTIVA22[[Fecha entrada]:[Fecha entrada]],"&gt;=" &amp;$L$2,BDPREVENTIVA22[[Fecha Fin]:[Fecha Fin]],"&lt;="&amp;$L$3)&amp;" litros "&amp;BDPREVENTIVA22[[#Headers],[Aceite Caja Cambios]]&amp;", ")</f>
        <v/>
      </c>
      <c r="BD17" t="str">
        <f>+IF(SUMIFS(BDPREVENTIVA22[Acido Baterias],BDPREVENTIVA22[[Nº CAMIÓN]:[Nº CAMIÓN]],$D17,BDPREVENTIVA22[[Fecha entrada]:[Fecha entrada]],"&gt;=" &amp;$L$2,BDPREVENTIVA22[[Fecha Fin]:[Fecha Fin]],"&lt;="&amp;$L$3)=0,"",SUMIFS(BDPREVENTIVA22[Acido Baterias],BDPREVENTIVA22[[Nº CAMIÓN]:[Nº CAMIÓN]],$D17,BDPREVENTIVA22[[Fecha entrada]:[Fecha entrada]],"&gt;=" &amp;$L$2,BDPREVENTIVA22[[Fecha Fin]:[Fecha Fin]],"&lt;="&amp;$L$3)&amp;" litros "&amp;BDPREVENTIVA22[[#Headers],[Acido Baterias]]&amp;", ")</f>
        <v/>
      </c>
      <c r="BE17" t="str">
        <f>+IF(SUMIFS(BDPREVENTIVA22[Grasa],BDPREVENTIVA22[[Nº CAMIÓN]:[Nº CAMIÓN]],$D17,BDPREVENTIVA22[[Fecha entrada]:[Fecha entrada]],"&gt;=" &amp;$L$2,BDPREVENTIVA22[[Fecha Fin]:[Fecha Fin]],"&lt;="&amp;$L$3)=0,"",SUMIFS(BDPREVENTIVA22[Grasa],BDPREVENTIVA22[[Nº CAMIÓN]:[Nº CAMIÓN]],$D17,BDPREVENTIVA22[[Fecha entrada]:[Fecha entrada]],"&gt;=" &amp;$L$2,BDPREVENTIVA22[[Fecha Fin]:[Fecha Fin]],"&lt;="&amp;$L$3)&amp;" kilos "&amp;BDPREVENTIVA22[[#Headers],[Grasa]]&amp;", ")</f>
        <v/>
      </c>
      <c r="BF17" t="str">
        <f>+IF(SUMIFS(BDPREVENTIVA22[Filtro de Aceite],BDPREVENTIVA22[[Nº CAMIÓN]:[Nº CAMIÓN]],$D17,BDPREVENTIVA22[[Fecha entrada]:[Fecha entrada]],"&gt;=" &amp;$L$2,BDPREVENTIVA22[[Fecha Fin]:[Fecha Fin]],"&lt;="&amp;$L$3)=0,"",SUMIFS(BDPREVENTIVA22[Filtro de Aceite],BDPREVENTIVA22[[Nº CAMIÓN]:[Nº CAMIÓN]],$D17,BDPREVENTIVA22[[Fecha entrada]:[Fecha entrada]],"&gt;=" &amp;$L$2,BDPREVENTIVA22[[Fecha Fin]:[Fecha Fin]],"&lt;="&amp;$L$3)&amp;" uds "&amp;BDPREVENTIVA22[[#Headers],[Filtro de Aceite]]&amp;", ")</f>
        <v/>
      </c>
      <c r="BG17" t="str">
        <f>+IF(SUMIFS(BDPREVENTIVA22[Filtro de Aire],BDPREVENTIVA22[[Nº CAMIÓN]:[Nº CAMIÓN]],$D17,BDPREVENTIVA22[[Fecha entrada]:[Fecha entrada]],"&gt;=" &amp;$L$2,BDPREVENTIVA22[[Fecha Fin]:[Fecha Fin]],"&lt;="&amp;$L$3)=0,"",SUMIFS(BDPREVENTIVA22[Filtro de Aire],BDPREVENTIVA22[[Nº CAMIÓN]:[Nº CAMIÓN]],$D17,BDPREVENTIVA22[[Fecha entrada]:[Fecha entrada]],"&gt;=" &amp;$L$2,BDPREVENTIVA22[[Fecha Fin]:[Fecha Fin]],"&lt;="&amp;$L$3)&amp;" uds "&amp;BDPREVENTIVA22[[#Headers],[Filtro de Aire]]&amp;", ")</f>
        <v/>
      </c>
      <c r="BH17" t="str">
        <f>+IF(SUMIFS(BDPREVENTIVA22[Filtro de Gasoil],BDPREVENTIVA22[[Nº CAMIÓN]:[Nº CAMIÓN]],$D17,BDPREVENTIVA22[[Fecha entrada]:[Fecha entrada]],"&gt;=" &amp;$L$2,BDPREVENTIVA22[[Fecha Fin]:[Fecha Fin]],"&lt;="&amp;$L$3)=0,"",SUMIFS(BDPREVENTIVA22[Filtro de Gasoil],BDPREVENTIVA22[[Nº CAMIÓN]:[Nº CAMIÓN]],$D17,BDPREVENTIVA22[[Fecha entrada]:[Fecha entrada]],"&gt;=" &amp;$L$2,BDPREVENTIVA22[[Fecha Fin]:[Fecha Fin]],"&lt;="&amp;$L$3)&amp;" uds "&amp;BDPREVENTIVA22[[#Headers],[Filtro de Gasoil]]&amp;", ")</f>
        <v/>
      </c>
      <c r="BI17" t="str">
        <f>+IF(SUMIFS(BDPREVENTIVA22[Filtro Hidraulico],BDPREVENTIVA22[[Nº CAMIÓN]:[Nº CAMIÓN]],$D17,BDPREVENTIVA22[[Fecha entrada]:[Fecha entrada]],"&gt;=" &amp;$L$2,BDPREVENTIVA22[[Fecha Fin]:[Fecha Fin]],"&lt;="&amp;$L$3)=0,"",SUMIFS(BDPREVENTIVA22[Filtro Hidraulico],BDPREVENTIVA22[[Nº CAMIÓN]:[Nº CAMIÓN]],$D17,BDPREVENTIVA22[[Fecha entrada]:[Fecha entrada]],"&gt;=" &amp;$L$2,BDPREVENTIVA22[[Fecha Fin]:[Fecha Fin]],"&lt;="&amp;$L$3)&amp;" uds "&amp;BDPREVENTIVA22[[#Headers],[Filtro Hidraulico]]&amp;", ")</f>
        <v/>
      </c>
      <c r="BJ17" t="str">
        <f>+IF(SUMIFS(BDPREVENTIVA22[Filtro Separador de Gasoil],BDPREVENTIVA22[[Nº CAMIÓN]:[Nº CAMIÓN]],$D17,BDPREVENTIVA22[[Fecha entrada]:[Fecha entrada]],"&gt;=" &amp;$L$2,BDPREVENTIVA22[[Fecha Fin]:[Fecha Fin]],"&lt;="&amp;$L$3)=0,"",SUMIFS(BDPREVENTIVA22[Filtro Separador de Gasoil],BDPREVENTIVA22[[Nº CAMIÓN]:[Nº CAMIÓN]],$D17,BDPREVENTIVA22[[Fecha entrada]:[Fecha entrada]],"&gt;=" &amp;$L$2,BDPREVENTIVA22[[Fecha Fin]:[Fecha Fin]],"&lt;="&amp;$L$3)&amp;" uds "&amp;BDPREVENTIVA22[[#Headers],[Filtro Separador de Gasoil]]&amp;", ")</f>
        <v/>
      </c>
      <c r="BK17" t="str">
        <f>+IF(SUMIFS(BDPREVENTIVA22[Pre-Filtro de Gasoil],BDPREVENTIVA22[[Nº CAMIÓN]:[Nº CAMIÓN]],$D17,BDPREVENTIVA22[[Fecha entrada]:[Fecha entrada]],"&gt;=" &amp;$L$2,BDPREVENTIVA22[[Fecha Fin]:[Fecha Fin]],"&lt;="&amp;$L$3)=0,"",SUMIFS(BDPREVENTIVA22[Pre-Filtro de Gasoil],BDPREVENTIVA22[[Nº CAMIÓN]:[Nº CAMIÓN]],$D17,BDPREVENTIVA22[[Fecha entrada]:[Fecha entrada]],"&gt;=" &amp;$L$2,BDPREVENTIVA22[[Fecha Fin]:[Fecha Fin]],"&lt;="&amp;$L$3)&amp;" uds "&amp;BDPREVENTIVA22[[#Headers],[Pre-Filtro de Gasoil]]&amp;", ")</f>
        <v/>
      </c>
      <c r="EC17" t="e">
        <v>#NAME?</v>
      </c>
      <c r="ED17" t="e">
        <v>#NAME?</v>
      </c>
      <c r="EE17" t="e">
        <v>#NAME?</v>
      </c>
      <c r="EF17" t="e">
        <v>#NAME?</v>
      </c>
      <c r="EG17" t="e">
        <v>#NAME?</v>
      </c>
      <c r="EH17" t="e">
        <v>#NAME?</v>
      </c>
      <c r="EI17" t="e">
        <v>#NAME?</v>
      </c>
      <c r="EJ17" t="e">
        <v>#NAME?</v>
      </c>
      <c r="EK17" t="e">
        <v>#NAME?</v>
      </c>
      <c r="EL17" t="e">
        <v>#NAME?</v>
      </c>
      <c r="EM17" t="e">
        <v>#NAME?</v>
      </c>
      <c r="EN17" t="e">
        <v>#NAME?</v>
      </c>
      <c r="EO17" t="e">
        <v>#NAME?</v>
      </c>
      <c r="EP17" t="e">
        <v>#NAME?</v>
      </c>
      <c r="EQ17" t="e">
        <v>#NAME?</v>
      </c>
    </row>
    <row r="18" spans="2:147" ht="105" customHeight="1" x14ac:dyDescent="0.2">
      <c r="B18" s="544"/>
      <c r="C18" s="294" t="s">
        <v>73</v>
      </c>
      <c r="D18" s="289" t="s">
        <v>50</v>
      </c>
      <c r="E18" s="290">
        <v>614264</v>
      </c>
      <c r="F18" s="290">
        <f>+COUNTIFS(BDPREVENTIVA22[[Nº CAMIÓN]:[Nº CAMIÓN]],$D18,BDPREVENTIVA22[[Fecha entrada]:[Fecha entrada]],"&gt;=" &amp;$L$2,BDPREVENTIVA22[[Fecha Fin]:[Fecha Fin]],"&lt;="&amp;$L$3,BDPREVENTIVA22[[Tipo de Mantenimiento]:[Tipo de Mantenimiento]],"Mensual")</f>
        <v>1</v>
      </c>
      <c r="G18" s="290">
        <f>+COUNTIFS(BDPREVENTIVA22[[Nº CAMIÓN]:[Nº CAMIÓN]],$D18,BDPREVENTIVA22[[Fecha entrada]:[Fecha entrada]],"&gt;=" &amp;$L$2,BDPREVENTIVA22[[Fecha Fin]:[Fecha Fin]],"&lt;="&amp;$L$3,BDPREVENTIVA22[[Tipo de Mantenimiento]:[Tipo de Mantenimiento]],"Semestral")+COUNTIFS(BDPREVENTIVA22[[Nº CAMIÓN]:[Nº CAMIÓN]],$D18,BDPREVENTIVA22[[Fecha entrada]:[Fecha entrada]],"&gt;=" &amp;$L$2,BDPREVENTIVA22[[Fecha Fin]:[Fecha Fin]],"&lt;="&amp;$L$3,BDPREVENTIVA22[[Tipo de Mantenimiento]:[Tipo de Mantenimiento]],"Cuatrimestral")</f>
        <v>0</v>
      </c>
      <c r="H18" s="290">
        <f>+COUNTIFS(BDPREVENTIVA22[[Nº CAMIÓN]:[Nº CAMIÓN]],$D18,BDPREVENTIVA22[[Fecha entrada]:[Fecha entrada]],"&gt;=" &amp;$L$2,BDPREVENTIVA22[[Fecha Fin]:[Fecha Fin]],"&lt;="&amp;$L$3,BDPREVENTIVA22[[Tipo de Mantenimiento]:[Tipo de Mantenimiento]],"Anual")</f>
        <v>0</v>
      </c>
      <c r="I18" s="290">
        <f t="shared" si="0"/>
        <v>1</v>
      </c>
      <c r="J18" s="290" t="str">
        <f>+IF(COUNTIFS(BDPREVENTIVA22[Tall/Rep],AUSERD,BDPREVENTIVA22[Nº CAMIÓN],$D18,BDPREVENTIVA22[[Fecha entrada]:[Fecha entrada]],"&gt;=" &amp;$L$2,BDPREVENTIVA22[[Fecha Fin]:[Fecha Fin]],"&lt;="&amp;$L$3)=0,"",COUNTIFS(BDPREVENTIVA22[Tall/Rep],AUSERD,BDPREVENTIVA22[Nº CAMIÓN],$D18,BDPREVENTIVA22[[Fecha entrada]:[Fecha entrada]],"&gt;=" &amp;$L$2,BDPREVENTIVA22[[Fecha Fin]:[Fecha Fin]],"&lt;="&amp;$L$3)&amp;" "&amp;AUSERD&amp;", ")&amp;IF(COUNTIFS(BDPREVENTIVA22[Tall/Rep],AAIUN,BDPREVENTIVA22[Nº CAMIÓN],$D18,BDPREVENTIVA22[[Fecha entrada]:[Fecha entrada]],"&gt;=" &amp;$L$2,BDPREVENTIVA22[[Fecha Fin]:[Fecha Fin]],"&lt;="&amp;$L$3)=0,"",COUNTIFS(BDPREVENTIVA22[Tall/Rep],AAIUN,BDPREVENTIVA22[Nº CAMIÓN],$D18,BDPREVENTIVA22[[Fecha entrada]:[Fecha entrada]],"&gt;=" &amp;$L$2,BDPREVENTIVA22[[Fecha Fin]:[Fecha Fin]],"&lt;="&amp;$L$3)&amp;" "&amp;AAIUN&amp;", ")&amp;IF(COUNTIFS(BDPREVENTIVA22[Tall/Rep],BOUJDUR,BDPREVENTIVA22[Nº CAMIÓN],$D18,BDPREVENTIVA22[[Fecha entrada]:[Fecha entrada]],"&gt;=" &amp;$L$2,BDPREVENTIVA22[[Fecha Fin]:[Fecha Fin]],"&lt;="&amp;$L$3)=0,"",COUNTIFS(BDPREVENTIVA22[Tall/Rep],BOUJDUR,BDPREVENTIVA22[Nº CAMIÓN],$D18,BDPREVENTIVA22[[Fecha entrada]:[Fecha entrada]],"&gt;=" &amp;$L$2,BDPREVENTIVA22[[Fecha Fin]:[Fecha Fin]],"&lt;="&amp;$L$3)&amp;" "&amp;BOUJDUR&amp;", ")&amp;IF(COUNTIFS(BDPREVENTIVA22[Tall/Rep],ATC,BDPREVENTIVA22[Nº CAMIÓN],$D18,BDPREVENTIVA22[[Fecha entrada]:[Fecha entrada]],"&gt;=" &amp;$L$2,BDPREVENTIVA22[[Fecha Fin]:[Fecha Fin]],"&lt;="&amp;$L$3)=0,"",COUNTIFS(BDPREVENTIVA22[Tall/Rep],ATC,BDPREVENTIVA22[Nº CAMIÓN],$D18,BDPREVENTIVA22[[Fecha entrada]:[Fecha entrada]],"&gt;=" &amp;$L$2,BDPREVENTIVA22[[Fecha Fin]:[Fecha Fin]],"&lt;="&amp;$L$3)&amp;" "&amp;ATC&amp;", ")&amp;IF(COUNTIFS(BDPREVENTIVA22[Tall/Rep],SMARA,BDPREVENTIVA22[Nº CAMIÓN],$D18,BDPREVENTIVA22[[Fecha entrada]:[Fecha entrada]],"&gt;=" &amp;$L$2,BDPREVENTIVA22[[Fecha Fin]:[Fecha Fin]],"&lt;="&amp;$L$3)=0,"",COUNTIFS(BDPREVENTIVA22[Tall/Rep],SMARA,BDPREVENTIVA22[Nº CAMIÓN],$D18,BDPREVENTIVA22[[Fecha entrada]:[Fecha entrada]],"&gt;=" &amp;$L$2,BDPREVENTIVA22[[Fecha Fin]:[Fecha Fin]],"&lt;="&amp;$L$3)&amp;" "&amp;SMARA&amp;", ")&amp;IF(COUNTIFS(BDPREVENTIVA22[Tall/Rep],DAJLA,BDPREVENTIVA22[Nº CAMIÓN],$D18,BDPREVENTIVA22[[Fecha entrada]:[Fecha entrada]],"&gt;=" &amp;$L$2,BDPREVENTIVA22[[Fecha Fin]:[Fecha Fin]],"&lt;="&amp;$L$3)=0,"",COUNTIFS(BDPREVENTIVA22[Tall/Rep],DAJLA,BDPREVENTIVA22[Nº CAMIÓN],$D18,BDPREVENTIVA22[[Fecha entrada]:[Fecha entrada]],"&gt;=" &amp;$L$2,BDPREVENTIVA22[[Fecha Fin]:[Fecha Fin]],"&lt;="&amp;$L$3)&amp;" "&amp;DAJLA&amp;", ")&amp;IF(COUNTIFS(BDPREVENTIVA22[Tall/Rep],TRANSPORT,BDPREVENTIVA22[Nº CAMIÓN],$D18,BDPREVENTIVA22[[Fecha entrada]:[Fecha entrada]],"&gt;=" &amp;$L$2,BDPREVENTIVA22[[Fecha Fin]:[Fecha Fin]],"&lt;="&amp;$L$3)=0,"",COUNTIFS(BDPREVENTIVA22[Tall/Rep],TRANSPORT,BDPREVENTIVA22[Nº CAMIÓN],$D18,BDPREVENTIVA22[[Fecha entrada]:[Fecha entrada]],"&gt;=" &amp;$L$2,BDPREVENTIVA22[[Fecha Fin]:[Fecha Fin]],"&lt;="&amp;$L$3)&amp;" "&amp;TRANSPORT&amp;", ")</f>
        <v xml:space="preserve">1 TR AAIUN, </v>
      </c>
      <c r="K18" s="224" t="str">
        <f t="shared" si="4"/>
        <v/>
      </c>
      <c r="L18" s="234" t="str">
        <f>+IF(SUMIFS(BDPREVENTIVA22[[coste mantenimiento]:[coste mantenimiento]],BDPREVENTIVA22[[Nº CAMIÓN]:[Nº CAMIÓN]],$D18,BDPREVENTIVA22[Fecha entrada],"&gt;="&amp;$L$2,BDPREVENTIVA22[Fecha entrada],"&lt;="&amp;$L$3)=0,"",SUMIFS(BDPREVENTIVA22[[coste mantenimiento]:[coste mantenimiento]],BDPREVENTIVA22[[Nº CAMIÓN]:[Nº CAMIÓN]],$D18,BDPREVENTIVA22[Fecha entrada],"&gt;="&amp;$L$2,BDPREVENTIVA22[Fecha entrada],"&lt;="&amp;$L$3))</f>
        <v/>
      </c>
      <c r="M18" s="290"/>
      <c r="O18" s="49"/>
      <c r="P18" s="44"/>
      <c r="Q18" s="25"/>
      <c r="V18" s="44"/>
      <c r="AW18" t="str">
        <f>+IF(SUMIFS(BDPREVENTIVA22[Aceite Motor],BDPREVENTIVA22[[Nº CAMIÓN]:[Nº CAMIÓN]],$D18,BDPREVENTIVA22[[Fecha entrada]:[Fecha entrada]],"&gt;=" &amp;$L$2,BDPREVENTIVA22[[Fecha Fin]:[Fecha Fin]],"&lt;="&amp;$L$3)=0,"",SUMIFS(BDPREVENTIVA22[Aceite Motor],BDPREVENTIVA22[[Nº CAMIÓN]:[Nº CAMIÓN]],$D18,BDPREVENTIVA22[[Fecha entrada]:[Fecha entrada]],"&gt;=" &amp;$L$2,BDPREVENTIVA22[[Fecha Fin]:[Fecha Fin]],"&lt;="&amp;$L$3)&amp;" litros "&amp;BDPREVENTIVA22[[#Headers],[Aceite Motor]]&amp;", ")</f>
        <v/>
      </c>
      <c r="AX18" t="str">
        <f>+IF(SUMIFS(BDPREVENTIVA22[Anticongelante],BDPREVENTIVA22[[Nº CAMIÓN]:[Nº CAMIÓN]],$D18,BDPREVENTIVA22[[Fecha entrada]:[Fecha entrada]],"&gt;=" &amp;$L$2,BDPREVENTIVA22[[Fecha Fin]:[Fecha Fin]],"&lt;="&amp;$L$3)=0,"",SUMIFS(BDPREVENTIVA22[Anticongelante],BDPREVENTIVA22[[Nº CAMIÓN]:[Nº CAMIÓN]],$D18,BDPREVENTIVA22[[Fecha entrada]:[Fecha entrada]],"&gt;=" &amp;$L$2,BDPREVENTIVA22[[Fecha Fin]:[Fecha Fin]],"&lt;="&amp;$L$3)&amp;" litros "&amp;BDPREVENTIVA22[[#Headers],[Anticongelante]]&amp;", ")</f>
        <v/>
      </c>
      <c r="AY18" t="str">
        <f>+IF(SUMIFS(BDPREVENTIVA22[Liquido de Embrague],BDPREVENTIVA22[[Nº CAMIÓN]:[Nº CAMIÓN]],$D18,BDPREVENTIVA22[[Fecha entrada]:[Fecha entrada]],"&gt;=" &amp;$L$2,BDPREVENTIVA22[[Fecha Fin]:[Fecha Fin]],"&lt;="&amp;$L$3)=0,"",SUMIFS(BDPREVENTIVA22[Liquido de Embrague],BDPREVENTIVA22[[Nº CAMIÓN]:[Nº CAMIÓN]],$D18,BDPREVENTIVA22[[Fecha entrada]:[Fecha entrada]],"&gt;=" &amp;$L$2,BDPREVENTIVA22[[Fecha Fin]:[Fecha Fin]],"&lt;="&amp;$L$3)&amp;" litros "&amp;BDPREVENTIVA22[[#Headers],[Liquido de Embrague]]&amp;", ")</f>
        <v/>
      </c>
      <c r="AZ18" t="str">
        <f>+IF(SUMIFS(BDPREVENTIVA22[Liquido Direccion],BDPREVENTIVA22[[Nº CAMIÓN]:[Nº CAMIÓN]],$D18,BDPREVENTIVA22[[Fecha entrada]:[Fecha entrada]],"&gt;=" &amp;$L$2,BDPREVENTIVA22[[Fecha Fin]:[Fecha Fin]],"&lt;="&amp;$L$3)=0,"",SUMIFS(BDPREVENTIVA22[Liquido Direccion],BDPREVENTIVA22[[Nº CAMIÓN]:[Nº CAMIÓN]],$D18,BDPREVENTIVA22[[Fecha entrada]:[Fecha entrada]],"&gt;=" &amp;$L$2,BDPREVENTIVA22[[Fecha Fin]:[Fecha Fin]],"&lt;="&amp;$L$3)&amp;" litros "&amp;BDPREVENTIVA22[[#Headers],[Liquido Direccion]]&amp;", ")</f>
        <v/>
      </c>
      <c r="BA18" t="str">
        <f>+IF(SUMIFS(BDPREVENTIVA22[Liquido de Freno],BDPREVENTIVA22[[Nº CAMIÓN]:[Nº CAMIÓN]],$D18,BDPREVENTIVA22[[Fecha entrada]:[Fecha entrada]],"&gt;=" &amp;$L$2,BDPREVENTIVA22[[Fecha Fin]:[Fecha Fin]],"&lt;="&amp;$L$3)=0,"",SUMIFS(BDPREVENTIVA22[Liquido de Freno],BDPREVENTIVA22[[Nº CAMIÓN]:[Nº CAMIÓN]],$D18,BDPREVENTIVA22[[Fecha entrada]:[Fecha entrada]],"&gt;=" &amp;$L$2,BDPREVENTIVA22[[Fecha Fin]:[Fecha Fin]],"&lt;="&amp;$L$3)&amp;" litros "&amp;BDPREVENTIVA22[[#Headers],[Liquido de Freno]]&amp;", ")</f>
        <v/>
      </c>
      <c r="BB18" t="str">
        <f>+IF(SUMIFS(BDPREVENTIVA22[Agua Destilada],BDPREVENTIVA22[[Nº CAMIÓN]:[Nº CAMIÓN]],$D18,BDPREVENTIVA22[[Fecha entrada]:[Fecha entrada]],"&gt;=" &amp;$L$2,BDPREVENTIVA22[[Fecha Fin]:[Fecha Fin]],"&lt;="&amp;$L$3)=0,"",SUMIFS(BDPREVENTIVA22[Agua Destilada],BDPREVENTIVA22[[Nº CAMIÓN]:[Nº CAMIÓN]],$D18,BDPREVENTIVA22[[Fecha entrada]:[Fecha entrada]],"&gt;=" &amp;$L$2,BDPREVENTIVA22[[Fecha Fin]:[Fecha Fin]],"&lt;="&amp;$L$3)&amp;" litros "&amp;BDPREVENTIVA22[[#Headers],[Agua Destilada]]&amp;", ")</f>
        <v/>
      </c>
      <c r="BC18" t="str">
        <f>+IF(SUMIFS(BDPREVENTIVA22[Aceite Caja Cambios],BDPREVENTIVA22[[Nº CAMIÓN]:[Nº CAMIÓN]],$D18,BDPREVENTIVA22[[Fecha entrada]:[Fecha entrada]],"&gt;=" &amp;$L$2,BDPREVENTIVA22[[Fecha Fin]:[Fecha Fin]],"&lt;="&amp;$L$3)=0,"",SUMIFS(BDPREVENTIVA22[Aceite Caja Cambios],BDPREVENTIVA22[[Nº CAMIÓN]:[Nº CAMIÓN]],$D18,BDPREVENTIVA22[[Fecha entrada]:[Fecha entrada]],"&gt;=" &amp;$L$2,BDPREVENTIVA22[[Fecha Fin]:[Fecha Fin]],"&lt;="&amp;$L$3)&amp;" litros "&amp;BDPREVENTIVA22[[#Headers],[Aceite Caja Cambios]]&amp;", ")</f>
        <v/>
      </c>
      <c r="BD18" t="str">
        <f>+IF(SUMIFS(BDPREVENTIVA22[Acido Baterias],BDPREVENTIVA22[[Nº CAMIÓN]:[Nº CAMIÓN]],$D18,BDPREVENTIVA22[[Fecha entrada]:[Fecha entrada]],"&gt;=" &amp;$L$2,BDPREVENTIVA22[[Fecha Fin]:[Fecha Fin]],"&lt;="&amp;$L$3)=0,"",SUMIFS(BDPREVENTIVA22[Acido Baterias],BDPREVENTIVA22[[Nº CAMIÓN]:[Nº CAMIÓN]],$D18,BDPREVENTIVA22[[Fecha entrada]:[Fecha entrada]],"&gt;=" &amp;$L$2,BDPREVENTIVA22[[Fecha Fin]:[Fecha Fin]],"&lt;="&amp;$L$3)&amp;" litros "&amp;BDPREVENTIVA22[[#Headers],[Acido Baterias]]&amp;", ")</f>
        <v/>
      </c>
      <c r="BE18" t="str">
        <f>+IF(SUMIFS(BDPREVENTIVA22[Grasa],BDPREVENTIVA22[[Nº CAMIÓN]:[Nº CAMIÓN]],$D18,BDPREVENTIVA22[[Fecha entrada]:[Fecha entrada]],"&gt;=" &amp;$L$2,BDPREVENTIVA22[[Fecha Fin]:[Fecha Fin]],"&lt;="&amp;$L$3)=0,"",SUMIFS(BDPREVENTIVA22[Grasa],BDPREVENTIVA22[[Nº CAMIÓN]:[Nº CAMIÓN]],$D18,BDPREVENTIVA22[[Fecha entrada]:[Fecha entrada]],"&gt;=" &amp;$L$2,BDPREVENTIVA22[[Fecha Fin]:[Fecha Fin]],"&lt;="&amp;$L$3)&amp;" kilos "&amp;BDPREVENTIVA22[[#Headers],[Grasa]]&amp;", ")</f>
        <v/>
      </c>
      <c r="BF18" t="str">
        <f>+IF(SUMIFS(BDPREVENTIVA22[Filtro de Aceite],BDPREVENTIVA22[[Nº CAMIÓN]:[Nº CAMIÓN]],$D18,BDPREVENTIVA22[[Fecha entrada]:[Fecha entrada]],"&gt;=" &amp;$L$2,BDPREVENTIVA22[[Fecha Fin]:[Fecha Fin]],"&lt;="&amp;$L$3)=0,"",SUMIFS(BDPREVENTIVA22[Filtro de Aceite],BDPREVENTIVA22[[Nº CAMIÓN]:[Nº CAMIÓN]],$D18,BDPREVENTIVA22[[Fecha entrada]:[Fecha entrada]],"&gt;=" &amp;$L$2,BDPREVENTIVA22[[Fecha Fin]:[Fecha Fin]],"&lt;="&amp;$L$3)&amp;" uds "&amp;BDPREVENTIVA22[[#Headers],[Filtro de Aceite]]&amp;", ")</f>
        <v/>
      </c>
      <c r="BG18" t="str">
        <f>+IF(SUMIFS(BDPREVENTIVA22[Filtro de Aire],BDPREVENTIVA22[[Nº CAMIÓN]:[Nº CAMIÓN]],$D18,BDPREVENTIVA22[[Fecha entrada]:[Fecha entrada]],"&gt;=" &amp;$L$2,BDPREVENTIVA22[[Fecha Fin]:[Fecha Fin]],"&lt;="&amp;$L$3)=0,"",SUMIFS(BDPREVENTIVA22[Filtro de Aire],BDPREVENTIVA22[[Nº CAMIÓN]:[Nº CAMIÓN]],$D18,BDPREVENTIVA22[[Fecha entrada]:[Fecha entrada]],"&gt;=" &amp;$L$2,BDPREVENTIVA22[[Fecha Fin]:[Fecha Fin]],"&lt;="&amp;$L$3)&amp;" uds "&amp;BDPREVENTIVA22[[#Headers],[Filtro de Aire]]&amp;", ")</f>
        <v/>
      </c>
      <c r="BH18" t="str">
        <f>+IF(SUMIFS(BDPREVENTIVA22[Filtro de Gasoil],BDPREVENTIVA22[[Nº CAMIÓN]:[Nº CAMIÓN]],$D18,BDPREVENTIVA22[[Fecha entrada]:[Fecha entrada]],"&gt;=" &amp;$L$2,BDPREVENTIVA22[[Fecha Fin]:[Fecha Fin]],"&lt;="&amp;$L$3)=0,"",SUMIFS(BDPREVENTIVA22[Filtro de Gasoil],BDPREVENTIVA22[[Nº CAMIÓN]:[Nº CAMIÓN]],$D18,BDPREVENTIVA22[[Fecha entrada]:[Fecha entrada]],"&gt;=" &amp;$L$2,BDPREVENTIVA22[[Fecha Fin]:[Fecha Fin]],"&lt;="&amp;$L$3)&amp;" uds "&amp;BDPREVENTIVA22[[#Headers],[Filtro de Gasoil]]&amp;", ")</f>
        <v/>
      </c>
      <c r="BI18" t="str">
        <f>+IF(SUMIFS(BDPREVENTIVA22[Filtro Hidraulico],BDPREVENTIVA22[[Nº CAMIÓN]:[Nº CAMIÓN]],$D18,BDPREVENTIVA22[[Fecha entrada]:[Fecha entrada]],"&gt;=" &amp;$L$2,BDPREVENTIVA22[[Fecha Fin]:[Fecha Fin]],"&lt;="&amp;$L$3)=0,"",SUMIFS(BDPREVENTIVA22[Filtro Hidraulico],BDPREVENTIVA22[[Nº CAMIÓN]:[Nº CAMIÓN]],$D18,BDPREVENTIVA22[[Fecha entrada]:[Fecha entrada]],"&gt;=" &amp;$L$2,BDPREVENTIVA22[[Fecha Fin]:[Fecha Fin]],"&lt;="&amp;$L$3)&amp;" uds "&amp;BDPREVENTIVA22[[#Headers],[Filtro Hidraulico]]&amp;", ")</f>
        <v/>
      </c>
      <c r="BJ18" t="str">
        <f>+IF(SUMIFS(BDPREVENTIVA22[Filtro Separador de Gasoil],BDPREVENTIVA22[[Nº CAMIÓN]:[Nº CAMIÓN]],$D18,BDPREVENTIVA22[[Fecha entrada]:[Fecha entrada]],"&gt;=" &amp;$L$2,BDPREVENTIVA22[[Fecha Fin]:[Fecha Fin]],"&lt;="&amp;$L$3)=0,"",SUMIFS(BDPREVENTIVA22[Filtro Separador de Gasoil],BDPREVENTIVA22[[Nº CAMIÓN]:[Nº CAMIÓN]],$D18,BDPREVENTIVA22[[Fecha entrada]:[Fecha entrada]],"&gt;=" &amp;$L$2,BDPREVENTIVA22[[Fecha Fin]:[Fecha Fin]],"&lt;="&amp;$L$3)&amp;" uds "&amp;BDPREVENTIVA22[[#Headers],[Filtro Separador de Gasoil]]&amp;", ")</f>
        <v/>
      </c>
      <c r="BK18" t="str">
        <f>+IF(SUMIFS(BDPREVENTIVA22[Pre-Filtro de Gasoil],BDPREVENTIVA22[[Nº CAMIÓN]:[Nº CAMIÓN]],$D18,BDPREVENTIVA22[[Fecha entrada]:[Fecha entrada]],"&gt;=" &amp;$L$2,BDPREVENTIVA22[[Fecha Fin]:[Fecha Fin]],"&lt;="&amp;$L$3)=0,"",SUMIFS(BDPREVENTIVA22[Pre-Filtro de Gasoil],BDPREVENTIVA22[[Nº CAMIÓN]:[Nº CAMIÓN]],$D18,BDPREVENTIVA22[[Fecha entrada]:[Fecha entrada]],"&gt;=" &amp;$L$2,BDPREVENTIVA22[[Fecha Fin]:[Fecha Fin]],"&lt;="&amp;$L$3)&amp;" uds "&amp;BDPREVENTIVA22[[#Headers],[Pre-Filtro de Gasoil]]&amp;", ")</f>
        <v/>
      </c>
      <c r="EC18" t="e">
        <v>#NAME?</v>
      </c>
      <c r="ED18" t="e">
        <v>#NAME?</v>
      </c>
      <c r="EE18" t="e">
        <v>#NAME?</v>
      </c>
      <c r="EF18" t="e">
        <v>#NAME?</v>
      </c>
      <c r="EG18" t="e">
        <v>#NAME?</v>
      </c>
      <c r="EH18" t="e">
        <v>#NAME?</v>
      </c>
      <c r="EI18" t="e">
        <v>#NAME?</v>
      </c>
      <c r="EJ18" t="e">
        <v>#NAME?</v>
      </c>
      <c r="EK18" t="e">
        <v>#NAME?</v>
      </c>
      <c r="EL18" t="e">
        <v>#NAME?</v>
      </c>
      <c r="EM18" t="e">
        <v>#NAME?</v>
      </c>
      <c r="EN18" t="e">
        <v>#NAME?</v>
      </c>
      <c r="EO18" t="e">
        <v>#NAME?</v>
      </c>
      <c r="EP18" t="e">
        <v>#NAME?</v>
      </c>
      <c r="EQ18" t="e">
        <v>#NAME?</v>
      </c>
    </row>
    <row r="19" spans="2:147" ht="73.900000000000006" customHeight="1" x14ac:dyDescent="0.2">
      <c r="B19" s="544"/>
      <c r="C19" s="294" t="s">
        <v>91</v>
      </c>
      <c r="D19" s="46" t="s">
        <v>38</v>
      </c>
      <c r="E19" s="47">
        <v>559662</v>
      </c>
      <c r="F19" s="47">
        <f>+COUNTIFS(BDPREVENTIVA22[[Nº CAMIÓN]:[Nº CAMIÓN]],$D19,BDPREVENTIVA22[[Fecha entrada]:[Fecha entrada]],"&gt;=" &amp;$L$2,BDPREVENTIVA22[[Fecha Fin]:[Fecha Fin]],"&lt;="&amp;$L$3,BDPREVENTIVA22[[Tipo de Mantenimiento]:[Tipo de Mantenimiento]],"Mensual")</f>
        <v>1</v>
      </c>
      <c r="G19" s="47">
        <f>+COUNTIFS(BDPREVENTIVA22[[Nº CAMIÓN]:[Nº CAMIÓN]],$D19,BDPREVENTIVA22[[Fecha entrada]:[Fecha entrada]],"&gt;=" &amp;$L$2,BDPREVENTIVA22[[Fecha Fin]:[Fecha Fin]],"&lt;="&amp;$L$3,BDPREVENTIVA22[[Tipo de Mantenimiento]:[Tipo de Mantenimiento]],"Semestral")+COUNTIFS(BDPREVENTIVA22[[Nº CAMIÓN]:[Nº CAMIÓN]],$D19,BDPREVENTIVA22[[Fecha entrada]:[Fecha entrada]],"&gt;=" &amp;$L$2,BDPREVENTIVA22[[Fecha Fin]:[Fecha Fin]],"&lt;="&amp;$L$3,BDPREVENTIVA22[[Tipo de Mantenimiento]:[Tipo de Mantenimiento]],"Cuatrimestral")</f>
        <v>0</v>
      </c>
      <c r="H19" s="47">
        <f>+COUNTIFS(BDPREVENTIVA22[[Nº CAMIÓN]:[Nº CAMIÓN]],$D19,BDPREVENTIVA22[[Fecha entrada]:[Fecha entrada]],"&gt;=" &amp;$L$2,BDPREVENTIVA22[[Fecha Fin]:[Fecha Fin]],"&lt;="&amp;$L$3,BDPREVENTIVA22[[Tipo de Mantenimiento]:[Tipo de Mantenimiento]],"Anual")</f>
        <v>0</v>
      </c>
      <c r="I19" s="47">
        <f t="shared" si="0"/>
        <v>1</v>
      </c>
      <c r="J19" s="47" t="str">
        <f>+IF(COUNTIFS(BDPREVENTIVA22[Tall/Rep],AUSERD,BDPREVENTIVA22[Nº CAMIÓN],$D19,BDPREVENTIVA22[[Fecha entrada]:[Fecha entrada]],"&gt;=" &amp;$L$2,BDPREVENTIVA22[[Fecha Fin]:[Fecha Fin]],"&lt;="&amp;$L$3)=0,"",COUNTIFS(BDPREVENTIVA22[Tall/Rep],AUSERD,BDPREVENTIVA22[Nº CAMIÓN],$D19,BDPREVENTIVA22[[Fecha entrada]:[Fecha entrada]],"&gt;=" &amp;$L$2,BDPREVENTIVA22[[Fecha Fin]:[Fecha Fin]],"&lt;="&amp;$L$3)&amp;" "&amp;AUSERD&amp;", ")&amp;IF(COUNTIFS(BDPREVENTIVA22[Tall/Rep],AAIUN,BDPREVENTIVA22[Nº CAMIÓN],$D19,BDPREVENTIVA22[[Fecha entrada]:[Fecha entrada]],"&gt;=" &amp;$L$2,BDPREVENTIVA22[[Fecha Fin]:[Fecha Fin]],"&lt;="&amp;$L$3)=0,"",COUNTIFS(BDPREVENTIVA22[Tall/Rep],AAIUN,BDPREVENTIVA22[Nº CAMIÓN],$D19,BDPREVENTIVA22[[Fecha entrada]:[Fecha entrada]],"&gt;=" &amp;$L$2,BDPREVENTIVA22[[Fecha Fin]:[Fecha Fin]],"&lt;="&amp;$L$3)&amp;" "&amp;AAIUN&amp;", ")&amp;IF(COUNTIFS(BDPREVENTIVA22[Tall/Rep],BOUJDUR,BDPREVENTIVA22[Nº CAMIÓN],$D19,BDPREVENTIVA22[[Fecha entrada]:[Fecha entrada]],"&gt;=" &amp;$L$2,BDPREVENTIVA22[[Fecha Fin]:[Fecha Fin]],"&lt;="&amp;$L$3)=0,"",COUNTIFS(BDPREVENTIVA22[Tall/Rep],BOUJDUR,BDPREVENTIVA22[Nº CAMIÓN],$D19,BDPREVENTIVA22[[Fecha entrada]:[Fecha entrada]],"&gt;=" &amp;$L$2,BDPREVENTIVA22[[Fecha Fin]:[Fecha Fin]],"&lt;="&amp;$L$3)&amp;" "&amp;BOUJDUR&amp;", ")&amp;IF(COUNTIFS(BDPREVENTIVA22[Tall/Rep],ATC,BDPREVENTIVA22[Nº CAMIÓN],$D19,BDPREVENTIVA22[[Fecha entrada]:[Fecha entrada]],"&gt;=" &amp;$L$2,BDPREVENTIVA22[[Fecha Fin]:[Fecha Fin]],"&lt;="&amp;$L$3)=0,"",COUNTIFS(BDPREVENTIVA22[Tall/Rep],ATC,BDPREVENTIVA22[Nº CAMIÓN],$D19,BDPREVENTIVA22[[Fecha entrada]:[Fecha entrada]],"&gt;=" &amp;$L$2,BDPREVENTIVA22[[Fecha Fin]:[Fecha Fin]],"&lt;="&amp;$L$3)&amp;" "&amp;ATC&amp;", ")&amp;IF(COUNTIFS(BDPREVENTIVA22[Tall/Rep],SMARA,BDPREVENTIVA22[Nº CAMIÓN],$D19,BDPREVENTIVA22[[Fecha entrada]:[Fecha entrada]],"&gt;=" &amp;$L$2,BDPREVENTIVA22[[Fecha Fin]:[Fecha Fin]],"&lt;="&amp;$L$3)=0,"",COUNTIFS(BDPREVENTIVA22[Tall/Rep],SMARA,BDPREVENTIVA22[Nº CAMIÓN],$D19,BDPREVENTIVA22[[Fecha entrada]:[Fecha entrada]],"&gt;=" &amp;$L$2,BDPREVENTIVA22[[Fecha Fin]:[Fecha Fin]],"&lt;="&amp;$L$3)&amp;" "&amp;SMARA&amp;", ")&amp;IF(COUNTIFS(BDPREVENTIVA22[Tall/Rep],DAJLA,BDPREVENTIVA22[Nº CAMIÓN],$D19,BDPREVENTIVA22[[Fecha entrada]:[Fecha entrada]],"&gt;=" &amp;$L$2,BDPREVENTIVA22[[Fecha Fin]:[Fecha Fin]],"&lt;="&amp;$L$3)=0,"",COUNTIFS(BDPREVENTIVA22[Tall/Rep],DAJLA,BDPREVENTIVA22[Nº CAMIÓN],$D19,BDPREVENTIVA22[[Fecha entrada]:[Fecha entrada]],"&gt;=" &amp;$L$2,BDPREVENTIVA22[[Fecha Fin]:[Fecha Fin]],"&lt;="&amp;$L$3)&amp;" "&amp;DAJLA&amp;", ")&amp;IF(COUNTIFS(BDPREVENTIVA22[Tall/Rep],TRANSPORT,BDPREVENTIVA22[Nº CAMIÓN],$D19,BDPREVENTIVA22[[Fecha entrada]:[Fecha entrada]],"&gt;=" &amp;$L$2,BDPREVENTIVA22[[Fecha Fin]:[Fecha Fin]],"&lt;="&amp;$L$3)=0,"",COUNTIFS(BDPREVENTIVA22[Tall/Rep],TRANSPORT,BDPREVENTIVA22[Nº CAMIÓN],$D19,BDPREVENTIVA22[[Fecha entrada]:[Fecha entrada]],"&gt;=" &amp;$L$2,BDPREVENTIVA22[[Fecha Fin]:[Fecha Fin]],"&lt;="&amp;$L$3)&amp;" "&amp;TRANSPORT&amp;", ")</f>
        <v xml:space="preserve">1 TR SMARA, </v>
      </c>
      <c r="K19" s="232" t="str">
        <f t="shared" si="4"/>
        <v/>
      </c>
      <c r="L19" s="223" t="str">
        <f>+IF(SUMIFS(BDPREVENTIVA22[[coste mantenimiento]:[coste mantenimiento]],BDPREVENTIVA22[[Nº CAMIÓN]:[Nº CAMIÓN]],$D19,BDPREVENTIVA22[Fecha entrada],"&gt;="&amp;$L$2,BDPREVENTIVA22[Fecha entrada],"&lt;="&amp;$L$3)=0,"",SUMIFS(BDPREVENTIVA22[[coste mantenimiento]:[coste mantenimiento]],BDPREVENTIVA22[[Nº CAMIÓN]:[Nº CAMIÓN]],$D19,BDPREVENTIVA22[Fecha entrada],"&gt;="&amp;$L$2,BDPREVENTIVA22[Fecha entrada],"&lt;="&amp;$L$3))</f>
        <v/>
      </c>
      <c r="M19" s="47"/>
      <c r="O19" s="49"/>
      <c r="P19" s="44"/>
      <c r="Q19" s="44"/>
      <c r="R19" s="44"/>
      <c r="S19" s="44"/>
      <c r="T19" s="44"/>
      <c r="U19" s="44"/>
      <c r="V19" s="44"/>
      <c r="AW19" t="str">
        <f>+IF(SUMIFS(BDPREVENTIVA22[Aceite Motor],BDPREVENTIVA22[[Nº CAMIÓN]:[Nº CAMIÓN]],$D19,BDPREVENTIVA22[[Fecha entrada]:[Fecha entrada]],"&gt;=" &amp;$L$2,BDPREVENTIVA22[[Fecha Fin]:[Fecha Fin]],"&lt;="&amp;$L$3)=0,"",SUMIFS(BDPREVENTIVA22[Aceite Motor],BDPREVENTIVA22[[Nº CAMIÓN]:[Nº CAMIÓN]],$D19,BDPREVENTIVA22[[Fecha entrada]:[Fecha entrada]],"&gt;=" &amp;$L$2,BDPREVENTIVA22[[Fecha Fin]:[Fecha Fin]],"&lt;="&amp;$L$3)&amp;" litros "&amp;BDPREVENTIVA22[[#Headers],[Aceite Motor]]&amp;", ")</f>
        <v/>
      </c>
      <c r="AX19" t="str">
        <f>+IF(SUMIFS(BDPREVENTIVA22[Anticongelante],BDPREVENTIVA22[[Nº CAMIÓN]:[Nº CAMIÓN]],$D19,BDPREVENTIVA22[[Fecha entrada]:[Fecha entrada]],"&gt;=" &amp;$L$2,BDPREVENTIVA22[[Fecha Fin]:[Fecha Fin]],"&lt;="&amp;$L$3)=0,"",SUMIFS(BDPREVENTIVA22[Anticongelante],BDPREVENTIVA22[[Nº CAMIÓN]:[Nº CAMIÓN]],$D19,BDPREVENTIVA22[[Fecha entrada]:[Fecha entrada]],"&gt;=" &amp;$L$2,BDPREVENTIVA22[[Fecha Fin]:[Fecha Fin]],"&lt;="&amp;$L$3)&amp;" litros "&amp;BDPREVENTIVA22[[#Headers],[Anticongelante]]&amp;", ")</f>
        <v/>
      </c>
      <c r="AY19" t="str">
        <f>+IF(SUMIFS(BDPREVENTIVA22[Liquido de Embrague],BDPREVENTIVA22[[Nº CAMIÓN]:[Nº CAMIÓN]],$D19,BDPREVENTIVA22[[Fecha entrada]:[Fecha entrada]],"&gt;=" &amp;$L$2,BDPREVENTIVA22[[Fecha Fin]:[Fecha Fin]],"&lt;="&amp;$L$3)=0,"",SUMIFS(BDPREVENTIVA22[Liquido de Embrague],BDPREVENTIVA22[[Nº CAMIÓN]:[Nº CAMIÓN]],$D19,BDPREVENTIVA22[[Fecha entrada]:[Fecha entrada]],"&gt;=" &amp;$L$2,BDPREVENTIVA22[[Fecha Fin]:[Fecha Fin]],"&lt;="&amp;$L$3)&amp;" litros "&amp;BDPREVENTIVA22[[#Headers],[Liquido de Embrague]]&amp;", ")</f>
        <v/>
      </c>
      <c r="AZ19" t="str">
        <f>+IF(SUMIFS(BDPREVENTIVA22[Liquido Direccion],BDPREVENTIVA22[[Nº CAMIÓN]:[Nº CAMIÓN]],$D19,BDPREVENTIVA22[[Fecha entrada]:[Fecha entrada]],"&gt;=" &amp;$L$2,BDPREVENTIVA22[[Fecha Fin]:[Fecha Fin]],"&lt;="&amp;$L$3)=0,"",SUMIFS(BDPREVENTIVA22[Liquido Direccion],BDPREVENTIVA22[[Nº CAMIÓN]:[Nº CAMIÓN]],$D19,BDPREVENTIVA22[[Fecha entrada]:[Fecha entrada]],"&gt;=" &amp;$L$2,BDPREVENTIVA22[[Fecha Fin]:[Fecha Fin]],"&lt;="&amp;$L$3)&amp;" litros "&amp;BDPREVENTIVA22[[#Headers],[Liquido Direccion]]&amp;", ")</f>
        <v/>
      </c>
      <c r="BA19" t="str">
        <f>+IF(SUMIFS(BDPREVENTIVA22[Liquido de Freno],BDPREVENTIVA22[[Nº CAMIÓN]:[Nº CAMIÓN]],$D19,BDPREVENTIVA22[[Fecha entrada]:[Fecha entrada]],"&gt;=" &amp;$L$2,BDPREVENTIVA22[[Fecha Fin]:[Fecha Fin]],"&lt;="&amp;$L$3)=0,"",SUMIFS(BDPREVENTIVA22[Liquido de Freno],BDPREVENTIVA22[[Nº CAMIÓN]:[Nº CAMIÓN]],$D19,BDPREVENTIVA22[[Fecha entrada]:[Fecha entrada]],"&gt;=" &amp;$L$2,BDPREVENTIVA22[[Fecha Fin]:[Fecha Fin]],"&lt;="&amp;$L$3)&amp;" litros "&amp;BDPREVENTIVA22[[#Headers],[Liquido de Freno]]&amp;", ")</f>
        <v/>
      </c>
      <c r="BB19" t="str">
        <f>+IF(SUMIFS(BDPREVENTIVA22[Agua Destilada],BDPREVENTIVA22[[Nº CAMIÓN]:[Nº CAMIÓN]],$D19,BDPREVENTIVA22[[Fecha entrada]:[Fecha entrada]],"&gt;=" &amp;$L$2,BDPREVENTIVA22[[Fecha Fin]:[Fecha Fin]],"&lt;="&amp;$L$3)=0,"",SUMIFS(BDPREVENTIVA22[Agua Destilada],BDPREVENTIVA22[[Nº CAMIÓN]:[Nº CAMIÓN]],$D19,BDPREVENTIVA22[[Fecha entrada]:[Fecha entrada]],"&gt;=" &amp;$L$2,BDPREVENTIVA22[[Fecha Fin]:[Fecha Fin]],"&lt;="&amp;$L$3)&amp;" litros "&amp;BDPREVENTIVA22[[#Headers],[Agua Destilada]]&amp;", ")</f>
        <v/>
      </c>
      <c r="BC19" t="str">
        <f>+IF(SUMIFS(BDPREVENTIVA22[Aceite Caja Cambios],BDPREVENTIVA22[[Nº CAMIÓN]:[Nº CAMIÓN]],$D19,BDPREVENTIVA22[[Fecha entrada]:[Fecha entrada]],"&gt;=" &amp;$L$2,BDPREVENTIVA22[[Fecha Fin]:[Fecha Fin]],"&lt;="&amp;$L$3)=0,"",SUMIFS(BDPREVENTIVA22[Aceite Caja Cambios],BDPREVENTIVA22[[Nº CAMIÓN]:[Nº CAMIÓN]],$D19,BDPREVENTIVA22[[Fecha entrada]:[Fecha entrada]],"&gt;=" &amp;$L$2,BDPREVENTIVA22[[Fecha Fin]:[Fecha Fin]],"&lt;="&amp;$L$3)&amp;" litros "&amp;BDPREVENTIVA22[[#Headers],[Aceite Caja Cambios]]&amp;", ")</f>
        <v/>
      </c>
      <c r="BD19" t="str">
        <f>+IF(SUMIFS(BDPREVENTIVA22[Acido Baterias],BDPREVENTIVA22[[Nº CAMIÓN]:[Nº CAMIÓN]],$D19,BDPREVENTIVA22[[Fecha entrada]:[Fecha entrada]],"&gt;=" &amp;$L$2,BDPREVENTIVA22[[Fecha Fin]:[Fecha Fin]],"&lt;="&amp;$L$3)=0,"",SUMIFS(BDPREVENTIVA22[Acido Baterias],BDPREVENTIVA22[[Nº CAMIÓN]:[Nº CAMIÓN]],$D19,BDPREVENTIVA22[[Fecha entrada]:[Fecha entrada]],"&gt;=" &amp;$L$2,BDPREVENTIVA22[[Fecha Fin]:[Fecha Fin]],"&lt;="&amp;$L$3)&amp;" litros "&amp;BDPREVENTIVA22[[#Headers],[Acido Baterias]]&amp;", ")</f>
        <v/>
      </c>
      <c r="BE19" t="str">
        <f>+IF(SUMIFS(BDPREVENTIVA22[Grasa],BDPREVENTIVA22[[Nº CAMIÓN]:[Nº CAMIÓN]],$D19,BDPREVENTIVA22[[Fecha entrada]:[Fecha entrada]],"&gt;=" &amp;$L$2,BDPREVENTIVA22[[Fecha Fin]:[Fecha Fin]],"&lt;="&amp;$L$3)=0,"",SUMIFS(BDPREVENTIVA22[Grasa],BDPREVENTIVA22[[Nº CAMIÓN]:[Nº CAMIÓN]],$D19,BDPREVENTIVA22[[Fecha entrada]:[Fecha entrada]],"&gt;=" &amp;$L$2,BDPREVENTIVA22[[Fecha Fin]:[Fecha Fin]],"&lt;="&amp;$L$3)&amp;" kilos "&amp;BDPREVENTIVA22[[#Headers],[Grasa]]&amp;", ")</f>
        <v/>
      </c>
      <c r="BF19" t="str">
        <f>+IF(SUMIFS(BDPREVENTIVA22[Filtro de Aceite],BDPREVENTIVA22[[Nº CAMIÓN]:[Nº CAMIÓN]],$D19,BDPREVENTIVA22[[Fecha entrada]:[Fecha entrada]],"&gt;=" &amp;$L$2,BDPREVENTIVA22[[Fecha Fin]:[Fecha Fin]],"&lt;="&amp;$L$3)=0,"",SUMIFS(BDPREVENTIVA22[Filtro de Aceite],BDPREVENTIVA22[[Nº CAMIÓN]:[Nº CAMIÓN]],$D19,BDPREVENTIVA22[[Fecha entrada]:[Fecha entrada]],"&gt;=" &amp;$L$2,BDPREVENTIVA22[[Fecha Fin]:[Fecha Fin]],"&lt;="&amp;$L$3)&amp;" uds "&amp;BDPREVENTIVA22[[#Headers],[Filtro de Aceite]]&amp;", ")</f>
        <v/>
      </c>
      <c r="BG19" t="str">
        <f>+IF(SUMIFS(BDPREVENTIVA22[Filtro de Aire],BDPREVENTIVA22[[Nº CAMIÓN]:[Nº CAMIÓN]],$D19,BDPREVENTIVA22[[Fecha entrada]:[Fecha entrada]],"&gt;=" &amp;$L$2,BDPREVENTIVA22[[Fecha Fin]:[Fecha Fin]],"&lt;="&amp;$L$3)=0,"",SUMIFS(BDPREVENTIVA22[Filtro de Aire],BDPREVENTIVA22[[Nº CAMIÓN]:[Nº CAMIÓN]],$D19,BDPREVENTIVA22[[Fecha entrada]:[Fecha entrada]],"&gt;=" &amp;$L$2,BDPREVENTIVA22[[Fecha Fin]:[Fecha Fin]],"&lt;="&amp;$L$3)&amp;" uds "&amp;BDPREVENTIVA22[[#Headers],[Filtro de Aire]]&amp;", ")</f>
        <v/>
      </c>
      <c r="BH19" t="str">
        <f>+IF(SUMIFS(BDPREVENTIVA22[Filtro de Gasoil],BDPREVENTIVA22[[Nº CAMIÓN]:[Nº CAMIÓN]],$D19,BDPREVENTIVA22[[Fecha entrada]:[Fecha entrada]],"&gt;=" &amp;$L$2,BDPREVENTIVA22[[Fecha Fin]:[Fecha Fin]],"&lt;="&amp;$L$3)=0,"",SUMIFS(BDPREVENTIVA22[Filtro de Gasoil],BDPREVENTIVA22[[Nº CAMIÓN]:[Nº CAMIÓN]],$D19,BDPREVENTIVA22[[Fecha entrada]:[Fecha entrada]],"&gt;=" &amp;$L$2,BDPREVENTIVA22[[Fecha Fin]:[Fecha Fin]],"&lt;="&amp;$L$3)&amp;" uds "&amp;BDPREVENTIVA22[[#Headers],[Filtro de Gasoil]]&amp;", ")</f>
        <v/>
      </c>
      <c r="BI19" t="str">
        <f>+IF(SUMIFS(BDPREVENTIVA22[Filtro Hidraulico],BDPREVENTIVA22[[Nº CAMIÓN]:[Nº CAMIÓN]],$D19,BDPREVENTIVA22[[Fecha entrada]:[Fecha entrada]],"&gt;=" &amp;$L$2,BDPREVENTIVA22[[Fecha Fin]:[Fecha Fin]],"&lt;="&amp;$L$3)=0,"",SUMIFS(BDPREVENTIVA22[Filtro Hidraulico],BDPREVENTIVA22[[Nº CAMIÓN]:[Nº CAMIÓN]],$D19,BDPREVENTIVA22[[Fecha entrada]:[Fecha entrada]],"&gt;=" &amp;$L$2,BDPREVENTIVA22[[Fecha Fin]:[Fecha Fin]],"&lt;="&amp;$L$3)&amp;" uds "&amp;BDPREVENTIVA22[[#Headers],[Filtro Hidraulico]]&amp;", ")</f>
        <v/>
      </c>
      <c r="BJ19" t="str">
        <f>+IF(SUMIFS(BDPREVENTIVA22[Filtro Separador de Gasoil],BDPREVENTIVA22[[Nº CAMIÓN]:[Nº CAMIÓN]],$D19,BDPREVENTIVA22[[Fecha entrada]:[Fecha entrada]],"&gt;=" &amp;$L$2,BDPREVENTIVA22[[Fecha Fin]:[Fecha Fin]],"&lt;="&amp;$L$3)=0,"",SUMIFS(BDPREVENTIVA22[Filtro Separador de Gasoil],BDPREVENTIVA22[[Nº CAMIÓN]:[Nº CAMIÓN]],$D19,BDPREVENTIVA22[[Fecha entrada]:[Fecha entrada]],"&gt;=" &amp;$L$2,BDPREVENTIVA22[[Fecha Fin]:[Fecha Fin]],"&lt;="&amp;$L$3)&amp;" uds "&amp;BDPREVENTIVA22[[#Headers],[Filtro Separador de Gasoil]]&amp;", ")</f>
        <v/>
      </c>
      <c r="BK19" t="str">
        <f>+IF(SUMIFS(BDPREVENTIVA22[Pre-Filtro de Gasoil],BDPREVENTIVA22[[Nº CAMIÓN]:[Nº CAMIÓN]],$D19,BDPREVENTIVA22[[Fecha entrada]:[Fecha entrada]],"&gt;=" &amp;$L$2,BDPREVENTIVA22[[Fecha Fin]:[Fecha Fin]],"&lt;="&amp;$L$3)=0,"",SUMIFS(BDPREVENTIVA22[Pre-Filtro de Gasoil],BDPREVENTIVA22[[Nº CAMIÓN]:[Nº CAMIÓN]],$D19,BDPREVENTIVA22[[Fecha entrada]:[Fecha entrada]],"&gt;=" &amp;$L$2,BDPREVENTIVA22[[Fecha Fin]:[Fecha Fin]],"&lt;="&amp;$L$3)&amp;" uds "&amp;BDPREVENTIVA22[[#Headers],[Pre-Filtro de Gasoil]]&amp;", ")</f>
        <v/>
      </c>
      <c r="EC19" t="e">
        <v>#NAME?</v>
      </c>
      <c r="ED19" t="e">
        <v>#NAME?</v>
      </c>
      <c r="EE19" t="e">
        <v>#NAME?</v>
      </c>
      <c r="EF19" t="e">
        <v>#NAME?</v>
      </c>
      <c r="EG19" t="e">
        <v>#NAME?</v>
      </c>
      <c r="EH19" t="e">
        <v>#NAME?</v>
      </c>
      <c r="EI19" t="e">
        <v>#NAME?</v>
      </c>
      <c r="EJ19" t="e">
        <v>#NAME?</v>
      </c>
      <c r="EK19" t="e">
        <v>#NAME?</v>
      </c>
      <c r="EL19" t="e">
        <v>#NAME?</v>
      </c>
      <c r="EM19" t="e">
        <v>#NAME?</v>
      </c>
      <c r="EN19" t="e">
        <v>#NAME?</v>
      </c>
      <c r="EO19" t="e">
        <v>#NAME?</v>
      </c>
      <c r="EP19" t="e">
        <v>#NAME?</v>
      </c>
      <c r="EQ19" t="e">
        <v>#NAME?</v>
      </c>
    </row>
    <row r="20" spans="2:147" ht="77.45" customHeight="1" x14ac:dyDescent="0.2">
      <c r="B20" s="544"/>
      <c r="C20" s="294" t="s">
        <v>91</v>
      </c>
      <c r="D20" s="289" t="s">
        <v>39</v>
      </c>
      <c r="E20" s="290">
        <v>559942</v>
      </c>
      <c r="F20" s="290">
        <f>+COUNTIFS(BDPREVENTIVA22[[Nº CAMIÓN]:[Nº CAMIÓN]],$D20,BDPREVENTIVA22[[Fecha entrada]:[Fecha entrada]],"&gt;=" &amp;$L$2,BDPREVENTIVA22[[Fecha Fin]:[Fecha Fin]],"&lt;="&amp;$L$3,BDPREVENTIVA22[[Tipo de Mantenimiento]:[Tipo de Mantenimiento]],"Mensual")</f>
        <v>1</v>
      </c>
      <c r="G20" s="290">
        <f>+COUNTIFS(BDPREVENTIVA22[[Nº CAMIÓN]:[Nº CAMIÓN]],$D20,BDPREVENTIVA22[[Fecha entrada]:[Fecha entrada]],"&gt;=" &amp;$L$2,BDPREVENTIVA22[[Fecha Fin]:[Fecha Fin]],"&lt;="&amp;$L$3,BDPREVENTIVA22[[Tipo de Mantenimiento]:[Tipo de Mantenimiento]],"Semestral")+COUNTIFS(BDPREVENTIVA22[[Nº CAMIÓN]:[Nº CAMIÓN]],$D20,BDPREVENTIVA22[[Fecha entrada]:[Fecha entrada]],"&gt;=" &amp;$L$2,BDPREVENTIVA22[[Fecha Fin]:[Fecha Fin]],"&lt;="&amp;$L$3,BDPREVENTIVA22[[Tipo de Mantenimiento]:[Tipo de Mantenimiento]],"Cuatrimestral")</f>
        <v>0</v>
      </c>
      <c r="H20" s="290">
        <f>+COUNTIFS(BDPREVENTIVA22[[Nº CAMIÓN]:[Nº CAMIÓN]],$D20,BDPREVENTIVA22[[Fecha entrada]:[Fecha entrada]],"&gt;=" &amp;$L$2,BDPREVENTIVA22[[Fecha Fin]:[Fecha Fin]],"&lt;="&amp;$L$3,BDPREVENTIVA22[[Tipo de Mantenimiento]:[Tipo de Mantenimiento]],"Anual")</f>
        <v>0</v>
      </c>
      <c r="I20" s="290">
        <f t="shared" si="0"/>
        <v>1</v>
      </c>
      <c r="J20" s="290" t="str">
        <f>+IF(COUNTIFS(BDPREVENTIVA22[Tall/Rep],AUSERD,BDPREVENTIVA22[Nº CAMIÓN],$D20,BDPREVENTIVA22[[Fecha entrada]:[Fecha entrada]],"&gt;=" &amp;$L$2,BDPREVENTIVA22[[Fecha Fin]:[Fecha Fin]],"&lt;="&amp;$L$3)=0,"",COUNTIFS(BDPREVENTIVA22[Tall/Rep],AUSERD,BDPREVENTIVA22[Nº CAMIÓN],$D20,BDPREVENTIVA22[[Fecha entrada]:[Fecha entrada]],"&gt;=" &amp;$L$2,BDPREVENTIVA22[[Fecha Fin]:[Fecha Fin]],"&lt;="&amp;$L$3)&amp;" "&amp;AUSERD&amp;", ")&amp;IF(COUNTIFS(BDPREVENTIVA22[Tall/Rep],AAIUN,BDPREVENTIVA22[Nº CAMIÓN],$D20,BDPREVENTIVA22[[Fecha entrada]:[Fecha entrada]],"&gt;=" &amp;$L$2,BDPREVENTIVA22[[Fecha Fin]:[Fecha Fin]],"&lt;="&amp;$L$3)=0,"",COUNTIFS(BDPREVENTIVA22[Tall/Rep],AAIUN,BDPREVENTIVA22[Nº CAMIÓN],$D20,BDPREVENTIVA22[[Fecha entrada]:[Fecha entrada]],"&gt;=" &amp;$L$2,BDPREVENTIVA22[[Fecha Fin]:[Fecha Fin]],"&lt;="&amp;$L$3)&amp;" "&amp;AAIUN&amp;", ")&amp;IF(COUNTIFS(BDPREVENTIVA22[Tall/Rep],BOUJDUR,BDPREVENTIVA22[Nº CAMIÓN],$D20,BDPREVENTIVA22[[Fecha entrada]:[Fecha entrada]],"&gt;=" &amp;$L$2,BDPREVENTIVA22[[Fecha Fin]:[Fecha Fin]],"&lt;="&amp;$L$3)=0,"",COUNTIFS(BDPREVENTIVA22[Tall/Rep],BOUJDUR,BDPREVENTIVA22[Nº CAMIÓN],$D20,BDPREVENTIVA22[[Fecha entrada]:[Fecha entrada]],"&gt;=" &amp;$L$2,BDPREVENTIVA22[[Fecha Fin]:[Fecha Fin]],"&lt;="&amp;$L$3)&amp;" "&amp;BOUJDUR&amp;", ")&amp;IF(COUNTIFS(BDPREVENTIVA22[Tall/Rep],ATC,BDPREVENTIVA22[Nº CAMIÓN],$D20,BDPREVENTIVA22[[Fecha entrada]:[Fecha entrada]],"&gt;=" &amp;$L$2,BDPREVENTIVA22[[Fecha Fin]:[Fecha Fin]],"&lt;="&amp;$L$3)=0,"",COUNTIFS(BDPREVENTIVA22[Tall/Rep],ATC,BDPREVENTIVA22[Nº CAMIÓN],$D20,BDPREVENTIVA22[[Fecha entrada]:[Fecha entrada]],"&gt;=" &amp;$L$2,BDPREVENTIVA22[[Fecha Fin]:[Fecha Fin]],"&lt;="&amp;$L$3)&amp;" "&amp;ATC&amp;", ")&amp;IF(COUNTIFS(BDPREVENTIVA22[Tall/Rep],SMARA,BDPREVENTIVA22[Nº CAMIÓN],$D20,BDPREVENTIVA22[[Fecha entrada]:[Fecha entrada]],"&gt;=" &amp;$L$2,BDPREVENTIVA22[[Fecha Fin]:[Fecha Fin]],"&lt;="&amp;$L$3)=0,"",COUNTIFS(BDPREVENTIVA22[Tall/Rep],SMARA,BDPREVENTIVA22[Nº CAMIÓN],$D20,BDPREVENTIVA22[[Fecha entrada]:[Fecha entrada]],"&gt;=" &amp;$L$2,BDPREVENTIVA22[[Fecha Fin]:[Fecha Fin]],"&lt;="&amp;$L$3)&amp;" "&amp;SMARA&amp;", ")&amp;IF(COUNTIFS(BDPREVENTIVA22[Tall/Rep],DAJLA,BDPREVENTIVA22[Nº CAMIÓN],$D20,BDPREVENTIVA22[[Fecha entrada]:[Fecha entrada]],"&gt;=" &amp;$L$2,BDPREVENTIVA22[[Fecha Fin]:[Fecha Fin]],"&lt;="&amp;$L$3)=0,"",COUNTIFS(BDPREVENTIVA22[Tall/Rep],DAJLA,BDPREVENTIVA22[Nº CAMIÓN],$D20,BDPREVENTIVA22[[Fecha entrada]:[Fecha entrada]],"&gt;=" &amp;$L$2,BDPREVENTIVA22[[Fecha Fin]:[Fecha Fin]],"&lt;="&amp;$L$3)&amp;" "&amp;DAJLA&amp;", ")&amp;IF(COUNTIFS(BDPREVENTIVA22[Tall/Rep],TRANSPORT,BDPREVENTIVA22[Nº CAMIÓN],$D20,BDPREVENTIVA22[[Fecha entrada]:[Fecha entrada]],"&gt;=" &amp;$L$2,BDPREVENTIVA22[[Fecha Fin]:[Fecha Fin]],"&lt;="&amp;$L$3)=0,"",COUNTIFS(BDPREVENTIVA22[Tall/Rep],TRANSPORT,BDPREVENTIVA22[Nº CAMIÓN],$D20,BDPREVENTIVA22[[Fecha entrada]:[Fecha entrada]],"&gt;=" &amp;$L$2,BDPREVENTIVA22[[Fecha Fin]:[Fecha Fin]],"&lt;="&amp;$L$3)&amp;" "&amp;TRANSPORT&amp;", ")</f>
        <v xml:space="preserve">1 TR SMARA, </v>
      </c>
      <c r="K20" s="224" t="str">
        <f t="shared" si="4"/>
        <v/>
      </c>
      <c r="L20" s="234" t="str">
        <f>+IF(SUMIFS(BDPREVENTIVA22[[coste mantenimiento]:[coste mantenimiento]],BDPREVENTIVA22[[Nº CAMIÓN]:[Nº CAMIÓN]],$D20,BDPREVENTIVA22[Fecha entrada],"&gt;="&amp;$L$2,BDPREVENTIVA22[Fecha entrada],"&lt;="&amp;$L$3)=0,"",SUMIFS(BDPREVENTIVA22[[coste mantenimiento]:[coste mantenimiento]],BDPREVENTIVA22[[Nº CAMIÓN]:[Nº CAMIÓN]],$D20,BDPREVENTIVA22[Fecha entrada],"&gt;="&amp;$L$2,BDPREVENTIVA22[Fecha entrada],"&lt;="&amp;$L$3))</f>
        <v/>
      </c>
      <c r="M20" s="303"/>
      <c r="O20" s="49"/>
      <c r="P20" s="44"/>
      <c r="Q20" s="25"/>
      <c r="V20" s="44"/>
      <c r="AW20" t="str">
        <f>+IF(SUMIFS(BDPREVENTIVA22[Aceite Motor],BDPREVENTIVA22[[Nº CAMIÓN]:[Nº CAMIÓN]],$D20,BDPREVENTIVA22[[Fecha entrada]:[Fecha entrada]],"&gt;=" &amp;$L$2,BDPREVENTIVA22[[Fecha Fin]:[Fecha Fin]],"&lt;="&amp;$L$3)=0,"",SUMIFS(BDPREVENTIVA22[Aceite Motor],BDPREVENTIVA22[[Nº CAMIÓN]:[Nº CAMIÓN]],$D20,BDPREVENTIVA22[[Fecha entrada]:[Fecha entrada]],"&gt;=" &amp;$L$2,BDPREVENTIVA22[[Fecha Fin]:[Fecha Fin]],"&lt;="&amp;$L$3)&amp;" litros "&amp;BDPREVENTIVA22[[#Headers],[Aceite Motor]]&amp;", ")</f>
        <v/>
      </c>
      <c r="AX20" t="str">
        <f>+IF(SUMIFS(BDPREVENTIVA22[Anticongelante],BDPREVENTIVA22[[Nº CAMIÓN]:[Nº CAMIÓN]],$D20,BDPREVENTIVA22[[Fecha entrada]:[Fecha entrada]],"&gt;=" &amp;$L$2,BDPREVENTIVA22[[Fecha Fin]:[Fecha Fin]],"&lt;="&amp;$L$3)=0,"",SUMIFS(BDPREVENTIVA22[Anticongelante],BDPREVENTIVA22[[Nº CAMIÓN]:[Nº CAMIÓN]],$D20,BDPREVENTIVA22[[Fecha entrada]:[Fecha entrada]],"&gt;=" &amp;$L$2,BDPREVENTIVA22[[Fecha Fin]:[Fecha Fin]],"&lt;="&amp;$L$3)&amp;" litros "&amp;BDPREVENTIVA22[[#Headers],[Anticongelante]]&amp;", ")</f>
        <v/>
      </c>
      <c r="AY20" t="str">
        <f>+IF(SUMIFS(BDPREVENTIVA22[Liquido de Embrague],BDPREVENTIVA22[[Nº CAMIÓN]:[Nº CAMIÓN]],$D20,BDPREVENTIVA22[[Fecha entrada]:[Fecha entrada]],"&gt;=" &amp;$L$2,BDPREVENTIVA22[[Fecha Fin]:[Fecha Fin]],"&lt;="&amp;$L$3)=0,"",SUMIFS(BDPREVENTIVA22[Liquido de Embrague],BDPREVENTIVA22[[Nº CAMIÓN]:[Nº CAMIÓN]],$D20,BDPREVENTIVA22[[Fecha entrada]:[Fecha entrada]],"&gt;=" &amp;$L$2,BDPREVENTIVA22[[Fecha Fin]:[Fecha Fin]],"&lt;="&amp;$L$3)&amp;" litros "&amp;BDPREVENTIVA22[[#Headers],[Liquido de Embrague]]&amp;", ")</f>
        <v/>
      </c>
      <c r="AZ20" t="str">
        <f>+IF(SUMIFS(BDPREVENTIVA22[Liquido Direccion],BDPREVENTIVA22[[Nº CAMIÓN]:[Nº CAMIÓN]],$D20,BDPREVENTIVA22[[Fecha entrada]:[Fecha entrada]],"&gt;=" &amp;$L$2,BDPREVENTIVA22[[Fecha Fin]:[Fecha Fin]],"&lt;="&amp;$L$3)=0,"",SUMIFS(BDPREVENTIVA22[Liquido Direccion],BDPREVENTIVA22[[Nº CAMIÓN]:[Nº CAMIÓN]],$D20,BDPREVENTIVA22[[Fecha entrada]:[Fecha entrada]],"&gt;=" &amp;$L$2,BDPREVENTIVA22[[Fecha Fin]:[Fecha Fin]],"&lt;="&amp;$L$3)&amp;" litros "&amp;BDPREVENTIVA22[[#Headers],[Liquido Direccion]]&amp;", ")</f>
        <v/>
      </c>
      <c r="BA20" t="str">
        <f>+IF(SUMIFS(BDPREVENTIVA22[Liquido de Freno],BDPREVENTIVA22[[Nº CAMIÓN]:[Nº CAMIÓN]],$D20,BDPREVENTIVA22[[Fecha entrada]:[Fecha entrada]],"&gt;=" &amp;$L$2,BDPREVENTIVA22[[Fecha Fin]:[Fecha Fin]],"&lt;="&amp;$L$3)=0,"",SUMIFS(BDPREVENTIVA22[Liquido de Freno],BDPREVENTIVA22[[Nº CAMIÓN]:[Nº CAMIÓN]],$D20,BDPREVENTIVA22[[Fecha entrada]:[Fecha entrada]],"&gt;=" &amp;$L$2,BDPREVENTIVA22[[Fecha Fin]:[Fecha Fin]],"&lt;="&amp;$L$3)&amp;" litros "&amp;BDPREVENTIVA22[[#Headers],[Liquido de Freno]]&amp;", ")</f>
        <v/>
      </c>
      <c r="BB20" t="str">
        <f>+IF(SUMIFS(BDPREVENTIVA22[Agua Destilada],BDPREVENTIVA22[[Nº CAMIÓN]:[Nº CAMIÓN]],$D20,BDPREVENTIVA22[[Fecha entrada]:[Fecha entrada]],"&gt;=" &amp;$L$2,BDPREVENTIVA22[[Fecha Fin]:[Fecha Fin]],"&lt;="&amp;$L$3)=0,"",SUMIFS(BDPREVENTIVA22[Agua Destilada],BDPREVENTIVA22[[Nº CAMIÓN]:[Nº CAMIÓN]],$D20,BDPREVENTIVA22[[Fecha entrada]:[Fecha entrada]],"&gt;=" &amp;$L$2,BDPREVENTIVA22[[Fecha Fin]:[Fecha Fin]],"&lt;="&amp;$L$3)&amp;" litros "&amp;BDPREVENTIVA22[[#Headers],[Agua Destilada]]&amp;", ")</f>
        <v/>
      </c>
      <c r="BC20" t="str">
        <f>+IF(SUMIFS(BDPREVENTIVA22[Aceite Caja Cambios],BDPREVENTIVA22[[Nº CAMIÓN]:[Nº CAMIÓN]],$D20,BDPREVENTIVA22[[Fecha entrada]:[Fecha entrada]],"&gt;=" &amp;$L$2,BDPREVENTIVA22[[Fecha Fin]:[Fecha Fin]],"&lt;="&amp;$L$3)=0,"",SUMIFS(BDPREVENTIVA22[Aceite Caja Cambios],BDPREVENTIVA22[[Nº CAMIÓN]:[Nº CAMIÓN]],$D20,BDPREVENTIVA22[[Fecha entrada]:[Fecha entrada]],"&gt;=" &amp;$L$2,BDPREVENTIVA22[[Fecha Fin]:[Fecha Fin]],"&lt;="&amp;$L$3)&amp;" litros "&amp;BDPREVENTIVA22[[#Headers],[Aceite Caja Cambios]]&amp;", ")</f>
        <v/>
      </c>
      <c r="BD20" t="str">
        <f>+IF(SUMIFS(BDPREVENTIVA22[Acido Baterias],BDPREVENTIVA22[[Nº CAMIÓN]:[Nº CAMIÓN]],$D20,BDPREVENTIVA22[[Fecha entrada]:[Fecha entrada]],"&gt;=" &amp;$L$2,BDPREVENTIVA22[[Fecha Fin]:[Fecha Fin]],"&lt;="&amp;$L$3)=0,"",SUMIFS(BDPREVENTIVA22[Acido Baterias],BDPREVENTIVA22[[Nº CAMIÓN]:[Nº CAMIÓN]],$D20,BDPREVENTIVA22[[Fecha entrada]:[Fecha entrada]],"&gt;=" &amp;$L$2,BDPREVENTIVA22[[Fecha Fin]:[Fecha Fin]],"&lt;="&amp;$L$3)&amp;" litros "&amp;BDPREVENTIVA22[[#Headers],[Acido Baterias]]&amp;", ")</f>
        <v/>
      </c>
      <c r="BE20" t="str">
        <f>+IF(SUMIFS(BDPREVENTIVA22[Grasa],BDPREVENTIVA22[[Nº CAMIÓN]:[Nº CAMIÓN]],$D20,BDPREVENTIVA22[[Fecha entrada]:[Fecha entrada]],"&gt;=" &amp;$L$2,BDPREVENTIVA22[[Fecha Fin]:[Fecha Fin]],"&lt;="&amp;$L$3)=0,"",SUMIFS(BDPREVENTIVA22[Grasa],BDPREVENTIVA22[[Nº CAMIÓN]:[Nº CAMIÓN]],$D20,BDPREVENTIVA22[[Fecha entrada]:[Fecha entrada]],"&gt;=" &amp;$L$2,BDPREVENTIVA22[[Fecha Fin]:[Fecha Fin]],"&lt;="&amp;$L$3)&amp;" kilos "&amp;BDPREVENTIVA22[[#Headers],[Grasa]]&amp;", ")</f>
        <v/>
      </c>
      <c r="BF20" t="str">
        <f>+IF(SUMIFS(BDPREVENTIVA22[Filtro de Aceite],BDPREVENTIVA22[[Nº CAMIÓN]:[Nº CAMIÓN]],$D20,BDPREVENTIVA22[[Fecha entrada]:[Fecha entrada]],"&gt;=" &amp;$L$2,BDPREVENTIVA22[[Fecha Fin]:[Fecha Fin]],"&lt;="&amp;$L$3)=0,"",SUMIFS(BDPREVENTIVA22[Filtro de Aceite],BDPREVENTIVA22[[Nº CAMIÓN]:[Nº CAMIÓN]],$D20,BDPREVENTIVA22[[Fecha entrada]:[Fecha entrada]],"&gt;=" &amp;$L$2,BDPREVENTIVA22[[Fecha Fin]:[Fecha Fin]],"&lt;="&amp;$L$3)&amp;" uds "&amp;BDPREVENTIVA22[[#Headers],[Filtro de Aceite]]&amp;", ")</f>
        <v/>
      </c>
      <c r="BG20" t="str">
        <f>+IF(SUMIFS(BDPREVENTIVA22[Filtro de Aire],BDPREVENTIVA22[[Nº CAMIÓN]:[Nº CAMIÓN]],$D20,BDPREVENTIVA22[[Fecha entrada]:[Fecha entrada]],"&gt;=" &amp;$L$2,BDPREVENTIVA22[[Fecha Fin]:[Fecha Fin]],"&lt;="&amp;$L$3)=0,"",SUMIFS(BDPREVENTIVA22[Filtro de Aire],BDPREVENTIVA22[[Nº CAMIÓN]:[Nº CAMIÓN]],$D20,BDPREVENTIVA22[[Fecha entrada]:[Fecha entrada]],"&gt;=" &amp;$L$2,BDPREVENTIVA22[[Fecha Fin]:[Fecha Fin]],"&lt;="&amp;$L$3)&amp;" uds "&amp;BDPREVENTIVA22[[#Headers],[Filtro de Aire]]&amp;", ")</f>
        <v/>
      </c>
      <c r="BH20" t="str">
        <f>+IF(SUMIFS(BDPREVENTIVA22[Filtro de Gasoil],BDPREVENTIVA22[[Nº CAMIÓN]:[Nº CAMIÓN]],$D20,BDPREVENTIVA22[[Fecha entrada]:[Fecha entrada]],"&gt;=" &amp;$L$2,BDPREVENTIVA22[[Fecha Fin]:[Fecha Fin]],"&lt;="&amp;$L$3)=0,"",SUMIFS(BDPREVENTIVA22[Filtro de Gasoil],BDPREVENTIVA22[[Nº CAMIÓN]:[Nº CAMIÓN]],$D20,BDPREVENTIVA22[[Fecha entrada]:[Fecha entrada]],"&gt;=" &amp;$L$2,BDPREVENTIVA22[[Fecha Fin]:[Fecha Fin]],"&lt;="&amp;$L$3)&amp;" uds "&amp;BDPREVENTIVA22[[#Headers],[Filtro de Gasoil]]&amp;", ")</f>
        <v/>
      </c>
      <c r="BI20" t="str">
        <f>+IF(SUMIFS(BDPREVENTIVA22[Filtro Hidraulico],BDPREVENTIVA22[[Nº CAMIÓN]:[Nº CAMIÓN]],$D20,BDPREVENTIVA22[[Fecha entrada]:[Fecha entrada]],"&gt;=" &amp;$L$2,BDPREVENTIVA22[[Fecha Fin]:[Fecha Fin]],"&lt;="&amp;$L$3)=0,"",SUMIFS(BDPREVENTIVA22[Filtro Hidraulico],BDPREVENTIVA22[[Nº CAMIÓN]:[Nº CAMIÓN]],$D20,BDPREVENTIVA22[[Fecha entrada]:[Fecha entrada]],"&gt;=" &amp;$L$2,BDPREVENTIVA22[[Fecha Fin]:[Fecha Fin]],"&lt;="&amp;$L$3)&amp;" uds "&amp;BDPREVENTIVA22[[#Headers],[Filtro Hidraulico]]&amp;", ")</f>
        <v/>
      </c>
      <c r="BJ20" t="str">
        <f>+IF(SUMIFS(BDPREVENTIVA22[Filtro Separador de Gasoil],BDPREVENTIVA22[[Nº CAMIÓN]:[Nº CAMIÓN]],$D20,BDPREVENTIVA22[[Fecha entrada]:[Fecha entrada]],"&gt;=" &amp;$L$2,BDPREVENTIVA22[[Fecha Fin]:[Fecha Fin]],"&lt;="&amp;$L$3)=0,"",SUMIFS(BDPREVENTIVA22[Filtro Separador de Gasoil],BDPREVENTIVA22[[Nº CAMIÓN]:[Nº CAMIÓN]],$D20,BDPREVENTIVA22[[Fecha entrada]:[Fecha entrada]],"&gt;=" &amp;$L$2,BDPREVENTIVA22[[Fecha Fin]:[Fecha Fin]],"&lt;="&amp;$L$3)&amp;" uds "&amp;BDPREVENTIVA22[[#Headers],[Filtro Separador de Gasoil]]&amp;", ")</f>
        <v/>
      </c>
      <c r="BK20" t="str">
        <f>+IF(SUMIFS(BDPREVENTIVA22[Pre-Filtro de Gasoil],BDPREVENTIVA22[[Nº CAMIÓN]:[Nº CAMIÓN]],$D20,BDPREVENTIVA22[[Fecha entrada]:[Fecha entrada]],"&gt;=" &amp;$L$2,BDPREVENTIVA22[[Fecha Fin]:[Fecha Fin]],"&lt;="&amp;$L$3)=0,"",SUMIFS(BDPREVENTIVA22[Pre-Filtro de Gasoil],BDPREVENTIVA22[[Nº CAMIÓN]:[Nº CAMIÓN]],$D20,BDPREVENTIVA22[[Fecha entrada]:[Fecha entrada]],"&gt;=" &amp;$L$2,BDPREVENTIVA22[[Fecha Fin]:[Fecha Fin]],"&lt;="&amp;$L$3)&amp;" uds "&amp;BDPREVENTIVA22[[#Headers],[Pre-Filtro de Gasoil]]&amp;", ")</f>
        <v/>
      </c>
      <c r="EC20" t="e">
        <v>#NAME?</v>
      </c>
      <c r="ED20" t="e">
        <v>#NAME?</v>
      </c>
      <c r="EE20" t="e">
        <v>#NAME?</v>
      </c>
      <c r="EF20" t="e">
        <v>#NAME?</v>
      </c>
      <c r="EG20" t="e">
        <v>#NAME?</v>
      </c>
      <c r="EH20" t="e">
        <v>#NAME?</v>
      </c>
      <c r="EI20" t="e">
        <v>#NAME?</v>
      </c>
      <c r="EJ20" t="e">
        <v>#NAME?</v>
      </c>
      <c r="EK20" t="e">
        <v>#NAME?</v>
      </c>
      <c r="EL20" t="e">
        <v>#NAME?</v>
      </c>
      <c r="EM20" t="e">
        <v>#NAME?</v>
      </c>
      <c r="EN20" t="e">
        <v>#NAME?</v>
      </c>
      <c r="EO20" t="e">
        <v>#NAME?</v>
      </c>
      <c r="EP20" t="e">
        <v>#NAME?</v>
      </c>
      <c r="EQ20" t="e">
        <v>#NAME?</v>
      </c>
    </row>
    <row r="21" spans="2:147" ht="87.6" customHeight="1" x14ac:dyDescent="0.2">
      <c r="B21" s="544"/>
      <c r="C21" s="294" t="s">
        <v>605</v>
      </c>
      <c r="D21" s="46" t="s">
        <v>141</v>
      </c>
      <c r="E21" s="47" t="s">
        <v>278</v>
      </c>
      <c r="F21" s="47">
        <f>+COUNTIFS(BDPREVENTIVA22[[Nº CAMIÓN]:[Nº CAMIÓN]],$D21,BDPREVENTIVA22[[Fecha entrada]:[Fecha entrada]],"&gt;=" &amp;$L$2,BDPREVENTIVA22[[Fecha Fin]:[Fecha Fin]],"&lt;="&amp;$L$3,BDPREVENTIVA22[[Tipo de Mantenimiento]:[Tipo de Mantenimiento]],"Mensual")</f>
        <v>1</v>
      </c>
      <c r="G21" s="47">
        <f>+COUNTIFS(BDPREVENTIVA22[[Nº CAMIÓN]:[Nº CAMIÓN]],$D21,BDPREVENTIVA22[[Fecha entrada]:[Fecha entrada]],"&gt;=" &amp;$L$2,BDPREVENTIVA22[[Fecha Fin]:[Fecha Fin]],"&lt;="&amp;$L$3,BDPREVENTIVA22[[Tipo de Mantenimiento]:[Tipo de Mantenimiento]],"Semestral")+COUNTIFS(BDPREVENTIVA22[[Nº CAMIÓN]:[Nº CAMIÓN]],$D21,BDPREVENTIVA22[[Fecha entrada]:[Fecha entrada]],"&gt;=" &amp;$L$2,BDPREVENTIVA22[[Fecha Fin]:[Fecha Fin]],"&lt;="&amp;$L$3,BDPREVENTIVA22[[Tipo de Mantenimiento]:[Tipo de Mantenimiento]],"Cuatrimestral")</f>
        <v>0</v>
      </c>
      <c r="H21" s="47">
        <f>+COUNTIFS(BDPREVENTIVA22[[Nº CAMIÓN]:[Nº CAMIÓN]],$D21,BDPREVENTIVA22[[Fecha entrada]:[Fecha entrada]],"&gt;=" &amp;$L$2,BDPREVENTIVA22[[Fecha Fin]:[Fecha Fin]],"&lt;="&amp;$L$3,BDPREVENTIVA22[[Tipo de Mantenimiento]:[Tipo de Mantenimiento]],"Anual")</f>
        <v>0</v>
      </c>
      <c r="I21" s="47">
        <f t="shared" si="0"/>
        <v>1</v>
      </c>
      <c r="J21" s="47" t="str">
        <f>+IF(COUNTIFS(BDPREVENTIVA22[Tall/Rep],AUSERD,BDPREVENTIVA22[Nº CAMIÓN],$D21,BDPREVENTIVA22[[Fecha entrada]:[Fecha entrada]],"&gt;=" &amp;$L$2,BDPREVENTIVA22[[Fecha Fin]:[Fecha Fin]],"&lt;="&amp;$L$3)=0,"",COUNTIFS(BDPREVENTIVA22[Tall/Rep],AUSERD,BDPREVENTIVA22[Nº CAMIÓN],$D21,BDPREVENTIVA22[[Fecha entrada]:[Fecha entrada]],"&gt;=" &amp;$L$2,BDPREVENTIVA22[[Fecha Fin]:[Fecha Fin]],"&lt;="&amp;$L$3)&amp;" "&amp;AUSERD&amp;", ")&amp;IF(COUNTIFS(BDPREVENTIVA22[Tall/Rep],AAIUN,BDPREVENTIVA22[Nº CAMIÓN],$D21,BDPREVENTIVA22[[Fecha entrada]:[Fecha entrada]],"&gt;=" &amp;$L$2,BDPREVENTIVA22[[Fecha Fin]:[Fecha Fin]],"&lt;="&amp;$L$3)=0,"",COUNTIFS(BDPREVENTIVA22[Tall/Rep],AAIUN,BDPREVENTIVA22[Nº CAMIÓN],$D21,BDPREVENTIVA22[[Fecha entrada]:[Fecha entrada]],"&gt;=" &amp;$L$2,BDPREVENTIVA22[[Fecha Fin]:[Fecha Fin]],"&lt;="&amp;$L$3)&amp;" "&amp;AAIUN&amp;", ")&amp;IF(COUNTIFS(BDPREVENTIVA22[Tall/Rep],BOUJDUR,BDPREVENTIVA22[Nº CAMIÓN],$D21,BDPREVENTIVA22[[Fecha entrada]:[Fecha entrada]],"&gt;=" &amp;$L$2,BDPREVENTIVA22[[Fecha Fin]:[Fecha Fin]],"&lt;="&amp;$L$3)=0,"",COUNTIFS(BDPREVENTIVA22[Tall/Rep],BOUJDUR,BDPREVENTIVA22[Nº CAMIÓN],$D21,BDPREVENTIVA22[[Fecha entrada]:[Fecha entrada]],"&gt;=" &amp;$L$2,BDPREVENTIVA22[[Fecha Fin]:[Fecha Fin]],"&lt;="&amp;$L$3)&amp;" "&amp;BOUJDUR&amp;", ")&amp;IF(COUNTIFS(BDPREVENTIVA22[Tall/Rep],ATC,BDPREVENTIVA22[Nº CAMIÓN],$D21,BDPREVENTIVA22[[Fecha entrada]:[Fecha entrada]],"&gt;=" &amp;$L$2,BDPREVENTIVA22[[Fecha Fin]:[Fecha Fin]],"&lt;="&amp;$L$3)=0,"",COUNTIFS(BDPREVENTIVA22[Tall/Rep],ATC,BDPREVENTIVA22[Nº CAMIÓN],$D21,BDPREVENTIVA22[[Fecha entrada]:[Fecha entrada]],"&gt;=" &amp;$L$2,BDPREVENTIVA22[[Fecha Fin]:[Fecha Fin]],"&lt;="&amp;$L$3)&amp;" "&amp;ATC&amp;", ")&amp;IF(COUNTIFS(BDPREVENTIVA22[Tall/Rep],SMARA,BDPREVENTIVA22[Nº CAMIÓN],$D21,BDPREVENTIVA22[[Fecha entrada]:[Fecha entrada]],"&gt;=" &amp;$L$2,BDPREVENTIVA22[[Fecha Fin]:[Fecha Fin]],"&lt;="&amp;$L$3)=0,"",COUNTIFS(BDPREVENTIVA22[Tall/Rep],SMARA,BDPREVENTIVA22[Nº CAMIÓN],$D21,BDPREVENTIVA22[[Fecha entrada]:[Fecha entrada]],"&gt;=" &amp;$L$2,BDPREVENTIVA22[[Fecha Fin]:[Fecha Fin]],"&lt;="&amp;$L$3)&amp;" "&amp;SMARA&amp;", ")&amp;IF(COUNTIFS(BDPREVENTIVA22[Tall/Rep],DAJLA,BDPREVENTIVA22[Nº CAMIÓN],$D21,BDPREVENTIVA22[[Fecha entrada]:[Fecha entrada]],"&gt;=" &amp;$L$2,BDPREVENTIVA22[[Fecha Fin]:[Fecha Fin]],"&lt;="&amp;$L$3)=0,"",COUNTIFS(BDPREVENTIVA22[Tall/Rep],DAJLA,BDPREVENTIVA22[Nº CAMIÓN],$D21,BDPREVENTIVA22[[Fecha entrada]:[Fecha entrada]],"&gt;=" &amp;$L$2,BDPREVENTIVA22[[Fecha Fin]:[Fecha Fin]],"&lt;="&amp;$L$3)&amp;" "&amp;DAJLA&amp;", ")&amp;IF(COUNTIFS(BDPREVENTIVA22[Tall/Rep],TRANSPORT,BDPREVENTIVA22[Nº CAMIÓN],$D21,BDPREVENTIVA22[[Fecha entrada]:[Fecha entrada]],"&gt;=" &amp;$L$2,BDPREVENTIVA22[[Fecha Fin]:[Fecha Fin]],"&lt;="&amp;$L$3)=0,"",COUNTIFS(BDPREVENTIVA22[Tall/Rep],TRANSPORT,BDPREVENTIVA22[Nº CAMIÓN],$D21,BDPREVENTIVA22[[Fecha entrada]:[Fecha entrada]],"&gt;=" &amp;$L$2,BDPREVENTIVA22[[Fecha Fin]:[Fecha Fin]],"&lt;="&amp;$L$3)&amp;" "&amp;TRANSPORT&amp;", ")</f>
        <v xml:space="preserve">1 TR TRANSPORT, </v>
      </c>
      <c r="K21" s="222" t="str">
        <f t="shared" si="4"/>
        <v xml:space="preserve">1 litros Liquido Direccion, </v>
      </c>
      <c r="L21" s="223">
        <f>+IF(SUMIFS(BDPREVENTIVA22[[coste mantenimiento]:[coste mantenimiento]],BDPREVENTIVA22[[Nº CAMIÓN]:[Nº CAMIÓN]],$D21,BDPREVENTIVA22[Fecha entrada],"&gt;="&amp;$L$2,BDPREVENTIVA22[Fecha entrada],"&lt;="&amp;$L$3)=0,"",SUMIFS(BDPREVENTIVA22[[coste mantenimiento]:[coste mantenimiento]],BDPREVENTIVA22[[Nº CAMIÓN]:[Nº CAMIÓN]],$D21,BDPREVENTIVA22[Fecha entrada],"&gt;="&amp;$L$2,BDPREVENTIVA22[Fecha entrada],"&lt;="&amp;$L$3))</f>
        <v>350</v>
      </c>
      <c r="M21" s="47"/>
      <c r="O21" s="49"/>
      <c r="P21" s="44"/>
      <c r="Q21" s="25"/>
      <c r="V21" s="44"/>
      <c r="AW21" t="str">
        <f>+IF(SUMIFS(BDPREVENTIVA22[Aceite Motor],BDPREVENTIVA22[[Nº CAMIÓN]:[Nº CAMIÓN]],$D21,BDPREVENTIVA22[[Fecha entrada]:[Fecha entrada]],"&gt;=" &amp;$L$2,BDPREVENTIVA22[[Fecha Fin]:[Fecha Fin]],"&lt;="&amp;$L$3)=0,"",SUMIFS(BDPREVENTIVA22[Aceite Motor],BDPREVENTIVA22[[Nº CAMIÓN]:[Nº CAMIÓN]],$D21,BDPREVENTIVA22[[Fecha entrada]:[Fecha entrada]],"&gt;=" &amp;$L$2,BDPREVENTIVA22[[Fecha Fin]:[Fecha Fin]],"&lt;="&amp;$L$3)&amp;" litros "&amp;BDPREVENTIVA22[[#Headers],[Aceite Motor]]&amp;", ")</f>
        <v/>
      </c>
      <c r="AX21" t="str">
        <f>+IF(SUMIFS(BDPREVENTIVA22[Anticongelante],BDPREVENTIVA22[[Nº CAMIÓN]:[Nº CAMIÓN]],$D21,BDPREVENTIVA22[[Fecha entrada]:[Fecha entrada]],"&gt;=" &amp;$L$2,BDPREVENTIVA22[[Fecha Fin]:[Fecha Fin]],"&lt;="&amp;$L$3)=0,"",SUMIFS(BDPREVENTIVA22[Anticongelante],BDPREVENTIVA22[[Nº CAMIÓN]:[Nº CAMIÓN]],$D21,BDPREVENTIVA22[[Fecha entrada]:[Fecha entrada]],"&gt;=" &amp;$L$2,BDPREVENTIVA22[[Fecha Fin]:[Fecha Fin]],"&lt;="&amp;$L$3)&amp;" litros "&amp;BDPREVENTIVA22[[#Headers],[Anticongelante]]&amp;", ")</f>
        <v/>
      </c>
      <c r="AY21" t="str">
        <f>+IF(SUMIFS(BDPREVENTIVA22[Liquido de Embrague],BDPREVENTIVA22[[Nº CAMIÓN]:[Nº CAMIÓN]],$D21,BDPREVENTIVA22[[Fecha entrada]:[Fecha entrada]],"&gt;=" &amp;$L$2,BDPREVENTIVA22[[Fecha Fin]:[Fecha Fin]],"&lt;="&amp;$L$3)=0,"",SUMIFS(BDPREVENTIVA22[Liquido de Embrague],BDPREVENTIVA22[[Nº CAMIÓN]:[Nº CAMIÓN]],$D21,BDPREVENTIVA22[[Fecha entrada]:[Fecha entrada]],"&gt;=" &amp;$L$2,BDPREVENTIVA22[[Fecha Fin]:[Fecha Fin]],"&lt;="&amp;$L$3)&amp;" litros "&amp;BDPREVENTIVA22[[#Headers],[Liquido de Embrague]]&amp;", ")</f>
        <v/>
      </c>
      <c r="AZ21" t="str">
        <f>+IF(SUMIFS(BDPREVENTIVA22[Liquido Direccion],BDPREVENTIVA22[[Nº CAMIÓN]:[Nº CAMIÓN]],$D21,BDPREVENTIVA22[[Fecha entrada]:[Fecha entrada]],"&gt;=" &amp;$L$2,BDPREVENTIVA22[[Fecha Fin]:[Fecha Fin]],"&lt;="&amp;$L$3)=0,"",SUMIFS(BDPREVENTIVA22[Liquido Direccion],BDPREVENTIVA22[[Nº CAMIÓN]:[Nº CAMIÓN]],$D21,BDPREVENTIVA22[[Fecha entrada]:[Fecha entrada]],"&gt;=" &amp;$L$2,BDPREVENTIVA22[[Fecha Fin]:[Fecha Fin]],"&lt;="&amp;$L$3)&amp;" litros "&amp;BDPREVENTIVA22[[#Headers],[Liquido Direccion]]&amp;", ")</f>
        <v xml:space="preserve">1 litros Liquido Direccion, </v>
      </c>
      <c r="BA21" t="str">
        <f>+IF(SUMIFS(BDPREVENTIVA22[Liquido de Freno],BDPREVENTIVA22[[Nº CAMIÓN]:[Nº CAMIÓN]],$D21,BDPREVENTIVA22[[Fecha entrada]:[Fecha entrada]],"&gt;=" &amp;$L$2,BDPREVENTIVA22[[Fecha Fin]:[Fecha Fin]],"&lt;="&amp;$L$3)=0,"",SUMIFS(BDPREVENTIVA22[Liquido de Freno],BDPREVENTIVA22[[Nº CAMIÓN]:[Nº CAMIÓN]],$D21,BDPREVENTIVA22[[Fecha entrada]:[Fecha entrada]],"&gt;=" &amp;$L$2,BDPREVENTIVA22[[Fecha Fin]:[Fecha Fin]],"&lt;="&amp;$L$3)&amp;" litros "&amp;BDPREVENTIVA22[[#Headers],[Liquido de Freno]]&amp;", ")</f>
        <v/>
      </c>
      <c r="BB21" t="str">
        <f>+IF(SUMIFS(BDPREVENTIVA22[Agua Destilada],BDPREVENTIVA22[[Nº CAMIÓN]:[Nº CAMIÓN]],$D21,BDPREVENTIVA22[[Fecha entrada]:[Fecha entrada]],"&gt;=" &amp;$L$2,BDPREVENTIVA22[[Fecha Fin]:[Fecha Fin]],"&lt;="&amp;$L$3)=0,"",SUMIFS(BDPREVENTIVA22[Agua Destilada],BDPREVENTIVA22[[Nº CAMIÓN]:[Nº CAMIÓN]],$D21,BDPREVENTIVA22[[Fecha entrada]:[Fecha entrada]],"&gt;=" &amp;$L$2,BDPREVENTIVA22[[Fecha Fin]:[Fecha Fin]],"&lt;="&amp;$L$3)&amp;" litros "&amp;BDPREVENTIVA22[[#Headers],[Agua Destilada]]&amp;", ")</f>
        <v/>
      </c>
      <c r="BC21" t="str">
        <f>+IF(SUMIFS(BDPREVENTIVA22[Aceite Caja Cambios],BDPREVENTIVA22[[Nº CAMIÓN]:[Nº CAMIÓN]],$D21,BDPREVENTIVA22[[Fecha entrada]:[Fecha entrada]],"&gt;=" &amp;$L$2,BDPREVENTIVA22[[Fecha Fin]:[Fecha Fin]],"&lt;="&amp;$L$3)=0,"",SUMIFS(BDPREVENTIVA22[Aceite Caja Cambios],BDPREVENTIVA22[[Nº CAMIÓN]:[Nº CAMIÓN]],$D21,BDPREVENTIVA22[[Fecha entrada]:[Fecha entrada]],"&gt;=" &amp;$L$2,BDPREVENTIVA22[[Fecha Fin]:[Fecha Fin]],"&lt;="&amp;$L$3)&amp;" litros "&amp;BDPREVENTIVA22[[#Headers],[Aceite Caja Cambios]]&amp;", ")</f>
        <v/>
      </c>
      <c r="BD21" t="str">
        <f>+IF(SUMIFS(BDPREVENTIVA22[Acido Baterias],BDPREVENTIVA22[[Nº CAMIÓN]:[Nº CAMIÓN]],$D21,BDPREVENTIVA22[[Fecha entrada]:[Fecha entrada]],"&gt;=" &amp;$L$2,BDPREVENTIVA22[[Fecha Fin]:[Fecha Fin]],"&lt;="&amp;$L$3)=0,"",SUMIFS(BDPREVENTIVA22[Acido Baterias],BDPREVENTIVA22[[Nº CAMIÓN]:[Nº CAMIÓN]],$D21,BDPREVENTIVA22[[Fecha entrada]:[Fecha entrada]],"&gt;=" &amp;$L$2,BDPREVENTIVA22[[Fecha Fin]:[Fecha Fin]],"&lt;="&amp;$L$3)&amp;" litros "&amp;BDPREVENTIVA22[[#Headers],[Acido Baterias]]&amp;", ")</f>
        <v/>
      </c>
      <c r="BE21" t="str">
        <f>+IF(SUMIFS(BDPREVENTIVA22[Grasa],BDPREVENTIVA22[[Nº CAMIÓN]:[Nº CAMIÓN]],$D21,BDPREVENTIVA22[[Fecha entrada]:[Fecha entrada]],"&gt;=" &amp;$L$2,BDPREVENTIVA22[[Fecha Fin]:[Fecha Fin]],"&lt;="&amp;$L$3)=0,"",SUMIFS(BDPREVENTIVA22[Grasa],BDPREVENTIVA22[[Nº CAMIÓN]:[Nº CAMIÓN]],$D21,BDPREVENTIVA22[[Fecha entrada]:[Fecha entrada]],"&gt;=" &amp;$L$2,BDPREVENTIVA22[[Fecha Fin]:[Fecha Fin]],"&lt;="&amp;$L$3)&amp;" kilos "&amp;BDPREVENTIVA22[[#Headers],[Grasa]]&amp;", ")</f>
        <v/>
      </c>
      <c r="BF21" t="str">
        <f>+IF(SUMIFS(BDPREVENTIVA22[Filtro de Aceite],BDPREVENTIVA22[[Nº CAMIÓN]:[Nº CAMIÓN]],$D21,BDPREVENTIVA22[[Fecha entrada]:[Fecha entrada]],"&gt;=" &amp;$L$2,BDPREVENTIVA22[[Fecha Fin]:[Fecha Fin]],"&lt;="&amp;$L$3)=0,"",SUMIFS(BDPREVENTIVA22[Filtro de Aceite],BDPREVENTIVA22[[Nº CAMIÓN]:[Nº CAMIÓN]],$D21,BDPREVENTIVA22[[Fecha entrada]:[Fecha entrada]],"&gt;=" &amp;$L$2,BDPREVENTIVA22[[Fecha Fin]:[Fecha Fin]],"&lt;="&amp;$L$3)&amp;" uds "&amp;BDPREVENTIVA22[[#Headers],[Filtro de Aceite]]&amp;", ")</f>
        <v/>
      </c>
      <c r="BG21" t="str">
        <f>+IF(SUMIFS(BDPREVENTIVA22[Filtro de Aire],BDPREVENTIVA22[[Nº CAMIÓN]:[Nº CAMIÓN]],$D21,BDPREVENTIVA22[[Fecha entrada]:[Fecha entrada]],"&gt;=" &amp;$L$2,BDPREVENTIVA22[[Fecha Fin]:[Fecha Fin]],"&lt;="&amp;$L$3)=0,"",SUMIFS(BDPREVENTIVA22[Filtro de Aire],BDPREVENTIVA22[[Nº CAMIÓN]:[Nº CAMIÓN]],$D21,BDPREVENTIVA22[[Fecha entrada]:[Fecha entrada]],"&gt;=" &amp;$L$2,BDPREVENTIVA22[[Fecha Fin]:[Fecha Fin]],"&lt;="&amp;$L$3)&amp;" uds "&amp;BDPREVENTIVA22[[#Headers],[Filtro de Aire]]&amp;", ")</f>
        <v/>
      </c>
      <c r="BH21" t="str">
        <f>+IF(SUMIFS(BDPREVENTIVA22[Filtro de Gasoil],BDPREVENTIVA22[[Nº CAMIÓN]:[Nº CAMIÓN]],$D21,BDPREVENTIVA22[[Fecha entrada]:[Fecha entrada]],"&gt;=" &amp;$L$2,BDPREVENTIVA22[[Fecha Fin]:[Fecha Fin]],"&lt;="&amp;$L$3)=0,"",SUMIFS(BDPREVENTIVA22[Filtro de Gasoil],BDPREVENTIVA22[[Nº CAMIÓN]:[Nº CAMIÓN]],$D21,BDPREVENTIVA22[[Fecha entrada]:[Fecha entrada]],"&gt;=" &amp;$L$2,BDPREVENTIVA22[[Fecha Fin]:[Fecha Fin]],"&lt;="&amp;$L$3)&amp;" uds "&amp;BDPREVENTIVA22[[#Headers],[Filtro de Gasoil]]&amp;", ")</f>
        <v/>
      </c>
      <c r="BI21" t="str">
        <f>+IF(SUMIFS(BDPREVENTIVA22[Filtro Hidraulico],BDPREVENTIVA22[[Nº CAMIÓN]:[Nº CAMIÓN]],$D21,BDPREVENTIVA22[[Fecha entrada]:[Fecha entrada]],"&gt;=" &amp;$L$2,BDPREVENTIVA22[[Fecha Fin]:[Fecha Fin]],"&lt;="&amp;$L$3)=0,"",SUMIFS(BDPREVENTIVA22[Filtro Hidraulico],BDPREVENTIVA22[[Nº CAMIÓN]:[Nº CAMIÓN]],$D21,BDPREVENTIVA22[[Fecha entrada]:[Fecha entrada]],"&gt;=" &amp;$L$2,BDPREVENTIVA22[[Fecha Fin]:[Fecha Fin]],"&lt;="&amp;$L$3)&amp;" uds "&amp;BDPREVENTIVA22[[#Headers],[Filtro Hidraulico]]&amp;", ")</f>
        <v/>
      </c>
      <c r="BJ21" t="str">
        <f>+IF(SUMIFS(BDPREVENTIVA22[Filtro Separador de Gasoil],BDPREVENTIVA22[[Nº CAMIÓN]:[Nº CAMIÓN]],$D21,BDPREVENTIVA22[[Fecha entrada]:[Fecha entrada]],"&gt;=" &amp;$L$2,BDPREVENTIVA22[[Fecha Fin]:[Fecha Fin]],"&lt;="&amp;$L$3)=0,"",SUMIFS(BDPREVENTIVA22[Filtro Separador de Gasoil],BDPREVENTIVA22[[Nº CAMIÓN]:[Nº CAMIÓN]],$D21,BDPREVENTIVA22[[Fecha entrada]:[Fecha entrada]],"&gt;=" &amp;$L$2,BDPREVENTIVA22[[Fecha Fin]:[Fecha Fin]],"&lt;="&amp;$L$3)&amp;" uds "&amp;BDPREVENTIVA22[[#Headers],[Filtro Separador de Gasoil]]&amp;", ")</f>
        <v/>
      </c>
      <c r="BK21" t="str">
        <f>+IF(SUMIFS(BDPREVENTIVA22[Pre-Filtro de Gasoil],BDPREVENTIVA22[[Nº CAMIÓN]:[Nº CAMIÓN]],$D21,BDPREVENTIVA22[[Fecha entrada]:[Fecha entrada]],"&gt;=" &amp;$L$2,BDPREVENTIVA22[[Fecha Fin]:[Fecha Fin]],"&lt;="&amp;$L$3)=0,"",SUMIFS(BDPREVENTIVA22[Pre-Filtro de Gasoil],BDPREVENTIVA22[[Nº CAMIÓN]:[Nº CAMIÓN]],$D21,BDPREVENTIVA22[[Fecha entrada]:[Fecha entrada]],"&gt;=" &amp;$L$2,BDPREVENTIVA22[[Fecha Fin]:[Fecha Fin]],"&lt;="&amp;$L$3)&amp;" uds "&amp;BDPREVENTIVA22[[#Headers],[Pre-Filtro de Gasoil]]&amp;", ")</f>
        <v/>
      </c>
      <c r="EC21" t="e">
        <v>#NAME?</v>
      </c>
      <c r="ED21" t="e">
        <v>#NAME?</v>
      </c>
      <c r="EE21" t="e">
        <v>#NAME?</v>
      </c>
      <c r="EF21" t="e">
        <v>#NAME?</v>
      </c>
      <c r="EG21" t="e">
        <v>#NAME?</v>
      </c>
      <c r="EH21" t="e">
        <v>#NAME?</v>
      </c>
      <c r="EI21" t="e">
        <v>#NAME?</v>
      </c>
      <c r="EJ21" t="e">
        <v>#NAME?</v>
      </c>
      <c r="EK21" t="e">
        <v>#NAME?</v>
      </c>
      <c r="EL21" t="e">
        <v>#NAME?</v>
      </c>
      <c r="EM21" t="e">
        <v>#NAME?</v>
      </c>
      <c r="EN21" t="e">
        <v>#NAME?</v>
      </c>
      <c r="EO21" t="e">
        <v>#NAME?</v>
      </c>
      <c r="EP21" t="e">
        <v>#NAME?</v>
      </c>
      <c r="EQ21" t="e">
        <v>#NAME?</v>
      </c>
    </row>
    <row r="22" spans="2:147" ht="19.149999999999999" customHeight="1" thickBot="1" x14ac:dyDescent="0.3">
      <c r="B22" s="545"/>
      <c r="C22" s="294" t="s">
        <v>605</v>
      </c>
      <c r="D22" s="227" t="s">
        <v>142</v>
      </c>
      <c r="E22" s="41" t="s">
        <v>278</v>
      </c>
      <c r="F22" s="291">
        <f>+COUNTIFS(BDPREVENTIVA22[[Nº CAMIÓN]:[Nº CAMIÓN]],$D22,BDPREVENTIVA22[[Fecha entrada]:[Fecha entrada]],"&gt;=" &amp;$L$2,BDPREVENTIVA22[[Fecha Fin]:[Fecha Fin]],"&lt;="&amp;$L$3,BDPREVENTIVA22[[Tipo de Mantenimiento]:[Tipo de Mantenimiento]],"Mensual")</f>
        <v>1</v>
      </c>
      <c r="G22" s="291">
        <f>+COUNTIFS(BDPREVENTIVA22[[Nº CAMIÓN]:[Nº CAMIÓN]],$D22,BDPREVENTIVA22[[Fecha entrada]:[Fecha entrada]],"&gt;=" &amp;$L$2,BDPREVENTIVA22[[Fecha Fin]:[Fecha Fin]],"&lt;="&amp;$L$3,BDPREVENTIVA22[[Tipo de Mantenimiento]:[Tipo de Mantenimiento]],"Semestral")+COUNTIFS(BDPREVENTIVA22[[Nº CAMIÓN]:[Nº CAMIÓN]],$D22,BDPREVENTIVA22[[Fecha entrada]:[Fecha entrada]],"&gt;=" &amp;$L$2,BDPREVENTIVA22[[Fecha Fin]:[Fecha Fin]],"&lt;="&amp;$L$3,BDPREVENTIVA22[[Tipo de Mantenimiento]:[Tipo de Mantenimiento]],"Cuatrimestral")</f>
        <v>0</v>
      </c>
      <c r="H22" s="291">
        <f>+COUNTIFS(BDPREVENTIVA22[[Nº CAMIÓN]:[Nº CAMIÓN]],$D22,BDPREVENTIVA22[[Fecha entrada]:[Fecha entrada]],"&gt;=" &amp;$L$2,BDPREVENTIVA22[[Fecha Fin]:[Fecha Fin]],"&lt;="&amp;$L$3,BDPREVENTIVA22[[Tipo de Mantenimiento]:[Tipo de Mantenimiento]],"Anual")</f>
        <v>0</v>
      </c>
      <c r="I22" s="291">
        <f t="shared" si="0"/>
        <v>1</v>
      </c>
      <c r="J22" s="291" t="str">
        <f>+IF(COUNTIFS(BDPREVENTIVA22[Tall/Rep],AUSERD,BDPREVENTIVA22[Nº CAMIÓN],$D22,BDPREVENTIVA22[[Fecha entrada]:[Fecha entrada]],"&gt;=" &amp;$L$2,BDPREVENTIVA22[[Fecha Fin]:[Fecha Fin]],"&lt;="&amp;$L$3)=0,"",COUNTIFS(BDPREVENTIVA22[Tall/Rep],AUSERD,BDPREVENTIVA22[Nº CAMIÓN],$D22,BDPREVENTIVA22[[Fecha entrada]:[Fecha entrada]],"&gt;=" &amp;$L$2,BDPREVENTIVA22[[Fecha Fin]:[Fecha Fin]],"&lt;="&amp;$L$3)&amp;" "&amp;AUSERD&amp;", ")&amp;IF(COUNTIFS(BDPREVENTIVA22[Tall/Rep],AAIUN,BDPREVENTIVA22[Nº CAMIÓN],$D22,BDPREVENTIVA22[[Fecha entrada]:[Fecha entrada]],"&gt;=" &amp;$L$2,BDPREVENTIVA22[[Fecha Fin]:[Fecha Fin]],"&lt;="&amp;$L$3)=0,"",COUNTIFS(BDPREVENTIVA22[Tall/Rep],AAIUN,BDPREVENTIVA22[Nº CAMIÓN],$D22,BDPREVENTIVA22[[Fecha entrada]:[Fecha entrada]],"&gt;=" &amp;$L$2,BDPREVENTIVA22[[Fecha Fin]:[Fecha Fin]],"&lt;="&amp;$L$3)&amp;" "&amp;AAIUN&amp;", ")&amp;IF(COUNTIFS(BDPREVENTIVA22[Tall/Rep],BOUJDUR,BDPREVENTIVA22[Nº CAMIÓN],$D22,BDPREVENTIVA22[[Fecha entrada]:[Fecha entrada]],"&gt;=" &amp;$L$2,BDPREVENTIVA22[[Fecha Fin]:[Fecha Fin]],"&lt;="&amp;$L$3)=0,"",COUNTIFS(BDPREVENTIVA22[Tall/Rep],BOUJDUR,BDPREVENTIVA22[Nº CAMIÓN],$D22,BDPREVENTIVA22[[Fecha entrada]:[Fecha entrada]],"&gt;=" &amp;$L$2,BDPREVENTIVA22[[Fecha Fin]:[Fecha Fin]],"&lt;="&amp;$L$3)&amp;" "&amp;BOUJDUR&amp;", ")&amp;IF(COUNTIFS(BDPREVENTIVA22[Tall/Rep],ATC,BDPREVENTIVA22[Nº CAMIÓN],$D22,BDPREVENTIVA22[[Fecha entrada]:[Fecha entrada]],"&gt;=" &amp;$L$2,BDPREVENTIVA22[[Fecha Fin]:[Fecha Fin]],"&lt;="&amp;$L$3)=0,"",COUNTIFS(BDPREVENTIVA22[Tall/Rep],ATC,BDPREVENTIVA22[Nº CAMIÓN],$D22,BDPREVENTIVA22[[Fecha entrada]:[Fecha entrada]],"&gt;=" &amp;$L$2,BDPREVENTIVA22[[Fecha Fin]:[Fecha Fin]],"&lt;="&amp;$L$3)&amp;" "&amp;ATC&amp;", ")&amp;IF(COUNTIFS(BDPREVENTIVA22[Tall/Rep],SMARA,BDPREVENTIVA22[Nº CAMIÓN],$D22,BDPREVENTIVA22[[Fecha entrada]:[Fecha entrada]],"&gt;=" &amp;$L$2,BDPREVENTIVA22[[Fecha Fin]:[Fecha Fin]],"&lt;="&amp;$L$3)=0,"",COUNTIFS(BDPREVENTIVA22[Tall/Rep],SMARA,BDPREVENTIVA22[Nº CAMIÓN],$D22,BDPREVENTIVA22[[Fecha entrada]:[Fecha entrada]],"&gt;=" &amp;$L$2,BDPREVENTIVA22[[Fecha Fin]:[Fecha Fin]],"&lt;="&amp;$L$3)&amp;" "&amp;SMARA&amp;", ")&amp;IF(COUNTIFS(BDPREVENTIVA22[Tall/Rep],DAJLA,BDPREVENTIVA22[Nº CAMIÓN],$D22,BDPREVENTIVA22[[Fecha entrada]:[Fecha entrada]],"&gt;=" &amp;$L$2,BDPREVENTIVA22[[Fecha Fin]:[Fecha Fin]],"&lt;="&amp;$L$3)=0,"",COUNTIFS(BDPREVENTIVA22[Tall/Rep],DAJLA,BDPREVENTIVA22[Nº CAMIÓN],$D22,BDPREVENTIVA22[[Fecha entrada]:[Fecha entrada]],"&gt;=" &amp;$L$2,BDPREVENTIVA22[[Fecha Fin]:[Fecha Fin]],"&lt;="&amp;$L$3)&amp;" "&amp;DAJLA&amp;", ")&amp;IF(COUNTIFS(BDPREVENTIVA22[Tall/Rep],TRANSPORT,BDPREVENTIVA22[Nº CAMIÓN],$D22,BDPREVENTIVA22[[Fecha entrada]:[Fecha entrada]],"&gt;=" &amp;$L$2,BDPREVENTIVA22[[Fecha Fin]:[Fecha Fin]],"&lt;="&amp;$L$3)=0,"",COUNTIFS(BDPREVENTIVA22[Tall/Rep],TRANSPORT,BDPREVENTIVA22[Nº CAMIÓN],$D22,BDPREVENTIVA22[[Fecha entrada]:[Fecha entrada]],"&gt;=" &amp;$L$2,BDPREVENTIVA22[[Fecha Fin]:[Fecha Fin]],"&lt;="&amp;$L$3)&amp;" "&amp;TRANSPORT&amp;", ")</f>
        <v xml:space="preserve">1 TR TRANSPORT, </v>
      </c>
      <c r="K22" s="224" t="str">
        <f t="shared" si="4"/>
        <v/>
      </c>
      <c r="L22" s="304" t="str">
        <f>+IF(SUMIFS(BDPREVENTIVA22[[coste mantenimiento]:[coste mantenimiento]],BDPREVENTIVA22[[Nº CAMIÓN]:[Nº CAMIÓN]],$D22,BDPREVENTIVA22[Fecha entrada],"&gt;="&amp;$L$2,BDPREVENTIVA22[Fecha entrada],"&lt;="&amp;$L$3)=0,"",SUMIFS(BDPREVENTIVA22[[coste mantenimiento]:[coste mantenimiento]],BDPREVENTIVA22[[Nº CAMIÓN]:[Nº CAMIÓN]],$D22,BDPREVENTIVA22[Fecha entrada],"&gt;="&amp;$L$2,BDPREVENTIVA22[Fecha entrada],"&lt;="&amp;$L$3))</f>
        <v/>
      </c>
      <c r="M22" s="291"/>
      <c r="V22" s="50"/>
      <c r="AW22" t="str">
        <f>+IF(SUMIFS(BDPREVENTIVA22[Aceite Motor],BDPREVENTIVA22[[Nº CAMIÓN]:[Nº CAMIÓN]],$D22,BDPREVENTIVA22[[Fecha entrada]:[Fecha entrada]],"&gt;=" &amp;$L$2,BDPREVENTIVA22[[Fecha Fin]:[Fecha Fin]],"&lt;="&amp;$L$3)=0,"",SUMIFS(BDPREVENTIVA22[Aceite Motor],BDPREVENTIVA22[[Nº CAMIÓN]:[Nº CAMIÓN]],$D22,BDPREVENTIVA22[[Fecha entrada]:[Fecha entrada]],"&gt;=" &amp;$L$2,BDPREVENTIVA22[[Fecha Fin]:[Fecha Fin]],"&lt;="&amp;$L$3)&amp;" litros "&amp;BDPREVENTIVA22[[#Headers],[Aceite Motor]]&amp;", ")</f>
        <v/>
      </c>
      <c r="AX22" t="str">
        <f>+IF(SUMIFS(BDPREVENTIVA22[Anticongelante],BDPREVENTIVA22[[Nº CAMIÓN]:[Nº CAMIÓN]],$D22,BDPREVENTIVA22[[Fecha entrada]:[Fecha entrada]],"&gt;=" &amp;$L$2,BDPREVENTIVA22[[Fecha Fin]:[Fecha Fin]],"&lt;="&amp;$L$3)=0,"",SUMIFS(BDPREVENTIVA22[Anticongelante],BDPREVENTIVA22[[Nº CAMIÓN]:[Nº CAMIÓN]],$D22,BDPREVENTIVA22[[Fecha entrada]:[Fecha entrada]],"&gt;=" &amp;$L$2,BDPREVENTIVA22[[Fecha Fin]:[Fecha Fin]],"&lt;="&amp;$L$3)&amp;" litros "&amp;BDPREVENTIVA22[[#Headers],[Anticongelante]]&amp;", ")</f>
        <v/>
      </c>
      <c r="AY22" t="str">
        <f>+IF(SUMIFS(BDPREVENTIVA22[Liquido de Embrague],BDPREVENTIVA22[[Nº CAMIÓN]:[Nº CAMIÓN]],$D22,BDPREVENTIVA22[[Fecha entrada]:[Fecha entrada]],"&gt;=" &amp;$L$2,BDPREVENTIVA22[[Fecha Fin]:[Fecha Fin]],"&lt;="&amp;$L$3)=0,"",SUMIFS(BDPREVENTIVA22[Liquido de Embrague],BDPREVENTIVA22[[Nº CAMIÓN]:[Nº CAMIÓN]],$D22,BDPREVENTIVA22[[Fecha entrada]:[Fecha entrada]],"&gt;=" &amp;$L$2,BDPREVENTIVA22[[Fecha Fin]:[Fecha Fin]],"&lt;="&amp;$L$3)&amp;" litros "&amp;BDPREVENTIVA22[[#Headers],[Liquido de Embrague]]&amp;", ")</f>
        <v/>
      </c>
      <c r="AZ22" t="str">
        <f>+IF(SUMIFS(BDPREVENTIVA22[Liquido Direccion],BDPREVENTIVA22[[Nº CAMIÓN]:[Nº CAMIÓN]],$D22,BDPREVENTIVA22[[Fecha entrada]:[Fecha entrada]],"&gt;=" &amp;$L$2,BDPREVENTIVA22[[Fecha Fin]:[Fecha Fin]],"&lt;="&amp;$L$3)=0,"",SUMIFS(BDPREVENTIVA22[Liquido Direccion],BDPREVENTIVA22[[Nº CAMIÓN]:[Nº CAMIÓN]],$D22,BDPREVENTIVA22[[Fecha entrada]:[Fecha entrada]],"&gt;=" &amp;$L$2,BDPREVENTIVA22[[Fecha Fin]:[Fecha Fin]],"&lt;="&amp;$L$3)&amp;" litros "&amp;BDPREVENTIVA22[[#Headers],[Liquido Direccion]]&amp;", ")</f>
        <v/>
      </c>
      <c r="BA22" t="str">
        <f>+IF(SUMIFS(BDPREVENTIVA22[Liquido de Freno],BDPREVENTIVA22[[Nº CAMIÓN]:[Nº CAMIÓN]],$D22,BDPREVENTIVA22[[Fecha entrada]:[Fecha entrada]],"&gt;=" &amp;$L$2,BDPREVENTIVA22[[Fecha Fin]:[Fecha Fin]],"&lt;="&amp;$L$3)=0,"",SUMIFS(BDPREVENTIVA22[Liquido de Freno],BDPREVENTIVA22[[Nº CAMIÓN]:[Nº CAMIÓN]],$D22,BDPREVENTIVA22[[Fecha entrada]:[Fecha entrada]],"&gt;=" &amp;$L$2,BDPREVENTIVA22[[Fecha Fin]:[Fecha Fin]],"&lt;="&amp;$L$3)&amp;" litros "&amp;BDPREVENTIVA22[[#Headers],[Liquido de Freno]]&amp;", ")</f>
        <v/>
      </c>
      <c r="BB22" t="str">
        <f>+IF(SUMIFS(BDPREVENTIVA22[Agua Destilada],BDPREVENTIVA22[[Nº CAMIÓN]:[Nº CAMIÓN]],$D22,BDPREVENTIVA22[[Fecha entrada]:[Fecha entrada]],"&gt;=" &amp;$L$2,BDPREVENTIVA22[[Fecha Fin]:[Fecha Fin]],"&lt;="&amp;$L$3)=0,"",SUMIFS(BDPREVENTIVA22[Agua Destilada],BDPREVENTIVA22[[Nº CAMIÓN]:[Nº CAMIÓN]],$D22,BDPREVENTIVA22[[Fecha entrada]:[Fecha entrada]],"&gt;=" &amp;$L$2,BDPREVENTIVA22[[Fecha Fin]:[Fecha Fin]],"&lt;="&amp;$L$3)&amp;" litros "&amp;BDPREVENTIVA22[[#Headers],[Agua Destilada]]&amp;", ")</f>
        <v/>
      </c>
      <c r="BC22" t="str">
        <f>+IF(SUMIFS(BDPREVENTIVA22[Aceite Caja Cambios],BDPREVENTIVA22[[Nº CAMIÓN]:[Nº CAMIÓN]],$D22,BDPREVENTIVA22[[Fecha entrada]:[Fecha entrada]],"&gt;=" &amp;$L$2,BDPREVENTIVA22[[Fecha Fin]:[Fecha Fin]],"&lt;="&amp;$L$3)=0,"",SUMIFS(BDPREVENTIVA22[Aceite Caja Cambios],BDPREVENTIVA22[[Nº CAMIÓN]:[Nº CAMIÓN]],$D22,BDPREVENTIVA22[[Fecha entrada]:[Fecha entrada]],"&gt;=" &amp;$L$2,BDPREVENTIVA22[[Fecha Fin]:[Fecha Fin]],"&lt;="&amp;$L$3)&amp;" litros "&amp;BDPREVENTIVA22[[#Headers],[Aceite Caja Cambios]]&amp;", ")</f>
        <v/>
      </c>
      <c r="BD22" t="str">
        <f>+IF(SUMIFS(BDPREVENTIVA22[Acido Baterias],BDPREVENTIVA22[[Nº CAMIÓN]:[Nº CAMIÓN]],$D22,BDPREVENTIVA22[[Fecha entrada]:[Fecha entrada]],"&gt;=" &amp;$L$2,BDPREVENTIVA22[[Fecha Fin]:[Fecha Fin]],"&lt;="&amp;$L$3)=0,"",SUMIFS(BDPREVENTIVA22[Acido Baterias],BDPREVENTIVA22[[Nº CAMIÓN]:[Nº CAMIÓN]],$D22,BDPREVENTIVA22[[Fecha entrada]:[Fecha entrada]],"&gt;=" &amp;$L$2,BDPREVENTIVA22[[Fecha Fin]:[Fecha Fin]],"&lt;="&amp;$L$3)&amp;" litros "&amp;BDPREVENTIVA22[[#Headers],[Acido Baterias]]&amp;", ")</f>
        <v/>
      </c>
      <c r="BE22" t="str">
        <f>+IF(SUMIFS(BDPREVENTIVA22[Grasa],BDPREVENTIVA22[[Nº CAMIÓN]:[Nº CAMIÓN]],$D22,BDPREVENTIVA22[[Fecha entrada]:[Fecha entrada]],"&gt;=" &amp;$L$2,BDPREVENTIVA22[[Fecha Fin]:[Fecha Fin]],"&lt;="&amp;$L$3)=0,"",SUMIFS(BDPREVENTIVA22[Grasa],BDPREVENTIVA22[[Nº CAMIÓN]:[Nº CAMIÓN]],$D22,BDPREVENTIVA22[[Fecha entrada]:[Fecha entrada]],"&gt;=" &amp;$L$2,BDPREVENTIVA22[[Fecha Fin]:[Fecha Fin]],"&lt;="&amp;$L$3)&amp;" kilos "&amp;BDPREVENTIVA22[[#Headers],[Grasa]]&amp;", ")</f>
        <v/>
      </c>
      <c r="BF22" t="str">
        <f>+IF(SUMIFS(BDPREVENTIVA22[Filtro de Aceite],BDPREVENTIVA22[[Nº CAMIÓN]:[Nº CAMIÓN]],$D22,BDPREVENTIVA22[[Fecha entrada]:[Fecha entrada]],"&gt;=" &amp;$L$2,BDPREVENTIVA22[[Fecha Fin]:[Fecha Fin]],"&lt;="&amp;$L$3)=0,"",SUMIFS(BDPREVENTIVA22[Filtro de Aceite],BDPREVENTIVA22[[Nº CAMIÓN]:[Nº CAMIÓN]],$D22,BDPREVENTIVA22[[Fecha entrada]:[Fecha entrada]],"&gt;=" &amp;$L$2,BDPREVENTIVA22[[Fecha Fin]:[Fecha Fin]],"&lt;="&amp;$L$3)&amp;" uds "&amp;BDPREVENTIVA22[[#Headers],[Filtro de Aceite]]&amp;", ")</f>
        <v/>
      </c>
      <c r="BG22" t="str">
        <f>+IF(SUMIFS(BDPREVENTIVA22[Filtro de Aire],BDPREVENTIVA22[[Nº CAMIÓN]:[Nº CAMIÓN]],$D22,BDPREVENTIVA22[[Fecha entrada]:[Fecha entrada]],"&gt;=" &amp;$L$2,BDPREVENTIVA22[[Fecha Fin]:[Fecha Fin]],"&lt;="&amp;$L$3)=0,"",SUMIFS(BDPREVENTIVA22[Filtro de Aire],BDPREVENTIVA22[[Nº CAMIÓN]:[Nº CAMIÓN]],$D22,BDPREVENTIVA22[[Fecha entrada]:[Fecha entrada]],"&gt;=" &amp;$L$2,BDPREVENTIVA22[[Fecha Fin]:[Fecha Fin]],"&lt;="&amp;$L$3)&amp;" uds "&amp;BDPREVENTIVA22[[#Headers],[Filtro de Aire]]&amp;", ")</f>
        <v/>
      </c>
      <c r="BH22" t="str">
        <f>+IF(SUMIFS(BDPREVENTIVA22[Filtro de Gasoil],BDPREVENTIVA22[[Nº CAMIÓN]:[Nº CAMIÓN]],$D22,BDPREVENTIVA22[[Fecha entrada]:[Fecha entrada]],"&gt;=" &amp;$L$2,BDPREVENTIVA22[[Fecha Fin]:[Fecha Fin]],"&lt;="&amp;$L$3)=0,"",SUMIFS(BDPREVENTIVA22[Filtro de Gasoil],BDPREVENTIVA22[[Nº CAMIÓN]:[Nº CAMIÓN]],$D22,BDPREVENTIVA22[[Fecha entrada]:[Fecha entrada]],"&gt;=" &amp;$L$2,BDPREVENTIVA22[[Fecha Fin]:[Fecha Fin]],"&lt;="&amp;$L$3)&amp;" uds "&amp;BDPREVENTIVA22[[#Headers],[Filtro de Gasoil]]&amp;", ")</f>
        <v/>
      </c>
      <c r="BI22" t="str">
        <f>+IF(SUMIFS(BDPREVENTIVA22[Filtro Hidraulico],BDPREVENTIVA22[[Nº CAMIÓN]:[Nº CAMIÓN]],$D22,BDPREVENTIVA22[[Fecha entrada]:[Fecha entrada]],"&gt;=" &amp;$L$2,BDPREVENTIVA22[[Fecha Fin]:[Fecha Fin]],"&lt;="&amp;$L$3)=0,"",SUMIFS(BDPREVENTIVA22[Filtro Hidraulico],BDPREVENTIVA22[[Nº CAMIÓN]:[Nº CAMIÓN]],$D22,BDPREVENTIVA22[[Fecha entrada]:[Fecha entrada]],"&gt;=" &amp;$L$2,BDPREVENTIVA22[[Fecha Fin]:[Fecha Fin]],"&lt;="&amp;$L$3)&amp;" uds "&amp;BDPREVENTIVA22[[#Headers],[Filtro Hidraulico]]&amp;", ")</f>
        <v/>
      </c>
      <c r="BJ22" t="str">
        <f>+IF(SUMIFS(BDPREVENTIVA22[Filtro Separador de Gasoil],BDPREVENTIVA22[[Nº CAMIÓN]:[Nº CAMIÓN]],$D22,BDPREVENTIVA22[[Fecha entrada]:[Fecha entrada]],"&gt;=" &amp;$L$2,BDPREVENTIVA22[[Fecha Fin]:[Fecha Fin]],"&lt;="&amp;$L$3)=0,"",SUMIFS(BDPREVENTIVA22[Filtro Separador de Gasoil],BDPREVENTIVA22[[Nº CAMIÓN]:[Nº CAMIÓN]],$D22,BDPREVENTIVA22[[Fecha entrada]:[Fecha entrada]],"&gt;=" &amp;$L$2,BDPREVENTIVA22[[Fecha Fin]:[Fecha Fin]],"&lt;="&amp;$L$3)&amp;" uds "&amp;BDPREVENTIVA22[[#Headers],[Filtro Separador de Gasoil]]&amp;", ")</f>
        <v/>
      </c>
      <c r="BK22" t="str">
        <f>+IF(SUMIFS(BDPREVENTIVA22[Pre-Filtro de Gasoil],BDPREVENTIVA22[[Nº CAMIÓN]:[Nº CAMIÓN]],$D22,BDPREVENTIVA22[[Fecha entrada]:[Fecha entrada]],"&gt;=" &amp;$L$2,BDPREVENTIVA22[[Fecha Fin]:[Fecha Fin]],"&lt;="&amp;$L$3)=0,"",SUMIFS(BDPREVENTIVA22[Pre-Filtro de Gasoil],BDPREVENTIVA22[[Nº CAMIÓN]:[Nº CAMIÓN]],$D22,BDPREVENTIVA22[[Fecha entrada]:[Fecha entrada]],"&gt;=" &amp;$L$2,BDPREVENTIVA22[[Fecha Fin]:[Fecha Fin]],"&lt;="&amp;$L$3)&amp;" uds "&amp;BDPREVENTIVA22[[#Headers],[Pre-Filtro de Gasoil]]&amp;", ")</f>
        <v/>
      </c>
      <c r="EC22" t="e">
        <v>#NAME?</v>
      </c>
      <c r="ED22" t="e">
        <v>#NAME?</v>
      </c>
      <c r="EE22" t="e">
        <v>#NAME?</v>
      </c>
      <c r="EF22" t="e">
        <v>#NAME?</v>
      </c>
      <c r="EG22" t="e">
        <v>#NAME?</v>
      </c>
      <c r="EH22" t="e">
        <v>#NAME?</v>
      </c>
      <c r="EI22" t="e">
        <v>#NAME?</v>
      </c>
      <c r="EJ22" t="e">
        <v>#NAME?</v>
      </c>
      <c r="EK22" t="e">
        <v>#NAME?</v>
      </c>
      <c r="EL22" t="e">
        <v>#NAME?</v>
      </c>
      <c r="EM22" t="e">
        <v>#NAME?</v>
      </c>
      <c r="EN22" t="e">
        <v>#NAME?</v>
      </c>
      <c r="EO22" t="e">
        <v>#NAME?</v>
      </c>
      <c r="EP22" t="e">
        <v>#NAME?</v>
      </c>
      <c r="EQ22" t="e">
        <v>#NAME?</v>
      </c>
    </row>
    <row r="23" spans="2:147" ht="19.5" thickBot="1" x14ac:dyDescent="0.35">
      <c r="B23" s="540"/>
      <c r="C23" s="541"/>
      <c r="D23" s="7" t="s">
        <v>27</v>
      </c>
      <c r="E23" s="51"/>
      <c r="F23" s="5">
        <f>+SUM(F5:F22)</f>
        <v>15</v>
      </c>
      <c r="G23" s="5">
        <f>+SUM(G5:G22)</f>
        <v>1</v>
      </c>
      <c r="H23" s="5">
        <f>+SUM(H5:H22)</f>
        <v>0</v>
      </c>
      <c r="I23" s="5">
        <f>+SUM(I5:I22)</f>
        <v>16</v>
      </c>
      <c r="J23" s="5"/>
      <c r="K23" s="5"/>
      <c r="L23" s="117">
        <f>+SUM(L5:L22)</f>
        <v>20232</v>
      </c>
      <c r="M23" s="5"/>
      <c r="AW23" t="str">
        <f>+IF(SUMIFS(BDPREVENTIVA22[Aceite Motor],BDPREVENTIVA22[[Nº CAMIÓN]:[Nº CAMIÓN]],$D23,BDPREVENTIVA22[[Fecha entrada]:[Fecha entrada]],"&gt;=" &amp;$L$2,BDPREVENTIVA22[[Fecha Fin]:[Fecha Fin]],"&lt;="&amp;$L$3)=0,"",SUMIFS(BDPREVENTIVA22[Aceite Motor],BDPREVENTIVA22[[Nº CAMIÓN]:[Nº CAMIÓN]],$D23,BDPREVENTIVA22[[Fecha entrada]:[Fecha entrada]],"&gt;=" &amp;$L$2,BDPREVENTIVA22[[Fecha Fin]:[Fecha Fin]],"&lt;="&amp;$L$3)&amp;" litros "&amp;BDPREVENTIVA22[[#Headers],[Aceite Motor]]&amp;", ")</f>
        <v/>
      </c>
      <c r="AX23" t="str">
        <f>+IF(SUMIFS(BDPREVENTIVA22[Anticongelante],BDPREVENTIVA22[[Nº CAMIÓN]:[Nº CAMIÓN]],$D23,BDPREVENTIVA22[[Fecha entrada]:[Fecha entrada]],"&gt;=" &amp;$L$2,BDPREVENTIVA22[[Fecha Fin]:[Fecha Fin]],"&lt;="&amp;$L$3)=0,"",SUMIFS(BDPREVENTIVA22[Anticongelante],BDPREVENTIVA22[[Nº CAMIÓN]:[Nº CAMIÓN]],$D23,BDPREVENTIVA22[[Fecha entrada]:[Fecha entrada]],"&gt;=" &amp;$L$2,BDPREVENTIVA22[[Fecha Fin]:[Fecha Fin]],"&lt;="&amp;$L$3)&amp;" litros "&amp;BDPREVENTIVA22[[#Headers],[Anticongelante]]&amp;", ")</f>
        <v/>
      </c>
      <c r="AY23" t="str">
        <f>+IF(SUMIFS(BDPREVENTIVA22[Liquido de Embrague],BDPREVENTIVA22[[Nº CAMIÓN]:[Nº CAMIÓN]],$D23,BDPREVENTIVA22[[Fecha entrada]:[Fecha entrada]],"&gt;=" &amp;$L$2,BDPREVENTIVA22[[Fecha Fin]:[Fecha Fin]],"&lt;="&amp;$L$3)=0,"",SUMIFS(BDPREVENTIVA22[Liquido de Embrague],BDPREVENTIVA22[[Nº CAMIÓN]:[Nº CAMIÓN]],$D23,BDPREVENTIVA22[[Fecha entrada]:[Fecha entrada]],"&gt;=" &amp;$L$2,BDPREVENTIVA22[[Fecha Fin]:[Fecha Fin]],"&lt;="&amp;$L$3)&amp;" litros "&amp;BDPREVENTIVA22[[#Headers],[Liquido de Embrague]]&amp;", ")</f>
        <v/>
      </c>
      <c r="AZ23" t="str">
        <f>+IF(SUMIFS(BDPREVENTIVA22[Liquido Direccion],BDPREVENTIVA22[[Nº CAMIÓN]:[Nº CAMIÓN]],$D23,BDPREVENTIVA22[[Fecha entrada]:[Fecha entrada]],"&gt;=" &amp;$L$2,BDPREVENTIVA22[[Fecha Fin]:[Fecha Fin]],"&lt;="&amp;$L$3)=0,"",SUMIFS(BDPREVENTIVA22[Liquido Direccion],BDPREVENTIVA22[[Nº CAMIÓN]:[Nº CAMIÓN]],$D23,BDPREVENTIVA22[[Fecha entrada]:[Fecha entrada]],"&gt;=" &amp;$L$2,BDPREVENTIVA22[[Fecha Fin]:[Fecha Fin]],"&lt;="&amp;$L$3)&amp;" litros "&amp;BDPREVENTIVA22[[#Headers],[Liquido Direccion]]&amp;", ")</f>
        <v/>
      </c>
      <c r="BA23" t="str">
        <f>+IF(SUMIFS(BDPREVENTIVA22[Liquido de Freno],BDPREVENTIVA22[[Nº CAMIÓN]:[Nº CAMIÓN]],$D23,BDPREVENTIVA22[[Fecha entrada]:[Fecha entrada]],"&gt;=" &amp;$L$2,BDPREVENTIVA22[[Fecha Fin]:[Fecha Fin]],"&lt;="&amp;$L$3)=0,"",SUMIFS(BDPREVENTIVA22[Liquido de Freno],BDPREVENTIVA22[[Nº CAMIÓN]:[Nº CAMIÓN]],$D23,BDPREVENTIVA22[[Fecha entrada]:[Fecha entrada]],"&gt;=" &amp;$L$2,BDPREVENTIVA22[[Fecha Fin]:[Fecha Fin]],"&lt;="&amp;$L$3)&amp;" litros "&amp;BDPREVENTIVA22[[#Headers],[Liquido de Freno]]&amp;", ")</f>
        <v/>
      </c>
      <c r="BB23" t="str">
        <f>+IF(SUMIFS(BDPREVENTIVA22[Agua Destilada],BDPREVENTIVA22[[Nº CAMIÓN]:[Nº CAMIÓN]],$D23,BDPREVENTIVA22[[Fecha entrada]:[Fecha entrada]],"&gt;=" &amp;$L$2,BDPREVENTIVA22[[Fecha Fin]:[Fecha Fin]],"&lt;="&amp;$L$3)=0,"",SUMIFS(BDPREVENTIVA22[Agua Destilada],BDPREVENTIVA22[[Nº CAMIÓN]:[Nº CAMIÓN]],$D23,BDPREVENTIVA22[[Fecha entrada]:[Fecha entrada]],"&gt;=" &amp;$L$2,BDPREVENTIVA22[[Fecha Fin]:[Fecha Fin]],"&lt;="&amp;$L$3)&amp;" litros "&amp;BDPREVENTIVA22[[#Headers],[Agua Destilada]]&amp;", ")</f>
        <v/>
      </c>
      <c r="BC23" t="str">
        <f>+IF(SUMIFS(BDPREVENTIVA22[Aceite Caja Cambios],BDPREVENTIVA22[[Nº CAMIÓN]:[Nº CAMIÓN]],$D23,BDPREVENTIVA22[[Fecha entrada]:[Fecha entrada]],"&gt;=" &amp;$L$2,BDPREVENTIVA22[[Fecha Fin]:[Fecha Fin]],"&lt;="&amp;$L$3)=0,"",SUMIFS(BDPREVENTIVA22[Aceite Caja Cambios],BDPREVENTIVA22[[Nº CAMIÓN]:[Nº CAMIÓN]],$D23,BDPREVENTIVA22[[Fecha entrada]:[Fecha entrada]],"&gt;=" &amp;$L$2,BDPREVENTIVA22[[Fecha Fin]:[Fecha Fin]],"&lt;="&amp;$L$3)&amp;" litros "&amp;BDPREVENTIVA22[[#Headers],[Aceite Caja Cambios]]&amp;", ")</f>
        <v/>
      </c>
      <c r="BD23" t="str">
        <f>+IF(SUMIFS(BDPREVENTIVA22[Acido Baterias],BDPREVENTIVA22[[Nº CAMIÓN]:[Nº CAMIÓN]],$D23,BDPREVENTIVA22[[Fecha entrada]:[Fecha entrada]],"&gt;=" &amp;$L$2,BDPREVENTIVA22[[Fecha Fin]:[Fecha Fin]],"&lt;="&amp;$L$3)=0,"",SUMIFS(BDPREVENTIVA22[Acido Baterias],BDPREVENTIVA22[[Nº CAMIÓN]:[Nº CAMIÓN]],$D23,BDPREVENTIVA22[[Fecha entrada]:[Fecha entrada]],"&gt;=" &amp;$L$2,BDPREVENTIVA22[[Fecha Fin]:[Fecha Fin]],"&lt;="&amp;$L$3)&amp;" litros "&amp;BDPREVENTIVA22[[#Headers],[Acido Baterias]]&amp;", ")</f>
        <v/>
      </c>
      <c r="BE23" t="str">
        <f>+IF(SUMIFS(BDPREVENTIVA22[Grasa],BDPREVENTIVA22[[Nº CAMIÓN]:[Nº CAMIÓN]],$D23,BDPREVENTIVA22[[Fecha entrada]:[Fecha entrada]],"&gt;=" &amp;$L$2,BDPREVENTIVA22[[Fecha Fin]:[Fecha Fin]],"&lt;="&amp;$L$3)=0,"",SUMIFS(BDPREVENTIVA22[Grasa],BDPREVENTIVA22[[Nº CAMIÓN]:[Nº CAMIÓN]],$D23,BDPREVENTIVA22[[Fecha entrada]:[Fecha entrada]],"&gt;=" &amp;$L$2,BDPREVENTIVA22[[Fecha Fin]:[Fecha Fin]],"&lt;="&amp;$L$3)&amp;" kilos "&amp;BDPREVENTIVA22[[#Headers],[Grasa]]&amp;", ")</f>
        <v/>
      </c>
      <c r="BF23" t="str">
        <f>+IF(SUMIFS(BDPREVENTIVA22[Filtro de Aceite],BDPREVENTIVA22[[Nº CAMIÓN]:[Nº CAMIÓN]],$D23,BDPREVENTIVA22[[Fecha entrada]:[Fecha entrada]],"&gt;=" &amp;$L$2,BDPREVENTIVA22[[Fecha Fin]:[Fecha Fin]],"&lt;="&amp;$L$3)=0,"",SUMIFS(BDPREVENTIVA22[Filtro de Aceite],BDPREVENTIVA22[[Nº CAMIÓN]:[Nº CAMIÓN]],$D23,BDPREVENTIVA22[[Fecha entrada]:[Fecha entrada]],"&gt;=" &amp;$L$2,BDPREVENTIVA22[[Fecha Fin]:[Fecha Fin]],"&lt;="&amp;$L$3)&amp;" uds "&amp;BDPREVENTIVA22[[#Headers],[Filtro de Aceite]]&amp;", ")</f>
        <v/>
      </c>
      <c r="BG23" t="str">
        <f>+IF(SUMIFS(BDPREVENTIVA22[Filtro de Aire],BDPREVENTIVA22[[Nº CAMIÓN]:[Nº CAMIÓN]],$D23,BDPREVENTIVA22[[Fecha entrada]:[Fecha entrada]],"&gt;=" &amp;$L$2,BDPREVENTIVA22[[Fecha Fin]:[Fecha Fin]],"&lt;="&amp;$L$3)=0,"",SUMIFS(BDPREVENTIVA22[Filtro de Aire],BDPREVENTIVA22[[Nº CAMIÓN]:[Nº CAMIÓN]],$D23,BDPREVENTIVA22[[Fecha entrada]:[Fecha entrada]],"&gt;=" &amp;$L$2,BDPREVENTIVA22[[Fecha Fin]:[Fecha Fin]],"&lt;="&amp;$L$3)&amp;" uds "&amp;BDPREVENTIVA22[[#Headers],[Filtro de Aire]]&amp;", ")</f>
        <v/>
      </c>
      <c r="BH23" t="str">
        <f>+IF(SUMIFS(BDPREVENTIVA22[Filtro de Gasoil],BDPREVENTIVA22[[Nº CAMIÓN]:[Nº CAMIÓN]],$D23,BDPREVENTIVA22[[Fecha entrada]:[Fecha entrada]],"&gt;=" &amp;$L$2,BDPREVENTIVA22[[Fecha Fin]:[Fecha Fin]],"&lt;="&amp;$L$3)=0,"",SUMIFS(BDPREVENTIVA22[Filtro de Gasoil],BDPREVENTIVA22[[Nº CAMIÓN]:[Nº CAMIÓN]],$D23,BDPREVENTIVA22[[Fecha entrada]:[Fecha entrada]],"&gt;=" &amp;$L$2,BDPREVENTIVA22[[Fecha Fin]:[Fecha Fin]],"&lt;="&amp;$L$3)&amp;" uds "&amp;BDPREVENTIVA22[[#Headers],[Filtro de Gasoil]]&amp;", ")</f>
        <v/>
      </c>
      <c r="BI23" t="str">
        <f>+IF(SUMIFS(BDPREVENTIVA22[Filtro Hidraulico],BDPREVENTIVA22[[Nº CAMIÓN]:[Nº CAMIÓN]],$D23,BDPREVENTIVA22[[Fecha entrada]:[Fecha entrada]],"&gt;=" &amp;$L$2,BDPREVENTIVA22[[Fecha Fin]:[Fecha Fin]],"&lt;="&amp;$L$3)=0,"",SUMIFS(BDPREVENTIVA22[Filtro Hidraulico],BDPREVENTIVA22[[Nº CAMIÓN]:[Nº CAMIÓN]],$D23,BDPREVENTIVA22[[Fecha entrada]:[Fecha entrada]],"&gt;=" &amp;$L$2,BDPREVENTIVA22[[Fecha Fin]:[Fecha Fin]],"&lt;="&amp;$L$3)&amp;" uds "&amp;BDPREVENTIVA22[[#Headers],[Filtro Hidraulico]]&amp;", ")</f>
        <v/>
      </c>
      <c r="BJ23" t="str">
        <f>+IF(SUMIFS(BDPREVENTIVA22[Filtro Separador de Gasoil],BDPREVENTIVA22[[Nº CAMIÓN]:[Nº CAMIÓN]],$D23,BDPREVENTIVA22[[Fecha entrada]:[Fecha entrada]],"&gt;=" &amp;$L$2,BDPREVENTIVA22[[Fecha Fin]:[Fecha Fin]],"&lt;="&amp;$L$3)=0,"",SUMIFS(BDPREVENTIVA22[Filtro Separador de Gasoil],BDPREVENTIVA22[[Nº CAMIÓN]:[Nº CAMIÓN]],$D23,BDPREVENTIVA22[[Fecha entrada]:[Fecha entrada]],"&gt;=" &amp;$L$2,BDPREVENTIVA22[[Fecha Fin]:[Fecha Fin]],"&lt;="&amp;$L$3)&amp;" uds "&amp;BDPREVENTIVA22[[#Headers],[Filtro Separador de Gasoil]]&amp;", ")</f>
        <v/>
      </c>
      <c r="BK23" t="str">
        <f>+IF(SUMIFS(BDPREVENTIVA22[Pre-Filtro de Gasoil],BDPREVENTIVA22[[Nº CAMIÓN]:[Nº CAMIÓN]],$D23,BDPREVENTIVA22[[Fecha entrada]:[Fecha entrada]],"&gt;=" &amp;$L$2,BDPREVENTIVA22[[Fecha Fin]:[Fecha Fin]],"&lt;="&amp;$L$3)=0,"",SUMIFS(BDPREVENTIVA22[Pre-Filtro de Gasoil],BDPREVENTIVA22[[Nº CAMIÓN]:[Nº CAMIÓN]],$D23,BDPREVENTIVA22[[Fecha entrada]:[Fecha entrada]],"&gt;=" &amp;$L$2,BDPREVENTIVA22[[Fecha Fin]:[Fecha Fin]],"&lt;="&amp;$L$3)&amp;" uds "&amp;BDPREVENTIVA22[[#Headers],[Pre-Filtro de Gasoil]]&amp;", ")</f>
        <v/>
      </c>
      <c r="EC23" t="e">
        <v>#NAME?</v>
      </c>
      <c r="ED23" t="e">
        <v>#NAME?</v>
      </c>
      <c r="EE23" t="e">
        <v>#NAME?</v>
      </c>
      <c r="EF23" t="e">
        <v>#NAME?</v>
      </c>
      <c r="EG23" t="e">
        <v>#NAME?</v>
      </c>
      <c r="EH23" t="e">
        <v>#NAME?</v>
      </c>
      <c r="EI23" t="e">
        <v>#NAME?</v>
      </c>
      <c r="EJ23" t="e">
        <v>#NAME?</v>
      </c>
      <c r="EK23" t="e">
        <v>#NAME?</v>
      </c>
      <c r="EL23" t="e">
        <v>#NAME?</v>
      </c>
      <c r="EM23" t="e">
        <v>#NAME?</v>
      </c>
      <c r="EN23" t="e">
        <v>#NAME?</v>
      </c>
      <c r="EO23" t="e">
        <v>#NAME?</v>
      </c>
      <c r="EP23" t="e">
        <v>#NAME?</v>
      </c>
      <c r="EQ23" t="e">
        <v>#NAME?</v>
      </c>
    </row>
    <row r="24" spans="2:147" ht="45" customHeight="1" x14ac:dyDescent="0.2">
      <c r="B24" s="543" t="s">
        <v>82</v>
      </c>
      <c r="C24" s="221" t="s">
        <v>206</v>
      </c>
      <c r="D24" s="46" t="s">
        <v>40</v>
      </c>
      <c r="E24" s="47">
        <v>614224</v>
      </c>
      <c r="F24" s="47">
        <f>+COUNTIFS(BDPREVENTIVA22[[Nº CAMIÓN]:[Nº CAMIÓN]],$D24,BDPREVENTIVA22[[Fecha entrada]:[Fecha entrada]],"&gt;=" &amp;$L$2,BDPREVENTIVA22[[Fecha Fin]:[Fecha Fin]],"&lt;="&amp;$L$3,BDPREVENTIVA22[[Tipo de Mantenimiento]:[Tipo de Mantenimiento]],"Mensual")</f>
        <v>1</v>
      </c>
      <c r="G24" s="47">
        <f>+COUNTIFS(BDPREVENTIVA22[[Nº CAMIÓN]:[Nº CAMIÓN]],$D24,BDPREVENTIVA22[[Fecha entrada]:[Fecha entrada]],"&gt;=" &amp;$L$2,BDPREVENTIVA22[[Fecha Fin]:[Fecha Fin]],"&lt;="&amp;$L$3,BDPREVENTIVA22[[Tipo de Mantenimiento]:[Tipo de Mantenimiento]],"Semestral")+COUNTIFS(BDPREVENTIVA22[[Nº CAMIÓN]:[Nº CAMIÓN]],$D24,BDPREVENTIVA22[[Fecha entrada]:[Fecha entrada]],"&gt;=" &amp;$L$2,BDPREVENTIVA22[[Fecha Fin]:[Fecha Fin]],"&lt;="&amp;$L$3,BDPREVENTIVA22[[Tipo de Mantenimiento]:[Tipo de Mantenimiento]],"Cuatrimestral")</f>
        <v>0</v>
      </c>
      <c r="H24" s="47">
        <f>+COUNTIFS(BDPREVENTIVA22[[Nº CAMIÓN]:[Nº CAMIÓN]],$D24,BDPREVENTIVA22[[Fecha entrada]:[Fecha entrada]],"&gt;=" &amp;$L$2,BDPREVENTIVA22[[Fecha Fin]:[Fecha Fin]],"&lt;="&amp;$L$3,BDPREVENTIVA22[[Tipo de Mantenimiento]:[Tipo de Mantenimiento]],"Anual")</f>
        <v>0</v>
      </c>
      <c r="I24" s="47">
        <f t="shared" ref="I24:I37" si="5">+SUM(F24:H24)</f>
        <v>1</v>
      </c>
      <c r="J24" s="47" t="str">
        <f>+IF(COUNTIFS(BDPREVENTIVA22[Tall/Rep],AUSERD,BDPREVENTIVA22[Nº CAMIÓN],$D24,BDPREVENTIVA22[[Fecha entrada]:[Fecha entrada]],"&gt;=" &amp;$L$2,BDPREVENTIVA22[[Fecha Fin]:[Fecha Fin]],"&lt;="&amp;$L$3)=0,"",COUNTIFS(BDPREVENTIVA22[Tall/Rep],AUSERD,BDPREVENTIVA22[Nº CAMIÓN],$D24,BDPREVENTIVA22[[Fecha entrada]:[Fecha entrada]],"&gt;=" &amp;$L$2,BDPREVENTIVA22[[Fecha Fin]:[Fecha Fin]],"&lt;="&amp;$L$3)&amp;" "&amp;AUSERD&amp;", ")&amp;IF(COUNTIFS(BDPREVENTIVA22[Tall/Rep],AAIUN,BDPREVENTIVA22[Nº CAMIÓN],$D24,BDPREVENTIVA22[[Fecha entrada]:[Fecha entrada]],"&gt;=" &amp;$L$2,BDPREVENTIVA22[[Fecha Fin]:[Fecha Fin]],"&lt;="&amp;$L$3)=0,"",COUNTIFS(BDPREVENTIVA22[Tall/Rep],AAIUN,BDPREVENTIVA22[Nº CAMIÓN],$D24,BDPREVENTIVA22[[Fecha entrada]:[Fecha entrada]],"&gt;=" &amp;$L$2,BDPREVENTIVA22[[Fecha Fin]:[Fecha Fin]],"&lt;="&amp;$L$3)&amp;" "&amp;AAIUN&amp;", ")&amp;IF(COUNTIFS(BDPREVENTIVA22[Tall/Rep],BOUJDUR,BDPREVENTIVA22[Nº CAMIÓN],$D24,BDPREVENTIVA22[[Fecha entrada]:[Fecha entrada]],"&gt;=" &amp;$L$2,BDPREVENTIVA22[[Fecha Fin]:[Fecha Fin]],"&lt;="&amp;$L$3)=0,"",COUNTIFS(BDPREVENTIVA22[Tall/Rep],BOUJDUR,BDPREVENTIVA22[Nº CAMIÓN],$D24,BDPREVENTIVA22[[Fecha entrada]:[Fecha entrada]],"&gt;=" &amp;$L$2,BDPREVENTIVA22[[Fecha Fin]:[Fecha Fin]],"&lt;="&amp;$L$3)&amp;" "&amp;BOUJDUR&amp;", ")&amp;IF(COUNTIFS(BDPREVENTIVA22[Tall/Rep],ATC,BDPREVENTIVA22[Nº CAMIÓN],$D24,BDPREVENTIVA22[[Fecha entrada]:[Fecha entrada]],"&gt;=" &amp;$L$2,BDPREVENTIVA22[[Fecha Fin]:[Fecha Fin]],"&lt;="&amp;$L$3)=0,"",COUNTIFS(BDPREVENTIVA22[Tall/Rep],ATC,BDPREVENTIVA22[Nº CAMIÓN],$D24,BDPREVENTIVA22[[Fecha entrada]:[Fecha entrada]],"&gt;=" &amp;$L$2,BDPREVENTIVA22[[Fecha Fin]:[Fecha Fin]],"&lt;="&amp;$L$3)&amp;" "&amp;ATC&amp;", ")&amp;IF(COUNTIFS(BDPREVENTIVA22[Tall/Rep],SMARA,BDPREVENTIVA22[Nº CAMIÓN],$D24,BDPREVENTIVA22[[Fecha entrada]:[Fecha entrada]],"&gt;=" &amp;$L$2,BDPREVENTIVA22[[Fecha Fin]:[Fecha Fin]],"&lt;="&amp;$L$3)=0,"",COUNTIFS(BDPREVENTIVA22[Tall/Rep],SMARA,BDPREVENTIVA22[Nº CAMIÓN],$D24,BDPREVENTIVA22[[Fecha entrada]:[Fecha entrada]],"&gt;=" &amp;$L$2,BDPREVENTIVA22[[Fecha Fin]:[Fecha Fin]],"&lt;="&amp;$L$3)&amp;" "&amp;SMARA&amp;", ")&amp;IF(COUNTIFS(BDPREVENTIVA22[Tall/Rep],DAJLA,BDPREVENTIVA22[Nº CAMIÓN],$D24,BDPREVENTIVA22[[Fecha entrada]:[Fecha entrada]],"&gt;=" &amp;$L$2,BDPREVENTIVA22[[Fecha Fin]:[Fecha Fin]],"&lt;="&amp;$L$3)=0,"",COUNTIFS(BDPREVENTIVA22[Tall/Rep],DAJLA,BDPREVENTIVA22[Nº CAMIÓN],$D24,BDPREVENTIVA22[[Fecha entrada]:[Fecha entrada]],"&gt;=" &amp;$L$2,BDPREVENTIVA22[[Fecha Fin]:[Fecha Fin]],"&lt;="&amp;$L$3)&amp;" "&amp;DAJLA&amp;", ")&amp;IF(COUNTIFS(BDPREVENTIVA22[Tall/Rep],TRANSPORT,BDPREVENTIVA22[Nº CAMIÓN],$D24,BDPREVENTIVA22[[Fecha entrada]:[Fecha entrada]],"&gt;=" &amp;$L$2,BDPREVENTIVA22[[Fecha Fin]:[Fecha Fin]],"&lt;="&amp;$L$3)=0,"",COUNTIFS(BDPREVENTIVA22[Tall/Rep],TRANSPORT,BDPREVENTIVA22[Nº CAMIÓN],$D24,BDPREVENTIVA22[[Fecha entrada]:[Fecha entrada]],"&gt;=" &amp;$L$2,BDPREVENTIVA22[[Fecha Fin]:[Fecha Fin]],"&lt;="&amp;$L$3)&amp;" "&amp;TRANSPORT&amp;", ")</f>
        <v xml:space="preserve">1 ATC RABUNI, </v>
      </c>
      <c r="K24" s="222" t="str">
        <f t="shared" si="4"/>
        <v/>
      </c>
      <c r="L24" s="223" t="str">
        <f>+IF(SUMIFS(BDPREVENTIVA22[[coste mantenimiento]:[coste mantenimiento]],BDPREVENTIVA22[[Nº CAMIÓN]:[Nº CAMIÓN]],$D24,BDPREVENTIVA22[Fecha entrada],"&gt;="&amp;$L$2,BDPREVENTIVA22[Fecha entrada],"&lt;="&amp;$L$3)=0,"",SUMIFS(BDPREVENTIVA22[[coste mantenimiento]:[coste mantenimiento]],BDPREVENTIVA22[[Nº CAMIÓN]:[Nº CAMIÓN]],$D24,BDPREVENTIVA22[Fecha entrada],"&gt;="&amp;$L$2,BDPREVENTIVA22[Fecha entrada],"&lt;="&amp;$L$3))</f>
        <v/>
      </c>
      <c r="M24" s="47"/>
      <c r="AW24" t="str">
        <f>+IF(SUMIFS(BDPREVENTIVA22[Aceite Motor],BDPREVENTIVA22[[Nº CAMIÓN]:[Nº CAMIÓN]],$D24,BDPREVENTIVA22[[Fecha entrada]:[Fecha entrada]],"&gt;=" &amp;$L$2,BDPREVENTIVA22[[Fecha Fin]:[Fecha Fin]],"&lt;="&amp;$L$3)=0,"",SUMIFS(BDPREVENTIVA22[Aceite Motor],BDPREVENTIVA22[[Nº CAMIÓN]:[Nº CAMIÓN]],$D24,BDPREVENTIVA22[[Fecha entrada]:[Fecha entrada]],"&gt;=" &amp;$L$2,BDPREVENTIVA22[[Fecha Fin]:[Fecha Fin]],"&lt;="&amp;$L$3)&amp;" litros "&amp;BDPREVENTIVA22[[#Headers],[Aceite Motor]]&amp;", ")</f>
        <v/>
      </c>
      <c r="AX24" t="str">
        <f>+IF(SUMIFS(BDPREVENTIVA22[Anticongelante],BDPREVENTIVA22[[Nº CAMIÓN]:[Nº CAMIÓN]],$D24,BDPREVENTIVA22[[Fecha entrada]:[Fecha entrada]],"&gt;=" &amp;$L$2,BDPREVENTIVA22[[Fecha Fin]:[Fecha Fin]],"&lt;="&amp;$L$3)=0,"",SUMIFS(BDPREVENTIVA22[Anticongelante],BDPREVENTIVA22[[Nº CAMIÓN]:[Nº CAMIÓN]],$D24,BDPREVENTIVA22[[Fecha entrada]:[Fecha entrada]],"&gt;=" &amp;$L$2,BDPREVENTIVA22[[Fecha Fin]:[Fecha Fin]],"&lt;="&amp;$L$3)&amp;" litros "&amp;BDPREVENTIVA22[[#Headers],[Anticongelante]]&amp;", ")</f>
        <v/>
      </c>
      <c r="AY24" t="str">
        <f>+IF(SUMIFS(BDPREVENTIVA22[Liquido de Embrague],BDPREVENTIVA22[[Nº CAMIÓN]:[Nº CAMIÓN]],$D24,BDPREVENTIVA22[[Fecha entrada]:[Fecha entrada]],"&gt;=" &amp;$L$2,BDPREVENTIVA22[[Fecha Fin]:[Fecha Fin]],"&lt;="&amp;$L$3)=0,"",SUMIFS(BDPREVENTIVA22[Liquido de Embrague],BDPREVENTIVA22[[Nº CAMIÓN]:[Nº CAMIÓN]],$D24,BDPREVENTIVA22[[Fecha entrada]:[Fecha entrada]],"&gt;=" &amp;$L$2,BDPREVENTIVA22[[Fecha Fin]:[Fecha Fin]],"&lt;="&amp;$L$3)&amp;" litros "&amp;BDPREVENTIVA22[[#Headers],[Liquido de Embrague]]&amp;", ")</f>
        <v/>
      </c>
      <c r="AZ24" t="str">
        <f>+IF(SUMIFS(BDPREVENTIVA22[Liquido Direccion],BDPREVENTIVA22[[Nº CAMIÓN]:[Nº CAMIÓN]],$D24,BDPREVENTIVA22[[Fecha entrada]:[Fecha entrada]],"&gt;=" &amp;$L$2,BDPREVENTIVA22[[Fecha Fin]:[Fecha Fin]],"&lt;="&amp;$L$3)=0,"",SUMIFS(BDPREVENTIVA22[Liquido Direccion],BDPREVENTIVA22[[Nº CAMIÓN]:[Nº CAMIÓN]],$D24,BDPREVENTIVA22[[Fecha entrada]:[Fecha entrada]],"&gt;=" &amp;$L$2,BDPREVENTIVA22[[Fecha Fin]:[Fecha Fin]],"&lt;="&amp;$L$3)&amp;" litros "&amp;BDPREVENTIVA22[[#Headers],[Liquido Direccion]]&amp;", ")</f>
        <v/>
      </c>
      <c r="BA24" t="str">
        <f>+IF(SUMIFS(BDPREVENTIVA22[Liquido de Freno],BDPREVENTIVA22[[Nº CAMIÓN]:[Nº CAMIÓN]],$D24,BDPREVENTIVA22[[Fecha entrada]:[Fecha entrada]],"&gt;=" &amp;$L$2,BDPREVENTIVA22[[Fecha Fin]:[Fecha Fin]],"&lt;="&amp;$L$3)=0,"",SUMIFS(BDPREVENTIVA22[Liquido de Freno],BDPREVENTIVA22[[Nº CAMIÓN]:[Nº CAMIÓN]],$D24,BDPREVENTIVA22[[Fecha entrada]:[Fecha entrada]],"&gt;=" &amp;$L$2,BDPREVENTIVA22[[Fecha Fin]:[Fecha Fin]],"&lt;="&amp;$L$3)&amp;" litros "&amp;BDPREVENTIVA22[[#Headers],[Liquido de Freno]]&amp;", ")</f>
        <v/>
      </c>
      <c r="BB24" t="str">
        <f>+IF(SUMIFS(BDPREVENTIVA22[Agua Destilada],BDPREVENTIVA22[[Nº CAMIÓN]:[Nº CAMIÓN]],$D24,BDPREVENTIVA22[[Fecha entrada]:[Fecha entrada]],"&gt;=" &amp;$L$2,BDPREVENTIVA22[[Fecha Fin]:[Fecha Fin]],"&lt;="&amp;$L$3)=0,"",SUMIFS(BDPREVENTIVA22[Agua Destilada],BDPREVENTIVA22[[Nº CAMIÓN]:[Nº CAMIÓN]],$D24,BDPREVENTIVA22[[Fecha entrada]:[Fecha entrada]],"&gt;=" &amp;$L$2,BDPREVENTIVA22[[Fecha Fin]:[Fecha Fin]],"&lt;="&amp;$L$3)&amp;" litros "&amp;BDPREVENTIVA22[[#Headers],[Agua Destilada]]&amp;", ")</f>
        <v/>
      </c>
      <c r="BC24" t="str">
        <f>+IF(SUMIFS(BDPREVENTIVA22[Aceite Caja Cambios],BDPREVENTIVA22[[Nº CAMIÓN]:[Nº CAMIÓN]],$D24,BDPREVENTIVA22[[Fecha entrada]:[Fecha entrada]],"&gt;=" &amp;$L$2,BDPREVENTIVA22[[Fecha Fin]:[Fecha Fin]],"&lt;="&amp;$L$3)=0,"",SUMIFS(BDPREVENTIVA22[Aceite Caja Cambios],BDPREVENTIVA22[[Nº CAMIÓN]:[Nº CAMIÓN]],$D24,BDPREVENTIVA22[[Fecha entrada]:[Fecha entrada]],"&gt;=" &amp;$L$2,BDPREVENTIVA22[[Fecha Fin]:[Fecha Fin]],"&lt;="&amp;$L$3)&amp;" litros "&amp;BDPREVENTIVA22[[#Headers],[Aceite Caja Cambios]]&amp;", ")</f>
        <v/>
      </c>
      <c r="BD24" t="str">
        <f>+IF(SUMIFS(BDPREVENTIVA22[Acido Baterias],BDPREVENTIVA22[[Nº CAMIÓN]:[Nº CAMIÓN]],$D24,BDPREVENTIVA22[[Fecha entrada]:[Fecha entrada]],"&gt;=" &amp;$L$2,BDPREVENTIVA22[[Fecha Fin]:[Fecha Fin]],"&lt;="&amp;$L$3)=0,"",SUMIFS(BDPREVENTIVA22[Acido Baterias],BDPREVENTIVA22[[Nº CAMIÓN]:[Nº CAMIÓN]],$D24,BDPREVENTIVA22[[Fecha entrada]:[Fecha entrada]],"&gt;=" &amp;$L$2,BDPREVENTIVA22[[Fecha Fin]:[Fecha Fin]],"&lt;="&amp;$L$3)&amp;" litros "&amp;BDPREVENTIVA22[[#Headers],[Acido Baterias]]&amp;", ")</f>
        <v/>
      </c>
      <c r="BE24" t="str">
        <f>+IF(SUMIFS(BDPREVENTIVA22[Grasa],BDPREVENTIVA22[[Nº CAMIÓN]:[Nº CAMIÓN]],$D24,BDPREVENTIVA22[[Fecha entrada]:[Fecha entrada]],"&gt;=" &amp;$L$2,BDPREVENTIVA22[[Fecha Fin]:[Fecha Fin]],"&lt;="&amp;$L$3)=0,"",SUMIFS(BDPREVENTIVA22[Grasa],BDPREVENTIVA22[[Nº CAMIÓN]:[Nº CAMIÓN]],$D24,BDPREVENTIVA22[[Fecha entrada]:[Fecha entrada]],"&gt;=" &amp;$L$2,BDPREVENTIVA22[[Fecha Fin]:[Fecha Fin]],"&lt;="&amp;$L$3)&amp;" kilos "&amp;BDPREVENTIVA22[[#Headers],[Grasa]]&amp;", ")</f>
        <v/>
      </c>
      <c r="BF24" t="str">
        <f>+IF(SUMIFS(BDPREVENTIVA22[Filtro de Aceite],BDPREVENTIVA22[[Nº CAMIÓN]:[Nº CAMIÓN]],$D24,BDPREVENTIVA22[[Fecha entrada]:[Fecha entrada]],"&gt;=" &amp;$L$2,BDPREVENTIVA22[[Fecha Fin]:[Fecha Fin]],"&lt;="&amp;$L$3)=0,"",SUMIFS(BDPREVENTIVA22[Filtro de Aceite],BDPREVENTIVA22[[Nº CAMIÓN]:[Nº CAMIÓN]],$D24,BDPREVENTIVA22[[Fecha entrada]:[Fecha entrada]],"&gt;=" &amp;$L$2,BDPREVENTIVA22[[Fecha Fin]:[Fecha Fin]],"&lt;="&amp;$L$3)&amp;" uds "&amp;BDPREVENTIVA22[[#Headers],[Filtro de Aceite]]&amp;", ")</f>
        <v/>
      </c>
      <c r="BG24" t="str">
        <f>+IF(SUMIFS(BDPREVENTIVA22[Filtro de Aire],BDPREVENTIVA22[[Nº CAMIÓN]:[Nº CAMIÓN]],$D24,BDPREVENTIVA22[[Fecha entrada]:[Fecha entrada]],"&gt;=" &amp;$L$2,BDPREVENTIVA22[[Fecha Fin]:[Fecha Fin]],"&lt;="&amp;$L$3)=0,"",SUMIFS(BDPREVENTIVA22[Filtro de Aire],BDPREVENTIVA22[[Nº CAMIÓN]:[Nº CAMIÓN]],$D24,BDPREVENTIVA22[[Fecha entrada]:[Fecha entrada]],"&gt;=" &amp;$L$2,BDPREVENTIVA22[[Fecha Fin]:[Fecha Fin]],"&lt;="&amp;$L$3)&amp;" uds "&amp;BDPREVENTIVA22[[#Headers],[Filtro de Aire]]&amp;", ")</f>
        <v/>
      </c>
      <c r="BH24" t="str">
        <f>+IF(SUMIFS(BDPREVENTIVA22[Filtro de Gasoil],BDPREVENTIVA22[[Nº CAMIÓN]:[Nº CAMIÓN]],$D24,BDPREVENTIVA22[[Fecha entrada]:[Fecha entrada]],"&gt;=" &amp;$L$2,BDPREVENTIVA22[[Fecha Fin]:[Fecha Fin]],"&lt;="&amp;$L$3)=0,"",SUMIFS(BDPREVENTIVA22[Filtro de Gasoil],BDPREVENTIVA22[[Nº CAMIÓN]:[Nº CAMIÓN]],$D24,BDPREVENTIVA22[[Fecha entrada]:[Fecha entrada]],"&gt;=" &amp;$L$2,BDPREVENTIVA22[[Fecha Fin]:[Fecha Fin]],"&lt;="&amp;$L$3)&amp;" uds "&amp;BDPREVENTIVA22[[#Headers],[Filtro de Gasoil]]&amp;", ")</f>
        <v/>
      </c>
      <c r="BI24" t="str">
        <f>+IF(SUMIFS(BDPREVENTIVA22[Filtro Hidraulico],BDPREVENTIVA22[[Nº CAMIÓN]:[Nº CAMIÓN]],$D24,BDPREVENTIVA22[[Fecha entrada]:[Fecha entrada]],"&gt;=" &amp;$L$2,BDPREVENTIVA22[[Fecha Fin]:[Fecha Fin]],"&lt;="&amp;$L$3)=0,"",SUMIFS(BDPREVENTIVA22[Filtro Hidraulico],BDPREVENTIVA22[[Nº CAMIÓN]:[Nº CAMIÓN]],$D24,BDPREVENTIVA22[[Fecha entrada]:[Fecha entrada]],"&gt;=" &amp;$L$2,BDPREVENTIVA22[[Fecha Fin]:[Fecha Fin]],"&lt;="&amp;$L$3)&amp;" uds "&amp;BDPREVENTIVA22[[#Headers],[Filtro Hidraulico]]&amp;", ")</f>
        <v/>
      </c>
      <c r="BJ24" t="str">
        <f>+IF(SUMIFS(BDPREVENTIVA22[Filtro Separador de Gasoil],BDPREVENTIVA22[[Nº CAMIÓN]:[Nº CAMIÓN]],$D24,BDPREVENTIVA22[[Fecha entrada]:[Fecha entrada]],"&gt;=" &amp;$L$2,BDPREVENTIVA22[[Fecha Fin]:[Fecha Fin]],"&lt;="&amp;$L$3)=0,"",SUMIFS(BDPREVENTIVA22[Filtro Separador de Gasoil],BDPREVENTIVA22[[Nº CAMIÓN]:[Nº CAMIÓN]],$D24,BDPREVENTIVA22[[Fecha entrada]:[Fecha entrada]],"&gt;=" &amp;$L$2,BDPREVENTIVA22[[Fecha Fin]:[Fecha Fin]],"&lt;="&amp;$L$3)&amp;" uds "&amp;BDPREVENTIVA22[[#Headers],[Filtro Separador de Gasoil]]&amp;", ")</f>
        <v/>
      </c>
      <c r="BK24" t="str">
        <f>+IF(SUMIFS(BDPREVENTIVA22[Pre-Filtro de Gasoil],BDPREVENTIVA22[[Nº CAMIÓN]:[Nº CAMIÓN]],$D24,BDPREVENTIVA22[[Fecha entrada]:[Fecha entrada]],"&gt;=" &amp;$L$2,BDPREVENTIVA22[[Fecha Fin]:[Fecha Fin]],"&lt;="&amp;$L$3)=0,"",SUMIFS(BDPREVENTIVA22[Pre-Filtro de Gasoil],BDPREVENTIVA22[[Nº CAMIÓN]:[Nº CAMIÓN]],$D24,BDPREVENTIVA22[[Fecha entrada]:[Fecha entrada]],"&gt;=" &amp;$L$2,BDPREVENTIVA22[[Fecha Fin]:[Fecha Fin]],"&lt;="&amp;$L$3)&amp;" uds "&amp;BDPREVENTIVA22[[#Headers],[Pre-Filtro de Gasoil]]&amp;", ")</f>
        <v/>
      </c>
      <c r="EC24" t="e">
        <v>#NAME?</v>
      </c>
      <c r="ED24" t="e">
        <v>#NAME?</v>
      </c>
      <c r="EE24" t="e">
        <v>#NAME?</v>
      </c>
      <c r="EF24" t="e">
        <v>#NAME?</v>
      </c>
      <c r="EG24" t="e">
        <v>#NAME?</v>
      </c>
      <c r="EH24" t="e">
        <v>#NAME?</v>
      </c>
      <c r="EI24" t="e">
        <v>#NAME?</v>
      </c>
      <c r="EJ24" t="e">
        <v>#NAME?</v>
      </c>
      <c r="EK24" t="e">
        <v>#NAME?</v>
      </c>
      <c r="EL24" t="e">
        <v>#NAME?</v>
      </c>
      <c r="EM24" t="e">
        <v>#NAME?</v>
      </c>
      <c r="EN24" t="e">
        <v>#NAME?</v>
      </c>
      <c r="EO24" t="e">
        <v>#NAME?</v>
      </c>
      <c r="EP24" t="e">
        <v>#NAME?</v>
      </c>
      <c r="EQ24" t="e">
        <v>#NAME?</v>
      </c>
    </row>
    <row r="25" spans="2:147" ht="45" x14ac:dyDescent="0.2">
      <c r="B25" s="544"/>
      <c r="C25" s="221" t="s">
        <v>92</v>
      </c>
      <c r="D25" s="48" t="s">
        <v>33</v>
      </c>
      <c r="E25" s="41">
        <v>559943</v>
      </c>
      <c r="F25" s="41">
        <f>+COUNTIFS(BDPREVENTIVA22[[Nº CAMIÓN]:[Nº CAMIÓN]],$D25,BDPREVENTIVA22[[Fecha entrada]:[Fecha entrada]],"&gt;=" &amp;$L$2,BDPREVENTIVA22[[Fecha Fin]:[Fecha Fin]],"&lt;="&amp;$L$3,BDPREVENTIVA22[[Tipo de Mantenimiento]:[Tipo de Mantenimiento]],"Mensual")</f>
        <v>1</v>
      </c>
      <c r="G25" s="41">
        <f>+COUNTIFS(BDPREVENTIVA22[[Nº CAMIÓN]:[Nº CAMIÓN]],$D25,BDPREVENTIVA22[[Fecha entrada]:[Fecha entrada]],"&gt;=" &amp;$L$2,BDPREVENTIVA22[[Fecha Fin]:[Fecha Fin]],"&lt;="&amp;$L$3,BDPREVENTIVA22[[Tipo de Mantenimiento]:[Tipo de Mantenimiento]],"Semestral")+COUNTIFS(BDPREVENTIVA22[[Nº CAMIÓN]:[Nº CAMIÓN]],$D25,BDPREVENTIVA22[[Fecha entrada]:[Fecha entrada]],"&gt;=" &amp;$L$2,BDPREVENTIVA22[[Fecha Fin]:[Fecha Fin]],"&lt;="&amp;$L$3,BDPREVENTIVA22[[Tipo de Mantenimiento]:[Tipo de Mantenimiento]],"Cuatrimestral")</f>
        <v>0</v>
      </c>
      <c r="H25" s="41">
        <f>+COUNTIFS(BDPREVENTIVA22[[Nº CAMIÓN]:[Nº CAMIÓN]],$D25,BDPREVENTIVA22[[Fecha entrada]:[Fecha entrada]],"&gt;=" &amp;$L$2,BDPREVENTIVA22[[Fecha Fin]:[Fecha Fin]],"&lt;="&amp;$L$3,BDPREVENTIVA22[[Tipo de Mantenimiento]:[Tipo de Mantenimiento]],"Anual")</f>
        <v>0</v>
      </c>
      <c r="I25" s="41">
        <f t="shared" si="5"/>
        <v>1</v>
      </c>
      <c r="J25" s="41" t="str">
        <f>+IF(COUNTIFS(BDPREVENTIVA22[Tall/Rep],AUSERD,BDPREVENTIVA22[Nº CAMIÓN],$D25,BDPREVENTIVA22[[Fecha entrada]:[Fecha entrada]],"&gt;=" &amp;$L$2,BDPREVENTIVA22[[Fecha Fin]:[Fecha Fin]],"&lt;="&amp;$L$3)=0,"",COUNTIFS(BDPREVENTIVA22[Tall/Rep],AUSERD,BDPREVENTIVA22[Nº CAMIÓN],$D25,BDPREVENTIVA22[[Fecha entrada]:[Fecha entrada]],"&gt;=" &amp;$L$2,BDPREVENTIVA22[[Fecha Fin]:[Fecha Fin]],"&lt;="&amp;$L$3)&amp;" "&amp;AUSERD&amp;", ")&amp;IF(COUNTIFS(BDPREVENTIVA22[Tall/Rep],AAIUN,BDPREVENTIVA22[Nº CAMIÓN],$D25,BDPREVENTIVA22[[Fecha entrada]:[Fecha entrada]],"&gt;=" &amp;$L$2,BDPREVENTIVA22[[Fecha Fin]:[Fecha Fin]],"&lt;="&amp;$L$3)=0,"",COUNTIFS(BDPREVENTIVA22[Tall/Rep],AAIUN,BDPREVENTIVA22[Nº CAMIÓN],$D25,BDPREVENTIVA22[[Fecha entrada]:[Fecha entrada]],"&gt;=" &amp;$L$2,BDPREVENTIVA22[[Fecha Fin]:[Fecha Fin]],"&lt;="&amp;$L$3)&amp;" "&amp;AAIUN&amp;", ")&amp;IF(COUNTIFS(BDPREVENTIVA22[Tall/Rep],BOUJDUR,BDPREVENTIVA22[Nº CAMIÓN],$D25,BDPREVENTIVA22[[Fecha entrada]:[Fecha entrada]],"&gt;=" &amp;$L$2,BDPREVENTIVA22[[Fecha Fin]:[Fecha Fin]],"&lt;="&amp;$L$3)=0,"",COUNTIFS(BDPREVENTIVA22[Tall/Rep],BOUJDUR,BDPREVENTIVA22[Nº CAMIÓN],$D25,BDPREVENTIVA22[[Fecha entrada]:[Fecha entrada]],"&gt;=" &amp;$L$2,BDPREVENTIVA22[[Fecha Fin]:[Fecha Fin]],"&lt;="&amp;$L$3)&amp;" "&amp;BOUJDUR&amp;", ")&amp;IF(COUNTIFS(BDPREVENTIVA22[Tall/Rep],ATC,BDPREVENTIVA22[Nº CAMIÓN],$D25,BDPREVENTIVA22[[Fecha entrada]:[Fecha entrada]],"&gt;=" &amp;$L$2,BDPREVENTIVA22[[Fecha Fin]:[Fecha Fin]],"&lt;="&amp;$L$3)=0,"",COUNTIFS(BDPREVENTIVA22[Tall/Rep],ATC,BDPREVENTIVA22[Nº CAMIÓN],$D25,BDPREVENTIVA22[[Fecha entrada]:[Fecha entrada]],"&gt;=" &amp;$L$2,BDPREVENTIVA22[[Fecha Fin]:[Fecha Fin]],"&lt;="&amp;$L$3)&amp;" "&amp;ATC&amp;", ")&amp;IF(COUNTIFS(BDPREVENTIVA22[Tall/Rep],SMARA,BDPREVENTIVA22[Nº CAMIÓN],$D25,BDPREVENTIVA22[[Fecha entrada]:[Fecha entrada]],"&gt;=" &amp;$L$2,BDPREVENTIVA22[[Fecha Fin]:[Fecha Fin]],"&lt;="&amp;$L$3)=0,"",COUNTIFS(BDPREVENTIVA22[Tall/Rep],SMARA,BDPREVENTIVA22[Nº CAMIÓN],$D25,BDPREVENTIVA22[[Fecha entrada]:[Fecha entrada]],"&gt;=" &amp;$L$2,BDPREVENTIVA22[[Fecha Fin]:[Fecha Fin]],"&lt;="&amp;$L$3)&amp;" "&amp;SMARA&amp;", ")&amp;IF(COUNTIFS(BDPREVENTIVA22[Tall/Rep],DAJLA,BDPREVENTIVA22[Nº CAMIÓN],$D25,BDPREVENTIVA22[[Fecha entrada]:[Fecha entrada]],"&gt;=" &amp;$L$2,BDPREVENTIVA22[[Fecha Fin]:[Fecha Fin]],"&lt;="&amp;$L$3)=0,"",COUNTIFS(BDPREVENTIVA22[Tall/Rep],DAJLA,BDPREVENTIVA22[Nº CAMIÓN],$D25,BDPREVENTIVA22[[Fecha entrada]:[Fecha entrada]],"&gt;=" &amp;$L$2,BDPREVENTIVA22[[Fecha Fin]:[Fecha Fin]],"&lt;="&amp;$L$3)&amp;" "&amp;DAJLA&amp;", ")&amp;IF(COUNTIFS(BDPREVENTIVA22[Tall/Rep],TRANSPORT,BDPREVENTIVA22[Nº CAMIÓN],$D25,BDPREVENTIVA22[[Fecha entrada]:[Fecha entrada]],"&gt;=" &amp;$L$2,BDPREVENTIVA22[[Fecha Fin]:[Fecha Fin]],"&lt;="&amp;$L$3)=0,"",COUNTIFS(BDPREVENTIVA22[Tall/Rep],TRANSPORT,BDPREVENTIVA22[Nº CAMIÓN],$D25,BDPREVENTIVA22[[Fecha entrada]:[Fecha entrada]],"&gt;=" &amp;$L$2,BDPREVENTIVA22[[Fecha Fin]:[Fecha Fin]],"&lt;="&amp;$L$3)&amp;" "&amp;TRANSPORT&amp;", ")</f>
        <v xml:space="preserve">1 TR AUSERD, </v>
      </c>
      <c r="K25" s="42" t="str">
        <f t="shared" si="4"/>
        <v xml:space="preserve">20 litros Aceite Motor, 1 litros Anticongelante, 1 litros Agua Destilada, 2 kilos Grasa, 1 uds Filtro de Aceite, 2 uds Filtro de Gasoil, 1 uds Filtro Separador de Gasoil, </v>
      </c>
      <c r="L25" s="220">
        <f>+IF(SUMIFS(BDPREVENTIVA22[[coste mantenimiento]:[coste mantenimiento]],BDPREVENTIVA22[[Nº CAMIÓN]:[Nº CAMIÓN]],$D25,BDPREVENTIVA22[Fecha entrada],"&gt;="&amp;$L$2,BDPREVENTIVA22[Fecha entrada],"&lt;="&amp;$L$3)=0,"",SUMIFS(BDPREVENTIVA22[[coste mantenimiento]:[coste mantenimiento]],BDPREVENTIVA22[[Nº CAMIÓN]:[Nº CAMIÓN]],$D25,BDPREVENTIVA22[Fecha entrada],"&gt;="&amp;$L$2,BDPREVENTIVA22[Fecha entrada],"&lt;="&amp;$L$3))</f>
        <v>14692</v>
      </c>
      <c r="M25" s="41"/>
      <c r="AW25" t="str">
        <f>+IF(SUMIFS(BDPREVENTIVA22[Aceite Motor],BDPREVENTIVA22[[Nº CAMIÓN]:[Nº CAMIÓN]],$D25,BDPREVENTIVA22[[Fecha entrada]:[Fecha entrada]],"&gt;=" &amp;$L$2,BDPREVENTIVA22[[Fecha Fin]:[Fecha Fin]],"&lt;="&amp;$L$3)=0,"",SUMIFS(BDPREVENTIVA22[Aceite Motor],BDPREVENTIVA22[[Nº CAMIÓN]:[Nº CAMIÓN]],$D25,BDPREVENTIVA22[[Fecha entrada]:[Fecha entrada]],"&gt;=" &amp;$L$2,BDPREVENTIVA22[[Fecha Fin]:[Fecha Fin]],"&lt;="&amp;$L$3)&amp;" litros "&amp;BDPREVENTIVA22[[#Headers],[Aceite Motor]]&amp;", ")</f>
        <v xml:space="preserve">20 litros Aceite Motor, </v>
      </c>
      <c r="AX25" t="str">
        <f>+IF(SUMIFS(BDPREVENTIVA22[Anticongelante],BDPREVENTIVA22[[Nº CAMIÓN]:[Nº CAMIÓN]],$D25,BDPREVENTIVA22[[Fecha entrada]:[Fecha entrada]],"&gt;=" &amp;$L$2,BDPREVENTIVA22[[Fecha Fin]:[Fecha Fin]],"&lt;="&amp;$L$3)=0,"",SUMIFS(BDPREVENTIVA22[Anticongelante],BDPREVENTIVA22[[Nº CAMIÓN]:[Nº CAMIÓN]],$D25,BDPREVENTIVA22[[Fecha entrada]:[Fecha entrada]],"&gt;=" &amp;$L$2,BDPREVENTIVA22[[Fecha Fin]:[Fecha Fin]],"&lt;="&amp;$L$3)&amp;" litros "&amp;BDPREVENTIVA22[[#Headers],[Anticongelante]]&amp;", ")</f>
        <v xml:space="preserve">1 litros Anticongelante, </v>
      </c>
      <c r="AY25" t="str">
        <f>+IF(SUMIFS(BDPREVENTIVA22[Liquido de Embrague],BDPREVENTIVA22[[Nº CAMIÓN]:[Nº CAMIÓN]],$D25,BDPREVENTIVA22[[Fecha entrada]:[Fecha entrada]],"&gt;=" &amp;$L$2,BDPREVENTIVA22[[Fecha Fin]:[Fecha Fin]],"&lt;="&amp;$L$3)=0,"",SUMIFS(BDPREVENTIVA22[Liquido de Embrague],BDPREVENTIVA22[[Nº CAMIÓN]:[Nº CAMIÓN]],$D25,BDPREVENTIVA22[[Fecha entrada]:[Fecha entrada]],"&gt;=" &amp;$L$2,BDPREVENTIVA22[[Fecha Fin]:[Fecha Fin]],"&lt;="&amp;$L$3)&amp;" litros "&amp;BDPREVENTIVA22[[#Headers],[Liquido de Embrague]]&amp;", ")</f>
        <v/>
      </c>
      <c r="AZ25" t="str">
        <f>+IF(SUMIFS(BDPREVENTIVA22[Liquido Direccion],BDPREVENTIVA22[[Nº CAMIÓN]:[Nº CAMIÓN]],$D25,BDPREVENTIVA22[[Fecha entrada]:[Fecha entrada]],"&gt;=" &amp;$L$2,BDPREVENTIVA22[[Fecha Fin]:[Fecha Fin]],"&lt;="&amp;$L$3)=0,"",SUMIFS(BDPREVENTIVA22[Liquido Direccion],BDPREVENTIVA22[[Nº CAMIÓN]:[Nº CAMIÓN]],$D25,BDPREVENTIVA22[[Fecha entrada]:[Fecha entrada]],"&gt;=" &amp;$L$2,BDPREVENTIVA22[[Fecha Fin]:[Fecha Fin]],"&lt;="&amp;$L$3)&amp;" litros "&amp;BDPREVENTIVA22[[#Headers],[Liquido Direccion]]&amp;", ")</f>
        <v/>
      </c>
      <c r="BA25" t="str">
        <f>+IF(SUMIFS(BDPREVENTIVA22[Liquido de Freno],BDPREVENTIVA22[[Nº CAMIÓN]:[Nº CAMIÓN]],$D25,BDPREVENTIVA22[[Fecha entrada]:[Fecha entrada]],"&gt;=" &amp;$L$2,BDPREVENTIVA22[[Fecha Fin]:[Fecha Fin]],"&lt;="&amp;$L$3)=0,"",SUMIFS(BDPREVENTIVA22[Liquido de Freno],BDPREVENTIVA22[[Nº CAMIÓN]:[Nº CAMIÓN]],$D25,BDPREVENTIVA22[[Fecha entrada]:[Fecha entrada]],"&gt;=" &amp;$L$2,BDPREVENTIVA22[[Fecha Fin]:[Fecha Fin]],"&lt;="&amp;$L$3)&amp;" litros "&amp;BDPREVENTIVA22[[#Headers],[Liquido de Freno]]&amp;", ")</f>
        <v/>
      </c>
      <c r="BB25" t="str">
        <f>+IF(SUMIFS(BDPREVENTIVA22[Agua Destilada],BDPREVENTIVA22[[Nº CAMIÓN]:[Nº CAMIÓN]],$D25,BDPREVENTIVA22[[Fecha entrada]:[Fecha entrada]],"&gt;=" &amp;$L$2,BDPREVENTIVA22[[Fecha Fin]:[Fecha Fin]],"&lt;="&amp;$L$3)=0,"",SUMIFS(BDPREVENTIVA22[Agua Destilada],BDPREVENTIVA22[[Nº CAMIÓN]:[Nº CAMIÓN]],$D25,BDPREVENTIVA22[[Fecha entrada]:[Fecha entrada]],"&gt;=" &amp;$L$2,BDPREVENTIVA22[[Fecha Fin]:[Fecha Fin]],"&lt;="&amp;$L$3)&amp;" litros "&amp;BDPREVENTIVA22[[#Headers],[Agua Destilada]]&amp;", ")</f>
        <v xml:space="preserve">1 litros Agua Destilada, </v>
      </c>
      <c r="BC25" t="str">
        <f>+IF(SUMIFS(BDPREVENTIVA22[Aceite Caja Cambios],BDPREVENTIVA22[[Nº CAMIÓN]:[Nº CAMIÓN]],$D25,BDPREVENTIVA22[[Fecha entrada]:[Fecha entrada]],"&gt;=" &amp;$L$2,BDPREVENTIVA22[[Fecha Fin]:[Fecha Fin]],"&lt;="&amp;$L$3)=0,"",SUMIFS(BDPREVENTIVA22[Aceite Caja Cambios],BDPREVENTIVA22[[Nº CAMIÓN]:[Nº CAMIÓN]],$D25,BDPREVENTIVA22[[Fecha entrada]:[Fecha entrada]],"&gt;=" &amp;$L$2,BDPREVENTIVA22[[Fecha Fin]:[Fecha Fin]],"&lt;="&amp;$L$3)&amp;" litros "&amp;BDPREVENTIVA22[[#Headers],[Aceite Caja Cambios]]&amp;", ")</f>
        <v/>
      </c>
      <c r="BD25" t="str">
        <f>+IF(SUMIFS(BDPREVENTIVA22[Acido Baterias],BDPREVENTIVA22[[Nº CAMIÓN]:[Nº CAMIÓN]],$D25,BDPREVENTIVA22[[Fecha entrada]:[Fecha entrada]],"&gt;=" &amp;$L$2,BDPREVENTIVA22[[Fecha Fin]:[Fecha Fin]],"&lt;="&amp;$L$3)=0,"",SUMIFS(BDPREVENTIVA22[Acido Baterias],BDPREVENTIVA22[[Nº CAMIÓN]:[Nº CAMIÓN]],$D25,BDPREVENTIVA22[[Fecha entrada]:[Fecha entrada]],"&gt;=" &amp;$L$2,BDPREVENTIVA22[[Fecha Fin]:[Fecha Fin]],"&lt;="&amp;$L$3)&amp;" litros "&amp;BDPREVENTIVA22[[#Headers],[Acido Baterias]]&amp;", ")</f>
        <v/>
      </c>
      <c r="BE25" t="str">
        <f>+IF(SUMIFS(BDPREVENTIVA22[Grasa],BDPREVENTIVA22[[Nº CAMIÓN]:[Nº CAMIÓN]],$D25,BDPREVENTIVA22[[Fecha entrada]:[Fecha entrada]],"&gt;=" &amp;$L$2,BDPREVENTIVA22[[Fecha Fin]:[Fecha Fin]],"&lt;="&amp;$L$3)=0,"",SUMIFS(BDPREVENTIVA22[Grasa],BDPREVENTIVA22[[Nº CAMIÓN]:[Nº CAMIÓN]],$D25,BDPREVENTIVA22[[Fecha entrada]:[Fecha entrada]],"&gt;=" &amp;$L$2,BDPREVENTIVA22[[Fecha Fin]:[Fecha Fin]],"&lt;="&amp;$L$3)&amp;" kilos "&amp;BDPREVENTIVA22[[#Headers],[Grasa]]&amp;", ")</f>
        <v xml:space="preserve">2 kilos Grasa, </v>
      </c>
      <c r="BF25" t="str">
        <f>+IF(SUMIFS(BDPREVENTIVA22[Filtro de Aceite],BDPREVENTIVA22[[Nº CAMIÓN]:[Nº CAMIÓN]],$D25,BDPREVENTIVA22[[Fecha entrada]:[Fecha entrada]],"&gt;=" &amp;$L$2,BDPREVENTIVA22[[Fecha Fin]:[Fecha Fin]],"&lt;="&amp;$L$3)=0,"",SUMIFS(BDPREVENTIVA22[Filtro de Aceite],BDPREVENTIVA22[[Nº CAMIÓN]:[Nº CAMIÓN]],$D25,BDPREVENTIVA22[[Fecha entrada]:[Fecha entrada]],"&gt;=" &amp;$L$2,BDPREVENTIVA22[[Fecha Fin]:[Fecha Fin]],"&lt;="&amp;$L$3)&amp;" uds "&amp;BDPREVENTIVA22[[#Headers],[Filtro de Aceite]]&amp;", ")</f>
        <v xml:space="preserve">1 uds Filtro de Aceite, </v>
      </c>
      <c r="BG25" t="str">
        <f>+IF(SUMIFS(BDPREVENTIVA22[Filtro de Aire],BDPREVENTIVA22[[Nº CAMIÓN]:[Nº CAMIÓN]],$D25,BDPREVENTIVA22[[Fecha entrada]:[Fecha entrada]],"&gt;=" &amp;$L$2,BDPREVENTIVA22[[Fecha Fin]:[Fecha Fin]],"&lt;="&amp;$L$3)=0,"",SUMIFS(BDPREVENTIVA22[Filtro de Aire],BDPREVENTIVA22[[Nº CAMIÓN]:[Nº CAMIÓN]],$D25,BDPREVENTIVA22[[Fecha entrada]:[Fecha entrada]],"&gt;=" &amp;$L$2,BDPREVENTIVA22[[Fecha Fin]:[Fecha Fin]],"&lt;="&amp;$L$3)&amp;" uds "&amp;BDPREVENTIVA22[[#Headers],[Filtro de Aire]]&amp;", ")</f>
        <v/>
      </c>
      <c r="BH25" t="str">
        <f>+IF(SUMIFS(BDPREVENTIVA22[Filtro de Gasoil],BDPREVENTIVA22[[Nº CAMIÓN]:[Nº CAMIÓN]],$D25,BDPREVENTIVA22[[Fecha entrada]:[Fecha entrada]],"&gt;=" &amp;$L$2,BDPREVENTIVA22[[Fecha Fin]:[Fecha Fin]],"&lt;="&amp;$L$3)=0,"",SUMIFS(BDPREVENTIVA22[Filtro de Gasoil],BDPREVENTIVA22[[Nº CAMIÓN]:[Nº CAMIÓN]],$D25,BDPREVENTIVA22[[Fecha entrada]:[Fecha entrada]],"&gt;=" &amp;$L$2,BDPREVENTIVA22[[Fecha Fin]:[Fecha Fin]],"&lt;="&amp;$L$3)&amp;" uds "&amp;BDPREVENTIVA22[[#Headers],[Filtro de Gasoil]]&amp;", ")</f>
        <v xml:space="preserve">2 uds Filtro de Gasoil, </v>
      </c>
      <c r="BI25" t="str">
        <f>+IF(SUMIFS(BDPREVENTIVA22[Filtro Hidraulico],BDPREVENTIVA22[[Nº CAMIÓN]:[Nº CAMIÓN]],$D25,BDPREVENTIVA22[[Fecha entrada]:[Fecha entrada]],"&gt;=" &amp;$L$2,BDPREVENTIVA22[[Fecha Fin]:[Fecha Fin]],"&lt;="&amp;$L$3)=0,"",SUMIFS(BDPREVENTIVA22[Filtro Hidraulico],BDPREVENTIVA22[[Nº CAMIÓN]:[Nº CAMIÓN]],$D25,BDPREVENTIVA22[[Fecha entrada]:[Fecha entrada]],"&gt;=" &amp;$L$2,BDPREVENTIVA22[[Fecha Fin]:[Fecha Fin]],"&lt;="&amp;$L$3)&amp;" uds "&amp;BDPREVENTIVA22[[#Headers],[Filtro Hidraulico]]&amp;", ")</f>
        <v/>
      </c>
      <c r="BJ25" t="str">
        <f>+IF(SUMIFS(BDPREVENTIVA22[Filtro Separador de Gasoil],BDPREVENTIVA22[[Nº CAMIÓN]:[Nº CAMIÓN]],$D25,BDPREVENTIVA22[[Fecha entrada]:[Fecha entrada]],"&gt;=" &amp;$L$2,BDPREVENTIVA22[[Fecha Fin]:[Fecha Fin]],"&lt;="&amp;$L$3)=0,"",SUMIFS(BDPREVENTIVA22[Filtro Separador de Gasoil],BDPREVENTIVA22[[Nº CAMIÓN]:[Nº CAMIÓN]],$D25,BDPREVENTIVA22[[Fecha entrada]:[Fecha entrada]],"&gt;=" &amp;$L$2,BDPREVENTIVA22[[Fecha Fin]:[Fecha Fin]],"&lt;="&amp;$L$3)&amp;" uds "&amp;BDPREVENTIVA22[[#Headers],[Filtro Separador de Gasoil]]&amp;", ")</f>
        <v xml:space="preserve">1 uds Filtro Separador de Gasoil, </v>
      </c>
      <c r="BK25" t="str">
        <f>+IF(SUMIFS(BDPREVENTIVA22[Pre-Filtro de Gasoil],BDPREVENTIVA22[[Nº CAMIÓN]:[Nº CAMIÓN]],$D25,BDPREVENTIVA22[[Fecha entrada]:[Fecha entrada]],"&gt;=" &amp;$L$2,BDPREVENTIVA22[[Fecha Fin]:[Fecha Fin]],"&lt;="&amp;$L$3)=0,"",SUMIFS(BDPREVENTIVA22[Pre-Filtro de Gasoil],BDPREVENTIVA22[[Nº CAMIÓN]:[Nº CAMIÓN]],$D25,BDPREVENTIVA22[[Fecha entrada]:[Fecha entrada]],"&gt;=" &amp;$L$2,BDPREVENTIVA22[[Fecha Fin]:[Fecha Fin]],"&lt;="&amp;$L$3)&amp;" uds "&amp;BDPREVENTIVA22[[#Headers],[Pre-Filtro de Gasoil]]&amp;", ")</f>
        <v/>
      </c>
      <c r="EC25" t="e">
        <v>#NAME?</v>
      </c>
      <c r="ED25" t="e">
        <v>#NAME?</v>
      </c>
      <c r="EE25" t="e">
        <v>#NAME?</v>
      </c>
      <c r="EF25" t="e">
        <v>#NAME?</v>
      </c>
      <c r="EG25" t="e">
        <v>#NAME?</v>
      </c>
      <c r="EH25" t="e">
        <v>#NAME?</v>
      </c>
      <c r="EI25" t="e">
        <v>#NAME?</v>
      </c>
      <c r="EJ25" t="e">
        <v>#NAME?</v>
      </c>
      <c r="EK25" t="e">
        <v>#NAME?</v>
      </c>
      <c r="EL25" t="e">
        <v>#NAME?</v>
      </c>
      <c r="EM25" t="e">
        <v>#NAME?</v>
      </c>
      <c r="EN25" t="e">
        <v>#NAME?</v>
      </c>
      <c r="EO25" t="e">
        <v>#NAME?</v>
      </c>
      <c r="EP25" t="e">
        <v>#NAME?</v>
      </c>
      <c r="EQ25" t="e">
        <v>#NAME?</v>
      </c>
    </row>
    <row r="26" spans="2:147" ht="18.75" x14ac:dyDescent="0.2">
      <c r="B26" s="544"/>
      <c r="C26" s="221" t="s">
        <v>92</v>
      </c>
      <c r="D26" s="46" t="s">
        <v>34</v>
      </c>
      <c r="E26" s="47">
        <v>559982</v>
      </c>
      <c r="F26" s="47">
        <f>+COUNTIFS(BDPREVENTIVA22[[Nº CAMIÓN]:[Nº CAMIÓN]],$D26,BDPREVENTIVA22[[Fecha entrada]:[Fecha entrada]],"&gt;=" &amp;$L$2,BDPREVENTIVA22[[Fecha Fin]:[Fecha Fin]],"&lt;="&amp;$L$3,BDPREVENTIVA22[[Tipo de Mantenimiento]:[Tipo de Mantenimiento]],"Mensual")</f>
        <v>1</v>
      </c>
      <c r="G26" s="47">
        <f>+COUNTIFS(BDPREVENTIVA22[[Nº CAMIÓN]:[Nº CAMIÓN]],$D26,BDPREVENTIVA22[[Fecha entrada]:[Fecha entrada]],"&gt;=" &amp;$L$2,BDPREVENTIVA22[[Fecha Fin]:[Fecha Fin]],"&lt;="&amp;$L$3,BDPREVENTIVA22[[Tipo de Mantenimiento]:[Tipo de Mantenimiento]],"Semestral")+COUNTIFS(BDPREVENTIVA22[[Nº CAMIÓN]:[Nº CAMIÓN]],$D26,BDPREVENTIVA22[[Fecha entrada]:[Fecha entrada]],"&gt;=" &amp;$L$2,BDPREVENTIVA22[[Fecha Fin]:[Fecha Fin]],"&lt;="&amp;$L$3,BDPREVENTIVA22[[Tipo de Mantenimiento]:[Tipo de Mantenimiento]],"Cuatrimestral")</f>
        <v>0</v>
      </c>
      <c r="H26" s="47">
        <f>+COUNTIFS(BDPREVENTIVA22[[Nº CAMIÓN]:[Nº CAMIÓN]],$D26,BDPREVENTIVA22[[Fecha entrada]:[Fecha entrada]],"&gt;=" &amp;$L$2,BDPREVENTIVA22[[Fecha Fin]:[Fecha Fin]],"&lt;="&amp;$L$3,BDPREVENTIVA22[[Tipo de Mantenimiento]:[Tipo de Mantenimiento]],"Anual")</f>
        <v>0</v>
      </c>
      <c r="I26" s="47">
        <f>+SUM(F26:H26)</f>
        <v>1</v>
      </c>
      <c r="J26" s="47" t="str">
        <f>+IF(COUNTIFS(BDPREVENTIVA22[Tall/Rep],AUSERD,BDPREVENTIVA22[Nº CAMIÓN],$D26,BDPREVENTIVA22[[Fecha entrada]:[Fecha entrada]],"&gt;=" &amp;$L$2,BDPREVENTIVA22[[Fecha Fin]:[Fecha Fin]],"&lt;="&amp;$L$3)=0,"",COUNTIFS(BDPREVENTIVA22[Tall/Rep],AUSERD,BDPREVENTIVA22[Nº CAMIÓN],$D26,BDPREVENTIVA22[[Fecha entrada]:[Fecha entrada]],"&gt;=" &amp;$L$2,BDPREVENTIVA22[[Fecha Fin]:[Fecha Fin]],"&lt;="&amp;$L$3)&amp;" "&amp;AUSERD&amp;", ")&amp;IF(COUNTIFS(BDPREVENTIVA22[Tall/Rep],AAIUN,BDPREVENTIVA22[Nº CAMIÓN],$D26,BDPREVENTIVA22[[Fecha entrada]:[Fecha entrada]],"&gt;=" &amp;$L$2,BDPREVENTIVA22[[Fecha Fin]:[Fecha Fin]],"&lt;="&amp;$L$3)=0,"",COUNTIFS(BDPREVENTIVA22[Tall/Rep],AAIUN,BDPREVENTIVA22[Nº CAMIÓN],$D26,BDPREVENTIVA22[[Fecha entrada]:[Fecha entrada]],"&gt;=" &amp;$L$2,BDPREVENTIVA22[[Fecha Fin]:[Fecha Fin]],"&lt;="&amp;$L$3)&amp;" "&amp;AAIUN&amp;", ")&amp;IF(COUNTIFS(BDPREVENTIVA22[Tall/Rep],BOUJDUR,BDPREVENTIVA22[Nº CAMIÓN],$D26,BDPREVENTIVA22[[Fecha entrada]:[Fecha entrada]],"&gt;=" &amp;$L$2,BDPREVENTIVA22[[Fecha Fin]:[Fecha Fin]],"&lt;="&amp;$L$3)=0,"",COUNTIFS(BDPREVENTIVA22[Tall/Rep],BOUJDUR,BDPREVENTIVA22[Nº CAMIÓN],$D26,BDPREVENTIVA22[[Fecha entrada]:[Fecha entrada]],"&gt;=" &amp;$L$2,BDPREVENTIVA22[[Fecha Fin]:[Fecha Fin]],"&lt;="&amp;$L$3)&amp;" "&amp;BOUJDUR&amp;", ")&amp;IF(COUNTIFS(BDPREVENTIVA22[Tall/Rep],ATC,BDPREVENTIVA22[Nº CAMIÓN],$D26,BDPREVENTIVA22[[Fecha entrada]:[Fecha entrada]],"&gt;=" &amp;$L$2,BDPREVENTIVA22[[Fecha Fin]:[Fecha Fin]],"&lt;="&amp;$L$3)=0,"",COUNTIFS(BDPREVENTIVA22[Tall/Rep],ATC,BDPREVENTIVA22[Nº CAMIÓN],$D26,BDPREVENTIVA22[[Fecha entrada]:[Fecha entrada]],"&gt;=" &amp;$L$2,BDPREVENTIVA22[[Fecha Fin]:[Fecha Fin]],"&lt;="&amp;$L$3)&amp;" "&amp;ATC&amp;", ")&amp;IF(COUNTIFS(BDPREVENTIVA22[Tall/Rep],SMARA,BDPREVENTIVA22[Nº CAMIÓN],$D26,BDPREVENTIVA22[[Fecha entrada]:[Fecha entrada]],"&gt;=" &amp;$L$2,BDPREVENTIVA22[[Fecha Fin]:[Fecha Fin]],"&lt;="&amp;$L$3)=0,"",COUNTIFS(BDPREVENTIVA22[Tall/Rep],SMARA,BDPREVENTIVA22[Nº CAMIÓN],$D26,BDPREVENTIVA22[[Fecha entrada]:[Fecha entrada]],"&gt;=" &amp;$L$2,BDPREVENTIVA22[[Fecha Fin]:[Fecha Fin]],"&lt;="&amp;$L$3)&amp;" "&amp;SMARA&amp;", ")&amp;IF(COUNTIFS(BDPREVENTIVA22[Tall/Rep],DAJLA,BDPREVENTIVA22[Nº CAMIÓN],$D26,BDPREVENTIVA22[[Fecha entrada]:[Fecha entrada]],"&gt;=" &amp;$L$2,BDPREVENTIVA22[[Fecha Fin]:[Fecha Fin]],"&lt;="&amp;$L$3)=0,"",COUNTIFS(BDPREVENTIVA22[Tall/Rep],DAJLA,BDPREVENTIVA22[Nº CAMIÓN],$D26,BDPREVENTIVA22[[Fecha entrada]:[Fecha entrada]],"&gt;=" &amp;$L$2,BDPREVENTIVA22[[Fecha Fin]:[Fecha Fin]],"&lt;="&amp;$L$3)&amp;" "&amp;DAJLA&amp;", ")&amp;IF(COUNTIFS(BDPREVENTIVA22[Tall/Rep],TRANSPORT,BDPREVENTIVA22[Nº CAMIÓN],$D26,BDPREVENTIVA22[[Fecha entrada]:[Fecha entrada]],"&gt;=" &amp;$L$2,BDPREVENTIVA22[[Fecha Fin]:[Fecha Fin]],"&lt;="&amp;$L$3)=0,"",COUNTIFS(BDPREVENTIVA22[Tall/Rep],TRANSPORT,BDPREVENTIVA22[Nº CAMIÓN],$D26,BDPREVENTIVA22[[Fecha entrada]:[Fecha entrada]],"&gt;=" &amp;$L$2,BDPREVENTIVA22[[Fecha Fin]:[Fecha Fin]],"&lt;="&amp;$L$3)&amp;" "&amp;TRANSPORT&amp;", ")</f>
        <v xml:space="preserve">1 TR AUSERD, </v>
      </c>
      <c r="K26" s="222" t="str">
        <f>+IFERROR(CONCATENATE(AW26,AX26,AY26,AZ26,BA26,BB26,BC26,BD26,BE26,BF26,BG26,BH26,BI26,BJ26,BK26),"")</f>
        <v/>
      </c>
      <c r="L26" s="223" t="str">
        <f>+IF(SUMIFS(BDPREVENTIVA22[[coste mantenimiento]:[coste mantenimiento]],BDPREVENTIVA22[[Nº CAMIÓN]:[Nº CAMIÓN]],$D26,BDPREVENTIVA22[Fecha entrada],"&gt;="&amp;$L$2,BDPREVENTIVA22[Fecha entrada],"&lt;="&amp;$L$3)=0,"",SUMIFS(BDPREVENTIVA22[[coste mantenimiento]:[coste mantenimiento]],BDPREVENTIVA22[[Nº CAMIÓN]:[Nº CAMIÓN]],$D26,BDPREVENTIVA22[Fecha entrada],"&gt;="&amp;$L$2,BDPREVENTIVA22[Fecha entrada],"&lt;="&amp;$L$3))</f>
        <v/>
      </c>
      <c r="M26" s="47"/>
      <c r="AW26" t="str">
        <f>+IF(SUMIFS(BDPREVENTIVA22[Aceite Motor],BDPREVENTIVA22[[Nº CAMIÓN]:[Nº CAMIÓN]],$D26,BDPREVENTIVA22[[Fecha entrada]:[Fecha entrada]],"&gt;=" &amp;$L$2,BDPREVENTIVA22[[Fecha Fin]:[Fecha Fin]],"&lt;="&amp;$L$3)=0,"",SUMIFS(BDPREVENTIVA22[Aceite Motor],BDPREVENTIVA22[[Nº CAMIÓN]:[Nº CAMIÓN]],$D26,BDPREVENTIVA22[[Fecha entrada]:[Fecha entrada]],"&gt;=" &amp;$L$2,BDPREVENTIVA22[[Fecha Fin]:[Fecha Fin]],"&lt;="&amp;$L$3)&amp;" litros "&amp;BDPREVENTIVA22[[#Headers],[Aceite Motor]]&amp;", ")</f>
        <v/>
      </c>
      <c r="AX26" t="str">
        <f>+IF(SUMIFS(BDPREVENTIVA22[Anticongelante],BDPREVENTIVA22[[Nº CAMIÓN]:[Nº CAMIÓN]],$D26,BDPREVENTIVA22[[Fecha entrada]:[Fecha entrada]],"&gt;=" &amp;$L$2,BDPREVENTIVA22[[Fecha Fin]:[Fecha Fin]],"&lt;="&amp;$L$3)=0,"",SUMIFS(BDPREVENTIVA22[Anticongelante],BDPREVENTIVA22[[Nº CAMIÓN]:[Nº CAMIÓN]],$D26,BDPREVENTIVA22[[Fecha entrada]:[Fecha entrada]],"&gt;=" &amp;$L$2,BDPREVENTIVA22[[Fecha Fin]:[Fecha Fin]],"&lt;="&amp;$L$3)&amp;" litros "&amp;BDPREVENTIVA22[[#Headers],[Anticongelante]]&amp;", ")</f>
        <v/>
      </c>
      <c r="AY26" t="str">
        <f>+IF(SUMIFS(BDPREVENTIVA22[Liquido de Embrague],BDPREVENTIVA22[[Nº CAMIÓN]:[Nº CAMIÓN]],$D26,BDPREVENTIVA22[[Fecha entrada]:[Fecha entrada]],"&gt;=" &amp;$L$2,BDPREVENTIVA22[[Fecha Fin]:[Fecha Fin]],"&lt;="&amp;$L$3)=0,"",SUMIFS(BDPREVENTIVA22[Liquido de Embrague],BDPREVENTIVA22[[Nº CAMIÓN]:[Nº CAMIÓN]],$D26,BDPREVENTIVA22[[Fecha entrada]:[Fecha entrada]],"&gt;=" &amp;$L$2,BDPREVENTIVA22[[Fecha Fin]:[Fecha Fin]],"&lt;="&amp;$L$3)&amp;" litros "&amp;BDPREVENTIVA22[[#Headers],[Liquido de Embrague]]&amp;", ")</f>
        <v/>
      </c>
      <c r="AZ26" t="str">
        <f>+IF(SUMIFS(BDPREVENTIVA22[Liquido Direccion],BDPREVENTIVA22[[Nº CAMIÓN]:[Nº CAMIÓN]],$D26,BDPREVENTIVA22[[Fecha entrada]:[Fecha entrada]],"&gt;=" &amp;$L$2,BDPREVENTIVA22[[Fecha Fin]:[Fecha Fin]],"&lt;="&amp;$L$3)=0,"",SUMIFS(BDPREVENTIVA22[Liquido Direccion],BDPREVENTIVA22[[Nº CAMIÓN]:[Nº CAMIÓN]],$D26,BDPREVENTIVA22[[Fecha entrada]:[Fecha entrada]],"&gt;=" &amp;$L$2,BDPREVENTIVA22[[Fecha Fin]:[Fecha Fin]],"&lt;="&amp;$L$3)&amp;" litros "&amp;BDPREVENTIVA22[[#Headers],[Liquido Direccion]]&amp;", ")</f>
        <v/>
      </c>
      <c r="BA26" t="str">
        <f>+IF(SUMIFS(BDPREVENTIVA22[Liquido de Freno],BDPREVENTIVA22[[Nº CAMIÓN]:[Nº CAMIÓN]],$D26,BDPREVENTIVA22[[Fecha entrada]:[Fecha entrada]],"&gt;=" &amp;$L$2,BDPREVENTIVA22[[Fecha Fin]:[Fecha Fin]],"&lt;="&amp;$L$3)=0,"",SUMIFS(BDPREVENTIVA22[Liquido de Freno],BDPREVENTIVA22[[Nº CAMIÓN]:[Nº CAMIÓN]],$D26,BDPREVENTIVA22[[Fecha entrada]:[Fecha entrada]],"&gt;=" &amp;$L$2,BDPREVENTIVA22[[Fecha Fin]:[Fecha Fin]],"&lt;="&amp;$L$3)&amp;" litros "&amp;BDPREVENTIVA22[[#Headers],[Liquido de Freno]]&amp;", ")</f>
        <v/>
      </c>
      <c r="BB26" t="str">
        <f>+IF(SUMIFS(BDPREVENTIVA22[Agua Destilada],BDPREVENTIVA22[[Nº CAMIÓN]:[Nº CAMIÓN]],$D26,BDPREVENTIVA22[[Fecha entrada]:[Fecha entrada]],"&gt;=" &amp;$L$2,BDPREVENTIVA22[[Fecha Fin]:[Fecha Fin]],"&lt;="&amp;$L$3)=0,"",SUMIFS(BDPREVENTIVA22[Agua Destilada],BDPREVENTIVA22[[Nº CAMIÓN]:[Nº CAMIÓN]],$D26,BDPREVENTIVA22[[Fecha entrada]:[Fecha entrada]],"&gt;=" &amp;$L$2,BDPREVENTIVA22[[Fecha Fin]:[Fecha Fin]],"&lt;="&amp;$L$3)&amp;" litros "&amp;BDPREVENTIVA22[[#Headers],[Agua Destilada]]&amp;", ")</f>
        <v/>
      </c>
      <c r="BC26" t="str">
        <f>+IF(SUMIFS(BDPREVENTIVA22[Aceite Caja Cambios],BDPREVENTIVA22[[Nº CAMIÓN]:[Nº CAMIÓN]],$D26,BDPREVENTIVA22[[Fecha entrada]:[Fecha entrada]],"&gt;=" &amp;$L$2,BDPREVENTIVA22[[Fecha Fin]:[Fecha Fin]],"&lt;="&amp;$L$3)=0,"",SUMIFS(BDPREVENTIVA22[Aceite Caja Cambios],BDPREVENTIVA22[[Nº CAMIÓN]:[Nº CAMIÓN]],$D26,BDPREVENTIVA22[[Fecha entrada]:[Fecha entrada]],"&gt;=" &amp;$L$2,BDPREVENTIVA22[[Fecha Fin]:[Fecha Fin]],"&lt;="&amp;$L$3)&amp;" litros "&amp;BDPREVENTIVA22[[#Headers],[Aceite Caja Cambios]]&amp;", ")</f>
        <v/>
      </c>
      <c r="BD26" t="str">
        <f>+IF(SUMIFS(BDPREVENTIVA22[Acido Baterias],BDPREVENTIVA22[[Nº CAMIÓN]:[Nº CAMIÓN]],$D26,BDPREVENTIVA22[[Fecha entrada]:[Fecha entrada]],"&gt;=" &amp;$L$2,BDPREVENTIVA22[[Fecha Fin]:[Fecha Fin]],"&lt;="&amp;$L$3)=0,"",SUMIFS(BDPREVENTIVA22[Acido Baterias],BDPREVENTIVA22[[Nº CAMIÓN]:[Nº CAMIÓN]],$D26,BDPREVENTIVA22[[Fecha entrada]:[Fecha entrada]],"&gt;=" &amp;$L$2,BDPREVENTIVA22[[Fecha Fin]:[Fecha Fin]],"&lt;="&amp;$L$3)&amp;" litros "&amp;BDPREVENTIVA22[[#Headers],[Acido Baterias]]&amp;", ")</f>
        <v/>
      </c>
      <c r="BE26" t="str">
        <f>+IF(SUMIFS(BDPREVENTIVA22[Grasa],BDPREVENTIVA22[[Nº CAMIÓN]:[Nº CAMIÓN]],$D26,BDPREVENTIVA22[[Fecha entrada]:[Fecha entrada]],"&gt;=" &amp;$L$2,BDPREVENTIVA22[[Fecha Fin]:[Fecha Fin]],"&lt;="&amp;$L$3)=0,"",SUMIFS(BDPREVENTIVA22[Grasa],BDPREVENTIVA22[[Nº CAMIÓN]:[Nº CAMIÓN]],$D26,BDPREVENTIVA22[[Fecha entrada]:[Fecha entrada]],"&gt;=" &amp;$L$2,BDPREVENTIVA22[[Fecha Fin]:[Fecha Fin]],"&lt;="&amp;$L$3)&amp;" kilos "&amp;BDPREVENTIVA22[[#Headers],[Grasa]]&amp;", ")</f>
        <v/>
      </c>
      <c r="BF26" t="str">
        <f>+IF(SUMIFS(BDPREVENTIVA22[Filtro de Aceite],BDPREVENTIVA22[[Nº CAMIÓN]:[Nº CAMIÓN]],$D26,BDPREVENTIVA22[[Fecha entrada]:[Fecha entrada]],"&gt;=" &amp;$L$2,BDPREVENTIVA22[[Fecha Fin]:[Fecha Fin]],"&lt;="&amp;$L$3)=0,"",SUMIFS(BDPREVENTIVA22[Filtro de Aceite],BDPREVENTIVA22[[Nº CAMIÓN]:[Nº CAMIÓN]],$D26,BDPREVENTIVA22[[Fecha entrada]:[Fecha entrada]],"&gt;=" &amp;$L$2,BDPREVENTIVA22[[Fecha Fin]:[Fecha Fin]],"&lt;="&amp;$L$3)&amp;" uds "&amp;BDPREVENTIVA22[[#Headers],[Filtro de Aceite]]&amp;", ")</f>
        <v/>
      </c>
      <c r="BG26" t="str">
        <f>+IF(SUMIFS(BDPREVENTIVA22[Filtro de Aire],BDPREVENTIVA22[[Nº CAMIÓN]:[Nº CAMIÓN]],$D26,BDPREVENTIVA22[[Fecha entrada]:[Fecha entrada]],"&gt;=" &amp;$L$2,BDPREVENTIVA22[[Fecha Fin]:[Fecha Fin]],"&lt;="&amp;$L$3)=0,"",SUMIFS(BDPREVENTIVA22[Filtro de Aire],BDPREVENTIVA22[[Nº CAMIÓN]:[Nº CAMIÓN]],$D26,BDPREVENTIVA22[[Fecha entrada]:[Fecha entrada]],"&gt;=" &amp;$L$2,BDPREVENTIVA22[[Fecha Fin]:[Fecha Fin]],"&lt;="&amp;$L$3)&amp;" uds "&amp;BDPREVENTIVA22[[#Headers],[Filtro de Aire]]&amp;", ")</f>
        <v/>
      </c>
      <c r="BH26" t="str">
        <f>+IF(SUMIFS(BDPREVENTIVA22[Filtro de Gasoil],BDPREVENTIVA22[[Nº CAMIÓN]:[Nº CAMIÓN]],$D26,BDPREVENTIVA22[[Fecha entrada]:[Fecha entrada]],"&gt;=" &amp;$L$2,BDPREVENTIVA22[[Fecha Fin]:[Fecha Fin]],"&lt;="&amp;$L$3)=0,"",SUMIFS(BDPREVENTIVA22[Filtro de Gasoil],BDPREVENTIVA22[[Nº CAMIÓN]:[Nº CAMIÓN]],$D26,BDPREVENTIVA22[[Fecha entrada]:[Fecha entrada]],"&gt;=" &amp;$L$2,BDPREVENTIVA22[[Fecha Fin]:[Fecha Fin]],"&lt;="&amp;$L$3)&amp;" uds "&amp;BDPREVENTIVA22[[#Headers],[Filtro de Gasoil]]&amp;", ")</f>
        <v/>
      </c>
      <c r="BI26" t="str">
        <f>+IF(SUMIFS(BDPREVENTIVA22[Filtro Hidraulico],BDPREVENTIVA22[[Nº CAMIÓN]:[Nº CAMIÓN]],$D26,BDPREVENTIVA22[[Fecha entrada]:[Fecha entrada]],"&gt;=" &amp;$L$2,BDPREVENTIVA22[[Fecha Fin]:[Fecha Fin]],"&lt;="&amp;$L$3)=0,"",SUMIFS(BDPREVENTIVA22[Filtro Hidraulico],BDPREVENTIVA22[[Nº CAMIÓN]:[Nº CAMIÓN]],$D26,BDPREVENTIVA22[[Fecha entrada]:[Fecha entrada]],"&gt;=" &amp;$L$2,BDPREVENTIVA22[[Fecha Fin]:[Fecha Fin]],"&lt;="&amp;$L$3)&amp;" uds "&amp;BDPREVENTIVA22[[#Headers],[Filtro Hidraulico]]&amp;", ")</f>
        <v/>
      </c>
      <c r="BJ26" t="str">
        <f>+IF(SUMIFS(BDPREVENTIVA22[Filtro Separador de Gasoil],BDPREVENTIVA22[[Nº CAMIÓN]:[Nº CAMIÓN]],$D26,BDPREVENTIVA22[[Fecha entrada]:[Fecha entrada]],"&gt;=" &amp;$L$2,BDPREVENTIVA22[[Fecha Fin]:[Fecha Fin]],"&lt;="&amp;$L$3)=0,"",SUMIFS(BDPREVENTIVA22[Filtro Separador de Gasoil],BDPREVENTIVA22[[Nº CAMIÓN]:[Nº CAMIÓN]],$D26,BDPREVENTIVA22[[Fecha entrada]:[Fecha entrada]],"&gt;=" &amp;$L$2,BDPREVENTIVA22[[Fecha Fin]:[Fecha Fin]],"&lt;="&amp;$L$3)&amp;" uds "&amp;BDPREVENTIVA22[[#Headers],[Filtro Separador de Gasoil]]&amp;", ")</f>
        <v/>
      </c>
      <c r="BK26" t="str">
        <f>+IF(SUMIFS(BDPREVENTIVA22[Pre-Filtro de Gasoil],BDPREVENTIVA22[[Nº CAMIÓN]:[Nº CAMIÓN]],$D26,BDPREVENTIVA22[[Fecha entrada]:[Fecha entrada]],"&gt;=" &amp;$L$2,BDPREVENTIVA22[[Fecha Fin]:[Fecha Fin]],"&lt;="&amp;$L$3)=0,"",SUMIFS(BDPREVENTIVA22[Pre-Filtro de Gasoil],BDPREVENTIVA22[[Nº CAMIÓN]:[Nº CAMIÓN]],$D26,BDPREVENTIVA22[[Fecha entrada]:[Fecha entrada]],"&gt;=" &amp;$L$2,BDPREVENTIVA22[[Fecha Fin]:[Fecha Fin]],"&lt;="&amp;$L$3)&amp;" uds "&amp;BDPREVENTIVA22[[#Headers],[Pre-Filtro de Gasoil]]&amp;", ")</f>
        <v/>
      </c>
      <c r="EC26" t="e">
        <v>#NAME?</v>
      </c>
      <c r="ED26" t="e">
        <v>#NAME?</v>
      </c>
      <c r="EE26" t="e">
        <v>#NAME?</v>
      </c>
      <c r="EF26" t="e">
        <v>#NAME?</v>
      </c>
      <c r="EG26" t="e">
        <v>#NAME?</v>
      </c>
      <c r="EH26" t="e">
        <v>#NAME?</v>
      </c>
      <c r="EI26" t="e">
        <v>#NAME?</v>
      </c>
      <c r="EJ26" t="e">
        <v>#NAME?</v>
      </c>
      <c r="EK26" t="e">
        <v>#NAME?</v>
      </c>
      <c r="EL26" t="e">
        <v>#NAME?</v>
      </c>
      <c r="EM26" t="e">
        <v>#NAME?</v>
      </c>
      <c r="EN26" t="e">
        <v>#NAME?</v>
      </c>
      <c r="EO26" t="e">
        <v>#NAME?</v>
      </c>
      <c r="EP26" t="e">
        <v>#NAME?</v>
      </c>
      <c r="EQ26" t="e">
        <v>#NAME?</v>
      </c>
    </row>
    <row r="27" spans="2:147" ht="18.75" x14ac:dyDescent="0.2">
      <c r="B27" s="544"/>
      <c r="C27" s="221" t="s">
        <v>73</v>
      </c>
      <c r="D27" s="48" t="s">
        <v>171</v>
      </c>
      <c r="E27" s="41">
        <v>771472</v>
      </c>
      <c r="F27" s="41">
        <f>+COUNTIFS(BDPREVENTIVA22[[Nº CAMIÓN]:[Nº CAMIÓN]],$D27,BDPREVENTIVA22[[Fecha entrada]:[Fecha entrada]],"&gt;=" &amp;$L$2,BDPREVENTIVA22[[Fecha Fin]:[Fecha Fin]],"&lt;="&amp;$L$3,BDPREVENTIVA22[[Tipo de Mantenimiento]:[Tipo de Mantenimiento]],"Mensual")</f>
        <v>1</v>
      </c>
      <c r="G27" s="41">
        <f>+COUNTIFS(BDPREVENTIVA22[[Nº CAMIÓN]:[Nº CAMIÓN]],$D27,BDPREVENTIVA22[[Fecha entrada]:[Fecha entrada]],"&gt;=" &amp;$L$2,BDPREVENTIVA22[[Fecha Fin]:[Fecha Fin]],"&lt;="&amp;$L$3,BDPREVENTIVA22[[Tipo de Mantenimiento]:[Tipo de Mantenimiento]],"Semestral")+COUNTIFS(BDPREVENTIVA22[[Nº CAMIÓN]:[Nº CAMIÓN]],$D27,BDPREVENTIVA22[[Fecha entrada]:[Fecha entrada]],"&gt;=" &amp;$L$2,BDPREVENTIVA22[[Fecha Fin]:[Fecha Fin]],"&lt;="&amp;$L$3,BDPREVENTIVA22[[Tipo de Mantenimiento]:[Tipo de Mantenimiento]],"Cuatrimestral")</f>
        <v>0</v>
      </c>
      <c r="H27" s="41">
        <f>+COUNTIFS(BDPREVENTIVA22[[Nº CAMIÓN]:[Nº CAMIÓN]],$D27,BDPREVENTIVA22[[Fecha entrada]:[Fecha entrada]],"&gt;=" &amp;$L$2,BDPREVENTIVA22[[Fecha Fin]:[Fecha Fin]],"&lt;="&amp;$L$3,BDPREVENTIVA22[[Tipo de Mantenimiento]:[Tipo de Mantenimiento]],"Anual")</f>
        <v>0</v>
      </c>
      <c r="I27" s="41">
        <f t="shared" si="5"/>
        <v>1</v>
      </c>
      <c r="J27" s="41" t="str">
        <f>+IF(COUNTIFS(BDPREVENTIVA22[Tall/Rep],AUSERD,BDPREVENTIVA22[Nº CAMIÓN],$D27,BDPREVENTIVA22[[Fecha entrada]:[Fecha entrada]],"&gt;=" &amp;$L$2,BDPREVENTIVA22[[Fecha Fin]:[Fecha Fin]],"&lt;="&amp;$L$3)=0,"",COUNTIFS(BDPREVENTIVA22[Tall/Rep],AUSERD,BDPREVENTIVA22[Nº CAMIÓN],$D27,BDPREVENTIVA22[[Fecha entrada]:[Fecha entrada]],"&gt;=" &amp;$L$2,BDPREVENTIVA22[[Fecha Fin]:[Fecha Fin]],"&lt;="&amp;$L$3)&amp;" "&amp;AUSERD&amp;", ")&amp;IF(COUNTIFS(BDPREVENTIVA22[Tall/Rep],AAIUN,BDPREVENTIVA22[Nº CAMIÓN],$D27,BDPREVENTIVA22[[Fecha entrada]:[Fecha entrada]],"&gt;=" &amp;$L$2,BDPREVENTIVA22[[Fecha Fin]:[Fecha Fin]],"&lt;="&amp;$L$3)=0,"",COUNTIFS(BDPREVENTIVA22[Tall/Rep],AAIUN,BDPREVENTIVA22[Nº CAMIÓN],$D27,BDPREVENTIVA22[[Fecha entrada]:[Fecha entrada]],"&gt;=" &amp;$L$2,BDPREVENTIVA22[[Fecha Fin]:[Fecha Fin]],"&lt;="&amp;$L$3)&amp;" "&amp;AAIUN&amp;", ")&amp;IF(COUNTIFS(BDPREVENTIVA22[Tall/Rep],BOUJDUR,BDPREVENTIVA22[Nº CAMIÓN],$D27,BDPREVENTIVA22[[Fecha entrada]:[Fecha entrada]],"&gt;=" &amp;$L$2,BDPREVENTIVA22[[Fecha Fin]:[Fecha Fin]],"&lt;="&amp;$L$3)=0,"",COUNTIFS(BDPREVENTIVA22[Tall/Rep],BOUJDUR,BDPREVENTIVA22[Nº CAMIÓN],$D27,BDPREVENTIVA22[[Fecha entrada]:[Fecha entrada]],"&gt;=" &amp;$L$2,BDPREVENTIVA22[[Fecha Fin]:[Fecha Fin]],"&lt;="&amp;$L$3)&amp;" "&amp;BOUJDUR&amp;", ")&amp;IF(COUNTIFS(BDPREVENTIVA22[Tall/Rep],ATC,BDPREVENTIVA22[Nº CAMIÓN],$D27,BDPREVENTIVA22[[Fecha entrada]:[Fecha entrada]],"&gt;=" &amp;$L$2,BDPREVENTIVA22[[Fecha Fin]:[Fecha Fin]],"&lt;="&amp;$L$3)=0,"",COUNTIFS(BDPREVENTIVA22[Tall/Rep],ATC,BDPREVENTIVA22[Nº CAMIÓN],$D27,BDPREVENTIVA22[[Fecha entrada]:[Fecha entrada]],"&gt;=" &amp;$L$2,BDPREVENTIVA22[[Fecha Fin]:[Fecha Fin]],"&lt;="&amp;$L$3)&amp;" "&amp;ATC&amp;", ")&amp;IF(COUNTIFS(BDPREVENTIVA22[Tall/Rep],SMARA,BDPREVENTIVA22[Nº CAMIÓN],$D27,BDPREVENTIVA22[[Fecha entrada]:[Fecha entrada]],"&gt;=" &amp;$L$2,BDPREVENTIVA22[[Fecha Fin]:[Fecha Fin]],"&lt;="&amp;$L$3)=0,"",COUNTIFS(BDPREVENTIVA22[Tall/Rep],SMARA,BDPREVENTIVA22[Nº CAMIÓN],$D27,BDPREVENTIVA22[[Fecha entrada]:[Fecha entrada]],"&gt;=" &amp;$L$2,BDPREVENTIVA22[[Fecha Fin]:[Fecha Fin]],"&lt;="&amp;$L$3)&amp;" "&amp;SMARA&amp;", ")&amp;IF(COUNTIFS(BDPREVENTIVA22[Tall/Rep],DAJLA,BDPREVENTIVA22[Nº CAMIÓN],$D27,BDPREVENTIVA22[[Fecha entrada]:[Fecha entrada]],"&gt;=" &amp;$L$2,BDPREVENTIVA22[[Fecha Fin]:[Fecha Fin]],"&lt;="&amp;$L$3)=0,"",COUNTIFS(BDPREVENTIVA22[Tall/Rep],DAJLA,BDPREVENTIVA22[Nº CAMIÓN],$D27,BDPREVENTIVA22[[Fecha entrada]:[Fecha entrada]],"&gt;=" &amp;$L$2,BDPREVENTIVA22[[Fecha Fin]:[Fecha Fin]],"&lt;="&amp;$L$3)&amp;" "&amp;DAJLA&amp;", ")&amp;IF(COUNTIFS(BDPREVENTIVA22[Tall/Rep],TRANSPORT,BDPREVENTIVA22[Nº CAMIÓN],$D27,BDPREVENTIVA22[[Fecha entrada]:[Fecha entrada]],"&gt;=" &amp;$L$2,BDPREVENTIVA22[[Fecha Fin]:[Fecha Fin]],"&lt;="&amp;$L$3)=0,"",COUNTIFS(BDPREVENTIVA22[Tall/Rep],TRANSPORT,BDPREVENTIVA22[Nº CAMIÓN],$D27,BDPREVENTIVA22[[Fecha entrada]:[Fecha entrada]],"&gt;=" &amp;$L$2,BDPREVENTIVA22[[Fecha Fin]:[Fecha Fin]],"&lt;="&amp;$L$3)&amp;" "&amp;TRANSPORT&amp;", ")</f>
        <v xml:space="preserve">1 TR AAIUN, </v>
      </c>
      <c r="K27" s="42" t="str">
        <f t="shared" si="4"/>
        <v/>
      </c>
      <c r="L27" s="220" t="str">
        <f>+IF(SUMIFS(BDPREVENTIVA22[[coste mantenimiento]:[coste mantenimiento]],BDPREVENTIVA22[[Nº CAMIÓN]:[Nº CAMIÓN]],$D27,BDPREVENTIVA22[Fecha entrada],"&gt;="&amp;$L$2,BDPREVENTIVA22[Fecha entrada],"&lt;="&amp;$L$3)=0,"",SUMIFS(BDPREVENTIVA22[[coste mantenimiento]:[coste mantenimiento]],BDPREVENTIVA22[[Nº CAMIÓN]:[Nº CAMIÓN]],$D27,BDPREVENTIVA22[Fecha entrada],"&gt;="&amp;$L$2,BDPREVENTIVA22[Fecha entrada],"&lt;="&amp;$L$3))</f>
        <v/>
      </c>
      <c r="M27" s="41"/>
      <c r="AW27" t="str">
        <f>+IF(SUMIFS(BDPREVENTIVA22[Aceite Motor],BDPREVENTIVA22[[Nº CAMIÓN]:[Nº CAMIÓN]],$D27,BDPREVENTIVA22[[Fecha entrada]:[Fecha entrada]],"&gt;=" &amp;$L$2,BDPREVENTIVA22[[Fecha Fin]:[Fecha Fin]],"&lt;="&amp;$L$3)=0,"",SUMIFS(BDPREVENTIVA22[Aceite Motor],BDPREVENTIVA22[[Nº CAMIÓN]:[Nº CAMIÓN]],$D27,BDPREVENTIVA22[[Fecha entrada]:[Fecha entrada]],"&gt;=" &amp;$L$2,BDPREVENTIVA22[[Fecha Fin]:[Fecha Fin]],"&lt;="&amp;$L$3)&amp;" litros "&amp;BDPREVENTIVA22[[#Headers],[Aceite Motor]]&amp;", ")</f>
        <v/>
      </c>
      <c r="AX27" t="str">
        <f>+IF(SUMIFS(BDPREVENTIVA22[Anticongelante],BDPREVENTIVA22[[Nº CAMIÓN]:[Nº CAMIÓN]],$D27,BDPREVENTIVA22[[Fecha entrada]:[Fecha entrada]],"&gt;=" &amp;$L$2,BDPREVENTIVA22[[Fecha Fin]:[Fecha Fin]],"&lt;="&amp;$L$3)=0,"",SUMIFS(BDPREVENTIVA22[Anticongelante],BDPREVENTIVA22[[Nº CAMIÓN]:[Nº CAMIÓN]],$D27,BDPREVENTIVA22[[Fecha entrada]:[Fecha entrada]],"&gt;=" &amp;$L$2,BDPREVENTIVA22[[Fecha Fin]:[Fecha Fin]],"&lt;="&amp;$L$3)&amp;" litros "&amp;BDPREVENTIVA22[[#Headers],[Anticongelante]]&amp;", ")</f>
        <v/>
      </c>
      <c r="AY27" t="str">
        <f>+IF(SUMIFS(BDPREVENTIVA22[Liquido de Embrague],BDPREVENTIVA22[[Nº CAMIÓN]:[Nº CAMIÓN]],$D27,BDPREVENTIVA22[[Fecha entrada]:[Fecha entrada]],"&gt;=" &amp;$L$2,BDPREVENTIVA22[[Fecha Fin]:[Fecha Fin]],"&lt;="&amp;$L$3)=0,"",SUMIFS(BDPREVENTIVA22[Liquido de Embrague],BDPREVENTIVA22[[Nº CAMIÓN]:[Nº CAMIÓN]],$D27,BDPREVENTIVA22[[Fecha entrada]:[Fecha entrada]],"&gt;=" &amp;$L$2,BDPREVENTIVA22[[Fecha Fin]:[Fecha Fin]],"&lt;="&amp;$L$3)&amp;" litros "&amp;BDPREVENTIVA22[[#Headers],[Liquido de Embrague]]&amp;", ")</f>
        <v/>
      </c>
      <c r="AZ27" t="str">
        <f>+IF(SUMIFS(BDPREVENTIVA22[Liquido Direccion],BDPREVENTIVA22[[Nº CAMIÓN]:[Nº CAMIÓN]],$D27,BDPREVENTIVA22[[Fecha entrada]:[Fecha entrada]],"&gt;=" &amp;$L$2,BDPREVENTIVA22[[Fecha Fin]:[Fecha Fin]],"&lt;="&amp;$L$3)=0,"",SUMIFS(BDPREVENTIVA22[Liquido Direccion],BDPREVENTIVA22[[Nº CAMIÓN]:[Nº CAMIÓN]],$D27,BDPREVENTIVA22[[Fecha entrada]:[Fecha entrada]],"&gt;=" &amp;$L$2,BDPREVENTIVA22[[Fecha Fin]:[Fecha Fin]],"&lt;="&amp;$L$3)&amp;" litros "&amp;BDPREVENTIVA22[[#Headers],[Liquido Direccion]]&amp;", ")</f>
        <v/>
      </c>
      <c r="BA27" t="str">
        <f>+IF(SUMIFS(BDPREVENTIVA22[Liquido de Freno],BDPREVENTIVA22[[Nº CAMIÓN]:[Nº CAMIÓN]],$D27,BDPREVENTIVA22[[Fecha entrada]:[Fecha entrada]],"&gt;=" &amp;$L$2,BDPREVENTIVA22[[Fecha Fin]:[Fecha Fin]],"&lt;="&amp;$L$3)=0,"",SUMIFS(BDPREVENTIVA22[Liquido de Freno],BDPREVENTIVA22[[Nº CAMIÓN]:[Nº CAMIÓN]],$D27,BDPREVENTIVA22[[Fecha entrada]:[Fecha entrada]],"&gt;=" &amp;$L$2,BDPREVENTIVA22[[Fecha Fin]:[Fecha Fin]],"&lt;="&amp;$L$3)&amp;" litros "&amp;BDPREVENTIVA22[[#Headers],[Liquido de Freno]]&amp;", ")</f>
        <v/>
      </c>
      <c r="BB27" t="str">
        <f>+IF(SUMIFS(BDPREVENTIVA22[Agua Destilada],BDPREVENTIVA22[[Nº CAMIÓN]:[Nº CAMIÓN]],$D27,BDPREVENTIVA22[[Fecha entrada]:[Fecha entrada]],"&gt;=" &amp;$L$2,BDPREVENTIVA22[[Fecha Fin]:[Fecha Fin]],"&lt;="&amp;$L$3)=0,"",SUMIFS(BDPREVENTIVA22[Agua Destilada],BDPREVENTIVA22[[Nº CAMIÓN]:[Nº CAMIÓN]],$D27,BDPREVENTIVA22[[Fecha entrada]:[Fecha entrada]],"&gt;=" &amp;$L$2,BDPREVENTIVA22[[Fecha Fin]:[Fecha Fin]],"&lt;="&amp;$L$3)&amp;" litros "&amp;BDPREVENTIVA22[[#Headers],[Agua Destilada]]&amp;", ")</f>
        <v/>
      </c>
      <c r="BC27" t="str">
        <f>+IF(SUMIFS(BDPREVENTIVA22[Aceite Caja Cambios],BDPREVENTIVA22[[Nº CAMIÓN]:[Nº CAMIÓN]],$D27,BDPREVENTIVA22[[Fecha entrada]:[Fecha entrada]],"&gt;=" &amp;$L$2,BDPREVENTIVA22[[Fecha Fin]:[Fecha Fin]],"&lt;="&amp;$L$3)=0,"",SUMIFS(BDPREVENTIVA22[Aceite Caja Cambios],BDPREVENTIVA22[[Nº CAMIÓN]:[Nº CAMIÓN]],$D27,BDPREVENTIVA22[[Fecha entrada]:[Fecha entrada]],"&gt;=" &amp;$L$2,BDPREVENTIVA22[[Fecha Fin]:[Fecha Fin]],"&lt;="&amp;$L$3)&amp;" litros "&amp;BDPREVENTIVA22[[#Headers],[Aceite Caja Cambios]]&amp;", ")</f>
        <v/>
      </c>
      <c r="BD27" t="str">
        <f>+IF(SUMIFS(BDPREVENTIVA22[Acido Baterias],BDPREVENTIVA22[[Nº CAMIÓN]:[Nº CAMIÓN]],$D27,BDPREVENTIVA22[[Fecha entrada]:[Fecha entrada]],"&gt;=" &amp;$L$2,BDPREVENTIVA22[[Fecha Fin]:[Fecha Fin]],"&lt;="&amp;$L$3)=0,"",SUMIFS(BDPREVENTIVA22[Acido Baterias],BDPREVENTIVA22[[Nº CAMIÓN]:[Nº CAMIÓN]],$D27,BDPREVENTIVA22[[Fecha entrada]:[Fecha entrada]],"&gt;=" &amp;$L$2,BDPREVENTIVA22[[Fecha Fin]:[Fecha Fin]],"&lt;="&amp;$L$3)&amp;" litros "&amp;BDPREVENTIVA22[[#Headers],[Acido Baterias]]&amp;", ")</f>
        <v/>
      </c>
      <c r="BE27" t="str">
        <f>+IF(SUMIFS(BDPREVENTIVA22[Grasa],BDPREVENTIVA22[[Nº CAMIÓN]:[Nº CAMIÓN]],$D27,BDPREVENTIVA22[[Fecha entrada]:[Fecha entrada]],"&gt;=" &amp;$L$2,BDPREVENTIVA22[[Fecha Fin]:[Fecha Fin]],"&lt;="&amp;$L$3)=0,"",SUMIFS(BDPREVENTIVA22[Grasa],BDPREVENTIVA22[[Nº CAMIÓN]:[Nº CAMIÓN]],$D27,BDPREVENTIVA22[[Fecha entrada]:[Fecha entrada]],"&gt;=" &amp;$L$2,BDPREVENTIVA22[[Fecha Fin]:[Fecha Fin]],"&lt;="&amp;$L$3)&amp;" kilos "&amp;BDPREVENTIVA22[[#Headers],[Grasa]]&amp;", ")</f>
        <v/>
      </c>
      <c r="BF27" t="str">
        <f>+IF(SUMIFS(BDPREVENTIVA22[Filtro de Aceite],BDPREVENTIVA22[[Nº CAMIÓN]:[Nº CAMIÓN]],$D27,BDPREVENTIVA22[[Fecha entrada]:[Fecha entrada]],"&gt;=" &amp;$L$2,BDPREVENTIVA22[[Fecha Fin]:[Fecha Fin]],"&lt;="&amp;$L$3)=0,"",SUMIFS(BDPREVENTIVA22[Filtro de Aceite],BDPREVENTIVA22[[Nº CAMIÓN]:[Nº CAMIÓN]],$D27,BDPREVENTIVA22[[Fecha entrada]:[Fecha entrada]],"&gt;=" &amp;$L$2,BDPREVENTIVA22[[Fecha Fin]:[Fecha Fin]],"&lt;="&amp;$L$3)&amp;" uds "&amp;BDPREVENTIVA22[[#Headers],[Filtro de Aceite]]&amp;", ")</f>
        <v/>
      </c>
      <c r="BG27" t="str">
        <f>+IF(SUMIFS(BDPREVENTIVA22[Filtro de Aire],BDPREVENTIVA22[[Nº CAMIÓN]:[Nº CAMIÓN]],$D27,BDPREVENTIVA22[[Fecha entrada]:[Fecha entrada]],"&gt;=" &amp;$L$2,BDPREVENTIVA22[[Fecha Fin]:[Fecha Fin]],"&lt;="&amp;$L$3)=0,"",SUMIFS(BDPREVENTIVA22[Filtro de Aire],BDPREVENTIVA22[[Nº CAMIÓN]:[Nº CAMIÓN]],$D27,BDPREVENTIVA22[[Fecha entrada]:[Fecha entrada]],"&gt;=" &amp;$L$2,BDPREVENTIVA22[[Fecha Fin]:[Fecha Fin]],"&lt;="&amp;$L$3)&amp;" uds "&amp;BDPREVENTIVA22[[#Headers],[Filtro de Aire]]&amp;", ")</f>
        <v/>
      </c>
      <c r="BH27" t="str">
        <f>+IF(SUMIFS(BDPREVENTIVA22[Filtro de Gasoil],BDPREVENTIVA22[[Nº CAMIÓN]:[Nº CAMIÓN]],$D27,BDPREVENTIVA22[[Fecha entrada]:[Fecha entrada]],"&gt;=" &amp;$L$2,BDPREVENTIVA22[[Fecha Fin]:[Fecha Fin]],"&lt;="&amp;$L$3)=0,"",SUMIFS(BDPREVENTIVA22[Filtro de Gasoil],BDPREVENTIVA22[[Nº CAMIÓN]:[Nº CAMIÓN]],$D27,BDPREVENTIVA22[[Fecha entrada]:[Fecha entrada]],"&gt;=" &amp;$L$2,BDPREVENTIVA22[[Fecha Fin]:[Fecha Fin]],"&lt;="&amp;$L$3)&amp;" uds "&amp;BDPREVENTIVA22[[#Headers],[Filtro de Gasoil]]&amp;", ")</f>
        <v/>
      </c>
      <c r="BI27" t="str">
        <f>+IF(SUMIFS(BDPREVENTIVA22[Filtro Hidraulico],BDPREVENTIVA22[[Nº CAMIÓN]:[Nº CAMIÓN]],$D27,BDPREVENTIVA22[[Fecha entrada]:[Fecha entrada]],"&gt;=" &amp;$L$2,BDPREVENTIVA22[[Fecha Fin]:[Fecha Fin]],"&lt;="&amp;$L$3)=0,"",SUMIFS(BDPREVENTIVA22[Filtro Hidraulico],BDPREVENTIVA22[[Nº CAMIÓN]:[Nº CAMIÓN]],$D27,BDPREVENTIVA22[[Fecha entrada]:[Fecha entrada]],"&gt;=" &amp;$L$2,BDPREVENTIVA22[[Fecha Fin]:[Fecha Fin]],"&lt;="&amp;$L$3)&amp;" uds "&amp;BDPREVENTIVA22[[#Headers],[Filtro Hidraulico]]&amp;", ")</f>
        <v/>
      </c>
      <c r="BJ27" t="str">
        <f>+IF(SUMIFS(BDPREVENTIVA22[Filtro Separador de Gasoil],BDPREVENTIVA22[[Nº CAMIÓN]:[Nº CAMIÓN]],$D27,BDPREVENTIVA22[[Fecha entrada]:[Fecha entrada]],"&gt;=" &amp;$L$2,BDPREVENTIVA22[[Fecha Fin]:[Fecha Fin]],"&lt;="&amp;$L$3)=0,"",SUMIFS(BDPREVENTIVA22[Filtro Separador de Gasoil],BDPREVENTIVA22[[Nº CAMIÓN]:[Nº CAMIÓN]],$D27,BDPREVENTIVA22[[Fecha entrada]:[Fecha entrada]],"&gt;=" &amp;$L$2,BDPREVENTIVA22[[Fecha Fin]:[Fecha Fin]],"&lt;="&amp;$L$3)&amp;" uds "&amp;BDPREVENTIVA22[[#Headers],[Filtro Separador de Gasoil]]&amp;", ")</f>
        <v/>
      </c>
      <c r="BK27" t="str">
        <f>+IF(SUMIFS(BDPREVENTIVA22[Pre-Filtro de Gasoil],BDPREVENTIVA22[[Nº CAMIÓN]:[Nº CAMIÓN]],$D27,BDPREVENTIVA22[[Fecha entrada]:[Fecha entrada]],"&gt;=" &amp;$L$2,BDPREVENTIVA22[[Fecha Fin]:[Fecha Fin]],"&lt;="&amp;$L$3)=0,"",SUMIFS(BDPREVENTIVA22[Pre-Filtro de Gasoil],BDPREVENTIVA22[[Nº CAMIÓN]:[Nº CAMIÓN]],$D27,BDPREVENTIVA22[[Fecha entrada]:[Fecha entrada]],"&gt;=" &amp;$L$2,BDPREVENTIVA22[[Fecha Fin]:[Fecha Fin]],"&lt;="&amp;$L$3)&amp;" uds "&amp;BDPREVENTIVA22[[#Headers],[Pre-Filtro de Gasoil]]&amp;", ")</f>
        <v/>
      </c>
      <c r="EC27" t="e">
        <v>#NAME?</v>
      </c>
      <c r="ED27" t="e">
        <v>#NAME?</v>
      </c>
      <c r="EE27" t="e">
        <v>#NAME?</v>
      </c>
      <c r="EF27" t="e">
        <v>#NAME?</v>
      </c>
      <c r="EG27" t="e">
        <v>#NAME?</v>
      </c>
      <c r="EH27" t="e">
        <v>#NAME?</v>
      </c>
      <c r="EI27" t="e">
        <v>#NAME?</v>
      </c>
      <c r="EJ27" t="e">
        <v>#NAME?</v>
      </c>
      <c r="EK27" t="e">
        <v>#NAME?</v>
      </c>
      <c r="EL27" t="e">
        <v>#NAME?</v>
      </c>
      <c r="EM27" t="e">
        <v>#NAME?</v>
      </c>
      <c r="EN27" t="e">
        <v>#NAME?</v>
      </c>
      <c r="EO27" t="e">
        <v>#NAME?</v>
      </c>
      <c r="EP27" t="e">
        <v>#NAME?</v>
      </c>
      <c r="EQ27" t="e">
        <v>#NAME?</v>
      </c>
    </row>
    <row r="28" spans="2:147" ht="18.75" x14ac:dyDescent="0.2">
      <c r="B28" s="544"/>
      <c r="C28" s="221" t="s">
        <v>91</v>
      </c>
      <c r="D28" s="46" t="s">
        <v>172</v>
      </c>
      <c r="E28" s="47">
        <v>771474</v>
      </c>
      <c r="F28" s="47">
        <f>+COUNTIFS(BDPREVENTIVA22[[Nº CAMIÓN]:[Nº CAMIÓN]],$D28,BDPREVENTIVA22[[Fecha entrada]:[Fecha entrada]],"&gt;=" &amp;$L$2,BDPREVENTIVA22[[Fecha Fin]:[Fecha Fin]],"&lt;="&amp;$L$3,BDPREVENTIVA22[[Tipo de Mantenimiento]:[Tipo de Mantenimiento]],"Mensual")</f>
        <v>0</v>
      </c>
      <c r="G28" s="47">
        <f>+COUNTIFS(BDPREVENTIVA22[[Nº CAMIÓN]:[Nº CAMIÓN]],$D28,BDPREVENTIVA22[[Fecha entrada]:[Fecha entrada]],"&gt;=" &amp;$L$2,BDPREVENTIVA22[[Fecha Fin]:[Fecha Fin]],"&lt;="&amp;$L$3,BDPREVENTIVA22[[Tipo de Mantenimiento]:[Tipo de Mantenimiento]],"Semestral")+COUNTIFS(BDPREVENTIVA22[[Nº CAMIÓN]:[Nº CAMIÓN]],$D28,BDPREVENTIVA22[[Fecha entrada]:[Fecha entrada]],"&gt;=" &amp;$L$2,BDPREVENTIVA22[[Fecha Fin]:[Fecha Fin]],"&lt;="&amp;$L$3,BDPREVENTIVA22[[Tipo de Mantenimiento]:[Tipo de Mantenimiento]],"Cuatrimestral")</f>
        <v>0</v>
      </c>
      <c r="H28" s="47">
        <f>+COUNTIFS(BDPREVENTIVA22[[Nº CAMIÓN]:[Nº CAMIÓN]],$D28,BDPREVENTIVA22[[Fecha entrada]:[Fecha entrada]],"&gt;=" &amp;$L$2,BDPREVENTIVA22[[Fecha Fin]:[Fecha Fin]],"&lt;="&amp;$L$3,BDPREVENTIVA22[[Tipo de Mantenimiento]:[Tipo de Mantenimiento]],"Anual")</f>
        <v>0</v>
      </c>
      <c r="I28" s="47">
        <f t="shared" si="5"/>
        <v>0</v>
      </c>
      <c r="J28" s="47" t="str">
        <f>+IF(COUNTIFS(BDPREVENTIVA22[Tall/Rep],AUSERD,BDPREVENTIVA22[Nº CAMIÓN],$D28,BDPREVENTIVA22[[Fecha entrada]:[Fecha entrada]],"&gt;=" &amp;$L$2,BDPREVENTIVA22[[Fecha Fin]:[Fecha Fin]],"&lt;="&amp;$L$3)=0,"",COUNTIFS(BDPREVENTIVA22[Tall/Rep],AUSERD,BDPREVENTIVA22[Nº CAMIÓN],$D28,BDPREVENTIVA22[[Fecha entrada]:[Fecha entrada]],"&gt;=" &amp;$L$2,BDPREVENTIVA22[[Fecha Fin]:[Fecha Fin]],"&lt;="&amp;$L$3)&amp;" "&amp;AUSERD&amp;", ")&amp;IF(COUNTIFS(BDPREVENTIVA22[Tall/Rep],AAIUN,BDPREVENTIVA22[Nº CAMIÓN],$D28,BDPREVENTIVA22[[Fecha entrada]:[Fecha entrada]],"&gt;=" &amp;$L$2,BDPREVENTIVA22[[Fecha Fin]:[Fecha Fin]],"&lt;="&amp;$L$3)=0,"",COUNTIFS(BDPREVENTIVA22[Tall/Rep],AAIUN,BDPREVENTIVA22[Nº CAMIÓN],$D28,BDPREVENTIVA22[[Fecha entrada]:[Fecha entrada]],"&gt;=" &amp;$L$2,BDPREVENTIVA22[[Fecha Fin]:[Fecha Fin]],"&lt;="&amp;$L$3)&amp;" "&amp;AAIUN&amp;", ")&amp;IF(COUNTIFS(BDPREVENTIVA22[Tall/Rep],BOUJDUR,BDPREVENTIVA22[Nº CAMIÓN],$D28,BDPREVENTIVA22[[Fecha entrada]:[Fecha entrada]],"&gt;=" &amp;$L$2,BDPREVENTIVA22[[Fecha Fin]:[Fecha Fin]],"&lt;="&amp;$L$3)=0,"",COUNTIFS(BDPREVENTIVA22[Tall/Rep],BOUJDUR,BDPREVENTIVA22[Nº CAMIÓN],$D28,BDPREVENTIVA22[[Fecha entrada]:[Fecha entrada]],"&gt;=" &amp;$L$2,BDPREVENTIVA22[[Fecha Fin]:[Fecha Fin]],"&lt;="&amp;$L$3)&amp;" "&amp;BOUJDUR&amp;", ")&amp;IF(COUNTIFS(BDPREVENTIVA22[Tall/Rep],ATC,BDPREVENTIVA22[Nº CAMIÓN],$D28,BDPREVENTIVA22[[Fecha entrada]:[Fecha entrada]],"&gt;=" &amp;$L$2,BDPREVENTIVA22[[Fecha Fin]:[Fecha Fin]],"&lt;="&amp;$L$3)=0,"",COUNTIFS(BDPREVENTIVA22[Tall/Rep],ATC,BDPREVENTIVA22[Nº CAMIÓN],$D28,BDPREVENTIVA22[[Fecha entrada]:[Fecha entrada]],"&gt;=" &amp;$L$2,BDPREVENTIVA22[[Fecha Fin]:[Fecha Fin]],"&lt;="&amp;$L$3)&amp;" "&amp;ATC&amp;", ")&amp;IF(COUNTIFS(BDPREVENTIVA22[Tall/Rep],SMARA,BDPREVENTIVA22[Nº CAMIÓN],$D28,BDPREVENTIVA22[[Fecha entrada]:[Fecha entrada]],"&gt;=" &amp;$L$2,BDPREVENTIVA22[[Fecha Fin]:[Fecha Fin]],"&lt;="&amp;$L$3)=0,"",COUNTIFS(BDPREVENTIVA22[Tall/Rep],SMARA,BDPREVENTIVA22[Nº CAMIÓN],$D28,BDPREVENTIVA22[[Fecha entrada]:[Fecha entrada]],"&gt;=" &amp;$L$2,BDPREVENTIVA22[[Fecha Fin]:[Fecha Fin]],"&lt;="&amp;$L$3)&amp;" "&amp;SMARA&amp;", ")&amp;IF(COUNTIFS(BDPREVENTIVA22[Tall/Rep],DAJLA,BDPREVENTIVA22[Nº CAMIÓN],$D28,BDPREVENTIVA22[[Fecha entrada]:[Fecha entrada]],"&gt;=" &amp;$L$2,BDPREVENTIVA22[[Fecha Fin]:[Fecha Fin]],"&lt;="&amp;$L$3)=0,"",COUNTIFS(BDPREVENTIVA22[Tall/Rep],DAJLA,BDPREVENTIVA22[Nº CAMIÓN],$D28,BDPREVENTIVA22[[Fecha entrada]:[Fecha entrada]],"&gt;=" &amp;$L$2,BDPREVENTIVA22[[Fecha Fin]:[Fecha Fin]],"&lt;="&amp;$L$3)&amp;" "&amp;DAJLA&amp;", ")&amp;IF(COUNTIFS(BDPREVENTIVA22[Tall/Rep],TRANSPORT,BDPREVENTIVA22[Nº CAMIÓN],$D28,BDPREVENTIVA22[[Fecha entrada]:[Fecha entrada]],"&gt;=" &amp;$L$2,BDPREVENTIVA22[[Fecha Fin]:[Fecha Fin]],"&lt;="&amp;$L$3)=0,"",COUNTIFS(BDPREVENTIVA22[Tall/Rep],TRANSPORT,BDPREVENTIVA22[Nº CAMIÓN],$D28,BDPREVENTIVA22[[Fecha entrada]:[Fecha entrada]],"&gt;=" &amp;$L$2,BDPREVENTIVA22[[Fecha Fin]:[Fecha Fin]],"&lt;="&amp;$L$3)&amp;" "&amp;TRANSPORT&amp;", ")</f>
        <v/>
      </c>
      <c r="K28" s="222" t="str">
        <f t="shared" si="4"/>
        <v/>
      </c>
      <c r="L28" s="223" t="str">
        <f>+IF(SUMIFS(BDPREVENTIVA22[[coste mantenimiento]:[coste mantenimiento]],BDPREVENTIVA22[[Nº CAMIÓN]:[Nº CAMIÓN]],$D28,BDPREVENTIVA22[Fecha entrada],"&gt;="&amp;$L$2,BDPREVENTIVA22[Fecha entrada],"&lt;="&amp;$L$3)=0,"",SUMIFS(BDPREVENTIVA22[[coste mantenimiento]:[coste mantenimiento]],BDPREVENTIVA22[[Nº CAMIÓN]:[Nº CAMIÓN]],$D28,BDPREVENTIVA22[Fecha entrada],"&gt;="&amp;$L$2,BDPREVENTIVA22[Fecha entrada],"&lt;="&amp;$L$3))</f>
        <v/>
      </c>
      <c r="M28" s="47"/>
      <c r="AW28" t="str">
        <f>+IF(SUMIFS(BDPREVENTIVA22[Aceite Motor],BDPREVENTIVA22[[Nº CAMIÓN]:[Nº CAMIÓN]],$D28,BDPREVENTIVA22[[Fecha entrada]:[Fecha entrada]],"&gt;=" &amp;$L$2,BDPREVENTIVA22[[Fecha Fin]:[Fecha Fin]],"&lt;="&amp;$L$3)=0,"",SUMIFS(BDPREVENTIVA22[Aceite Motor],BDPREVENTIVA22[[Nº CAMIÓN]:[Nº CAMIÓN]],$D28,BDPREVENTIVA22[[Fecha entrada]:[Fecha entrada]],"&gt;=" &amp;$L$2,BDPREVENTIVA22[[Fecha Fin]:[Fecha Fin]],"&lt;="&amp;$L$3)&amp;" litros "&amp;BDPREVENTIVA22[[#Headers],[Aceite Motor]]&amp;", ")</f>
        <v/>
      </c>
      <c r="AX28" t="str">
        <f>+IF(SUMIFS(BDPREVENTIVA22[Anticongelante],BDPREVENTIVA22[[Nº CAMIÓN]:[Nº CAMIÓN]],$D28,BDPREVENTIVA22[[Fecha entrada]:[Fecha entrada]],"&gt;=" &amp;$L$2,BDPREVENTIVA22[[Fecha Fin]:[Fecha Fin]],"&lt;="&amp;$L$3)=0,"",SUMIFS(BDPREVENTIVA22[Anticongelante],BDPREVENTIVA22[[Nº CAMIÓN]:[Nº CAMIÓN]],$D28,BDPREVENTIVA22[[Fecha entrada]:[Fecha entrada]],"&gt;=" &amp;$L$2,BDPREVENTIVA22[[Fecha Fin]:[Fecha Fin]],"&lt;="&amp;$L$3)&amp;" litros "&amp;BDPREVENTIVA22[[#Headers],[Anticongelante]]&amp;", ")</f>
        <v/>
      </c>
      <c r="AY28" t="str">
        <f>+IF(SUMIFS(BDPREVENTIVA22[Liquido de Embrague],BDPREVENTIVA22[[Nº CAMIÓN]:[Nº CAMIÓN]],$D28,BDPREVENTIVA22[[Fecha entrada]:[Fecha entrada]],"&gt;=" &amp;$L$2,BDPREVENTIVA22[[Fecha Fin]:[Fecha Fin]],"&lt;="&amp;$L$3)=0,"",SUMIFS(BDPREVENTIVA22[Liquido de Embrague],BDPREVENTIVA22[[Nº CAMIÓN]:[Nº CAMIÓN]],$D28,BDPREVENTIVA22[[Fecha entrada]:[Fecha entrada]],"&gt;=" &amp;$L$2,BDPREVENTIVA22[[Fecha Fin]:[Fecha Fin]],"&lt;="&amp;$L$3)&amp;" litros "&amp;BDPREVENTIVA22[[#Headers],[Liquido de Embrague]]&amp;", ")</f>
        <v/>
      </c>
      <c r="AZ28" t="str">
        <f>+IF(SUMIFS(BDPREVENTIVA22[Liquido Direccion],BDPREVENTIVA22[[Nº CAMIÓN]:[Nº CAMIÓN]],$D28,BDPREVENTIVA22[[Fecha entrada]:[Fecha entrada]],"&gt;=" &amp;$L$2,BDPREVENTIVA22[[Fecha Fin]:[Fecha Fin]],"&lt;="&amp;$L$3)=0,"",SUMIFS(BDPREVENTIVA22[Liquido Direccion],BDPREVENTIVA22[[Nº CAMIÓN]:[Nº CAMIÓN]],$D28,BDPREVENTIVA22[[Fecha entrada]:[Fecha entrada]],"&gt;=" &amp;$L$2,BDPREVENTIVA22[[Fecha Fin]:[Fecha Fin]],"&lt;="&amp;$L$3)&amp;" litros "&amp;BDPREVENTIVA22[[#Headers],[Liquido Direccion]]&amp;", ")</f>
        <v/>
      </c>
      <c r="BA28" t="str">
        <f>+IF(SUMIFS(BDPREVENTIVA22[Liquido de Freno],BDPREVENTIVA22[[Nº CAMIÓN]:[Nº CAMIÓN]],$D28,BDPREVENTIVA22[[Fecha entrada]:[Fecha entrada]],"&gt;=" &amp;$L$2,BDPREVENTIVA22[[Fecha Fin]:[Fecha Fin]],"&lt;="&amp;$L$3)=0,"",SUMIFS(BDPREVENTIVA22[Liquido de Freno],BDPREVENTIVA22[[Nº CAMIÓN]:[Nº CAMIÓN]],$D28,BDPREVENTIVA22[[Fecha entrada]:[Fecha entrada]],"&gt;=" &amp;$L$2,BDPREVENTIVA22[[Fecha Fin]:[Fecha Fin]],"&lt;="&amp;$L$3)&amp;" litros "&amp;BDPREVENTIVA22[[#Headers],[Liquido de Freno]]&amp;", ")</f>
        <v/>
      </c>
      <c r="BB28" t="str">
        <f>+IF(SUMIFS(BDPREVENTIVA22[Agua Destilada],BDPREVENTIVA22[[Nº CAMIÓN]:[Nº CAMIÓN]],$D28,BDPREVENTIVA22[[Fecha entrada]:[Fecha entrada]],"&gt;=" &amp;$L$2,BDPREVENTIVA22[[Fecha Fin]:[Fecha Fin]],"&lt;="&amp;$L$3)=0,"",SUMIFS(BDPREVENTIVA22[Agua Destilada],BDPREVENTIVA22[[Nº CAMIÓN]:[Nº CAMIÓN]],$D28,BDPREVENTIVA22[[Fecha entrada]:[Fecha entrada]],"&gt;=" &amp;$L$2,BDPREVENTIVA22[[Fecha Fin]:[Fecha Fin]],"&lt;="&amp;$L$3)&amp;" litros "&amp;BDPREVENTIVA22[[#Headers],[Agua Destilada]]&amp;", ")</f>
        <v/>
      </c>
      <c r="BC28" t="str">
        <f>+IF(SUMIFS(BDPREVENTIVA22[Aceite Caja Cambios],BDPREVENTIVA22[[Nº CAMIÓN]:[Nº CAMIÓN]],$D28,BDPREVENTIVA22[[Fecha entrada]:[Fecha entrada]],"&gt;=" &amp;$L$2,BDPREVENTIVA22[[Fecha Fin]:[Fecha Fin]],"&lt;="&amp;$L$3)=0,"",SUMIFS(BDPREVENTIVA22[Aceite Caja Cambios],BDPREVENTIVA22[[Nº CAMIÓN]:[Nº CAMIÓN]],$D28,BDPREVENTIVA22[[Fecha entrada]:[Fecha entrada]],"&gt;=" &amp;$L$2,BDPREVENTIVA22[[Fecha Fin]:[Fecha Fin]],"&lt;="&amp;$L$3)&amp;" litros "&amp;BDPREVENTIVA22[[#Headers],[Aceite Caja Cambios]]&amp;", ")</f>
        <v/>
      </c>
      <c r="BD28" t="str">
        <f>+IF(SUMIFS(BDPREVENTIVA22[Acido Baterias],BDPREVENTIVA22[[Nº CAMIÓN]:[Nº CAMIÓN]],$D28,BDPREVENTIVA22[[Fecha entrada]:[Fecha entrada]],"&gt;=" &amp;$L$2,BDPREVENTIVA22[[Fecha Fin]:[Fecha Fin]],"&lt;="&amp;$L$3)=0,"",SUMIFS(BDPREVENTIVA22[Acido Baterias],BDPREVENTIVA22[[Nº CAMIÓN]:[Nº CAMIÓN]],$D28,BDPREVENTIVA22[[Fecha entrada]:[Fecha entrada]],"&gt;=" &amp;$L$2,BDPREVENTIVA22[[Fecha Fin]:[Fecha Fin]],"&lt;="&amp;$L$3)&amp;" litros "&amp;BDPREVENTIVA22[[#Headers],[Acido Baterias]]&amp;", ")</f>
        <v/>
      </c>
      <c r="BE28" t="str">
        <f>+IF(SUMIFS(BDPREVENTIVA22[Grasa],BDPREVENTIVA22[[Nº CAMIÓN]:[Nº CAMIÓN]],$D28,BDPREVENTIVA22[[Fecha entrada]:[Fecha entrada]],"&gt;=" &amp;$L$2,BDPREVENTIVA22[[Fecha Fin]:[Fecha Fin]],"&lt;="&amp;$L$3)=0,"",SUMIFS(BDPREVENTIVA22[Grasa],BDPREVENTIVA22[[Nº CAMIÓN]:[Nº CAMIÓN]],$D28,BDPREVENTIVA22[[Fecha entrada]:[Fecha entrada]],"&gt;=" &amp;$L$2,BDPREVENTIVA22[[Fecha Fin]:[Fecha Fin]],"&lt;="&amp;$L$3)&amp;" kilos "&amp;BDPREVENTIVA22[[#Headers],[Grasa]]&amp;", ")</f>
        <v/>
      </c>
      <c r="BF28" t="str">
        <f>+IF(SUMIFS(BDPREVENTIVA22[Filtro de Aceite],BDPREVENTIVA22[[Nº CAMIÓN]:[Nº CAMIÓN]],$D28,BDPREVENTIVA22[[Fecha entrada]:[Fecha entrada]],"&gt;=" &amp;$L$2,BDPREVENTIVA22[[Fecha Fin]:[Fecha Fin]],"&lt;="&amp;$L$3)=0,"",SUMIFS(BDPREVENTIVA22[Filtro de Aceite],BDPREVENTIVA22[[Nº CAMIÓN]:[Nº CAMIÓN]],$D28,BDPREVENTIVA22[[Fecha entrada]:[Fecha entrada]],"&gt;=" &amp;$L$2,BDPREVENTIVA22[[Fecha Fin]:[Fecha Fin]],"&lt;="&amp;$L$3)&amp;" uds "&amp;BDPREVENTIVA22[[#Headers],[Filtro de Aceite]]&amp;", ")</f>
        <v/>
      </c>
      <c r="BG28" t="str">
        <f>+IF(SUMIFS(BDPREVENTIVA22[Filtro de Aire],BDPREVENTIVA22[[Nº CAMIÓN]:[Nº CAMIÓN]],$D28,BDPREVENTIVA22[[Fecha entrada]:[Fecha entrada]],"&gt;=" &amp;$L$2,BDPREVENTIVA22[[Fecha Fin]:[Fecha Fin]],"&lt;="&amp;$L$3)=0,"",SUMIFS(BDPREVENTIVA22[Filtro de Aire],BDPREVENTIVA22[[Nº CAMIÓN]:[Nº CAMIÓN]],$D28,BDPREVENTIVA22[[Fecha entrada]:[Fecha entrada]],"&gt;=" &amp;$L$2,BDPREVENTIVA22[[Fecha Fin]:[Fecha Fin]],"&lt;="&amp;$L$3)&amp;" uds "&amp;BDPREVENTIVA22[[#Headers],[Filtro de Aire]]&amp;", ")</f>
        <v/>
      </c>
      <c r="BH28" t="str">
        <f>+IF(SUMIFS(BDPREVENTIVA22[Filtro de Gasoil],BDPREVENTIVA22[[Nº CAMIÓN]:[Nº CAMIÓN]],$D28,BDPREVENTIVA22[[Fecha entrada]:[Fecha entrada]],"&gt;=" &amp;$L$2,BDPREVENTIVA22[[Fecha Fin]:[Fecha Fin]],"&lt;="&amp;$L$3)=0,"",SUMIFS(BDPREVENTIVA22[Filtro de Gasoil],BDPREVENTIVA22[[Nº CAMIÓN]:[Nº CAMIÓN]],$D28,BDPREVENTIVA22[[Fecha entrada]:[Fecha entrada]],"&gt;=" &amp;$L$2,BDPREVENTIVA22[[Fecha Fin]:[Fecha Fin]],"&lt;="&amp;$L$3)&amp;" uds "&amp;BDPREVENTIVA22[[#Headers],[Filtro de Gasoil]]&amp;", ")</f>
        <v/>
      </c>
      <c r="BI28" t="str">
        <f>+IF(SUMIFS(BDPREVENTIVA22[Filtro Hidraulico],BDPREVENTIVA22[[Nº CAMIÓN]:[Nº CAMIÓN]],$D28,BDPREVENTIVA22[[Fecha entrada]:[Fecha entrada]],"&gt;=" &amp;$L$2,BDPREVENTIVA22[[Fecha Fin]:[Fecha Fin]],"&lt;="&amp;$L$3)=0,"",SUMIFS(BDPREVENTIVA22[Filtro Hidraulico],BDPREVENTIVA22[[Nº CAMIÓN]:[Nº CAMIÓN]],$D28,BDPREVENTIVA22[[Fecha entrada]:[Fecha entrada]],"&gt;=" &amp;$L$2,BDPREVENTIVA22[[Fecha Fin]:[Fecha Fin]],"&lt;="&amp;$L$3)&amp;" uds "&amp;BDPREVENTIVA22[[#Headers],[Filtro Hidraulico]]&amp;", ")</f>
        <v/>
      </c>
      <c r="BJ28" t="str">
        <f>+IF(SUMIFS(BDPREVENTIVA22[Filtro Separador de Gasoil],BDPREVENTIVA22[[Nº CAMIÓN]:[Nº CAMIÓN]],$D28,BDPREVENTIVA22[[Fecha entrada]:[Fecha entrada]],"&gt;=" &amp;$L$2,BDPREVENTIVA22[[Fecha Fin]:[Fecha Fin]],"&lt;="&amp;$L$3)=0,"",SUMIFS(BDPREVENTIVA22[Filtro Separador de Gasoil],BDPREVENTIVA22[[Nº CAMIÓN]:[Nº CAMIÓN]],$D28,BDPREVENTIVA22[[Fecha entrada]:[Fecha entrada]],"&gt;=" &amp;$L$2,BDPREVENTIVA22[[Fecha Fin]:[Fecha Fin]],"&lt;="&amp;$L$3)&amp;" uds "&amp;BDPREVENTIVA22[[#Headers],[Filtro Separador de Gasoil]]&amp;", ")</f>
        <v/>
      </c>
      <c r="BK28" t="str">
        <f>+IF(SUMIFS(BDPREVENTIVA22[Pre-Filtro de Gasoil],BDPREVENTIVA22[[Nº CAMIÓN]:[Nº CAMIÓN]],$D28,BDPREVENTIVA22[[Fecha entrada]:[Fecha entrada]],"&gt;=" &amp;$L$2,BDPREVENTIVA22[[Fecha Fin]:[Fecha Fin]],"&lt;="&amp;$L$3)=0,"",SUMIFS(BDPREVENTIVA22[Pre-Filtro de Gasoil],BDPREVENTIVA22[[Nº CAMIÓN]:[Nº CAMIÓN]],$D28,BDPREVENTIVA22[[Fecha entrada]:[Fecha entrada]],"&gt;=" &amp;$L$2,BDPREVENTIVA22[[Fecha Fin]:[Fecha Fin]],"&lt;="&amp;$L$3)&amp;" uds "&amp;BDPREVENTIVA22[[#Headers],[Pre-Filtro de Gasoil]]&amp;", ")</f>
        <v/>
      </c>
      <c r="EC28" t="e">
        <v>#NAME?</v>
      </c>
      <c r="ED28" t="e">
        <v>#NAME?</v>
      </c>
      <c r="EE28" t="e">
        <v>#NAME?</v>
      </c>
      <c r="EF28" t="e">
        <v>#NAME?</v>
      </c>
      <c r="EG28" t="e">
        <v>#NAME?</v>
      </c>
      <c r="EH28" t="e">
        <v>#NAME?</v>
      </c>
      <c r="EI28" t="e">
        <v>#NAME?</v>
      </c>
      <c r="EJ28" t="e">
        <v>#NAME?</v>
      </c>
      <c r="EK28" t="e">
        <v>#NAME?</v>
      </c>
      <c r="EL28" t="e">
        <v>#NAME?</v>
      </c>
      <c r="EM28" t="e">
        <v>#NAME?</v>
      </c>
      <c r="EN28" t="e">
        <v>#NAME?</v>
      </c>
      <c r="EO28" t="e">
        <v>#NAME?</v>
      </c>
      <c r="EP28" t="e">
        <v>#NAME?</v>
      </c>
      <c r="EQ28" t="e">
        <v>#NAME?</v>
      </c>
    </row>
    <row r="29" spans="2:147" ht="18.75" x14ac:dyDescent="0.2">
      <c r="B29" s="544"/>
      <c r="C29" s="221" t="s">
        <v>68</v>
      </c>
      <c r="D29" s="48" t="s">
        <v>175</v>
      </c>
      <c r="E29" s="41">
        <v>771471</v>
      </c>
      <c r="F29" s="41">
        <f>+COUNTIFS(BDPREVENTIVA22[[Nº CAMIÓN]:[Nº CAMIÓN]],$D29,BDPREVENTIVA22[[Fecha entrada]:[Fecha entrada]],"&gt;=" &amp;$L$2,BDPREVENTIVA22[[Fecha Fin]:[Fecha Fin]],"&lt;="&amp;$L$3,BDPREVENTIVA22[[Tipo de Mantenimiento]:[Tipo de Mantenimiento]],"Mensual")</f>
        <v>1</v>
      </c>
      <c r="G29" s="41">
        <f>+COUNTIFS(BDPREVENTIVA22[[Nº CAMIÓN]:[Nº CAMIÓN]],$D29,BDPREVENTIVA22[[Fecha entrada]:[Fecha entrada]],"&gt;=" &amp;$L$2,BDPREVENTIVA22[[Fecha Fin]:[Fecha Fin]],"&lt;="&amp;$L$3,BDPREVENTIVA22[[Tipo de Mantenimiento]:[Tipo de Mantenimiento]],"Semestral")+COUNTIFS(BDPREVENTIVA22[[Nº CAMIÓN]:[Nº CAMIÓN]],$D29,BDPREVENTIVA22[[Fecha entrada]:[Fecha entrada]],"&gt;=" &amp;$L$2,BDPREVENTIVA22[[Fecha Fin]:[Fecha Fin]],"&lt;="&amp;$L$3,BDPREVENTIVA22[[Tipo de Mantenimiento]:[Tipo de Mantenimiento]],"Cuatrimestral")</f>
        <v>0</v>
      </c>
      <c r="H29" s="41">
        <f>+COUNTIFS(BDPREVENTIVA22[[Nº CAMIÓN]:[Nº CAMIÓN]],$D29,BDPREVENTIVA22[[Fecha entrada]:[Fecha entrada]],"&gt;=" &amp;$L$2,BDPREVENTIVA22[[Fecha Fin]:[Fecha Fin]],"&lt;="&amp;$L$3,BDPREVENTIVA22[[Tipo de Mantenimiento]:[Tipo de Mantenimiento]],"Anual")</f>
        <v>0</v>
      </c>
      <c r="I29" s="41">
        <f t="shared" si="5"/>
        <v>1</v>
      </c>
      <c r="J29" s="41" t="str">
        <f>+IF(COUNTIFS(BDPREVENTIVA22[Tall/Rep],AUSERD,BDPREVENTIVA22[Nº CAMIÓN],$D29,BDPREVENTIVA22[[Fecha entrada]:[Fecha entrada]],"&gt;=" &amp;$L$2,BDPREVENTIVA22[[Fecha Fin]:[Fecha Fin]],"&lt;="&amp;$L$3)=0,"",COUNTIFS(BDPREVENTIVA22[Tall/Rep],AUSERD,BDPREVENTIVA22[Nº CAMIÓN],$D29,BDPREVENTIVA22[[Fecha entrada]:[Fecha entrada]],"&gt;=" &amp;$L$2,BDPREVENTIVA22[[Fecha Fin]:[Fecha Fin]],"&lt;="&amp;$L$3)&amp;" "&amp;AUSERD&amp;", ")&amp;IF(COUNTIFS(BDPREVENTIVA22[Tall/Rep],AAIUN,BDPREVENTIVA22[Nº CAMIÓN],$D29,BDPREVENTIVA22[[Fecha entrada]:[Fecha entrada]],"&gt;=" &amp;$L$2,BDPREVENTIVA22[[Fecha Fin]:[Fecha Fin]],"&lt;="&amp;$L$3)=0,"",COUNTIFS(BDPREVENTIVA22[Tall/Rep],AAIUN,BDPREVENTIVA22[Nº CAMIÓN],$D29,BDPREVENTIVA22[[Fecha entrada]:[Fecha entrada]],"&gt;=" &amp;$L$2,BDPREVENTIVA22[[Fecha Fin]:[Fecha Fin]],"&lt;="&amp;$L$3)&amp;" "&amp;AAIUN&amp;", ")&amp;IF(COUNTIFS(BDPREVENTIVA22[Tall/Rep],BOUJDUR,BDPREVENTIVA22[Nº CAMIÓN],$D29,BDPREVENTIVA22[[Fecha entrada]:[Fecha entrada]],"&gt;=" &amp;$L$2,BDPREVENTIVA22[[Fecha Fin]:[Fecha Fin]],"&lt;="&amp;$L$3)=0,"",COUNTIFS(BDPREVENTIVA22[Tall/Rep],BOUJDUR,BDPREVENTIVA22[Nº CAMIÓN],$D29,BDPREVENTIVA22[[Fecha entrada]:[Fecha entrada]],"&gt;=" &amp;$L$2,BDPREVENTIVA22[[Fecha Fin]:[Fecha Fin]],"&lt;="&amp;$L$3)&amp;" "&amp;BOUJDUR&amp;", ")&amp;IF(COUNTIFS(BDPREVENTIVA22[Tall/Rep],ATC,BDPREVENTIVA22[Nº CAMIÓN],$D29,BDPREVENTIVA22[[Fecha entrada]:[Fecha entrada]],"&gt;=" &amp;$L$2,BDPREVENTIVA22[[Fecha Fin]:[Fecha Fin]],"&lt;="&amp;$L$3)=0,"",COUNTIFS(BDPREVENTIVA22[Tall/Rep],ATC,BDPREVENTIVA22[Nº CAMIÓN],$D29,BDPREVENTIVA22[[Fecha entrada]:[Fecha entrada]],"&gt;=" &amp;$L$2,BDPREVENTIVA22[[Fecha Fin]:[Fecha Fin]],"&lt;="&amp;$L$3)&amp;" "&amp;ATC&amp;", ")&amp;IF(COUNTIFS(BDPREVENTIVA22[Tall/Rep],SMARA,BDPREVENTIVA22[Nº CAMIÓN],$D29,BDPREVENTIVA22[[Fecha entrada]:[Fecha entrada]],"&gt;=" &amp;$L$2,BDPREVENTIVA22[[Fecha Fin]:[Fecha Fin]],"&lt;="&amp;$L$3)=0,"",COUNTIFS(BDPREVENTIVA22[Tall/Rep],SMARA,BDPREVENTIVA22[Nº CAMIÓN],$D29,BDPREVENTIVA22[[Fecha entrada]:[Fecha entrada]],"&gt;=" &amp;$L$2,BDPREVENTIVA22[[Fecha Fin]:[Fecha Fin]],"&lt;="&amp;$L$3)&amp;" "&amp;SMARA&amp;", ")&amp;IF(COUNTIFS(BDPREVENTIVA22[Tall/Rep],DAJLA,BDPREVENTIVA22[Nº CAMIÓN],$D29,BDPREVENTIVA22[[Fecha entrada]:[Fecha entrada]],"&gt;=" &amp;$L$2,BDPREVENTIVA22[[Fecha Fin]:[Fecha Fin]],"&lt;="&amp;$L$3)=0,"",COUNTIFS(BDPREVENTIVA22[Tall/Rep],DAJLA,BDPREVENTIVA22[Nº CAMIÓN],$D29,BDPREVENTIVA22[[Fecha entrada]:[Fecha entrada]],"&gt;=" &amp;$L$2,BDPREVENTIVA22[[Fecha Fin]:[Fecha Fin]],"&lt;="&amp;$L$3)&amp;" "&amp;DAJLA&amp;", ")&amp;IF(COUNTIFS(BDPREVENTIVA22[Tall/Rep],TRANSPORT,BDPREVENTIVA22[Nº CAMIÓN],$D29,BDPREVENTIVA22[[Fecha entrada]:[Fecha entrada]],"&gt;=" &amp;$L$2,BDPREVENTIVA22[[Fecha Fin]:[Fecha Fin]],"&lt;="&amp;$L$3)=0,"",COUNTIFS(BDPREVENTIVA22[Tall/Rep],TRANSPORT,BDPREVENTIVA22[Nº CAMIÓN],$D29,BDPREVENTIVA22[[Fecha entrada]:[Fecha entrada]],"&gt;=" &amp;$L$2,BDPREVENTIVA22[[Fecha Fin]:[Fecha Fin]],"&lt;="&amp;$L$3)&amp;" "&amp;TRANSPORT&amp;", ")</f>
        <v xml:space="preserve">1 TR BOUJDUR, </v>
      </c>
      <c r="K29" s="42" t="str">
        <f t="shared" si="4"/>
        <v xml:space="preserve">2 kilos Grasa, </v>
      </c>
      <c r="L29" s="220">
        <f>+IF(SUMIFS(BDPREVENTIVA22[[coste mantenimiento]:[coste mantenimiento]],BDPREVENTIVA22[[Nº CAMIÓN]:[Nº CAMIÓN]],$D29,BDPREVENTIVA22[Fecha entrada],"&gt;="&amp;$L$2,BDPREVENTIVA22[Fecha entrada],"&lt;="&amp;$L$3)=0,"",SUMIFS(BDPREVENTIVA22[[coste mantenimiento]:[coste mantenimiento]],BDPREVENTIVA22[[Nº CAMIÓN]:[Nº CAMIÓN]],$D29,BDPREVENTIVA22[Fecha entrada],"&gt;="&amp;$L$2,BDPREVENTIVA22[Fecha entrada],"&lt;="&amp;$L$3))</f>
        <v>1200</v>
      </c>
      <c r="M29" s="41"/>
      <c r="AW29" t="str">
        <f>+IF(SUMIFS(BDPREVENTIVA22[Aceite Motor],BDPREVENTIVA22[[Nº CAMIÓN]:[Nº CAMIÓN]],$D29,BDPREVENTIVA22[[Fecha entrada]:[Fecha entrada]],"&gt;=" &amp;$L$2,BDPREVENTIVA22[[Fecha Fin]:[Fecha Fin]],"&lt;="&amp;$L$3)=0,"",SUMIFS(BDPREVENTIVA22[Aceite Motor],BDPREVENTIVA22[[Nº CAMIÓN]:[Nº CAMIÓN]],$D29,BDPREVENTIVA22[[Fecha entrada]:[Fecha entrada]],"&gt;=" &amp;$L$2,BDPREVENTIVA22[[Fecha Fin]:[Fecha Fin]],"&lt;="&amp;$L$3)&amp;" litros "&amp;BDPREVENTIVA22[[#Headers],[Aceite Motor]]&amp;", ")</f>
        <v/>
      </c>
      <c r="AX29" t="str">
        <f>+IF(SUMIFS(BDPREVENTIVA22[Anticongelante],BDPREVENTIVA22[[Nº CAMIÓN]:[Nº CAMIÓN]],$D29,BDPREVENTIVA22[[Fecha entrada]:[Fecha entrada]],"&gt;=" &amp;$L$2,BDPREVENTIVA22[[Fecha Fin]:[Fecha Fin]],"&lt;="&amp;$L$3)=0,"",SUMIFS(BDPREVENTIVA22[Anticongelante],BDPREVENTIVA22[[Nº CAMIÓN]:[Nº CAMIÓN]],$D29,BDPREVENTIVA22[[Fecha entrada]:[Fecha entrada]],"&gt;=" &amp;$L$2,BDPREVENTIVA22[[Fecha Fin]:[Fecha Fin]],"&lt;="&amp;$L$3)&amp;" litros "&amp;BDPREVENTIVA22[[#Headers],[Anticongelante]]&amp;", ")</f>
        <v/>
      </c>
      <c r="AY29" t="str">
        <f>+IF(SUMIFS(BDPREVENTIVA22[Liquido de Embrague],BDPREVENTIVA22[[Nº CAMIÓN]:[Nº CAMIÓN]],$D29,BDPREVENTIVA22[[Fecha entrada]:[Fecha entrada]],"&gt;=" &amp;$L$2,BDPREVENTIVA22[[Fecha Fin]:[Fecha Fin]],"&lt;="&amp;$L$3)=0,"",SUMIFS(BDPREVENTIVA22[Liquido de Embrague],BDPREVENTIVA22[[Nº CAMIÓN]:[Nº CAMIÓN]],$D29,BDPREVENTIVA22[[Fecha entrada]:[Fecha entrada]],"&gt;=" &amp;$L$2,BDPREVENTIVA22[[Fecha Fin]:[Fecha Fin]],"&lt;="&amp;$L$3)&amp;" litros "&amp;BDPREVENTIVA22[[#Headers],[Liquido de Embrague]]&amp;", ")</f>
        <v/>
      </c>
      <c r="AZ29" t="str">
        <f>+IF(SUMIFS(BDPREVENTIVA22[Liquido Direccion],BDPREVENTIVA22[[Nº CAMIÓN]:[Nº CAMIÓN]],$D29,BDPREVENTIVA22[[Fecha entrada]:[Fecha entrada]],"&gt;=" &amp;$L$2,BDPREVENTIVA22[[Fecha Fin]:[Fecha Fin]],"&lt;="&amp;$L$3)=0,"",SUMIFS(BDPREVENTIVA22[Liquido Direccion],BDPREVENTIVA22[[Nº CAMIÓN]:[Nº CAMIÓN]],$D29,BDPREVENTIVA22[[Fecha entrada]:[Fecha entrada]],"&gt;=" &amp;$L$2,BDPREVENTIVA22[[Fecha Fin]:[Fecha Fin]],"&lt;="&amp;$L$3)&amp;" litros "&amp;BDPREVENTIVA22[[#Headers],[Liquido Direccion]]&amp;", ")</f>
        <v/>
      </c>
      <c r="BA29" t="str">
        <f>+IF(SUMIFS(BDPREVENTIVA22[Liquido de Freno],BDPREVENTIVA22[[Nº CAMIÓN]:[Nº CAMIÓN]],$D29,BDPREVENTIVA22[[Fecha entrada]:[Fecha entrada]],"&gt;=" &amp;$L$2,BDPREVENTIVA22[[Fecha Fin]:[Fecha Fin]],"&lt;="&amp;$L$3)=0,"",SUMIFS(BDPREVENTIVA22[Liquido de Freno],BDPREVENTIVA22[[Nº CAMIÓN]:[Nº CAMIÓN]],$D29,BDPREVENTIVA22[[Fecha entrada]:[Fecha entrada]],"&gt;=" &amp;$L$2,BDPREVENTIVA22[[Fecha Fin]:[Fecha Fin]],"&lt;="&amp;$L$3)&amp;" litros "&amp;BDPREVENTIVA22[[#Headers],[Liquido de Freno]]&amp;", ")</f>
        <v/>
      </c>
      <c r="BB29" t="str">
        <f>+IF(SUMIFS(BDPREVENTIVA22[Agua Destilada],BDPREVENTIVA22[[Nº CAMIÓN]:[Nº CAMIÓN]],$D29,BDPREVENTIVA22[[Fecha entrada]:[Fecha entrada]],"&gt;=" &amp;$L$2,BDPREVENTIVA22[[Fecha Fin]:[Fecha Fin]],"&lt;="&amp;$L$3)=0,"",SUMIFS(BDPREVENTIVA22[Agua Destilada],BDPREVENTIVA22[[Nº CAMIÓN]:[Nº CAMIÓN]],$D29,BDPREVENTIVA22[[Fecha entrada]:[Fecha entrada]],"&gt;=" &amp;$L$2,BDPREVENTIVA22[[Fecha Fin]:[Fecha Fin]],"&lt;="&amp;$L$3)&amp;" litros "&amp;BDPREVENTIVA22[[#Headers],[Agua Destilada]]&amp;", ")</f>
        <v/>
      </c>
      <c r="BC29" t="str">
        <f>+IF(SUMIFS(BDPREVENTIVA22[Aceite Caja Cambios],BDPREVENTIVA22[[Nº CAMIÓN]:[Nº CAMIÓN]],$D29,BDPREVENTIVA22[[Fecha entrada]:[Fecha entrada]],"&gt;=" &amp;$L$2,BDPREVENTIVA22[[Fecha Fin]:[Fecha Fin]],"&lt;="&amp;$L$3)=0,"",SUMIFS(BDPREVENTIVA22[Aceite Caja Cambios],BDPREVENTIVA22[[Nº CAMIÓN]:[Nº CAMIÓN]],$D29,BDPREVENTIVA22[[Fecha entrada]:[Fecha entrada]],"&gt;=" &amp;$L$2,BDPREVENTIVA22[[Fecha Fin]:[Fecha Fin]],"&lt;="&amp;$L$3)&amp;" litros "&amp;BDPREVENTIVA22[[#Headers],[Aceite Caja Cambios]]&amp;", ")</f>
        <v/>
      </c>
      <c r="BD29" t="str">
        <f>+IF(SUMIFS(BDPREVENTIVA22[Acido Baterias],BDPREVENTIVA22[[Nº CAMIÓN]:[Nº CAMIÓN]],$D29,BDPREVENTIVA22[[Fecha entrada]:[Fecha entrada]],"&gt;=" &amp;$L$2,BDPREVENTIVA22[[Fecha Fin]:[Fecha Fin]],"&lt;="&amp;$L$3)=0,"",SUMIFS(BDPREVENTIVA22[Acido Baterias],BDPREVENTIVA22[[Nº CAMIÓN]:[Nº CAMIÓN]],$D29,BDPREVENTIVA22[[Fecha entrada]:[Fecha entrada]],"&gt;=" &amp;$L$2,BDPREVENTIVA22[[Fecha Fin]:[Fecha Fin]],"&lt;="&amp;$L$3)&amp;" litros "&amp;BDPREVENTIVA22[[#Headers],[Acido Baterias]]&amp;", ")</f>
        <v/>
      </c>
      <c r="BE29" t="str">
        <f>+IF(SUMIFS(BDPREVENTIVA22[Grasa],BDPREVENTIVA22[[Nº CAMIÓN]:[Nº CAMIÓN]],$D29,BDPREVENTIVA22[[Fecha entrada]:[Fecha entrada]],"&gt;=" &amp;$L$2,BDPREVENTIVA22[[Fecha Fin]:[Fecha Fin]],"&lt;="&amp;$L$3)=0,"",SUMIFS(BDPREVENTIVA22[Grasa],BDPREVENTIVA22[[Nº CAMIÓN]:[Nº CAMIÓN]],$D29,BDPREVENTIVA22[[Fecha entrada]:[Fecha entrada]],"&gt;=" &amp;$L$2,BDPREVENTIVA22[[Fecha Fin]:[Fecha Fin]],"&lt;="&amp;$L$3)&amp;" kilos "&amp;BDPREVENTIVA22[[#Headers],[Grasa]]&amp;", ")</f>
        <v xml:space="preserve">2 kilos Grasa, </v>
      </c>
      <c r="BF29" t="str">
        <f>+IF(SUMIFS(BDPREVENTIVA22[Filtro de Aceite],BDPREVENTIVA22[[Nº CAMIÓN]:[Nº CAMIÓN]],$D29,BDPREVENTIVA22[[Fecha entrada]:[Fecha entrada]],"&gt;=" &amp;$L$2,BDPREVENTIVA22[[Fecha Fin]:[Fecha Fin]],"&lt;="&amp;$L$3)=0,"",SUMIFS(BDPREVENTIVA22[Filtro de Aceite],BDPREVENTIVA22[[Nº CAMIÓN]:[Nº CAMIÓN]],$D29,BDPREVENTIVA22[[Fecha entrada]:[Fecha entrada]],"&gt;=" &amp;$L$2,BDPREVENTIVA22[[Fecha Fin]:[Fecha Fin]],"&lt;="&amp;$L$3)&amp;" uds "&amp;BDPREVENTIVA22[[#Headers],[Filtro de Aceite]]&amp;", ")</f>
        <v/>
      </c>
      <c r="BG29" t="str">
        <f>+IF(SUMIFS(BDPREVENTIVA22[Filtro de Aire],BDPREVENTIVA22[[Nº CAMIÓN]:[Nº CAMIÓN]],$D29,BDPREVENTIVA22[[Fecha entrada]:[Fecha entrada]],"&gt;=" &amp;$L$2,BDPREVENTIVA22[[Fecha Fin]:[Fecha Fin]],"&lt;="&amp;$L$3)=0,"",SUMIFS(BDPREVENTIVA22[Filtro de Aire],BDPREVENTIVA22[[Nº CAMIÓN]:[Nº CAMIÓN]],$D29,BDPREVENTIVA22[[Fecha entrada]:[Fecha entrada]],"&gt;=" &amp;$L$2,BDPREVENTIVA22[[Fecha Fin]:[Fecha Fin]],"&lt;="&amp;$L$3)&amp;" uds "&amp;BDPREVENTIVA22[[#Headers],[Filtro de Aire]]&amp;", ")</f>
        <v/>
      </c>
      <c r="BH29" t="str">
        <f>+IF(SUMIFS(BDPREVENTIVA22[Filtro de Gasoil],BDPREVENTIVA22[[Nº CAMIÓN]:[Nº CAMIÓN]],$D29,BDPREVENTIVA22[[Fecha entrada]:[Fecha entrada]],"&gt;=" &amp;$L$2,BDPREVENTIVA22[[Fecha Fin]:[Fecha Fin]],"&lt;="&amp;$L$3)=0,"",SUMIFS(BDPREVENTIVA22[Filtro de Gasoil],BDPREVENTIVA22[[Nº CAMIÓN]:[Nº CAMIÓN]],$D29,BDPREVENTIVA22[[Fecha entrada]:[Fecha entrada]],"&gt;=" &amp;$L$2,BDPREVENTIVA22[[Fecha Fin]:[Fecha Fin]],"&lt;="&amp;$L$3)&amp;" uds "&amp;BDPREVENTIVA22[[#Headers],[Filtro de Gasoil]]&amp;", ")</f>
        <v/>
      </c>
      <c r="BI29" t="str">
        <f>+IF(SUMIFS(BDPREVENTIVA22[Filtro Hidraulico],BDPREVENTIVA22[[Nº CAMIÓN]:[Nº CAMIÓN]],$D29,BDPREVENTIVA22[[Fecha entrada]:[Fecha entrada]],"&gt;=" &amp;$L$2,BDPREVENTIVA22[[Fecha Fin]:[Fecha Fin]],"&lt;="&amp;$L$3)=0,"",SUMIFS(BDPREVENTIVA22[Filtro Hidraulico],BDPREVENTIVA22[[Nº CAMIÓN]:[Nº CAMIÓN]],$D29,BDPREVENTIVA22[[Fecha entrada]:[Fecha entrada]],"&gt;=" &amp;$L$2,BDPREVENTIVA22[[Fecha Fin]:[Fecha Fin]],"&lt;="&amp;$L$3)&amp;" uds "&amp;BDPREVENTIVA22[[#Headers],[Filtro Hidraulico]]&amp;", ")</f>
        <v/>
      </c>
      <c r="BJ29" t="str">
        <f>+IF(SUMIFS(BDPREVENTIVA22[Filtro Separador de Gasoil],BDPREVENTIVA22[[Nº CAMIÓN]:[Nº CAMIÓN]],$D29,BDPREVENTIVA22[[Fecha entrada]:[Fecha entrada]],"&gt;=" &amp;$L$2,BDPREVENTIVA22[[Fecha Fin]:[Fecha Fin]],"&lt;="&amp;$L$3)=0,"",SUMIFS(BDPREVENTIVA22[Filtro Separador de Gasoil],BDPREVENTIVA22[[Nº CAMIÓN]:[Nº CAMIÓN]],$D29,BDPREVENTIVA22[[Fecha entrada]:[Fecha entrada]],"&gt;=" &amp;$L$2,BDPREVENTIVA22[[Fecha Fin]:[Fecha Fin]],"&lt;="&amp;$L$3)&amp;" uds "&amp;BDPREVENTIVA22[[#Headers],[Filtro Separador de Gasoil]]&amp;", ")</f>
        <v/>
      </c>
      <c r="BK29" t="str">
        <f>+IF(SUMIFS(BDPREVENTIVA22[Pre-Filtro de Gasoil],BDPREVENTIVA22[[Nº CAMIÓN]:[Nº CAMIÓN]],$D29,BDPREVENTIVA22[[Fecha entrada]:[Fecha entrada]],"&gt;=" &amp;$L$2,BDPREVENTIVA22[[Fecha Fin]:[Fecha Fin]],"&lt;="&amp;$L$3)=0,"",SUMIFS(BDPREVENTIVA22[Pre-Filtro de Gasoil],BDPREVENTIVA22[[Nº CAMIÓN]:[Nº CAMIÓN]],$D29,BDPREVENTIVA22[[Fecha entrada]:[Fecha entrada]],"&gt;=" &amp;$L$2,BDPREVENTIVA22[[Fecha Fin]:[Fecha Fin]],"&lt;="&amp;$L$3)&amp;" uds "&amp;BDPREVENTIVA22[[#Headers],[Pre-Filtro de Gasoil]]&amp;", ")</f>
        <v/>
      </c>
      <c r="EC29" t="e">
        <v>#NAME?</v>
      </c>
      <c r="ED29" t="e">
        <v>#NAME?</v>
      </c>
      <c r="EE29" t="e">
        <v>#NAME?</v>
      </c>
      <c r="EF29" t="e">
        <v>#NAME?</v>
      </c>
      <c r="EG29" t="e">
        <v>#NAME?</v>
      </c>
      <c r="EH29" t="e">
        <v>#NAME?</v>
      </c>
      <c r="EI29" t="e">
        <v>#NAME?</v>
      </c>
      <c r="EJ29" t="e">
        <v>#NAME?</v>
      </c>
      <c r="EK29" t="e">
        <v>#NAME?</v>
      </c>
      <c r="EL29" t="e">
        <v>#NAME?</v>
      </c>
      <c r="EM29" t="e">
        <v>#NAME?</v>
      </c>
      <c r="EN29" t="e">
        <v>#NAME?</v>
      </c>
      <c r="EO29" t="e">
        <v>#NAME?</v>
      </c>
      <c r="EP29" t="e">
        <v>#NAME?</v>
      </c>
      <c r="EQ29" t="e">
        <v>#NAME?</v>
      </c>
    </row>
    <row r="30" spans="2:147" ht="49.15" customHeight="1" x14ac:dyDescent="0.2">
      <c r="B30" s="544"/>
      <c r="C30" s="221" t="s">
        <v>867</v>
      </c>
      <c r="D30" s="46" t="s">
        <v>173</v>
      </c>
      <c r="E30" s="47">
        <v>771473</v>
      </c>
      <c r="F30" s="47">
        <f>+COUNTIFS(BDPREVENTIVA22[[Nº CAMIÓN]:[Nº CAMIÓN]],$D30,BDPREVENTIVA22[[Fecha entrada]:[Fecha entrada]],"&gt;=" &amp;$L$2,BDPREVENTIVA22[[Fecha Fin]:[Fecha Fin]],"&lt;="&amp;$L$3,BDPREVENTIVA22[[Tipo de Mantenimiento]:[Tipo de Mantenimiento]],"Mensual")</f>
        <v>1</v>
      </c>
      <c r="G30" s="47">
        <f>+COUNTIFS(BDPREVENTIVA22[[Nº CAMIÓN]:[Nº CAMIÓN]],$D30,BDPREVENTIVA22[[Fecha entrada]:[Fecha entrada]],"&gt;=" &amp;$L$2,BDPREVENTIVA22[[Fecha Fin]:[Fecha Fin]],"&lt;="&amp;$L$3,BDPREVENTIVA22[[Tipo de Mantenimiento]:[Tipo de Mantenimiento]],"Semestral")+COUNTIFS(BDPREVENTIVA22[[Nº CAMIÓN]:[Nº CAMIÓN]],$D30,BDPREVENTIVA22[[Fecha entrada]:[Fecha entrada]],"&gt;=" &amp;$L$2,BDPREVENTIVA22[[Fecha Fin]:[Fecha Fin]],"&lt;="&amp;$L$3,BDPREVENTIVA22[[Tipo de Mantenimiento]:[Tipo de Mantenimiento]],"Cuatrimestral")</f>
        <v>0</v>
      </c>
      <c r="H30" s="47">
        <f>+COUNTIFS(BDPREVENTIVA22[[Nº CAMIÓN]:[Nº CAMIÓN]],$D30,BDPREVENTIVA22[[Fecha entrada]:[Fecha entrada]],"&gt;=" &amp;$L$2,BDPREVENTIVA22[[Fecha Fin]:[Fecha Fin]],"&lt;="&amp;$L$3,BDPREVENTIVA22[[Tipo de Mantenimiento]:[Tipo de Mantenimiento]],"Anual")</f>
        <v>0</v>
      </c>
      <c r="I30" s="47">
        <f t="shared" si="5"/>
        <v>1</v>
      </c>
      <c r="J30" s="47" t="str">
        <f>+IF(COUNTIFS(BDPREVENTIVA22[Tall/Rep],AUSERD,BDPREVENTIVA22[Nº CAMIÓN],$D30,BDPREVENTIVA22[[Fecha entrada]:[Fecha entrada]],"&gt;=" &amp;$L$2,BDPREVENTIVA22[[Fecha Fin]:[Fecha Fin]],"&lt;="&amp;$L$3)=0,"",COUNTIFS(BDPREVENTIVA22[Tall/Rep],AUSERD,BDPREVENTIVA22[Nº CAMIÓN],$D30,BDPREVENTIVA22[[Fecha entrada]:[Fecha entrada]],"&gt;=" &amp;$L$2,BDPREVENTIVA22[[Fecha Fin]:[Fecha Fin]],"&lt;="&amp;$L$3)&amp;" "&amp;AUSERD&amp;", ")&amp;IF(COUNTIFS(BDPREVENTIVA22[Tall/Rep],AAIUN,BDPREVENTIVA22[Nº CAMIÓN],$D30,BDPREVENTIVA22[[Fecha entrada]:[Fecha entrada]],"&gt;=" &amp;$L$2,BDPREVENTIVA22[[Fecha Fin]:[Fecha Fin]],"&lt;="&amp;$L$3)=0,"",COUNTIFS(BDPREVENTIVA22[Tall/Rep],AAIUN,BDPREVENTIVA22[Nº CAMIÓN],$D30,BDPREVENTIVA22[[Fecha entrada]:[Fecha entrada]],"&gt;=" &amp;$L$2,BDPREVENTIVA22[[Fecha Fin]:[Fecha Fin]],"&lt;="&amp;$L$3)&amp;" "&amp;AAIUN&amp;", ")&amp;IF(COUNTIFS(BDPREVENTIVA22[Tall/Rep],BOUJDUR,BDPREVENTIVA22[Nº CAMIÓN],$D30,BDPREVENTIVA22[[Fecha entrada]:[Fecha entrada]],"&gt;=" &amp;$L$2,BDPREVENTIVA22[[Fecha Fin]:[Fecha Fin]],"&lt;="&amp;$L$3)=0,"",COUNTIFS(BDPREVENTIVA22[Tall/Rep],BOUJDUR,BDPREVENTIVA22[Nº CAMIÓN],$D30,BDPREVENTIVA22[[Fecha entrada]:[Fecha entrada]],"&gt;=" &amp;$L$2,BDPREVENTIVA22[[Fecha Fin]:[Fecha Fin]],"&lt;="&amp;$L$3)&amp;" "&amp;BOUJDUR&amp;", ")&amp;IF(COUNTIFS(BDPREVENTIVA22[Tall/Rep],ATC,BDPREVENTIVA22[Nº CAMIÓN],$D30,BDPREVENTIVA22[[Fecha entrada]:[Fecha entrada]],"&gt;=" &amp;$L$2,BDPREVENTIVA22[[Fecha Fin]:[Fecha Fin]],"&lt;="&amp;$L$3)=0,"",COUNTIFS(BDPREVENTIVA22[Tall/Rep],ATC,BDPREVENTIVA22[Nº CAMIÓN],$D30,BDPREVENTIVA22[[Fecha entrada]:[Fecha entrada]],"&gt;=" &amp;$L$2,BDPREVENTIVA22[[Fecha Fin]:[Fecha Fin]],"&lt;="&amp;$L$3)&amp;" "&amp;ATC&amp;", ")&amp;IF(COUNTIFS(BDPREVENTIVA22[Tall/Rep],SMARA,BDPREVENTIVA22[Nº CAMIÓN],$D30,BDPREVENTIVA22[[Fecha entrada]:[Fecha entrada]],"&gt;=" &amp;$L$2,BDPREVENTIVA22[[Fecha Fin]:[Fecha Fin]],"&lt;="&amp;$L$3)=0,"",COUNTIFS(BDPREVENTIVA22[Tall/Rep],SMARA,BDPREVENTIVA22[Nº CAMIÓN],$D30,BDPREVENTIVA22[[Fecha entrada]:[Fecha entrada]],"&gt;=" &amp;$L$2,BDPREVENTIVA22[[Fecha Fin]:[Fecha Fin]],"&lt;="&amp;$L$3)&amp;" "&amp;SMARA&amp;", ")&amp;IF(COUNTIFS(BDPREVENTIVA22[Tall/Rep],DAJLA,BDPREVENTIVA22[Nº CAMIÓN],$D30,BDPREVENTIVA22[[Fecha entrada]:[Fecha entrada]],"&gt;=" &amp;$L$2,BDPREVENTIVA22[[Fecha Fin]:[Fecha Fin]],"&lt;="&amp;$L$3)=0,"",COUNTIFS(BDPREVENTIVA22[Tall/Rep],DAJLA,BDPREVENTIVA22[Nº CAMIÓN],$D30,BDPREVENTIVA22[[Fecha entrada]:[Fecha entrada]],"&gt;=" &amp;$L$2,BDPREVENTIVA22[[Fecha Fin]:[Fecha Fin]],"&lt;="&amp;$L$3)&amp;" "&amp;DAJLA&amp;", ")&amp;IF(COUNTIFS(BDPREVENTIVA22[Tall/Rep],TRANSPORT,BDPREVENTIVA22[Nº CAMIÓN],$D30,BDPREVENTIVA22[[Fecha entrada]:[Fecha entrada]],"&gt;=" &amp;$L$2,BDPREVENTIVA22[[Fecha Fin]:[Fecha Fin]],"&lt;="&amp;$L$3)=0,"",COUNTIFS(BDPREVENTIVA22[Tall/Rep],TRANSPORT,BDPREVENTIVA22[Nº CAMIÓN],$D30,BDPREVENTIVA22[[Fecha entrada]:[Fecha entrada]],"&gt;=" &amp;$L$2,BDPREVENTIVA22[[Fecha Fin]:[Fecha Fin]],"&lt;="&amp;$L$3)&amp;" "&amp;TRANSPORT&amp;", ")</f>
        <v xml:space="preserve">1 TR BOUJDUR, </v>
      </c>
      <c r="K30" s="222" t="str">
        <f t="shared" si="4"/>
        <v/>
      </c>
      <c r="L30" s="223" t="str">
        <f>+IF(SUMIFS(BDPREVENTIVA22[[coste mantenimiento]:[coste mantenimiento]],BDPREVENTIVA22[[Nº CAMIÓN]:[Nº CAMIÓN]],$D30,BDPREVENTIVA22[Fecha entrada],"&gt;="&amp;$L$2,BDPREVENTIVA22[Fecha entrada],"&lt;="&amp;$L$3)=0,"",SUMIFS(BDPREVENTIVA22[[coste mantenimiento]:[coste mantenimiento]],BDPREVENTIVA22[[Nº CAMIÓN]:[Nº CAMIÓN]],$D30,BDPREVENTIVA22[Fecha entrada],"&gt;="&amp;$L$2,BDPREVENTIVA22[Fecha entrada],"&lt;="&amp;$L$3))</f>
        <v/>
      </c>
      <c r="M30" s="47"/>
      <c r="AW30" t="str">
        <f>+IF(SUMIFS(BDPREVENTIVA22[Aceite Motor],BDPREVENTIVA22[[Nº CAMIÓN]:[Nº CAMIÓN]],$D30,BDPREVENTIVA22[[Fecha entrada]:[Fecha entrada]],"&gt;=" &amp;$L$2,BDPREVENTIVA22[[Fecha Fin]:[Fecha Fin]],"&lt;="&amp;$L$3)=0,"",SUMIFS(BDPREVENTIVA22[Aceite Motor],BDPREVENTIVA22[[Nº CAMIÓN]:[Nº CAMIÓN]],$D30,BDPREVENTIVA22[[Fecha entrada]:[Fecha entrada]],"&gt;=" &amp;$L$2,BDPREVENTIVA22[[Fecha Fin]:[Fecha Fin]],"&lt;="&amp;$L$3)&amp;" litros "&amp;BDPREVENTIVA22[[#Headers],[Aceite Motor]]&amp;", ")</f>
        <v/>
      </c>
      <c r="AX30" t="str">
        <f>+IF(SUMIFS(BDPREVENTIVA22[Anticongelante],BDPREVENTIVA22[[Nº CAMIÓN]:[Nº CAMIÓN]],$D30,BDPREVENTIVA22[[Fecha entrada]:[Fecha entrada]],"&gt;=" &amp;$L$2,BDPREVENTIVA22[[Fecha Fin]:[Fecha Fin]],"&lt;="&amp;$L$3)=0,"",SUMIFS(BDPREVENTIVA22[Anticongelante],BDPREVENTIVA22[[Nº CAMIÓN]:[Nº CAMIÓN]],$D30,BDPREVENTIVA22[[Fecha entrada]:[Fecha entrada]],"&gt;=" &amp;$L$2,BDPREVENTIVA22[[Fecha Fin]:[Fecha Fin]],"&lt;="&amp;$L$3)&amp;" litros "&amp;BDPREVENTIVA22[[#Headers],[Anticongelante]]&amp;", ")</f>
        <v/>
      </c>
      <c r="AY30" t="str">
        <f>+IF(SUMIFS(BDPREVENTIVA22[Liquido de Embrague],BDPREVENTIVA22[[Nº CAMIÓN]:[Nº CAMIÓN]],$D30,BDPREVENTIVA22[[Fecha entrada]:[Fecha entrada]],"&gt;=" &amp;$L$2,BDPREVENTIVA22[[Fecha Fin]:[Fecha Fin]],"&lt;="&amp;$L$3)=0,"",SUMIFS(BDPREVENTIVA22[Liquido de Embrague],BDPREVENTIVA22[[Nº CAMIÓN]:[Nº CAMIÓN]],$D30,BDPREVENTIVA22[[Fecha entrada]:[Fecha entrada]],"&gt;=" &amp;$L$2,BDPREVENTIVA22[[Fecha Fin]:[Fecha Fin]],"&lt;="&amp;$L$3)&amp;" litros "&amp;BDPREVENTIVA22[[#Headers],[Liquido de Embrague]]&amp;", ")</f>
        <v/>
      </c>
      <c r="AZ30" t="str">
        <f>+IF(SUMIFS(BDPREVENTIVA22[Liquido Direccion],BDPREVENTIVA22[[Nº CAMIÓN]:[Nº CAMIÓN]],$D30,BDPREVENTIVA22[[Fecha entrada]:[Fecha entrada]],"&gt;=" &amp;$L$2,BDPREVENTIVA22[[Fecha Fin]:[Fecha Fin]],"&lt;="&amp;$L$3)=0,"",SUMIFS(BDPREVENTIVA22[Liquido Direccion],BDPREVENTIVA22[[Nº CAMIÓN]:[Nº CAMIÓN]],$D30,BDPREVENTIVA22[[Fecha entrada]:[Fecha entrada]],"&gt;=" &amp;$L$2,BDPREVENTIVA22[[Fecha Fin]:[Fecha Fin]],"&lt;="&amp;$L$3)&amp;" litros "&amp;BDPREVENTIVA22[[#Headers],[Liquido Direccion]]&amp;", ")</f>
        <v/>
      </c>
      <c r="BA30" t="str">
        <f>+IF(SUMIFS(BDPREVENTIVA22[Liquido de Freno],BDPREVENTIVA22[[Nº CAMIÓN]:[Nº CAMIÓN]],$D30,BDPREVENTIVA22[[Fecha entrada]:[Fecha entrada]],"&gt;=" &amp;$L$2,BDPREVENTIVA22[[Fecha Fin]:[Fecha Fin]],"&lt;="&amp;$L$3)=0,"",SUMIFS(BDPREVENTIVA22[Liquido de Freno],BDPREVENTIVA22[[Nº CAMIÓN]:[Nº CAMIÓN]],$D30,BDPREVENTIVA22[[Fecha entrada]:[Fecha entrada]],"&gt;=" &amp;$L$2,BDPREVENTIVA22[[Fecha Fin]:[Fecha Fin]],"&lt;="&amp;$L$3)&amp;" litros "&amp;BDPREVENTIVA22[[#Headers],[Liquido de Freno]]&amp;", ")</f>
        <v/>
      </c>
      <c r="BB30" t="str">
        <f>+IF(SUMIFS(BDPREVENTIVA22[Agua Destilada],BDPREVENTIVA22[[Nº CAMIÓN]:[Nº CAMIÓN]],$D30,BDPREVENTIVA22[[Fecha entrada]:[Fecha entrada]],"&gt;=" &amp;$L$2,BDPREVENTIVA22[[Fecha Fin]:[Fecha Fin]],"&lt;="&amp;$L$3)=0,"",SUMIFS(BDPREVENTIVA22[Agua Destilada],BDPREVENTIVA22[[Nº CAMIÓN]:[Nº CAMIÓN]],$D30,BDPREVENTIVA22[[Fecha entrada]:[Fecha entrada]],"&gt;=" &amp;$L$2,BDPREVENTIVA22[[Fecha Fin]:[Fecha Fin]],"&lt;="&amp;$L$3)&amp;" litros "&amp;BDPREVENTIVA22[[#Headers],[Agua Destilada]]&amp;", ")</f>
        <v/>
      </c>
      <c r="BC30" t="str">
        <f>+IF(SUMIFS(BDPREVENTIVA22[Aceite Caja Cambios],BDPREVENTIVA22[[Nº CAMIÓN]:[Nº CAMIÓN]],$D30,BDPREVENTIVA22[[Fecha entrada]:[Fecha entrada]],"&gt;=" &amp;$L$2,BDPREVENTIVA22[[Fecha Fin]:[Fecha Fin]],"&lt;="&amp;$L$3)=0,"",SUMIFS(BDPREVENTIVA22[Aceite Caja Cambios],BDPREVENTIVA22[[Nº CAMIÓN]:[Nº CAMIÓN]],$D30,BDPREVENTIVA22[[Fecha entrada]:[Fecha entrada]],"&gt;=" &amp;$L$2,BDPREVENTIVA22[[Fecha Fin]:[Fecha Fin]],"&lt;="&amp;$L$3)&amp;" litros "&amp;BDPREVENTIVA22[[#Headers],[Aceite Caja Cambios]]&amp;", ")</f>
        <v/>
      </c>
      <c r="BD30" t="str">
        <f>+IF(SUMIFS(BDPREVENTIVA22[Acido Baterias],BDPREVENTIVA22[[Nº CAMIÓN]:[Nº CAMIÓN]],$D30,BDPREVENTIVA22[[Fecha entrada]:[Fecha entrada]],"&gt;=" &amp;$L$2,BDPREVENTIVA22[[Fecha Fin]:[Fecha Fin]],"&lt;="&amp;$L$3)=0,"",SUMIFS(BDPREVENTIVA22[Acido Baterias],BDPREVENTIVA22[[Nº CAMIÓN]:[Nº CAMIÓN]],$D30,BDPREVENTIVA22[[Fecha entrada]:[Fecha entrada]],"&gt;=" &amp;$L$2,BDPREVENTIVA22[[Fecha Fin]:[Fecha Fin]],"&lt;="&amp;$L$3)&amp;" litros "&amp;BDPREVENTIVA22[[#Headers],[Acido Baterias]]&amp;", ")</f>
        <v/>
      </c>
      <c r="BE30" t="str">
        <f>+IF(SUMIFS(BDPREVENTIVA22[Grasa],BDPREVENTIVA22[[Nº CAMIÓN]:[Nº CAMIÓN]],$D30,BDPREVENTIVA22[[Fecha entrada]:[Fecha entrada]],"&gt;=" &amp;$L$2,BDPREVENTIVA22[[Fecha Fin]:[Fecha Fin]],"&lt;="&amp;$L$3)=0,"",SUMIFS(BDPREVENTIVA22[Grasa],BDPREVENTIVA22[[Nº CAMIÓN]:[Nº CAMIÓN]],$D30,BDPREVENTIVA22[[Fecha entrada]:[Fecha entrada]],"&gt;=" &amp;$L$2,BDPREVENTIVA22[[Fecha Fin]:[Fecha Fin]],"&lt;="&amp;$L$3)&amp;" kilos "&amp;BDPREVENTIVA22[[#Headers],[Grasa]]&amp;", ")</f>
        <v/>
      </c>
      <c r="BF30" t="str">
        <f>+IF(SUMIFS(BDPREVENTIVA22[Filtro de Aceite],BDPREVENTIVA22[[Nº CAMIÓN]:[Nº CAMIÓN]],$D30,BDPREVENTIVA22[[Fecha entrada]:[Fecha entrada]],"&gt;=" &amp;$L$2,BDPREVENTIVA22[[Fecha Fin]:[Fecha Fin]],"&lt;="&amp;$L$3)=0,"",SUMIFS(BDPREVENTIVA22[Filtro de Aceite],BDPREVENTIVA22[[Nº CAMIÓN]:[Nº CAMIÓN]],$D30,BDPREVENTIVA22[[Fecha entrada]:[Fecha entrada]],"&gt;=" &amp;$L$2,BDPREVENTIVA22[[Fecha Fin]:[Fecha Fin]],"&lt;="&amp;$L$3)&amp;" uds "&amp;BDPREVENTIVA22[[#Headers],[Filtro de Aceite]]&amp;", ")</f>
        <v/>
      </c>
      <c r="BG30" t="str">
        <f>+IF(SUMIFS(BDPREVENTIVA22[Filtro de Aire],BDPREVENTIVA22[[Nº CAMIÓN]:[Nº CAMIÓN]],$D30,BDPREVENTIVA22[[Fecha entrada]:[Fecha entrada]],"&gt;=" &amp;$L$2,BDPREVENTIVA22[[Fecha Fin]:[Fecha Fin]],"&lt;="&amp;$L$3)=0,"",SUMIFS(BDPREVENTIVA22[Filtro de Aire],BDPREVENTIVA22[[Nº CAMIÓN]:[Nº CAMIÓN]],$D30,BDPREVENTIVA22[[Fecha entrada]:[Fecha entrada]],"&gt;=" &amp;$L$2,BDPREVENTIVA22[[Fecha Fin]:[Fecha Fin]],"&lt;="&amp;$L$3)&amp;" uds "&amp;BDPREVENTIVA22[[#Headers],[Filtro de Aire]]&amp;", ")</f>
        <v/>
      </c>
      <c r="BH30" t="str">
        <f>+IF(SUMIFS(BDPREVENTIVA22[Filtro de Gasoil],BDPREVENTIVA22[[Nº CAMIÓN]:[Nº CAMIÓN]],$D30,BDPREVENTIVA22[[Fecha entrada]:[Fecha entrada]],"&gt;=" &amp;$L$2,BDPREVENTIVA22[[Fecha Fin]:[Fecha Fin]],"&lt;="&amp;$L$3)=0,"",SUMIFS(BDPREVENTIVA22[Filtro de Gasoil],BDPREVENTIVA22[[Nº CAMIÓN]:[Nº CAMIÓN]],$D30,BDPREVENTIVA22[[Fecha entrada]:[Fecha entrada]],"&gt;=" &amp;$L$2,BDPREVENTIVA22[[Fecha Fin]:[Fecha Fin]],"&lt;="&amp;$L$3)&amp;" uds "&amp;BDPREVENTIVA22[[#Headers],[Filtro de Gasoil]]&amp;", ")</f>
        <v/>
      </c>
      <c r="BI30" t="str">
        <f>+IF(SUMIFS(BDPREVENTIVA22[Filtro Hidraulico],BDPREVENTIVA22[[Nº CAMIÓN]:[Nº CAMIÓN]],$D30,BDPREVENTIVA22[[Fecha entrada]:[Fecha entrada]],"&gt;=" &amp;$L$2,BDPREVENTIVA22[[Fecha Fin]:[Fecha Fin]],"&lt;="&amp;$L$3)=0,"",SUMIFS(BDPREVENTIVA22[Filtro Hidraulico],BDPREVENTIVA22[[Nº CAMIÓN]:[Nº CAMIÓN]],$D30,BDPREVENTIVA22[[Fecha entrada]:[Fecha entrada]],"&gt;=" &amp;$L$2,BDPREVENTIVA22[[Fecha Fin]:[Fecha Fin]],"&lt;="&amp;$L$3)&amp;" uds "&amp;BDPREVENTIVA22[[#Headers],[Filtro Hidraulico]]&amp;", ")</f>
        <v/>
      </c>
      <c r="BJ30" t="str">
        <f>+IF(SUMIFS(BDPREVENTIVA22[Filtro Separador de Gasoil],BDPREVENTIVA22[[Nº CAMIÓN]:[Nº CAMIÓN]],$D30,BDPREVENTIVA22[[Fecha entrada]:[Fecha entrada]],"&gt;=" &amp;$L$2,BDPREVENTIVA22[[Fecha Fin]:[Fecha Fin]],"&lt;="&amp;$L$3)=0,"",SUMIFS(BDPREVENTIVA22[Filtro Separador de Gasoil],BDPREVENTIVA22[[Nº CAMIÓN]:[Nº CAMIÓN]],$D30,BDPREVENTIVA22[[Fecha entrada]:[Fecha entrada]],"&gt;=" &amp;$L$2,BDPREVENTIVA22[[Fecha Fin]:[Fecha Fin]],"&lt;="&amp;$L$3)&amp;" uds "&amp;BDPREVENTIVA22[[#Headers],[Filtro Separador de Gasoil]]&amp;", ")</f>
        <v/>
      </c>
      <c r="BK30" t="str">
        <f>+IF(SUMIFS(BDPREVENTIVA22[Pre-Filtro de Gasoil],BDPREVENTIVA22[[Nº CAMIÓN]:[Nº CAMIÓN]],$D30,BDPREVENTIVA22[[Fecha entrada]:[Fecha entrada]],"&gt;=" &amp;$L$2,BDPREVENTIVA22[[Fecha Fin]:[Fecha Fin]],"&lt;="&amp;$L$3)=0,"",SUMIFS(BDPREVENTIVA22[Pre-Filtro de Gasoil],BDPREVENTIVA22[[Nº CAMIÓN]:[Nº CAMIÓN]],$D30,BDPREVENTIVA22[[Fecha entrada]:[Fecha entrada]],"&gt;=" &amp;$L$2,BDPREVENTIVA22[[Fecha Fin]:[Fecha Fin]],"&lt;="&amp;$L$3)&amp;" uds "&amp;BDPREVENTIVA22[[#Headers],[Pre-Filtro de Gasoil]]&amp;", ")</f>
        <v/>
      </c>
      <c r="EC30" t="e">
        <v>#NAME?</v>
      </c>
      <c r="ED30" t="e">
        <v>#NAME?</v>
      </c>
      <c r="EE30" t="e">
        <v>#NAME?</v>
      </c>
      <c r="EF30" t="e">
        <v>#NAME?</v>
      </c>
      <c r="EG30" t="e">
        <v>#NAME?</v>
      </c>
      <c r="EH30" t="e">
        <v>#NAME?</v>
      </c>
      <c r="EI30" t="e">
        <v>#NAME?</v>
      </c>
      <c r="EJ30" t="e">
        <v>#NAME?</v>
      </c>
      <c r="EK30" t="e">
        <v>#NAME?</v>
      </c>
      <c r="EL30" t="e">
        <v>#NAME?</v>
      </c>
      <c r="EM30" t="e">
        <v>#NAME?</v>
      </c>
      <c r="EN30" t="e">
        <v>#NAME?</v>
      </c>
      <c r="EO30" t="e">
        <v>#NAME?</v>
      </c>
      <c r="EP30" t="e">
        <v>#NAME?</v>
      </c>
      <c r="EQ30" t="e">
        <v>#NAME?</v>
      </c>
    </row>
    <row r="31" spans="2:147" ht="51.6" customHeight="1" x14ac:dyDescent="0.2">
      <c r="B31" s="544"/>
      <c r="C31" s="221" t="s">
        <v>73</v>
      </c>
      <c r="D31" s="48" t="s">
        <v>186</v>
      </c>
      <c r="E31" s="41">
        <v>771484</v>
      </c>
      <c r="F31" s="41">
        <f>+COUNTIFS(BDPREVENTIVA22[[Nº CAMIÓN]:[Nº CAMIÓN]],$D31,BDPREVENTIVA22[[Fecha entrada]:[Fecha entrada]],"&gt;=" &amp;$L$2,BDPREVENTIVA22[[Fecha Fin]:[Fecha Fin]],"&lt;="&amp;$L$3,BDPREVENTIVA22[[Tipo de Mantenimiento]:[Tipo de Mantenimiento]],"Mensual")</f>
        <v>1</v>
      </c>
      <c r="G31" s="41">
        <f>+COUNTIFS(BDPREVENTIVA22[[Nº CAMIÓN]:[Nº CAMIÓN]],$D31,BDPREVENTIVA22[[Fecha entrada]:[Fecha entrada]],"&gt;=" &amp;$L$2,BDPREVENTIVA22[[Fecha Fin]:[Fecha Fin]],"&lt;="&amp;$L$3,BDPREVENTIVA22[[Tipo de Mantenimiento]:[Tipo de Mantenimiento]],"Semestral")+COUNTIFS(BDPREVENTIVA22[[Nº CAMIÓN]:[Nº CAMIÓN]],$D31,BDPREVENTIVA22[[Fecha entrada]:[Fecha entrada]],"&gt;=" &amp;$L$2,BDPREVENTIVA22[[Fecha Fin]:[Fecha Fin]],"&lt;="&amp;$L$3,BDPREVENTIVA22[[Tipo de Mantenimiento]:[Tipo de Mantenimiento]],"Cuatrimestral")</f>
        <v>0</v>
      </c>
      <c r="H31" s="41">
        <f>+COUNTIFS(BDPREVENTIVA22[[Nº CAMIÓN]:[Nº CAMIÓN]],$D31,BDPREVENTIVA22[[Fecha entrada]:[Fecha entrada]],"&gt;=" &amp;$L$2,BDPREVENTIVA22[[Fecha Fin]:[Fecha Fin]],"&lt;="&amp;$L$3,BDPREVENTIVA22[[Tipo de Mantenimiento]:[Tipo de Mantenimiento]],"Anual")</f>
        <v>0</v>
      </c>
      <c r="I31" s="41">
        <f t="shared" ref="I31" si="6">+SUM(F31:H31)</f>
        <v>1</v>
      </c>
      <c r="J31" s="41" t="str">
        <f>+IF(COUNTIFS(BDPREVENTIVA22[Tall/Rep],AUSERD,BDPREVENTIVA22[Nº CAMIÓN],$D31,BDPREVENTIVA22[[Fecha entrada]:[Fecha entrada]],"&gt;=" &amp;$L$2,BDPREVENTIVA22[[Fecha Fin]:[Fecha Fin]],"&lt;="&amp;$L$3)=0,"",COUNTIFS(BDPREVENTIVA22[Tall/Rep],AUSERD,BDPREVENTIVA22[Nº CAMIÓN],$D31,BDPREVENTIVA22[[Fecha entrada]:[Fecha entrada]],"&gt;=" &amp;$L$2,BDPREVENTIVA22[[Fecha Fin]:[Fecha Fin]],"&lt;="&amp;$L$3)&amp;" "&amp;AUSERD&amp;", ")&amp;IF(COUNTIFS(BDPREVENTIVA22[Tall/Rep],AAIUN,BDPREVENTIVA22[Nº CAMIÓN],$D31,BDPREVENTIVA22[[Fecha entrada]:[Fecha entrada]],"&gt;=" &amp;$L$2,BDPREVENTIVA22[[Fecha Fin]:[Fecha Fin]],"&lt;="&amp;$L$3)=0,"",COUNTIFS(BDPREVENTIVA22[Tall/Rep],AAIUN,BDPREVENTIVA22[Nº CAMIÓN],$D31,BDPREVENTIVA22[[Fecha entrada]:[Fecha entrada]],"&gt;=" &amp;$L$2,BDPREVENTIVA22[[Fecha Fin]:[Fecha Fin]],"&lt;="&amp;$L$3)&amp;" "&amp;AAIUN&amp;", ")&amp;IF(COUNTIFS(BDPREVENTIVA22[Tall/Rep],BOUJDUR,BDPREVENTIVA22[Nº CAMIÓN],$D31,BDPREVENTIVA22[[Fecha entrada]:[Fecha entrada]],"&gt;=" &amp;$L$2,BDPREVENTIVA22[[Fecha Fin]:[Fecha Fin]],"&lt;="&amp;$L$3)=0,"",COUNTIFS(BDPREVENTIVA22[Tall/Rep],BOUJDUR,BDPREVENTIVA22[Nº CAMIÓN],$D31,BDPREVENTIVA22[[Fecha entrada]:[Fecha entrada]],"&gt;=" &amp;$L$2,BDPREVENTIVA22[[Fecha Fin]:[Fecha Fin]],"&lt;="&amp;$L$3)&amp;" "&amp;BOUJDUR&amp;", ")&amp;IF(COUNTIFS(BDPREVENTIVA22[Tall/Rep],ATC,BDPREVENTIVA22[Nº CAMIÓN],$D31,BDPREVENTIVA22[[Fecha entrada]:[Fecha entrada]],"&gt;=" &amp;$L$2,BDPREVENTIVA22[[Fecha Fin]:[Fecha Fin]],"&lt;="&amp;$L$3)=0,"",COUNTIFS(BDPREVENTIVA22[Tall/Rep],ATC,BDPREVENTIVA22[Nº CAMIÓN],$D31,BDPREVENTIVA22[[Fecha entrada]:[Fecha entrada]],"&gt;=" &amp;$L$2,BDPREVENTIVA22[[Fecha Fin]:[Fecha Fin]],"&lt;="&amp;$L$3)&amp;" "&amp;ATC&amp;", ")&amp;IF(COUNTIFS(BDPREVENTIVA22[Tall/Rep],SMARA,BDPREVENTIVA22[Nº CAMIÓN],$D31,BDPREVENTIVA22[[Fecha entrada]:[Fecha entrada]],"&gt;=" &amp;$L$2,BDPREVENTIVA22[[Fecha Fin]:[Fecha Fin]],"&lt;="&amp;$L$3)=0,"",COUNTIFS(BDPREVENTIVA22[Tall/Rep],SMARA,BDPREVENTIVA22[Nº CAMIÓN],$D31,BDPREVENTIVA22[[Fecha entrada]:[Fecha entrada]],"&gt;=" &amp;$L$2,BDPREVENTIVA22[[Fecha Fin]:[Fecha Fin]],"&lt;="&amp;$L$3)&amp;" "&amp;SMARA&amp;", ")&amp;IF(COUNTIFS(BDPREVENTIVA22[Tall/Rep],DAJLA,BDPREVENTIVA22[Nº CAMIÓN],$D31,BDPREVENTIVA22[[Fecha entrada]:[Fecha entrada]],"&gt;=" &amp;$L$2,BDPREVENTIVA22[[Fecha Fin]:[Fecha Fin]],"&lt;="&amp;$L$3)=0,"",COUNTIFS(BDPREVENTIVA22[Tall/Rep],DAJLA,BDPREVENTIVA22[Nº CAMIÓN],$D31,BDPREVENTIVA22[[Fecha entrada]:[Fecha entrada]],"&gt;=" &amp;$L$2,BDPREVENTIVA22[[Fecha Fin]:[Fecha Fin]],"&lt;="&amp;$L$3)&amp;" "&amp;DAJLA&amp;", ")&amp;IF(COUNTIFS(BDPREVENTIVA22[Tall/Rep],TRANSPORT,BDPREVENTIVA22[Nº CAMIÓN],$D31,BDPREVENTIVA22[[Fecha entrada]:[Fecha entrada]],"&gt;=" &amp;$L$2,BDPREVENTIVA22[[Fecha Fin]:[Fecha Fin]],"&lt;="&amp;$L$3)=0,"",COUNTIFS(BDPREVENTIVA22[Tall/Rep],TRANSPORT,BDPREVENTIVA22[Nº CAMIÓN],$D31,BDPREVENTIVA22[[Fecha entrada]:[Fecha entrada]],"&gt;=" &amp;$L$2,BDPREVENTIVA22[[Fecha Fin]:[Fecha Fin]],"&lt;="&amp;$L$3)&amp;" "&amp;TRANSPORT&amp;", ")</f>
        <v xml:space="preserve">1 TR AAIUN, </v>
      </c>
      <c r="K31" s="42" t="str">
        <f>+IFERROR(CONCATENATE(AW31,AX31,AY31,AZ31,BA31,BB31,BC31,BD31,BE31,BF31,BG31,BH31,BI31,BJ31,BK31),"")</f>
        <v/>
      </c>
      <c r="L31" s="220" t="str">
        <f>+IF(SUMIFS(BDPREVENTIVA22[[coste mantenimiento]:[coste mantenimiento]],BDPREVENTIVA22[[Nº CAMIÓN]:[Nº CAMIÓN]],$D31,BDPREVENTIVA22[Fecha entrada],"&gt;="&amp;$L$2,BDPREVENTIVA22[Fecha entrada],"&lt;="&amp;$L$3)=0,"",SUMIFS(BDPREVENTIVA22[[coste mantenimiento]:[coste mantenimiento]],BDPREVENTIVA22[[Nº CAMIÓN]:[Nº CAMIÓN]],$D31,BDPREVENTIVA22[Fecha entrada],"&gt;="&amp;$L$2,BDPREVENTIVA22[Fecha entrada],"&lt;="&amp;$L$3))</f>
        <v/>
      </c>
      <c r="M31" s="41"/>
      <c r="EC31" t="e">
        <v>#NAME?</v>
      </c>
      <c r="ED31" t="e">
        <v>#NAME?</v>
      </c>
      <c r="EE31" t="e">
        <v>#NAME?</v>
      </c>
      <c r="EF31" t="e">
        <v>#NAME?</v>
      </c>
      <c r="EG31" t="e">
        <v>#NAME?</v>
      </c>
      <c r="EH31" t="e">
        <v>#NAME?</v>
      </c>
      <c r="EI31" t="e">
        <v>#NAME?</v>
      </c>
      <c r="EJ31" t="e">
        <v>#NAME?</v>
      </c>
      <c r="EK31" t="e">
        <v>#NAME?</v>
      </c>
      <c r="EL31" t="e">
        <v>#NAME?</v>
      </c>
      <c r="EM31" t="e">
        <v>#NAME?</v>
      </c>
      <c r="EN31" t="e">
        <v>#NAME?</v>
      </c>
      <c r="EO31" t="e">
        <v>#NAME?</v>
      </c>
      <c r="EP31" t="e">
        <v>#NAME?</v>
      </c>
      <c r="EQ31" t="e">
        <v>#NAME?</v>
      </c>
    </row>
    <row r="32" spans="2:147" ht="18.75" x14ac:dyDescent="0.2">
      <c r="B32" s="544"/>
      <c r="C32" s="221" t="s">
        <v>73</v>
      </c>
      <c r="D32" s="46" t="s">
        <v>187</v>
      </c>
      <c r="E32" s="47">
        <v>771485</v>
      </c>
      <c r="F32" s="47">
        <f>+COUNTIFS(BDPREVENTIVA22[[Nº CAMIÓN]:[Nº CAMIÓN]],$D32,BDPREVENTIVA22[[Fecha entrada]:[Fecha entrada]],"&gt;=" &amp;$L$2,BDPREVENTIVA22[[Fecha Fin]:[Fecha Fin]],"&lt;="&amp;$L$3,BDPREVENTIVA22[[Tipo de Mantenimiento]:[Tipo de Mantenimiento]],"Mensual")</f>
        <v>1</v>
      </c>
      <c r="G32" s="47">
        <f>+COUNTIFS(BDPREVENTIVA22[[Nº CAMIÓN]:[Nº CAMIÓN]],$D32,BDPREVENTIVA22[[Fecha entrada]:[Fecha entrada]],"&gt;=" &amp;$L$2,BDPREVENTIVA22[[Fecha Fin]:[Fecha Fin]],"&lt;="&amp;$L$3,BDPREVENTIVA22[[Tipo de Mantenimiento]:[Tipo de Mantenimiento]],"Semestral")+COUNTIFS(BDPREVENTIVA22[[Nº CAMIÓN]:[Nº CAMIÓN]],$D32,BDPREVENTIVA22[[Fecha entrada]:[Fecha entrada]],"&gt;=" &amp;$L$2,BDPREVENTIVA22[[Fecha Fin]:[Fecha Fin]],"&lt;="&amp;$L$3,BDPREVENTIVA22[[Tipo de Mantenimiento]:[Tipo de Mantenimiento]],"Cuatrimestral")</f>
        <v>0</v>
      </c>
      <c r="H32" s="47">
        <f>+COUNTIFS(BDPREVENTIVA22[[Nº CAMIÓN]:[Nº CAMIÓN]],$D32,BDPREVENTIVA22[[Fecha entrada]:[Fecha entrada]],"&gt;=" &amp;$L$2,BDPREVENTIVA22[[Fecha Fin]:[Fecha Fin]],"&lt;="&amp;$L$3,BDPREVENTIVA22[[Tipo de Mantenimiento]:[Tipo de Mantenimiento]],"Anual")</f>
        <v>0</v>
      </c>
      <c r="I32" s="47">
        <f t="shared" si="5"/>
        <v>1</v>
      </c>
      <c r="J32" s="47" t="str">
        <f>+IF(COUNTIFS(BDPREVENTIVA22[Tall/Rep],AUSERD,BDPREVENTIVA22[Nº CAMIÓN],$D32,BDPREVENTIVA22[[Fecha entrada]:[Fecha entrada]],"&gt;=" &amp;$L$2,BDPREVENTIVA22[[Fecha Fin]:[Fecha Fin]],"&lt;="&amp;$L$3)=0,"",COUNTIFS(BDPREVENTIVA22[Tall/Rep],AUSERD,BDPREVENTIVA22[Nº CAMIÓN],$D32,BDPREVENTIVA22[[Fecha entrada]:[Fecha entrada]],"&gt;=" &amp;$L$2,BDPREVENTIVA22[[Fecha Fin]:[Fecha Fin]],"&lt;="&amp;$L$3)&amp;" "&amp;AUSERD&amp;", ")&amp;IF(COUNTIFS(BDPREVENTIVA22[Tall/Rep],AAIUN,BDPREVENTIVA22[Nº CAMIÓN],$D32,BDPREVENTIVA22[[Fecha entrada]:[Fecha entrada]],"&gt;=" &amp;$L$2,BDPREVENTIVA22[[Fecha Fin]:[Fecha Fin]],"&lt;="&amp;$L$3)=0,"",COUNTIFS(BDPREVENTIVA22[Tall/Rep],AAIUN,BDPREVENTIVA22[Nº CAMIÓN],$D32,BDPREVENTIVA22[[Fecha entrada]:[Fecha entrada]],"&gt;=" &amp;$L$2,BDPREVENTIVA22[[Fecha Fin]:[Fecha Fin]],"&lt;="&amp;$L$3)&amp;" "&amp;AAIUN&amp;", ")&amp;IF(COUNTIFS(BDPREVENTIVA22[Tall/Rep],BOUJDUR,BDPREVENTIVA22[Nº CAMIÓN],$D32,BDPREVENTIVA22[[Fecha entrada]:[Fecha entrada]],"&gt;=" &amp;$L$2,BDPREVENTIVA22[[Fecha Fin]:[Fecha Fin]],"&lt;="&amp;$L$3)=0,"",COUNTIFS(BDPREVENTIVA22[Tall/Rep],BOUJDUR,BDPREVENTIVA22[Nº CAMIÓN],$D32,BDPREVENTIVA22[[Fecha entrada]:[Fecha entrada]],"&gt;=" &amp;$L$2,BDPREVENTIVA22[[Fecha Fin]:[Fecha Fin]],"&lt;="&amp;$L$3)&amp;" "&amp;BOUJDUR&amp;", ")&amp;IF(COUNTIFS(BDPREVENTIVA22[Tall/Rep],ATC,BDPREVENTIVA22[Nº CAMIÓN],$D32,BDPREVENTIVA22[[Fecha entrada]:[Fecha entrada]],"&gt;=" &amp;$L$2,BDPREVENTIVA22[[Fecha Fin]:[Fecha Fin]],"&lt;="&amp;$L$3)=0,"",COUNTIFS(BDPREVENTIVA22[Tall/Rep],ATC,BDPREVENTIVA22[Nº CAMIÓN],$D32,BDPREVENTIVA22[[Fecha entrada]:[Fecha entrada]],"&gt;=" &amp;$L$2,BDPREVENTIVA22[[Fecha Fin]:[Fecha Fin]],"&lt;="&amp;$L$3)&amp;" "&amp;ATC&amp;", ")&amp;IF(COUNTIFS(BDPREVENTIVA22[Tall/Rep],SMARA,BDPREVENTIVA22[Nº CAMIÓN],$D32,BDPREVENTIVA22[[Fecha entrada]:[Fecha entrada]],"&gt;=" &amp;$L$2,BDPREVENTIVA22[[Fecha Fin]:[Fecha Fin]],"&lt;="&amp;$L$3)=0,"",COUNTIFS(BDPREVENTIVA22[Tall/Rep],SMARA,BDPREVENTIVA22[Nº CAMIÓN],$D32,BDPREVENTIVA22[[Fecha entrada]:[Fecha entrada]],"&gt;=" &amp;$L$2,BDPREVENTIVA22[[Fecha Fin]:[Fecha Fin]],"&lt;="&amp;$L$3)&amp;" "&amp;SMARA&amp;", ")&amp;IF(COUNTIFS(BDPREVENTIVA22[Tall/Rep],DAJLA,BDPREVENTIVA22[Nº CAMIÓN],$D32,BDPREVENTIVA22[[Fecha entrada]:[Fecha entrada]],"&gt;=" &amp;$L$2,BDPREVENTIVA22[[Fecha Fin]:[Fecha Fin]],"&lt;="&amp;$L$3)=0,"",COUNTIFS(BDPREVENTIVA22[Tall/Rep],DAJLA,BDPREVENTIVA22[Nº CAMIÓN],$D32,BDPREVENTIVA22[[Fecha entrada]:[Fecha entrada]],"&gt;=" &amp;$L$2,BDPREVENTIVA22[[Fecha Fin]:[Fecha Fin]],"&lt;="&amp;$L$3)&amp;" "&amp;DAJLA&amp;", ")&amp;IF(COUNTIFS(BDPREVENTIVA22[Tall/Rep],TRANSPORT,BDPREVENTIVA22[Nº CAMIÓN],$D32,BDPREVENTIVA22[[Fecha entrada]:[Fecha entrada]],"&gt;=" &amp;$L$2,BDPREVENTIVA22[[Fecha Fin]:[Fecha Fin]],"&lt;="&amp;$L$3)=0,"",COUNTIFS(BDPREVENTIVA22[Tall/Rep],TRANSPORT,BDPREVENTIVA22[Nº CAMIÓN],$D32,BDPREVENTIVA22[[Fecha entrada]:[Fecha entrada]],"&gt;=" &amp;$L$2,BDPREVENTIVA22[[Fecha Fin]:[Fecha Fin]],"&lt;="&amp;$L$3)&amp;" "&amp;TRANSPORT&amp;", ")</f>
        <v xml:space="preserve">1 TR AAIUN, </v>
      </c>
      <c r="K32" s="222" t="str">
        <f t="shared" si="4"/>
        <v/>
      </c>
      <c r="L32" s="223" t="str">
        <f>+IF(SUMIFS(BDPREVENTIVA22[[coste mantenimiento]:[coste mantenimiento]],BDPREVENTIVA22[[Nº CAMIÓN]:[Nº CAMIÓN]],$D32,BDPREVENTIVA22[Fecha entrada],"&gt;="&amp;$L$2,BDPREVENTIVA22[Fecha entrada],"&lt;="&amp;$L$3)=0,"",SUMIFS(BDPREVENTIVA22[[coste mantenimiento]:[coste mantenimiento]],BDPREVENTIVA22[[Nº CAMIÓN]:[Nº CAMIÓN]],$D32,BDPREVENTIVA22[Fecha entrada],"&gt;="&amp;$L$2,BDPREVENTIVA22[Fecha entrada],"&lt;="&amp;$L$3))</f>
        <v/>
      </c>
      <c r="M32" s="47"/>
      <c r="AW32" t="str">
        <f>+IF(SUMIFS(BDPREVENTIVA22[Aceite Motor],BDPREVENTIVA22[[Nº CAMIÓN]:[Nº CAMIÓN]],$D32,BDPREVENTIVA22[[Fecha entrada]:[Fecha entrada]],"&gt;=" &amp;$L$2,BDPREVENTIVA22[[Fecha Fin]:[Fecha Fin]],"&lt;="&amp;$L$3)=0,"",SUMIFS(BDPREVENTIVA22[Aceite Motor],BDPREVENTIVA22[[Nº CAMIÓN]:[Nº CAMIÓN]],$D32,BDPREVENTIVA22[[Fecha entrada]:[Fecha entrada]],"&gt;=" &amp;$L$2,BDPREVENTIVA22[[Fecha Fin]:[Fecha Fin]],"&lt;="&amp;$L$3)&amp;" litros "&amp;BDPREVENTIVA22[[#Headers],[Aceite Motor]]&amp;", ")</f>
        <v/>
      </c>
      <c r="AX32" t="str">
        <f>+IF(SUMIFS(BDPREVENTIVA22[Anticongelante],BDPREVENTIVA22[[Nº CAMIÓN]:[Nº CAMIÓN]],$D32,BDPREVENTIVA22[[Fecha entrada]:[Fecha entrada]],"&gt;=" &amp;$L$2,BDPREVENTIVA22[[Fecha Fin]:[Fecha Fin]],"&lt;="&amp;$L$3)=0,"",SUMIFS(BDPREVENTIVA22[Anticongelante],BDPREVENTIVA22[[Nº CAMIÓN]:[Nº CAMIÓN]],$D32,BDPREVENTIVA22[[Fecha entrada]:[Fecha entrada]],"&gt;=" &amp;$L$2,BDPREVENTIVA22[[Fecha Fin]:[Fecha Fin]],"&lt;="&amp;$L$3)&amp;" litros "&amp;BDPREVENTIVA22[[#Headers],[Anticongelante]]&amp;", ")</f>
        <v/>
      </c>
      <c r="AY32" t="str">
        <f>+IF(SUMIFS(BDPREVENTIVA22[Liquido de Embrague],BDPREVENTIVA22[[Nº CAMIÓN]:[Nº CAMIÓN]],$D32,BDPREVENTIVA22[[Fecha entrada]:[Fecha entrada]],"&gt;=" &amp;$L$2,BDPREVENTIVA22[[Fecha Fin]:[Fecha Fin]],"&lt;="&amp;$L$3)=0,"",SUMIFS(BDPREVENTIVA22[Liquido de Embrague],BDPREVENTIVA22[[Nº CAMIÓN]:[Nº CAMIÓN]],$D32,BDPREVENTIVA22[[Fecha entrada]:[Fecha entrada]],"&gt;=" &amp;$L$2,BDPREVENTIVA22[[Fecha Fin]:[Fecha Fin]],"&lt;="&amp;$L$3)&amp;" litros "&amp;BDPREVENTIVA22[[#Headers],[Liquido de Embrague]]&amp;", ")</f>
        <v/>
      </c>
      <c r="AZ32" t="str">
        <f>+IF(SUMIFS(BDPREVENTIVA22[Liquido Direccion],BDPREVENTIVA22[[Nº CAMIÓN]:[Nº CAMIÓN]],$D32,BDPREVENTIVA22[[Fecha entrada]:[Fecha entrada]],"&gt;=" &amp;$L$2,BDPREVENTIVA22[[Fecha Fin]:[Fecha Fin]],"&lt;="&amp;$L$3)=0,"",SUMIFS(BDPREVENTIVA22[Liquido Direccion],BDPREVENTIVA22[[Nº CAMIÓN]:[Nº CAMIÓN]],$D32,BDPREVENTIVA22[[Fecha entrada]:[Fecha entrada]],"&gt;=" &amp;$L$2,BDPREVENTIVA22[[Fecha Fin]:[Fecha Fin]],"&lt;="&amp;$L$3)&amp;" litros "&amp;BDPREVENTIVA22[[#Headers],[Liquido Direccion]]&amp;", ")</f>
        <v/>
      </c>
      <c r="BA32" t="str">
        <f>+IF(SUMIFS(BDPREVENTIVA22[Liquido de Freno],BDPREVENTIVA22[[Nº CAMIÓN]:[Nº CAMIÓN]],$D32,BDPREVENTIVA22[[Fecha entrada]:[Fecha entrada]],"&gt;=" &amp;$L$2,BDPREVENTIVA22[[Fecha Fin]:[Fecha Fin]],"&lt;="&amp;$L$3)=0,"",SUMIFS(BDPREVENTIVA22[Liquido de Freno],BDPREVENTIVA22[[Nº CAMIÓN]:[Nº CAMIÓN]],$D32,BDPREVENTIVA22[[Fecha entrada]:[Fecha entrada]],"&gt;=" &amp;$L$2,BDPREVENTIVA22[[Fecha Fin]:[Fecha Fin]],"&lt;="&amp;$L$3)&amp;" litros "&amp;BDPREVENTIVA22[[#Headers],[Liquido de Freno]]&amp;", ")</f>
        <v/>
      </c>
      <c r="BB32" t="str">
        <f>+IF(SUMIFS(BDPREVENTIVA22[Agua Destilada],BDPREVENTIVA22[[Nº CAMIÓN]:[Nº CAMIÓN]],$D32,BDPREVENTIVA22[[Fecha entrada]:[Fecha entrada]],"&gt;=" &amp;$L$2,BDPREVENTIVA22[[Fecha Fin]:[Fecha Fin]],"&lt;="&amp;$L$3)=0,"",SUMIFS(BDPREVENTIVA22[Agua Destilada],BDPREVENTIVA22[[Nº CAMIÓN]:[Nº CAMIÓN]],$D32,BDPREVENTIVA22[[Fecha entrada]:[Fecha entrada]],"&gt;=" &amp;$L$2,BDPREVENTIVA22[[Fecha Fin]:[Fecha Fin]],"&lt;="&amp;$L$3)&amp;" litros "&amp;BDPREVENTIVA22[[#Headers],[Agua Destilada]]&amp;", ")</f>
        <v/>
      </c>
      <c r="BC32" t="str">
        <f>+IF(SUMIFS(BDPREVENTIVA22[Aceite Caja Cambios],BDPREVENTIVA22[[Nº CAMIÓN]:[Nº CAMIÓN]],$D32,BDPREVENTIVA22[[Fecha entrada]:[Fecha entrada]],"&gt;=" &amp;$L$2,BDPREVENTIVA22[[Fecha Fin]:[Fecha Fin]],"&lt;="&amp;$L$3)=0,"",SUMIFS(BDPREVENTIVA22[Aceite Caja Cambios],BDPREVENTIVA22[[Nº CAMIÓN]:[Nº CAMIÓN]],$D32,BDPREVENTIVA22[[Fecha entrada]:[Fecha entrada]],"&gt;=" &amp;$L$2,BDPREVENTIVA22[[Fecha Fin]:[Fecha Fin]],"&lt;="&amp;$L$3)&amp;" litros "&amp;BDPREVENTIVA22[[#Headers],[Aceite Caja Cambios]]&amp;", ")</f>
        <v/>
      </c>
      <c r="BD32" t="str">
        <f>+IF(SUMIFS(BDPREVENTIVA22[Acido Baterias],BDPREVENTIVA22[[Nº CAMIÓN]:[Nº CAMIÓN]],$D32,BDPREVENTIVA22[[Fecha entrada]:[Fecha entrada]],"&gt;=" &amp;$L$2,BDPREVENTIVA22[[Fecha Fin]:[Fecha Fin]],"&lt;="&amp;$L$3)=0,"",SUMIFS(BDPREVENTIVA22[Acido Baterias],BDPREVENTIVA22[[Nº CAMIÓN]:[Nº CAMIÓN]],$D32,BDPREVENTIVA22[[Fecha entrada]:[Fecha entrada]],"&gt;=" &amp;$L$2,BDPREVENTIVA22[[Fecha Fin]:[Fecha Fin]],"&lt;="&amp;$L$3)&amp;" litros "&amp;BDPREVENTIVA22[[#Headers],[Acido Baterias]]&amp;", ")</f>
        <v/>
      </c>
      <c r="BE32" t="str">
        <f>+IF(SUMIFS(BDPREVENTIVA22[Grasa],BDPREVENTIVA22[[Nº CAMIÓN]:[Nº CAMIÓN]],$D32,BDPREVENTIVA22[[Fecha entrada]:[Fecha entrada]],"&gt;=" &amp;$L$2,BDPREVENTIVA22[[Fecha Fin]:[Fecha Fin]],"&lt;="&amp;$L$3)=0,"",SUMIFS(BDPREVENTIVA22[Grasa],BDPREVENTIVA22[[Nº CAMIÓN]:[Nº CAMIÓN]],$D32,BDPREVENTIVA22[[Fecha entrada]:[Fecha entrada]],"&gt;=" &amp;$L$2,BDPREVENTIVA22[[Fecha Fin]:[Fecha Fin]],"&lt;="&amp;$L$3)&amp;" kilos "&amp;BDPREVENTIVA22[[#Headers],[Grasa]]&amp;", ")</f>
        <v/>
      </c>
      <c r="BF32" t="str">
        <f>+IF(SUMIFS(BDPREVENTIVA22[Filtro de Aceite],BDPREVENTIVA22[[Nº CAMIÓN]:[Nº CAMIÓN]],$D32,BDPREVENTIVA22[[Fecha entrada]:[Fecha entrada]],"&gt;=" &amp;$L$2,BDPREVENTIVA22[[Fecha Fin]:[Fecha Fin]],"&lt;="&amp;$L$3)=0,"",SUMIFS(BDPREVENTIVA22[Filtro de Aceite],BDPREVENTIVA22[[Nº CAMIÓN]:[Nº CAMIÓN]],$D32,BDPREVENTIVA22[[Fecha entrada]:[Fecha entrada]],"&gt;=" &amp;$L$2,BDPREVENTIVA22[[Fecha Fin]:[Fecha Fin]],"&lt;="&amp;$L$3)&amp;" uds "&amp;BDPREVENTIVA22[[#Headers],[Filtro de Aceite]]&amp;", ")</f>
        <v/>
      </c>
      <c r="BG32" t="str">
        <f>+IF(SUMIFS(BDPREVENTIVA22[Filtro de Aire],BDPREVENTIVA22[[Nº CAMIÓN]:[Nº CAMIÓN]],$D32,BDPREVENTIVA22[[Fecha entrada]:[Fecha entrada]],"&gt;=" &amp;$L$2,BDPREVENTIVA22[[Fecha Fin]:[Fecha Fin]],"&lt;="&amp;$L$3)=0,"",SUMIFS(BDPREVENTIVA22[Filtro de Aire],BDPREVENTIVA22[[Nº CAMIÓN]:[Nº CAMIÓN]],$D32,BDPREVENTIVA22[[Fecha entrada]:[Fecha entrada]],"&gt;=" &amp;$L$2,BDPREVENTIVA22[[Fecha Fin]:[Fecha Fin]],"&lt;="&amp;$L$3)&amp;" uds "&amp;BDPREVENTIVA22[[#Headers],[Filtro de Aire]]&amp;", ")</f>
        <v/>
      </c>
      <c r="BH32" t="str">
        <f>+IF(SUMIFS(BDPREVENTIVA22[Filtro de Gasoil],BDPREVENTIVA22[[Nº CAMIÓN]:[Nº CAMIÓN]],$D32,BDPREVENTIVA22[[Fecha entrada]:[Fecha entrada]],"&gt;=" &amp;$L$2,BDPREVENTIVA22[[Fecha Fin]:[Fecha Fin]],"&lt;="&amp;$L$3)=0,"",SUMIFS(BDPREVENTIVA22[Filtro de Gasoil],BDPREVENTIVA22[[Nº CAMIÓN]:[Nº CAMIÓN]],$D32,BDPREVENTIVA22[[Fecha entrada]:[Fecha entrada]],"&gt;=" &amp;$L$2,BDPREVENTIVA22[[Fecha Fin]:[Fecha Fin]],"&lt;="&amp;$L$3)&amp;" uds "&amp;BDPREVENTIVA22[[#Headers],[Filtro de Gasoil]]&amp;", ")</f>
        <v/>
      </c>
      <c r="BI32" t="str">
        <f>+IF(SUMIFS(BDPREVENTIVA22[Filtro Hidraulico],BDPREVENTIVA22[[Nº CAMIÓN]:[Nº CAMIÓN]],$D32,BDPREVENTIVA22[[Fecha entrada]:[Fecha entrada]],"&gt;=" &amp;$L$2,BDPREVENTIVA22[[Fecha Fin]:[Fecha Fin]],"&lt;="&amp;$L$3)=0,"",SUMIFS(BDPREVENTIVA22[Filtro Hidraulico],BDPREVENTIVA22[[Nº CAMIÓN]:[Nº CAMIÓN]],$D32,BDPREVENTIVA22[[Fecha entrada]:[Fecha entrada]],"&gt;=" &amp;$L$2,BDPREVENTIVA22[[Fecha Fin]:[Fecha Fin]],"&lt;="&amp;$L$3)&amp;" uds "&amp;BDPREVENTIVA22[[#Headers],[Filtro Hidraulico]]&amp;", ")</f>
        <v/>
      </c>
      <c r="BJ32" t="str">
        <f>+IF(SUMIFS(BDPREVENTIVA22[Filtro Separador de Gasoil],BDPREVENTIVA22[[Nº CAMIÓN]:[Nº CAMIÓN]],$D32,BDPREVENTIVA22[[Fecha entrada]:[Fecha entrada]],"&gt;=" &amp;$L$2,BDPREVENTIVA22[[Fecha Fin]:[Fecha Fin]],"&lt;="&amp;$L$3)=0,"",SUMIFS(BDPREVENTIVA22[Filtro Separador de Gasoil],BDPREVENTIVA22[[Nº CAMIÓN]:[Nº CAMIÓN]],$D32,BDPREVENTIVA22[[Fecha entrada]:[Fecha entrada]],"&gt;=" &amp;$L$2,BDPREVENTIVA22[[Fecha Fin]:[Fecha Fin]],"&lt;="&amp;$L$3)&amp;" uds "&amp;BDPREVENTIVA22[[#Headers],[Filtro Separador de Gasoil]]&amp;", ")</f>
        <v/>
      </c>
      <c r="BK32" t="str">
        <f>+IF(SUMIFS(BDPREVENTIVA22[Pre-Filtro de Gasoil],BDPREVENTIVA22[[Nº CAMIÓN]:[Nº CAMIÓN]],$D32,BDPREVENTIVA22[[Fecha entrada]:[Fecha entrada]],"&gt;=" &amp;$L$2,BDPREVENTIVA22[[Fecha Fin]:[Fecha Fin]],"&lt;="&amp;$L$3)=0,"",SUMIFS(BDPREVENTIVA22[Pre-Filtro de Gasoil],BDPREVENTIVA22[[Nº CAMIÓN]:[Nº CAMIÓN]],$D32,BDPREVENTIVA22[[Fecha entrada]:[Fecha entrada]],"&gt;=" &amp;$L$2,BDPREVENTIVA22[[Fecha Fin]:[Fecha Fin]],"&lt;="&amp;$L$3)&amp;" uds "&amp;BDPREVENTIVA22[[#Headers],[Pre-Filtro de Gasoil]]&amp;", ")</f>
        <v/>
      </c>
      <c r="EC32" t="e">
        <v>#NAME?</v>
      </c>
      <c r="ED32" t="e">
        <v>#NAME?</v>
      </c>
      <c r="EE32" t="e">
        <v>#NAME?</v>
      </c>
      <c r="EF32" t="e">
        <v>#NAME?</v>
      </c>
      <c r="EG32" t="e">
        <v>#NAME?</v>
      </c>
      <c r="EH32" t="e">
        <v>#NAME?</v>
      </c>
      <c r="EI32" t="e">
        <v>#NAME?</v>
      </c>
      <c r="EJ32" t="e">
        <v>#NAME?</v>
      </c>
      <c r="EK32" t="e">
        <v>#NAME?</v>
      </c>
      <c r="EL32" t="e">
        <v>#NAME?</v>
      </c>
      <c r="EM32" t="e">
        <v>#NAME?</v>
      </c>
      <c r="EN32" t="e">
        <v>#NAME?</v>
      </c>
      <c r="EO32" t="e">
        <v>#NAME?</v>
      </c>
      <c r="EP32" t="e">
        <v>#NAME?</v>
      </c>
      <c r="EQ32" t="e">
        <v>#NAME?</v>
      </c>
    </row>
    <row r="33" spans="2:147" ht="18.75" x14ac:dyDescent="0.2">
      <c r="B33" s="544"/>
      <c r="C33" s="221" t="s">
        <v>91</v>
      </c>
      <c r="D33" s="48" t="s">
        <v>188</v>
      </c>
      <c r="E33" s="41">
        <v>771486</v>
      </c>
      <c r="F33" s="41">
        <f>+COUNTIFS(BDPREVENTIVA22[[Nº CAMIÓN]:[Nº CAMIÓN]],$D33,BDPREVENTIVA22[[Fecha entrada]:[Fecha entrada]],"&gt;=" &amp;$L$2,BDPREVENTIVA22[[Fecha Fin]:[Fecha Fin]],"&lt;="&amp;$L$3,BDPREVENTIVA22[[Tipo de Mantenimiento]:[Tipo de Mantenimiento]],"Mensual")</f>
        <v>0</v>
      </c>
      <c r="G33" s="41">
        <f>+COUNTIFS(BDPREVENTIVA22[[Nº CAMIÓN]:[Nº CAMIÓN]],$D33,BDPREVENTIVA22[[Fecha entrada]:[Fecha entrada]],"&gt;=" &amp;$L$2,BDPREVENTIVA22[[Fecha Fin]:[Fecha Fin]],"&lt;="&amp;$L$3,BDPREVENTIVA22[[Tipo de Mantenimiento]:[Tipo de Mantenimiento]],"Semestral")+COUNTIFS(BDPREVENTIVA22[[Nº CAMIÓN]:[Nº CAMIÓN]],$D33,BDPREVENTIVA22[[Fecha entrada]:[Fecha entrada]],"&gt;=" &amp;$L$2,BDPREVENTIVA22[[Fecha Fin]:[Fecha Fin]],"&lt;="&amp;$L$3,BDPREVENTIVA22[[Tipo de Mantenimiento]:[Tipo de Mantenimiento]],"Cuatrimestral")</f>
        <v>1</v>
      </c>
      <c r="H33" s="41">
        <f>+COUNTIFS(BDPREVENTIVA22[[Nº CAMIÓN]:[Nº CAMIÓN]],$D33,BDPREVENTIVA22[[Fecha entrada]:[Fecha entrada]],"&gt;=" &amp;$L$2,BDPREVENTIVA22[[Fecha Fin]:[Fecha Fin]],"&lt;="&amp;$L$3,BDPREVENTIVA22[[Tipo de Mantenimiento]:[Tipo de Mantenimiento]],"Anual")</f>
        <v>0</v>
      </c>
      <c r="I33" s="41">
        <f t="shared" si="5"/>
        <v>1</v>
      </c>
      <c r="J33" s="41" t="str">
        <f>+IF(COUNTIFS(BDPREVENTIVA22[Tall/Rep],AUSERD,BDPREVENTIVA22[Nº CAMIÓN],$D33,BDPREVENTIVA22[[Fecha entrada]:[Fecha entrada]],"&gt;=" &amp;$L$2,BDPREVENTIVA22[[Fecha Fin]:[Fecha Fin]],"&lt;="&amp;$L$3)=0,"",COUNTIFS(BDPREVENTIVA22[Tall/Rep],AUSERD,BDPREVENTIVA22[Nº CAMIÓN],$D33,BDPREVENTIVA22[[Fecha entrada]:[Fecha entrada]],"&gt;=" &amp;$L$2,BDPREVENTIVA22[[Fecha Fin]:[Fecha Fin]],"&lt;="&amp;$L$3)&amp;" "&amp;AUSERD&amp;", ")&amp;IF(COUNTIFS(BDPREVENTIVA22[Tall/Rep],AAIUN,BDPREVENTIVA22[Nº CAMIÓN],$D33,BDPREVENTIVA22[[Fecha entrada]:[Fecha entrada]],"&gt;=" &amp;$L$2,BDPREVENTIVA22[[Fecha Fin]:[Fecha Fin]],"&lt;="&amp;$L$3)=0,"",COUNTIFS(BDPREVENTIVA22[Tall/Rep],AAIUN,BDPREVENTIVA22[Nº CAMIÓN],$D33,BDPREVENTIVA22[[Fecha entrada]:[Fecha entrada]],"&gt;=" &amp;$L$2,BDPREVENTIVA22[[Fecha Fin]:[Fecha Fin]],"&lt;="&amp;$L$3)&amp;" "&amp;AAIUN&amp;", ")&amp;IF(COUNTIFS(BDPREVENTIVA22[Tall/Rep],BOUJDUR,BDPREVENTIVA22[Nº CAMIÓN],$D33,BDPREVENTIVA22[[Fecha entrada]:[Fecha entrada]],"&gt;=" &amp;$L$2,BDPREVENTIVA22[[Fecha Fin]:[Fecha Fin]],"&lt;="&amp;$L$3)=0,"",COUNTIFS(BDPREVENTIVA22[Tall/Rep],BOUJDUR,BDPREVENTIVA22[Nº CAMIÓN],$D33,BDPREVENTIVA22[[Fecha entrada]:[Fecha entrada]],"&gt;=" &amp;$L$2,BDPREVENTIVA22[[Fecha Fin]:[Fecha Fin]],"&lt;="&amp;$L$3)&amp;" "&amp;BOUJDUR&amp;", ")&amp;IF(COUNTIFS(BDPREVENTIVA22[Tall/Rep],ATC,BDPREVENTIVA22[Nº CAMIÓN],$D33,BDPREVENTIVA22[[Fecha entrada]:[Fecha entrada]],"&gt;=" &amp;$L$2,BDPREVENTIVA22[[Fecha Fin]:[Fecha Fin]],"&lt;="&amp;$L$3)=0,"",COUNTIFS(BDPREVENTIVA22[Tall/Rep],ATC,BDPREVENTIVA22[Nº CAMIÓN],$D33,BDPREVENTIVA22[[Fecha entrada]:[Fecha entrada]],"&gt;=" &amp;$L$2,BDPREVENTIVA22[[Fecha Fin]:[Fecha Fin]],"&lt;="&amp;$L$3)&amp;" "&amp;ATC&amp;", ")&amp;IF(COUNTIFS(BDPREVENTIVA22[Tall/Rep],SMARA,BDPREVENTIVA22[Nº CAMIÓN],$D33,BDPREVENTIVA22[[Fecha entrada]:[Fecha entrada]],"&gt;=" &amp;$L$2,BDPREVENTIVA22[[Fecha Fin]:[Fecha Fin]],"&lt;="&amp;$L$3)=0,"",COUNTIFS(BDPREVENTIVA22[Tall/Rep],SMARA,BDPREVENTIVA22[Nº CAMIÓN],$D33,BDPREVENTIVA22[[Fecha entrada]:[Fecha entrada]],"&gt;=" &amp;$L$2,BDPREVENTIVA22[[Fecha Fin]:[Fecha Fin]],"&lt;="&amp;$L$3)&amp;" "&amp;SMARA&amp;", ")&amp;IF(COUNTIFS(BDPREVENTIVA22[Tall/Rep],DAJLA,BDPREVENTIVA22[Nº CAMIÓN],$D33,BDPREVENTIVA22[[Fecha entrada]:[Fecha entrada]],"&gt;=" &amp;$L$2,BDPREVENTIVA22[[Fecha Fin]:[Fecha Fin]],"&lt;="&amp;$L$3)=0,"",COUNTIFS(BDPREVENTIVA22[Tall/Rep],DAJLA,BDPREVENTIVA22[Nº CAMIÓN],$D33,BDPREVENTIVA22[[Fecha entrada]:[Fecha entrada]],"&gt;=" &amp;$L$2,BDPREVENTIVA22[[Fecha Fin]:[Fecha Fin]],"&lt;="&amp;$L$3)&amp;" "&amp;DAJLA&amp;", ")&amp;IF(COUNTIFS(BDPREVENTIVA22[Tall/Rep],TRANSPORT,BDPREVENTIVA22[Nº CAMIÓN],$D33,BDPREVENTIVA22[[Fecha entrada]:[Fecha entrada]],"&gt;=" &amp;$L$2,BDPREVENTIVA22[[Fecha Fin]:[Fecha Fin]],"&lt;="&amp;$L$3)=0,"",COUNTIFS(BDPREVENTIVA22[Tall/Rep],TRANSPORT,BDPREVENTIVA22[Nº CAMIÓN],$D33,BDPREVENTIVA22[[Fecha entrada]:[Fecha entrada]],"&gt;=" &amp;$L$2,BDPREVENTIVA22[[Fecha Fin]:[Fecha Fin]],"&lt;="&amp;$L$3)&amp;" "&amp;TRANSPORT&amp;", ")</f>
        <v xml:space="preserve">1 ATC RABUNI, </v>
      </c>
      <c r="K33" s="42" t="str">
        <f t="shared" si="4"/>
        <v/>
      </c>
      <c r="L33" s="230" t="str">
        <f>+IF(SUMIFS(BDPREVENTIVA22[[coste mantenimiento]:[coste mantenimiento]],BDPREVENTIVA22[[Nº CAMIÓN]:[Nº CAMIÓN]],$D33,BDPREVENTIVA22[Fecha entrada],"&gt;="&amp;$L$2,BDPREVENTIVA22[Fecha entrada],"&lt;="&amp;$L$3)=0,"",SUMIFS(BDPREVENTIVA22[[coste mantenimiento]:[coste mantenimiento]],BDPREVENTIVA22[[Nº CAMIÓN]:[Nº CAMIÓN]],$D33,BDPREVENTIVA22[Fecha entrada],"&gt;="&amp;$L$2,BDPREVENTIVA22[Fecha entrada],"&lt;="&amp;$L$3))</f>
        <v/>
      </c>
      <c r="M33" s="231"/>
      <c r="AW33" t="str">
        <f>+IF(SUMIFS(BDPREVENTIVA22[Aceite Motor],BDPREVENTIVA22[[Nº CAMIÓN]:[Nº CAMIÓN]],$D33,BDPREVENTIVA22[[Fecha entrada]:[Fecha entrada]],"&gt;=" &amp;$L$2,BDPREVENTIVA22[[Fecha Fin]:[Fecha Fin]],"&lt;="&amp;$L$3)=0,"",SUMIFS(BDPREVENTIVA22[Aceite Motor],BDPREVENTIVA22[[Nº CAMIÓN]:[Nº CAMIÓN]],$D33,BDPREVENTIVA22[[Fecha entrada]:[Fecha entrada]],"&gt;=" &amp;$L$2,BDPREVENTIVA22[[Fecha Fin]:[Fecha Fin]],"&lt;="&amp;$L$3)&amp;" litros "&amp;BDPREVENTIVA22[[#Headers],[Aceite Motor]]&amp;", ")</f>
        <v/>
      </c>
      <c r="AX33" t="str">
        <f>+IF(SUMIFS(BDPREVENTIVA22[Anticongelante],BDPREVENTIVA22[[Nº CAMIÓN]:[Nº CAMIÓN]],$D33,BDPREVENTIVA22[[Fecha entrada]:[Fecha entrada]],"&gt;=" &amp;$L$2,BDPREVENTIVA22[[Fecha Fin]:[Fecha Fin]],"&lt;="&amp;$L$3)=0,"",SUMIFS(BDPREVENTIVA22[Anticongelante],BDPREVENTIVA22[[Nº CAMIÓN]:[Nº CAMIÓN]],$D33,BDPREVENTIVA22[[Fecha entrada]:[Fecha entrada]],"&gt;=" &amp;$L$2,BDPREVENTIVA22[[Fecha Fin]:[Fecha Fin]],"&lt;="&amp;$L$3)&amp;" litros "&amp;BDPREVENTIVA22[[#Headers],[Anticongelante]]&amp;", ")</f>
        <v/>
      </c>
      <c r="AY33" t="str">
        <f>+IF(SUMIFS(BDPREVENTIVA22[Liquido de Embrague],BDPREVENTIVA22[[Nº CAMIÓN]:[Nº CAMIÓN]],$D33,BDPREVENTIVA22[[Fecha entrada]:[Fecha entrada]],"&gt;=" &amp;$L$2,BDPREVENTIVA22[[Fecha Fin]:[Fecha Fin]],"&lt;="&amp;$L$3)=0,"",SUMIFS(BDPREVENTIVA22[Liquido de Embrague],BDPREVENTIVA22[[Nº CAMIÓN]:[Nº CAMIÓN]],$D33,BDPREVENTIVA22[[Fecha entrada]:[Fecha entrada]],"&gt;=" &amp;$L$2,BDPREVENTIVA22[[Fecha Fin]:[Fecha Fin]],"&lt;="&amp;$L$3)&amp;" litros "&amp;BDPREVENTIVA22[[#Headers],[Liquido de Embrague]]&amp;", ")</f>
        <v/>
      </c>
      <c r="AZ33" t="str">
        <f>+IF(SUMIFS(BDPREVENTIVA22[Liquido Direccion],BDPREVENTIVA22[[Nº CAMIÓN]:[Nº CAMIÓN]],$D33,BDPREVENTIVA22[[Fecha entrada]:[Fecha entrada]],"&gt;=" &amp;$L$2,BDPREVENTIVA22[[Fecha Fin]:[Fecha Fin]],"&lt;="&amp;$L$3)=0,"",SUMIFS(BDPREVENTIVA22[Liquido Direccion],BDPREVENTIVA22[[Nº CAMIÓN]:[Nº CAMIÓN]],$D33,BDPREVENTIVA22[[Fecha entrada]:[Fecha entrada]],"&gt;=" &amp;$L$2,BDPREVENTIVA22[[Fecha Fin]:[Fecha Fin]],"&lt;="&amp;$L$3)&amp;" litros "&amp;BDPREVENTIVA22[[#Headers],[Liquido Direccion]]&amp;", ")</f>
        <v/>
      </c>
      <c r="BA33" t="str">
        <f>+IF(SUMIFS(BDPREVENTIVA22[Liquido de Freno],BDPREVENTIVA22[[Nº CAMIÓN]:[Nº CAMIÓN]],$D33,BDPREVENTIVA22[[Fecha entrada]:[Fecha entrada]],"&gt;=" &amp;$L$2,BDPREVENTIVA22[[Fecha Fin]:[Fecha Fin]],"&lt;="&amp;$L$3)=0,"",SUMIFS(BDPREVENTIVA22[Liquido de Freno],BDPREVENTIVA22[[Nº CAMIÓN]:[Nº CAMIÓN]],$D33,BDPREVENTIVA22[[Fecha entrada]:[Fecha entrada]],"&gt;=" &amp;$L$2,BDPREVENTIVA22[[Fecha Fin]:[Fecha Fin]],"&lt;="&amp;$L$3)&amp;" litros "&amp;BDPREVENTIVA22[[#Headers],[Liquido de Freno]]&amp;", ")</f>
        <v/>
      </c>
      <c r="BB33" t="str">
        <f>+IF(SUMIFS(BDPREVENTIVA22[Agua Destilada],BDPREVENTIVA22[[Nº CAMIÓN]:[Nº CAMIÓN]],$D33,BDPREVENTIVA22[[Fecha entrada]:[Fecha entrada]],"&gt;=" &amp;$L$2,BDPREVENTIVA22[[Fecha Fin]:[Fecha Fin]],"&lt;="&amp;$L$3)=0,"",SUMIFS(BDPREVENTIVA22[Agua Destilada],BDPREVENTIVA22[[Nº CAMIÓN]:[Nº CAMIÓN]],$D33,BDPREVENTIVA22[[Fecha entrada]:[Fecha entrada]],"&gt;=" &amp;$L$2,BDPREVENTIVA22[[Fecha Fin]:[Fecha Fin]],"&lt;="&amp;$L$3)&amp;" litros "&amp;BDPREVENTIVA22[[#Headers],[Agua Destilada]]&amp;", ")</f>
        <v/>
      </c>
      <c r="BC33" t="str">
        <f>+IF(SUMIFS(BDPREVENTIVA22[Aceite Caja Cambios],BDPREVENTIVA22[[Nº CAMIÓN]:[Nº CAMIÓN]],$D33,BDPREVENTIVA22[[Fecha entrada]:[Fecha entrada]],"&gt;=" &amp;$L$2,BDPREVENTIVA22[[Fecha Fin]:[Fecha Fin]],"&lt;="&amp;$L$3)=0,"",SUMIFS(BDPREVENTIVA22[Aceite Caja Cambios],BDPREVENTIVA22[[Nº CAMIÓN]:[Nº CAMIÓN]],$D33,BDPREVENTIVA22[[Fecha entrada]:[Fecha entrada]],"&gt;=" &amp;$L$2,BDPREVENTIVA22[[Fecha Fin]:[Fecha Fin]],"&lt;="&amp;$L$3)&amp;" litros "&amp;BDPREVENTIVA22[[#Headers],[Aceite Caja Cambios]]&amp;", ")</f>
        <v/>
      </c>
      <c r="BD33" t="str">
        <f>+IF(SUMIFS(BDPREVENTIVA22[Acido Baterias],BDPREVENTIVA22[[Nº CAMIÓN]:[Nº CAMIÓN]],$D33,BDPREVENTIVA22[[Fecha entrada]:[Fecha entrada]],"&gt;=" &amp;$L$2,BDPREVENTIVA22[[Fecha Fin]:[Fecha Fin]],"&lt;="&amp;$L$3)=0,"",SUMIFS(BDPREVENTIVA22[Acido Baterias],BDPREVENTIVA22[[Nº CAMIÓN]:[Nº CAMIÓN]],$D33,BDPREVENTIVA22[[Fecha entrada]:[Fecha entrada]],"&gt;=" &amp;$L$2,BDPREVENTIVA22[[Fecha Fin]:[Fecha Fin]],"&lt;="&amp;$L$3)&amp;" litros "&amp;BDPREVENTIVA22[[#Headers],[Acido Baterias]]&amp;", ")</f>
        <v/>
      </c>
      <c r="BE33" t="str">
        <f>+IF(SUMIFS(BDPREVENTIVA22[Grasa],BDPREVENTIVA22[[Nº CAMIÓN]:[Nº CAMIÓN]],$D33,BDPREVENTIVA22[[Fecha entrada]:[Fecha entrada]],"&gt;=" &amp;$L$2,BDPREVENTIVA22[[Fecha Fin]:[Fecha Fin]],"&lt;="&amp;$L$3)=0,"",SUMIFS(BDPREVENTIVA22[Grasa],BDPREVENTIVA22[[Nº CAMIÓN]:[Nº CAMIÓN]],$D33,BDPREVENTIVA22[[Fecha entrada]:[Fecha entrada]],"&gt;=" &amp;$L$2,BDPREVENTIVA22[[Fecha Fin]:[Fecha Fin]],"&lt;="&amp;$L$3)&amp;" kilos "&amp;BDPREVENTIVA22[[#Headers],[Grasa]]&amp;", ")</f>
        <v/>
      </c>
      <c r="BF33" t="str">
        <f>+IF(SUMIFS(BDPREVENTIVA22[Filtro de Aceite],BDPREVENTIVA22[[Nº CAMIÓN]:[Nº CAMIÓN]],$D33,BDPREVENTIVA22[[Fecha entrada]:[Fecha entrada]],"&gt;=" &amp;$L$2,BDPREVENTIVA22[[Fecha Fin]:[Fecha Fin]],"&lt;="&amp;$L$3)=0,"",SUMIFS(BDPREVENTIVA22[Filtro de Aceite],BDPREVENTIVA22[[Nº CAMIÓN]:[Nº CAMIÓN]],$D33,BDPREVENTIVA22[[Fecha entrada]:[Fecha entrada]],"&gt;=" &amp;$L$2,BDPREVENTIVA22[[Fecha Fin]:[Fecha Fin]],"&lt;="&amp;$L$3)&amp;" uds "&amp;BDPREVENTIVA22[[#Headers],[Filtro de Aceite]]&amp;", ")</f>
        <v/>
      </c>
      <c r="BG33" t="str">
        <f>+IF(SUMIFS(BDPREVENTIVA22[Filtro de Aire],BDPREVENTIVA22[[Nº CAMIÓN]:[Nº CAMIÓN]],$D33,BDPREVENTIVA22[[Fecha entrada]:[Fecha entrada]],"&gt;=" &amp;$L$2,BDPREVENTIVA22[[Fecha Fin]:[Fecha Fin]],"&lt;="&amp;$L$3)=0,"",SUMIFS(BDPREVENTIVA22[Filtro de Aire],BDPREVENTIVA22[[Nº CAMIÓN]:[Nº CAMIÓN]],$D33,BDPREVENTIVA22[[Fecha entrada]:[Fecha entrada]],"&gt;=" &amp;$L$2,BDPREVENTIVA22[[Fecha Fin]:[Fecha Fin]],"&lt;="&amp;$L$3)&amp;" uds "&amp;BDPREVENTIVA22[[#Headers],[Filtro de Aire]]&amp;", ")</f>
        <v/>
      </c>
      <c r="BH33" t="str">
        <f>+IF(SUMIFS(BDPREVENTIVA22[Filtro de Gasoil],BDPREVENTIVA22[[Nº CAMIÓN]:[Nº CAMIÓN]],$D33,BDPREVENTIVA22[[Fecha entrada]:[Fecha entrada]],"&gt;=" &amp;$L$2,BDPREVENTIVA22[[Fecha Fin]:[Fecha Fin]],"&lt;="&amp;$L$3)=0,"",SUMIFS(BDPREVENTIVA22[Filtro de Gasoil],BDPREVENTIVA22[[Nº CAMIÓN]:[Nº CAMIÓN]],$D33,BDPREVENTIVA22[[Fecha entrada]:[Fecha entrada]],"&gt;=" &amp;$L$2,BDPREVENTIVA22[[Fecha Fin]:[Fecha Fin]],"&lt;="&amp;$L$3)&amp;" uds "&amp;BDPREVENTIVA22[[#Headers],[Filtro de Gasoil]]&amp;", ")</f>
        <v/>
      </c>
      <c r="BI33" t="str">
        <f>+IF(SUMIFS(BDPREVENTIVA22[Filtro Hidraulico],BDPREVENTIVA22[[Nº CAMIÓN]:[Nº CAMIÓN]],$D33,BDPREVENTIVA22[[Fecha entrada]:[Fecha entrada]],"&gt;=" &amp;$L$2,BDPREVENTIVA22[[Fecha Fin]:[Fecha Fin]],"&lt;="&amp;$L$3)=0,"",SUMIFS(BDPREVENTIVA22[Filtro Hidraulico],BDPREVENTIVA22[[Nº CAMIÓN]:[Nº CAMIÓN]],$D33,BDPREVENTIVA22[[Fecha entrada]:[Fecha entrada]],"&gt;=" &amp;$L$2,BDPREVENTIVA22[[Fecha Fin]:[Fecha Fin]],"&lt;="&amp;$L$3)&amp;" uds "&amp;BDPREVENTIVA22[[#Headers],[Filtro Hidraulico]]&amp;", ")</f>
        <v/>
      </c>
      <c r="BJ33" t="str">
        <f>+IF(SUMIFS(BDPREVENTIVA22[Filtro Separador de Gasoil],BDPREVENTIVA22[[Nº CAMIÓN]:[Nº CAMIÓN]],$D33,BDPREVENTIVA22[[Fecha entrada]:[Fecha entrada]],"&gt;=" &amp;$L$2,BDPREVENTIVA22[[Fecha Fin]:[Fecha Fin]],"&lt;="&amp;$L$3)=0,"",SUMIFS(BDPREVENTIVA22[Filtro Separador de Gasoil],BDPREVENTIVA22[[Nº CAMIÓN]:[Nº CAMIÓN]],$D33,BDPREVENTIVA22[[Fecha entrada]:[Fecha entrada]],"&gt;=" &amp;$L$2,BDPREVENTIVA22[[Fecha Fin]:[Fecha Fin]],"&lt;="&amp;$L$3)&amp;" uds "&amp;BDPREVENTIVA22[[#Headers],[Filtro Separador de Gasoil]]&amp;", ")</f>
        <v/>
      </c>
      <c r="BK33" t="str">
        <f>+IF(SUMIFS(BDPREVENTIVA22[Pre-Filtro de Gasoil],BDPREVENTIVA22[[Nº CAMIÓN]:[Nº CAMIÓN]],$D33,BDPREVENTIVA22[[Fecha entrada]:[Fecha entrada]],"&gt;=" &amp;$L$2,BDPREVENTIVA22[[Fecha Fin]:[Fecha Fin]],"&lt;="&amp;$L$3)=0,"",SUMIFS(BDPREVENTIVA22[Pre-Filtro de Gasoil],BDPREVENTIVA22[[Nº CAMIÓN]:[Nº CAMIÓN]],$D33,BDPREVENTIVA22[[Fecha entrada]:[Fecha entrada]],"&gt;=" &amp;$L$2,BDPREVENTIVA22[[Fecha Fin]:[Fecha Fin]],"&lt;="&amp;$L$3)&amp;" uds "&amp;BDPREVENTIVA22[[#Headers],[Pre-Filtro de Gasoil]]&amp;", ")</f>
        <v/>
      </c>
      <c r="EC33" t="e">
        <v>#NAME?</v>
      </c>
      <c r="ED33" t="e">
        <v>#NAME?</v>
      </c>
      <c r="EE33" t="e">
        <v>#NAME?</v>
      </c>
      <c r="EF33" t="e">
        <v>#NAME?</v>
      </c>
      <c r="EG33" t="e">
        <v>#NAME?</v>
      </c>
      <c r="EH33" t="e">
        <v>#NAME?</v>
      </c>
      <c r="EI33" t="e">
        <v>#NAME?</v>
      </c>
      <c r="EJ33" t="e">
        <v>#NAME?</v>
      </c>
      <c r="EK33" t="e">
        <v>#NAME?</v>
      </c>
      <c r="EL33" t="e">
        <v>#NAME?</v>
      </c>
      <c r="EM33" t="e">
        <v>#NAME?</v>
      </c>
      <c r="EN33" t="e">
        <v>#NAME?</v>
      </c>
      <c r="EO33" t="e">
        <v>#NAME?</v>
      </c>
      <c r="EP33" t="e">
        <v>#NAME?</v>
      </c>
      <c r="EQ33" t="e">
        <v>#NAME?</v>
      </c>
    </row>
    <row r="34" spans="2:147" ht="45.6" customHeight="1" x14ac:dyDescent="0.2">
      <c r="B34" s="544"/>
      <c r="C34" s="221" t="s">
        <v>91</v>
      </c>
      <c r="D34" s="46" t="s">
        <v>250</v>
      </c>
      <c r="E34" s="47">
        <v>771511</v>
      </c>
      <c r="F34" s="47">
        <f>+COUNTIFS(BDPREVENTIVA22[[Nº CAMIÓN]:[Nº CAMIÓN]],$D34,BDPREVENTIVA22[[Fecha entrada]:[Fecha entrada]],"&gt;=" &amp;$L$2,BDPREVENTIVA22[[Fecha Fin]:[Fecha Fin]],"&lt;="&amp;$L$3,BDPREVENTIVA22[[Tipo de Mantenimiento]:[Tipo de Mantenimiento]],"Mensual")</f>
        <v>1</v>
      </c>
      <c r="G34" s="47">
        <f>+COUNTIFS(BDPREVENTIVA22[[Nº CAMIÓN]:[Nº CAMIÓN]],$D34,BDPREVENTIVA22[[Fecha entrada]:[Fecha entrada]],"&gt;=" &amp;$L$2,BDPREVENTIVA22[[Fecha Fin]:[Fecha Fin]],"&lt;="&amp;$L$3,BDPREVENTIVA22[[Tipo de Mantenimiento]:[Tipo de Mantenimiento]],"Semestral")+COUNTIFS(BDPREVENTIVA22[[Nº CAMIÓN]:[Nº CAMIÓN]],$D34,BDPREVENTIVA22[[Fecha entrada]:[Fecha entrada]],"&gt;=" &amp;$L$2,BDPREVENTIVA22[[Fecha Fin]:[Fecha Fin]],"&lt;="&amp;$L$3,BDPREVENTIVA22[[Tipo de Mantenimiento]:[Tipo de Mantenimiento]],"Cuatrimestral")</f>
        <v>0</v>
      </c>
      <c r="H34" s="47">
        <f>+COUNTIFS(BDPREVENTIVA22[[Nº CAMIÓN]:[Nº CAMIÓN]],$D34,BDPREVENTIVA22[[Fecha entrada]:[Fecha entrada]],"&gt;=" &amp;$L$2,BDPREVENTIVA22[[Fecha Fin]:[Fecha Fin]],"&lt;="&amp;$L$3,BDPREVENTIVA22[[Tipo de Mantenimiento]:[Tipo de Mantenimiento]],"Anual")</f>
        <v>0</v>
      </c>
      <c r="I34" s="47">
        <f t="shared" si="5"/>
        <v>1</v>
      </c>
      <c r="J34" s="47" t="str">
        <f>+IF(COUNTIFS(BDPREVENTIVA22[Tall/Rep],AUSERD,BDPREVENTIVA22[Nº CAMIÓN],$D34,BDPREVENTIVA22[[Fecha entrada]:[Fecha entrada]],"&gt;=" &amp;$L$2,BDPREVENTIVA22[[Fecha Fin]:[Fecha Fin]],"&lt;="&amp;$L$3)=0,"",COUNTIFS(BDPREVENTIVA22[Tall/Rep],AUSERD,BDPREVENTIVA22[Nº CAMIÓN],$D34,BDPREVENTIVA22[[Fecha entrada]:[Fecha entrada]],"&gt;=" &amp;$L$2,BDPREVENTIVA22[[Fecha Fin]:[Fecha Fin]],"&lt;="&amp;$L$3)&amp;" "&amp;AUSERD&amp;", ")&amp;IF(COUNTIFS(BDPREVENTIVA22[Tall/Rep],AAIUN,BDPREVENTIVA22[Nº CAMIÓN],$D34,BDPREVENTIVA22[[Fecha entrada]:[Fecha entrada]],"&gt;=" &amp;$L$2,BDPREVENTIVA22[[Fecha Fin]:[Fecha Fin]],"&lt;="&amp;$L$3)=0,"",COUNTIFS(BDPREVENTIVA22[Tall/Rep],AAIUN,BDPREVENTIVA22[Nº CAMIÓN],$D34,BDPREVENTIVA22[[Fecha entrada]:[Fecha entrada]],"&gt;=" &amp;$L$2,BDPREVENTIVA22[[Fecha Fin]:[Fecha Fin]],"&lt;="&amp;$L$3)&amp;" "&amp;AAIUN&amp;", ")&amp;IF(COUNTIFS(BDPREVENTIVA22[Tall/Rep],BOUJDUR,BDPREVENTIVA22[Nº CAMIÓN],$D34,BDPREVENTIVA22[[Fecha entrada]:[Fecha entrada]],"&gt;=" &amp;$L$2,BDPREVENTIVA22[[Fecha Fin]:[Fecha Fin]],"&lt;="&amp;$L$3)=0,"",COUNTIFS(BDPREVENTIVA22[Tall/Rep],BOUJDUR,BDPREVENTIVA22[Nº CAMIÓN],$D34,BDPREVENTIVA22[[Fecha entrada]:[Fecha entrada]],"&gt;=" &amp;$L$2,BDPREVENTIVA22[[Fecha Fin]:[Fecha Fin]],"&lt;="&amp;$L$3)&amp;" "&amp;BOUJDUR&amp;", ")&amp;IF(COUNTIFS(BDPREVENTIVA22[Tall/Rep],ATC,BDPREVENTIVA22[Nº CAMIÓN],$D34,BDPREVENTIVA22[[Fecha entrada]:[Fecha entrada]],"&gt;=" &amp;$L$2,BDPREVENTIVA22[[Fecha Fin]:[Fecha Fin]],"&lt;="&amp;$L$3)=0,"",COUNTIFS(BDPREVENTIVA22[Tall/Rep],ATC,BDPREVENTIVA22[Nº CAMIÓN],$D34,BDPREVENTIVA22[[Fecha entrada]:[Fecha entrada]],"&gt;=" &amp;$L$2,BDPREVENTIVA22[[Fecha Fin]:[Fecha Fin]],"&lt;="&amp;$L$3)&amp;" "&amp;ATC&amp;", ")&amp;IF(COUNTIFS(BDPREVENTIVA22[Tall/Rep],SMARA,BDPREVENTIVA22[Nº CAMIÓN],$D34,BDPREVENTIVA22[[Fecha entrada]:[Fecha entrada]],"&gt;=" &amp;$L$2,BDPREVENTIVA22[[Fecha Fin]:[Fecha Fin]],"&lt;="&amp;$L$3)=0,"",COUNTIFS(BDPREVENTIVA22[Tall/Rep],SMARA,BDPREVENTIVA22[Nº CAMIÓN],$D34,BDPREVENTIVA22[[Fecha entrada]:[Fecha entrada]],"&gt;=" &amp;$L$2,BDPREVENTIVA22[[Fecha Fin]:[Fecha Fin]],"&lt;="&amp;$L$3)&amp;" "&amp;SMARA&amp;", ")&amp;IF(COUNTIFS(BDPREVENTIVA22[Tall/Rep],DAJLA,BDPREVENTIVA22[Nº CAMIÓN],$D34,BDPREVENTIVA22[[Fecha entrada]:[Fecha entrada]],"&gt;=" &amp;$L$2,BDPREVENTIVA22[[Fecha Fin]:[Fecha Fin]],"&lt;="&amp;$L$3)=0,"",COUNTIFS(BDPREVENTIVA22[Tall/Rep],DAJLA,BDPREVENTIVA22[Nº CAMIÓN],$D34,BDPREVENTIVA22[[Fecha entrada]:[Fecha entrada]],"&gt;=" &amp;$L$2,BDPREVENTIVA22[[Fecha Fin]:[Fecha Fin]],"&lt;="&amp;$L$3)&amp;" "&amp;DAJLA&amp;", ")&amp;IF(COUNTIFS(BDPREVENTIVA22[Tall/Rep],TRANSPORT,BDPREVENTIVA22[Nº CAMIÓN],$D34,BDPREVENTIVA22[[Fecha entrada]:[Fecha entrada]],"&gt;=" &amp;$L$2,BDPREVENTIVA22[[Fecha Fin]:[Fecha Fin]],"&lt;="&amp;$L$3)=0,"",COUNTIFS(BDPREVENTIVA22[Tall/Rep],TRANSPORT,BDPREVENTIVA22[Nº CAMIÓN],$D34,BDPREVENTIVA22[[Fecha entrada]:[Fecha entrada]],"&gt;=" &amp;$L$2,BDPREVENTIVA22[[Fecha Fin]:[Fecha Fin]],"&lt;="&amp;$L$3)&amp;" "&amp;TRANSPORT&amp;", ")</f>
        <v xml:space="preserve">1 TR SMARA, </v>
      </c>
      <c r="K34" s="232" t="str">
        <f t="shared" si="4"/>
        <v/>
      </c>
      <c r="L34" s="223" t="str">
        <f>+IF(SUMIFS(BDPREVENTIVA22[[coste mantenimiento]:[coste mantenimiento]],BDPREVENTIVA22[[Nº CAMIÓN]:[Nº CAMIÓN]],$D34,BDPREVENTIVA22[Fecha entrada],"&gt;="&amp;$L$2,BDPREVENTIVA22[Fecha entrada],"&lt;="&amp;$L$3)=0,"",SUMIFS(BDPREVENTIVA22[[coste mantenimiento]:[coste mantenimiento]],BDPREVENTIVA22[[Nº CAMIÓN]:[Nº CAMIÓN]],$D34,BDPREVENTIVA22[Fecha entrada],"&gt;="&amp;$L$2,BDPREVENTIVA22[Fecha entrada],"&lt;="&amp;$L$3))</f>
        <v/>
      </c>
      <c r="M34" s="47"/>
      <c r="AW34" t="str">
        <f>+IF(SUMIFS(BDPREVENTIVA22[Aceite Motor],BDPREVENTIVA22[[Nº CAMIÓN]:[Nº CAMIÓN]],$D34,BDPREVENTIVA22[[Fecha entrada]:[Fecha entrada]],"&gt;=" &amp;$L$2,BDPREVENTIVA22[[Fecha Fin]:[Fecha Fin]],"&lt;="&amp;$L$3)=0,"",SUMIFS(BDPREVENTIVA22[Aceite Motor],BDPREVENTIVA22[[Nº CAMIÓN]:[Nº CAMIÓN]],$D34,BDPREVENTIVA22[[Fecha entrada]:[Fecha entrada]],"&gt;=" &amp;$L$2,BDPREVENTIVA22[[Fecha Fin]:[Fecha Fin]],"&lt;="&amp;$L$3)&amp;" litros "&amp;BDPREVENTIVA22[[#Headers],[Aceite Motor]]&amp;", ")</f>
        <v/>
      </c>
      <c r="AX34" t="str">
        <f>+IF(SUMIFS(BDPREVENTIVA22[Anticongelante],BDPREVENTIVA22[[Nº CAMIÓN]:[Nº CAMIÓN]],$D34,BDPREVENTIVA22[[Fecha entrada]:[Fecha entrada]],"&gt;=" &amp;$L$2,BDPREVENTIVA22[[Fecha Fin]:[Fecha Fin]],"&lt;="&amp;$L$3)=0,"",SUMIFS(BDPREVENTIVA22[Anticongelante],BDPREVENTIVA22[[Nº CAMIÓN]:[Nº CAMIÓN]],$D34,BDPREVENTIVA22[[Fecha entrada]:[Fecha entrada]],"&gt;=" &amp;$L$2,BDPREVENTIVA22[[Fecha Fin]:[Fecha Fin]],"&lt;="&amp;$L$3)&amp;" litros "&amp;BDPREVENTIVA22[[#Headers],[Anticongelante]]&amp;", ")</f>
        <v/>
      </c>
      <c r="AY34" t="str">
        <f>+IF(SUMIFS(BDPREVENTIVA22[Liquido de Embrague],BDPREVENTIVA22[[Nº CAMIÓN]:[Nº CAMIÓN]],$D34,BDPREVENTIVA22[[Fecha entrada]:[Fecha entrada]],"&gt;=" &amp;$L$2,BDPREVENTIVA22[[Fecha Fin]:[Fecha Fin]],"&lt;="&amp;$L$3)=0,"",SUMIFS(BDPREVENTIVA22[Liquido de Embrague],BDPREVENTIVA22[[Nº CAMIÓN]:[Nº CAMIÓN]],$D34,BDPREVENTIVA22[[Fecha entrada]:[Fecha entrada]],"&gt;=" &amp;$L$2,BDPREVENTIVA22[[Fecha Fin]:[Fecha Fin]],"&lt;="&amp;$L$3)&amp;" litros "&amp;BDPREVENTIVA22[[#Headers],[Liquido de Embrague]]&amp;", ")</f>
        <v/>
      </c>
      <c r="AZ34" t="str">
        <f>+IF(SUMIFS(BDPREVENTIVA22[Liquido Direccion],BDPREVENTIVA22[[Nº CAMIÓN]:[Nº CAMIÓN]],$D34,BDPREVENTIVA22[[Fecha entrada]:[Fecha entrada]],"&gt;=" &amp;$L$2,BDPREVENTIVA22[[Fecha Fin]:[Fecha Fin]],"&lt;="&amp;$L$3)=0,"",SUMIFS(BDPREVENTIVA22[Liquido Direccion],BDPREVENTIVA22[[Nº CAMIÓN]:[Nº CAMIÓN]],$D34,BDPREVENTIVA22[[Fecha entrada]:[Fecha entrada]],"&gt;=" &amp;$L$2,BDPREVENTIVA22[[Fecha Fin]:[Fecha Fin]],"&lt;="&amp;$L$3)&amp;" litros "&amp;BDPREVENTIVA22[[#Headers],[Liquido Direccion]]&amp;", ")</f>
        <v/>
      </c>
      <c r="BA34" t="str">
        <f>+IF(SUMIFS(BDPREVENTIVA22[Liquido de Freno],BDPREVENTIVA22[[Nº CAMIÓN]:[Nº CAMIÓN]],$D34,BDPREVENTIVA22[[Fecha entrada]:[Fecha entrada]],"&gt;=" &amp;$L$2,BDPREVENTIVA22[[Fecha Fin]:[Fecha Fin]],"&lt;="&amp;$L$3)=0,"",SUMIFS(BDPREVENTIVA22[Liquido de Freno],BDPREVENTIVA22[[Nº CAMIÓN]:[Nº CAMIÓN]],$D34,BDPREVENTIVA22[[Fecha entrada]:[Fecha entrada]],"&gt;=" &amp;$L$2,BDPREVENTIVA22[[Fecha Fin]:[Fecha Fin]],"&lt;="&amp;$L$3)&amp;" litros "&amp;BDPREVENTIVA22[[#Headers],[Liquido de Freno]]&amp;", ")</f>
        <v/>
      </c>
      <c r="BB34" t="str">
        <f>+IF(SUMIFS(BDPREVENTIVA22[Agua Destilada],BDPREVENTIVA22[[Nº CAMIÓN]:[Nº CAMIÓN]],$D34,BDPREVENTIVA22[[Fecha entrada]:[Fecha entrada]],"&gt;=" &amp;$L$2,BDPREVENTIVA22[[Fecha Fin]:[Fecha Fin]],"&lt;="&amp;$L$3)=0,"",SUMIFS(BDPREVENTIVA22[Agua Destilada],BDPREVENTIVA22[[Nº CAMIÓN]:[Nº CAMIÓN]],$D34,BDPREVENTIVA22[[Fecha entrada]:[Fecha entrada]],"&gt;=" &amp;$L$2,BDPREVENTIVA22[[Fecha Fin]:[Fecha Fin]],"&lt;="&amp;$L$3)&amp;" litros "&amp;BDPREVENTIVA22[[#Headers],[Agua Destilada]]&amp;", ")</f>
        <v/>
      </c>
      <c r="BC34" t="str">
        <f>+IF(SUMIFS(BDPREVENTIVA22[Aceite Caja Cambios],BDPREVENTIVA22[[Nº CAMIÓN]:[Nº CAMIÓN]],$D34,BDPREVENTIVA22[[Fecha entrada]:[Fecha entrada]],"&gt;=" &amp;$L$2,BDPREVENTIVA22[[Fecha Fin]:[Fecha Fin]],"&lt;="&amp;$L$3)=0,"",SUMIFS(BDPREVENTIVA22[Aceite Caja Cambios],BDPREVENTIVA22[[Nº CAMIÓN]:[Nº CAMIÓN]],$D34,BDPREVENTIVA22[[Fecha entrada]:[Fecha entrada]],"&gt;=" &amp;$L$2,BDPREVENTIVA22[[Fecha Fin]:[Fecha Fin]],"&lt;="&amp;$L$3)&amp;" litros "&amp;BDPREVENTIVA22[[#Headers],[Aceite Caja Cambios]]&amp;", ")</f>
        <v/>
      </c>
      <c r="BD34" t="str">
        <f>+IF(SUMIFS(BDPREVENTIVA22[Acido Baterias],BDPREVENTIVA22[[Nº CAMIÓN]:[Nº CAMIÓN]],$D34,BDPREVENTIVA22[[Fecha entrada]:[Fecha entrada]],"&gt;=" &amp;$L$2,BDPREVENTIVA22[[Fecha Fin]:[Fecha Fin]],"&lt;="&amp;$L$3)=0,"",SUMIFS(BDPREVENTIVA22[Acido Baterias],BDPREVENTIVA22[[Nº CAMIÓN]:[Nº CAMIÓN]],$D34,BDPREVENTIVA22[[Fecha entrada]:[Fecha entrada]],"&gt;=" &amp;$L$2,BDPREVENTIVA22[[Fecha Fin]:[Fecha Fin]],"&lt;="&amp;$L$3)&amp;" litros "&amp;BDPREVENTIVA22[[#Headers],[Acido Baterias]]&amp;", ")</f>
        <v/>
      </c>
      <c r="BE34" t="str">
        <f>+IF(SUMIFS(BDPREVENTIVA22[Grasa],BDPREVENTIVA22[[Nº CAMIÓN]:[Nº CAMIÓN]],$D34,BDPREVENTIVA22[[Fecha entrada]:[Fecha entrada]],"&gt;=" &amp;$L$2,BDPREVENTIVA22[[Fecha Fin]:[Fecha Fin]],"&lt;="&amp;$L$3)=0,"",SUMIFS(BDPREVENTIVA22[Grasa],BDPREVENTIVA22[[Nº CAMIÓN]:[Nº CAMIÓN]],$D34,BDPREVENTIVA22[[Fecha entrada]:[Fecha entrada]],"&gt;=" &amp;$L$2,BDPREVENTIVA22[[Fecha Fin]:[Fecha Fin]],"&lt;="&amp;$L$3)&amp;" kilos "&amp;BDPREVENTIVA22[[#Headers],[Grasa]]&amp;", ")</f>
        <v/>
      </c>
      <c r="BF34" t="str">
        <f>+IF(SUMIFS(BDPREVENTIVA22[Filtro de Aceite],BDPREVENTIVA22[[Nº CAMIÓN]:[Nº CAMIÓN]],$D34,BDPREVENTIVA22[[Fecha entrada]:[Fecha entrada]],"&gt;=" &amp;$L$2,BDPREVENTIVA22[[Fecha Fin]:[Fecha Fin]],"&lt;="&amp;$L$3)=0,"",SUMIFS(BDPREVENTIVA22[Filtro de Aceite],BDPREVENTIVA22[[Nº CAMIÓN]:[Nº CAMIÓN]],$D34,BDPREVENTIVA22[[Fecha entrada]:[Fecha entrada]],"&gt;=" &amp;$L$2,BDPREVENTIVA22[[Fecha Fin]:[Fecha Fin]],"&lt;="&amp;$L$3)&amp;" uds "&amp;BDPREVENTIVA22[[#Headers],[Filtro de Aceite]]&amp;", ")</f>
        <v/>
      </c>
      <c r="BG34" t="str">
        <f>+IF(SUMIFS(BDPREVENTIVA22[Filtro de Aire],BDPREVENTIVA22[[Nº CAMIÓN]:[Nº CAMIÓN]],$D34,BDPREVENTIVA22[[Fecha entrada]:[Fecha entrada]],"&gt;=" &amp;$L$2,BDPREVENTIVA22[[Fecha Fin]:[Fecha Fin]],"&lt;="&amp;$L$3)=0,"",SUMIFS(BDPREVENTIVA22[Filtro de Aire],BDPREVENTIVA22[[Nº CAMIÓN]:[Nº CAMIÓN]],$D34,BDPREVENTIVA22[[Fecha entrada]:[Fecha entrada]],"&gt;=" &amp;$L$2,BDPREVENTIVA22[[Fecha Fin]:[Fecha Fin]],"&lt;="&amp;$L$3)&amp;" uds "&amp;BDPREVENTIVA22[[#Headers],[Filtro de Aire]]&amp;", ")</f>
        <v/>
      </c>
      <c r="BH34" t="str">
        <f>+IF(SUMIFS(BDPREVENTIVA22[Filtro de Gasoil],BDPREVENTIVA22[[Nº CAMIÓN]:[Nº CAMIÓN]],$D34,BDPREVENTIVA22[[Fecha entrada]:[Fecha entrada]],"&gt;=" &amp;$L$2,BDPREVENTIVA22[[Fecha Fin]:[Fecha Fin]],"&lt;="&amp;$L$3)=0,"",SUMIFS(BDPREVENTIVA22[Filtro de Gasoil],BDPREVENTIVA22[[Nº CAMIÓN]:[Nº CAMIÓN]],$D34,BDPREVENTIVA22[[Fecha entrada]:[Fecha entrada]],"&gt;=" &amp;$L$2,BDPREVENTIVA22[[Fecha Fin]:[Fecha Fin]],"&lt;="&amp;$L$3)&amp;" uds "&amp;BDPREVENTIVA22[[#Headers],[Filtro de Gasoil]]&amp;", ")</f>
        <v/>
      </c>
      <c r="BI34" t="str">
        <f>+IF(SUMIFS(BDPREVENTIVA22[Filtro Hidraulico],BDPREVENTIVA22[[Nº CAMIÓN]:[Nº CAMIÓN]],$D34,BDPREVENTIVA22[[Fecha entrada]:[Fecha entrada]],"&gt;=" &amp;$L$2,BDPREVENTIVA22[[Fecha Fin]:[Fecha Fin]],"&lt;="&amp;$L$3)=0,"",SUMIFS(BDPREVENTIVA22[Filtro Hidraulico],BDPREVENTIVA22[[Nº CAMIÓN]:[Nº CAMIÓN]],$D34,BDPREVENTIVA22[[Fecha entrada]:[Fecha entrada]],"&gt;=" &amp;$L$2,BDPREVENTIVA22[[Fecha Fin]:[Fecha Fin]],"&lt;="&amp;$L$3)&amp;" uds "&amp;BDPREVENTIVA22[[#Headers],[Filtro Hidraulico]]&amp;", ")</f>
        <v/>
      </c>
      <c r="BJ34" t="str">
        <f>+IF(SUMIFS(BDPREVENTIVA22[Filtro Separador de Gasoil],BDPREVENTIVA22[[Nº CAMIÓN]:[Nº CAMIÓN]],$D34,BDPREVENTIVA22[[Fecha entrada]:[Fecha entrada]],"&gt;=" &amp;$L$2,BDPREVENTIVA22[[Fecha Fin]:[Fecha Fin]],"&lt;="&amp;$L$3)=0,"",SUMIFS(BDPREVENTIVA22[Filtro Separador de Gasoil],BDPREVENTIVA22[[Nº CAMIÓN]:[Nº CAMIÓN]],$D34,BDPREVENTIVA22[[Fecha entrada]:[Fecha entrada]],"&gt;=" &amp;$L$2,BDPREVENTIVA22[[Fecha Fin]:[Fecha Fin]],"&lt;="&amp;$L$3)&amp;" uds "&amp;BDPREVENTIVA22[[#Headers],[Filtro Separador de Gasoil]]&amp;", ")</f>
        <v/>
      </c>
      <c r="BK34" t="str">
        <f>+IF(SUMIFS(BDPREVENTIVA22[Pre-Filtro de Gasoil],BDPREVENTIVA22[[Nº CAMIÓN]:[Nº CAMIÓN]],$D34,BDPREVENTIVA22[[Fecha entrada]:[Fecha entrada]],"&gt;=" &amp;$L$2,BDPREVENTIVA22[[Fecha Fin]:[Fecha Fin]],"&lt;="&amp;$L$3)=0,"",SUMIFS(BDPREVENTIVA22[Pre-Filtro de Gasoil],BDPREVENTIVA22[[Nº CAMIÓN]:[Nº CAMIÓN]],$D34,BDPREVENTIVA22[[Fecha entrada]:[Fecha entrada]],"&gt;=" &amp;$L$2,BDPREVENTIVA22[[Fecha Fin]:[Fecha Fin]],"&lt;="&amp;$L$3)&amp;" uds "&amp;BDPREVENTIVA22[[#Headers],[Pre-Filtro de Gasoil]]&amp;", ")</f>
        <v/>
      </c>
      <c r="EC34" t="e">
        <v>#NAME?</v>
      </c>
      <c r="ED34" t="e">
        <v>#NAME?</v>
      </c>
      <c r="EE34" t="e">
        <v>#NAME?</v>
      </c>
      <c r="EF34" t="e">
        <v>#NAME?</v>
      </c>
      <c r="EG34" t="e">
        <v>#NAME?</v>
      </c>
      <c r="EH34" t="e">
        <v>#NAME?</v>
      </c>
      <c r="EI34" t="e">
        <v>#NAME?</v>
      </c>
      <c r="EJ34" t="e">
        <v>#NAME?</v>
      </c>
      <c r="EK34" t="e">
        <v>#NAME?</v>
      </c>
      <c r="EL34" t="e">
        <v>#NAME?</v>
      </c>
      <c r="EM34" t="e">
        <v>#NAME?</v>
      </c>
      <c r="EN34" t="e">
        <v>#NAME?</v>
      </c>
      <c r="EO34" t="e">
        <v>#NAME?</v>
      </c>
      <c r="EP34" t="e">
        <v>#NAME?</v>
      </c>
      <c r="EQ34" t="e">
        <v>#NAME?</v>
      </c>
    </row>
    <row r="35" spans="2:147" ht="47.25" x14ac:dyDescent="0.2">
      <c r="B35" s="544"/>
      <c r="C35" s="221" t="s">
        <v>91</v>
      </c>
      <c r="D35" s="48" t="s">
        <v>251</v>
      </c>
      <c r="E35" s="41">
        <v>771512</v>
      </c>
      <c r="F35" s="41">
        <f>+COUNTIFS(BDPREVENTIVA22[[Nº CAMIÓN]:[Nº CAMIÓN]],$D35,BDPREVENTIVA22[[Fecha entrada]:[Fecha entrada]],"&gt;=" &amp;$L$2,BDPREVENTIVA22[[Fecha Fin]:[Fecha Fin]],"&lt;="&amp;$L$3,BDPREVENTIVA22[[Tipo de Mantenimiento]:[Tipo de Mantenimiento]],"Mensual")</f>
        <v>1</v>
      </c>
      <c r="G35" s="41">
        <f>+COUNTIFS(BDPREVENTIVA22[[Nº CAMIÓN]:[Nº CAMIÓN]],$D35,BDPREVENTIVA22[[Fecha entrada]:[Fecha entrada]],"&gt;=" &amp;$L$2,BDPREVENTIVA22[[Fecha Fin]:[Fecha Fin]],"&lt;="&amp;$L$3,BDPREVENTIVA22[[Tipo de Mantenimiento]:[Tipo de Mantenimiento]],"Semestral")+COUNTIFS(BDPREVENTIVA22[[Nº CAMIÓN]:[Nº CAMIÓN]],$D35,BDPREVENTIVA22[[Fecha entrada]:[Fecha entrada]],"&gt;=" &amp;$L$2,BDPREVENTIVA22[[Fecha Fin]:[Fecha Fin]],"&lt;="&amp;$L$3,BDPREVENTIVA22[[Tipo de Mantenimiento]:[Tipo de Mantenimiento]],"Cuatrimestral")</f>
        <v>0</v>
      </c>
      <c r="H35" s="41">
        <f>+COUNTIFS(BDPREVENTIVA22[[Nº CAMIÓN]:[Nº CAMIÓN]],$D35,BDPREVENTIVA22[[Fecha entrada]:[Fecha entrada]],"&gt;=" &amp;$L$2,BDPREVENTIVA22[[Fecha Fin]:[Fecha Fin]],"&lt;="&amp;$L$3,BDPREVENTIVA22[[Tipo de Mantenimiento]:[Tipo de Mantenimiento]],"Anual")</f>
        <v>0</v>
      </c>
      <c r="I35" s="41">
        <f t="shared" si="5"/>
        <v>1</v>
      </c>
      <c r="J35" s="116" t="str">
        <f>+IF(COUNTIFS(BDPREVENTIVA22[Tall/Rep],AUSERD,BDPREVENTIVA22[Nº CAMIÓN],$D35,BDPREVENTIVA22[[Fecha entrada]:[Fecha entrada]],"&gt;=" &amp;$L$2,BDPREVENTIVA22[[Fecha Fin]:[Fecha Fin]],"&lt;="&amp;$L$3)=0,"",COUNTIFS(BDPREVENTIVA22[Tall/Rep],AUSERD,BDPREVENTIVA22[Nº CAMIÓN],$D35,BDPREVENTIVA22[[Fecha entrada]:[Fecha entrada]],"&gt;=" &amp;$L$2,BDPREVENTIVA22[[Fecha Fin]:[Fecha Fin]],"&lt;="&amp;$L$3)&amp;" "&amp;AUSERD&amp;", ")&amp;IF(COUNTIFS(BDPREVENTIVA22[Tall/Rep],AAIUN,BDPREVENTIVA22[Nº CAMIÓN],$D35,BDPREVENTIVA22[[Fecha entrada]:[Fecha entrada]],"&gt;=" &amp;$L$2,BDPREVENTIVA22[[Fecha Fin]:[Fecha Fin]],"&lt;="&amp;$L$3)=0,"",COUNTIFS(BDPREVENTIVA22[Tall/Rep],AAIUN,BDPREVENTIVA22[Nº CAMIÓN],$D35,BDPREVENTIVA22[[Fecha entrada]:[Fecha entrada]],"&gt;=" &amp;$L$2,BDPREVENTIVA22[[Fecha Fin]:[Fecha Fin]],"&lt;="&amp;$L$3)&amp;" "&amp;AAIUN&amp;", ")&amp;IF(COUNTIFS(BDPREVENTIVA22[Tall/Rep],BOUJDUR,BDPREVENTIVA22[Nº CAMIÓN],$D35,BDPREVENTIVA22[[Fecha entrada]:[Fecha entrada]],"&gt;=" &amp;$L$2,BDPREVENTIVA22[[Fecha Fin]:[Fecha Fin]],"&lt;="&amp;$L$3)=0,"",COUNTIFS(BDPREVENTIVA22[Tall/Rep],BOUJDUR,BDPREVENTIVA22[Nº CAMIÓN],$D35,BDPREVENTIVA22[[Fecha entrada]:[Fecha entrada]],"&gt;=" &amp;$L$2,BDPREVENTIVA22[[Fecha Fin]:[Fecha Fin]],"&lt;="&amp;$L$3)&amp;" "&amp;BOUJDUR&amp;", ")&amp;IF(COUNTIFS(BDPREVENTIVA22[Tall/Rep],ATC,BDPREVENTIVA22[Nº CAMIÓN],$D35,BDPREVENTIVA22[[Fecha entrada]:[Fecha entrada]],"&gt;=" &amp;$L$2,BDPREVENTIVA22[[Fecha Fin]:[Fecha Fin]],"&lt;="&amp;$L$3)=0,"",COUNTIFS(BDPREVENTIVA22[Tall/Rep],ATC,BDPREVENTIVA22[Nº CAMIÓN],$D35,BDPREVENTIVA22[[Fecha entrada]:[Fecha entrada]],"&gt;=" &amp;$L$2,BDPREVENTIVA22[[Fecha Fin]:[Fecha Fin]],"&lt;="&amp;$L$3)&amp;" "&amp;ATC&amp;", ")&amp;IF(COUNTIFS(BDPREVENTIVA22[Tall/Rep],SMARA,BDPREVENTIVA22[Nº CAMIÓN],$D35,BDPREVENTIVA22[[Fecha entrada]:[Fecha entrada]],"&gt;=" &amp;$L$2,BDPREVENTIVA22[[Fecha Fin]:[Fecha Fin]],"&lt;="&amp;$L$3)=0,"",COUNTIFS(BDPREVENTIVA22[Tall/Rep],SMARA,BDPREVENTIVA22[Nº CAMIÓN],$D35,BDPREVENTIVA22[[Fecha entrada]:[Fecha entrada]],"&gt;=" &amp;$L$2,BDPREVENTIVA22[[Fecha Fin]:[Fecha Fin]],"&lt;="&amp;$L$3)&amp;" "&amp;SMARA&amp;", ")&amp;IF(COUNTIFS(BDPREVENTIVA22[Tall/Rep],DAJLA,BDPREVENTIVA22[Nº CAMIÓN],$D35,BDPREVENTIVA22[[Fecha entrada]:[Fecha entrada]],"&gt;=" &amp;$L$2,BDPREVENTIVA22[[Fecha Fin]:[Fecha Fin]],"&lt;="&amp;$L$3)=0,"",COUNTIFS(BDPREVENTIVA22[Tall/Rep],DAJLA,BDPREVENTIVA22[Nº CAMIÓN],$D35,BDPREVENTIVA22[[Fecha entrada]:[Fecha entrada]],"&gt;=" &amp;$L$2,BDPREVENTIVA22[[Fecha Fin]:[Fecha Fin]],"&lt;="&amp;$L$3)&amp;" "&amp;DAJLA&amp;", ")&amp;IF(COUNTIFS(BDPREVENTIVA22[Tall/Rep],TRANSPORT,BDPREVENTIVA22[Nº CAMIÓN],$D35,BDPREVENTIVA22[[Fecha entrada]:[Fecha entrada]],"&gt;=" &amp;$L$2,BDPREVENTIVA22[[Fecha Fin]:[Fecha Fin]],"&lt;="&amp;$L$3)=0,"",COUNTIFS(BDPREVENTIVA22[Tall/Rep],TRANSPORT,BDPREVENTIVA22[Nº CAMIÓN],$D35,BDPREVENTIVA22[[Fecha entrada]:[Fecha entrada]],"&gt;=" &amp;$L$2,BDPREVENTIVA22[[Fecha Fin]:[Fecha Fin]],"&lt;="&amp;$L$3)&amp;" "&amp;TRANSPORT&amp;", ")</f>
        <v xml:space="preserve">1 TR SMARA, </v>
      </c>
      <c r="K35" s="233" t="str">
        <f t="shared" si="4"/>
        <v xml:space="preserve">20 litros Aceite Motor, 2 litros Anticongelante, 3 kilos Grasa, 1 uds Filtro de Aceite, 1 uds Filtro de Aire, 1 uds Filtro de Gasoil, 1 uds Filtro Separador de Gasoil, </v>
      </c>
      <c r="L35" s="234">
        <f>+IF(SUMIFS(BDPREVENTIVA22[[coste mantenimiento]:[coste mantenimiento]],BDPREVENTIVA22[[Nº CAMIÓN]:[Nº CAMIÓN]],$D35,BDPREVENTIVA22[Fecha entrada],"&gt;="&amp;$L$2,BDPREVENTIVA22[Fecha entrada],"&lt;="&amp;$L$3)=0,"",SUMIFS(BDPREVENTIVA22[[coste mantenimiento]:[coste mantenimiento]],BDPREVENTIVA22[[Nº CAMIÓN]:[Nº CAMIÓN]],$D35,BDPREVENTIVA22[Fecha entrada],"&gt;="&amp;$L$2,BDPREVENTIVA22[Fecha entrada],"&lt;="&amp;$L$3))</f>
        <v>24248</v>
      </c>
      <c r="M35" s="48"/>
      <c r="AW35" t="str">
        <f>+IF(SUMIFS(BDPREVENTIVA22[Aceite Motor],BDPREVENTIVA22[[Nº CAMIÓN]:[Nº CAMIÓN]],$D35,BDPREVENTIVA22[[Fecha entrada]:[Fecha entrada]],"&gt;=" &amp;$L$2,BDPREVENTIVA22[[Fecha Fin]:[Fecha Fin]],"&lt;="&amp;$L$3)=0,"",SUMIFS(BDPREVENTIVA22[Aceite Motor],BDPREVENTIVA22[[Nº CAMIÓN]:[Nº CAMIÓN]],$D35,BDPREVENTIVA22[[Fecha entrada]:[Fecha entrada]],"&gt;=" &amp;$L$2,BDPREVENTIVA22[[Fecha Fin]:[Fecha Fin]],"&lt;="&amp;$L$3)&amp;" litros "&amp;BDPREVENTIVA22[[#Headers],[Aceite Motor]]&amp;", ")</f>
        <v xml:space="preserve">20 litros Aceite Motor, </v>
      </c>
      <c r="AX35" t="str">
        <f>+IF(SUMIFS(BDPREVENTIVA22[Anticongelante],BDPREVENTIVA22[[Nº CAMIÓN]:[Nº CAMIÓN]],$D35,BDPREVENTIVA22[[Fecha entrada]:[Fecha entrada]],"&gt;=" &amp;$L$2,BDPREVENTIVA22[[Fecha Fin]:[Fecha Fin]],"&lt;="&amp;$L$3)=0,"",SUMIFS(BDPREVENTIVA22[Anticongelante],BDPREVENTIVA22[[Nº CAMIÓN]:[Nº CAMIÓN]],$D35,BDPREVENTIVA22[[Fecha entrada]:[Fecha entrada]],"&gt;=" &amp;$L$2,BDPREVENTIVA22[[Fecha Fin]:[Fecha Fin]],"&lt;="&amp;$L$3)&amp;" litros "&amp;BDPREVENTIVA22[[#Headers],[Anticongelante]]&amp;", ")</f>
        <v xml:space="preserve">2 litros Anticongelante, </v>
      </c>
      <c r="AY35" t="str">
        <f>+IF(SUMIFS(BDPREVENTIVA22[Liquido de Embrague],BDPREVENTIVA22[[Nº CAMIÓN]:[Nº CAMIÓN]],$D35,BDPREVENTIVA22[[Fecha entrada]:[Fecha entrada]],"&gt;=" &amp;$L$2,BDPREVENTIVA22[[Fecha Fin]:[Fecha Fin]],"&lt;="&amp;$L$3)=0,"",SUMIFS(BDPREVENTIVA22[Liquido de Embrague],BDPREVENTIVA22[[Nº CAMIÓN]:[Nº CAMIÓN]],$D35,BDPREVENTIVA22[[Fecha entrada]:[Fecha entrada]],"&gt;=" &amp;$L$2,BDPREVENTIVA22[[Fecha Fin]:[Fecha Fin]],"&lt;="&amp;$L$3)&amp;" litros "&amp;BDPREVENTIVA22[[#Headers],[Liquido de Embrague]]&amp;", ")</f>
        <v/>
      </c>
      <c r="AZ35" t="str">
        <f>+IF(SUMIFS(BDPREVENTIVA22[Liquido Direccion],BDPREVENTIVA22[[Nº CAMIÓN]:[Nº CAMIÓN]],$D35,BDPREVENTIVA22[[Fecha entrada]:[Fecha entrada]],"&gt;=" &amp;$L$2,BDPREVENTIVA22[[Fecha Fin]:[Fecha Fin]],"&lt;="&amp;$L$3)=0,"",SUMIFS(BDPREVENTIVA22[Liquido Direccion],BDPREVENTIVA22[[Nº CAMIÓN]:[Nº CAMIÓN]],$D35,BDPREVENTIVA22[[Fecha entrada]:[Fecha entrada]],"&gt;=" &amp;$L$2,BDPREVENTIVA22[[Fecha Fin]:[Fecha Fin]],"&lt;="&amp;$L$3)&amp;" litros "&amp;BDPREVENTIVA22[[#Headers],[Liquido Direccion]]&amp;", ")</f>
        <v/>
      </c>
      <c r="BA35" t="str">
        <f>+IF(SUMIFS(BDPREVENTIVA22[Liquido de Freno],BDPREVENTIVA22[[Nº CAMIÓN]:[Nº CAMIÓN]],$D35,BDPREVENTIVA22[[Fecha entrada]:[Fecha entrada]],"&gt;=" &amp;$L$2,BDPREVENTIVA22[[Fecha Fin]:[Fecha Fin]],"&lt;="&amp;$L$3)=0,"",SUMIFS(BDPREVENTIVA22[Liquido de Freno],BDPREVENTIVA22[[Nº CAMIÓN]:[Nº CAMIÓN]],$D35,BDPREVENTIVA22[[Fecha entrada]:[Fecha entrada]],"&gt;=" &amp;$L$2,BDPREVENTIVA22[[Fecha Fin]:[Fecha Fin]],"&lt;="&amp;$L$3)&amp;" litros "&amp;BDPREVENTIVA22[[#Headers],[Liquido de Freno]]&amp;", ")</f>
        <v/>
      </c>
      <c r="BB35" t="str">
        <f>+IF(SUMIFS(BDPREVENTIVA22[Agua Destilada],BDPREVENTIVA22[[Nº CAMIÓN]:[Nº CAMIÓN]],$D35,BDPREVENTIVA22[[Fecha entrada]:[Fecha entrada]],"&gt;=" &amp;$L$2,BDPREVENTIVA22[[Fecha Fin]:[Fecha Fin]],"&lt;="&amp;$L$3)=0,"",SUMIFS(BDPREVENTIVA22[Agua Destilada],BDPREVENTIVA22[[Nº CAMIÓN]:[Nº CAMIÓN]],$D35,BDPREVENTIVA22[[Fecha entrada]:[Fecha entrada]],"&gt;=" &amp;$L$2,BDPREVENTIVA22[[Fecha Fin]:[Fecha Fin]],"&lt;="&amp;$L$3)&amp;" litros "&amp;BDPREVENTIVA22[[#Headers],[Agua Destilada]]&amp;", ")</f>
        <v/>
      </c>
      <c r="BC35" t="str">
        <f>+IF(SUMIFS(BDPREVENTIVA22[Aceite Caja Cambios],BDPREVENTIVA22[[Nº CAMIÓN]:[Nº CAMIÓN]],$D35,BDPREVENTIVA22[[Fecha entrada]:[Fecha entrada]],"&gt;=" &amp;$L$2,BDPREVENTIVA22[[Fecha Fin]:[Fecha Fin]],"&lt;="&amp;$L$3)=0,"",SUMIFS(BDPREVENTIVA22[Aceite Caja Cambios],BDPREVENTIVA22[[Nº CAMIÓN]:[Nº CAMIÓN]],$D35,BDPREVENTIVA22[[Fecha entrada]:[Fecha entrada]],"&gt;=" &amp;$L$2,BDPREVENTIVA22[[Fecha Fin]:[Fecha Fin]],"&lt;="&amp;$L$3)&amp;" litros "&amp;BDPREVENTIVA22[[#Headers],[Aceite Caja Cambios]]&amp;", ")</f>
        <v/>
      </c>
      <c r="BD35" t="str">
        <f>+IF(SUMIFS(BDPREVENTIVA22[Acido Baterias],BDPREVENTIVA22[[Nº CAMIÓN]:[Nº CAMIÓN]],$D35,BDPREVENTIVA22[[Fecha entrada]:[Fecha entrada]],"&gt;=" &amp;$L$2,BDPREVENTIVA22[[Fecha Fin]:[Fecha Fin]],"&lt;="&amp;$L$3)=0,"",SUMIFS(BDPREVENTIVA22[Acido Baterias],BDPREVENTIVA22[[Nº CAMIÓN]:[Nº CAMIÓN]],$D35,BDPREVENTIVA22[[Fecha entrada]:[Fecha entrada]],"&gt;=" &amp;$L$2,BDPREVENTIVA22[[Fecha Fin]:[Fecha Fin]],"&lt;="&amp;$L$3)&amp;" litros "&amp;BDPREVENTIVA22[[#Headers],[Acido Baterias]]&amp;", ")</f>
        <v/>
      </c>
      <c r="BE35" t="str">
        <f>+IF(SUMIFS(BDPREVENTIVA22[Grasa],BDPREVENTIVA22[[Nº CAMIÓN]:[Nº CAMIÓN]],$D35,BDPREVENTIVA22[[Fecha entrada]:[Fecha entrada]],"&gt;=" &amp;$L$2,BDPREVENTIVA22[[Fecha Fin]:[Fecha Fin]],"&lt;="&amp;$L$3)=0,"",SUMIFS(BDPREVENTIVA22[Grasa],BDPREVENTIVA22[[Nº CAMIÓN]:[Nº CAMIÓN]],$D35,BDPREVENTIVA22[[Fecha entrada]:[Fecha entrada]],"&gt;=" &amp;$L$2,BDPREVENTIVA22[[Fecha Fin]:[Fecha Fin]],"&lt;="&amp;$L$3)&amp;" kilos "&amp;BDPREVENTIVA22[[#Headers],[Grasa]]&amp;", ")</f>
        <v xml:space="preserve">3 kilos Grasa, </v>
      </c>
      <c r="BF35" t="str">
        <f>+IF(SUMIFS(BDPREVENTIVA22[Filtro de Aceite],BDPREVENTIVA22[[Nº CAMIÓN]:[Nº CAMIÓN]],$D35,BDPREVENTIVA22[[Fecha entrada]:[Fecha entrada]],"&gt;=" &amp;$L$2,BDPREVENTIVA22[[Fecha Fin]:[Fecha Fin]],"&lt;="&amp;$L$3)=0,"",SUMIFS(BDPREVENTIVA22[Filtro de Aceite],BDPREVENTIVA22[[Nº CAMIÓN]:[Nº CAMIÓN]],$D35,BDPREVENTIVA22[[Fecha entrada]:[Fecha entrada]],"&gt;=" &amp;$L$2,BDPREVENTIVA22[[Fecha Fin]:[Fecha Fin]],"&lt;="&amp;$L$3)&amp;" uds "&amp;BDPREVENTIVA22[[#Headers],[Filtro de Aceite]]&amp;", ")</f>
        <v xml:space="preserve">1 uds Filtro de Aceite, </v>
      </c>
      <c r="BG35" t="str">
        <f>+IF(SUMIFS(BDPREVENTIVA22[Filtro de Aire],BDPREVENTIVA22[[Nº CAMIÓN]:[Nº CAMIÓN]],$D35,BDPREVENTIVA22[[Fecha entrada]:[Fecha entrada]],"&gt;=" &amp;$L$2,BDPREVENTIVA22[[Fecha Fin]:[Fecha Fin]],"&lt;="&amp;$L$3)=0,"",SUMIFS(BDPREVENTIVA22[Filtro de Aire],BDPREVENTIVA22[[Nº CAMIÓN]:[Nº CAMIÓN]],$D35,BDPREVENTIVA22[[Fecha entrada]:[Fecha entrada]],"&gt;=" &amp;$L$2,BDPREVENTIVA22[[Fecha Fin]:[Fecha Fin]],"&lt;="&amp;$L$3)&amp;" uds "&amp;BDPREVENTIVA22[[#Headers],[Filtro de Aire]]&amp;", ")</f>
        <v xml:space="preserve">1 uds Filtro de Aire, </v>
      </c>
      <c r="BH35" t="str">
        <f>+IF(SUMIFS(BDPREVENTIVA22[Filtro de Gasoil],BDPREVENTIVA22[[Nº CAMIÓN]:[Nº CAMIÓN]],$D35,BDPREVENTIVA22[[Fecha entrada]:[Fecha entrada]],"&gt;=" &amp;$L$2,BDPREVENTIVA22[[Fecha Fin]:[Fecha Fin]],"&lt;="&amp;$L$3)=0,"",SUMIFS(BDPREVENTIVA22[Filtro de Gasoil],BDPREVENTIVA22[[Nº CAMIÓN]:[Nº CAMIÓN]],$D35,BDPREVENTIVA22[[Fecha entrada]:[Fecha entrada]],"&gt;=" &amp;$L$2,BDPREVENTIVA22[[Fecha Fin]:[Fecha Fin]],"&lt;="&amp;$L$3)&amp;" uds "&amp;BDPREVENTIVA22[[#Headers],[Filtro de Gasoil]]&amp;", ")</f>
        <v xml:space="preserve">1 uds Filtro de Gasoil, </v>
      </c>
      <c r="BI35" t="str">
        <f>+IF(SUMIFS(BDPREVENTIVA22[Filtro Hidraulico],BDPREVENTIVA22[[Nº CAMIÓN]:[Nº CAMIÓN]],$D35,BDPREVENTIVA22[[Fecha entrada]:[Fecha entrada]],"&gt;=" &amp;$L$2,BDPREVENTIVA22[[Fecha Fin]:[Fecha Fin]],"&lt;="&amp;$L$3)=0,"",SUMIFS(BDPREVENTIVA22[Filtro Hidraulico],BDPREVENTIVA22[[Nº CAMIÓN]:[Nº CAMIÓN]],$D35,BDPREVENTIVA22[[Fecha entrada]:[Fecha entrada]],"&gt;=" &amp;$L$2,BDPREVENTIVA22[[Fecha Fin]:[Fecha Fin]],"&lt;="&amp;$L$3)&amp;" uds "&amp;BDPREVENTIVA22[[#Headers],[Filtro Hidraulico]]&amp;", ")</f>
        <v/>
      </c>
      <c r="BJ35" t="str">
        <f>+IF(SUMIFS(BDPREVENTIVA22[Filtro Separador de Gasoil],BDPREVENTIVA22[[Nº CAMIÓN]:[Nº CAMIÓN]],$D35,BDPREVENTIVA22[[Fecha entrada]:[Fecha entrada]],"&gt;=" &amp;$L$2,BDPREVENTIVA22[[Fecha Fin]:[Fecha Fin]],"&lt;="&amp;$L$3)=0,"",SUMIFS(BDPREVENTIVA22[Filtro Separador de Gasoil],BDPREVENTIVA22[[Nº CAMIÓN]:[Nº CAMIÓN]],$D35,BDPREVENTIVA22[[Fecha entrada]:[Fecha entrada]],"&gt;=" &amp;$L$2,BDPREVENTIVA22[[Fecha Fin]:[Fecha Fin]],"&lt;="&amp;$L$3)&amp;" uds "&amp;BDPREVENTIVA22[[#Headers],[Filtro Separador de Gasoil]]&amp;", ")</f>
        <v xml:space="preserve">1 uds Filtro Separador de Gasoil, </v>
      </c>
      <c r="BK35" t="str">
        <f>+IF(SUMIFS(BDPREVENTIVA22[Pre-Filtro de Gasoil],BDPREVENTIVA22[[Nº CAMIÓN]:[Nº CAMIÓN]],$D35,BDPREVENTIVA22[[Fecha entrada]:[Fecha entrada]],"&gt;=" &amp;$L$2,BDPREVENTIVA22[[Fecha Fin]:[Fecha Fin]],"&lt;="&amp;$L$3)=0,"",SUMIFS(BDPREVENTIVA22[Pre-Filtro de Gasoil],BDPREVENTIVA22[[Nº CAMIÓN]:[Nº CAMIÓN]],$D35,BDPREVENTIVA22[[Fecha entrada]:[Fecha entrada]],"&gt;=" &amp;$L$2,BDPREVENTIVA22[[Fecha Fin]:[Fecha Fin]],"&lt;="&amp;$L$3)&amp;" uds "&amp;BDPREVENTIVA22[[#Headers],[Pre-Filtro de Gasoil]]&amp;", ")</f>
        <v/>
      </c>
      <c r="EC35" t="e">
        <v>#NAME?</v>
      </c>
      <c r="ED35" t="e">
        <v>#NAME?</v>
      </c>
      <c r="EE35" t="e">
        <v>#NAME?</v>
      </c>
      <c r="EF35" t="e">
        <v>#NAME?</v>
      </c>
      <c r="EG35" t="e">
        <v>#NAME?</v>
      </c>
      <c r="EH35" t="e">
        <v>#NAME?</v>
      </c>
      <c r="EI35" t="e">
        <v>#NAME?</v>
      </c>
      <c r="EJ35" t="e">
        <v>#NAME?</v>
      </c>
      <c r="EK35" t="e">
        <v>#NAME?</v>
      </c>
      <c r="EL35" t="e">
        <v>#NAME?</v>
      </c>
      <c r="EM35" t="e">
        <v>#NAME?</v>
      </c>
      <c r="EN35" t="e">
        <v>#NAME?</v>
      </c>
      <c r="EO35" t="e">
        <v>#NAME?</v>
      </c>
      <c r="EP35" t="e">
        <v>#NAME?</v>
      </c>
      <c r="EQ35" t="e">
        <v>#NAME?</v>
      </c>
    </row>
    <row r="36" spans="2:147" ht="18.75" x14ac:dyDescent="0.2">
      <c r="B36" s="544"/>
      <c r="C36" s="221" t="s">
        <v>867</v>
      </c>
      <c r="D36" s="46" t="s">
        <v>252</v>
      </c>
      <c r="E36" s="47">
        <v>771513</v>
      </c>
      <c r="F36" s="47">
        <f>+COUNTIFS(BDPREVENTIVA22[[Nº CAMIÓN]:[Nº CAMIÓN]],$D36,BDPREVENTIVA22[[Fecha entrada]:[Fecha entrada]],"&gt;=" &amp;$L$2,BDPREVENTIVA22[[Fecha Fin]:[Fecha Fin]],"&lt;="&amp;$L$3,BDPREVENTIVA22[[Tipo de Mantenimiento]:[Tipo de Mantenimiento]],"Mensual")</f>
        <v>1</v>
      </c>
      <c r="G36" s="47">
        <f>+COUNTIFS(BDPREVENTIVA22[[Nº CAMIÓN]:[Nº CAMIÓN]],$D36,BDPREVENTIVA22[[Fecha entrada]:[Fecha entrada]],"&gt;=" &amp;$L$2,BDPREVENTIVA22[[Fecha Fin]:[Fecha Fin]],"&lt;="&amp;$L$3,BDPREVENTIVA22[[Tipo de Mantenimiento]:[Tipo de Mantenimiento]],"Semestral")+COUNTIFS(BDPREVENTIVA22[[Nº CAMIÓN]:[Nº CAMIÓN]],$D36,BDPREVENTIVA22[[Fecha entrada]:[Fecha entrada]],"&gt;=" &amp;$L$2,BDPREVENTIVA22[[Fecha Fin]:[Fecha Fin]],"&lt;="&amp;$L$3,BDPREVENTIVA22[[Tipo de Mantenimiento]:[Tipo de Mantenimiento]],"Cuatrimestral")</f>
        <v>0</v>
      </c>
      <c r="H36" s="47">
        <f>+COUNTIFS(BDPREVENTIVA22[[Nº CAMIÓN]:[Nº CAMIÓN]],$D36,BDPREVENTIVA22[[Fecha entrada]:[Fecha entrada]],"&gt;=" &amp;$L$2,BDPREVENTIVA22[[Fecha Fin]:[Fecha Fin]],"&lt;="&amp;$L$3,BDPREVENTIVA22[[Tipo de Mantenimiento]:[Tipo de Mantenimiento]],"Anual")</f>
        <v>0</v>
      </c>
      <c r="I36" s="47">
        <f t="shared" si="5"/>
        <v>1</v>
      </c>
      <c r="J36" s="47" t="str">
        <f>+IF(COUNTIFS(BDPREVENTIVA22[Tall/Rep],AUSERD,BDPREVENTIVA22[Nº CAMIÓN],$D36,BDPREVENTIVA22[[Fecha entrada]:[Fecha entrada]],"&gt;=" &amp;$L$2,BDPREVENTIVA22[[Fecha Fin]:[Fecha Fin]],"&lt;="&amp;$L$3)=0,"",COUNTIFS(BDPREVENTIVA22[Tall/Rep],AUSERD,BDPREVENTIVA22[Nº CAMIÓN],$D36,BDPREVENTIVA22[[Fecha entrada]:[Fecha entrada]],"&gt;=" &amp;$L$2,BDPREVENTIVA22[[Fecha Fin]:[Fecha Fin]],"&lt;="&amp;$L$3)&amp;" "&amp;AUSERD&amp;", ")&amp;IF(COUNTIFS(BDPREVENTIVA22[Tall/Rep],AAIUN,BDPREVENTIVA22[Nº CAMIÓN],$D36,BDPREVENTIVA22[[Fecha entrada]:[Fecha entrada]],"&gt;=" &amp;$L$2,BDPREVENTIVA22[[Fecha Fin]:[Fecha Fin]],"&lt;="&amp;$L$3)=0,"",COUNTIFS(BDPREVENTIVA22[Tall/Rep],AAIUN,BDPREVENTIVA22[Nº CAMIÓN],$D36,BDPREVENTIVA22[[Fecha entrada]:[Fecha entrada]],"&gt;=" &amp;$L$2,BDPREVENTIVA22[[Fecha Fin]:[Fecha Fin]],"&lt;="&amp;$L$3)&amp;" "&amp;AAIUN&amp;", ")&amp;IF(COUNTIFS(BDPREVENTIVA22[Tall/Rep],BOUJDUR,BDPREVENTIVA22[Nº CAMIÓN],$D36,BDPREVENTIVA22[[Fecha entrada]:[Fecha entrada]],"&gt;=" &amp;$L$2,BDPREVENTIVA22[[Fecha Fin]:[Fecha Fin]],"&lt;="&amp;$L$3)=0,"",COUNTIFS(BDPREVENTIVA22[Tall/Rep],BOUJDUR,BDPREVENTIVA22[Nº CAMIÓN],$D36,BDPREVENTIVA22[[Fecha entrada]:[Fecha entrada]],"&gt;=" &amp;$L$2,BDPREVENTIVA22[[Fecha Fin]:[Fecha Fin]],"&lt;="&amp;$L$3)&amp;" "&amp;BOUJDUR&amp;", ")&amp;IF(COUNTIFS(BDPREVENTIVA22[Tall/Rep],ATC,BDPREVENTIVA22[Nº CAMIÓN],$D36,BDPREVENTIVA22[[Fecha entrada]:[Fecha entrada]],"&gt;=" &amp;$L$2,BDPREVENTIVA22[[Fecha Fin]:[Fecha Fin]],"&lt;="&amp;$L$3)=0,"",COUNTIFS(BDPREVENTIVA22[Tall/Rep],ATC,BDPREVENTIVA22[Nº CAMIÓN],$D36,BDPREVENTIVA22[[Fecha entrada]:[Fecha entrada]],"&gt;=" &amp;$L$2,BDPREVENTIVA22[[Fecha Fin]:[Fecha Fin]],"&lt;="&amp;$L$3)&amp;" "&amp;ATC&amp;", ")&amp;IF(COUNTIFS(BDPREVENTIVA22[Tall/Rep],SMARA,BDPREVENTIVA22[Nº CAMIÓN],$D36,BDPREVENTIVA22[[Fecha entrada]:[Fecha entrada]],"&gt;=" &amp;$L$2,BDPREVENTIVA22[[Fecha Fin]:[Fecha Fin]],"&lt;="&amp;$L$3)=0,"",COUNTIFS(BDPREVENTIVA22[Tall/Rep],SMARA,BDPREVENTIVA22[Nº CAMIÓN],$D36,BDPREVENTIVA22[[Fecha entrada]:[Fecha entrada]],"&gt;=" &amp;$L$2,BDPREVENTIVA22[[Fecha Fin]:[Fecha Fin]],"&lt;="&amp;$L$3)&amp;" "&amp;SMARA&amp;", ")&amp;IF(COUNTIFS(BDPREVENTIVA22[Tall/Rep],DAJLA,BDPREVENTIVA22[Nº CAMIÓN],$D36,BDPREVENTIVA22[[Fecha entrada]:[Fecha entrada]],"&gt;=" &amp;$L$2,BDPREVENTIVA22[[Fecha Fin]:[Fecha Fin]],"&lt;="&amp;$L$3)=0,"",COUNTIFS(BDPREVENTIVA22[Tall/Rep],DAJLA,BDPREVENTIVA22[Nº CAMIÓN],$D36,BDPREVENTIVA22[[Fecha entrada]:[Fecha entrada]],"&gt;=" &amp;$L$2,BDPREVENTIVA22[[Fecha Fin]:[Fecha Fin]],"&lt;="&amp;$L$3)&amp;" "&amp;DAJLA&amp;", ")&amp;IF(COUNTIFS(BDPREVENTIVA22[Tall/Rep],TRANSPORT,BDPREVENTIVA22[Nº CAMIÓN],$D36,BDPREVENTIVA22[[Fecha entrada]:[Fecha entrada]],"&gt;=" &amp;$L$2,BDPREVENTIVA22[[Fecha Fin]:[Fecha Fin]],"&lt;="&amp;$L$3)=0,"",COUNTIFS(BDPREVENTIVA22[Tall/Rep],TRANSPORT,BDPREVENTIVA22[Nº CAMIÓN],$D36,BDPREVENTIVA22[[Fecha entrada]:[Fecha entrada]],"&gt;=" &amp;$L$2,BDPREVENTIVA22[[Fecha Fin]:[Fecha Fin]],"&lt;="&amp;$L$3)&amp;" "&amp;TRANSPORT&amp;", ")</f>
        <v xml:space="preserve">1 TR BOUJDUR, </v>
      </c>
      <c r="K36" s="222" t="str">
        <f t="shared" si="4"/>
        <v xml:space="preserve">2 litros Aceite Motor, 1 litros Anticongelante, </v>
      </c>
      <c r="L36" s="223">
        <f>+IF(SUMIFS(BDPREVENTIVA22[[coste mantenimiento]:[coste mantenimiento]],BDPREVENTIVA22[[Nº CAMIÓN]:[Nº CAMIÓN]],$D36,BDPREVENTIVA22[Fecha entrada],"&gt;="&amp;$L$2,BDPREVENTIVA22[Fecha entrada],"&lt;="&amp;$L$3)=0,"",SUMIFS(BDPREVENTIVA22[[coste mantenimiento]:[coste mantenimiento]],BDPREVENTIVA22[[Nº CAMIÓN]:[Nº CAMIÓN]],$D36,BDPREVENTIVA22[Fecha entrada],"&gt;="&amp;$L$2,BDPREVENTIVA22[Fecha entrada],"&lt;="&amp;$L$3))</f>
        <v>629.6</v>
      </c>
      <c r="M36" s="47"/>
      <c r="AW36" t="str">
        <f>+IF(SUMIFS(BDPREVENTIVA22[Aceite Motor],BDPREVENTIVA22[[Nº CAMIÓN]:[Nº CAMIÓN]],$D36,BDPREVENTIVA22[[Fecha entrada]:[Fecha entrada]],"&gt;=" &amp;$L$2,BDPREVENTIVA22[[Fecha Fin]:[Fecha Fin]],"&lt;="&amp;$L$3)=0,"",SUMIFS(BDPREVENTIVA22[Aceite Motor],BDPREVENTIVA22[[Nº CAMIÓN]:[Nº CAMIÓN]],$D36,BDPREVENTIVA22[[Fecha entrada]:[Fecha entrada]],"&gt;=" &amp;$L$2,BDPREVENTIVA22[[Fecha Fin]:[Fecha Fin]],"&lt;="&amp;$L$3)&amp;" litros "&amp;BDPREVENTIVA22[[#Headers],[Aceite Motor]]&amp;", ")</f>
        <v xml:space="preserve">2 litros Aceite Motor, </v>
      </c>
      <c r="AX36" t="str">
        <f>+IF(SUMIFS(BDPREVENTIVA22[Anticongelante],BDPREVENTIVA22[[Nº CAMIÓN]:[Nº CAMIÓN]],$D36,BDPREVENTIVA22[[Fecha entrada]:[Fecha entrada]],"&gt;=" &amp;$L$2,BDPREVENTIVA22[[Fecha Fin]:[Fecha Fin]],"&lt;="&amp;$L$3)=0,"",SUMIFS(BDPREVENTIVA22[Anticongelante],BDPREVENTIVA22[[Nº CAMIÓN]:[Nº CAMIÓN]],$D36,BDPREVENTIVA22[[Fecha entrada]:[Fecha entrada]],"&gt;=" &amp;$L$2,BDPREVENTIVA22[[Fecha Fin]:[Fecha Fin]],"&lt;="&amp;$L$3)&amp;" litros "&amp;BDPREVENTIVA22[[#Headers],[Anticongelante]]&amp;", ")</f>
        <v xml:space="preserve">1 litros Anticongelante, </v>
      </c>
      <c r="AY36" t="str">
        <f>+IF(SUMIFS(BDPREVENTIVA22[Liquido de Embrague],BDPREVENTIVA22[[Nº CAMIÓN]:[Nº CAMIÓN]],$D36,BDPREVENTIVA22[[Fecha entrada]:[Fecha entrada]],"&gt;=" &amp;$L$2,BDPREVENTIVA22[[Fecha Fin]:[Fecha Fin]],"&lt;="&amp;$L$3)=0,"",SUMIFS(BDPREVENTIVA22[Liquido de Embrague],BDPREVENTIVA22[[Nº CAMIÓN]:[Nº CAMIÓN]],$D36,BDPREVENTIVA22[[Fecha entrada]:[Fecha entrada]],"&gt;=" &amp;$L$2,BDPREVENTIVA22[[Fecha Fin]:[Fecha Fin]],"&lt;="&amp;$L$3)&amp;" litros "&amp;BDPREVENTIVA22[[#Headers],[Liquido de Embrague]]&amp;", ")</f>
        <v/>
      </c>
      <c r="AZ36" t="str">
        <f>+IF(SUMIFS(BDPREVENTIVA22[Liquido Direccion],BDPREVENTIVA22[[Nº CAMIÓN]:[Nº CAMIÓN]],$D36,BDPREVENTIVA22[[Fecha entrada]:[Fecha entrada]],"&gt;=" &amp;$L$2,BDPREVENTIVA22[[Fecha Fin]:[Fecha Fin]],"&lt;="&amp;$L$3)=0,"",SUMIFS(BDPREVENTIVA22[Liquido Direccion],BDPREVENTIVA22[[Nº CAMIÓN]:[Nº CAMIÓN]],$D36,BDPREVENTIVA22[[Fecha entrada]:[Fecha entrada]],"&gt;=" &amp;$L$2,BDPREVENTIVA22[[Fecha Fin]:[Fecha Fin]],"&lt;="&amp;$L$3)&amp;" litros "&amp;BDPREVENTIVA22[[#Headers],[Liquido Direccion]]&amp;", ")</f>
        <v/>
      </c>
      <c r="BA36" t="str">
        <f>+IF(SUMIFS(BDPREVENTIVA22[Liquido de Freno],BDPREVENTIVA22[[Nº CAMIÓN]:[Nº CAMIÓN]],$D36,BDPREVENTIVA22[[Fecha entrada]:[Fecha entrada]],"&gt;=" &amp;$L$2,BDPREVENTIVA22[[Fecha Fin]:[Fecha Fin]],"&lt;="&amp;$L$3)=0,"",SUMIFS(BDPREVENTIVA22[Liquido de Freno],BDPREVENTIVA22[[Nº CAMIÓN]:[Nº CAMIÓN]],$D36,BDPREVENTIVA22[[Fecha entrada]:[Fecha entrada]],"&gt;=" &amp;$L$2,BDPREVENTIVA22[[Fecha Fin]:[Fecha Fin]],"&lt;="&amp;$L$3)&amp;" litros "&amp;BDPREVENTIVA22[[#Headers],[Liquido de Freno]]&amp;", ")</f>
        <v/>
      </c>
      <c r="BB36" t="str">
        <f>+IF(SUMIFS(BDPREVENTIVA22[Agua Destilada],BDPREVENTIVA22[[Nº CAMIÓN]:[Nº CAMIÓN]],$D36,BDPREVENTIVA22[[Fecha entrada]:[Fecha entrada]],"&gt;=" &amp;$L$2,BDPREVENTIVA22[[Fecha Fin]:[Fecha Fin]],"&lt;="&amp;$L$3)=0,"",SUMIFS(BDPREVENTIVA22[Agua Destilada],BDPREVENTIVA22[[Nº CAMIÓN]:[Nº CAMIÓN]],$D36,BDPREVENTIVA22[[Fecha entrada]:[Fecha entrada]],"&gt;=" &amp;$L$2,BDPREVENTIVA22[[Fecha Fin]:[Fecha Fin]],"&lt;="&amp;$L$3)&amp;" litros "&amp;BDPREVENTIVA22[[#Headers],[Agua Destilada]]&amp;", ")</f>
        <v/>
      </c>
      <c r="BC36" t="str">
        <f>+IF(SUMIFS(BDPREVENTIVA22[Aceite Caja Cambios],BDPREVENTIVA22[[Nº CAMIÓN]:[Nº CAMIÓN]],$D36,BDPREVENTIVA22[[Fecha entrada]:[Fecha entrada]],"&gt;=" &amp;$L$2,BDPREVENTIVA22[[Fecha Fin]:[Fecha Fin]],"&lt;="&amp;$L$3)=0,"",SUMIFS(BDPREVENTIVA22[Aceite Caja Cambios],BDPREVENTIVA22[[Nº CAMIÓN]:[Nº CAMIÓN]],$D36,BDPREVENTIVA22[[Fecha entrada]:[Fecha entrada]],"&gt;=" &amp;$L$2,BDPREVENTIVA22[[Fecha Fin]:[Fecha Fin]],"&lt;="&amp;$L$3)&amp;" litros "&amp;BDPREVENTIVA22[[#Headers],[Aceite Caja Cambios]]&amp;", ")</f>
        <v/>
      </c>
      <c r="BD36" t="str">
        <f>+IF(SUMIFS(BDPREVENTIVA22[Acido Baterias],BDPREVENTIVA22[[Nº CAMIÓN]:[Nº CAMIÓN]],$D36,BDPREVENTIVA22[[Fecha entrada]:[Fecha entrada]],"&gt;=" &amp;$L$2,BDPREVENTIVA22[[Fecha Fin]:[Fecha Fin]],"&lt;="&amp;$L$3)=0,"",SUMIFS(BDPREVENTIVA22[Acido Baterias],BDPREVENTIVA22[[Nº CAMIÓN]:[Nº CAMIÓN]],$D36,BDPREVENTIVA22[[Fecha entrada]:[Fecha entrada]],"&gt;=" &amp;$L$2,BDPREVENTIVA22[[Fecha Fin]:[Fecha Fin]],"&lt;="&amp;$L$3)&amp;" litros "&amp;BDPREVENTIVA22[[#Headers],[Acido Baterias]]&amp;", ")</f>
        <v/>
      </c>
      <c r="BE36" t="str">
        <f>+IF(SUMIFS(BDPREVENTIVA22[Grasa],BDPREVENTIVA22[[Nº CAMIÓN]:[Nº CAMIÓN]],$D36,BDPREVENTIVA22[[Fecha entrada]:[Fecha entrada]],"&gt;=" &amp;$L$2,BDPREVENTIVA22[[Fecha Fin]:[Fecha Fin]],"&lt;="&amp;$L$3)=0,"",SUMIFS(BDPREVENTIVA22[Grasa],BDPREVENTIVA22[[Nº CAMIÓN]:[Nº CAMIÓN]],$D36,BDPREVENTIVA22[[Fecha entrada]:[Fecha entrada]],"&gt;=" &amp;$L$2,BDPREVENTIVA22[[Fecha Fin]:[Fecha Fin]],"&lt;="&amp;$L$3)&amp;" kilos "&amp;BDPREVENTIVA22[[#Headers],[Grasa]]&amp;", ")</f>
        <v/>
      </c>
      <c r="BF36" t="str">
        <f>+IF(SUMIFS(BDPREVENTIVA22[Filtro de Aceite],BDPREVENTIVA22[[Nº CAMIÓN]:[Nº CAMIÓN]],$D36,BDPREVENTIVA22[[Fecha entrada]:[Fecha entrada]],"&gt;=" &amp;$L$2,BDPREVENTIVA22[[Fecha Fin]:[Fecha Fin]],"&lt;="&amp;$L$3)=0,"",SUMIFS(BDPREVENTIVA22[Filtro de Aceite],BDPREVENTIVA22[[Nº CAMIÓN]:[Nº CAMIÓN]],$D36,BDPREVENTIVA22[[Fecha entrada]:[Fecha entrada]],"&gt;=" &amp;$L$2,BDPREVENTIVA22[[Fecha Fin]:[Fecha Fin]],"&lt;="&amp;$L$3)&amp;" uds "&amp;BDPREVENTIVA22[[#Headers],[Filtro de Aceite]]&amp;", ")</f>
        <v/>
      </c>
      <c r="BG36" t="str">
        <f>+IF(SUMIFS(BDPREVENTIVA22[Filtro de Aire],BDPREVENTIVA22[[Nº CAMIÓN]:[Nº CAMIÓN]],$D36,BDPREVENTIVA22[[Fecha entrada]:[Fecha entrada]],"&gt;=" &amp;$L$2,BDPREVENTIVA22[[Fecha Fin]:[Fecha Fin]],"&lt;="&amp;$L$3)=0,"",SUMIFS(BDPREVENTIVA22[Filtro de Aire],BDPREVENTIVA22[[Nº CAMIÓN]:[Nº CAMIÓN]],$D36,BDPREVENTIVA22[[Fecha entrada]:[Fecha entrada]],"&gt;=" &amp;$L$2,BDPREVENTIVA22[[Fecha Fin]:[Fecha Fin]],"&lt;="&amp;$L$3)&amp;" uds "&amp;BDPREVENTIVA22[[#Headers],[Filtro de Aire]]&amp;", ")</f>
        <v/>
      </c>
      <c r="BH36" t="str">
        <f>+IF(SUMIFS(BDPREVENTIVA22[Filtro de Gasoil],BDPREVENTIVA22[[Nº CAMIÓN]:[Nº CAMIÓN]],$D36,BDPREVENTIVA22[[Fecha entrada]:[Fecha entrada]],"&gt;=" &amp;$L$2,BDPREVENTIVA22[[Fecha Fin]:[Fecha Fin]],"&lt;="&amp;$L$3)=0,"",SUMIFS(BDPREVENTIVA22[Filtro de Gasoil],BDPREVENTIVA22[[Nº CAMIÓN]:[Nº CAMIÓN]],$D36,BDPREVENTIVA22[[Fecha entrada]:[Fecha entrada]],"&gt;=" &amp;$L$2,BDPREVENTIVA22[[Fecha Fin]:[Fecha Fin]],"&lt;="&amp;$L$3)&amp;" uds "&amp;BDPREVENTIVA22[[#Headers],[Filtro de Gasoil]]&amp;", ")</f>
        <v/>
      </c>
      <c r="BI36" t="str">
        <f>+IF(SUMIFS(BDPREVENTIVA22[Filtro Hidraulico],BDPREVENTIVA22[[Nº CAMIÓN]:[Nº CAMIÓN]],$D36,BDPREVENTIVA22[[Fecha entrada]:[Fecha entrada]],"&gt;=" &amp;$L$2,BDPREVENTIVA22[[Fecha Fin]:[Fecha Fin]],"&lt;="&amp;$L$3)=0,"",SUMIFS(BDPREVENTIVA22[Filtro Hidraulico],BDPREVENTIVA22[[Nº CAMIÓN]:[Nº CAMIÓN]],$D36,BDPREVENTIVA22[[Fecha entrada]:[Fecha entrada]],"&gt;=" &amp;$L$2,BDPREVENTIVA22[[Fecha Fin]:[Fecha Fin]],"&lt;="&amp;$L$3)&amp;" uds "&amp;BDPREVENTIVA22[[#Headers],[Filtro Hidraulico]]&amp;", ")</f>
        <v/>
      </c>
      <c r="BJ36" t="str">
        <f>+IF(SUMIFS(BDPREVENTIVA22[Filtro Separador de Gasoil],BDPREVENTIVA22[[Nº CAMIÓN]:[Nº CAMIÓN]],$D36,BDPREVENTIVA22[[Fecha entrada]:[Fecha entrada]],"&gt;=" &amp;$L$2,BDPREVENTIVA22[[Fecha Fin]:[Fecha Fin]],"&lt;="&amp;$L$3)=0,"",SUMIFS(BDPREVENTIVA22[Filtro Separador de Gasoil],BDPREVENTIVA22[[Nº CAMIÓN]:[Nº CAMIÓN]],$D36,BDPREVENTIVA22[[Fecha entrada]:[Fecha entrada]],"&gt;=" &amp;$L$2,BDPREVENTIVA22[[Fecha Fin]:[Fecha Fin]],"&lt;="&amp;$L$3)&amp;" uds "&amp;BDPREVENTIVA22[[#Headers],[Filtro Separador de Gasoil]]&amp;", ")</f>
        <v/>
      </c>
      <c r="BK36" t="str">
        <f>+IF(SUMIFS(BDPREVENTIVA22[Pre-Filtro de Gasoil],BDPREVENTIVA22[[Nº CAMIÓN]:[Nº CAMIÓN]],$D36,BDPREVENTIVA22[[Fecha entrada]:[Fecha entrada]],"&gt;=" &amp;$L$2,BDPREVENTIVA22[[Fecha Fin]:[Fecha Fin]],"&lt;="&amp;$L$3)=0,"",SUMIFS(BDPREVENTIVA22[Pre-Filtro de Gasoil],BDPREVENTIVA22[[Nº CAMIÓN]:[Nº CAMIÓN]],$D36,BDPREVENTIVA22[[Fecha entrada]:[Fecha entrada]],"&gt;=" &amp;$L$2,BDPREVENTIVA22[[Fecha Fin]:[Fecha Fin]],"&lt;="&amp;$L$3)&amp;" uds "&amp;BDPREVENTIVA22[[#Headers],[Pre-Filtro de Gasoil]]&amp;", ")</f>
        <v/>
      </c>
      <c r="EC36" t="e">
        <v>#NAME?</v>
      </c>
      <c r="ED36" t="e">
        <v>#NAME?</v>
      </c>
      <c r="EE36" t="e">
        <v>#NAME?</v>
      </c>
      <c r="EF36" t="e">
        <v>#NAME?</v>
      </c>
      <c r="EG36" t="e">
        <v>#NAME?</v>
      </c>
      <c r="EH36" t="e">
        <v>#NAME?</v>
      </c>
      <c r="EI36" t="e">
        <v>#NAME?</v>
      </c>
      <c r="EJ36" t="e">
        <v>#NAME?</v>
      </c>
      <c r="EK36" t="e">
        <v>#NAME?</v>
      </c>
      <c r="EL36" t="e">
        <v>#NAME?</v>
      </c>
      <c r="EM36" t="e">
        <v>#NAME?</v>
      </c>
      <c r="EN36" t="e">
        <v>#NAME?</v>
      </c>
      <c r="EO36" t="e">
        <v>#NAME?</v>
      </c>
      <c r="EP36" t="e">
        <v>#NAME?</v>
      </c>
      <c r="EQ36" t="e">
        <v>#NAME?</v>
      </c>
    </row>
    <row r="37" spans="2:147" ht="19.5" thickBot="1" x14ac:dyDescent="0.25">
      <c r="B37" s="545"/>
      <c r="C37" s="296" t="s">
        <v>68</v>
      </c>
      <c r="D37" s="48" t="s">
        <v>253</v>
      </c>
      <c r="E37" s="41">
        <v>771514</v>
      </c>
      <c r="F37" s="41">
        <f>+COUNTIFS(BDPREVENTIVA22[[Nº CAMIÓN]:[Nº CAMIÓN]],$D37,BDPREVENTIVA22[[Fecha entrada]:[Fecha entrada]],"&gt;=" &amp;$L$2,BDPREVENTIVA22[[Fecha Fin]:[Fecha Fin]],"&lt;="&amp;$L$3,BDPREVENTIVA22[[Tipo de Mantenimiento]:[Tipo de Mantenimiento]],"Mensual")</f>
        <v>1</v>
      </c>
      <c r="G37" s="41">
        <f>+COUNTIFS(BDPREVENTIVA22[[Nº CAMIÓN]:[Nº CAMIÓN]],$D37,BDPREVENTIVA22[[Fecha entrada]:[Fecha entrada]],"&gt;=" &amp;$L$2,BDPREVENTIVA22[[Fecha Fin]:[Fecha Fin]],"&lt;="&amp;$L$3,BDPREVENTIVA22[[Tipo de Mantenimiento]:[Tipo de Mantenimiento]],"Semestral")+COUNTIFS(BDPREVENTIVA22[[Nº CAMIÓN]:[Nº CAMIÓN]],$D37,BDPREVENTIVA22[[Fecha entrada]:[Fecha entrada]],"&gt;=" &amp;$L$2,BDPREVENTIVA22[[Fecha Fin]:[Fecha Fin]],"&lt;="&amp;$L$3,BDPREVENTIVA22[[Tipo de Mantenimiento]:[Tipo de Mantenimiento]],"Cuatrimestral")</f>
        <v>0</v>
      </c>
      <c r="H37" s="41">
        <f>+COUNTIFS(BDPREVENTIVA22[[Nº CAMIÓN]:[Nº CAMIÓN]],$D37,BDPREVENTIVA22[[Fecha entrada]:[Fecha entrada]],"&gt;=" &amp;$L$2,BDPREVENTIVA22[[Fecha Fin]:[Fecha Fin]],"&lt;="&amp;$L$3,BDPREVENTIVA22[[Tipo de Mantenimiento]:[Tipo de Mantenimiento]],"Anual")</f>
        <v>0</v>
      </c>
      <c r="I37" s="41">
        <f t="shared" si="5"/>
        <v>1</v>
      </c>
      <c r="J37" s="116" t="str">
        <f>+IF(COUNTIFS(BDPREVENTIVA22[Tall/Rep],AUSERD,BDPREVENTIVA22[Nº CAMIÓN],$D37,BDPREVENTIVA22[[Fecha entrada]:[Fecha entrada]],"&gt;=" &amp;$L$2,BDPREVENTIVA22[[Fecha Fin]:[Fecha Fin]],"&lt;="&amp;$L$3)=0,"",COUNTIFS(BDPREVENTIVA22[Tall/Rep],AUSERD,BDPREVENTIVA22[Nº CAMIÓN],$D37,BDPREVENTIVA22[[Fecha entrada]:[Fecha entrada]],"&gt;=" &amp;$L$2,BDPREVENTIVA22[[Fecha Fin]:[Fecha Fin]],"&lt;="&amp;$L$3)&amp;" "&amp;AUSERD&amp;", ")&amp;IF(COUNTIFS(BDPREVENTIVA22[Tall/Rep],AAIUN,BDPREVENTIVA22[Nº CAMIÓN],$D37,BDPREVENTIVA22[[Fecha entrada]:[Fecha entrada]],"&gt;=" &amp;$L$2,BDPREVENTIVA22[[Fecha Fin]:[Fecha Fin]],"&lt;="&amp;$L$3)=0,"",COUNTIFS(BDPREVENTIVA22[Tall/Rep],AAIUN,BDPREVENTIVA22[Nº CAMIÓN],$D37,BDPREVENTIVA22[[Fecha entrada]:[Fecha entrada]],"&gt;=" &amp;$L$2,BDPREVENTIVA22[[Fecha Fin]:[Fecha Fin]],"&lt;="&amp;$L$3)&amp;" "&amp;AAIUN&amp;", ")&amp;IF(COUNTIFS(BDPREVENTIVA22[Tall/Rep],BOUJDUR,BDPREVENTIVA22[Nº CAMIÓN],$D37,BDPREVENTIVA22[[Fecha entrada]:[Fecha entrada]],"&gt;=" &amp;$L$2,BDPREVENTIVA22[[Fecha Fin]:[Fecha Fin]],"&lt;="&amp;$L$3)=0,"",COUNTIFS(BDPREVENTIVA22[Tall/Rep],BOUJDUR,BDPREVENTIVA22[Nº CAMIÓN],$D37,BDPREVENTIVA22[[Fecha entrada]:[Fecha entrada]],"&gt;=" &amp;$L$2,BDPREVENTIVA22[[Fecha Fin]:[Fecha Fin]],"&lt;="&amp;$L$3)&amp;" "&amp;BOUJDUR&amp;", ")&amp;IF(COUNTIFS(BDPREVENTIVA22[Tall/Rep],ATC,BDPREVENTIVA22[Nº CAMIÓN],$D37,BDPREVENTIVA22[[Fecha entrada]:[Fecha entrada]],"&gt;=" &amp;$L$2,BDPREVENTIVA22[[Fecha Fin]:[Fecha Fin]],"&lt;="&amp;$L$3)=0,"",COUNTIFS(BDPREVENTIVA22[Tall/Rep],ATC,BDPREVENTIVA22[Nº CAMIÓN],$D37,BDPREVENTIVA22[[Fecha entrada]:[Fecha entrada]],"&gt;=" &amp;$L$2,BDPREVENTIVA22[[Fecha Fin]:[Fecha Fin]],"&lt;="&amp;$L$3)&amp;" "&amp;ATC&amp;", ")&amp;IF(COUNTIFS(BDPREVENTIVA22[Tall/Rep],SMARA,BDPREVENTIVA22[Nº CAMIÓN],$D37,BDPREVENTIVA22[[Fecha entrada]:[Fecha entrada]],"&gt;=" &amp;$L$2,BDPREVENTIVA22[[Fecha Fin]:[Fecha Fin]],"&lt;="&amp;$L$3)=0,"",COUNTIFS(BDPREVENTIVA22[Tall/Rep],SMARA,BDPREVENTIVA22[Nº CAMIÓN],$D37,BDPREVENTIVA22[[Fecha entrada]:[Fecha entrada]],"&gt;=" &amp;$L$2,BDPREVENTIVA22[[Fecha Fin]:[Fecha Fin]],"&lt;="&amp;$L$3)&amp;" "&amp;SMARA&amp;", ")&amp;IF(COUNTIFS(BDPREVENTIVA22[Tall/Rep],DAJLA,BDPREVENTIVA22[Nº CAMIÓN],$D37,BDPREVENTIVA22[[Fecha entrada]:[Fecha entrada]],"&gt;=" &amp;$L$2,BDPREVENTIVA22[[Fecha Fin]:[Fecha Fin]],"&lt;="&amp;$L$3)=0,"",COUNTIFS(BDPREVENTIVA22[Tall/Rep],DAJLA,BDPREVENTIVA22[Nº CAMIÓN],$D37,BDPREVENTIVA22[[Fecha entrada]:[Fecha entrada]],"&gt;=" &amp;$L$2,BDPREVENTIVA22[[Fecha Fin]:[Fecha Fin]],"&lt;="&amp;$L$3)&amp;" "&amp;DAJLA&amp;", ")&amp;IF(COUNTIFS(BDPREVENTIVA22[Tall/Rep],TRANSPORT,BDPREVENTIVA22[Nº CAMIÓN],$D37,BDPREVENTIVA22[[Fecha entrada]:[Fecha entrada]],"&gt;=" &amp;$L$2,BDPREVENTIVA22[[Fecha Fin]:[Fecha Fin]],"&lt;="&amp;$L$3)=0,"",COUNTIFS(BDPREVENTIVA22[Tall/Rep],TRANSPORT,BDPREVENTIVA22[Nº CAMIÓN],$D37,BDPREVENTIVA22[[Fecha entrada]:[Fecha entrada]],"&gt;=" &amp;$L$2,BDPREVENTIVA22[[Fecha Fin]:[Fecha Fin]],"&lt;="&amp;$L$3)&amp;" "&amp;TRANSPORT&amp;", ")</f>
        <v xml:space="preserve">1 TR DAJLA, </v>
      </c>
      <c r="K37" s="42" t="str">
        <f t="shared" si="4"/>
        <v/>
      </c>
      <c r="L37" s="234" t="str">
        <f>+IF(SUMIFS(BDPREVENTIVA22[[coste mantenimiento]:[coste mantenimiento]],BDPREVENTIVA22[[Nº CAMIÓN]:[Nº CAMIÓN]],$D37,BDPREVENTIVA22[Fecha entrada],"&gt;="&amp;$L$2,BDPREVENTIVA22[Fecha entrada],"&lt;="&amp;$L$3)=0,"",SUMIFS(BDPREVENTIVA22[[coste mantenimiento]:[coste mantenimiento]],BDPREVENTIVA22[[Nº CAMIÓN]:[Nº CAMIÓN]],$D37,BDPREVENTIVA22[Fecha entrada],"&gt;="&amp;$L$2,BDPREVENTIVA22[Fecha entrada],"&lt;="&amp;$L$3))</f>
        <v/>
      </c>
      <c r="M37" s="48"/>
      <c r="AW37" t="str">
        <f>+IF(SUMIFS(BDPREVENTIVA22[Aceite Motor],BDPREVENTIVA22[[Nº CAMIÓN]:[Nº CAMIÓN]],$D37,BDPREVENTIVA22[[Fecha entrada]:[Fecha entrada]],"&gt;=" &amp;$L$2,BDPREVENTIVA22[[Fecha Fin]:[Fecha Fin]],"&lt;="&amp;$L$3)=0,"",SUMIFS(BDPREVENTIVA22[Aceite Motor],BDPREVENTIVA22[[Nº CAMIÓN]:[Nº CAMIÓN]],$D37,BDPREVENTIVA22[[Fecha entrada]:[Fecha entrada]],"&gt;=" &amp;$L$2,BDPREVENTIVA22[[Fecha Fin]:[Fecha Fin]],"&lt;="&amp;$L$3)&amp;" litros "&amp;BDPREVENTIVA22[[#Headers],[Aceite Motor]]&amp;", ")</f>
        <v/>
      </c>
      <c r="AX37" t="str">
        <f>+IF(SUMIFS(BDPREVENTIVA22[Anticongelante],BDPREVENTIVA22[[Nº CAMIÓN]:[Nº CAMIÓN]],$D37,BDPREVENTIVA22[[Fecha entrada]:[Fecha entrada]],"&gt;=" &amp;$L$2,BDPREVENTIVA22[[Fecha Fin]:[Fecha Fin]],"&lt;="&amp;$L$3)=0,"",SUMIFS(BDPREVENTIVA22[Anticongelante],BDPREVENTIVA22[[Nº CAMIÓN]:[Nº CAMIÓN]],$D37,BDPREVENTIVA22[[Fecha entrada]:[Fecha entrada]],"&gt;=" &amp;$L$2,BDPREVENTIVA22[[Fecha Fin]:[Fecha Fin]],"&lt;="&amp;$L$3)&amp;" litros "&amp;BDPREVENTIVA22[[#Headers],[Anticongelante]]&amp;", ")</f>
        <v/>
      </c>
      <c r="AY37" t="str">
        <f>+IF(SUMIFS(BDPREVENTIVA22[Liquido de Embrague],BDPREVENTIVA22[[Nº CAMIÓN]:[Nº CAMIÓN]],$D37,BDPREVENTIVA22[[Fecha entrada]:[Fecha entrada]],"&gt;=" &amp;$L$2,BDPREVENTIVA22[[Fecha Fin]:[Fecha Fin]],"&lt;="&amp;$L$3)=0,"",SUMIFS(BDPREVENTIVA22[Liquido de Embrague],BDPREVENTIVA22[[Nº CAMIÓN]:[Nº CAMIÓN]],$D37,BDPREVENTIVA22[[Fecha entrada]:[Fecha entrada]],"&gt;=" &amp;$L$2,BDPREVENTIVA22[[Fecha Fin]:[Fecha Fin]],"&lt;="&amp;$L$3)&amp;" litros "&amp;BDPREVENTIVA22[[#Headers],[Liquido de Embrague]]&amp;", ")</f>
        <v/>
      </c>
      <c r="AZ37" t="str">
        <f>+IF(SUMIFS(BDPREVENTIVA22[Liquido Direccion],BDPREVENTIVA22[[Nº CAMIÓN]:[Nº CAMIÓN]],$D37,BDPREVENTIVA22[[Fecha entrada]:[Fecha entrada]],"&gt;=" &amp;$L$2,BDPREVENTIVA22[[Fecha Fin]:[Fecha Fin]],"&lt;="&amp;$L$3)=0,"",SUMIFS(BDPREVENTIVA22[Liquido Direccion],BDPREVENTIVA22[[Nº CAMIÓN]:[Nº CAMIÓN]],$D37,BDPREVENTIVA22[[Fecha entrada]:[Fecha entrada]],"&gt;=" &amp;$L$2,BDPREVENTIVA22[[Fecha Fin]:[Fecha Fin]],"&lt;="&amp;$L$3)&amp;" litros "&amp;BDPREVENTIVA22[[#Headers],[Liquido Direccion]]&amp;", ")</f>
        <v/>
      </c>
      <c r="BA37" t="str">
        <f>+IF(SUMIFS(BDPREVENTIVA22[Liquido de Freno],BDPREVENTIVA22[[Nº CAMIÓN]:[Nº CAMIÓN]],$D37,BDPREVENTIVA22[[Fecha entrada]:[Fecha entrada]],"&gt;=" &amp;$L$2,BDPREVENTIVA22[[Fecha Fin]:[Fecha Fin]],"&lt;="&amp;$L$3)=0,"",SUMIFS(BDPREVENTIVA22[Liquido de Freno],BDPREVENTIVA22[[Nº CAMIÓN]:[Nº CAMIÓN]],$D37,BDPREVENTIVA22[[Fecha entrada]:[Fecha entrada]],"&gt;=" &amp;$L$2,BDPREVENTIVA22[[Fecha Fin]:[Fecha Fin]],"&lt;="&amp;$L$3)&amp;" litros "&amp;BDPREVENTIVA22[[#Headers],[Liquido de Freno]]&amp;", ")</f>
        <v/>
      </c>
      <c r="BB37" t="str">
        <f>+IF(SUMIFS(BDPREVENTIVA22[Agua Destilada],BDPREVENTIVA22[[Nº CAMIÓN]:[Nº CAMIÓN]],$D37,BDPREVENTIVA22[[Fecha entrada]:[Fecha entrada]],"&gt;=" &amp;$L$2,BDPREVENTIVA22[[Fecha Fin]:[Fecha Fin]],"&lt;="&amp;$L$3)=0,"",SUMIFS(BDPREVENTIVA22[Agua Destilada],BDPREVENTIVA22[[Nº CAMIÓN]:[Nº CAMIÓN]],$D37,BDPREVENTIVA22[[Fecha entrada]:[Fecha entrada]],"&gt;=" &amp;$L$2,BDPREVENTIVA22[[Fecha Fin]:[Fecha Fin]],"&lt;="&amp;$L$3)&amp;" litros "&amp;BDPREVENTIVA22[[#Headers],[Agua Destilada]]&amp;", ")</f>
        <v/>
      </c>
      <c r="BC37" t="str">
        <f>+IF(SUMIFS(BDPREVENTIVA22[Aceite Caja Cambios],BDPREVENTIVA22[[Nº CAMIÓN]:[Nº CAMIÓN]],$D37,BDPREVENTIVA22[[Fecha entrada]:[Fecha entrada]],"&gt;=" &amp;$L$2,BDPREVENTIVA22[[Fecha Fin]:[Fecha Fin]],"&lt;="&amp;$L$3)=0,"",SUMIFS(BDPREVENTIVA22[Aceite Caja Cambios],BDPREVENTIVA22[[Nº CAMIÓN]:[Nº CAMIÓN]],$D37,BDPREVENTIVA22[[Fecha entrada]:[Fecha entrada]],"&gt;=" &amp;$L$2,BDPREVENTIVA22[[Fecha Fin]:[Fecha Fin]],"&lt;="&amp;$L$3)&amp;" litros "&amp;BDPREVENTIVA22[[#Headers],[Aceite Caja Cambios]]&amp;", ")</f>
        <v/>
      </c>
      <c r="BD37" t="str">
        <f>+IF(SUMIFS(BDPREVENTIVA22[Acido Baterias],BDPREVENTIVA22[[Nº CAMIÓN]:[Nº CAMIÓN]],$D37,BDPREVENTIVA22[[Fecha entrada]:[Fecha entrada]],"&gt;=" &amp;$L$2,BDPREVENTIVA22[[Fecha Fin]:[Fecha Fin]],"&lt;="&amp;$L$3)=0,"",SUMIFS(BDPREVENTIVA22[Acido Baterias],BDPREVENTIVA22[[Nº CAMIÓN]:[Nº CAMIÓN]],$D37,BDPREVENTIVA22[[Fecha entrada]:[Fecha entrada]],"&gt;=" &amp;$L$2,BDPREVENTIVA22[[Fecha Fin]:[Fecha Fin]],"&lt;="&amp;$L$3)&amp;" litros "&amp;BDPREVENTIVA22[[#Headers],[Acido Baterias]]&amp;", ")</f>
        <v/>
      </c>
      <c r="BE37" t="str">
        <f>+IF(SUMIFS(BDPREVENTIVA22[Grasa],BDPREVENTIVA22[[Nº CAMIÓN]:[Nº CAMIÓN]],$D37,BDPREVENTIVA22[[Fecha entrada]:[Fecha entrada]],"&gt;=" &amp;$L$2,BDPREVENTIVA22[[Fecha Fin]:[Fecha Fin]],"&lt;="&amp;$L$3)=0,"",SUMIFS(BDPREVENTIVA22[Grasa],BDPREVENTIVA22[[Nº CAMIÓN]:[Nº CAMIÓN]],$D37,BDPREVENTIVA22[[Fecha entrada]:[Fecha entrada]],"&gt;=" &amp;$L$2,BDPREVENTIVA22[[Fecha Fin]:[Fecha Fin]],"&lt;="&amp;$L$3)&amp;" kilos "&amp;BDPREVENTIVA22[[#Headers],[Grasa]]&amp;", ")</f>
        <v/>
      </c>
      <c r="BF37" t="str">
        <f>+IF(SUMIFS(BDPREVENTIVA22[Filtro de Aceite],BDPREVENTIVA22[[Nº CAMIÓN]:[Nº CAMIÓN]],$D37,BDPREVENTIVA22[[Fecha entrada]:[Fecha entrada]],"&gt;=" &amp;$L$2,BDPREVENTIVA22[[Fecha Fin]:[Fecha Fin]],"&lt;="&amp;$L$3)=0,"",SUMIFS(BDPREVENTIVA22[Filtro de Aceite],BDPREVENTIVA22[[Nº CAMIÓN]:[Nº CAMIÓN]],$D37,BDPREVENTIVA22[[Fecha entrada]:[Fecha entrada]],"&gt;=" &amp;$L$2,BDPREVENTIVA22[[Fecha Fin]:[Fecha Fin]],"&lt;="&amp;$L$3)&amp;" uds "&amp;BDPREVENTIVA22[[#Headers],[Filtro de Aceite]]&amp;", ")</f>
        <v/>
      </c>
      <c r="BG37" t="str">
        <f>+IF(SUMIFS(BDPREVENTIVA22[Filtro de Aire],BDPREVENTIVA22[[Nº CAMIÓN]:[Nº CAMIÓN]],$D37,BDPREVENTIVA22[[Fecha entrada]:[Fecha entrada]],"&gt;=" &amp;$L$2,BDPREVENTIVA22[[Fecha Fin]:[Fecha Fin]],"&lt;="&amp;$L$3)=0,"",SUMIFS(BDPREVENTIVA22[Filtro de Aire],BDPREVENTIVA22[[Nº CAMIÓN]:[Nº CAMIÓN]],$D37,BDPREVENTIVA22[[Fecha entrada]:[Fecha entrada]],"&gt;=" &amp;$L$2,BDPREVENTIVA22[[Fecha Fin]:[Fecha Fin]],"&lt;="&amp;$L$3)&amp;" uds "&amp;BDPREVENTIVA22[[#Headers],[Filtro de Aire]]&amp;", ")</f>
        <v/>
      </c>
      <c r="BH37" t="str">
        <f>+IF(SUMIFS(BDPREVENTIVA22[Filtro de Gasoil],BDPREVENTIVA22[[Nº CAMIÓN]:[Nº CAMIÓN]],$D37,BDPREVENTIVA22[[Fecha entrada]:[Fecha entrada]],"&gt;=" &amp;$L$2,BDPREVENTIVA22[[Fecha Fin]:[Fecha Fin]],"&lt;="&amp;$L$3)=0,"",SUMIFS(BDPREVENTIVA22[Filtro de Gasoil],BDPREVENTIVA22[[Nº CAMIÓN]:[Nº CAMIÓN]],$D37,BDPREVENTIVA22[[Fecha entrada]:[Fecha entrada]],"&gt;=" &amp;$L$2,BDPREVENTIVA22[[Fecha Fin]:[Fecha Fin]],"&lt;="&amp;$L$3)&amp;" uds "&amp;BDPREVENTIVA22[[#Headers],[Filtro de Gasoil]]&amp;", ")</f>
        <v/>
      </c>
      <c r="BI37" t="str">
        <f>+IF(SUMIFS(BDPREVENTIVA22[Filtro Hidraulico],BDPREVENTIVA22[[Nº CAMIÓN]:[Nº CAMIÓN]],$D37,BDPREVENTIVA22[[Fecha entrada]:[Fecha entrada]],"&gt;=" &amp;$L$2,BDPREVENTIVA22[[Fecha Fin]:[Fecha Fin]],"&lt;="&amp;$L$3)=0,"",SUMIFS(BDPREVENTIVA22[Filtro Hidraulico],BDPREVENTIVA22[[Nº CAMIÓN]:[Nº CAMIÓN]],$D37,BDPREVENTIVA22[[Fecha entrada]:[Fecha entrada]],"&gt;=" &amp;$L$2,BDPREVENTIVA22[[Fecha Fin]:[Fecha Fin]],"&lt;="&amp;$L$3)&amp;" uds "&amp;BDPREVENTIVA22[[#Headers],[Filtro Hidraulico]]&amp;", ")</f>
        <v/>
      </c>
      <c r="BJ37" t="str">
        <f>+IF(SUMIFS(BDPREVENTIVA22[Filtro Separador de Gasoil],BDPREVENTIVA22[[Nº CAMIÓN]:[Nº CAMIÓN]],$D37,BDPREVENTIVA22[[Fecha entrada]:[Fecha entrada]],"&gt;=" &amp;$L$2,BDPREVENTIVA22[[Fecha Fin]:[Fecha Fin]],"&lt;="&amp;$L$3)=0,"",SUMIFS(BDPREVENTIVA22[Filtro Separador de Gasoil],BDPREVENTIVA22[[Nº CAMIÓN]:[Nº CAMIÓN]],$D37,BDPREVENTIVA22[[Fecha entrada]:[Fecha entrada]],"&gt;=" &amp;$L$2,BDPREVENTIVA22[[Fecha Fin]:[Fecha Fin]],"&lt;="&amp;$L$3)&amp;" uds "&amp;BDPREVENTIVA22[[#Headers],[Filtro Separador de Gasoil]]&amp;", ")</f>
        <v/>
      </c>
      <c r="BK37" t="str">
        <f>+IF(SUMIFS(BDPREVENTIVA22[Pre-Filtro de Gasoil],BDPREVENTIVA22[[Nº CAMIÓN]:[Nº CAMIÓN]],$D37,BDPREVENTIVA22[[Fecha entrada]:[Fecha entrada]],"&gt;=" &amp;$L$2,BDPREVENTIVA22[[Fecha Fin]:[Fecha Fin]],"&lt;="&amp;$L$3)=0,"",SUMIFS(BDPREVENTIVA22[Pre-Filtro de Gasoil],BDPREVENTIVA22[[Nº CAMIÓN]:[Nº CAMIÓN]],$D37,BDPREVENTIVA22[[Fecha entrada]:[Fecha entrada]],"&gt;=" &amp;$L$2,BDPREVENTIVA22[[Fecha Fin]:[Fecha Fin]],"&lt;="&amp;$L$3)&amp;" uds "&amp;BDPREVENTIVA22[[#Headers],[Pre-Filtro de Gasoil]]&amp;", ")</f>
        <v/>
      </c>
      <c r="EC37" t="e">
        <v>#NAME?</v>
      </c>
      <c r="ED37" t="e">
        <v>#NAME?</v>
      </c>
      <c r="EE37" t="e">
        <v>#NAME?</v>
      </c>
      <c r="EF37" t="e">
        <v>#NAME?</v>
      </c>
      <c r="EG37" t="e">
        <v>#NAME?</v>
      </c>
      <c r="EH37" t="e">
        <v>#NAME?</v>
      </c>
      <c r="EI37" t="e">
        <v>#NAME?</v>
      </c>
      <c r="EJ37" t="e">
        <v>#NAME?</v>
      </c>
      <c r="EK37" t="e">
        <v>#NAME?</v>
      </c>
      <c r="EL37" t="e">
        <v>#NAME?</v>
      </c>
      <c r="EM37" t="e">
        <v>#NAME?</v>
      </c>
      <c r="EN37" t="e">
        <v>#NAME?</v>
      </c>
      <c r="EO37" t="e">
        <v>#NAME?</v>
      </c>
      <c r="EP37" t="e">
        <v>#NAME?</v>
      </c>
      <c r="EQ37" t="e">
        <v>#NAME?</v>
      </c>
    </row>
    <row r="38" spans="2:147" ht="19.5" thickBot="1" x14ac:dyDescent="0.25">
      <c r="B38" s="540"/>
      <c r="C38" s="541"/>
      <c r="D38" s="52" t="s">
        <v>27</v>
      </c>
      <c r="E38" s="53"/>
      <c r="F38" s="54">
        <f>+SUM(F24:F37)</f>
        <v>12</v>
      </c>
      <c r="G38" s="54">
        <f>+SUM(G24:G37)</f>
        <v>1</v>
      </c>
      <c r="H38" s="54">
        <f>+SUM(H24:H37)</f>
        <v>0</v>
      </c>
      <c r="I38" s="54">
        <f>+SUM(I24:I37)</f>
        <v>13</v>
      </c>
      <c r="J38" s="54"/>
      <c r="K38" s="54"/>
      <c r="L38" s="118">
        <f>+SUM(L24:L37)</f>
        <v>40769.599999999999</v>
      </c>
      <c r="M38" s="54"/>
      <c r="AW38" t="str">
        <f>+IF(SUMIFS(BDPREVENTIVA22[Aceite Motor],BDPREVENTIVA22[[Nº CAMIÓN]:[Nº CAMIÓN]],$D38,BDPREVENTIVA22[[Fecha entrada]:[Fecha entrada]],"&gt;=" &amp;$L$2,BDPREVENTIVA22[[Fecha Fin]:[Fecha Fin]],"&lt;="&amp;$L$3)=0,"",SUMIFS(BDPREVENTIVA22[Aceite Motor],BDPREVENTIVA22[[Nº CAMIÓN]:[Nº CAMIÓN]],$D38,BDPREVENTIVA22[[Fecha entrada]:[Fecha entrada]],"&gt;=" &amp;$L$2,BDPREVENTIVA22[[Fecha Fin]:[Fecha Fin]],"&lt;="&amp;$L$3)&amp;" litros "&amp;BDPREVENTIVA22[[#Headers],[Aceite Motor]]&amp;", ")</f>
        <v/>
      </c>
      <c r="AX38" t="str">
        <f>+IF(SUMIFS(BDPREVENTIVA22[Anticongelante],BDPREVENTIVA22[[Nº CAMIÓN]:[Nº CAMIÓN]],$D38,BDPREVENTIVA22[[Fecha entrada]:[Fecha entrada]],"&gt;=" &amp;$L$2,BDPREVENTIVA22[[Fecha Fin]:[Fecha Fin]],"&lt;="&amp;$L$3)=0,"",SUMIFS(BDPREVENTIVA22[Anticongelante],BDPREVENTIVA22[[Nº CAMIÓN]:[Nº CAMIÓN]],$D38,BDPREVENTIVA22[[Fecha entrada]:[Fecha entrada]],"&gt;=" &amp;$L$2,BDPREVENTIVA22[[Fecha Fin]:[Fecha Fin]],"&lt;="&amp;$L$3)&amp;" litros "&amp;BDPREVENTIVA22[[#Headers],[Anticongelante]]&amp;", ")</f>
        <v/>
      </c>
      <c r="AY38" t="str">
        <f>+IF(SUMIFS(BDPREVENTIVA22[Liquido de Embrague],BDPREVENTIVA22[[Nº CAMIÓN]:[Nº CAMIÓN]],$D38,BDPREVENTIVA22[[Fecha entrada]:[Fecha entrada]],"&gt;=" &amp;$L$2,BDPREVENTIVA22[[Fecha Fin]:[Fecha Fin]],"&lt;="&amp;$L$3)=0,"",SUMIFS(BDPREVENTIVA22[Liquido de Embrague],BDPREVENTIVA22[[Nº CAMIÓN]:[Nº CAMIÓN]],$D38,BDPREVENTIVA22[[Fecha entrada]:[Fecha entrada]],"&gt;=" &amp;$L$2,BDPREVENTIVA22[[Fecha Fin]:[Fecha Fin]],"&lt;="&amp;$L$3)&amp;" litros "&amp;BDPREVENTIVA22[[#Headers],[Liquido de Embrague]]&amp;", ")</f>
        <v/>
      </c>
      <c r="AZ38" t="str">
        <f>+IF(SUMIFS(BDPREVENTIVA22[Liquido Direccion],BDPREVENTIVA22[[Nº CAMIÓN]:[Nº CAMIÓN]],$D38,BDPREVENTIVA22[[Fecha entrada]:[Fecha entrada]],"&gt;=" &amp;$L$2,BDPREVENTIVA22[[Fecha Fin]:[Fecha Fin]],"&lt;="&amp;$L$3)=0,"",SUMIFS(BDPREVENTIVA22[Liquido Direccion],BDPREVENTIVA22[[Nº CAMIÓN]:[Nº CAMIÓN]],$D38,BDPREVENTIVA22[[Fecha entrada]:[Fecha entrada]],"&gt;=" &amp;$L$2,BDPREVENTIVA22[[Fecha Fin]:[Fecha Fin]],"&lt;="&amp;$L$3)&amp;" litros "&amp;BDPREVENTIVA22[[#Headers],[Liquido Direccion]]&amp;", ")</f>
        <v/>
      </c>
      <c r="BA38" t="str">
        <f>+IF(SUMIFS(BDPREVENTIVA22[Liquido de Freno],BDPREVENTIVA22[[Nº CAMIÓN]:[Nº CAMIÓN]],$D38,BDPREVENTIVA22[[Fecha entrada]:[Fecha entrada]],"&gt;=" &amp;$L$2,BDPREVENTIVA22[[Fecha Fin]:[Fecha Fin]],"&lt;="&amp;$L$3)=0,"",SUMIFS(BDPREVENTIVA22[Liquido de Freno],BDPREVENTIVA22[[Nº CAMIÓN]:[Nº CAMIÓN]],$D38,BDPREVENTIVA22[[Fecha entrada]:[Fecha entrada]],"&gt;=" &amp;$L$2,BDPREVENTIVA22[[Fecha Fin]:[Fecha Fin]],"&lt;="&amp;$L$3)&amp;" litros "&amp;BDPREVENTIVA22[[#Headers],[Liquido de Freno]]&amp;", ")</f>
        <v/>
      </c>
      <c r="BB38" t="str">
        <f>+IF(SUMIFS(BDPREVENTIVA22[Agua Destilada],BDPREVENTIVA22[[Nº CAMIÓN]:[Nº CAMIÓN]],$D38,BDPREVENTIVA22[[Fecha entrada]:[Fecha entrada]],"&gt;=" &amp;$L$2,BDPREVENTIVA22[[Fecha Fin]:[Fecha Fin]],"&lt;="&amp;$L$3)=0,"",SUMIFS(BDPREVENTIVA22[Agua Destilada],BDPREVENTIVA22[[Nº CAMIÓN]:[Nº CAMIÓN]],$D38,BDPREVENTIVA22[[Fecha entrada]:[Fecha entrada]],"&gt;=" &amp;$L$2,BDPREVENTIVA22[[Fecha Fin]:[Fecha Fin]],"&lt;="&amp;$L$3)&amp;" litros "&amp;BDPREVENTIVA22[[#Headers],[Agua Destilada]]&amp;", ")</f>
        <v/>
      </c>
      <c r="BC38" t="str">
        <f>+IF(SUMIFS(BDPREVENTIVA22[Aceite Caja Cambios],BDPREVENTIVA22[[Nº CAMIÓN]:[Nº CAMIÓN]],$D38,BDPREVENTIVA22[[Fecha entrada]:[Fecha entrada]],"&gt;=" &amp;$L$2,BDPREVENTIVA22[[Fecha Fin]:[Fecha Fin]],"&lt;="&amp;$L$3)=0,"",SUMIFS(BDPREVENTIVA22[Aceite Caja Cambios],BDPREVENTIVA22[[Nº CAMIÓN]:[Nº CAMIÓN]],$D38,BDPREVENTIVA22[[Fecha entrada]:[Fecha entrada]],"&gt;=" &amp;$L$2,BDPREVENTIVA22[[Fecha Fin]:[Fecha Fin]],"&lt;="&amp;$L$3)&amp;" litros "&amp;BDPREVENTIVA22[[#Headers],[Aceite Caja Cambios]]&amp;", ")</f>
        <v/>
      </c>
      <c r="BD38" t="str">
        <f>+IF(SUMIFS(BDPREVENTIVA22[Acido Baterias],BDPREVENTIVA22[[Nº CAMIÓN]:[Nº CAMIÓN]],$D38,BDPREVENTIVA22[[Fecha entrada]:[Fecha entrada]],"&gt;=" &amp;$L$2,BDPREVENTIVA22[[Fecha Fin]:[Fecha Fin]],"&lt;="&amp;$L$3)=0,"",SUMIFS(BDPREVENTIVA22[Acido Baterias],BDPREVENTIVA22[[Nº CAMIÓN]:[Nº CAMIÓN]],$D38,BDPREVENTIVA22[[Fecha entrada]:[Fecha entrada]],"&gt;=" &amp;$L$2,BDPREVENTIVA22[[Fecha Fin]:[Fecha Fin]],"&lt;="&amp;$L$3)&amp;" litros "&amp;BDPREVENTIVA22[[#Headers],[Acido Baterias]]&amp;", ")</f>
        <v/>
      </c>
      <c r="BE38" t="str">
        <f>+IF(SUMIFS(BDPREVENTIVA22[Grasa],BDPREVENTIVA22[[Nº CAMIÓN]:[Nº CAMIÓN]],$D38,BDPREVENTIVA22[[Fecha entrada]:[Fecha entrada]],"&gt;=" &amp;$L$2,BDPREVENTIVA22[[Fecha Fin]:[Fecha Fin]],"&lt;="&amp;$L$3)=0,"",SUMIFS(BDPREVENTIVA22[Grasa],BDPREVENTIVA22[[Nº CAMIÓN]:[Nº CAMIÓN]],$D38,BDPREVENTIVA22[[Fecha entrada]:[Fecha entrada]],"&gt;=" &amp;$L$2,BDPREVENTIVA22[[Fecha Fin]:[Fecha Fin]],"&lt;="&amp;$L$3)&amp;" kilos "&amp;BDPREVENTIVA22[[#Headers],[Grasa]]&amp;", ")</f>
        <v/>
      </c>
      <c r="BF38" t="str">
        <f>+IF(SUMIFS(BDPREVENTIVA22[Filtro de Aceite],BDPREVENTIVA22[[Nº CAMIÓN]:[Nº CAMIÓN]],$D38,BDPREVENTIVA22[[Fecha entrada]:[Fecha entrada]],"&gt;=" &amp;$L$2,BDPREVENTIVA22[[Fecha Fin]:[Fecha Fin]],"&lt;="&amp;$L$3)=0,"",SUMIFS(BDPREVENTIVA22[Filtro de Aceite],BDPREVENTIVA22[[Nº CAMIÓN]:[Nº CAMIÓN]],$D38,BDPREVENTIVA22[[Fecha entrada]:[Fecha entrada]],"&gt;=" &amp;$L$2,BDPREVENTIVA22[[Fecha Fin]:[Fecha Fin]],"&lt;="&amp;$L$3)&amp;" uds "&amp;BDPREVENTIVA22[[#Headers],[Filtro de Aceite]]&amp;", ")</f>
        <v/>
      </c>
      <c r="BG38" t="str">
        <f>+IF(SUMIFS(BDPREVENTIVA22[Filtro de Aire],BDPREVENTIVA22[[Nº CAMIÓN]:[Nº CAMIÓN]],$D38,BDPREVENTIVA22[[Fecha entrada]:[Fecha entrada]],"&gt;=" &amp;$L$2,BDPREVENTIVA22[[Fecha Fin]:[Fecha Fin]],"&lt;="&amp;$L$3)=0,"",SUMIFS(BDPREVENTIVA22[Filtro de Aire],BDPREVENTIVA22[[Nº CAMIÓN]:[Nº CAMIÓN]],$D38,BDPREVENTIVA22[[Fecha entrada]:[Fecha entrada]],"&gt;=" &amp;$L$2,BDPREVENTIVA22[[Fecha Fin]:[Fecha Fin]],"&lt;="&amp;$L$3)&amp;" uds "&amp;BDPREVENTIVA22[[#Headers],[Filtro de Aire]]&amp;", ")</f>
        <v/>
      </c>
      <c r="BH38" t="str">
        <f>+IF(SUMIFS(BDPREVENTIVA22[Filtro de Gasoil],BDPREVENTIVA22[[Nº CAMIÓN]:[Nº CAMIÓN]],$D38,BDPREVENTIVA22[[Fecha entrada]:[Fecha entrada]],"&gt;=" &amp;$L$2,BDPREVENTIVA22[[Fecha Fin]:[Fecha Fin]],"&lt;="&amp;$L$3)=0,"",SUMIFS(BDPREVENTIVA22[Filtro de Gasoil],BDPREVENTIVA22[[Nº CAMIÓN]:[Nº CAMIÓN]],$D38,BDPREVENTIVA22[[Fecha entrada]:[Fecha entrada]],"&gt;=" &amp;$L$2,BDPREVENTIVA22[[Fecha Fin]:[Fecha Fin]],"&lt;="&amp;$L$3)&amp;" uds "&amp;BDPREVENTIVA22[[#Headers],[Filtro de Gasoil]]&amp;", ")</f>
        <v/>
      </c>
      <c r="BI38" t="str">
        <f>+IF(SUMIFS(BDPREVENTIVA22[Filtro Hidraulico],BDPREVENTIVA22[[Nº CAMIÓN]:[Nº CAMIÓN]],$D38,BDPREVENTIVA22[[Fecha entrada]:[Fecha entrada]],"&gt;=" &amp;$L$2,BDPREVENTIVA22[[Fecha Fin]:[Fecha Fin]],"&lt;="&amp;$L$3)=0,"",SUMIFS(BDPREVENTIVA22[Filtro Hidraulico],BDPREVENTIVA22[[Nº CAMIÓN]:[Nº CAMIÓN]],$D38,BDPREVENTIVA22[[Fecha entrada]:[Fecha entrada]],"&gt;=" &amp;$L$2,BDPREVENTIVA22[[Fecha Fin]:[Fecha Fin]],"&lt;="&amp;$L$3)&amp;" uds "&amp;BDPREVENTIVA22[[#Headers],[Filtro Hidraulico]]&amp;", ")</f>
        <v/>
      </c>
      <c r="BJ38" t="str">
        <f>+IF(SUMIFS(BDPREVENTIVA22[Filtro Separador de Gasoil],BDPREVENTIVA22[[Nº CAMIÓN]:[Nº CAMIÓN]],$D38,BDPREVENTIVA22[[Fecha entrada]:[Fecha entrada]],"&gt;=" &amp;$L$2,BDPREVENTIVA22[[Fecha Fin]:[Fecha Fin]],"&lt;="&amp;$L$3)=0,"",SUMIFS(BDPREVENTIVA22[Filtro Separador de Gasoil],BDPREVENTIVA22[[Nº CAMIÓN]:[Nº CAMIÓN]],$D38,BDPREVENTIVA22[[Fecha entrada]:[Fecha entrada]],"&gt;=" &amp;$L$2,BDPREVENTIVA22[[Fecha Fin]:[Fecha Fin]],"&lt;="&amp;$L$3)&amp;" uds "&amp;BDPREVENTIVA22[[#Headers],[Filtro Separador de Gasoil]]&amp;", ")</f>
        <v/>
      </c>
      <c r="BK38" t="str">
        <f>+IF(SUMIFS(BDPREVENTIVA22[Pre-Filtro de Gasoil],BDPREVENTIVA22[[Nº CAMIÓN]:[Nº CAMIÓN]],$D38,BDPREVENTIVA22[[Fecha entrada]:[Fecha entrada]],"&gt;=" &amp;$L$2,BDPREVENTIVA22[[Fecha Fin]:[Fecha Fin]],"&lt;="&amp;$L$3)=0,"",SUMIFS(BDPREVENTIVA22[Pre-Filtro de Gasoil],BDPREVENTIVA22[[Nº CAMIÓN]:[Nº CAMIÓN]],$D38,BDPREVENTIVA22[[Fecha entrada]:[Fecha entrada]],"&gt;=" &amp;$L$2,BDPREVENTIVA22[[Fecha Fin]:[Fecha Fin]],"&lt;="&amp;$L$3)&amp;" uds "&amp;BDPREVENTIVA22[[#Headers],[Pre-Filtro de Gasoil]]&amp;", ")</f>
        <v/>
      </c>
      <c r="EC38" t="e">
        <v>#NAME?</v>
      </c>
      <c r="ED38" t="e">
        <v>#NAME?</v>
      </c>
      <c r="EE38" t="e">
        <v>#NAME?</v>
      </c>
      <c r="EF38" t="e">
        <v>#NAME?</v>
      </c>
      <c r="EG38" t="e">
        <v>#NAME?</v>
      </c>
      <c r="EH38" t="e">
        <v>#NAME?</v>
      </c>
      <c r="EI38" t="e">
        <v>#NAME?</v>
      </c>
      <c r="EJ38" t="e">
        <v>#NAME?</v>
      </c>
      <c r="EK38" t="e">
        <v>#NAME?</v>
      </c>
      <c r="EL38" t="e">
        <v>#NAME?</v>
      </c>
      <c r="EM38" t="e">
        <v>#NAME?</v>
      </c>
      <c r="EN38" t="e">
        <v>#NAME?</v>
      </c>
      <c r="EO38" t="e">
        <v>#NAME?</v>
      </c>
      <c r="EP38" t="e">
        <v>#NAME?</v>
      </c>
      <c r="EQ38" t="e">
        <v>#NAME?</v>
      </c>
    </row>
    <row r="39" spans="2:147" ht="51.6" customHeight="1" thickBot="1" x14ac:dyDescent="0.25">
      <c r="B39" s="229" t="s">
        <v>180</v>
      </c>
      <c r="C39" s="297" t="s">
        <v>68</v>
      </c>
      <c r="D39" s="46" t="s">
        <v>44</v>
      </c>
      <c r="E39" s="47" t="s">
        <v>278</v>
      </c>
      <c r="F39" s="47">
        <f>+COUNTIFS(BDPREVENTIVA22[[Nº CAMIÓN]:[Nº CAMIÓN]],$D39,BDPREVENTIVA22[[Fecha entrada]:[Fecha entrada]],"&gt;=" &amp;$L$2,BDPREVENTIVA22[[Fecha Fin]:[Fecha Fin]],"&lt;="&amp;$L$3,BDPREVENTIVA22[[Tipo de Mantenimiento]:[Tipo de Mantenimiento]],"Mensual")</f>
        <v>1</v>
      </c>
      <c r="G39" s="47">
        <f>+COUNTIFS(BDPREVENTIVA22[[Nº CAMIÓN]:[Nº CAMIÓN]],$D39,BDPREVENTIVA22[[Fecha entrada]:[Fecha entrada]],"&gt;=" &amp;$L$2,BDPREVENTIVA22[[Fecha Fin]:[Fecha Fin]],"&lt;="&amp;$L$3,BDPREVENTIVA22[[Tipo de Mantenimiento]:[Tipo de Mantenimiento]],"Semestral")+COUNTIFS(BDPREVENTIVA22[[Nº CAMIÓN]:[Nº CAMIÓN]],$D39,BDPREVENTIVA22[[Fecha entrada]:[Fecha entrada]],"&gt;=" &amp;$L$2,BDPREVENTIVA22[[Fecha Fin]:[Fecha Fin]],"&lt;="&amp;$L$3,BDPREVENTIVA22[[Tipo de Mantenimiento]:[Tipo de Mantenimiento]],"Cuatrimestral")</f>
        <v>0</v>
      </c>
      <c r="H39" s="47">
        <f>+COUNTIFS(BDPREVENTIVA22[[Nº CAMIÓN]:[Nº CAMIÓN]],$D39,BDPREVENTIVA22[[Fecha entrada]:[Fecha entrada]],"&gt;=" &amp;$L$2,BDPREVENTIVA22[[Fecha Fin]:[Fecha Fin]],"&lt;="&amp;$L$3,BDPREVENTIVA22[[Tipo de Mantenimiento]:[Tipo de Mantenimiento]],"Anual")</f>
        <v>0</v>
      </c>
      <c r="I39" s="47">
        <f t="shared" ref="I39" si="7">+SUM(F39:H39)</f>
        <v>1</v>
      </c>
      <c r="J39" s="47" t="str">
        <f>+IF(COUNTIFS(BDPREVENTIVA22[Tall/Rep],AUSERD,BDPREVENTIVA22[Nº CAMIÓN],$D39,BDPREVENTIVA22[[Fecha entrada]:[Fecha entrada]],"&gt;=" &amp;$L$2,BDPREVENTIVA22[[Fecha Fin]:[Fecha Fin]],"&lt;="&amp;$L$3)=0,"",COUNTIFS(BDPREVENTIVA22[Tall/Rep],AUSERD,BDPREVENTIVA22[Nº CAMIÓN],$D39,BDPREVENTIVA22[[Fecha entrada]:[Fecha entrada]],"&gt;=" &amp;$L$2,BDPREVENTIVA22[[Fecha Fin]:[Fecha Fin]],"&lt;="&amp;$L$3)&amp;" "&amp;AUSERD&amp;", ")&amp;IF(COUNTIFS(BDPREVENTIVA22[Tall/Rep],AAIUN,BDPREVENTIVA22[Nº CAMIÓN],$D39,BDPREVENTIVA22[[Fecha entrada]:[Fecha entrada]],"&gt;=" &amp;$L$2,BDPREVENTIVA22[[Fecha Fin]:[Fecha Fin]],"&lt;="&amp;$L$3)=0,"",COUNTIFS(BDPREVENTIVA22[Tall/Rep],AAIUN,BDPREVENTIVA22[Nº CAMIÓN],$D39,BDPREVENTIVA22[[Fecha entrada]:[Fecha entrada]],"&gt;=" &amp;$L$2,BDPREVENTIVA22[[Fecha Fin]:[Fecha Fin]],"&lt;="&amp;$L$3)&amp;" "&amp;AAIUN&amp;", ")&amp;IF(COUNTIFS(BDPREVENTIVA22[Tall/Rep],BOUJDUR,BDPREVENTIVA22[Nº CAMIÓN],$D39,BDPREVENTIVA22[[Fecha entrada]:[Fecha entrada]],"&gt;=" &amp;$L$2,BDPREVENTIVA22[[Fecha Fin]:[Fecha Fin]],"&lt;="&amp;$L$3)=0,"",COUNTIFS(BDPREVENTIVA22[Tall/Rep],BOUJDUR,BDPREVENTIVA22[Nº CAMIÓN],$D39,BDPREVENTIVA22[[Fecha entrada]:[Fecha entrada]],"&gt;=" &amp;$L$2,BDPREVENTIVA22[[Fecha Fin]:[Fecha Fin]],"&lt;="&amp;$L$3)&amp;" "&amp;BOUJDUR&amp;", ")&amp;IF(COUNTIFS(BDPREVENTIVA22[Tall/Rep],ATC,BDPREVENTIVA22[Nº CAMIÓN],$D39,BDPREVENTIVA22[[Fecha entrada]:[Fecha entrada]],"&gt;=" &amp;$L$2,BDPREVENTIVA22[[Fecha Fin]:[Fecha Fin]],"&lt;="&amp;$L$3)=0,"",COUNTIFS(BDPREVENTIVA22[Tall/Rep],ATC,BDPREVENTIVA22[Nº CAMIÓN],$D39,BDPREVENTIVA22[[Fecha entrada]:[Fecha entrada]],"&gt;=" &amp;$L$2,BDPREVENTIVA22[[Fecha Fin]:[Fecha Fin]],"&lt;="&amp;$L$3)&amp;" "&amp;ATC&amp;", ")&amp;IF(COUNTIFS(BDPREVENTIVA22[Tall/Rep],SMARA,BDPREVENTIVA22[Nº CAMIÓN],$D39,BDPREVENTIVA22[[Fecha entrada]:[Fecha entrada]],"&gt;=" &amp;$L$2,BDPREVENTIVA22[[Fecha Fin]:[Fecha Fin]],"&lt;="&amp;$L$3)=0,"",COUNTIFS(BDPREVENTIVA22[Tall/Rep],SMARA,BDPREVENTIVA22[Nº CAMIÓN],$D39,BDPREVENTIVA22[[Fecha entrada]:[Fecha entrada]],"&gt;=" &amp;$L$2,BDPREVENTIVA22[[Fecha Fin]:[Fecha Fin]],"&lt;="&amp;$L$3)&amp;" "&amp;SMARA&amp;", ")&amp;IF(COUNTIFS(BDPREVENTIVA22[Tall/Rep],DAJLA,BDPREVENTIVA22[Nº CAMIÓN],$D39,BDPREVENTIVA22[[Fecha entrada]:[Fecha entrada]],"&gt;=" &amp;$L$2,BDPREVENTIVA22[[Fecha Fin]:[Fecha Fin]],"&lt;="&amp;$L$3)=0,"",COUNTIFS(BDPREVENTIVA22[Tall/Rep],DAJLA,BDPREVENTIVA22[Nº CAMIÓN],$D39,BDPREVENTIVA22[[Fecha entrada]:[Fecha entrada]],"&gt;=" &amp;$L$2,BDPREVENTIVA22[[Fecha Fin]:[Fecha Fin]],"&lt;="&amp;$L$3)&amp;" "&amp;DAJLA&amp;", ")&amp;IF(COUNTIFS(BDPREVENTIVA22[Tall/Rep],TRANSPORT,BDPREVENTIVA22[Nº CAMIÓN],$D39,BDPREVENTIVA22[[Fecha entrada]:[Fecha entrada]],"&gt;=" &amp;$L$2,BDPREVENTIVA22[[Fecha Fin]:[Fecha Fin]],"&lt;="&amp;$L$3)=0,"",COUNTIFS(BDPREVENTIVA22[Tall/Rep],TRANSPORT,BDPREVENTIVA22[Nº CAMIÓN],$D39,BDPREVENTIVA22[[Fecha entrada]:[Fecha entrada]],"&gt;=" &amp;$L$2,BDPREVENTIVA22[[Fecha Fin]:[Fecha Fin]],"&lt;="&amp;$L$3)&amp;" "&amp;TRANSPORT&amp;", ")</f>
        <v xml:space="preserve">1 TR DAJLA, </v>
      </c>
      <c r="K39" s="222" t="str">
        <f t="shared" si="4"/>
        <v/>
      </c>
      <c r="L39" s="223" t="str">
        <f>+IF(SUMIFS(BDPREVENTIVA22[[coste mantenimiento]:[coste mantenimiento]],BDPREVENTIVA22[[Nº CAMIÓN]:[Nº CAMIÓN]],$D39,BDPREVENTIVA22[Fecha entrada],"&gt;="&amp;$L$2,BDPREVENTIVA22[Fecha entrada],"&lt;="&amp;$L$3)=0,"",SUMIFS(BDPREVENTIVA22[[coste mantenimiento]:[coste mantenimiento]],BDPREVENTIVA22[[Nº CAMIÓN]:[Nº CAMIÓN]],$D39,BDPREVENTIVA22[Fecha entrada],"&gt;="&amp;$L$2,BDPREVENTIVA22[Fecha entrada],"&lt;="&amp;$L$3))</f>
        <v/>
      </c>
      <c r="M39" s="47"/>
      <c r="AW39" t="str">
        <f>+IF(SUMIFS(BDPREVENTIVA22[Aceite Motor],BDPREVENTIVA22[[Nº CAMIÓN]:[Nº CAMIÓN]],$D39,BDPREVENTIVA22[[Fecha entrada]:[Fecha entrada]],"&gt;=" &amp;$L$2,BDPREVENTIVA22[[Fecha Fin]:[Fecha Fin]],"&lt;="&amp;$L$3)=0,"",SUMIFS(BDPREVENTIVA22[Aceite Motor],BDPREVENTIVA22[[Nº CAMIÓN]:[Nº CAMIÓN]],$D39,BDPREVENTIVA22[[Fecha entrada]:[Fecha entrada]],"&gt;=" &amp;$L$2,BDPREVENTIVA22[[Fecha Fin]:[Fecha Fin]],"&lt;="&amp;$L$3)&amp;" litros "&amp;BDPREVENTIVA22[[#Headers],[Aceite Motor]]&amp;", ")</f>
        <v/>
      </c>
      <c r="AX39" t="str">
        <f>+IF(SUMIFS(BDPREVENTIVA22[Anticongelante],BDPREVENTIVA22[[Nº CAMIÓN]:[Nº CAMIÓN]],$D39,BDPREVENTIVA22[[Fecha entrada]:[Fecha entrada]],"&gt;=" &amp;$L$2,BDPREVENTIVA22[[Fecha Fin]:[Fecha Fin]],"&lt;="&amp;$L$3)=0,"",SUMIFS(BDPREVENTIVA22[Anticongelante],BDPREVENTIVA22[[Nº CAMIÓN]:[Nº CAMIÓN]],$D39,BDPREVENTIVA22[[Fecha entrada]:[Fecha entrada]],"&gt;=" &amp;$L$2,BDPREVENTIVA22[[Fecha Fin]:[Fecha Fin]],"&lt;="&amp;$L$3)&amp;" litros "&amp;BDPREVENTIVA22[[#Headers],[Anticongelante]]&amp;", ")</f>
        <v/>
      </c>
      <c r="AY39" t="str">
        <f>+IF(SUMIFS(BDPREVENTIVA22[Liquido de Embrague],BDPREVENTIVA22[[Nº CAMIÓN]:[Nº CAMIÓN]],$D39,BDPREVENTIVA22[[Fecha entrada]:[Fecha entrada]],"&gt;=" &amp;$L$2,BDPREVENTIVA22[[Fecha Fin]:[Fecha Fin]],"&lt;="&amp;$L$3)=0,"",SUMIFS(BDPREVENTIVA22[Liquido de Embrague],BDPREVENTIVA22[[Nº CAMIÓN]:[Nº CAMIÓN]],$D39,BDPREVENTIVA22[[Fecha entrada]:[Fecha entrada]],"&gt;=" &amp;$L$2,BDPREVENTIVA22[[Fecha Fin]:[Fecha Fin]],"&lt;="&amp;$L$3)&amp;" litros "&amp;BDPREVENTIVA22[[#Headers],[Liquido de Embrague]]&amp;", ")</f>
        <v/>
      </c>
      <c r="AZ39" t="str">
        <f>+IF(SUMIFS(BDPREVENTIVA22[Liquido Direccion],BDPREVENTIVA22[[Nº CAMIÓN]:[Nº CAMIÓN]],$D39,BDPREVENTIVA22[[Fecha entrada]:[Fecha entrada]],"&gt;=" &amp;$L$2,BDPREVENTIVA22[[Fecha Fin]:[Fecha Fin]],"&lt;="&amp;$L$3)=0,"",SUMIFS(BDPREVENTIVA22[Liquido Direccion],BDPREVENTIVA22[[Nº CAMIÓN]:[Nº CAMIÓN]],$D39,BDPREVENTIVA22[[Fecha entrada]:[Fecha entrada]],"&gt;=" &amp;$L$2,BDPREVENTIVA22[[Fecha Fin]:[Fecha Fin]],"&lt;="&amp;$L$3)&amp;" litros "&amp;BDPREVENTIVA22[[#Headers],[Liquido Direccion]]&amp;", ")</f>
        <v/>
      </c>
      <c r="BA39" t="str">
        <f>+IF(SUMIFS(BDPREVENTIVA22[Liquido de Freno],BDPREVENTIVA22[[Nº CAMIÓN]:[Nº CAMIÓN]],$D39,BDPREVENTIVA22[[Fecha entrada]:[Fecha entrada]],"&gt;=" &amp;$L$2,BDPREVENTIVA22[[Fecha Fin]:[Fecha Fin]],"&lt;="&amp;$L$3)=0,"",SUMIFS(BDPREVENTIVA22[Liquido de Freno],BDPREVENTIVA22[[Nº CAMIÓN]:[Nº CAMIÓN]],$D39,BDPREVENTIVA22[[Fecha entrada]:[Fecha entrada]],"&gt;=" &amp;$L$2,BDPREVENTIVA22[[Fecha Fin]:[Fecha Fin]],"&lt;="&amp;$L$3)&amp;" litros "&amp;BDPREVENTIVA22[[#Headers],[Liquido de Freno]]&amp;", ")</f>
        <v/>
      </c>
      <c r="BB39" t="str">
        <f>+IF(SUMIFS(BDPREVENTIVA22[Agua Destilada],BDPREVENTIVA22[[Nº CAMIÓN]:[Nº CAMIÓN]],$D39,BDPREVENTIVA22[[Fecha entrada]:[Fecha entrada]],"&gt;=" &amp;$L$2,BDPREVENTIVA22[[Fecha Fin]:[Fecha Fin]],"&lt;="&amp;$L$3)=0,"",SUMIFS(BDPREVENTIVA22[Agua Destilada],BDPREVENTIVA22[[Nº CAMIÓN]:[Nº CAMIÓN]],$D39,BDPREVENTIVA22[[Fecha entrada]:[Fecha entrada]],"&gt;=" &amp;$L$2,BDPREVENTIVA22[[Fecha Fin]:[Fecha Fin]],"&lt;="&amp;$L$3)&amp;" litros "&amp;BDPREVENTIVA22[[#Headers],[Agua Destilada]]&amp;", ")</f>
        <v/>
      </c>
      <c r="BC39" t="str">
        <f>+IF(SUMIFS(BDPREVENTIVA22[Aceite Caja Cambios],BDPREVENTIVA22[[Nº CAMIÓN]:[Nº CAMIÓN]],$D39,BDPREVENTIVA22[[Fecha entrada]:[Fecha entrada]],"&gt;=" &amp;$L$2,BDPREVENTIVA22[[Fecha Fin]:[Fecha Fin]],"&lt;="&amp;$L$3)=0,"",SUMIFS(BDPREVENTIVA22[Aceite Caja Cambios],BDPREVENTIVA22[[Nº CAMIÓN]:[Nº CAMIÓN]],$D39,BDPREVENTIVA22[[Fecha entrada]:[Fecha entrada]],"&gt;=" &amp;$L$2,BDPREVENTIVA22[[Fecha Fin]:[Fecha Fin]],"&lt;="&amp;$L$3)&amp;" litros "&amp;BDPREVENTIVA22[[#Headers],[Aceite Caja Cambios]]&amp;", ")</f>
        <v/>
      </c>
      <c r="BD39" t="str">
        <f>+IF(SUMIFS(BDPREVENTIVA22[Acido Baterias],BDPREVENTIVA22[[Nº CAMIÓN]:[Nº CAMIÓN]],$D39,BDPREVENTIVA22[[Fecha entrada]:[Fecha entrada]],"&gt;=" &amp;$L$2,BDPREVENTIVA22[[Fecha Fin]:[Fecha Fin]],"&lt;="&amp;$L$3)=0,"",SUMIFS(BDPREVENTIVA22[Acido Baterias],BDPREVENTIVA22[[Nº CAMIÓN]:[Nº CAMIÓN]],$D39,BDPREVENTIVA22[[Fecha entrada]:[Fecha entrada]],"&gt;=" &amp;$L$2,BDPREVENTIVA22[[Fecha Fin]:[Fecha Fin]],"&lt;="&amp;$L$3)&amp;" litros "&amp;BDPREVENTIVA22[[#Headers],[Acido Baterias]]&amp;", ")</f>
        <v/>
      </c>
      <c r="BE39" t="str">
        <f>+IF(SUMIFS(BDPREVENTIVA22[Grasa],BDPREVENTIVA22[[Nº CAMIÓN]:[Nº CAMIÓN]],$D39,BDPREVENTIVA22[[Fecha entrada]:[Fecha entrada]],"&gt;=" &amp;$L$2,BDPREVENTIVA22[[Fecha Fin]:[Fecha Fin]],"&lt;="&amp;$L$3)=0,"",SUMIFS(BDPREVENTIVA22[Grasa],BDPREVENTIVA22[[Nº CAMIÓN]:[Nº CAMIÓN]],$D39,BDPREVENTIVA22[[Fecha entrada]:[Fecha entrada]],"&gt;=" &amp;$L$2,BDPREVENTIVA22[[Fecha Fin]:[Fecha Fin]],"&lt;="&amp;$L$3)&amp;" kilos "&amp;BDPREVENTIVA22[[#Headers],[Grasa]]&amp;", ")</f>
        <v/>
      </c>
      <c r="BF39" t="str">
        <f>+IF(SUMIFS(BDPREVENTIVA22[Filtro de Aceite],BDPREVENTIVA22[[Nº CAMIÓN]:[Nº CAMIÓN]],$D39,BDPREVENTIVA22[[Fecha entrada]:[Fecha entrada]],"&gt;=" &amp;$L$2,BDPREVENTIVA22[[Fecha Fin]:[Fecha Fin]],"&lt;="&amp;$L$3)=0,"",SUMIFS(BDPREVENTIVA22[Filtro de Aceite],BDPREVENTIVA22[[Nº CAMIÓN]:[Nº CAMIÓN]],$D39,BDPREVENTIVA22[[Fecha entrada]:[Fecha entrada]],"&gt;=" &amp;$L$2,BDPREVENTIVA22[[Fecha Fin]:[Fecha Fin]],"&lt;="&amp;$L$3)&amp;" uds "&amp;BDPREVENTIVA22[[#Headers],[Filtro de Aceite]]&amp;", ")</f>
        <v/>
      </c>
      <c r="BG39" t="str">
        <f>+IF(SUMIFS(BDPREVENTIVA22[Filtro de Aire],BDPREVENTIVA22[[Nº CAMIÓN]:[Nº CAMIÓN]],$D39,BDPREVENTIVA22[[Fecha entrada]:[Fecha entrada]],"&gt;=" &amp;$L$2,BDPREVENTIVA22[[Fecha Fin]:[Fecha Fin]],"&lt;="&amp;$L$3)=0,"",SUMIFS(BDPREVENTIVA22[Filtro de Aire],BDPREVENTIVA22[[Nº CAMIÓN]:[Nº CAMIÓN]],$D39,BDPREVENTIVA22[[Fecha entrada]:[Fecha entrada]],"&gt;=" &amp;$L$2,BDPREVENTIVA22[[Fecha Fin]:[Fecha Fin]],"&lt;="&amp;$L$3)&amp;" uds "&amp;BDPREVENTIVA22[[#Headers],[Filtro de Aire]]&amp;", ")</f>
        <v/>
      </c>
      <c r="BH39" t="str">
        <f>+IF(SUMIFS(BDPREVENTIVA22[Filtro de Gasoil],BDPREVENTIVA22[[Nº CAMIÓN]:[Nº CAMIÓN]],$D39,BDPREVENTIVA22[[Fecha entrada]:[Fecha entrada]],"&gt;=" &amp;$L$2,BDPREVENTIVA22[[Fecha Fin]:[Fecha Fin]],"&lt;="&amp;$L$3)=0,"",SUMIFS(BDPREVENTIVA22[Filtro de Gasoil],BDPREVENTIVA22[[Nº CAMIÓN]:[Nº CAMIÓN]],$D39,BDPREVENTIVA22[[Fecha entrada]:[Fecha entrada]],"&gt;=" &amp;$L$2,BDPREVENTIVA22[[Fecha Fin]:[Fecha Fin]],"&lt;="&amp;$L$3)&amp;" uds "&amp;BDPREVENTIVA22[[#Headers],[Filtro de Gasoil]]&amp;", ")</f>
        <v/>
      </c>
      <c r="BI39" t="str">
        <f>+IF(SUMIFS(BDPREVENTIVA22[Filtro Hidraulico],BDPREVENTIVA22[[Nº CAMIÓN]:[Nº CAMIÓN]],$D39,BDPREVENTIVA22[[Fecha entrada]:[Fecha entrada]],"&gt;=" &amp;$L$2,BDPREVENTIVA22[[Fecha Fin]:[Fecha Fin]],"&lt;="&amp;$L$3)=0,"",SUMIFS(BDPREVENTIVA22[Filtro Hidraulico],BDPREVENTIVA22[[Nº CAMIÓN]:[Nº CAMIÓN]],$D39,BDPREVENTIVA22[[Fecha entrada]:[Fecha entrada]],"&gt;=" &amp;$L$2,BDPREVENTIVA22[[Fecha Fin]:[Fecha Fin]],"&lt;="&amp;$L$3)&amp;" uds "&amp;BDPREVENTIVA22[[#Headers],[Filtro Hidraulico]]&amp;", ")</f>
        <v/>
      </c>
      <c r="BJ39" t="str">
        <f>+IF(SUMIFS(BDPREVENTIVA22[Filtro Separador de Gasoil],BDPREVENTIVA22[[Nº CAMIÓN]:[Nº CAMIÓN]],$D39,BDPREVENTIVA22[[Fecha entrada]:[Fecha entrada]],"&gt;=" &amp;$L$2,BDPREVENTIVA22[[Fecha Fin]:[Fecha Fin]],"&lt;="&amp;$L$3)=0,"",SUMIFS(BDPREVENTIVA22[Filtro Separador de Gasoil],BDPREVENTIVA22[[Nº CAMIÓN]:[Nº CAMIÓN]],$D39,BDPREVENTIVA22[[Fecha entrada]:[Fecha entrada]],"&gt;=" &amp;$L$2,BDPREVENTIVA22[[Fecha Fin]:[Fecha Fin]],"&lt;="&amp;$L$3)&amp;" uds "&amp;BDPREVENTIVA22[[#Headers],[Filtro Separador de Gasoil]]&amp;", ")</f>
        <v/>
      </c>
      <c r="BK39" t="str">
        <f>+IF(SUMIFS(BDPREVENTIVA22[Pre-Filtro de Gasoil],BDPREVENTIVA22[[Nº CAMIÓN]:[Nº CAMIÓN]],$D39,BDPREVENTIVA22[[Fecha entrada]:[Fecha entrada]],"&gt;=" &amp;$L$2,BDPREVENTIVA22[[Fecha Fin]:[Fecha Fin]],"&lt;="&amp;$L$3)=0,"",SUMIFS(BDPREVENTIVA22[Pre-Filtro de Gasoil],BDPREVENTIVA22[[Nº CAMIÓN]:[Nº CAMIÓN]],$D39,BDPREVENTIVA22[[Fecha entrada]:[Fecha entrada]],"&gt;=" &amp;$L$2,BDPREVENTIVA22[[Fecha Fin]:[Fecha Fin]],"&lt;="&amp;$L$3)&amp;" uds "&amp;BDPREVENTIVA22[[#Headers],[Pre-Filtro de Gasoil]]&amp;", ")</f>
        <v/>
      </c>
      <c r="EC39" t="e">
        <v>#NAME?</v>
      </c>
      <c r="ED39" t="e">
        <v>#NAME?</v>
      </c>
      <c r="EE39" t="e">
        <v>#NAME?</v>
      </c>
      <c r="EF39" t="e">
        <v>#NAME?</v>
      </c>
      <c r="EG39" t="e">
        <v>#NAME?</v>
      </c>
      <c r="EH39" t="e">
        <v>#NAME?</v>
      </c>
      <c r="EI39" t="e">
        <v>#NAME?</v>
      </c>
      <c r="EJ39" t="e">
        <v>#NAME?</v>
      </c>
      <c r="EK39" t="e">
        <v>#NAME?</v>
      </c>
      <c r="EL39" t="e">
        <v>#NAME?</v>
      </c>
      <c r="EM39" t="e">
        <v>#NAME?</v>
      </c>
      <c r="EN39" t="e">
        <v>#NAME?</v>
      </c>
      <c r="EO39" t="e">
        <v>#NAME?</v>
      </c>
      <c r="EP39" t="e">
        <v>#NAME?</v>
      </c>
      <c r="EQ39" t="e">
        <v>#NAME?</v>
      </c>
    </row>
    <row r="40" spans="2:147" ht="19.5" thickBot="1" x14ac:dyDescent="0.25">
      <c r="B40" s="540"/>
      <c r="C40" s="541"/>
      <c r="D40" s="52" t="s">
        <v>27</v>
      </c>
      <c r="E40" s="53"/>
      <c r="F40" s="54">
        <f>+SUM(F39)</f>
        <v>1</v>
      </c>
      <c r="G40" s="54">
        <f t="shared" ref="G40:I40" si="8">+SUM(G39)</f>
        <v>0</v>
      </c>
      <c r="H40" s="54">
        <f t="shared" si="8"/>
        <v>0</v>
      </c>
      <c r="I40" s="54">
        <f t="shared" si="8"/>
        <v>1</v>
      </c>
      <c r="J40" s="54"/>
      <c r="K40" s="54"/>
      <c r="L40" s="118">
        <f>+SUM(L39)</f>
        <v>0</v>
      </c>
      <c r="M40" s="54"/>
      <c r="AW40" t="str">
        <f>+IF(SUMIFS(BDPREVENTIVA22[Aceite Motor],BDPREVENTIVA22[[Nº CAMIÓN]:[Nº CAMIÓN]],$D40,BDPREVENTIVA22[[Fecha entrada]:[Fecha entrada]],"&gt;=" &amp;$L$2,BDPREVENTIVA22[[Fecha Fin]:[Fecha Fin]],"&lt;="&amp;$L$3)=0,"",SUMIFS(BDPREVENTIVA22[Aceite Motor],BDPREVENTIVA22[[Nº CAMIÓN]:[Nº CAMIÓN]],$D40,BDPREVENTIVA22[[Fecha entrada]:[Fecha entrada]],"&gt;=" &amp;$L$2,BDPREVENTIVA22[[Fecha Fin]:[Fecha Fin]],"&lt;="&amp;$L$3)&amp;" litros "&amp;BDPREVENTIVA22[[#Headers],[Aceite Motor]]&amp;", ")</f>
        <v/>
      </c>
      <c r="AX40" t="str">
        <f>+IF(SUMIFS(BDPREVENTIVA22[Anticongelante],BDPREVENTIVA22[[Nº CAMIÓN]:[Nº CAMIÓN]],$D40,BDPREVENTIVA22[[Fecha entrada]:[Fecha entrada]],"&gt;=" &amp;$L$2,BDPREVENTIVA22[[Fecha Fin]:[Fecha Fin]],"&lt;="&amp;$L$3)=0,"",SUMIFS(BDPREVENTIVA22[Anticongelante],BDPREVENTIVA22[[Nº CAMIÓN]:[Nº CAMIÓN]],$D40,BDPREVENTIVA22[[Fecha entrada]:[Fecha entrada]],"&gt;=" &amp;$L$2,BDPREVENTIVA22[[Fecha Fin]:[Fecha Fin]],"&lt;="&amp;$L$3)&amp;" litros "&amp;BDPREVENTIVA22[[#Headers],[Anticongelante]]&amp;", ")</f>
        <v/>
      </c>
      <c r="AY40" t="str">
        <f>+IF(SUMIFS(BDPREVENTIVA22[Liquido de Embrague],BDPREVENTIVA22[[Nº CAMIÓN]:[Nº CAMIÓN]],$D40,BDPREVENTIVA22[[Fecha entrada]:[Fecha entrada]],"&gt;=" &amp;$L$2,BDPREVENTIVA22[[Fecha Fin]:[Fecha Fin]],"&lt;="&amp;$L$3)=0,"",SUMIFS(BDPREVENTIVA22[Liquido de Embrague],BDPREVENTIVA22[[Nº CAMIÓN]:[Nº CAMIÓN]],$D40,BDPREVENTIVA22[[Fecha entrada]:[Fecha entrada]],"&gt;=" &amp;$L$2,BDPREVENTIVA22[[Fecha Fin]:[Fecha Fin]],"&lt;="&amp;$L$3)&amp;" litros "&amp;BDPREVENTIVA22[[#Headers],[Liquido de Embrague]]&amp;", ")</f>
        <v/>
      </c>
      <c r="AZ40" t="str">
        <f>+IF(SUMIFS(BDPREVENTIVA22[Liquido Direccion],BDPREVENTIVA22[[Nº CAMIÓN]:[Nº CAMIÓN]],$D40,BDPREVENTIVA22[[Fecha entrada]:[Fecha entrada]],"&gt;=" &amp;$L$2,BDPREVENTIVA22[[Fecha Fin]:[Fecha Fin]],"&lt;="&amp;$L$3)=0,"",SUMIFS(BDPREVENTIVA22[Liquido Direccion],BDPREVENTIVA22[[Nº CAMIÓN]:[Nº CAMIÓN]],$D40,BDPREVENTIVA22[[Fecha entrada]:[Fecha entrada]],"&gt;=" &amp;$L$2,BDPREVENTIVA22[[Fecha Fin]:[Fecha Fin]],"&lt;="&amp;$L$3)&amp;" litros "&amp;BDPREVENTIVA22[[#Headers],[Liquido Direccion]]&amp;", ")</f>
        <v/>
      </c>
      <c r="BA40" t="str">
        <f>+IF(SUMIFS(BDPREVENTIVA22[Liquido de Freno],BDPREVENTIVA22[[Nº CAMIÓN]:[Nº CAMIÓN]],$D40,BDPREVENTIVA22[[Fecha entrada]:[Fecha entrada]],"&gt;=" &amp;$L$2,BDPREVENTIVA22[[Fecha Fin]:[Fecha Fin]],"&lt;="&amp;$L$3)=0,"",SUMIFS(BDPREVENTIVA22[Liquido de Freno],BDPREVENTIVA22[[Nº CAMIÓN]:[Nº CAMIÓN]],$D40,BDPREVENTIVA22[[Fecha entrada]:[Fecha entrada]],"&gt;=" &amp;$L$2,BDPREVENTIVA22[[Fecha Fin]:[Fecha Fin]],"&lt;="&amp;$L$3)&amp;" litros "&amp;BDPREVENTIVA22[[#Headers],[Liquido de Freno]]&amp;", ")</f>
        <v/>
      </c>
      <c r="BB40" t="str">
        <f>+IF(SUMIFS(BDPREVENTIVA22[Agua Destilada],BDPREVENTIVA22[[Nº CAMIÓN]:[Nº CAMIÓN]],$D40,BDPREVENTIVA22[[Fecha entrada]:[Fecha entrada]],"&gt;=" &amp;$L$2,BDPREVENTIVA22[[Fecha Fin]:[Fecha Fin]],"&lt;="&amp;$L$3)=0,"",SUMIFS(BDPREVENTIVA22[Agua Destilada],BDPREVENTIVA22[[Nº CAMIÓN]:[Nº CAMIÓN]],$D40,BDPREVENTIVA22[[Fecha entrada]:[Fecha entrada]],"&gt;=" &amp;$L$2,BDPREVENTIVA22[[Fecha Fin]:[Fecha Fin]],"&lt;="&amp;$L$3)&amp;" litros "&amp;BDPREVENTIVA22[[#Headers],[Agua Destilada]]&amp;", ")</f>
        <v/>
      </c>
      <c r="BC40" t="str">
        <f>+IF(SUMIFS(BDPREVENTIVA22[Aceite Caja Cambios],BDPREVENTIVA22[[Nº CAMIÓN]:[Nº CAMIÓN]],$D40,BDPREVENTIVA22[[Fecha entrada]:[Fecha entrada]],"&gt;=" &amp;$L$2,BDPREVENTIVA22[[Fecha Fin]:[Fecha Fin]],"&lt;="&amp;$L$3)=0,"",SUMIFS(BDPREVENTIVA22[Aceite Caja Cambios],BDPREVENTIVA22[[Nº CAMIÓN]:[Nº CAMIÓN]],$D40,BDPREVENTIVA22[[Fecha entrada]:[Fecha entrada]],"&gt;=" &amp;$L$2,BDPREVENTIVA22[[Fecha Fin]:[Fecha Fin]],"&lt;="&amp;$L$3)&amp;" litros "&amp;BDPREVENTIVA22[[#Headers],[Aceite Caja Cambios]]&amp;", ")</f>
        <v/>
      </c>
      <c r="BD40" t="str">
        <f>+IF(SUMIFS(BDPREVENTIVA22[Acido Baterias],BDPREVENTIVA22[[Nº CAMIÓN]:[Nº CAMIÓN]],$D40,BDPREVENTIVA22[[Fecha entrada]:[Fecha entrada]],"&gt;=" &amp;$L$2,BDPREVENTIVA22[[Fecha Fin]:[Fecha Fin]],"&lt;="&amp;$L$3)=0,"",SUMIFS(BDPREVENTIVA22[Acido Baterias],BDPREVENTIVA22[[Nº CAMIÓN]:[Nº CAMIÓN]],$D40,BDPREVENTIVA22[[Fecha entrada]:[Fecha entrada]],"&gt;=" &amp;$L$2,BDPREVENTIVA22[[Fecha Fin]:[Fecha Fin]],"&lt;="&amp;$L$3)&amp;" litros "&amp;BDPREVENTIVA22[[#Headers],[Acido Baterias]]&amp;", ")</f>
        <v/>
      </c>
      <c r="BE40" t="str">
        <f>+IF(SUMIFS(BDPREVENTIVA22[Grasa],BDPREVENTIVA22[[Nº CAMIÓN]:[Nº CAMIÓN]],$D40,BDPREVENTIVA22[[Fecha entrada]:[Fecha entrada]],"&gt;=" &amp;$L$2,BDPREVENTIVA22[[Fecha Fin]:[Fecha Fin]],"&lt;="&amp;$L$3)=0,"",SUMIFS(BDPREVENTIVA22[Grasa],BDPREVENTIVA22[[Nº CAMIÓN]:[Nº CAMIÓN]],$D40,BDPREVENTIVA22[[Fecha entrada]:[Fecha entrada]],"&gt;=" &amp;$L$2,BDPREVENTIVA22[[Fecha Fin]:[Fecha Fin]],"&lt;="&amp;$L$3)&amp;" kilos "&amp;BDPREVENTIVA22[[#Headers],[Grasa]]&amp;", ")</f>
        <v/>
      </c>
      <c r="BF40" t="str">
        <f>+IF(SUMIFS(BDPREVENTIVA22[Filtro de Aceite],BDPREVENTIVA22[[Nº CAMIÓN]:[Nº CAMIÓN]],$D40,BDPREVENTIVA22[[Fecha entrada]:[Fecha entrada]],"&gt;=" &amp;$L$2,BDPREVENTIVA22[[Fecha Fin]:[Fecha Fin]],"&lt;="&amp;$L$3)=0,"",SUMIFS(BDPREVENTIVA22[Filtro de Aceite],BDPREVENTIVA22[[Nº CAMIÓN]:[Nº CAMIÓN]],$D40,BDPREVENTIVA22[[Fecha entrada]:[Fecha entrada]],"&gt;=" &amp;$L$2,BDPREVENTIVA22[[Fecha Fin]:[Fecha Fin]],"&lt;="&amp;$L$3)&amp;" uds "&amp;BDPREVENTIVA22[[#Headers],[Filtro de Aceite]]&amp;", ")</f>
        <v/>
      </c>
      <c r="BG40" t="str">
        <f>+IF(SUMIFS(BDPREVENTIVA22[Filtro de Aire],BDPREVENTIVA22[[Nº CAMIÓN]:[Nº CAMIÓN]],$D40,BDPREVENTIVA22[[Fecha entrada]:[Fecha entrada]],"&gt;=" &amp;$L$2,BDPREVENTIVA22[[Fecha Fin]:[Fecha Fin]],"&lt;="&amp;$L$3)=0,"",SUMIFS(BDPREVENTIVA22[Filtro de Aire],BDPREVENTIVA22[[Nº CAMIÓN]:[Nº CAMIÓN]],$D40,BDPREVENTIVA22[[Fecha entrada]:[Fecha entrada]],"&gt;=" &amp;$L$2,BDPREVENTIVA22[[Fecha Fin]:[Fecha Fin]],"&lt;="&amp;$L$3)&amp;" uds "&amp;BDPREVENTIVA22[[#Headers],[Filtro de Aire]]&amp;", ")</f>
        <v/>
      </c>
      <c r="BH40" t="str">
        <f>+IF(SUMIFS(BDPREVENTIVA22[Filtro de Gasoil],BDPREVENTIVA22[[Nº CAMIÓN]:[Nº CAMIÓN]],$D40,BDPREVENTIVA22[[Fecha entrada]:[Fecha entrada]],"&gt;=" &amp;$L$2,BDPREVENTIVA22[[Fecha Fin]:[Fecha Fin]],"&lt;="&amp;$L$3)=0,"",SUMIFS(BDPREVENTIVA22[Filtro de Gasoil],BDPREVENTIVA22[[Nº CAMIÓN]:[Nº CAMIÓN]],$D40,BDPREVENTIVA22[[Fecha entrada]:[Fecha entrada]],"&gt;=" &amp;$L$2,BDPREVENTIVA22[[Fecha Fin]:[Fecha Fin]],"&lt;="&amp;$L$3)&amp;" uds "&amp;BDPREVENTIVA22[[#Headers],[Filtro de Gasoil]]&amp;", ")</f>
        <v/>
      </c>
      <c r="BI40" t="str">
        <f>+IF(SUMIFS(BDPREVENTIVA22[Filtro Hidraulico],BDPREVENTIVA22[[Nº CAMIÓN]:[Nº CAMIÓN]],$D40,BDPREVENTIVA22[[Fecha entrada]:[Fecha entrada]],"&gt;=" &amp;$L$2,BDPREVENTIVA22[[Fecha Fin]:[Fecha Fin]],"&lt;="&amp;$L$3)=0,"",SUMIFS(BDPREVENTIVA22[Filtro Hidraulico],BDPREVENTIVA22[[Nº CAMIÓN]:[Nº CAMIÓN]],$D40,BDPREVENTIVA22[[Fecha entrada]:[Fecha entrada]],"&gt;=" &amp;$L$2,BDPREVENTIVA22[[Fecha Fin]:[Fecha Fin]],"&lt;="&amp;$L$3)&amp;" uds "&amp;BDPREVENTIVA22[[#Headers],[Filtro Hidraulico]]&amp;", ")</f>
        <v/>
      </c>
      <c r="BJ40" t="str">
        <f>+IF(SUMIFS(BDPREVENTIVA22[Filtro Separador de Gasoil],BDPREVENTIVA22[[Nº CAMIÓN]:[Nº CAMIÓN]],$D40,BDPREVENTIVA22[[Fecha entrada]:[Fecha entrada]],"&gt;=" &amp;$L$2,BDPREVENTIVA22[[Fecha Fin]:[Fecha Fin]],"&lt;="&amp;$L$3)=0,"",SUMIFS(BDPREVENTIVA22[Filtro Separador de Gasoil],BDPREVENTIVA22[[Nº CAMIÓN]:[Nº CAMIÓN]],$D40,BDPREVENTIVA22[[Fecha entrada]:[Fecha entrada]],"&gt;=" &amp;$L$2,BDPREVENTIVA22[[Fecha Fin]:[Fecha Fin]],"&lt;="&amp;$L$3)&amp;" uds "&amp;BDPREVENTIVA22[[#Headers],[Filtro Separador de Gasoil]]&amp;", ")</f>
        <v/>
      </c>
      <c r="BK40" t="str">
        <f>+IF(SUMIFS(BDPREVENTIVA22[Pre-Filtro de Gasoil],BDPREVENTIVA22[[Nº CAMIÓN]:[Nº CAMIÓN]],$D40,BDPREVENTIVA22[[Fecha entrada]:[Fecha entrada]],"&gt;=" &amp;$L$2,BDPREVENTIVA22[[Fecha Fin]:[Fecha Fin]],"&lt;="&amp;$L$3)=0,"",SUMIFS(BDPREVENTIVA22[Pre-Filtro de Gasoil],BDPREVENTIVA22[[Nº CAMIÓN]:[Nº CAMIÓN]],$D40,BDPREVENTIVA22[[Fecha entrada]:[Fecha entrada]],"&gt;=" &amp;$L$2,BDPREVENTIVA22[[Fecha Fin]:[Fecha Fin]],"&lt;="&amp;$L$3)&amp;" uds "&amp;BDPREVENTIVA22[[#Headers],[Pre-Filtro de Gasoil]]&amp;", ")</f>
        <v/>
      </c>
      <c r="EC40" t="e">
        <v>#NAME?</v>
      </c>
      <c r="ED40" t="e">
        <v>#NAME?</v>
      </c>
      <c r="EE40" t="e">
        <v>#NAME?</v>
      </c>
      <c r="EF40" t="e">
        <v>#NAME?</v>
      </c>
      <c r="EG40" t="e">
        <v>#NAME?</v>
      </c>
      <c r="EH40" t="e">
        <v>#NAME?</v>
      </c>
      <c r="EI40" t="e">
        <v>#NAME?</v>
      </c>
      <c r="EJ40" t="e">
        <v>#NAME?</v>
      </c>
      <c r="EK40" t="e">
        <v>#NAME?</v>
      </c>
      <c r="EL40" t="e">
        <v>#NAME?</v>
      </c>
      <c r="EM40" t="e">
        <v>#NAME?</v>
      </c>
      <c r="EN40" t="e">
        <v>#NAME?</v>
      </c>
      <c r="EO40" t="e">
        <v>#NAME?</v>
      </c>
      <c r="EP40" t="e">
        <v>#NAME?</v>
      </c>
      <c r="EQ40" t="e">
        <v>#NAME?</v>
      </c>
    </row>
    <row r="41" spans="2:147" ht="18.75" x14ac:dyDescent="0.2">
      <c r="B41" s="550" t="s">
        <v>84</v>
      </c>
      <c r="C41" s="221" t="s">
        <v>605</v>
      </c>
      <c r="D41" s="55" t="s">
        <v>143</v>
      </c>
      <c r="E41" s="41" t="s">
        <v>278</v>
      </c>
      <c r="F41" s="41">
        <f>+COUNTIFS(BDPREVENTIVA22[[Nº CAMIÓN]:[Nº CAMIÓN]],$D41,BDPREVENTIVA22[[Fecha entrada]:[Fecha entrada]],"&gt;=" &amp;$L$2,BDPREVENTIVA22[[Fecha Fin]:[Fecha Fin]],"&lt;="&amp;$L$3,BDPREVENTIVA22[[Tipo de Mantenimiento]:[Tipo de Mantenimiento]],"Mensual")</f>
        <v>1</v>
      </c>
      <c r="G41" s="41">
        <f>+COUNTIFS(BDPREVENTIVA22[[Nº CAMIÓN]:[Nº CAMIÓN]],$D41,BDPREVENTIVA22[[Fecha entrada]:[Fecha entrada]],"&gt;=" &amp;$L$2,BDPREVENTIVA22[[Fecha Fin]:[Fecha Fin]],"&lt;="&amp;$L$3,BDPREVENTIVA22[[Tipo de Mantenimiento]:[Tipo de Mantenimiento]],"Semestral")+COUNTIFS(BDPREVENTIVA22[[Nº CAMIÓN]:[Nº CAMIÓN]],$D41,BDPREVENTIVA22[[Fecha entrada]:[Fecha entrada]],"&gt;=" &amp;$L$2,BDPREVENTIVA22[[Fecha Fin]:[Fecha Fin]],"&lt;="&amp;$L$3,BDPREVENTIVA22[[Tipo de Mantenimiento]:[Tipo de Mantenimiento]],"Cuatrimestral")</f>
        <v>0</v>
      </c>
      <c r="H41" s="41">
        <f>+COUNTIFS(BDPREVENTIVA22[[Nº CAMIÓN]:[Nº CAMIÓN]],$D41,BDPREVENTIVA22[[Fecha entrada]:[Fecha entrada]],"&gt;=" &amp;$L$2,BDPREVENTIVA22[[Fecha Fin]:[Fecha Fin]],"&lt;="&amp;$L$3,BDPREVENTIVA22[[Tipo de Mantenimiento]:[Tipo de Mantenimiento]],"Anual")</f>
        <v>0</v>
      </c>
      <c r="I41" s="41">
        <f t="shared" ref="I41:I44" si="9">+SUM(F41:H41)</f>
        <v>1</v>
      </c>
      <c r="J41" s="41" t="str">
        <f>+IF(COUNTIFS(BDPREVENTIVA22[Tall/Rep],AUSERD,BDPREVENTIVA22[Nº CAMIÓN],$D41,BDPREVENTIVA22[[Fecha entrada]:[Fecha entrada]],"&gt;=" &amp;$L$2,BDPREVENTIVA22[[Fecha Fin]:[Fecha Fin]],"&lt;="&amp;$L$3)=0,"",COUNTIFS(BDPREVENTIVA22[Tall/Rep],AUSERD,BDPREVENTIVA22[Nº CAMIÓN],$D41,BDPREVENTIVA22[[Fecha entrada]:[Fecha entrada]],"&gt;=" &amp;$L$2,BDPREVENTIVA22[[Fecha Fin]:[Fecha Fin]],"&lt;="&amp;$L$3)&amp;" "&amp;AUSERD&amp;", ")&amp;IF(COUNTIFS(BDPREVENTIVA22[Tall/Rep],AAIUN,BDPREVENTIVA22[Nº CAMIÓN],$D41,BDPREVENTIVA22[[Fecha entrada]:[Fecha entrada]],"&gt;=" &amp;$L$2,BDPREVENTIVA22[[Fecha Fin]:[Fecha Fin]],"&lt;="&amp;$L$3)=0,"",COUNTIFS(BDPREVENTIVA22[Tall/Rep],AAIUN,BDPREVENTIVA22[Nº CAMIÓN],$D41,BDPREVENTIVA22[[Fecha entrada]:[Fecha entrada]],"&gt;=" &amp;$L$2,BDPREVENTIVA22[[Fecha Fin]:[Fecha Fin]],"&lt;="&amp;$L$3)&amp;" "&amp;AAIUN&amp;", ")&amp;IF(COUNTIFS(BDPREVENTIVA22[Tall/Rep],BOUJDUR,BDPREVENTIVA22[Nº CAMIÓN],$D41,BDPREVENTIVA22[[Fecha entrada]:[Fecha entrada]],"&gt;=" &amp;$L$2,BDPREVENTIVA22[[Fecha Fin]:[Fecha Fin]],"&lt;="&amp;$L$3)=0,"",COUNTIFS(BDPREVENTIVA22[Tall/Rep],BOUJDUR,BDPREVENTIVA22[Nº CAMIÓN],$D41,BDPREVENTIVA22[[Fecha entrada]:[Fecha entrada]],"&gt;=" &amp;$L$2,BDPREVENTIVA22[[Fecha Fin]:[Fecha Fin]],"&lt;="&amp;$L$3)&amp;" "&amp;BOUJDUR&amp;", ")&amp;IF(COUNTIFS(BDPREVENTIVA22[Tall/Rep],ATC,BDPREVENTIVA22[Nº CAMIÓN],$D41,BDPREVENTIVA22[[Fecha entrada]:[Fecha entrada]],"&gt;=" &amp;$L$2,BDPREVENTIVA22[[Fecha Fin]:[Fecha Fin]],"&lt;="&amp;$L$3)=0,"",COUNTIFS(BDPREVENTIVA22[Tall/Rep],ATC,BDPREVENTIVA22[Nº CAMIÓN],$D41,BDPREVENTIVA22[[Fecha entrada]:[Fecha entrada]],"&gt;=" &amp;$L$2,BDPREVENTIVA22[[Fecha Fin]:[Fecha Fin]],"&lt;="&amp;$L$3)&amp;" "&amp;ATC&amp;", ")&amp;IF(COUNTIFS(BDPREVENTIVA22[Tall/Rep],SMARA,BDPREVENTIVA22[Nº CAMIÓN],$D41,BDPREVENTIVA22[[Fecha entrada]:[Fecha entrada]],"&gt;=" &amp;$L$2,BDPREVENTIVA22[[Fecha Fin]:[Fecha Fin]],"&lt;="&amp;$L$3)=0,"",COUNTIFS(BDPREVENTIVA22[Tall/Rep],SMARA,BDPREVENTIVA22[Nº CAMIÓN],$D41,BDPREVENTIVA22[[Fecha entrada]:[Fecha entrada]],"&gt;=" &amp;$L$2,BDPREVENTIVA22[[Fecha Fin]:[Fecha Fin]],"&lt;="&amp;$L$3)&amp;" "&amp;SMARA&amp;", ")&amp;IF(COUNTIFS(BDPREVENTIVA22[Tall/Rep],DAJLA,BDPREVENTIVA22[Nº CAMIÓN],$D41,BDPREVENTIVA22[[Fecha entrada]:[Fecha entrada]],"&gt;=" &amp;$L$2,BDPREVENTIVA22[[Fecha Fin]:[Fecha Fin]],"&lt;="&amp;$L$3)=0,"",COUNTIFS(BDPREVENTIVA22[Tall/Rep],DAJLA,BDPREVENTIVA22[Nº CAMIÓN],$D41,BDPREVENTIVA22[[Fecha entrada]:[Fecha entrada]],"&gt;=" &amp;$L$2,BDPREVENTIVA22[[Fecha Fin]:[Fecha Fin]],"&lt;="&amp;$L$3)&amp;" "&amp;DAJLA&amp;", ")&amp;IF(COUNTIFS(BDPREVENTIVA22[Tall/Rep],TRANSPORT,BDPREVENTIVA22[Nº CAMIÓN],$D41,BDPREVENTIVA22[[Fecha entrada]:[Fecha entrada]],"&gt;=" &amp;$L$2,BDPREVENTIVA22[[Fecha Fin]:[Fecha Fin]],"&lt;="&amp;$L$3)=0,"",COUNTIFS(BDPREVENTIVA22[Tall/Rep],TRANSPORT,BDPREVENTIVA22[Nº CAMIÓN],$D41,BDPREVENTIVA22[[Fecha entrada]:[Fecha entrada]],"&gt;=" &amp;$L$2,BDPREVENTIVA22[[Fecha Fin]:[Fecha Fin]],"&lt;="&amp;$L$3)&amp;" "&amp;TRANSPORT&amp;", ")</f>
        <v xml:space="preserve">1 TR TRANSPORT, </v>
      </c>
      <c r="K41" s="42" t="str">
        <f t="shared" si="4"/>
        <v/>
      </c>
      <c r="L41" s="234" t="str">
        <f>+IF(SUMIFS(BDPREVENTIVA22[[coste mantenimiento]:[coste mantenimiento]],BDPREVENTIVA22[[Nº CAMIÓN]:[Nº CAMIÓN]],$D41,BDPREVENTIVA22[Fecha entrada],"&gt;="&amp;$L$2,BDPREVENTIVA22[Fecha entrada],"&lt;="&amp;$L$3)=0,"",SUMIFS(BDPREVENTIVA22[[coste mantenimiento]:[coste mantenimiento]],BDPREVENTIVA22[[Nº CAMIÓN]:[Nº CAMIÓN]],$D41,BDPREVENTIVA22[Fecha entrada],"&gt;="&amp;$L$2,BDPREVENTIVA22[Fecha entrada],"&lt;="&amp;$L$3))</f>
        <v/>
      </c>
      <c r="M41" s="41"/>
      <c r="AW41" t="str">
        <f>+IF(SUMIFS(BDPREVENTIVA22[Aceite Motor],BDPREVENTIVA22[[Nº CAMIÓN]:[Nº CAMIÓN]],$D41,BDPREVENTIVA22[[Fecha entrada]:[Fecha entrada]],"&gt;=" &amp;$L$2,BDPREVENTIVA22[[Fecha Fin]:[Fecha Fin]],"&lt;="&amp;$L$3)=0,"",SUMIFS(BDPREVENTIVA22[Aceite Motor],BDPREVENTIVA22[[Nº CAMIÓN]:[Nº CAMIÓN]],$D41,BDPREVENTIVA22[[Fecha entrada]:[Fecha entrada]],"&gt;=" &amp;$L$2,BDPREVENTIVA22[[Fecha Fin]:[Fecha Fin]],"&lt;="&amp;$L$3)&amp;" litros "&amp;BDPREVENTIVA22[[#Headers],[Aceite Motor]]&amp;", ")</f>
        <v/>
      </c>
      <c r="AX41" t="str">
        <f>+IF(SUMIFS(BDPREVENTIVA22[Anticongelante],BDPREVENTIVA22[[Nº CAMIÓN]:[Nº CAMIÓN]],$D41,BDPREVENTIVA22[[Fecha entrada]:[Fecha entrada]],"&gt;=" &amp;$L$2,BDPREVENTIVA22[[Fecha Fin]:[Fecha Fin]],"&lt;="&amp;$L$3)=0,"",SUMIFS(BDPREVENTIVA22[Anticongelante],BDPREVENTIVA22[[Nº CAMIÓN]:[Nº CAMIÓN]],$D41,BDPREVENTIVA22[[Fecha entrada]:[Fecha entrada]],"&gt;=" &amp;$L$2,BDPREVENTIVA22[[Fecha Fin]:[Fecha Fin]],"&lt;="&amp;$L$3)&amp;" litros "&amp;BDPREVENTIVA22[[#Headers],[Anticongelante]]&amp;", ")</f>
        <v/>
      </c>
      <c r="AY41" t="str">
        <f>+IF(SUMIFS(BDPREVENTIVA22[Liquido de Embrague],BDPREVENTIVA22[[Nº CAMIÓN]:[Nº CAMIÓN]],$D41,BDPREVENTIVA22[[Fecha entrada]:[Fecha entrada]],"&gt;=" &amp;$L$2,BDPREVENTIVA22[[Fecha Fin]:[Fecha Fin]],"&lt;="&amp;$L$3)=0,"",SUMIFS(BDPREVENTIVA22[Liquido de Embrague],BDPREVENTIVA22[[Nº CAMIÓN]:[Nº CAMIÓN]],$D41,BDPREVENTIVA22[[Fecha entrada]:[Fecha entrada]],"&gt;=" &amp;$L$2,BDPREVENTIVA22[[Fecha Fin]:[Fecha Fin]],"&lt;="&amp;$L$3)&amp;" litros "&amp;BDPREVENTIVA22[[#Headers],[Liquido de Embrague]]&amp;", ")</f>
        <v/>
      </c>
      <c r="AZ41" t="str">
        <f>+IF(SUMIFS(BDPREVENTIVA22[Liquido Direccion],BDPREVENTIVA22[[Nº CAMIÓN]:[Nº CAMIÓN]],$D41,BDPREVENTIVA22[[Fecha entrada]:[Fecha entrada]],"&gt;=" &amp;$L$2,BDPREVENTIVA22[[Fecha Fin]:[Fecha Fin]],"&lt;="&amp;$L$3)=0,"",SUMIFS(BDPREVENTIVA22[Liquido Direccion],BDPREVENTIVA22[[Nº CAMIÓN]:[Nº CAMIÓN]],$D41,BDPREVENTIVA22[[Fecha entrada]:[Fecha entrada]],"&gt;=" &amp;$L$2,BDPREVENTIVA22[[Fecha Fin]:[Fecha Fin]],"&lt;="&amp;$L$3)&amp;" litros "&amp;BDPREVENTIVA22[[#Headers],[Liquido Direccion]]&amp;", ")</f>
        <v/>
      </c>
      <c r="BA41" t="str">
        <f>+IF(SUMIFS(BDPREVENTIVA22[Liquido de Freno],BDPREVENTIVA22[[Nº CAMIÓN]:[Nº CAMIÓN]],$D41,BDPREVENTIVA22[[Fecha entrada]:[Fecha entrada]],"&gt;=" &amp;$L$2,BDPREVENTIVA22[[Fecha Fin]:[Fecha Fin]],"&lt;="&amp;$L$3)=0,"",SUMIFS(BDPREVENTIVA22[Liquido de Freno],BDPREVENTIVA22[[Nº CAMIÓN]:[Nº CAMIÓN]],$D41,BDPREVENTIVA22[[Fecha entrada]:[Fecha entrada]],"&gt;=" &amp;$L$2,BDPREVENTIVA22[[Fecha Fin]:[Fecha Fin]],"&lt;="&amp;$L$3)&amp;" litros "&amp;BDPREVENTIVA22[[#Headers],[Liquido de Freno]]&amp;", ")</f>
        <v/>
      </c>
      <c r="BB41" t="str">
        <f>+IF(SUMIFS(BDPREVENTIVA22[Agua Destilada],BDPREVENTIVA22[[Nº CAMIÓN]:[Nº CAMIÓN]],$D41,BDPREVENTIVA22[[Fecha entrada]:[Fecha entrada]],"&gt;=" &amp;$L$2,BDPREVENTIVA22[[Fecha Fin]:[Fecha Fin]],"&lt;="&amp;$L$3)=0,"",SUMIFS(BDPREVENTIVA22[Agua Destilada],BDPREVENTIVA22[[Nº CAMIÓN]:[Nº CAMIÓN]],$D41,BDPREVENTIVA22[[Fecha entrada]:[Fecha entrada]],"&gt;=" &amp;$L$2,BDPREVENTIVA22[[Fecha Fin]:[Fecha Fin]],"&lt;="&amp;$L$3)&amp;" litros "&amp;BDPREVENTIVA22[[#Headers],[Agua Destilada]]&amp;", ")</f>
        <v/>
      </c>
      <c r="BC41" t="str">
        <f>+IF(SUMIFS(BDPREVENTIVA22[Aceite Caja Cambios],BDPREVENTIVA22[[Nº CAMIÓN]:[Nº CAMIÓN]],$D41,BDPREVENTIVA22[[Fecha entrada]:[Fecha entrada]],"&gt;=" &amp;$L$2,BDPREVENTIVA22[[Fecha Fin]:[Fecha Fin]],"&lt;="&amp;$L$3)=0,"",SUMIFS(BDPREVENTIVA22[Aceite Caja Cambios],BDPREVENTIVA22[[Nº CAMIÓN]:[Nº CAMIÓN]],$D41,BDPREVENTIVA22[[Fecha entrada]:[Fecha entrada]],"&gt;=" &amp;$L$2,BDPREVENTIVA22[[Fecha Fin]:[Fecha Fin]],"&lt;="&amp;$L$3)&amp;" litros "&amp;BDPREVENTIVA22[[#Headers],[Aceite Caja Cambios]]&amp;", ")</f>
        <v/>
      </c>
      <c r="BD41" t="str">
        <f>+IF(SUMIFS(BDPREVENTIVA22[Acido Baterias],BDPREVENTIVA22[[Nº CAMIÓN]:[Nº CAMIÓN]],$D41,BDPREVENTIVA22[[Fecha entrada]:[Fecha entrada]],"&gt;=" &amp;$L$2,BDPREVENTIVA22[[Fecha Fin]:[Fecha Fin]],"&lt;="&amp;$L$3)=0,"",SUMIFS(BDPREVENTIVA22[Acido Baterias],BDPREVENTIVA22[[Nº CAMIÓN]:[Nº CAMIÓN]],$D41,BDPREVENTIVA22[[Fecha entrada]:[Fecha entrada]],"&gt;=" &amp;$L$2,BDPREVENTIVA22[[Fecha Fin]:[Fecha Fin]],"&lt;="&amp;$L$3)&amp;" litros "&amp;BDPREVENTIVA22[[#Headers],[Acido Baterias]]&amp;", ")</f>
        <v/>
      </c>
      <c r="BE41" t="str">
        <f>+IF(SUMIFS(BDPREVENTIVA22[Grasa],BDPREVENTIVA22[[Nº CAMIÓN]:[Nº CAMIÓN]],$D41,BDPREVENTIVA22[[Fecha entrada]:[Fecha entrada]],"&gt;=" &amp;$L$2,BDPREVENTIVA22[[Fecha Fin]:[Fecha Fin]],"&lt;="&amp;$L$3)=0,"",SUMIFS(BDPREVENTIVA22[Grasa],BDPREVENTIVA22[[Nº CAMIÓN]:[Nº CAMIÓN]],$D41,BDPREVENTIVA22[[Fecha entrada]:[Fecha entrada]],"&gt;=" &amp;$L$2,BDPREVENTIVA22[[Fecha Fin]:[Fecha Fin]],"&lt;="&amp;$L$3)&amp;" kilos "&amp;BDPREVENTIVA22[[#Headers],[Grasa]]&amp;", ")</f>
        <v/>
      </c>
      <c r="BF41" t="str">
        <f>+IF(SUMIFS(BDPREVENTIVA22[Filtro de Aceite],BDPREVENTIVA22[[Nº CAMIÓN]:[Nº CAMIÓN]],$D41,BDPREVENTIVA22[[Fecha entrada]:[Fecha entrada]],"&gt;=" &amp;$L$2,BDPREVENTIVA22[[Fecha Fin]:[Fecha Fin]],"&lt;="&amp;$L$3)=0,"",SUMIFS(BDPREVENTIVA22[Filtro de Aceite],BDPREVENTIVA22[[Nº CAMIÓN]:[Nº CAMIÓN]],$D41,BDPREVENTIVA22[[Fecha entrada]:[Fecha entrada]],"&gt;=" &amp;$L$2,BDPREVENTIVA22[[Fecha Fin]:[Fecha Fin]],"&lt;="&amp;$L$3)&amp;" uds "&amp;BDPREVENTIVA22[[#Headers],[Filtro de Aceite]]&amp;", ")</f>
        <v/>
      </c>
      <c r="BG41" t="str">
        <f>+IF(SUMIFS(BDPREVENTIVA22[Filtro de Aire],BDPREVENTIVA22[[Nº CAMIÓN]:[Nº CAMIÓN]],$D41,BDPREVENTIVA22[[Fecha entrada]:[Fecha entrada]],"&gt;=" &amp;$L$2,BDPREVENTIVA22[[Fecha Fin]:[Fecha Fin]],"&lt;="&amp;$L$3)=0,"",SUMIFS(BDPREVENTIVA22[Filtro de Aire],BDPREVENTIVA22[[Nº CAMIÓN]:[Nº CAMIÓN]],$D41,BDPREVENTIVA22[[Fecha entrada]:[Fecha entrada]],"&gt;=" &amp;$L$2,BDPREVENTIVA22[[Fecha Fin]:[Fecha Fin]],"&lt;="&amp;$L$3)&amp;" uds "&amp;BDPREVENTIVA22[[#Headers],[Filtro de Aire]]&amp;", ")</f>
        <v/>
      </c>
      <c r="BH41" t="str">
        <f>+IF(SUMIFS(BDPREVENTIVA22[Filtro de Gasoil],BDPREVENTIVA22[[Nº CAMIÓN]:[Nº CAMIÓN]],$D41,BDPREVENTIVA22[[Fecha entrada]:[Fecha entrada]],"&gt;=" &amp;$L$2,BDPREVENTIVA22[[Fecha Fin]:[Fecha Fin]],"&lt;="&amp;$L$3)=0,"",SUMIFS(BDPREVENTIVA22[Filtro de Gasoil],BDPREVENTIVA22[[Nº CAMIÓN]:[Nº CAMIÓN]],$D41,BDPREVENTIVA22[[Fecha entrada]:[Fecha entrada]],"&gt;=" &amp;$L$2,BDPREVENTIVA22[[Fecha Fin]:[Fecha Fin]],"&lt;="&amp;$L$3)&amp;" uds "&amp;BDPREVENTIVA22[[#Headers],[Filtro de Gasoil]]&amp;", ")</f>
        <v/>
      </c>
      <c r="BI41" t="str">
        <f>+IF(SUMIFS(BDPREVENTIVA22[Filtro Hidraulico],BDPREVENTIVA22[[Nº CAMIÓN]:[Nº CAMIÓN]],$D41,BDPREVENTIVA22[[Fecha entrada]:[Fecha entrada]],"&gt;=" &amp;$L$2,BDPREVENTIVA22[[Fecha Fin]:[Fecha Fin]],"&lt;="&amp;$L$3)=0,"",SUMIFS(BDPREVENTIVA22[Filtro Hidraulico],BDPREVENTIVA22[[Nº CAMIÓN]:[Nº CAMIÓN]],$D41,BDPREVENTIVA22[[Fecha entrada]:[Fecha entrada]],"&gt;=" &amp;$L$2,BDPREVENTIVA22[[Fecha Fin]:[Fecha Fin]],"&lt;="&amp;$L$3)&amp;" uds "&amp;BDPREVENTIVA22[[#Headers],[Filtro Hidraulico]]&amp;", ")</f>
        <v/>
      </c>
      <c r="BJ41" t="str">
        <f>+IF(SUMIFS(BDPREVENTIVA22[Filtro Separador de Gasoil],BDPREVENTIVA22[[Nº CAMIÓN]:[Nº CAMIÓN]],$D41,BDPREVENTIVA22[[Fecha entrada]:[Fecha entrada]],"&gt;=" &amp;$L$2,BDPREVENTIVA22[[Fecha Fin]:[Fecha Fin]],"&lt;="&amp;$L$3)=0,"",SUMIFS(BDPREVENTIVA22[Filtro Separador de Gasoil],BDPREVENTIVA22[[Nº CAMIÓN]:[Nº CAMIÓN]],$D41,BDPREVENTIVA22[[Fecha entrada]:[Fecha entrada]],"&gt;=" &amp;$L$2,BDPREVENTIVA22[[Fecha Fin]:[Fecha Fin]],"&lt;="&amp;$L$3)&amp;" uds "&amp;BDPREVENTIVA22[[#Headers],[Filtro Separador de Gasoil]]&amp;", ")</f>
        <v/>
      </c>
      <c r="BK41" t="str">
        <f>+IF(SUMIFS(BDPREVENTIVA22[Pre-Filtro de Gasoil],BDPREVENTIVA22[[Nº CAMIÓN]:[Nº CAMIÓN]],$D41,BDPREVENTIVA22[[Fecha entrada]:[Fecha entrada]],"&gt;=" &amp;$L$2,BDPREVENTIVA22[[Fecha Fin]:[Fecha Fin]],"&lt;="&amp;$L$3)=0,"",SUMIFS(BDPREVENTIVA22[Pre-Filtro de Gasoil],BDPREVENTIVA22[[Nº CAMIÓN]:[Nº CAMIÓN]],$D41,BDPREVENTIVA22[[Fecha entrada]:[Fecha entrada]],"&gt;=" &amp;$L$2,BDPREVENTIVA22[[Fecha Fin]:[Fecha Fin]],"&lt;="&amp;$L$3)&amp;" uds "&amp;BDPREVENTIVA22[[#Headers],[Pre-Filtro de Gasoil]]&amp;", ")</f>
        <v/>
      </c>
      <c r="EC41" t="e">
        <v>#NAME?</v>
      </c>
      <c r="ED41" t="e">
        <v>#NAME?</v>
      </c>
      <c r="EE41" t="e">
        <v>#NAME?</v>
      </c>
      <c r="EF41" t="e">
        <v>#NAME?</v>
      </c>
      <c r="EG41" t="e">
        <v>#NAME?</v>
      </c>
      <c r="EH41" t="e">
        <v>#NAME?</v>
      </c>
      <c r="EI41" t="e">
        <v>#NAME?</v>
      </c>
      <c r="EJ41" t="e">
        <v>#NAME?</v>
      </c>
      <c r="EK41" t="e">
        <v>#NAME?</v>
      </c>
      <c r="EL41" t="e">
        <v>#NAME?</v>
      </c>
      <c r="EM41" t="e">
        <v>#NAME?</v>
      </c>
      <c r="EN41" t="e">
        <v>#NAME?</v>
      </c>
      <c r="EO41" t="e">
        <v>#NAME?</v>
      </c>
      <c r="EP41" t="e">
        <v>#NAME?</v>
      </c>
      <c r="EQ41" t="e">
        <v>#NAME?</v>
      </c>
    </row>
    <row r="42" spans="2:147" ht="18.75" x14ac:dyDescent="0.2">
      <c r="B42" s="551"/>
      <c r="C42" s="221" t="s">
        <v>605</v>
      </c>
      <c r="D42" s="46" t="s">
        <v>145</v>
      </c>
      <c r="E42" s="47" t="s">
        <v>278</v>
      </c>
      <c r="F42" s="47">
        <f>+COUNTIFS(BDPREVENTIVA22[[Nº CAMIÓN]:[Nº CAMIÓN]],$D42,BDPREVENTIVA22[[Fecha entrada]:[Fecha entrada]],"&gt;=" &amp;$L$2,BDPREVENTIVA22[[Fecha Fin]:[Fecha Fin]],"&lt;="&amp;$L$3,BDPREVENTIVA22[[Tipo de Mantenimiento]:[Tipo de Mantenimiento]],"Mensual")</f>
        <v>1</v>
      </c>
      <c r="G42" s="47">
        <f>+COUNTIFS(BDPREVENTIVA22[[Nº CAMIÓN]:[Nº CAMIÓN]],$D42,BDPREVENTIVA22[[Fecha entrada]:[Fecha entrada]],"&gt;=" &amp;$L$2,BDPREVENTIVA22[[Fecha Fin]:[Fecha Fin]],"&lt;="&amp;$L$3,BDPREVENTIVA22[[Tipo de Mantenimiento]:[Tipo de Mantenimiento]],"Semestral")+COUNTIFS(BDPREVENTIVA22[[Nº CAMIÓN]:[Nº CAMIÓN]],$D42,BDPREVENTIVA22[[Fecha entrada]:[Fecha entrada]],"&gt;=" &amp;$L$2,BDPREVENTIVA22[[Fecha Fin]:[Fecha Fin]],"&lt;="&amp;$L$3,BDPREVENTIVA22[[Tipo de Mantenimiento]:[Tipo de Mantenimiento]],"Cuatrimestral")</f>
        <v>0</v>
      </c>
      <c r="H42" s="47">
        <f>+COUNTIFS(BDPREVENTIVA22[[Nº CAMIÓN]:[Nº CAMIÓN]],$D42,BDPREVENTIVA22[[Fecha entrada]:[Fecha entrada]],"&gt;=" &amp;$L$2,BDPREVENTIVA22[[Fecha Fin]:[Fecha Fin]],"&lt;="&amp;$L$3,BDPREVENTIVA22[[Tipo de Mantenimiento]:[Tipo de Mantenimiento]],"Anual")</f>
        <v>0</v>
      </c>
      <c r="I42" s="47">
        <f t="shared" si="9"/>
        <v>1</v>
      </c>
      <c r="J42" s="47" t="str">
        <f>+IF(COUNTIFS(BDPREVENTIVA22[Tall/Rep],AUSERD,BDPREVENTIVA22[Nº CAMIÓN],$D42,BDPREVENTIVA22[[Fecha entrada]:[Fecha entrada]],"&gt;=" &amp;$L$2,BDPREVENTIVA22[[Fecha Fin]:[Fecha Fin]],"&lt;="&amp;$L$3)=0,"",COUNTIFS(BDPREVENTIVA22[Tall/Rep],AUSERD,BDPREVENTIVA22[Nº CAMIÓN],$D42,BDPREVENTIVA22[[Fecha entrada]:[Fecha entrada]],"&gt;=" &amp;$L$2,BDPREVENTIVA22[[Fecha Fin]:[Fecha Fin]],"&lt;="&amp;$L$3)&amp;" "&amp;AUSERD&amp;", ")&amp;IF(COUNTIFS(BDPREVENTIVA22[Tall/Rep],AAIUN,BDPREVENTIVA22[Nº CAMIÓN],$D42,BDPREVENTIVA22[[Fecha entrada]:[Fecha entrada]],"&gt;=" &amp;$L$2,BDPREVENTIVA22[[Fecha Fin]:[Fecha Fin]],"&lt;="&amp;$L$3)=0,"",COUNTIFS(BDPREVENTIVA22[Tall/Rep],AAIUN,BDPREVENTIVA22[Nº CAMIÓN],$D42,BDPREVENTIVA22[[Fecha entrada]:[Fecha entrada]],"&gt;=" &amp;$L$2,BDPREVENTIVA22[[Fecha Fin]:[Fecha Fin]],"&lt;="&amp;$L$3)&amp;" "&amp;AAIUN&amp;", ")&amp;IF(COUNTIFS(BDPREVENTIVA22[Tall/Rep],BOUJDUR,BDPREVENTIVA22[Nº CAMIÓN],$D42,BDPREVENTIVA22[[Fecha entrada]:[Fecha entrada]],"&gt;=" &amp;$L$2,BDPREVENTIVA22[[Fecha Fin]:[Fecha Fin]],"&lt;="&amp;$L$3)=0,"",COUNTIFS(BDPREVENTIVA22[Tall/Rep],BOUJDUR,BDPREVENTIVA22[Nº CAMIÓN],$D42,BDPREVENTIVA22[[Fecha entrada]:[Fecha entrada]],"&gt;=" &amp;$L$2,BDPREVENTIVA22[[Fecha Fin]:[Fecha Fin]],"&lt;="&amp;$L$3)&amp;" "&amp;BOUJDUR&amp;", ")&amp;IF(COUNTIFS(BDPREVENTIVA22[Tall/Rep],ATC,BDPREVENTIVA22[Nº CAMIÓN],$D42,BDPREVENTIVA22[[Fecha entrada]:[Fecha entrada]],"&gt;=" &amp;$L$2,BDPREVENTIVA22[[Fecha Fin]:[Fecha Fin]],"&lt;="&amp;$L$3)=0,"",COUNTIFS(BDPREVENTIVA22[Tall/Rep],ATC,BDPREVENTIVA22[Nº CAMIÓN],$D42,BDPREVENTIVA22[[Fecha entrada]:[Fecha entrada]],"&gt;=" &amp;$L$2,BDPREVENTIVA22[[Fecha Fin]:[Fecha Fin]],"&lt;="&amp;$L$3)&amp;" "&amp;ATC&amp;", ")&amp;IF(COUNTIFS(BDPREVENTIVA22[Tall/Rep],SMARA,BDPREVENTIVA22[Nº CAMIÓN],$D42,BDPREVENTIVA22[[Fecha entrada]:[Fecha entrada]],"&gt;=" &amp;$L$2,BDPREVENTIVA22[[Fecha Fin]:[Fecha Fin]],"&lt;="&amp;$L$3)=0,"",COUNTIFS(BDPREVENTIVA22[Tall/Rep],SMARA,BDPREVENTIVA22[Nº CAMIÓN],$D42,BDPREVENTIVA22[[Fecha entrada]:[Fecha entrada]],"&gt;=" &amp;$L$2,BDPREVENTIVA22[[Fecha Fin]:[Fecha Fin]],"&lt;="&amp;$L$3)&amp;" "&amp;SMARA&amp;", ")&amp;IF(COUNTIFS(BDPREVENTIVA22[Tall/Rep],DAJLA,BDPREVENTIVA22[Nº CAMIÓN],$D42,BDPREVENTIVA22[[Fecha entrada]:[Fecha entrada]],"&gt;=" &amp;$L$2,BDPREVENTIVA22[[Fecha Fin]:[Fecha Fin]],"&lt;="&amp;$L$3)=0,"",COUNTIFS(BDPREVENTIVA22[Tall/Rep],DAJLA,BDPREVENTIVA22[Nº CAMIÓN],$D42,BDPREVENTIVA22[[Fecha entrada]:[Fecha entrada]],"&gt;=" &amp;$L$2,BDPREVENTIVA22[[Fecha Fin]:[Fecha Fin]],"&lt;="&amp;$L$3)&amp;" "&amp;DAJLA&amp;", ")&amp;IF(COUNTIFS(BDPREVENTIVA22[Tall/Rep],TRANSPORT,BDPREVENTIVA22[Nº CAMIÓN],$D42,BDPREVENTIVA22[[Fecha entrada]:[Fecha entrada]],"&gt;=" &amp;$L$2,BDPREVENTIVA22[[Fecha Fin]:[Fecha Fin]],"&lt;="&amp;$L$3)=0,"",COUNTIFS(BDPREVENTIVA22[Tall/Rep],TRANSPORT,BDPREVENTIVA22[Nº CAMIÓN],$D42,BDPREVENTIVA22[[Fecha entrada]:[Fecha entrada]],"&gt;=" &amp;$L$2,BDPREVENTIVA22[[Fecha Fin]:[Fecha Fin]],"&lt;="&amp;$L$3)&amp;" "&amp;TRANSPORT&amp;", ")</f>
        <v xml:space="preserve">1 TR TRANSPORT, </v>
      </c>
      <c r="K42" s="222" t="str">
        <f t="shared" si="4"/>
        <v xml:space="preserve">2 litros Liquido Direccion, </v>
      </c>
      <c r="L42" s="235">
        <f>+IF(SUMIFS(BDPREVENTIVA22[[coste mantenimiento]:[coste mantenimiento]],BDPREVENTIVA22[[Nº CAMIÓN]:[Nº CAMIÓN]],$D42,BDPREVENTIVA22[Fecha entrada],"&gt;="&amp;$L$2,BDPREVENTIVA22[Fecha entrada],"&lt;="&amp;$L$3)=0,"",SUMIFS(BDPREVENTIVA22[[coste mantenimiento]:[coste mantenimiento]],BDPREVENTIVA22[[Nº CAMIÓN]:[Nº CAMIÓN]],$D42,BDPREVENTIVA22[Fecha entrada],"&gt;="&amp;$L$2,BDPREVENTIVA22[Fecha entrada],"&lt;="&amp;$L$3))</f>
        <v>700</v>
      </c>
      <c r="M42" s="47"/>
      <c r="AW42" t="str">
        <f>+IF(SUMIFS(BDPREVENTIVA22[Aceite Motor],BDPREVENTIVA22[[Nº CAMIÓN]:[Nº CAMIÓN]],$D42,BDPREVENTIVA22[[Fecha entrada]:[Fecha entrada]],"&gt;=" &amp;$L$2,BDPREVENTIVA22[[Fecha Fin]:[Fecha Fin]],"&lt;="&amp;$L$3)=0,"",SUMIFS(BDPREVENTIVA22[Aceite Motor],BDPREVENTIVA22[[Nº CAMIÓN]:[Nº CAMIÓN]],$D42,BDPREVENTIVA22[[Fecha entrada]:[Fecha entrada]],"&gt;=" &amp;$L$2,BDPREVENTIVA22[[Fecha Fin]:[Fecha Fin]],"&lt;="&amp;$L$3)&amp;" litros "&amp;BDPREVENTIVA22[[#Headers],[Aceite Motor]]&amp;", ")</f>
        <v/>
      </c>
      <c r="AX42" t="str">
        <f>+IF(SUMIFS(BDPREVENTIVA22[Anticongelante],BDPREVENTIVA22[[Nº CAMIÓN]:[Nº CAMIÓN]],$D42,BDPREVENTIVA22[[Fecha entrada]:[Fecha entrada]],"&gt;=" &amp;$L$2,BDPREVENTIVA22[[Fecha Fin]:[Fecha Fin]],"&lt;="&amp;$L$3)=0,"",SUMIFS(BDPREVENTIVA22[Anticongelante],BDPREVENTIVA22[[Nº CAMIÓN]:[Nº CAMIÓN]],$D42,BDPREVENTIVA22[[Fecha entrada]:[Fecha entrada]],"&gt;=" &amp;$L$2,BDPREVENTIVA22[[Fecha Fin]:[Fecha Fin]],"&lt;="&amp;$L$3)&amp;" litros "&amp;BDPREVENTIVA22[[#Headers],[Anticongelante]]&amp;", ")</f>
        <v/>
      </c>
      <c r="AY42" t="str">
        <f>+IF(SUMIFS(BDPREVENTIVA22[Liquido de Embrague],BDPREVENTIVA22[[Nº CAMIÓN]:[Nº CAMIÓN]],$D42,BDPREVENTIVA22[[Fecha entrada]:[Fecha entrada]],"&gt;=" &amp;$L$2,BDPREVENTIVA22[[Fecha Fin]:[Fecha Fin]],"&lt;="&amp;$L$3)=0,"",SUMIFS(BDPREVENTIVA22[Liquido de Embrague],BDPREVENTIVA22[[Nº CAMIÓN]:[Nº CAMIÓN]],$D42,BDPREVENTIVA22[[Fecha entrada]:[Fecha entrada]],"&gt;=" &amp;$L$2,BDPREVENTIVA22[[Fecha Fin]:[Fecha Fin]],"&lt;="&amp;$L$3)&amp;" litros "&amp;BDPREVENTIVA22[[#Headers],[Liquido de Embrague]]&amp;", ")</f>
        <v/>
      </c>
      <c r="AZ42" t="str">
        <f>+IF(SUMIFS(BDPREVENTIVA22[Liquido Direccion],BDPREVENTIVA22[[Nº CAMIÓN]:[Nº CAMIÓN]],$D42,BDPREVENTIVA22[[Fecha entrada]:[Fecha entrada]],"&gt;=" &amp;$L$2,BDPREVENTIVA22[[Fecha Fin]:[Fecha Fin]],"&lt;="&amp;$L$3)=0,"",SUMIFS(BDPREVENTIVA22[Liquido Direccion],BDPREVENTIVA22[[Nº CAMIÓN]:[Nº CAMIÓN]],$D42,BDPREVENTIVA22[[Fecha entrada]:[Fecha entrada]],"&gt;=" &amp;$L$2,BDPREVENTIVA22[[Fecha Fin]:[Fecha Fin]],"&lt;="&amp;$L$3)&amp;" litros "&amp;BDPREVENTIVA22[[#Headers],[Liquido Direccion]]&amp;", ")</f>
        <v xml:space="preserve">2 litros Liquido Direccion, </v>
      </c>
      <c r="BA42" t="str">
        <f>+IF(SUMIFS(BDPREVENTIVA22[Liquido de Freno],BDPREVENTIVA22[[Nº CAMIÓN]:[Nº CAMIÓN]],$D42,BDPREVENTIVA22[[Fecha entrada]:[Fecha entrada]],"&gt;=" &amp;$L$2,BDPREVENTIVA22[[Fecha Fin]:[Fecha Fin]],"&lt;="&amp;$L$3)=0,"",SUMIFS(BDPREVENTIVA22[Liquido de Freno],BDPREVENTIVA22[[Nº CAMIÓN]:[Nº CAMIÓN]],$D42,BDPREVENTIVA22[[Fecha entrada]:[Fecha entrada]],"&gt;=" &amp;$L$2,BDPREVENTIVA22[[Fecha Fin]:[Fecha Fin]],"&lt;="&amp;$L$3)&amp;" litros "&amp;BDPREVENTIVA22[[#Headers],[Liquido de Freno]]&amp;", ")</f>
        <v/>
      </c>
      <c r="BB42" t="str">
        <f>+IF(SUMIFS(BDPREVENTIVA22[Agua Destilada],BDPREVENTIVA22[[Nº CAMIÓN]:[Nº CAMIÓN]],$D42,BDPREVENTIVA22[[Fecha entrada]:[Fecha entrada]],"&gt;=" &amp;$L$2,BDPREVENTIVA22[[Fecha Fin]:[Fecha Fin]],"&lt;="&amp;$L$3)=0,"",SUMIFS(BDPREVENTIVA22[Agua Destilada],BDPREVENTIVA22[[Nº CAMIÓN]:[Nº CAMIÓN]],$D42,BDPREVENTIVA22[[Fecha entrada]:[Fecha entrada]],"&gt;=" &amp;$L$2,BDPREVENTIVA22[[Fecha Fin]:[Fecha Fin]],"&lt;="&amp;$L$3)&amp;" litros "&amp;BDPREVENTIVA22[[#Headers],[Agua Destilada]]&amp;", ")</f>
        <v/>
      </c>
      <c r="BC42" t="str">
        <f>+IF(SUMIFS(BDPREVENTIVA22[Aceite Caja Cambios],BDPREVENTIVA22[[Nº CAMIÓN]:[Nº CAMIÓN]],$D42,BDPREVENTIVA22[[Fecha entrada]:[Fecha entrada]],"&gt;=" &amp;$L$2,BDPREVENTIVA22[[Fecha Fin]:[Fecha Fin]],"&lt;="&amp;$L$3)=0,"",SUMIFS(BDPREVENTIVA22[Aceite Caja Cambios],BDPREVENTIVA22[[Nº CAMIÓN]:[Nº CAMIÓN]],$D42,BDPREVENTIVA22[[Fecha entrada]:[Fecha entrada]],"&gt;=" &amp;$L$2,BDPREVENTIVA22[[Fecha Fin]:[Fecha Fin]],"&lt;="&amp;$L$3)&amp;" litros "&amp;BDPREVENTIVA22[[#Headers],[Aceite Caja Cambios]]&amp;", ")</f>
        <v/>
      </c>
      <c r="BD42" t="str">
        <f>+IF(SUMIFS(BDPREVENTIVA22[Acido Baterias],BDPREVENTIVA22[[Nº CAMIÓN]:[Nº CAMIÓN]],$D42,BDPREVENTIVA22[[Fecha entrada]:[Fecha entrada]],"&gt;=" &amp;$L$2,BDPREVENTIVA22[[Fecha Fin]:[Fecha Fin]],"&lt;="&amp;$L$3)=0,"",SUMIFS(BDPREVENTIVA22[Acido Baterias],BDPREVENTIVA22[[Nº CAMIÓN]:[Nº CAMIÓN]],$D42,BDPREVENTIVA22[[Fecha entrada]:[Fecha entrada]],"&gt;=" &amp;$L$2,BDPREVENTIVA22[[Fecha Fin]:[Fecha Fin]],"&lt;="&amp;$L$3)&amp;" litros "&amp;BDPREVENTIVA22[[#Headers],[Acido Baterias]]&amp;", ")</f>
        <v/>
      </c>
      <c r="BE42" t="str">
        <f>+IF(SUMIFS(BDPREVENTIVA22[Grasa],BDPREVENTIVA22[[Nº CAMIÓN]:[Nº CAMIÓN]],$D42,BDPREVENTIVA22[[Fecha entrada]:[Fecha entrada]],"&gt;=" &amp;$L$2,BDPREVENTIVA22[[Fecha Fin]:[Fecha Fin]],"&lt;="&amp;$L$3)=0,"",SUMIFS(BDPREVENTIVA22[Grasa],BDPREVENTIVA22[[Nº CAMIÓN]:[Nº CAMIÓN]],$D42,BDPREVENTIVA22[[Fecha entrada]:[Fecha entrada]],"&gt;=" &amp;$L$2,BDPREVENTIVA22[[Fecha Fin]:[Fecha Fin]],"&lt;="&amp;$L$3)&amp;" kilos "&amp;BDPREVENTIVA22[[#Headers],[Grasa]]&amp;", ")</f>
        <v/>
      </c>
      <c r="BF42" t="str">
        <f>+IF(SUMIFS(BDPREVENTIVA22[Filtro de Aceite],BDPREVENTIVA22[[Nº CAMIÓN]:[Nº CAMIÓN]],$D42,BDPREVENTIVA22[[Fecha entrada]:[Fecha entrada]],"&gt;=" &amp;$L$2,BDPREVENTIVA22[[Fecha Fin]:[Fecha Fin]],"&lt;="&amp;$L$3)=0,"",SUMIFS(BDPREVENTIVA22[Filtro de Aceite],BDPREVENTIVA22[[Nº CAMIÓN]:[Nº CAMIÓN]],$D42,BDPREVENTIVA22[[Fecha entrada]:[Fecha entrada]],"&gt;=" &amp;$L$2,BDPREVENTIVA22[[Fecha Fin]:[Fecha Fin]],"&lt;="&amp;$L$3)&amp;" uds "&amp;BDPREVENTIVA22[[#Headers],[Filtro de Aceite]]&amp;", ")</f>
        <v/>
      </c>
      <c r="BG42" t="str">
        <f>+IF(SUMIFS(BDPREVENTIVA22[Filtro de Aire],BDPREVENTIVA22[[Nº CAMIÓN]:[Nº CAMIÓN]],$D42,BDPREVENTIVA22[[Fecha entrada]:[Fecha entrada]],"&gt;=" &amp;$L$2,BDPREVENTIVA22[[Fecha Fin]:[Fecha Fin]],"&lt;="&amp;$L$3)=0,"",SUMIFS(BDPREVENTIVA22[Filtro de Aire],BDPREVENTIVA22[[Nº CAMIÓN]:[Nº CAMIÓN]],$D42,BDPREVENTIVA22[[Fecha entrada]:[Fecha entrada]],"&gt;=" &amp;$L$2,BDPREVENTIVA22[[Fecha Fin]:[Fecha Fin]],"&lt;="&amp;$L$3)&amp;" uds "&amp;BDPREVENTIVA22[[#Headers],[Filtro de Aire]]&amp;", ")</f>
        <v/>
      </c>
      <c r="BH42" t="str">
        <f>+IF(SUMIFS(BDPREVENTIVA22[Filtro de Gasoil],BDPREVENTIVA22[[Nº CAMIÓN]:[Nº CAMIÓN]],$D42,BDPREVENTIVA22[[Fecha entrada]:[Fecha entrada]],"&gt;=" &amp;$L$2,BDPREVENTIVA22[[Fecha Fin]:[Fecha Fin]],"&lt;="&amp;$L$3)=0,"",SUMIFS(BDPREVENTIVA22[Filtro de Gasoil],BDPREVENTIVA22[[Nº CAMIÓN]:[Nº CAMIÓN]],$D42,BDPREVENTIVA22[[Fecha entrada]:[Fecha entrada]],"&gt;=" &amp;$L$2,BDPREVENTIVA22[[Fecha Fin]:[Fecha Fin]],"&lt;="&amp;$L$3)&amp;" uds "&amp;BDPREVENTIVA22[[#Headers],[Filtro de Gasoil]]&amp;", ")</f>
        <v/>
      </c>
      <c r="BI42" t="str">
        <f>+IF(SUMIFS(BDPREVENTIVA22[Filtro Hidraulico],BDPREVENTIVA22[[Nº CAMIÓN]:[Nº CAMIÓN]],$D42,BDPREVENTIVA22[[Fecha entrada]:[Fecha entrada]],"&gt;=" &amp;$L$2,BDPREVENTIVA22[[Fecha Fin]:[Fecha Fin]],"&lt;="&amp;$L$3)=0,"",SUMIFS(BDPREVENTIVA22[Filtro Hidraulico],BDPREVENTIVA22[[Nº CAMIÓN]:[Nº CAMIÓN]],$D42,BDPREVENTIVA22[[Fecha entrada]:[Fecha entrada]],"&gt;=" &amp;$L$2,BDPREVENTIVA22[[Fecha Fin]:[Fecha Fin]],"&lt;="&amp;$L$3)&amp;" uds "&amp;BDPREVENTIVA22[[#Headers],[Filtro Hidraulico]]&amp;", ")</f>
        <v/>
      </c>
      <c r="BJ42" t="str">
        <f>+IF(SUMIFS(BDPREVENTIVA22[Filtro Separador de Gasoil],BDPREVENTIVA22[[Nº CAMIÓN]:[Nº CAMIÓN]],$D42,BDPREVENTIVA22[[Fecha entrada]:[Fecha entrada]],"&gt;=" &amp;$L$2,BDPREVENTIVA22[[Fecha Fin]:[Fecha Fin]],"&lt;="&amp;$L$3)=0,"",SUMIFS(BDPREVENTIVA22[Filtro Separador de Gasoil],BDPREVENTIVA22[[Nº CAMIÓN]:[Nº CAMIÓN]],$D42,BDPREVENTIVA22[[Fecha entrada]:[Fecha entrada]],"&gt;=" &amp;$L$2,BDPREVENTIVA22[[Fecha Fin]:[Fecha Fin]],"&lt;="&amp;$L$3)&amp;" uds "&amp;BDPREVENTIVA22[[#Headers],[Filtro Separador de Gasoil]]&amp;", ")</f>
        <v/>
      </c>
      <c r="BK42" t="str">
        <f>+IF(SUMIFS(BDPREVENTIVA22[Pre-Filtro de Gasoil],BDPREVENTIVA22[[Nº CAMIÓN]:[Nº CAMIÓN]],$D42,BDPREVENTIVA22[[Fecha entrada]:[Fecha entrada]],"&gt;=" &amp;$L$2,BDPREVENTIVA22[[Fecha Fin]:[Fecha Fin]],"&lt;="&amp;$L$3)=0,"",SUMIFS(BDPREVENTIVA22[Pre-Filtro de Gasoil],BDPREVENTIVA22[[Nº CAMIÓN]:[Nº CAMIÓN]],$D42,BDPREVENTIVA22[[Fecha entrada]:[Fecha entrada]],"&gt;=" &amp;$L$2,BDPREVENTIVA22[[Fecha Fin]:[Fecha Fin]],"&lt;="&amp;$L$3)&amp;" uds "&amp;BDPREVENTIVA22[[#Headers],[Pre-Filtro de Gasoil]]&amp;", ")</f>
        <v/>
      </c>
      <c r="EC42" t="e">
        <v>#NAME?</v>
      </c>
      <c r="ED42" t="e">
        <v>#NAME?</v>
      </c>
      <c r="EE42" t="e">
        <v>#NAME?</v>
      </c>
      <c r="EF42" t="e">
        <v>#NAME?</v>
      </c>
      <c r="EG42" t="e">
        <v>#NAME?</v>
      </c>
      <c r="EH42" t="e">
        <v>#NAME?</v>
      </c>
      <c r="EI42" t="e">
        <v>#NAME?</v>
      </c>
      <c r="EJ42" t="e">
        <v>#NAME?</v>
      </c>
      <c r="EK42" t="e">
        <v>#NAME?</v>
      </c>
      <c r="EL42" t="e">
        <v>#NAME?</v>
      </c>
      <c r="EM42" t="e">
        <v>#NAME?</v>
      </c>
      <c r="EN42" t="e">
        <v>#NAME?</v>
      </c>
      <c r="EO42" t="e">
        <v>#NAME?</v>
      </c>
      <c r="EP42" t="e">
        <v>#NAME?</v>
      </c>
      <c r="EQ42" t="e">
        <v>#NAME?</v>
      </c>
    </row>
    <row r="43" spans="2:147" ht="18.75" x14ac:dyDescent="0.2">
      <c r="B43" s="551"/>
      <c r="C43" s="221" t="s">
        <v>605</v>
      </c>
      <c r="D43" s="55" t="s">
        <v>146</v>
      </c>
      <c r="E43" s="41" t="s">
        <v>278</v>
      </c>
      <c r="F43" s="41">
        <f>+COUNTIFS(BDPREVENTIVA22[[Nº CAMIÓN]:[Nº CAMIÓN]],$D43,BDPREVENTIVA22[[Fecha entrada]:[Fecha entrada]],"&gt;=" &amp;$L$2,BDPREVENTIVA22[[Fecha Fin]:[Fecha Fin]],"&lt;="&amp;$L$3,BDPREVENTIVA22[[Tipo de Mantenimiento]:[Tipo de Mantenimiento]],"Mensual")</f>
        <v>1</v>
      </c>
      <c r="G43" s="41">
        <f>+COUNTIFS(BDPREVENTIVA22[[Nº CAMIÓN]:[Nº CAMIÓN]],$D43,BDPREVENTIVA22[[Fecha entrada]:[Fecha entrada]],"&gt;=" &amp;$L$2,BDPREVENTIVA22[[Fecha Fin]:[Fecha Fin]],"&lt;="&amp;$L$3,BDPREVENTIVA22[[Tipo de Mantenimiento]:[Tipo de Mantenimiento]],"Semestral")+COUNTIFS(BDPREVENTIVA22[[Nº CAMIÓN]:[Nº CAMIÓN]],$D43,BDPREVENTIVA22[[Fecha entrada]:[Fecha entrada]],"&gt;=" &amp;$L$2,BDPREVENTIVA22[[Fecha Fin]:[Fecha Fin]],"&lt;="&amp;$L$3,BDPREVENTIVA22[[Tipo de Mantenimiento]:[Tipo de Mantenimiento]],"Cuatrimestral")</f>
        <v>0</v>
      </c>
      <c r="H43" s="41">
        <f>+COUNTIFS(BDPREVENTIVA22[[Nº CAMIÓN]:[Nº CAMIÓN]],$D43,BDPREVENTIVA22[[Fecha entrada]:[Fecha entrada]],"&gt;=" &amp;$L$2,BDPREVENTIVA22[[Fecha Fin]:[Fecha Fin]],"&lt;="&amp;$L$3,BDPREVENTIVA22[[Tipo de Mantenimiento]:[Tipo de Mantenimiento]],"Anual")</f>
        <v>0</v>
      </c>
      <c r="I43" s="41">
        <f t="shared" si="9"/>
        <v>1</v>
      </c>
      <c r="J43" s="41" t="str">
        <f>+IF(COUNTIFS(BDPREVENTIVA22[Tall/Rep],AUSERD,BDPREVENTIVA22[Nº CAMIÓN],$D43,BDPREVENTIVA22[[Fecha entrada]:[Fecha entrada]],"&gt;=" &amp;$L$2,BDPREVENTIVA22[[Fecha Fin]:[Fecha Fin]],"&lt;="&amp;$L$3)=0,"",COUNTIFS(BDPREVENTIVA22[Tall/Rep],AUSERD,BDPREVENTIVA22[Nº CAMIÓN],$D43,BDPREVENTIVA22[[Fecha entrada]:[Fecha entrada]],"&gt;=" &amp;$L$2,BDPREVENTIVA22[[Fecha Fin]:[Fecha Fin]],"&lt;="&amp;$L$3)&amp;" "&amp;AUSERD&amp;", ")&amp;IF(COUNTIFS(BDPREVENTIVA22[Tall/Rep],AAIUN,BDPREVENTIVA22[Nº CAMIÓN],$D43,BDPREVENTIVA22[[Fecha entrada]:[Fecha entrada]],"&gt;=" &amp;$L$2,BDPREVENTIVA22[[Fecha Fin]:[Fecha Fin]],"&lt;="&amp;$L$3)=0,"",COUNTIFS(BDPREVENTIVA22[Tall/Rep],AAIUN,BDPREVENTIVA22[Nº CAMIÓN],$D43,BDPREVENTIVA22[[Fecha entrada]:[Fecha entrada]],"&gt;=" &amp;$L$2,BDPREVENTIVA22[[Fecha Fin]:[Fecha Fin]],"&lt;="&amp;$L$3)&amp;" "&amp;AAIUN&amp;", ")&amp;IF(COUNTIFS(BDPREVENTIVA22[Tall/Rep],BOUJDUR,BDPREVENTIVA22[Nº CAMIÓN],$D43,BDPREVENTIVA22[[Fecha entrada]:[Fecha entrada]],"&gt;=" &amp;$L$2,BDPREVENTIVA22[[Fecha Fin]:[Fecha Fin]],"&lt;="&amp;$L$3)=0,"",COUNTIFS(BDPREVENTIVA22[Tall/Rep],BOUJDUR,BDPREVENTIVA22[Nº CAMIÓN],$D43,BDPREVENTIVA22[[Fecha entrada]:[Fecha entrada]],"&gt;=" &amp;$L$2,BDPREVENTIVA22[[Fecha Fin]:[Fecha Fin]],"&lt;="&amp;$L$3)&amp;" "&amp;BOUJDUR&amp;", ")&amp;IF(COUNTIFS(BDPREVENTIVA22[Tall/Rep],ATC,BDPREVENTIVA22[Nº CAMIÓN],$D43,BDPREVENTIVA22[[Fecha entrada]:[Fecha entrada]],"&gt;=" &amp;$L$2,BDPREVENTIVA22[[Fecha Fin]:[Fecha Fin]],"&lt;="&amp;$L$3)=0,"",COUNTIFS(BDPREVENTIVA22[Tall/Rep],ATC,BDPREVENTIVA22[Nº CAMIÓN],$D43,BDPREVENTIVA22[[Fecha entrada]:[Fecha entrada]],"&gt;=" &amp;$L$2,BDPREVENTIVA22[[Fecha Fin]:[Fecha Fin]],"&lt;="&amp;$L$3)&amp;" "&amp;ATC&amp;", ")&amp;IF(COUNTIFS(BDPREVENTIVA22[Tall/Rep],SMARA,BDPREVENTIVA22[Nº CAMIÓN],$D43,BDPREVENTIVA22[[Fecha entrada]:[Fecha entrada]],"&gt;=" &amp;$L$2,BDPREVENTIVA22[[Fecha Fin]:[Fecha Fin]],"&lt;="&amp;$L$3)=0,"",COUNTIFS(BDPREVENTIVA22[Tall/Rep],SMARA,BDPREVENTIVA22[Nº CAMIÓN],$D43,BDPREVENTIVA22[[Fecha entrada]:[Fecha entrada]],"&gt;=" &amp;$L$2,BDPREVENTIVA22[[Fecha Fin]:[Fecha Fin]],"&lt;="&amp;$L$3)&amp;" "&amp;SMARA&amp;", ")&amp;IF(COUNTIFS(BDPREVENTIVA22[Tall/Rep],DAJLA,BDPREVENTIVA22[Nº CAMIÓN],$D43,BDPREVENTIVA22[[Fecha entrada]:[Fecha entrada]],"&gt;=" &amp;$L$2,BDPREVENTIVA22[[Fecha Fin]:[Fecha Fin]],"&lt;="&amp;$L$3)=0,"",COUNTIFS(BDPREVENTIVA22[Tall/Rep],DAJLA,BDPREVENTIVA22[Nº CAMIÓN],$D43,BDPREVENTIVA22[[Fecha entrada]:[Fecha entrada]],"&gt;=" &amp;$L$2,BDPREVENTIVA22[[Fecha Fin]:[Fecha Fin]],"&lt;="&amp;$L$3)&amp;" "&amp;DAJLA&amp;", ")&amp;IF(COUNTIFS(BDPREVENTIVA22[Tall/Rep],TRANSPORT,BDPREVENTIVA22[Nº CAMIÓN],$D43,BDPREVENTIVA22[[Fecha entrada]:[Fecha entrada]],"&gt;=" &amp;$L$2,BDPREVENTIVA22[[Fecha Fin]:[Fecha Fin]],"&lt;="&amp;$L$3)=0,"",COUNTIFS(BDPREVENTIVA22[Tall/Rep],TRANSPORT,BDPREVENTIVA22[Nº CAMIÓN],$D43,BDPREVENTIVA22[[Fecha entrada]:[Fecha entrada]],"&gt;=" &amp;$L$2,BDPREVENTIVA22[[Fecha Fin]:[Fecha Fin]],"&lt;="&amp;$L$3)&amp;" "&amp;TRANSPORT&amp;", ")</f>
        <v xml:space="preserve">1 TR TRANSPORT, </v>
      </c>
      <c r="K43" s="42" t="str">
        <f t="shared" si="4"/>
        <v xml:space="preserve">1 litros Aceite Motor, </v>
      </c>
      <c r="L43" s="230">
        <f>+IF(SUMIFS(BDPREVENTIVA22[[coste mantenimiento]:[coste mantenimiento]],BDPREVENTIVA22[[Nº CAMIÓN]:[Nº CAMIÓN]],$D43,BDPREVENTIVA22[Fecha entrada],"&gt;="&amp;$L$2,BDPREVENTIVA22[Fecha entrada],"&lt;="&amp;$L$3)=0,"",SUMIFS(BDPREVENTIVA22[[coste mantenimiento]:[coste mantenimiento]],BDPREVENTIVA22[[Nº CAMIÓN]:[Nº CAMIÓN]],$D43,BDPREVENTIVA22[Fecha entrada],"&gt;="&amp;$L$2,BDPREVENTIVA22[Fecha entrada],"&lt;="&amp;$L$3))</f>
        <v>261.8</v>
      </c>
      <c r="M43" s="41"/>
      <c r="AW43" t="str">
        <f>+IF(SUMIFS(BDPREVENTIVA22[Aceite Motor],BDPREVENTIVA22[[Nº CAMIÓN]:[Nº CAMIÓN]],$D43,BDPREVENTIVA22[[Fecha entrada]:[Fecha entrada]],"&gt;=" &amp;$L$2,BDPREVENTIVA22[[Fecha Fin]:[Fecha Fin]],"&lt;="&amp;$L$3)=0,"",SUMIFS(BDPREVENTIVA22[Aceite Motor],BDPREVENTIVA22[[Nº CAMIÓN]:[Nº CAMIÓN]],$D43,BDPREVENTIVA22[[Fecha entrada]:[Fecha entrada]],"&gt;=" &amp;$L$2,BDPREVENTIVA22[[Fecha Fin]:[Fecha Fin]],"&lt;="&amp;$L$3)&amp;" litros "&amp;BDPREVENTIVA22[[#Headers],[Aceite Motor]]&amp;", ")</f>
        <v xml:space="preserve">1 litros Aceite Motor, </v>
      </c>
      <c r="AX43" t="str">
        <f>+IF(SUMIFS(BDPREVENTIVA22[Anticongelante],BDPREVENTIVA22[[Nº CAMIÓN]:[Nº CAMIÓN]],$D43,BDPREVENTIVA22[[Fecha entrada]:[Fecha entrada]],"&gt;=" &amp;$L$2,BDPREVENTIVA22[[Fecha Fin]:[Fecha Fin]],"&lt;="&amp;$L$3)=0,"",SUMIFS(BDPREVENTIVA22[Anticongelante],BDPREVENTIVA22[[Nº CAMIÓN]:[Nº CAMIÓN]],$D43,BDPREVENTIVA22[[Fecha entrada]:[Fecha entrada]],"&gt;=" &amp;$L$2,BDPREVENTIVA22[[Fecha Fin]:[Fecha Fin]],"&lt;="&amp;$L$3)&amp;" litros "&amp;BDPREVENTIVA22[[#Headers],[Anticongelante]]&amp;", ")</f>
        <v/>
      </c>
      <c r="AY43" t="str">
        <f>+IF(SUMIFS(BDPREVENTIVA22[Liquido de Embrague],BDPREVENTIVA22[[Nº CAMIÓN]:[Nº CAMIÓN]],$D43,BDPREVENTIVA22[[Fecha entrada]:[Fecha entrada]],"&gt;=" &amp;$L$2,BDPREVENTIVA22[[Fecha Fin]:[Fecha Fin]],"&lt;="&amp;$L$3)=0,"",SUMIFS(BDPREVENTIVA22[Liquido de Embrague],BDPREVENTIVA22[[Nº CAMIÓN]:[Nº CAMIÓN]],$D43,BDPREVENTIVA22[[Fecha entrada]:[Fecha entrada]],"&gt;=" &amp;$L$2,BDPREVENTIVA22[[Fecha Fin]:[Fecha Fin]],"&lt;="&amp;$L$3)&amp;" litros "&amp;BDPREVENTIVA22[[#Headers],[Liquido de Embrague]]&amp;", ")</f>
        <v/>
      </c>
      <c r="AZ43" t="str">
        <f>+IF(SUMIFS(BDPREVENTIVA22[Liquido Direccion],BDPREVENTIVA22[[Nº CAMIÓN]:[Nº CAMIÓN]],$D43,BDPREVENTIVA22[[Fecha entrada]:[Fecha entrada]],"&gt;=" &amp;$L$2,BDPREVENTIVA22[[Fecha Fin]:[Fecha Fin]],"&lt;="&amp;$L$3)=0,"",SUMIFS(BDPREVENTIVA22[Liquido Direccion],BDPREVENTIVA22[[Nº CAMIÓN]:[Nº CAMIÓN]],$D43,BDPREVENTIVA22[[Fecha entrada]:[Fecha entrada]],"&gt;=" &amp;$L$2,BDPREVENTIVA22[[Fecha Fin]:[Fecha Fin]],"&lt;="&amp;$L$3)&amp;" litros "&amp;BDPREVENTIVA22[[#Headers],[Liquido Direccion]]&amp;", ")</f>
        <v/>
      </c>
      <c r="BA43" t="str">
        <f>+IF(SUMIFS(BDPREVENTIVA22[Liquido de Freno],BDPREVENTIVA22[[Nº CAMIÓN]:[Nº CAMIÓN]],$D43,BDPREVENTIVA22[[Fecha entrada]:[Fecha entrada]],"&gt;=" &amp;$L$2,BDPREVENTIVA22[[Fecha Fin]:[Fecha Fin]],"&lt;="&amp;$L$3)=0,"",SUMIFS(BDPREVENTIVA22[Liquido de Freno],BDPREVENTIVA22[[Nº CAMIÓN]:[Nº CAMIÓN]],$D43,BDPREVENTIVA22[[Fecha entrada]:[Fecha entrada]],"&gt;=" &amp;$L$2,BDPREVENTIVA22[[Fecha Fin]:[Fecha Fin]],"&lt;="&amp;$L$3)&amp;" litros "&amp;BDPREVENTIVA22[[#Headers],[Liquido de Freno]]&amp;", ")</f>
        <v/>
      </c>
      <c r="BB43" t="str">
        <f>+IF(SUMIFS(BDPREVENTIVA22[Agua Destilada],BDPREVENTIVA22[[Nº CAMIÓN]:[Nº CAMIÓN]],$D43,BDPREVENTIVA22[[Fecha entrada]:[Fecha entrada]],"&gt;=" &amp;$L$2,BDPREVENTIVA22[[Fecha Fin]:[Fecha Fin]],"&lt;="&amp;$L$3)=0,"",SUMIFS(BDPREVENTIVA22[Agua Destilada],BDPREVENTIVA22[[Nº CAMIÓN]:[Nº CAMIÓN]],$D43,BDPREVENTIVA22[[Fecha entrada]:[Fecha entrada]],"&gt;=" &amp;$L$2,BDPREVENTIVA22[[Fecha Fin]:[Fecha Fin]],"&lt;="&amp;$L$3)&amp;" litros "&amp;BDPREVENTIVA22[[#Headers],[Agua Destilada]]&amp;", ")</f>
        <v/>
      </c>
      <c r="BC43" t="str">
        <f>+IF(SUMIFS(BDPREVENTIVA22[Aceite Caja Cambios],BDPREVENTIVA22[[Nº CAMIÓN]:[Nº CAMIÓN]],$D43,BDPREVENTIVA22[[Fecha entrada]:[Fecha entrada]],"&gt;=" &amp;$L$2,BDPREVENTIVA22[[Fecha Fin]:[Fecha Fin]],"&lt;="&amp;$L$3)=0,"",SUMIFS(BDPREVENTIVA22[Aceite Caja Cambios],BDPREVENTIVA22[[Nº CAMIÓN]:[Nº CAMIÓN]],$D43,BDPREVENTIVA22[[Fecha entrada]:[Fecha entrada]],"&gt;=" &amp;$L$2,BDPREVENTIVA22[[Fecha Fin]:[Fecha Fin]],"&lt;="&amp;$L$3)&amp;" litros "&amp;BDPREVENTIVA22[[#Headers],[Aceite Caja Cambios]]&amp;", ")</f>
        <v/>
      </c>
      <c r="BD43" t="str">
        <f>+IF(SUMIFS(BDPREVENTIVA22[Acido Baterias],BDPREVENTIVA22[[Nº CAMIÓN]:[Nº CAMIÓN]],$D43,BDPREVENTIVA22[[Fecha entrada]:[Fecha entrada]],"&gt;=" &amp;$L$2,BDPREVENTIVA22[[Fecha Fin]:[Fecha Fin]],"&lt;="&amp;$L$3)=0,"",SUMIFS(BDPREVENTIVA22[Acido Baterias],BDPREVENTIVA22[[Nº CAMIÓN]:[Nº CAMIÓN]],$D43,BDPREVENTIVA22[[Fecha entrada]:[Fecha entrada]],"&gt;=" &amp;$L$2,BDPREVENTIVA22[[Fecha Fin]:[Fecha Fin]],"&lt;="&amp;$L$3)&amp;" litros "&amp;BDPREVENTIVA22[[#Headers],[Acido Baterias]]&amp;", ")</f>
        <v/>
      </c>
      <c r="BE43" t="str">
        <f>+IF(SUMIFS(BDPREVENTIVA22[Grasa],BDPREVENTIVA22[[Nº CAMIÓN]:[Nº CAMIÓN]],$D43,BDPREVENTIVA22[[Fecha entrada]:[Fecha entrada]],"&gt;=" &amp;$L$2,BDPREVENTIVA22[[Fecha Fin]:[Fecha Fin]],"&lt;="&amp;$L$3)=0,"",SUMIFS(BDPREVENTIVA22[Grasa],BDPREVENTIVA22[[Nº CAMIÓN]:[Nº CAMIÓN]],$D43,BDPREVENTIVA22[[Fecha entrada]:[Fecha entrada]],"&gt;=" &amp;$L$2,BDPREVENTIVA22[[Fecha Fin]:[Fecha Fin]],"&lt;="&amp;$L$3)&amp;" kilos "&amp;BDPREVENTIVA22[[#Headers],[Grasa]]&amp;", ")</f>
        <v/>
      </c>
      <c r="BF43" t="str">
        <f>+IF(SUMIFS(BDPREVENTIVA22[Filtro de Aceite],BDPREVENTIVA22[[Nº CAMIÓN]:[Nº CAMIÓN]],$D43,BDPREVENTIVA22[[Fecha entrada]:[Fecha entrada]],"&gt;=" &amp;$L$2,BDPREVENTIVA22[[Fecha Fin]:[Fecha Fin]],"&lt;="&amp;$L$3)=0,"",SUMIFS(BDPREVENTIVA22[Filtro de Aceite],BDPREVENTIVA22[[Nº CAMIÓN]:[Nº CAMIÓN]],$D43,BDPREVENTIVA22[[Fecha entrada]:[Fecha entrada]],"&gt;=" &amp;$L$2,BDPREVENTIVA22[[Fecha Fin]:[Fecha Fin]],"&lt;="&amp;$L$3)&amp;" uds "&amp;BDPREVENTIVA22[[#Headers],[Filtro de Aceite]]&amp;", ")</f>
        <v/>
      </c>
      <c r="BG43" t="str">
        <f>+IF(SUMIFS(BDPREVENTIVA22[Filtro de Aire],BDPREVENTIVA22[[Nº CAMIÓN]:[Nº CAMIÓN]],$D43,BDPREVENTIVA22[[Fecha entrada]:[Fecha entrada]],"&gt;=" &amp;$L$2,BDPREVENTIVA22[[Fecha Fin]:[Fecha Fin]],"&lt;="&amp;$L$3)=0,"",SUMIFS(BDPREVENTIVA22[Filtro de Aire],BDPREVENTIVA22[[Nº CAMIÓN]:[Nº CAMIÓN]],$D43,BDPREVENTIVA22[[Fecha entrada]:[Fecha entrada]],"&gt;=" &amp;$L$2,BDPREVENTIVA22[[Fecha Fin]:[Fecha Fin]],"&lt;="&amp;$L$3)&amp;" uds "&amp;BDPREVENTIVA22[[#Headers],[Filtro de Aire]]&amp;", ")</f>
        <v/>
      </c>
      <c r="BH43" t="str">
        <f>+IF(SUMIFS(BDPREVENTIVA22[Filtro de Gasoil],BDPREVENTIVA22[[Nº CAMIÓN]:[Nº CAMIÓN]],$D43,BDPREVENTIVA22[[Fecha entrada]:[Fecha entrada]],"&gt;=" &amp;$L$2,BDPREVENTIVA22[[Fecha Fin]:[Fecha Fin]],"&lt;="&amp;$L$3)=0,"",SUMIFS(BDPREVENTIVA22[Filtro de Gasoil],BDPREVENTIVA22[[Nº CAMIÓN]:[Nº CAMIÓN]],$D43,BDPREVENTIVA22[[Fecha entrada]:[Fecha entrada]],"&gt;=" &amp;$L$2,BDPREVENTIVA22[[Fecha Fin]:[Fecha Fin]],"&lt;="&amp;$L$3)&amp;" uds "&amp;BDPREVENTIVA22[[#Headers],[Filtro de Gasoil]]&amp;", ")</f>
        <v/>
      </c>
      <c r="BI43" t="str">
        <f>+IF(SUMIFS(BDPREVENTIVA22[Filtro Hidraulico],BDPREVENTIVA22[[Nº CAMIÓN]:[Nº CAMIÓN]],$D43,BDPREVENTIVA22[[Fecha entrada]:[Fecha entrada]],"&gt;=" &amp;$L$2,BDPREVENTIVA22[[Fecha Fin]:[Fecha Fin]],"&lt;="&amp;$L$3)=0,"",SUMIFS(BDPREVENTIVA22[Filtro Hidraulico],BDPREVENTIVA22[[Nº CAMIÓN]:[Nº CAMIÓN]],$D43,BDPREVENTIVA22[[Fecha entrada]:[Fecha entrada]],"&gt;=" &amp;$L$2,BDPREVENTIVA22[[Fecha Fin]:[Fecha Fin]],"&lt;="&amp;$L$3)&amp;" uds "&amp;BDPREVENTIVA22[[#Headers],[Filtro Hidraulico]]&amp;", ")</f>
        <v/>
      </c>
      <c r="BJ43" t="str">
        <f>+IF(SUMIFS(BDPREVENTIVA22[Filtro Separador de Gasoil],BDPREVENTIVA22[[Nº CAMIÓN]:[Nº CAMIÓN]],$D43,BDPREVENTIVA22[[Fecha entrada]:[Fecha entrada]],"&gt;=" &amp;$L$2,BDPREVENTIVA22[[Fecha Fin]:[Fecha Fin]],"&lt;="&amp;$L$3)=0,"",SUMIFS(BDPREVENTIVA22[Filtro Separador de Gasoil],BDPREVENTIVA22[[Nº CAMIÓN]:[Nº CAMIÓN]],$D43,BDPREVENTIVA22[[Fecha entrada]:[Fecha entrada]],"&gt;=" &amp;$L$2,BDPREVENTIVA22[[Fecha Fin]:[Fecha Fin]],"&lt;="&amp;$L$3)&amp;" uds "&amp;BDPREVENTIVA22[[#Headers],[Filtro Separador de Gasoil]]&amp;", ")</f>
        <v/>
      </c>
      <c r="BK43" t="str">
        <f>+IF(SUMIFS(BDPREVENTIVA22[Pre-Filtro de Gasoil],BDPREVENTIVA22[[Nº CAMIÓN]:[Nº CAMIÓN]],$D43,BDPREVENTIVA22[[Fecha entrada]:[Fecha entrada]],"&gt;=" &amp;$L$2,BDPREVENTIVA22[[Fecha Fin]:[Fecha Fin]],"&lt;="&amp;$L$3)=0,"",SUMIFS(BDPREVENTIVA22[Pre-Filtro de Gasoil],BDPREVENTIVA22[[Nº CAMIÓN]:[Nº CAMIÓN]],$D43,BDPREVENTIVA22[[Fecha entrada]:[Fecha entrada]],"&gt;=" &amp;$L$2,BDPREVENTIVA22[[Fecha Fin]:[Fecha Fin]],"&lt;="&amp;$L$3)&amp;" uds "&amp;BDPREVENTIVA22[[#Headers],[Pre-Filtro de Gasoil]]&amp;", ")</f>
        <v/>
      </c>
      <c r="EC43" t="e">
        <v>#NAME?</v>
      </c>
      <c r="ED43" t="e">
        <v>#NAME?</v>
      </c>
      <c r="EE43" t="e">
        <v>#NAME?</v>
      </c>
      <c r="EF43" t="e">
        <v>#NAME?</v>
      </c>
      <c r="EG43" t="e">
        <v>#NAME?</v>
      </c>
      <c r="EH43" t="e">
        <v>#NAME?</v>
      </c>
      <c r="EI43" t="e">
        <v>#NAME?</v>
      </c>
      <c r="EJ43" t="e">
        <v>#NAME?</v>
      </c>
      <c r="EK43" t="e">
        <v>#NAME?</v>
      </c>
      <c r="EL43" t="e">
        <v>#NAME?</v>
      </c>
      <c r="EM43" t="e">
        <v>#NAME?</v>
      </c>
      <c r="EN43" t="e">
        <v>#NAME?</v>
      </c>
      <c r="EO43" t="e">
        <v>#NAME?</v>
      </c>
      <c r="EP43" t="e">
        <v>#NAME?</v>
      </c>
      <c r="EQ43" t="e">
        <v>#NAME?</v>
      </c>
    </row>
    <row r="44" spans="2:147" ht="19.5" thickBot="1" x14ac:dyDescent="0.25">
      <c r="B44" s="552"/>
      <c r="C44" s="221" t="s">
        <v>605</v>
      </c>
      <c r="D44" s="46" t="s">
        <v>147</v>
      </c>
      <c r="E44" s="47" t="s">
        <v>278</v>
      </c>
      <c r="F44" s="47">
        <f>+COUNTIFS(BDPREVENTIVA22[[Nº CAMIÓN]:[Nº CAMIÓN]],$D44,BDPREVENTIVA22[[Fecha entrada]:[Fecha entrada]],"&gt;=" &amp;$L$2,BDPREVENTIVA22[[Fecha Fin]:[Fecha Fin]],"&lt;="&amp;$L$3,BDPREVENTIVA22[[Tipo de Mantenimiento]:[Tipo de Mantenimiento]],"Mensual")</f>
        <v>1</v>
      </c>
      <c r="G44" s="47">
        <f>+COUNTIFS(BDPREVENTIVA22[[Nº CAMIÓN]:[Nº CAMIÓN]],$D44,BDPREVENTIVA22[[Fecha entrada]:[Fecha entrada]],"&gt;=" &amp;$L$2,BDPREVENTIVA22[[Fecha Fin]:[Fecha Fin]],"&lt;="&amp;$L$3,BDPREVENTIVA22[[Tipo de Mantenimiento]:[Tipo de Mantenimiento]],"Semestral")+COUNTIFS(BDPREVENTIVA22[[Nº CAMIÓN]:[Nº CAMIÓN]],$D44,BDPREVENTIVA22[[Fecha entrada]:[Fecha entrada]],"&gt;=" &amp;$L$2,BDPREVENTIVA22[[Fecha Fin]:[Fecha Fin]],"&lt;="&amp;$L$3,BDPREVENTIVA22[[Tipo de Mantenimiento]:[Tipo de Mantenimiento]],"Cuatrimestral")</f>
        <v>0</v>
      </c>
      <c r="H44" s="47">
        <f>+COUNTIFS(BDPREVENTIVA22[[Nº CAMIÓN]:[Nº CAMIÓN]],$D44,BDPREVENTIVA22[[Fecha entrada]:[Fecha entrada]],"&gt;=" &amp;$L$2,BDPREVENTIVA22[[Fecha Fin]:[Fecha Fin]],"&lt;="&amp;$L$3,BDPREVENTIVA22[[Tipo de Mantenimiento]:[Tipo de Mantenimiento]],"Anual")</f>
        <v>0</v>
      </c>
      <c r="I44" s="47">
        <f t="shared" si="9"/>
        <v>1</v>
      </c>
      <c r="J44" s="47" t="str">
        <f>+IF(COUNTIFS(BDPREVENTIVA22[Tall/Rep],AUSERD,BDPREVENTIVA22[Nº CAMIÓN],$D44,BDPREVENTIVA22[[Fecha entrada]:[Fecha entrada]],"&gt;=" &amp;$L$2,BDPREVENTIVA22[[Fecha Fin]:[Fecha Fin]],"&lt;="&amp;$L$3)=0,"",COUNTIFS(BDPREVENTIVA22[Tall/Rep],AUSERD,BDPREVENTIVA22[Nº CAMIÓN],$D44,BDPREVENTIVA22[[Fecha entrada]:[Fecha entrada]],"&gt;=" &amp;$L$2,BDPREVENTIVA22[[Fecha Fin]:[Fecha Fin]],"&lt;="&amp;$L$3)&amp;" "&amp;AUSERD&amp;", ")&amp;IF(COUNTIFS(BDPREVENTIVA22[Tall/Rep],AAIUN,BDPREVENTIVA22[Nº CAMIÓN],$D44,BDPREVENTIVA22[[Fecha entrada]:[Fecha entrada]],"&gt;=" &amp;$L$2,BDPREVENTIVA22[[Fecha Fin]:[Fecha Fin]],"&lt;="&amp;$L$3)=0,"",COUNTIFS(BDPREVENTIVA22[Tall/Rep],AAIUN,BDPREVENTIVA22[Nº CAMIÓN],$D44,BDPREVENTIVA22[[Fecha entrada]:[Fecha entrada]],"&gt;=" &amp;$L$2,BDPREVENTIVA22[[Fecha Fin]:[Fecha Fin]],"&lt;="&amp;$L$3)&amp;" "&amp;AAIUN&amp;", ")&amp;IF(COUNTIFS(BDPREVENTIVA22[Tall/Rep],BOUJDUR,BDPREVENTIVA22[Nº CAMIÓN],$D44,BDPREVENTIVA22[[Fecha entrada]:[Fecha entrada]],"&gt;=" &amp;$L$2,BDPREVENTIVA22[[Fecha Fin]:[Fecha Fin]],"&lt;="&amp;$L$3)=0,"",COUNTIFS(BDPREVENTIVA22[Tall/Rep],BOUJDUR,BDPREVENTIVA22[Nº CAMIÓN],$D44,BDPREVENTIVA22[[Fecha entrada]:[Fecha entrada]],"&gt;=" &amp;$L$2,BDPREVENTIVA22[[Fecha Fin]:[Fecha Fin]],"&lt;="&amp;$L$3)&amp;" "&amp;BOUJDUR&amp;", ")&amp;IF(COUNTIFS(BDPREVENTIVA22[Tall/Rep],ATC,BDPREVENTIVA22[Nº CAMIÓN],$D44,BDPREVENTIVA22[[Fecha entrada]:[Fecha entrada]],"&gt;=" &amp;$L$2,BDPREVENTIVA22[[Fecha Fin]:[Fecha Fin]],"&lt;="&amp;$L$3)=0,"",COUNTIFS(BDPREVENTIVA22[Tall/Rep],ATC,BDPREVENTIVA22[Nº CAMIÓN],$D44,BDPREVENTIVA22[[Fecha entrada]:[Fecha entrada]],"&gt;=" &amp;$L$2,BDPREVENTIVA22[[Fecha Fin]:[Fecha Fin]],"&lt;="&amp;$L$3)&amp;" "&amp;ATC&amp;", ")&amp;IF(COUNTIFS(BDPREVENTIVA22[Tall/Rep],SMARA,BDPREVENTIVA22[Nº CAMIÓN],$D44,BDPREVENTIVA22[[Fecha entrada]:[Fecha entrada]],"&gt;=" &amp;$L$2,BDPREVENTIVA22[[Fecha Fin]:[Fecha Fin]],"&lt;="&amp;$L$3)=0,"",COUNTIFS(BDPREVENTIVA22[Tall/Rep],SMARA,BDPREVENTIVA22[Nº CAMIÓN],$D44,BDPREVENTIVA22[[Fecha entrada]:[Fecha entrada]],"&gt;=" &amp;$L$2,BDPREVENTIVA22[[Fecha Fin]:[Fecha Fin]],"&lt;="&amp;$L$3)&amp;" "&amp;SMARA&amp;", ")&amp;IF(COUNTIFS(BDPREVENTIVA22[Tall/Rep],DAJLA,BDPREVENTIVA22[Nº CAMIÓN],$D44,BDPREVENTIVA22[[Fecha entrada]:[Fecha entrada]],"&gt;=" &amp;$L$2,BDPREVENTIVA22[[Fecha Fin]:[Fecha Fin]],"&lt;="&amp;$L$3)=0,"",COUNTIFS(BDPREVENTIVA22[Tall/Rep],DAJLA,BDPREVENTIVA22[Nº CAMIÓN],$D44,BDPREVENTIVA22[[Fecha entrada]:[Fecha entrada]],"&gt;=" &amp;$L$2,BDPREVENTIVA22[[Fecha Fin]:[Fecha Fin]],"&lt;="&amp;$L$3)&amp;" "&amp;DAJLA&amp;", ")&amp;IF(COUNTIFS(BDPREVENTIVA22[Tall/Rep],TRANSPORT,BDPREVENTIVA22[Nº CAMIÓN],$D44,BDPREVENTIVA22[[Fecha entrada]:[Fecha entrada]],"&gt;=" &amp;$L$2,BDPREVENTIVA22[[Fecha Fin]:[Fecha Fin]],"&lt;="&amp;$L$3)=0,"",COUNTIFS(BDPREVENTIVA22[Tall/Rep],TRANSPORT,BDPREVENTIVA22[Nº CAMIÓN],$D44,BDPREVENTIVA22[[Fecha entrada]:[Fecha entrada]],"&gt;=" &amp;$L$2,BDPREVENTIVA22[[Fecha Fin]:[Fecha Fin]],"&lt;="&amp;$L$3)&amp;" "&amp;TRANSPORT&amp;", ")</f>
        <v xml:space="preserve">1 TR TRANSPORT, </v>
      </c>
      <c r="K44" s="222" t="str">
        <f t="shared" si="4"/>
        <v/>
      </c>
      <c r="L44" s="235" t="str">
        <f>+IF(SUMIFS(BDPREVENTIVA22[[coste mantenimiento]:[coste mantenimiento]],BDPREVENTIVA22[[Nº CAMIÓN]:[Nº CAMIÓN]],$D44,BDPREVENTIVA22[Fecha entrada],"&gt;="&amp;$L$2,BDPREVENTIVA22[Fecha entrada],"&lt;="&amp;$L$3)=0,"",SUMIFS(BDPREVENTIVA22[[coste mantenimiento]:[coste mantenimiento]],BDPREVENTIVA22[[Nº CAMIÓN]:[Nº CAMIÓN]],$D44,BDPREVENTIVA22[Fecha entrada],"&gt;="&amp;$L$2,BDPREVENTIVA22[Fecha entrada],"&lt;="&amp;$L$3))</f>
        <v/>
      </c>
      <c r="M44" s="47"/>
      <c r="AW44" t="str">
        <f>+IF(SUMIFS(BDPREVENTIVA22[Aceite Motor],BDPREVENTIVA22[[Nº CAMIÓN]:[Nº CAMIÓN]],$D44,BDPREVENTIVA22[[Fecha entrada]:[Fecha entrada]],"&gt;=" &amp;$L$2,BDPREVENTIVA22[[Fecha Fin]:[Fecha Fin]],"&lt;="&amp;$L$3)=0,"",SUMIFS(BDPREVENTIVA22[Aceite Motor],BDPREVENTIVA22[[Nº CAMIÓN]:[Nº CAMIÓN]],$D44,BDPREVENTIVA22[[Fecha entrada]:[Fecha entrada]],"&gt;=" &amp;$L$2,BDPREVENTIVA22[[Fecha Fin]:[Fecha Fin]],"&lt;="&amp;$L$3)&amp;" litros "&amp;BDPREVENTIVA22[[#Headers],[Aceite Motor]]&amp;", ")</f>
        <v/>
      </c>
      <c r="AX44" t="str">
        <f>+IF(SUMIFS(BDPREVENTIVA22[Anticongelante],BDPREVENTIVA22[[Nº CAMIÓN]:[Nº CAMIÓN]],$D44,BDPREVENTIVA22[[Fecha entrada]:[Fecha entrada]],"&gt;=" &amp;$L$2,BDPREVENTIVA22[[Fecha Fin]:[Fecha Fin]],"&lt;="&amp;$L$3)=0,"",SUMIFS(BDPREVENTIVA22[Anticongelante],BDPREVENTIVA22[[Nº CAMIÓN]:[Nº CAMIÓN]],$D44,BDPREVENTIVA22[[Fecha entrada]:[Fecha entrada]],"&gt;=" &amp;$L$2,BDPREVENTIVA22[[Fecha Fin]:[Fecha Fin]],"&lt;="&amp;$L$3)&amp;" litros "&amp;BDPREVENTIVA22[[#Headers],[Anticongelante]]&amp;", ")</f>
        <v/>
      </c>
      <c r="AY44" t="str">
        <f>+IF(SUMIFS(BDPREVENTIVA22[Liquido de Embrague],BDPREVENTIVA22[[Nº CAMIÓN]:[Nº CAMIÓN]],$D44,BDPREVENTIVA22[[Fecha entrada]:[Fecha entrada]],"&gt;=" &amp;$L$2,BDPREVENTIVA22[[Fecha Fin]:[Fecha Fin]],"&lt;="&amp;$L$3)=0,"",SUMIFS(BDPREVENTIVA22[Liquido de Embrague],BDPREVENTIVA22[[Nº CAMIÓN]:[Nº CAMIÓN]],$D44,BDPREVENTIVA22[[Fecha entrada]:[Fecha entrada]],"&gt;=" &amp;$L$2,BDPREVENTIVA22[[Fecha Fin]:[Fecha Fin]],"&lt;="&amp;$L$3)&amp;" litros "&amp;BDPREVENTIVA22[[#Headers],[Liquido de Embrague]]&amp;", ")</f>
        <v/>
      </c>
      <c r="AZ44" t="str">
        <f>+IF(SUMIFS(BDPREVENTIVA22[Liquido Direccion],BDPREVENTIVA22[[Nº CAMIÓN]:[Nº CAMIÓN]],$D44,BDPREVENTIVA22[[Fecha entrada]:[Fecha entrada]],"&gt;=" &amp;$L$2,BDPREVENTIVA22[[Fecha Fin]:[Fecha Fin]],"&lt;="&amp;$L$3)=0,"",SUMIFS(BDPREVENTIVA22[Liquido Direccion],BDPREVENTIVA22[[Nº CAMIÓN]:[Nº CAMIÓN]],$D44,BDPREVENTIVA22[[Fecha entrada]:[Fecha entrada]],"&gt;=" &amp;$L$2,BDPREVENTIVA22[[Fecha Fin]:[Fecha Fin]],"&lt;="&amp;$L$3)&amp;" litros "&amp;BDPREVENTIVA22[[#Headers],[Liquido Direccion]]&amp;", ")</f>
        <v/>
      </c>
      <c r="BA44" t="str">
        <f>+IF(SUMIFS(BDPREVENTIVA22[Liquido de Freno],BDPREVENTIVA22[[Nº CAMIÓN]:[Nº CAMIÓN]],$D44,BDPREVENTIVA22[[Fecha entrada]:[Fecha entrada]],"&gt;=" &amp;$L$2,BDPREVENTIVA22[[Fecha Fin]:[Fecha Fin]],"&lt;="&amp;$L$3)=0,"",SUMIFS(BDPREVENTIVA22[Liquido de Freno],BDPREVENTIVA22[[Nº CAMIÓN]:[Nº CAMIÓN]],$D44,BDPREVENTIVA22[[Fecha entrada]:[Fecha entrada]],"&gt;=" &amp;$L$2,BDPREVENTIVA22[[Fecha Fin]:[Fecha Fin]],"&lt;="&amp;$L$3)&amp;" litros "&amp;BDPREVENTIVA22[[#Headers],[Liquido de Freno]]&amp;", ")</f>
        <v/>
      </c>
      <c r="BB44" t="str">
        <f>+IF(SUMIFS(BDPREVENTIVA22[Agua Destilada],BDPREVENTIVA22[[Nº CAMIÓN]:[Nº CAMIÓN]],$D44,BDPREVENTIVA22[[Fecha entrada]:[Fecha entrada]],"&gt;=" &amp;$L$2,BDPREVENTIVA22[[Fecha Fin]:[Fecha Fin]],"&lt;="&amp;$L$3)=0,"",SUMIFS(BDPREVENTIVA22[Agua Destilada],BDPREVENTIVA22[[Nº CAMIÓN]:[Nº CAMIÓN]],$D44,BDPREVENTIVA22[[Fecha entrada]:[Fecha entrada]],"&gt;=" &amp;$L$2,BDPREVENTIVA22[[Fecha Fin]:[Fecha Fin]],"&lt;="&amp;$L$3)&amp;" litros "&amp;BDPREVENTIVA22[[#Headers],[Agua Destilada]]&amp;", ")</f>
        <v/>
      </c>
      <c r="BC44" t="str">
        <f>+IF(SUMIFS(BDPREVENTIVA22[Aceite Caja Cambios],BDPREVENTIVA22[[Nº CAMIÓN]:[Nº CAMIÓN]],$D44,BDPREVENTIVA22[[Fecha entrada]:[Fecha entrada]],"&gt;=" &amp;$L$2,BDPREVENTIVA22[[Fecha Fin]:[Fecha Fin]],"&lt;="&amp;$L$3)=0,"",SUMIFS(BDPREVENTIVA22[Aceite Caja Cambios],BDPREVENTIVA22[[Nº CAMIÓN]:[Nº CAMIÓN]],$D44,BDPREVENTIVA22[[Fecha entrada]:[Fecha entrada]],"&gt;=" &amp;$L$2,BDPREVENTIVA22[[Fecha Fin]:[Fecha Fin]],"&lt;="&amp;$L$3)&amp;" litros "&amp;BDPREVENTIVA22[[#Headers],[Aceite Caja Cambios]]&amp;", ")</f>
        <v/>
      </c>
      <c r="BD44" t="str">
        <f>+IF(SUMIFS(BDPREVENTIVA22[Acido Baterias],BDPREVENTIVA22[[Nº CAMIÓN]:[Nº CAMIÓN]],$D44,BDPREVENTIVA22[[Fecha entrada]:[Fecha entrada]],"&gt;=" &amp;$L$2,BDPREVENTIVA22[[Fecha Fin]:[Fecha Fin]],"&lt;="&amp;$L$3)=0,"",SUMIFS(BDPREVENTIVA22[Acido Baterias],BDPREVENTIVA22[[Nº CAMIÓN]:[Nº CAMIÓN]],$D44,BDPREVENTIVA22[[Fecha entrada]:[Fecha entrada]],"&gt;=" &amp;$L$2,BDPREVENTIVA22[[Fecha Fin]:[Fecha Fin]],"&lt;="&amp;$L$3)&amp;" litros "&amp;BDPREVENTIVA22[[#Headers],[Acido Baterias]]&amp;", ")</f>
        <v/>
      </c>
      <c r="BE44" t="str">
        <f>+IF(SUMIFS(BDPREVENTIVA22[Grasa],BDPREVENTIVA22[[Nº CAMIÓN]:[Nº CAMIÓN]],$D44,BDPREVENTIVA22[[Fecha entrada]:[Fecha entrada]],"&gt;=" &amp;$L$2,BDPREVENTIVA22[[Fecha Fin]:[Fecha Fin]],"&lt;="&amp;$L$3)=0,"",SUMIFS(BDPREVENTIVA22[Grasa],BDPREVENTIVA22[[Nº CAMIÓN]:[Nº CAMIÓN]],$D44,BDPREVENTIVA22[[Fecha entrada]:[Fecha entrada]],"&gt;=" &amp;$L$2,BDPREVENTIVA22[[Fecha Fin]:[Fecha Fin]],"&lt;="&amp;$L$3)&amp;" kilos "&amp;BDPREVENTIVA22[[#Headers],[Grasa]]&amp;", ")</f>
        <v/>
      </c>
      <c r="BF44" t="str">
        <f>+IF(SUMIFS(BDPREVENTIVA22[Filtro de Aceite],BDPREVENTIVA22[[Nº CAMIÓN]:[Nº CAMIÓN]],$D44,BDPREVENTIVA22[[Fecha entrada]:[Fecha entrada]],"&gt;=" &amp;$L$2,BDPREVENTIVA22[[Fecha Fin]:[Fecha Fin]],"&lt;="&amp;$L$3)=0,"",SUMIFS(BDPREVENTIVA22[Filtro de Aceite],BDPREVENTIVA22[[Nº CAMIÓN]:[Nº CAMIÓN]],$D44,BDPREVENTIVA22[[Fecha entrada]:[Fecha entrada]],"&gt;=" &amp;$L$2,BDPREVENTIVA22[[Fecha Fin]:[Fecha Fin]],"&lt;="&amp;$L$3)&amp;" uds "&amp;BDPREVENTIVA22[[#Headers],[Filtro de Aceite]]&amp;", ")</f>
        <v/>
      </c>
      <c r="BG44" t="str">
        <f>+IF(SUMIFS(BDPREVENTIVA22[Filtro de Aire],BDPREVENTIVA22[[Nº CAMIÓN]:[Nº CAMIÓN]],$D44,BDPREVENTIVA22[[Fecha entrada]:[Fecha entrada]],"&gt;=" &amp;$L$2,BDPREVENTIVA22[[Fecha Fin]:[Fecha Fin]],"&lt;="&amp;$L$3)=0,"",SUMIFS(BDPREVENTIVA22[Filtro de Aire],BDPREVENTIVA22[[Nº CAMIÓN]:[Nº CAMIÓN]],$D44,BDPREVENTIVA22[[Fecha entrada]:[Fecha entrada]],"&gt;=" &amp;$L$2,BDPREVENTIVA22[[Fecha Fin]:[Fecha Fin]],"&lt;="&amp;$L$3)&amp;" uds "&amp;BDPREVENTIVA22[[#Headers],[Filtro de Aire]]&amp;", ")</f>
        <v/>
      </c>
      <c r="BH44" t="str">
        <f>+IF(SUMIFS(BDPREVENTIVA22[Filtro de Gasoil],BDPREVENTIVA22[[Nº CAMIÓN]:[Nº CAMIÓN]],$D44,BDPREVENTIVA22[[Fecha entrada]:[Fecha entrada]],"&gt;=" &amp;$L$2,BDPREVENTIVA22[[Fecha Fin]:[Fecha Fin]],"&lt;="&amp;$L$3)=0,"",SUMIFS(BDPREVENTIVA22[Filtro de Gasoil],BDPREVENTIVA22[[Nº CAMIÓN]:[Nº CAMIÓN]],$D44,BDPREVENTIVA22[[Fecha entrada]:[Fecha entrada]],"&gt;=" &amp;$L$2,BDPREVENTIVA22[[Fecha Fin]:[Fecha Fin]],"&lt;="&amp;$L$3)&amp;" uds "&amp;BDPREVENTIVA22[[#Headers],[Filtro de Gasoil]]&amp;", ")</f>
        <v/>
      </c>
      <c r="BI44" t="str">
        <f>+IF(SUMIFS(BDPREVENTIVA22[Filtro Hidraulico],BDPREVENTIVA22[[Nº CAMIÓN]:[Nº CAMIÓN]],$D44,BDPREVENTIVA22[[Fecha entrada]:[Fecha entrada]],"&gt;=" &amp;$L$2,BDPREVENTIVA22[[Fecha Fin]:[Fecha Fin]],"&lt;="&amp;$L$3)=0,"",SUMIFS(BDPREVENTIVA22[Filtro Hidraulico],BDPREVENTIVA22[[Nº CAMIÓN]:[Nº CAMIÓN]],$D44,BDPREVENTIVA22[[Fecha entrada]:[Fecha entrada]],"&gt;=" &amp;$L$2,BDPREVENTIVA22[[Fecha Fin]:[Fecha Fin]],"&lt;="&amp;$L$3)&amp;" uds "&amp;BDPREVENTIVA22[[#Headers],[Filtro Hidraulico]]&amp;", ")</f>
        <v/>
      </c>
      <c r="BJ44" t="str">
        <f>+IF(SUMIFS(BDPREVENTIVA22[Filtro Separador de Gasoil],BDPREVENTIVA22[[Nº CAMIÓN]:[Nº CAMIÓN]],$D44,BDPREVENTIVA22[[Fecha entrada]:[Fecha entrada]],"&gt;=" &amp;$L$2,BDPREVENTIVA22[[Fecha Fin]:[Fecha Fin]],"&lt;="&amp;$L$3)=0,"",SUMIFS(BDPREVENTIVA22[Filtro Separador de Gasoil],BDPREVENTIVA22[[Nº CAMIÓN]:[Nº CAMIÓN]],$D44,BDPREVENTIVA22[[Fecha entrada]:[Fecha entrada]],"&gt;=" &amp;$L$2,BDPREVENTIVA22[[Fecha Fin]:[Fecha Fin]],"&lt;="&amp;$L$3)&amp;" uds "&amp;BDPREVENTIVA22[[#Headers],[Filtro Separador de Gasoil]]&amp;", ")</f>
        <v/>
      </c>
      <c r="BK44" t="str">
        <f>+IF(SUMIFS(BDPREVENTIVA22[Pre-Filtro de Gasoil],BDPREVENTIVA22[[Nº CAMIÓN]:[Nº CAMIÓN]],$D44,BDPREVENTIVA22[[Fecha entrada]:[Fecha entrada]],"&gt;=" &amp;$L$2,BDPREVENTIVA22[[Fecha Fin]:[Fecha Fin]],"&lt;="&amp;$L$3)=0,"",SUMIFS(BDPREVENTIVA22[Pre-Filtro de Gasoil],BDPREVENTIVA22[[Nº CAMIÓN]:[Nº CAMIÓN]],$D44,BDPREVENTIVA22[[Fecha entrada]:[Fecha entrada]],"&gt;=" &amp;$L$2,BDPREVENTIVA22[[Fecha Fin]:[Fecha Fin]],"&lt;="&amp;$L$3)&amp;" uds "&amp;BDPREVENTIVA22[[#Headers],[Pre-Filtro de Gasoil]]&amp;", ")</f>
        <v/>
      </c>
      <c r="EC44" t="e">
        <v>#NAME?</v>
      </c>
      <c r="ED44" t="e">
        <v>#NAME?</v>
      </c>
      <c r="EE44" t="e">
        <v>#NAME?</v>
      </c>
      <c r="EF44" t="e">
        <v>#NAME?</v>
      </c>
      <c r="EG44" t="e">
        <v>#NAME?</v>
      </c>
      <c r="EH44" t="e">
        <v>#NAME?</v>
      </c>
      <c r="EI44" t="e">
        <v>#NAME?</v>
      </c>
      <c r="EJ44" t="e">
        <v>#NAME?</v>
      </c>
      <c r="EK44" t="e">
        <v>#NAME?</v>
      </c>
      <c r="EL44" t="e">
        <v>#NAME?</v>
      </c>
      <c r="EM44" t="e">
        <v>#NAME?</v>
      </c>
      <c r="EN44" t="e">
        <v>#NAME?</v>
      </c>
      <c r="EO44" t="e">
        <v>#NAME?</v>
      </c>
      <c r="EP44" t="e">
        <v>#NAME?</v>
      </c>
      <c r="EQ44" t="e">
        <v>#NAME?</v>
      </c>
    </row>
    <row r="45" spans="2:147" ht="21.75" thickBot="1" x14ac:dyDescent="0.4">
      <c r="B45" s="540"/>
      <c r="C45" s="541"/>
      <c r="D45" s="52" t="s">
        <v>27</v>
      </c>
      <c r="E45" s="53"/>
      <c r="F45" s="54">
        <f>+SUM(F41:F44)</f>
        <v>4</v>
      </c>
      <c r="G45" s="54">
        <f>+SUM(G41:G44)</f>
        <v>0</v>
      </c>
      <c r="H45" s="54">
        <f>+SUM(H41:H44)</f>
        <v>0</v>
      </c>
      <c r="I45" s="54">
        <f>+SUM(I41:I44)</f>
        <v>4</v>
      </c>
      <c r="J45" s="54"/>
      <c r="K45" s="54"/>
      <c r="L45" s="118">
        <f>+SUM(L41:L44)</f>
        <v>961.8</v>
      </c>
      <c r="M45" s="54"/>
      <c r="O45" s="562"/>
      <c r="P45" s="562"/>
      <c r="Q45" s="562"/>
      <c r="R45" s="562"/>
      <c r="S45" s="562"/>
      <c r="T45" s="562"/>
      <c r="U45" s="562"/>
      <c r="V45" s="562"/>
      <c r="AW45" t="str">
        <f>+IF(SUMIFS(BDPREVENTIVA22[Aceite Motor],BDPREVENTIVA22[[Nº CAMIÓN]:[Nº CAMIÓN]],$D45,BDPREVENTIVA22[[Fecha entrada]:[Fecha entrada]],"&gt;=" &amp;$L$2,BDPREVENTIVA22[[Fecha Fin]:[Fecha Fin]],"&lt;="&amp;$L$3)=0,"",SUMIFS(BDPREVENTIVA22[Aceite Motor],BDPREVENTIVA22[[Nº CAMIÓN]:[Nº CAMIÓN]],$D45,BDPREVENTIVA22[[Fecha entrada]:[Fecha entrada]],"&gt;=" &amp;$L$2,BDPREVENTIVA22[[Fecha Fin]:[Fecha Fin]],"&lt;="&amp;$L$3)&amp;" litros "&amp;BDPREVENTIVA22[[#Headers],[Aceite Motor]]&amp;", ")</f>
        <v/>
      </c>
      <c r="AX45" t="str">
        <f>+IF(SUMIFS(BDPREVENTIVA22[Anticongelante],BDPREVENTIVA22[[Nº CAMIÓN]:[Nº CAMIÓN]],$D45,BDPREVENTIVA22[[Fecha entrada]:[Fecha entrada]],"&gt;=" &amp;$L$2,BDPREVENTIVA22[[Fecha Fin]:[Fecha Fin]],"&lt;="&amp;$L$3)=0,"",SUMIFS(BDPREVENTIVA22[Anticongelante],BDPREVENTIVA22[[Nº CAMIÓN]:[Nº CAMIÓN]],$D45,BDPREVENTIVA22[[Fecha entrada]:[Fecha entrada]],"&gt;=" &amp;$L$2,BDPREVENTIVA22[[Fecha Fin]:[Fecha Fin]],"&lt;="&amp;$L$3)&amp;" litros "&amp;BDPREVENTIVA22[[#Headers],[Anticongelante]]&amp;", ")</f>
        <v/>
      </c>
      <c r="AY45" t="str">
        <f>+IF(SUMIFS(BDPREVENTIVA22[Liquido de Embrague],BDPREVENTIVA22[[Nº CAMIÓN]:[Nº CAMIÓN]],$D45,BDPREVENTIVA22[[Fecha entrada]:[Fecha entrada]],"&gt;=" &amp;$L$2,BDPREVENTIVA22[[Fecha Fin]:[Fecha Fin]],"&lt;="&amp;$L$3)=0,"",SUMIFS(BDPREVENTIVA22[Liquido de Embrague],BDPREVENTIVA22[[Nº CAMIÓN]:[Nº CAMIÓN]],$D45,BDPREVENTIVA22[[Fecha entrada]:[Fecha entrada]],"&gt;=" &amp;$L$2,BDPREVENTIVA22[[Fecha Fin]:[Fecha Fin]],"&lt;="&amp;$L$3)&amp;" litros "&amp;BDPREVENTIVA22[[#Headers],[Liquido de Embrague]]&amp;", ")</f>
        <v/>
      </c>
      <c r="AZ45" t="str">
        <f>+IF(SUMIFS(BDPREVENTIVA22[Liquido Direccion],BDPREVENTIVA22[[Nº CAMIÓN]:[Nº CAMIÓN]],$D45,BDPREVENTIVA22[[Fecha entrada]:[Fecha entrada]],"&gt;=" &amp;$L$2,BDPREVENTIVA22[[Fecha Fin]:[Fecha Fin]],"&lt;="&amp;$L$3)=0,"",SUMIFS(BDPREVENTIVA22[Liquido Direccion],BDPREVENTIVA22[[Nº CAMIÓN]:[Nº CAMIÓN]],$D45,BDPREVENTIVA22[[Fecha entrada]:[Fecha entrada]],"&gt;=" &amp;$L$2,BDPREVENTIVA22[[Fecha Fin]:[Fecha Fin]],"&lt;="&amp;$L$3)&amp;" litros "&amp;BDPREVENTIVA22[[#Headers],[Liquido Direccion]]&amp;", ")</f>
        <v/>
      </c>
      <c r="BA45" t="str">
        <f>+IF(SUMIFS(BDPREVENTIVA22[Liquido de Freno],BDPREVENTIVA22[[Nº CAMIÓN]:[Nº CAMIÓN]],$D45,BDPREVENTIVA22[[Fecha entrada]:[Fecha entrada]],"&gt;=" &amp;$L$2,BDPREVENTIVA22[[Fecha Fin]:[Fecha Fin]],"&lt;="&amp;$L$3)=0,"",SUMIFS(BDPREVENTIVA22[Liquido de Freno],BDPREVENTIVA22[[Nº CAMIÓN]:[Nº CAMIÓN]],$D45,BDPREVENTIVA22[[Fecha entrada]:[Fecha entrada]],"&gt;=" &amp;$L$2,BDPREVENTIVA22[[Fecha Fin]:[Fecha Fin]],"&lt;="&amp;$L$3)&amp;" litros "&amp;BDPREVENTIVA22[[#Headers],[Liquido de Freno]]&amp;", ")</f>
        <v/>
      </c>
      <c r="BB45" t="str">
        <f>+IF(SUMIFS(BDPREVENTIVA22[Agua Destilada],BDPREVENTIVA22[[Nº CAMIÓN]:[Nº CAMIÓN]],$D45,BDPREVENTIVA22[[Fecha entrada]:[Fecha entrada]],"&gt;=" &amp;$L$2,BDPREVENTIVA22[[Fecha Fin]:[Fecha Fin]],"&lt;="&amp;$L$3)=0,"",SUMIFS(BDPREVENTIVA22[Agua Destilada],BDPREVENTIVA22[[Nº CAMIÓN]:[Nº CAMIÓN]],$D45,BDPREVENTIVA22[[Fecha entrada]:[Fecha entrada]],"&gt;=" &amp;$L$2,BDPREVENTIVA22[[Fecha Fin]:[Fecha Fin]],"&lt;="&amp;$L$3)&amp;" litros "&amp;BDPREVENTIVA22[[#Headers],[Agua Destilada]]&amp;", ")</f>
        <v/>
      </c>
      <c r="BC45" t="str">
        <f>+IF(SUMIFS(BDPREVENTIVA22[Aceite Caja Cambios],BDPREVENTIVA22[[Nº CAMIÓN]:[Nº CAMIÓN]],$D45,BDPREVENTIVA22[[Fecha entrada]:[Fecha entrada]],"&gt;=" &amp;$L$2,BDPREVENTIVA22[[Fecha Fin]:[Fecha Fin]],"&lt;="&amp;$L$3)=0,"",SUMIFS(BDPREVENTIVA22[Aceite Caja Cambios],BDPREVENTIVA22[[Nº CAMIÓN]:[Nº CAMIÓN]],$D45,BDPREVENTIVA22[[Fecha entrada]:[Fecha entrada]],"&gt;=" &amp;$L$2,BDPREVENTIVA22[[Fecha Fin]:[Fecha Fin]],"&lt;="&amp;$L$3)&amp;" litros "&amp;BDPREVENTIVA22[[#Headers],[Aceite Caja Cambios]]&amp;", ")</f>
        <v/>
      </c>
      <c r="BD45" t="str">
        <f>+IF(SUMIFS(BDPREVENTIVA22[Acido Baterias],BDPREVENTIVA22[[Nº CAMIÓN]:[Nº CAMIÓN]],$D45,BDPREVENTIVA22[[Fecha entrada]:[Fecha entrada]],"&gt;=" &amp;$L$2,BDPREVENTIVA22[[Fecha Fin]:[Fecha Fin]],"&lt;="&amp;$L$3)=0,"",SUMIFS(BDPREVENTIVA22[Acido Baterias],BDPREVENTIVA22[[Nº CAMIÓN]:[Nº CAMIÓN]],$D45,BDPREVENTIVA22[[Fecha entrada]:[Fecha entrada]],"&gt;=" &amp;$L$2,BDPREVENTIVA22[[Fecha Fin]:[Fecha Fin]],"&lt;="&amp;$L$3)&amp;" litros "&amp;BDPREVENTIVA22[[#Headers],[Acido Baterias]]&amp;", ")</f>
        <v/>
      </c>
      <c r="BE45" t="str">
        <f>+IF(SUMIFS(BDPREVENTIVA22[Grasa],BDPREVENTIVA22[[Nº CAMIÓN]:[Nº CAMIÓN]],$D45,BDPREVENTIVA22[[Fecha entrada]:[Fecha entrada]],"&gt;=" &amp;$L$2,BDPREVENTIVA22[[Fecha Fin]:[Fecha Fin]],"&lt;="&amp;$L$3)=0,"",SUMIFS(BDPREVENTIVA22[Grasa],BDPREVENTIVA22[[Nº CAMIÓN]:[Nº CAMIÓN]],$D45,BDPREVENTIVA22[[Fecha entrada]:[Fecha entrada]],"&gt;=" &amp;$L$2,BDPREVENTIVA22[[Fecha Fin]:[Fecha Fin]],"&lt;="&amp;$L$3)&amp;" kilos "&amp;BDPREVENTIVA22[[#Headers],[Grasa]]&amp;", ")</f>
        <v/>
      </c>
      <c r="BF45" t="str">
        <f>+IF(SUMIFS(BDPREVENTIVA22[Filtro de Aceite],BDPREVENTIVA22[[Nº CAMIÓN]:[Nº CAMIÓN]],$D45,BDPREVENTIVA22[[Fecha entrada]:[Fecha entrada]],"&gt;=" &amp;$L$2,BDPREVENTIVA22[[Fecha Fin]:[Fecha Fin]],"&lt;="&amp;$L$3)=0,"",SUMIFS(BDPREVENTIVA22[Filtro de Aceite],BDPREVENTIVA22[[Nº CAMIÓN]:[Nº CAMIÓN]],$D45,BDPREVENTIVA22[[Fecha entrada]:[Fecha entrada]],"&gt;=" &amp;$L$2,BDPREVENTIVA22[[Fecha Fin]:[Fecha Fin]],"&lt;="&amp;$L$3)&amp;" uds "&amp;BDPREVENTIVA22[[#Headers],[Filtro de Aceite]]&amp;", ")</f>
        <v/>
      </c>
      <c r="BG45" t="str">
        <f>+IF(SUMIFS(BDPREVENTIVA22[Filtro de Aire],BDPREVENTIVA22[[Nº CAMIÓN]:[Nº CAMIÓN]],$D45,BDPREVENTIVA22[[Fecha entrada]:[Fecha entrada]],"&gt;=" &amp;$L$2,BDPREVENTIVA22[[Fecha Fin]:[Fecha Fin]],"&lt;="&amp;$L$3)=0,"",SUMIFS(BDPREVENTIVA22[Filtro de Aire],BDPREVENTIVA22[[Nº CAMIÓN]:[Nº CAMIÓN]],$D45,BDPREVENTIVA22[[Fecha entrada]:[Fecha entrada]],"&gt;=" &amp;$L$2,BDPREVENTIVA22[[Fecha Fin]:[Fecha Fin]],"&lt;="&amp;$L$3)&amp;" uds "&amp;BDPREVENTIVA22[[#Headers],[Filtro de Aire]]&amp;", ")</f>
        <v/>
      </c>
      <c r="BH45" t="str">
        <f>+IF(SUMIFS(BDPREVENTIVA22[Filtro de Gasoil],BDPREVENTIVA22[[Nº CAMIÓN]:[Nº CAMIÓN]],$D45,BDPREVENTIVA22[[Fecha entrada]:[Fecha entrada]],"&gt;=" &amp;$L$2,BDPREVENTIVA22[[Fecha Fin]:[Fecha Fin]],"&lt;="&amp;$L$3)=0,"",SUMIFS(BDPREVENTIVA22[Filtro de Gasoil],BDPREVENTIVA22[[Nº CAMIÓN]:[Nº CAMIÓN]],$D45,BDPREVENTIVA22[[Fecha entrada]:[Fecha entrada]],"&gt;=" &amp;$L$2,BDPREVENTIVA22[[Fecha Fin]:[Fecha Fin]],"&lt;="&amp;$L$3)&amp;" uds "&amp;BDPREVENTIVA22[[#Headers],[Filtro de Gasoil]]&amp;", ")</f>
        <v/>
      </c>
      <c r="BI45" t="str">
        <f>+IF(SUMIFS(BDPREVENTIVA22[Filtro Hidraulico],BDPREVENTIVA22[[Nº CAMIÓN]:[Nº CAMIÓN]],$D45,BDPREVENTIVA22[[Fecha entrada]:[Fecha entrada]],"&gt;=" &amp;$L$2,BDPREVENTIVA22[[Fecha Fin]:[Fecha Fin]],"&lt;="&amp;$L$3)=0,"",SUMIFS(BDPREVENTIVA22[Filtro Hidraulico],BDPREVENTIVA22[[Nº CAMIÓN]:[Nº CAMIÓN]],$D45,BDPREVENTIVA22[[Fecha entrada]:[Fecha entrada]],"&gt;=" &amp;$L$2,BDPREVENTIVA22[[Fecha Fin]:[Fecha Fin]],"&lt;="&amp;$L$3)&amp;" uds "&amp;BDPREVENTIVA22[[#Headers],[Filtro Hidraulico]]&amp;", ")</f>
        <v/>
      </c>
      <c r="BJ45" t="str">
        <f>+IF(SUMIFS(BDPREVENTIVA22[Filtro Separador de Gasoil],BDPREVENTIVA22[[Nº CAMIÓN]:[Nº CAMIÓN]],$D45,BDPREVENTIVA22[[Fecha entrada]:[Fecha entrada]],"&gt;=" &amp;$L$2,BDPREVENTIVA22[[Fecha Fin]:[Fecha Fin]],"&lt;="&amp;$L$3)=0,"",SUMIFS(BDPREVENTIVA22[Filtro Separador de Gasoil],BDPREVENTIVA22[[Nº CAMIÓN]:[Nº CAMIÓN]],$D45,BDPREVENTIVA22[[Fecha entrada]:[Fecha entrada]],"&gt;=" &amp;$L$2,BDPREVENTIVA22[[Fecha Fin]:[Fecha Fin]],"&lt;="&amp;$L$3)&amp;" uds "&amp;BDPREVENTIVA22[[#Headers],[Filtro Separador de Gasoil]]&amp;", ")</f>
        <v/>
      </c>
      <c r="BK45" t="str">
        <f>+IF(SUMIFS(BDPREVENTIVA22[Pre-Filtro de Gasoil],BDPREVENTIVA22[[Nº CAMIÓN]:[Nº CAMIÓN]],$D45,BDPREVENTIVA22[[Fecha entrada]:[Fecha entrada]],"&gt;=" &amp;$L$2,BDPREVENTIVA22[[Fecha Fin]:[Fecha Fin]],"&lt;="&amp;$L$3)=0,"",SUMIFS(BDPREVENTIVA22[Pre-Filtro de Gasoil],BDPREVENTIVA22[[Nº CAMIÓN]:[Nº CAMIÓN]],$D45,BDPREVENTIVA22[[Fecha entrada]:[Fecha entrada]],"&gt;=" &amp;$L$2,BDPREVENTIVA22[[Fecha Fin]:[Fecha Fin]],"&lt;="&amp;$L$3)&amp;" uds "&amp;BDPREVENTIVA22[[#Headers],[Pre-Filtro de Gasoil]]&amp;", ")</f>
        <v/>
      </c>
      <c r="EC45" t="e">
        <v>#NAME?</v>
      </c>
      <c r="ED45" t="e">
        <v>#NAME?</v>
      </c>
      <c r="EE45" t="e">
        <v>#NAME?</v>
      </c>
      <c r="EF45" t="e">
        <v>#NAME?</v>
      </c>
      <c r="EG45" t="e">
        <v>#NAME?</v>
      </c>
      <c r="EH45" t="e">
        <v>#NAME?</v>
      </c>
      <c r="EI45" t="e">
        <v>#NAME?</v>
      </c>
      <c r="EJ45" t="e">
        <v>#NAME?</v>
      </c>
      <c r="EK45" t="e">
        <v>#NAME?</v>
      </c>
      <c r="EL45" t="e">
        <v>#NAME?</v>
      </c>
      <c r="EM45" t="e">
        <v>#NAME?</v>
      </c>
      <c r="EN45" t="e">
        <v>#NAME?</v>
      </c>
      <c r="EO45" t="e">
        <v>#NAME?</v>
      </c>
      <c r="EP45" t="e">
        <v>#NAME?</v>
      </c>
      <c r="EQ45" t="e">
        <v>#NAME?</v>
      </c>
    </row>
    <row r="46" spans="2:147" ht="64.5" customHeight="1" thickBot="1" x14ac:dyDescent="0.25">
      <c r="B46" s="228" t="s">
        <v>606</v>
      </c>
      <c r="C46" s="221" t="s">
        <v>867</v>
      </c>
      <c r="D46" s="48" t="s">
        <v>55</v>
      </c>
      <c r="E46" s="41" t="s">
        <v>278</v>
      </c>
      <c r="F46" s="41">
        <f>+COUNTIFS(BDPREVENTIVA22[[Nº CAMIÓN]:[Nº CAMIÓN]],$D46,BDPREVENTIVA22[[Fecha entrada]:[Fecha entrada]],"&gt;=" &amp;$L$2,BDPREVENTIVA22[[Fecha Fin]:[Fecha Fin]],"&lt;="&amp;$L$3,BDPREVENTIVA22[[Tipo de Mantenimiento]:[Tipo de Mantenimiento]],"Mensual")</f>
        <v>1</v>
      </c>
      <c r="G46" s="41">
        <f>+COUNTIFS(BDPREVENTIVA22[[Nº CAMIÓN]:[Nº CAMIÓN]],$D46,BDPREVENTIVA22[[Fecha entrada]:[Fecha entrada]],"&gt;=" &amp;$L$2,BDPREVENTIVA22[[Fecha Fin]:[Fecha Fin]],"&lt;="&amp;$L$3,BDPREVENTIVA22[[Tipo de Mantenimiento]:[Tipo de Mantenimiento]],"Semestral")+COUNTIFS(BDPREVENTIVA22[[Nº CAMIÓN]:[Nº CAMIÓN]],$D46,BDPREVENTIVA22[[Fecha entrada]:[Fecha entrada]],"&gt;=" &amp;$L$2,BDPREVENTIVA22[[Fecha Fin]:[Fecha Fin]],"&lt;="&amp;$L$3,BDPREVENTIVA22[[Tipo de Mantenimiento]:[Tipo de Mantenimiento]],"Cuatrimestral")</f>
        <v>0</v>
      </c>
      <c r="H46" s="41">
        <f>+COUNTIFS(BDPREVENTIVA22[[Nº CAMIÓN]:[Nº CAMIÓN]],$D46,BDPREVENTIVA22[[Fecha entrada]:[Fecha entrada]],"&gt;=" &amp;$L$2,BDPREVENTIVA22[[Fecha Fin]:[Fecha Fin]],"&lt;="&amp;$L$3,BDPREVENTIVA22[[Tipo de Mantenimiento]:[Tipo de Mantenimiento]],"Anual")</f>
        <v>0</v>
      </c>
      <c r="I46" s="41">
        <f t="shared" ref="I46" si="10">+SUM(F46:H46)</f>
        <v>1</v>
      </c>
      <c r="J46" s="41" t="str">
        <f>+IF(COUNTIFS(BDPREVENTIVA22[Tall/Rep],AUSERD,BDPREVENTIVA22[Nº CAMIÓN],$D46,BDPREVENTIVA22[[Fecha entrada]:[Fecha entrada]],"&gt;=" &amp;$L$2,BDPREVENTIVA22[[Fecha Fin]:[Fecha Fin]],"&lt;="&amp;$L$3)=0,"",COUNTIFS(BDPREVENTIVA22[Tall/Rep],AUSERD,BDPREVENTIVA22[Nº CAMIÓN],$D46,BDPREVENTIVA22[[Fecha entrada]:[Fecha entrada]],"&gt;=" &amp;$L$2,BDPREVENTIVA22[[Fecha Fin]:[Fecha Fin]],"&lt;="&amp;$L$3)&amp;" "&amp;AUSERD&amp;", ")&amp;IF(COUNTIFS(BDPREVENTIVA22[Tall/Rep],AAIUN,BDPREVENTIVA22[Nº CAMIÓN],$D46,BDPREVENTIVA22[[Fecha entrada]:[Fecha entrada]],"&gt;=" &amp;$L$2,BDPREVENTIVA22[[Fecha Fin]:[Fecha Fin]],"&lt;="&amp;$L$3)=0,"",COUNTIFS(BDPREVENTIVA22[Tall/Rep],AAIUN,BDPREVENTIVA22[Nº CAMIÓN],$D46,BDPREVENTIVA22[[Fecha entrada]:[Fecha entrada]],"&gt;=" &amp;$L$2,BDPREVENTIVA22[[Fecha Fin]:[Fecha Fin]],"&lt;="&amp;$L$3)&amp;" "&amp;AAIUN&amp;", ")&amp;IF(COUNTIFS(BDPREVENTIVA22[Tall/Rep],BOUJDUR,BDPREVENTIVA22[Nº CAMIÓN],$D46,BDPREVENTIVA22[[Fecha entrada]:[Fecha entrada]],"&gt;=" &amp;$L$2,BDPREVENTIVA22[[Fecha Fin]:[Fecha Fin]],"&lt;="&amp;$L$3)=0,"",COUNTIFS(BDPREVENTIVA22[Tall/Rep],BOUJDUR,BDPREVENTIVA22[Nº CAMIÓN],$D46,BDPREVENTIVA22[[Fecha entrada]:[Fecha entrada]],"&gt;=" &amp;$L$2,BDPREVENTIVA22[[Fecha Fin]:[Fecha Fin]],"&lt;="&amp;$L$3)&amp;" "&amp;BOUJDUR&amp;", ")&amp;IF(COUNTIFS(BDPREVENTIVA22[Tall/Rep],ATC,BDPREVENTIVA22[Nº CAMIÓN],$D46,BDPREVENTIVA22[[Fecha entrada]:[Fecha entrada]],"&gt;=" &amp;$L$2,BDPREVENTIVA22[[Fecha Fin]:[Fecha Fin]],"&lt;="&amp;$L$3)=0,"",COUNTIFS(BDPREVENTIVA22[Tall/Rep],ATC,BDPREVENTIVA22[Nº CAMIÓN],$D46,BDPREVENTIVA22[[Fecha entrada]:[Fecha entrada]],"&gt;=" &amp;$L$2,BDPREVENTIVA22[[Fecha Fin]:[Fecha Fin]],"&lt;="&amp;$L$3)&amp;" "&amp;ATC&amp;", ")&amp;IF(COUNTIFS(BDPREVENTIVA22[Tall/Rep],SMARA,BDPREVENTIVA22[Nº CAMIÓN],$D46,BDPREVENTIVA22[[Fecha entrada]:[Fecha entrada]],"&gt;=" &amp;$L$2,BDPREVENTIVA22[[Fecha Fin]:[Fecha Fin]],"&lt;="&amp;$L$3)=0,"",COUNTIFS(BDPREVENTIVA22[Tall/Rep],SMARA,BDPREVENTIVA22[Nº CAMIÓN],$D46,BDPREVENTIVA22[[Fecha entrada]:[Fecha entrada]],"&gt;=" &amp;$L$2,BDPREVENTIVA22[[Fecha Fin]:[Fecha Fin]],"&lt;="&amp;$L$3)&amp;" "&amp;SMARA&amp;", ")&amp;IF(COUNTIFS(BDPREVENTIVA22[Tall/Rep],DAJLA,BDPREVENTIVA22[Nº CAMIÓN],$D46,BDPREVENTIVA22[[Fecha entrada]:[Fecha entrada]],"&gt;=" &amp;$L$2,BDPREVENTIVA22[[Fecha Fin]:[Fecha Fin]],"&lt;="&amp;$L$3)=0,"",COUNTIFS(BDPREVENTIVA22[Tall/Rep],DAJLA,BDPREVENTIVA22[Nº CAMIÓN],$D46,BDPREVENTIVA22[[Fecha entrada]:[Fecha entrada]],"&gt;=" &amp;$L$2,BDPREVENTIVA22[[Fecha Fin]:[Fecha Fin]],"&lt;="&amp;$L$3)&amp;" "&amp;DAJLA&amp;", ")&amp;IF(COUNTIFS(BDPREVENTIVA22[Tall/Rep],TRANSPORT,BDPREVENTIVA22[Nº CAMIÓN],$D46,BDPREVENTIVA22[[Fecha entrada]:[Fecha entrada]],"&gt;=" &amp;$L$2,BDPREVENTIVA22[[Fecha Fin]:[Fecha Fin]],"&lt;="&amp;$L$3)=0,"",COUNTIFS(BDPREVENTIVA22[Tall/Rep],TRANSPORT,BDPREVENTIVA22[Nº CAMIÓN],$D46,BDPREVENTIVA22[[Fecha entrada]:[Fecha entrada]],"&gt;=" &amp;$L$2,BDPREVENTIVA22[[Fecha Fin]:[Fecha Fin]],"&lt;="&amp;$L$3)&amp;" "&amp;TRANSPORT&amp;", ")</f>
        <v xml:space="preserve">1 TR BOUJDUR, </v>
      </c>
      <c r="K46" s="42" t="str">
        <f t="shared" si="4"/>
        <v/>
      </c>
      <c r="L46" s="230" t="str">
        <f>+IF(SUMIFS(BDPREVENTIVA22[[coste mantenimiento]:[coste mantenimiento]],BDPREVENTIVA22[[Nº CAMIÓN]:[Nº CAMIÓN]],$D46,BDPREVENTIVA22[Fecha entrada],"&gt;="&amp;$L$2,BDPREVENTIVA22[Fecha entrada],"&lt;="&amp;$L$3)=0,"",SUMIFS(BDPREVENTIVA22[[coste mantenimiento]:[coste mantenimiento]],BDPREVENTIVA22[[Nº CAMIÓN]:[Nº CAMIÓN]],$D46,BDPREVENTIVA22[Fecha entrada],"&gt;="&amp;$L$2,BDPREVENTIVA22[Fecha entrada],"&lt;="&amp;$L$3))</f>
        <v/>
      </c>
      <c r="M46" s="41"/>
      <c r="O46" s="563"/>
      <c r="P46" s="563"/>
      <c r="Q46" s="563"/>
      <c r="R46" s="563"/>
      <c r="V46" s="38"/>
      <c r="AW46" t="str">
        <f>+IF(SUMIFS(BDPREVENTIVA22[Aceite Motor],BDPREVENTIVA22[[Nº CAMIÓN]:[Nº CAMIÓN]],$D46,BDPREVENTIVA22[[Fecha entrada]:[Fecha entrada]],"&gt;=" &amp;$L$2,BDPREVENTIVA22[[Fecha Fin]:[Fecha Fin]],"&lt;="&amp;$L$3)=0,"",SUMIFS(BDPREVENTIVA22[Aceite Motor],BDPREVENTIVA22[[Nº CAMIÓN]:[Nº CAMIÓN]],$D46,BDPREVENTIVA22[[Fecha entrada]:[Fecha entrada]],"&gt;=" &amp;$L$2,BDPREVENTIVA22[[Fecha Fin]:[Fecha Fin]],"&lt;="&amp;$L$3)&amp;" litros "&amp;BDPREVENTIVA22[[#Headers],[Aceite Motor]]&amp;", ")</f>
        <v/>
      </c>
      <c r="AX46" t="str">
        <f>+IF(SUMIFS(BDPREVENTIVA22[Anticongelante],BDPREVENTIVA22[[Nº CAMIÓN]:[Nº CAMIÓN]],$D46,BDPREVENTIVA22[[Fecha entrada]:[Fecha entrada]],"&gt;=" &amp;$L$2,BDPREVENTIVA22[[Fecha Fin]:[Fecha Fin]],"&lt;="&amp;$L$3)=0,"",SUMIFS(BDPREVENTIVA22[Anticongelante],BDPREVENTIVA22[[Nº CAMIÓN]:[Nº CAMIÓN]],$D46,BDPREVENTIVA22[[Fecha entrada]:[Fecha entrada]],"&gt;=" &amp;$L$2,BDPREVENTIVA22[[Fecha Fin]:[Fecha Fin]],"&lt;="&amp;$L$3)&amp;" litros "&amp;BDPREVENTIVA22[[#Headers],[Anticongelante]]&amp;", ")</f>
        <v/>
      </c>
      <c r="AY46" t="str">
        <f>+IF(SUMIFS(BDPREVENTIVA22[Liquido de Embrague],BDPREVENTIVA22[[Nº CAMIÓN]:[Nº CAMIÓN]],$D46,BDPREVENTIVA22[[Fecha entrada]:[Fecha entrada]],"&gt;=" &amp;$L$2,BDPREVENTIVA22[[Fecha Fin]:[Fecha Fin]],"&lt;="&amp;$L$3)=0,"",SUMIFS(BDPREVENTIVA22[Liquido de Embrague],BDPREVENTIVA22[[Nº CAMIÓN]:[Nº CAMIÓN]],$D46,BDPREVENTIVA22[[Fecha entrada]:[Fecha entrada]],"&gt;=" &amp;$L$2,BDPREVENTIVA22[[Fecha Fin]:[Fecha Fin]],"&lt;="&amp;$L$3)&amp;" litros "&amp;BDPREVENTIVA22[[#Headers],[Liquido de Embrague]]&amp;", ")</f>
        <v/>
      </c>
      <c r="AZ46" t="str">
        <f>+IF(SUMIFS(BDPREVENTIVA22[Liquido Direccion],BDPREVENTIVA22[[Nº CAMIÓN]:[Nº CAMIÓN]],$D46,BDPREVENTIVA22[[Fecha entrada]:[Fecha entrada]],"&gt;=" &amp;$L$2,BDPREVENTIVA22[[Fecha Fin]:[Fecha Fin]],"&lt;="&amp;$L$3)=0,"",SUMIFS(BDPREVENTIVA22[Liquido Direccion],BDPREVENTIVA22[[Nº CAMIÓN]:[Nº CAMIÓN]],$D46,BDPREVENTIVA22[[Fecha entrada]:[Fecha entrada]],"&gt;=" &amp;$L$2,BDPREVENTIVA22[[Fecha Fin]:[Fecha Fin]],"&lt;="&amp;$L$3)&amp;" litros "&amp;BDPREVENTIVA22[[#Headers],[Liquido Direccion]]&amp;", ")</f>
        <v/>
      </c>
      <c r="BA46" t="str">
        <f>+IF(SUMIFS(BDPREVENTIVA22[Liquido de Freno],BDPREVENTIVA22[[Nº CAMIÓN]:[Nº CAMIÓN]],$D46,BDPREVENTIVA22[[Fecha entrada]:[Fecha entrada]],"&gt;=" &amp;$L$2,BDPREVENTIVA22[[Fecha Fin]:[Fecha Fin]],"&lt;="&amp;$L$3)=0,"",SUMIFS(BDPREVENTIVA22[Liquido de Freno],BDPREVENTIVA22[[Nº CAMIÓN]:[Nº CAMIÓN]],$D46,BDPREVENTIVA22[[Fecha entrada]:[Fecha entrada]],"&gt;=" &amp;$L$2,BDPREVENTIVA22[[Fecha Fin]:[Fecha Fin]],"&lt;="&amp;$L$3)&amp;" litros "&amp;BDPREVENTIVA22[[#Headers],[Liquido de Freno]]&amp;", ")</f>
        <v/>
      </c>
      <c r="BB46" t="str">
        <f>+IF(SUMIFS(BDPREVENTIVA22[Agua Destilada],BDPREVENTIVA22[[Nº CAMIÓN]:[Nº CAMIÓN]],$D46,BDPREVENTIVA22[[Fecha entrada]:[Fecha entrada]],"&gt;=" &amp;$L$2,BDPREVENTIVA22[[Fecha Fin]:[Fecha Fin]],"&lt;="&amp;$L$3)=0,"",SUMIFS(BDPREVENTIVA22[Agua Destilada],BDPREVENTIVA22[[Nº CAMIÓN]:[Nº CAMIÓN]],$D46,BDPREVENTIVA22[[Fecha entrada]:[Fecha entrada]],"&gt;=" &amp;$L$2,BDPREVENTIVA22[[Fecha Fin]:[Fecha Fin]],"&lt;="&amp;$L$3)&amp;" litros "&amp;BDPREVENTIVA22[[#Headers],[Agua Destilada]]&amp;", ")</f>
        <v/>
      </c>
      <c r="BC46" t="str">
        <f>+IF(SUMIFS(BDPREVENTIVA22[Aceite Caja Cambios],BDPREVENTIVA22[[Nº CAMIÓN]:[Nº CAMIÓN]],$D46,BDPREVENTIVA22[[Fecha entrada]:[Fecha entrada]],"&gt;=" &amp;$L$2,BDPREVENTIVA22[[Fecha Fin]:[Fecha Fin]],"&lt;="&amp;$L$3)=0,"",SUMIFS(BDPREVENTIVA22[Aceite Caja Cambios],BDPREVENTIVA22[[Nº CAMIÓN]:[Nº CAMIÓN]],$D46,BDPREVENTIVA22[[Fecha entrada]:[Fecha entrada]],"&gt;=" &amp;$L$2,BDPREVENTIVA22[[Fecha Fin]:[Fecha Fin]],"&lt;="&amp;$L$3)&amp;" litros "&amp;BDPREVENTIVA22[[#Headers],[Aceite Caja Cambios]]&amp;", ")</f>
        <v/>
      </c>
      <c r="BD46" t="str">
        <f>+IF(SUMIFS(BDPREVENTIVA22[Acido Baterias],BDPREVENTIVA22[[Nº CAMIÓN]:[Nº CAMIÓN]],$D46,BDPREVENTIVA22[[Fecha entrada]:[Fecha entrada]],"&gt;=" &amp;$L$2,BDPREVENTIVA22[[Fecha Fin]:[Fecha Fin]],"&lt;="&amp;$L$3)=0,"",SUMIFS(BDPREVENTIVA22[Acido Baterias],BDPREVENTIVA22[[Nº CAMIÓN]:[Nº CAMIÓN]],$D46,BDPREVENTIVA22[[Fecha entrada]:[Fecha entrada]],"&gt;=" &amp;$L$2,BDPREVENTIVA22[[Fecha Fin]:[Fecha Fin]],"&lt;="&amp;$L$3)&amp;" litros "&amp;BDPREVENTIVA22[[#Headers],[Acido Baterias]]&amp;", ")</f>
        <v/>
      </c>
      <c r="BE46" t="str">
        <f>+IF(SUMIFS(BDPREVENTIVA22[Grasa],BDPREVENTIVA22[[Nº CAMIÓN]:[Nº CAMIÓN]],$D46,BDPREVENTIVA22[[Fecha entrada]:[Fecha entrada]],"&gt;=" &amp;$L$2,BDPREVENTIVA22[[Fecha Fin]:[Fecha Fin]],"&lt;="&amp;$L$3)=0,"",SUMIFS(BDPREVENTIVA22[Grasa],BDPREVENTIVA22[[Nº CAMIÓN]:[Nº CAMIÓN]],$D46,BDPREVENTIVA22[[Fecha entrada]:[Fecha entrada]],"&gt;=" &amp;$L$2,BDPREVENTIVA22[[Fecha Fin]:[Fecha Fin]],"&lt;="&amp;$L$3)&amp;" kilos "&amp;BDPREVENTIVA22[[#Headers],[Grasa]]&amp;", ")</f>
        <v/>
      </c>
      <c r="BF46" t="str">
        <f>+IF(SUMIFS(BDPREVENTIVA22[Filtro de Aceite],BDPREVENTIVA22[[Nº CAMIÓN]:[Nº CAMIÓN]],$D46,BDPREVENTIVA22[[Fecha entrada]:[Fecha entrada]],"&gt;=" &amp;$L$2,BDPREVENTIVA22[[Fecha Fin]:[Fecha Fin]],"&lt;="&amp;$L$3)=0,"",SUMIFS(BDPREVENTIVA22[Filtro de Aceite],BDPREVENTIVA22[[Nº CAMIÓN]:[Nº CAMIÓN]],$D46,BDPREVENTIVA22[[Fecha entrada]:[Fecha entrada]],"&gt;=" &amp;$L$2,BDPREVENTIVA22[[Fecha Fin]:[Fecha Fin]],"&lt;="&amp;$L$3)&amp;" uds "&amp;BDPREVENTIVA22[[#Headers],[Filtro de Aceite]]&amp;", ")</f>
        <v/>
      </c>
      <c r="BG46" t="str">
        <f>+IF(SUMIFS(BDPREVENTIVA22[Filtro de Aire],BDPREVENTIVA22[[Nº CAMIÓN]:[Nº CAMIÓN]],$D46,BDPREVENTIVA22[[Fecha entrada]:[Fecha entrada]],"&gt;=" &amp;$L$2,BDPREVENTIVA22[[Fecha Fin]:[Fecha Fin]],"&lt;="&amp;$L$3)=0,"",SUMIFS(BDPREVENTIVA22[Filtro de Aire],BDPREVENTIVA22[[Nº CAMIÓN]:[Nº CAMIÓN]],$D46,BDPREVENTIVA22[[Fecha entrada]:[Fecha entrada]],"&gt;=" &amp;$L$2,BDPREVENTIVA22[[Fecha Fin]:[Fecha Fin]],"&lt;="&amp;$L$3)&amp;" uds "&amp;BDPREVENTIVA22[[#Headers],[Filtro de Aire]]&amp;", ")</f>
        <v/>
      </c>
      <c r="BH46" t="str">
        <f>+IF(SUMIFS(BDPREVENTIVA22[Filtro de Gasoil],BDPREVENTIVA22[[Nº CAMIÓN]:[Nº CAMIÓN]],$D46,BDPREVENTIVA22[[Fecha entrada]:[Fecha entrada]],"&gt;=" &amp;$L$2,BDPREVENTIVA22[[Fecha Fin]:[Fecha Fin]],"&lt;="&amp;$L$3)=0,"",SUMIFS(BDPREVENTIVA22[Filtro de Gasoil],BDPREVENTIVA22[[Nº CAMIÓN]:[Nº CAMIÓN]],$D46,BDPREVENTIVA22[[Fecha entrada]:[Fecha entrada]],"&gt;=" &amp;$L$2,BDPREVENTIVA22[[Fecha Fin]:[Fecha Fin]],"&lt;="&amp;$L$3)&amp;" uds "&amp;BDPREVENTIVA22[[#Headers],[Filtro de Gasoil]]&amp;", ")</f>
        <v/>
      </c>
      <c r="BI46" t="str">
        <f>+IF(SUMIFS(BDPREVENTIVA22[Filtro Hidraulico],BDPREVENTIVA22[[Nº CAMIÓN]:[Nº CAMIÓN]],$D46,BDPREVENTIVA22[[Fecha entrada]:[Fecha entrada]],"&gt;=" &amp;$L$2,BDPREVENTIVA22[[Fecha Fin]:[Fecha Fin]],"&lt;="&amp;$L$3)=0,"",SUMIFS(BDPREVENTIVA22[Filtro Hidraulico],BDPREVENTIVA22[[Nº CAMIÓN]:[Nº CAMIÓN]],$D46,BDPREVENTIVA22[[Fecha entrada]:[Fecha entrada]],"&gt;=" &amp;$L$2,BDPREVENTIVA22[[Fecha Fin]:[Fecha Fin]],"&lt;="&amp;$L$3)&amp;" uds "&amp;BDPREVENTIVA22[[#Headers],[Filtro Hidraulico]]&amp;", ")</f>
        <v/>
      </c>
      <c r="BJ46" t="str">
        <f>+IF(SUMIFS(BDPREVENTIVA22[Filtro Separador de Gasoil],BDPREVENTIVA22[[Nº CAMIÓN]:[Nº CAMIÓN]],$D46,BDPREVENTIVA22[[Fecha entrada]:[Fecha entrada]],"&gt;=" &amp;$L$2,BDPREVENTIVA22[[Fecha Fin]:[Fecha Fin]],"&lt;="&amp;$L$3)=0,"",SUMIFS(BDPREVENTIVA22[Filtro Separador de Gasoil],BDPREVENTIVA22[[Nº CAMIÓN]:[Nº CAMIÓN]],$D46,BDPREVENTIVA22[[Fecha entrada]:[Fecha entrada]],"&gt;=" &amp;$L$2,BDPREVENTIVA22[[Fecha Fin]:[Fecha Fin]],"&lt;="&amp;$L$3)&amp;" uds "&amp;BDPREVENTIVA22[[#Headers],[Filtro Separador de Gasoil]]&amp;", ")</f>
        <v/>
      </c>
      <c r="BK46" t="str">
        <f>+IF(SUMIFS(BDPREVENTIVA22[Pre-Filtro de Gasoil],BDPREVENTIVA22[[Nº CAMIÓN]:[Nº CAMIÓN]],$D46,BDPREVENTIVA22[[Fecha entrada]:[Fecha entrada]],"&gt;=" &amp;$L$2,BDPREVENTIVA22[[Fecha Fin]:[Fecha Fin]],"&lt;="&amp;$L$3)=0,"",SUMIFS(BDPREVENTIVA22[Pre-Filtro de Gasoil],BDPREVENTIVA22[[Nº CAMIÓN]:[Nº CAMIÓN]],$D46,BDPREVENTIVA22[[Fecha entrada]:[Fecha entrada]],"&gt;=" &amp;$L$2,BDPREVENTIVA22[[Fecha Fin]:[Fecha Fin]],"&lt;="&amp;$L$3)&amp;" uds "&amp;BDPREVENTIVA22[[#Headers],[Pre-Filtro de Gasoil]]&amp;", ")</f>
        <v/>
      </c>
      <c r="EC46" t="e">
        <v>#NAME?</v>
      </c>
      <c r="ED46" t="e">
        <v>#NAME?</v>
      </c>
      <c r="EE46" t="e">
        <v>#NAME?</v>
      </c>
      <c r="EF46" t="e">
        <v>#NAME?</v>
      </c>
      <c r="EG46" t="e">
        <v>#NAME?</v>
      </c>
      <c r="EH46" t="e">
        <v>#NAME?</v>
      </c>
      <c r="EI46" t="e">
        <v>#NAME?</v>
      </c>
      <c r="EJ46" t="e">
        <v>#NAME?</v>
      </c>
      <c r="EK46" t="e">
        <v>#NAME?</v>
      </c>
      <c r="EL46" t="e">
        <v>#NAME?</v>
      </c>
      <c r="EM46" t="e">
        <v>#NAME?</v>
      </c>
      <c r="EN46" t="e">
        <v>#NAME?</v>
      </c>
      <c r="EO46" t="e">
        <v>#NAME?</v>
      </c>
      <c r="EP46" t="e">
        <v>#NAME?</v>
      </c>
      <c r="EQ46" t="e">
        <v>#NAME?</v>
      </c>
    </row>
    <row r="47" spans="2:147" ht="19.5" thickBot="1" x14ac:dyDescent="0.25">
      <c r="B47" s="540"/>
      <c r="C47" s="541"/>
      <c r="D47" s="54" t="s">
        <v>27</v>
      </c>
      <c r="E47" s="54"/>
      <c r="F47" s="52">
        <f>+SUM(F46)</f>
        <v>1</v>
      </c>
      <c r="G47" s="52">
        <f t="shared" ref="G47:H47" si="11">+SUM(G46)</f>
        <v>0</v>
      </c>
      <c r="H47" s="52">
        <f t="shared" si="11"/>
        <v>0</v>
      </c>
      <c r="I47" s="52">
        <f>+SUM(I46)</f>
        <v>1</v>
      </c>
      <c r="J47" s="52"/>
      <c r="K47" s="52"/>
      <c r="L47" s="119">
        <f>+SUM(L46)</f>
        <v>0</v>
      </c>
      <c r="M47" s="52"/>
      <c r="O47" s="49"/>
      <c r="P47" s="44"/>
      <c r="Q47" s="44"/>
      <c r="R47" s="44"/>
      <c r="S47" s="44"/>
      <c r="T47" s="44"/>
      <c r="U47" s="44"/>
      <c r="V47" s="44"/>
      <c r="AW47" t="str">
        <f>+IF(SUMIFS(BDPREVENTIVA22[Aceite Motor],BDPREVENTIVA22[[Nº CAMIÓN]:[Nº CAMIÓN]],$D47,BDPREVENTIVA22[[Fecha entrada]:[Fecha entrada]],"&gt;=" &amp;$L$2,BDPREVENTIVA22[[Fecha Fin]:[Fecha Fin]],"&lt;="&amp;$L$3)=0,"",SUMIFS(BDPREVENTIVA22[Aceite Motor],BDPREVENTIVA22[[Nº CAMIÓN]:[Nº CAMIÓN]],$D47,BDPREVENTIVA22[[Fecha entrada]:[Fecha entrada]],"&gt;=" &amp;$L$2,BDPREVENTIVA22[[Fecha Fin]:[Fecha Fin]],"&lt;="&amp;$L$3)&amp;" litros "&amp;BDPREVENTIVA22[[#Headers],[Aceite Motor]]&amp;", ")</f>
        <v/>
      </c>
      <c r="AX47" t="str">
        <f>+IF(SUMIFS(BDPREVENTIVA22[Anticongelante],BDPREVENTIVA22[[Nº CAMIÓN]:[Nº CAMIÓN]],$D47,BDPREVENTIVA22[[Fecha entrada]:[Fecha entrada]],"&gt;=" &amp;$L$2,BDPREVENTIVA22[[Fecha Fin]:[Fecha Fin]],"&lt;="&amp;$L$3)=0,"",SUMIFS(BDPREVENTIVA22[Anticongelante],BDPREVENTIVA22[[Nº CAMIÓN]:[Nº CAMIÓN]],$D47,BDPREVENTIVA22[[Fecha entrada]:[Fecha entrada]],"&gt;=" &amp;$L$2,BDPREVENTIVA22[[Fecha Fin]:[Fecha Fin]],"&lt;="&amp;$L$3)&amp;" litros "&amp;BDPREVENTIVA22[[#Headers],[Anticongelante]]&amp;", ")</f>
        <v/>
      </c>
      <c r="AY47" t="str">
        <f>+IF(SUMIFS(BDPREVENTIVA22[Liquido de Embrague],BDPREVENTIVA22[[Nº CAMIÓN]:[Nº CAMIÓN]],$D47,BDPREVENTIVA22[[Fecha entrada]:[Fecha entrada]],"&gt;=" &amp;$L$2,BDPREVENTIVA22[[Fecha Fin]:[Fecha Fin]],"&lt;="&amp;$L$3)=0,"",SUMIFS(BDPREVENTIVA22[Liquido de Embrague],BDPREVENTIVA22[[Nº CAMIÓN]:[Nº CAMIÓN]],$D47,BDPREVENTIVA22[[Fecha entrada]:[Fecha entrada]],"&gt;=" &amp;$L$2,BDPREVENTIVA22[[Fecha Fin]:[Fecha Fin]],"&lt;="&amp;$L$3)&amp;" litros "&amp;BDPREVENTIVA22[[#Headers],[Liquido de Embrague]]&amp;", ")</f>
        <v/>
      </c>
      <c r="AZ47" t="str">
        <f>+IF(SUMIFS(BDPREVENTIVA22[Liquido Direccion],BDPREVENTIVA22[[Nº CAMIÓN]:[Nº CAMIÓN]],$D47,BDPREVENTIVA22[[Fecha entrada]:[Fecha entrada]],"&gt;=" &amp;$L$2,BDPREVENTIVA22[[Fecha Fin]:[Fecha Fin]],"&lt;="&amp;$L$3)=0,"",SUMIFS(BDPREVENTIVA22[Liquido Direccion],BDPREVENTIVA22[[Nº CAMIÓN]:[Nº CAMIÓN]],$D47,BDPREVENTIVA22[[Fecha entrada]:[Fecha entrada]],"&gt;=" &amp;$L$2,BDPREVENTIVA22[[Fecha Fin]:[Fecha Fin]],"&lt;="&amp;$L$3)&amp;" litros "&amp;BDPREVENTIVA22[[#Headers],[Liquido Direccion]]&amp;", ")</f>
        <v/>
      </c>
      <c r="BA47" t="str">
        <f>+IF(SUMIFS(BDPREVENTIVA22[Liquido de Freno],BDPREVENTIVA22[[Nº CAMIÓN]:[Nº CAMIÓN]],$D47,BDPREVENTIVA22[[Fecha entrada]:[Fecha entrada]],"&gt;=" &amp;$L$2,BDPREVENTIVA22[[Fecha Fin]:[Fecha Fin]],"&lt;="&amp;$L$3)=0,"",SUMIFS(BDPREVENTIVA22[Liquido de Freno],BDPREVENTIVA22[[Nº CAMIÓN]:[Nº CAMIÓN]],$D47,BDPREVENTIVA22[[Fecha entrada]:[Fecha entrada]],"&gt;=" &amp;$L$2,BDPREVENTIVA22[[Fecha Fin]:[Fecha Fin]],"&lt;="&amp;$L$3)&amp;" litros "&amp;BDPREVENTIVA22[[#Headers],[Liquido de Freno]]&amp;", ")</f>
        <v/>
      </c>
      <c r="BB47" t="str">
        <f>+IF(SUMIFS(BDPREVENTIVA22[Agua Destilada],BDPREVENTIVA22[[Nº CAMIÓN]:[Nº CAMIÓN]],$D47,BDPREVENTIVA22[[Fecha entrada]:[Fecha entrada]],"&gt;=" &amp;$L$2,BDPREVENTIVA22[[Fecha Fin]:[Fecha Fin]],"&lt;="&amp;$L$3)=0,"",SUMIFS(BDPREVENTIVA22[Agua Destilada],BDPREVENTIVA22[[Nº CAMIÓN]:[Nº CAMIÓN]],$D47,BDPREVENTIVA22[[Fecha entrada]:[Fecha entrada]],"&gt;=" &amp;$L$2,BDPREVENTIVA22[[Fecha Fin]:[Fecha Fin]],"&lt;="&amp;$L$3)&amp;" litros "&amp;BDPREVENTIVA22[[#Headers],[Agua Destilada]]&amp;", ")</f>
        <v/>
      </c>
      <c r="BC47" t="str">
        <f>+IF(SUMIFS(BDPREVENTIVA22[Aceite Caja Cambios],BDPREVENTIVA22[[Nº CAMIÓN]:[Nº CAMIÓN]],$D47,BDPREVENTIVA22[[Fecha entrada]:[Fecha entrada]],"&gt;=" &amp;$L$2,BDPREVENTIVA22[[Fecha Fin]:[Fecha Fin]],"&lt;="&amp;$L$3)=0,"",SUMIFS(BDPREVENTIVA22[Aceite Caja Cambios],BDPREVENTIVA22[[Nº CAMIÓN]:[Nº CAMIÓN]],$D47,BDPREVENTIVA22[[Fecha entrada]:[Fecha entrada]],"&gt;=" &amp;$L$2,BDPREVENTIVA22[[Fecha Fin]:[Fecha Fin]],"&lt;="&amp;$L$3)&amp;" litros "&amp;BDPREVENTIVA22[[#Headers],[Aceite Caja Cambios]]&amp;", ")</f>
        <v/>
      </c>
      <c r="BD47" t="str">
        <f>+IF(SUMIFS(BDPREVENTIVA22[Acido Baterias],BDPREVENTIVA22[[Nº CAMIÓN]:[Nº CAMIÓN]],$D47,BDPREVENTIVA22[[Fecha entrada]:[Fecha entrada]],"&gt;=" &amp;$L$2,BDPREVENTIVA22[[Fecha Fin]:[Fecha Fin]],"&lt;="&amp;$L$3)=0,"",SUMIFS(BDPREVENTIVA22[Acido Baterias],BDPREVENTIVA22[[Nº CAMIÓN]:[Nº CAMIÓN]],$D47,BDPREVENTIVA22[[Fecha entrada]:[Fecha entrada]],"&gt;=" &amp;$L$2,BDPREVENTIVA22[[Fecha Fin]:[Fecha Fin]],"&lt;="&amp;$L$3)&amp;" litros "&amp;BDPREVENTIVA22[[#Headers],[Acido Baterias]]&amp;", ")</f>
        <v/>
      </c>
      <c r="BE47" t="str">
        <f>+IF(SUMIFS(BDPREVENTIVA22[Grasa],BDPREVENTIVA22[[Nº CAMIÓN]:[Nº CAMIÓN]],$D47,BDPREVENTIVA22[[Fecha entrada]:[Fecha entrada]],"&gt;=" &amp;$L$2,BDPREVENTIVA22[[Fecha Fin]:[Fecha Fin]],"&lt;="&amp;$L$3)=0,"",SUMIFS(BDPREVENTIVA22[Grasa],BDPREVENTIVA22[[Nº CAMIÓN]:[Nº CAMIÓN]],$D47,BDPREVENTIVA22[[Fecha entrada]:[Fecha entrada]],"&gt;=" &amp;$L$2,BDPREVENTIVA22[[Fecha Fin]:[Fecha Fin]],"&lt;="&amp;$L$3)&amp;" kilos "&amp;BDPREVENTIVA22[[#Headers],[Grasa]]&amp;", ")</f>
        <v/>
      </c>
      <c r="BF47" t="str">
        <f>+IF(SUMIFS(BDPREVENTIVA22[Filtro de Aceite],BDPREVENTIVA22[[Nº CAMIÓN]:[Nº CAMIÓN]],$D47,BDPREVENTIVA22[[Fecha entrada]:[Fecha entrada]],"&gt;=" &amp;$L$2,BDPREVENTIVA22[[Fecha Fin]:[Fecha Fin]],"&lt;="&amp;$L$3)=0,"",SUMIFS(BDPREVENTIVA22[Filtro de Aceite],BDPREVENTIVA22[[Nº CAMIÓN]:[Nº CAMIÓN]],$D47,BDPREVENTIVA22[[Fecha entrada]:[Fecha entrada]],"&gt;=" &amp;$L$2,BDPREVENTIVA22[[Fecha Fin]:[Fecha Fin]],"&lt;="&amp;$L$3)&amp;" uds "&amp;BDPREVENTIVA22[[#Headers],[Filtro de Aceite]]&amp;", ")</f>
        <v/>
      </c>
      <c r="BG47" t="str">
        <f>+IF(SUMIFS(BDPREVENTIVA22[Filtro de Aire],BDPREVENTIVA22[[Nº CAMIÓN]:[Nº CAMIÓN]],$D47,BDPREVENTIVA22[[Fecha entrada]:[Fecha entrada]],"&gt;=" &amp;$L$2,BDPREVENTIVA22[[Fecha Fin]:[Fecha Fin]],"&lt;="&amp;$L$3)=0,"",SUMIFS(BDPREVENTIVA22[Filtro de Aire],BDPREVENTIVA22[[Nº CAMIÓN]:[Nº CAMIÓN]],$D47,BDPREVENTIVA22[[Fecha entrada]:[Fecha entrada]],"&gt;=" &amp;$L$2,BDPREVENTIVA22[[Fecha Fin]:[Fecha Fin]],"&lt;="&amp;$L$3)&amp;" uds "&amp;BDPREVENTIVA22[[#Headers],[Filtro de Aire]]&amp;", ")</f>
        <v/>
      </c>
      <c r="BH47" t="str">
        <f>+IF(SUMIFS(BDPREVENTIVA22[Filtro de Gasoil],BDPREVENTIVA22[[Nº CAMIÓN]:[Nº CAMIÓN]],$D47,BDPREVENTIVA22[[Fecha entrada]:[Fecha entrada]],"&gt;=" &amp;$L$2,BDPREVENTIVA22[[Fecha Fin]:[Fecha Fin]],"&lt;="&amp;$L$3)=0,"",SUMIFS(BDPREVENTIVA22[Filtro de Gasoil],BDPREVENTIVA22[[Nº CAMIÓN]:[Nº CAMIÓN]],$D47,BDPREVENTIVA22[[Fecha entrada]:[Fecha entrada]],"&gt;=" &amp;$L$2,BDPREVENTIVA22[[Fecha Fin]:[Fecha Fin]],"&lt;="&amp;$L$3)&amp;" uds "&amp;BDPREVENTIVA22[[#Headers],[Filtro de Gasoil]]&amp;", ")</f>
        <v/>
      </c>
      <c r="BI47" t="str">
        <f>+IF(SUMIFS(BDPREVENTIVA22[Filtro Hidraulico],BDPREVENTIVA22[[Nº CAMIÓN]:[Nº CAMIÓN]],$D47,BDPREVENTIVA22[[Fecha entrada]:[Fecha entrada]],"&gt;=" &amp;$L$2,BDPREVENTIVA22[[Fecha Fin]:[Fecha Fin]],"&lt;="&amp;$L$3)=0,"",SUMIFS(BDPREVENTIVA22[Filtro Hidraulico],BDPREVENTIVA22[[Nº CAMIÓN]:[Nº CAMIÓN]],$D47,BDPREVENTIVA22[[Fecha entrada]:[Fecha entrada]],"&gt;=" &amp;$L$2,BDPREVENTIVA22[[Fecha Fin]:[Fecha Fin]],"&lt;="&amp;$L$3)&amp;" uds "&amp;BDPREVENTIVA22[[#Headers],[Filtro Hidraulico]]&amp;", ")</f>
        <v/>
      </c>
      <c r="BJ47" t="str">
        <f>+IF(SUMIFS(BDPREVENTIVA22[Filtro Separador de Gasoil],BDPREVENTIVA22[[Nº CAMIÓN]:[Nº CAMIÓN]],$D47,BDPREVENTIVA22[[Fecha entrada]:[Fecha entrada]],"&gt;=" &amp;$L$2,BDPREVENTIVA22[[Fecha Fin]:[Fecha Fin]],"&lt;="&amp;$L$3)=0,"",SUMIFS(BDPREVENTIVA22[Filtro Separador de Gasoil],BDPREVENTIVA22[[Nº CAMIÓN]:[Nº CAMIÓN]],$D47,BDPREVENTIVA22[[Fecha entrada]:[Fecha entrada]],"&gt;=" &amp;$L$2,BDPREVENTIVA22[[Fecha Fin]:[Fecha Fin]],"&lt;="&amp;$L$3)&amp;" uds "&amp;BDPREVENTIVA22[[#Headers],[Filtro Separador de Gasoil]]&amp;", ")</f>
        <v/>
      </c>
      <c r="BK47" t="str">
        <f>+IF(SUMIFS(BDPREVENTIVA22[Pre-Filtro de Gasoil],BDPREVENTIVA22[[Nº CAMIÓN]:[Nº CAMIÓN]],$D47,BDPREVENTIVA22[[Fecha entrada]:[Fecha entrada]],"&gt;=" &amp;$L$2,BDPREVENTIVA22[[Fecha Fin]:[Fecha Fin]],"&lt;="&amp;$L$3)=0,"",SUMIFS(BDPREVENTIVA22[Pre-Filtro de Gasoil],BDPREVENTIVA22[[Nº CAMIÓN]:[Nº CAMIÓN]],$D47,BDPREVENTIVA22[[Fecha entrada]:[Fecha entrada]],"&gt;=" &amp;$L$2,BDPREVENTIVA22[[Fecha Fin]:[Fecha Fin]],"&lt;="&amp;$L$3)&amp;" uds "&amp;BDPREVENTIVA22[[#Headers],[Pre-Filtro de Gasoil]]&amp;", ")</f>
        <v/>
      </c>
      <c r="EC47" t="e">
        <v>#NAME?</v>
      </c>
      <c r="ED47" t="e">
        <v>#NAME?</v>
      </c>
      <c r="EE47" t="e">
        <v>#NAME?</v>
      </c>
      <c r="EF47" t="e">
        <v>#NAME?</v>
      </c>
      <c r="EG47" t="e">
        <v>#NAME?</v>
      </c>
      <c r="EH47" t="e">
        <v>#NAME?</v>
      </c>
      <c r="EI47" t="e">
        <v>#NAME?</v>
      </c>
      <c r="EJ47" t="e">
        <v>#NAME?</v>
      </c>
      <c r="EK47" t="e">
        <v>#NAME?</v>
      </c>
      <c r="EL47" t="e">
        <v>#NAME?</v>
      </c>
      <c r="EM47" t="e">
        <v>#NAME?</v>
      </c>
      <c r="EN47" t="e">
        <v>#NAME?</v>
      </c>
      <c r="EO47" t="e">
        <v>#NAME?</v>
      </c>
      <c r="EP47" t="e">
        <v>#NAME?</v>
      </c>
      <c r="EQ47" t="e">
        <v>#NAME?</v>
      </c>
    </row>
    <row r="48" spans="2:147" ht="64.5" customHeight="1" x14ac:dyDescent="0.2">
      <c r="B48" s="546" t="s">
        <v>178</v>
      </c>
      <c r="C48" s="221" t="s">
        <v>867</v>
      </c>
      <c r="D48" s="46" t="s">
        <v>125</v>
      </c>
      <c r="E48" s="47">
        <v>559994</v>
      </c>
      <c r="F48" s="47">
        <f>+COUNTIFS(BDPREVENTIVA22[[Nº CAMIÓN]:[Nº CAMIÓN]],$D48,BDPREVENTIVA22[[Fecha entrada]:[Fecha entrada]],"&gt;=" &amp;$L$2,BDPREVENTIVA22[[Fecha Fin]:[Fecha Fin]],"&lt;="&amp;$L$3,BDPREVENTIVA22[[Tipo de Mantenimiento]:[Tipo de Mantenimiento]],"Mensual")</f>
        <v>1</v>
      </c>
      <c r="G48" s="47">
        <f>+COUNTIFS(BDPREVENTIVA22[[Nº CAMIÓN]:[Nº CAMIÓN]],$D48,BDPREVENTIVA22[[Fecha entrada]:[Fecha entrada]],"&gt;=" &amp;$L$2,BDPREVENTIVA22[[Fecha Fin]:[Fecha Fin]],"&lt;="&amp;$L$3,BDPREVENTIVA22[[Tipo de Mantenimiento]:[Tipo de Mantenimiento]],"Semestral")+COUNTIFS(BDPREVENTIVA22[[Nº CAMIÓN]:[Nº CAMIÓN]],$D48,BDPREVENTIVA22[[Fecha entrada]:[Fecha entrada]],"&gt;=" &amp;$L$2,BDPREVENTIVA22[[Fecha Fin]:[Fecha Fin]],"&lt;="&amp;$L$3,BDPREVENTIVA22[[Tipo de Mantenimiento]:[Tipo de Mantenimiento]],"Cuatrimestral")</f>
        <v>0</v>
      </c>
      <c r="H48" s="47">
        <f>+COUNTIFS(BDPREVENTIVA22[[Nº CAMIÓN]:[Nº CAMIÓN]],$D48,BDPREVENTIVA22[[Fecha entrada]:[Fecha entrada]],"&gt;=" &amp;$L$2,BDPREVENTIVA22[[Fecha Fin]:[Fecha Fin]],"&lt;="&amp;$L$3,BDPREVENTIVA22[[Tipo de Mantenimiento]:[Tipo de Mantenimiento]],"Anual")</f>
        <v>0</v>
      </c>
      <c r="I48" s="47">
        <f t="shared" ref="I48" si="12">+SUM(F48:H48)</f>
        <v>1</v>
      </c>
      <c r="J48" s="47" t="str">
        <f>+IF(COUNTIFS(BDPREVENTIVA22[Tall/Rep],AUSERD,BDPREVENTIVA22[Nº CAMIÓN],$D48,BDPREVENTIVA22[[Fecha entrada]:[Fecha entrada]],"&gt;=" &amp;$L$2,BDPREVENTIVA22[[Fecha Fin]:[Fecha Fin]],"&lt;="&amp;$L$3)=0,"",COUNTIFS(BDPREVENTIVA22[Tall/Rep],AUSERD,BDPREVENTIVA22[Nº CAMIÓN],$D48,BDPREVENTIVA22[[Fecha entrada]:[Fecha entrada]],"&gt;=" &amp;$L$2,BDPREVENTIVA22[[Fecha Fin]:[Fecha Fin]],"&lt;="&amp;$L$3)&amp;" "&amp;AUSERD&amp;", ")&amp;IF(COUNTIFS(BDPREVENTIVA22[Tall/Rep],AAIUN,BDPREVENTIVA22[Nº CAMIÓN],$D48,BDPREVENTIVA22[[Fecha entrada]:[Fecha entrada]],"&gt;=" &amp;$L$2,BDPREVENTIVA22[[Fecha Fin]:[Fecha Fin]],"&lt;="&amp;$L$3)=0,"",COUNTIFS(BDPREVENTIVA22[Tall/Rep],AAIUN,BDPREVENTIVA22[Nº CAMIÓN],$D48,BDPREVENTIVA22[[Fecha entrada]:[Fecha entrada]],"&gt;=" &amp;$L$2,BDPREVENTIVA22[[Fecha Fin]:[Fecha Fin]],"&lt;="&amp;$L$3)&amp;" "&amp;AAIUN&amp;", ")&amp;IF(COUNTIFS(BDPREVENTIVA22[Tall/Rep],BOUJDUR,BDPREVENTIVA22[Nº CAMIÓN],$D48,BDPREVENTIVA22[[Fecha entrada]:[Fecha entrada]],"&gt;=" &amp;$L$2,BDPREVENTIVA22[[Fecha Fin]:[Fecha Fin]],"&lt;="&amp;$L$3)=0,"",COUNTIFS(BDPREVENTIVA22[Tall/Rep],BOUJDUR,BDPREVENTIVA22[Nº CAMIÓN],$D48,BDPREVENTIVA22[[Fecha entrada]:[Fecha entrada]],"&gt;=" &amp;$L$2,BDPREVENTIVA22[[Fecha Fin]:[Fecha Fin]],"&lt;="&amp;$L$3)&amp;" "&amp;BOUJDUR&amp;", ")&amp;IF(COUNTIFS(BDPREVENTIVA22[Tall/Rep],ATC,BDPREVENTIVA22[Nº CAMIÓN],$D48,BDPREVENTIVA22[[Fecha entrada]:[Fecha entrada]],"&gt;=" &amp;$L$2,BDPREVENTIVA22[[Fecha Fin]:[Fecha Fin]],"&lt;="&amp;$L$3)=0,"",COUNTIFS(BDPREVENTIVA22[Tall/Rep],ATC,BDPREVENTIVA22[Nº CAMIÓN],$D48,BDPREVENTIVA22[[Fecha entrada]:[Fecha entrada]],"&gt;=" &amp;$L$2,BDPREVENTIVA22[[Fecha Fin]:[Fecha Fin]],"&lt;="&amp;$L$3)&amp;" "&amp;ATC&amp;", ")&amp;IF(COUNTIFS(BDPREVENTIVA22[Tall/Rep],SMARA,BDPREVENTIVA22[Nº CAMIÓN],$D48,BDPREVENTIVA22[[Fecha entrada]:[Fecha entrada]],"&gt;=" &amp;$L$2,BDPREVENTIVA22[[Fecha Fin]:[Fecha Fin]],"&lt;="&amp;$L$3)=0,"",COUNTIFS(BDPREVENTIVA22[Tall/Rep],SMARA,BDPREVENTIVA22[Nº CAMIÓN],$D48,BDPREVENTIVA22[[Fecha entrada]:[Fecha entrada]],"&gt;=" &amp;$L$2,BDPREVENTIVA22[[Fecha Fin]:[Fecha Fin]],"&lt;="&amp;$L$3)&amp;" "&amp;SMARA&amp;", ")&amp;IF(COUNTIFS(BDPREVENTIVA22[Tall/Rep],DAJLA,BDPREVENTIVA22[Nº CAMIÓN],$D48,BDPREVENTIVA22[[Fecha entrada]:[Fecha entrada]],"&gt;=" &amp;$L$2,BDPREVENTIVA22[[Fecha Fin]:[Fecha Fin]],"&lt;="&amp;$L$3)=0,"",COUNTIFS(BDPREVENTIVA22[Tall/Rep],DAJLA,BDPREVENTIVA22[Nº CAMIÓN],$D48,BDPREVENTIVA22[[Fecha entrada]:[Fecha entrada]],"&gt;=" &amp;$L$2,BDPREVENTIVA22[[Fecha Fin]:[Fecha Fin]],"&lt;="&amp;$L$3)&amp;" "&amp;DAJLA&amp;", ")&amp;IF(COUNTIFS(BDPREVENTIVA22[Tall/Rep],TRANSPORT,BDPREVENTIVA22[Nº CAMIÓN],$D48,BDPREVENTIVA22[[Fecha entrada]:[Fecha entrada]],"&gt;=" &amp;$L$2,BDPREVENTIVA22[[Fecha Fin]:[Fecha Fin]],"&lt;="&amp;$L$3)=0,"",COUNTIFS(BDPREVENTIVA22[Tall/Rep],TRANSPORT,BDPREVENTIVA22[Nº CAMIÓN],$D48,BDPREVENTIVA22[[Fecha entrada]:[Fecha entrada]],"&gt;=" &amp;$L$2,BDPREVENTIVA22[[Fecha Fin]:[Fecha Fin]],"&lt;="&amp;$L$3)&amp;" "&amp;TRANSPORT&amp;", ")</f>
        <v xml:space="preserve">1 TR AUSERD, </v>
      </c>
      <c r="K48" s="222" t="str">
        <f t="shared" ref="K48" si="13">+IFERROR(CONCATENATE(AW48,AX48,AY48,AZ48,BA48,BB48,BC48,BD48,BE48,BF48,BG48,BH48,BI48,BJ48,BK48),"")</f>
        <v/>
      </c>
      <c r="L48" s="223" t="str">
        <f>+IF(SUMIFS(BDPREVENTIVA22[[coste mantenimiento]:[coste mantenimiento]],BDPREVENTIVA22[[Nº CAMIÓN]:[Nº CAMIÓN]],$D48,BDPREVENTIVA22[Fecha entrada],"&gt;="&amp;$L$2,BDPREVENTIVA22[Fecha entrada],"&lt;="&amp;$L$3)=0,"",SUMIFS(BDPREVENTIVA22[[coste mantenimiento]:[coste mantenimiento]],BDPREVENTIVA22[[Nº CAMIÓN]:[Nº CAMIÓN]],$D48,BDPREVENTIVA22[Fecha entrada],"&gt;="&amp;$L$2,BDPREVENTIVA22[Fecha entrada],"&lt;="&amp;$L$3))</f>
        <v/>
      </c>
      <c r="M48" s="225"/>
      <c r="O48" s="49"/>
      <c r="P48" s="44"/>
      <c r="Q48" s="44"/>
      <c r="R48" s="44"/>
      <c r="S48" s="44"/>
      <c r="T48" s="44"/>
      <c r="U48" s="44"/>
      <c r="V48" s="44"/>
      <c r="AW48" t="str">
        <f>+IF(SUMIFS(BDPREVENTIVA22[Aceite Motor],BDPREVENTIVA22[[Nº CAMIÓN]:[Nº CAMIÓN]],$D48,BDPREVENTIVA22[[Fecha entrada]:[Fecha entrada]],"&gt;=" &amp;$L$2,BDPREVENTIVA22[[Fecha Fin]:[Fecha Fin]],"&lt;="&amp;$L$3)=0,"",SUMIFS(BDPREVENTIVA22[Aceite Motor],BDPREVENTIVA22[[Nº CAMIÓN]:[Nº CAMIÓN]],$D48,BDPREVENTIVA22[[Fecha entrada]:[Fecha entrada]],"&gt;=" &amp;$L$2,BDPREVENTIVA22[[Fecha Fin]:[Fecha Fin]],"&lt;="&amp;$L$3)&amp;" litros "&amp;BDPREVENTIVA22[[#Headers],[Aceite Motor]]&amp;", ")</f>
        <v/>
      </c>
      <c r="AX48" t="str">
        <f>+IF(SUMIFS(BDPREVENTIVA22[Anticongelante],BDPREVENTIVA22[[Nº CAMIÓN]:[Nº CAMIÓN]],$D48,BDPREVENTIVA22[[Fecha entrada]:[Fecha entrada]],"&gt;=" &amp;$L$2,BDPREVENTIVA22[[Fecha Fin]:[Fecha Fin]],"&lt;="&amp;$L$3)=0,"",SUMIFS(BDPREVENTIVA22[Anticongelante],BDPREVENTIVA22[[Nº CAMIÓN]:[Nº CAMIÓN]],$D48,BDPREVENTIVA22[[Fecha entrada]:[Fecha entrada]],"&gt;=" &amp;$L$2,BDPREVENTIVA22[[Fecha Fin]:[Fecha Fin]],"&lt;="&amp;$L$3)&amp;" litros "&amp;BDPREVENTIVA22[[#Headers],[Anticongelante]]&amp;", ")</f>
        <v/>
      </c>
      <c r="AY48" t="str">
        <f>+IF(SUMIFS(BDPREVENTIVA22[Liquido de Embrague],BDPREVENTIVA22[[Nº CAMIÓN]:[Nº CAMIÓN]],$D48,BDPREVENTIVA22[[Fecha entrada]:[Fecha entrada]],"&gt;=" &amp;$L$2,BDPREVENTIVA22[[Fecha Fin]:[Fecha Fin]],"&lt;="&amp;$L$3)=0,"",SUMIFS(BDPREVENTIVA22[Liquido de Embrague],BDPREVENTIVA22[[Nº CAMIÓN]:[Nº CAMIÓN]],$D48,BDPREVENTIVA22[[Fecha entrada]:[Fecha entrada]],"&gt;=" &amp;$L$2,BDPREVENTIVA22[[Fecha Fin]:[Fecha Fin]],"&lt;="&amp;$L$3)&amp;" litros "&amp;BDPREVENTIVA22[[#Headers],[Liquido de Embrague]]&amp;", ")</f>
        <v/>
      </c>
      <c r="AZ48" t="str">
        <f>+IF(SUMIFS(BDPREVENTIVA22[Liquido Direccion],BDPREVENTIVA22[[Nº CAMIÓN]:[Nº CAMIÓN]],$D48,BDPREVENTIVA22[[Fecha entrada]:[Fecha entrada]],"&gt;=" &amp;$L$2,BDPREVENTIVA22[[Fecha Fin]:[Fecha Fin]],"&lt;="&amp;$L$3)=0,"",SUMIFS(BDPREVENTIVA22[Liquido Direccion],BDPREVENTIVA22[[Nº CAMIÓN]:[Nº CAMIÓN]],$D48,BDPREVENTIVA22[[Fecha entrada]:[Fecha entrada]],"&gt;=" &amp;$L$2,BDPREVENTIVA22[[Fecha Fin]:[Fecha Fin]],"&lt;="&amp;$L$3)&amp;" litros "&amp;BDPREVENTIVA22[[#Headers],[Liquido Direccion]]&amp;", ")</f>
        <v/>
      </c>
      <c r="BA48" t="str">
        <f>+IF(SUMIFS(BDPREVENTIVA22[Liquido de Freno],BDPREVENTIVA22[[Nº CAMIÓN]:[Nº CAMIÓN]],$D48,BDPREVENTIVA22[[Fecha entrada]:[Fecha entrada]],"&gt;=" &amp;$L$2,BDPREVENTIVA22[[Fecha Fin]:[Fecha Fin]],"&lt;="&amp;$L$3)=0,"",SUMIFS(BDPREVENTIVA22[Liquido de Freno],BDPREVENTIVA22[[Nº CAMIÓN]:[Nº CAMIÓN]],$D48,BDPREVENTIVA22[[Fecha entrada]:[Fecha entrada]],"&gt;=" &amp;$L$2,BDPREVENTIVA22[[Fecha Fin]:[Fecha Fin]],"&lt;="&amp;$L$3)&amp;" litros "&amp;BDPREVENTIVA22[[#Headers],[Liquido de Freno]]&amp;", ")</f>
        <v/>
      </c>
      <c r="BB48" t="str">
        <f>+IF(SUMIFS(BDPREVENTIVA22[Agua Destilada],BDPREVENTIVA22[[Nº CAMIÓN]:[Nº CAMIÓN]],$D48,BDPREVENTIVA22[[Fecha entrada]:[Fecha entrada]],"&gt;=" &amp;$L$2,BDPREVENTIVA22[[Fecha Fin]:[Fecha Fin]],"&lt;="&amp;$L$3)=0,"",SUMIFS(BDPREVENTIVA22[Agua Destilada],BDPREVENTIVA22[[Nº CAMIÓN]:[Nº CAMIÓN]],$D48,BDPREVENTIVA22[[Fecha entrada]:[Fecha entrada]],"&gt;=" &amp;$L$2,BDPREVENTIVA22[[Fecha Fin]:[Fecha Fin]],"&lt;="&amp;$L$3)&amp;" litros "&amp;BDPREVENTIVA22[[#Headers],[Agua Destilada]]&amp;", ")</f>
        <v/>
      </c>
      <c r="BC48" t="str">
        <f>+IF(SUMIFS(BDPREVENTIVA22[Aceite Caja Cambios],BDPREVENTIVA22[[Nº CAMIÓN]:[Nº CAMIÓN]],$D48,BDPREVENTIVA22[[Fecha entrada]:[Fecha entrada]],"&gt;=" &amp;$L$2,BDPREVENTIVA22[[Fecha Fin]:[Fecha Fin]],"&lt;="&amp;$L$3)=0,"",SUMIFS(BDPREVENTIVA22[Aceite Caja Cambios],BDPREVENTIVA22[[Nº CAMIÓN]:[Nº CAMIÓN]],$D48,BDPREVENTIVA22[[Fecha entrada]:[Fecha entrada]],"&gt;=" &amp;$L$2,BDPREVENTIVA22[[Fecha Fin]:[Fecha Fin]],"&lt;="&amp;$L$3)&amp;" litros "&amp;BDPREVENTIVA22[[#Headers],[Aceite Caja Cambios]]&amp;", ")</f>
        <v/>
      </c>
      <c r="BD48" t="str">
        <f>+IF(SUMIFS(BDPREVENTIVA22[Acido Baterias],BDPREVENTIVA22[[Nº CAMIÓN]:[Nº CAMIÓN]],$D48,BDPREVENTIVA22[[Fecha entrada]:[Fecha entrada]],"&gt;=" &amp;$L$2,BDPREVENTIVA22[[Fecha Fin]:[Fecha Fin]],"&lt;="&amp;$L$3)=0,"",SUMIFS(BDPREVENTIVA22[Acido Baterias],BDPREVENTIVA22[[Nº CAMIÓN]:[Nº CAMIÓN]],$D48,BDPREVENTIVA22[[Fecha entrada]:[Fecha entrada]],"&gt;=" &amp;$L$2,BDPREVENTIVA22[[Fecha Fin]:[Fecha Fin]],"&lt;="&amp;$L$3)&amp;" litros "&amp;BDPREVENTIVA22[[#Headers],[Acido Baterias]]&amp;", ")</f>
        <v/>
      </c>
      <c r="BE48" t="str">
        <f>+IF(SUMIFS(BDPREVENTIVA22[Grasa],BDPREVENTIVA22[[Nº CAMIÓN]:[Nº CAMIÓN]],$D48,BDPREVENTIVA22[[Fecha entrada]:[Fecha entrada]],"&gt;=" &amp;$L$2,BDPREVENTIVA22[[Fecha Fin]:[Fecha Fin]],"&lt;="&amp;$L$3)=0,"",SUMIFS(BDPREVENTIVA22[Grasa],BDPREVENTIVA22[[Nº CAMIÓN]:[Nº CAMIÓN]],$D48,BDPREVENTIVA22[[Fecha entrada]:[Fecha entrada]],"&gt;=" &amp;$L$2,BDPREVENTIVA22[[Fecha Fin]:[Fecha Fin]],"&lt;="&amp;$L$3)&amp;" kilos "&amp;BDPREVENTIVA22[[#Headers],[Grasa]]&amp;", ")</f>
        <v/>
      </c>
      <c r="BF48" t="str">
        <f>+IF(SUMIFS(BDPREVENTIVA22[Filtro de Aceite],BDPREVENTIVA22[[Nº CAMIÓN]:[Nº CAMIÓN]],$D48,BDPREVENTIVA22[[Fecha entrada]:[Fecha entrada]],"&gt;=" &amp;$L$2,BDPREVENTIVA22[[Fecha Fin]:[Fecha Fin]],"&lt;="&amp;$L$3)=0,"",SUMIFS(BDPREVENTIVA22[Filtro de Aceite],BDPREVENTIVA22[[Nº CAMIÓN]:[Nº CAMIÓN]],$D48,BDPREVENTIVA22[[Fecha entrada]:[Fecha entrada]],"&gt;=" &amp;$L$2,BDPREVENTIVA22[[Fecha Fin]:[Fecha Fin]],"&lt;="&amp;$L$3)&amp;" uds "&amp;BDPREVENTIVA22[[#Headers],[Filtro de Aceite]]&amp;", ")</f>
        <v/>
      </c>
      <c r="BG48" t="str">
        <f>+IF(SUMIFS(BDPREVENTIVA22[Filtro de Aire],BDPREVENTIVA22[[Nº CAMIÓN]:[Nº CAMIÓN]],$D48,BDPREVENTIVA22[[Fecha entrada]:[Fecha entrada]],"&gt;=" &amp;$L$2,BDPREVENTIVA22[[Fecha Fin]:[Fecha Fin]],"&lt;="&amp;$L$3)=0,"",SUMIFS(BDPREVENTIVA22[Filtro de Aire],BDPREVENTIVA22[[Nº CAMIÓN]:[Nº CAMIÓN]],$D48,BDPREVENTIVA22[[Fecha entrada]:[Fecha entrada]],"&gt;=" &amp;$L$2,BDPREVENTIVA22[[Fecha Fin]:[Fecha Fin]],"&lt;="&amp;$L$3)&amp;" uds "&amp;BDPREVENTIVA22[[#Headers],[Filtro de Aire]]&amp;", ")</f>
        <v/>
      </c>
      <c r="BH48" t="str">
        <f>+IF(SUMIFS(BDPREVENTIVA22[Filtro de Gasoil],BDPREVENTIVA22[[Nº CAMIÓN]:[Nº CAMIÓN]],$D48,BDPREVENTIVA22[[Fecha entrada]:[Fecha entrada]],"&gt;=" &amp;$L$2,BDPREVENTIVA22[[Fecha Fin]:[Fecha Fin]],"&lt;="&amp;$L$3)=0,"",SUMIFS(BDPREVENTIVA22[Filtro de Gasoil],BDPREVENTIVA22[[Nº CAMIÓN]:[Nº CAMIÓN]],$D48,BDPREVENTIVA22[[Fecha entrada]:[Fecha entrada]],"&gt;=" &amp;$L$2,BDPREVENTIVA22[[Fecha Fin]:[Fecha Fin]],"&lt;="&amp;$L$3)&amp;" uds "&amp;BDPREVENTIVA22[[#Headers],[Filtro de Gasoil]]&amp;", ")</f>
        <v/>
      </c>
      <c r="BI48" t="str">
        <f>+IF(SUMIFS(BDPREVENTIVA22[Filtro Hidraulico],BDPREVENTIVA22[[Nº CAMIÓN]:[Nº CAMIÓN]],$D48,BDPREVENTIVA22[[Fecha entrada]:[Fecha entrada]],"&gt;=" &amp;$L$2,BDPREVENTIVA22[[Fecha Fin]:[Fecha Fin]],"&lt;="&amp;$L$3)=0,"",SUMIFS(BDPREVENTIVA22[Filtro Hidraulico],BDPREVENTIVA22[[Nº CAMIÓN]:[Nº CAMIÓN]],$D48,BDPREVENTIVA22[[Fecha entrada]:[Fecha entrada]],"&gt;=" &amp;$L$2,BDPREVENTIVA22[[Fecha Fin]:[Fecha Fin]],"&lt;="&amp;$L$3)&amp;" uds "&amp;BDPREVENTIVA22[[#Headers],[Filtro Hidraulico]]&amp;", ")</f>
        <v/>
      </c>
      <c r="BJ48" t="str">
        <f>+IF(SUMIFS(BDPREVENTIVA22[Filtro Separador de Gasoil],BDPREVENTIVA22[[Nº CAMIÓN]:[Nº CAMIÓN]],$D48,BDPREVENTIVA22[[Fecha entrada]:[Fecha entrada]],"&gt;=" &amp;$L$2,BDPREVENTIVA22[[Fecha Fin]:[Fecha Fin]],"&lt;="&amp;$L$3)=0,"",SUMIFS(BDPREVENTIVA22[Filtro Separador de Gasoil],BDPREVENTIVA22[[Nº CAMIÓN]:[Nº CAMIÓN]],$D48,BDPREVENTIVA22[[Fecha entrada]:[Fecha entrada]],"&gt;=" &amp;$L$2,BDPREVENTIVA22[[Fecha Fin]:[Fecha Fin]],"&lt;="&amp;$L$3)&amp;" uds "&amp;BDPREVENTIVA22[[#Headers],[Filtro Separador de Gasoil]]&amp;", ")</f>
        <v/>
      </c>
      <c r="BK48" t="str">
        <f>+IF(SUMIFS(BDPREVENTIVA22[Pre-Filtro de Gasoil],BDPREVENTIVA22[[Nº CAMIÓN]:[Nº CAMIÓN]],$D48,BDPREVENTIVA22[[Fecha entrada]:[Fecha entrada]],"&gt;=" &amp;$L$2,BDPREVENTIVA22[[Fecha Fin]:[Fecha Fin]],"&lt;="&amp;$L$3)=0,"",SUMIFS(BDPREVENTIVA22[Pre-Filtro de Gasoil],BDPREVENTIVA22[[Nº CAMIÓN]:[Nº CAMIÓN]],$D48,BDPREVENTIVA22[[Fecha entrada]:[Fecha entrada]],"&gt;=" &amp;$L$2,BDPREVENTIVA22[[Fecha Fin]:[Fecha Fin]],"&lt;="&amp;$L$3)&amp;" uds "&amp;BDPREVENTIVA22[[#Headers],[Pre-Filtro de Gasoil]]&amp;", ")</f>
        <v/>
      </c>
      <c r="EC48" t="e">
        <v>#NAME?</v>
      </c>
      <c r="ED48" t="e">
        <v>#NAME?</v>
      </c>
      <c r="EE48" t="e">
        <v>#NAME?</v>
      </c>
      <c r="EF48" t="e">
        <v>#NAME?</v>
      </c>
      <c r="EG48" t="e">
        <v>#NAME?</v>
      </c>
      <c r="EH48" t="e">
        <v>#NAME?</v>
      </c>
      <c r="EI48" t="e">
        <v>#NAME?</v>
      </c>
      <c r="EJ48" t="e">
        <v>#NAME?</v>
      </c>
      <c r="EK48" t="e">
        <v>#NAME?</v>
      </c>
      <c r="EL48" t="e">
        <v>#NAME?</v>
      </c>
      <c r="EM48" t="e">
        <v>#NAME?</v>
      </c>
      <c r="EN48" t="e">
        <v>#NAME?</v>
      </c>
      <c r="EO48" t="e">
        <v>#NAME?</v>
      </c>
      <c r="EP48" t="e">
        <v>#NAME?</v>
      </c>
      <c r="EQ48" t="e">
        <v>#NAME?</v>
      </c>
    </row>
    <row r="49" spans="1:147" ht="45" customHeight="1" x14ac:dyDescent="0.2">
      <c r="B49" s="547"/>
      <c r="C49" s="221" t="s">
        <v>68</v>
      </c>
      <c r="D49" s="48" t="s">
        <v>124</v>
      </c>
      <c r="E49" s="41">
        <v>559995</v>
      </c>
      <c r="F49" s="41">
        <f>+COUNTIFS(BDPREVENTIVA22[[Nº CAMIÓN]:[Nº CAMIÓN]],$D49,BDPREVENTIVA22[[Fecha entrada]:[Fecha entrada]],"&gt;=" &amp;$L$2,BDPREVENTIVA22[[Fecha Fin]:[Fecha Fin]],"&lt;="&amp;$L$3,BDPREVENTIVA22[[Tipo de Mantenimiento]:[Tipo de Mantenimiento]],"Mensual")</f>
        <v>1</v>
      </c>
      <c r="G49" s="41">
        <f>+COUNTIFS(BDPREVENTIVA22[[Nº CAMIÓN]:[Nº CAMIÓN]],$D49,BDPREVENTIVA22[[Fecha entrada]:[Fecha entrada]],"&gt;=" &amp;$L$2,BDPREVENTIVA22[[Fecha Fin]:[Fecha Fin]],"&lt;="&amp;$L$3,BDPREVENTIVA22[[Tipo de Mantenimiento]:[Tipo de Mantenimiento]],"Semestral")+COUNTIFS(BDPREVENTIVA22[[Nº CAMIÓN]:[Nº CAMIÓN]],$D49,BDPREVENTIVA22[[Fecha entrada]:[Fecha entrada]],"&gt;=" &amp;$L$2,BDPREVENTIVA22[[Fecha Fin]:[Fecha Fin]],"&lt;="&amp;$L$3,BDPREVENTIVA22[[Tipo de Mantenimiento]:[Tipo de Mantenimiento]],"Cuatrimestral")</f>
        <v>0</v>
      </c>
      <c r="H49" s="41">
        <f>+COUNTIFS(BDPREVENTIVA22[[Nº CAMIÓN]:[Nº CAMIÓN]],$D49,BDPREVENTIVA22[[Fecha entrada]:[Fecha entrada]],"&gt;=" &amp;$L$2,BDPREVENTIVA22[[Fecha Fin]:[Fecha Fin]],"&lt;="&amp;$L$3,BDPREVENTIVA22[[Tipo de Mantenimiento]:[Tipo de Mantenimiento]],"Anual")</f>
        <v>0</v>
      </c>
      <c r="I49" s="41">
        <f t="shared" ref="I49:I57" si="14">+SUM(F49:H49)</f>
        <v>1</v>
      </c>
      <c r="J49" s="41" t="str">
        <f>+IF(COUNTIFS(BDPREVENTIVA22[Tall/Rep],AUSERD,BDPREVENTIVA22[Nº CAMIÓN],$D49,BDPREVENTIVA22[[Fecha entrada]:[Fecha entrada]],"&gt;=" &amp;$L$2,BDPREVENTIVA22[[Fecha Fin]:[Fecha Fin]],"&lt;="&amp;$L$3)=0,"",COUNTIFS(BDPREVENTIVA22[Tall/Rep],AUSERD,BDPREVENTIVA22[Nº CAMIÓN],$D49,BDPREVENTIVA22[[Fecha entrada]:[Fecha entrada]],"&gt;=" &amp;$L$2,BDPREVENTIVA22[[Fecha Fin]:[Fecha Fin]],"&lt;="&amp;$L$3)&amp;" "&amp;AUSERD&amp;", ")&amp;IF(COUNTIFS(BDPREVENTIVA22[Tall/Rep],AAIUN,BDPREVENTIVA22[Nº CAMIÓN],$D49,BDPREVENTIVA22[[Fecha entrada]:[Fecha entrada]],"&gt;=" &amp;$L$2,BDPREVENTIVA22[[Fecha Fin]:[Fecha Fin]],"&lt;="&amp;$L$3)=0,"",COUNTIFS(BDPREVENTIVA22[Tall/Rep],AAIUN,BDPREVENTIVA22[Nº CAMIÓN],$D49,BDPREVENTIVA22[[Fecha entrada]:[Fecha entrada]],"&gt;=" &amp;$L$2,BDPREVENTIVA22[[Fecha Fin]:[Fecha Fin]],"&lt;="&amp;$L$3)&amp;" "&amp;AAIUN&amp;", ")&amp;IF(COUNTIFS(BDPREVENTIVA22[Tall/Rep],BOUJDUR,BDPREVENTIVA22[Nº CAMIÓN],$D49,BDPREVENTIVA22[[Fecha entrada]:[Fecha entrada]],"&gt;=" &amp;$L$2,BDPREVENTIVA22[[Fecha Fin]:[Fecha Fin]],"&lt;="&amp;$L$3)=0,"",COUNTIFS(BDPREVENTIVA22[Tall/Rep],BOUJDUR,BDPREVENTIVA22[Nº CAMIÓN],$D49,BDPREVENTIVA22[[Fecha entrada]:[Fecha entrada]],"&gt;=" &amp;$L$2,BDPREVENTIVA22[[Fecha Fin]:[Fecha Fin]],"&lt;="&amp;$L$3)&amp;" "&amp;BOUJDUR&amp;", ")&amp;IF(COUNTIFS(BDPREVENTIVA22[Tall/Rep],ATC,BDPREVENTIVA22[Nº CAMIÓN],$D49,BDPREVENTIVA22[[Fecha entrada]:[Fecha entrada]],"&gt;=" &amp;$L$2,BDPREVENTIVA22[[Fecha Fin]:[Fecha Fin]],"&lt;="&amp;$L$3)=0,"",COUNTIFS(BDPREVENTIVA22[Tall/Rep],ATC,BDPREVENTIVA22[Nº CAMIÓN],$D49,BDPREVENTIVA22[[Fecha entrada]:[Fecha entrada]],"&gt;=" &amp;$L$2,BDPREVENTIVA22[[Fecha Fin]:[Fecha Fin]],"&lt;="&amp;$L$3)&amp;" "&amp;ATC&amp;", ")&amp;IF(COUNTIFS(BDPREVENTIVA22[Tall/Rep],SMARA,BDPREVENTIVA22[Nº CAMIÓN],$D49,BDPREVENTIVA22[[Fecha entrada]:[Fecha entrada]],"&gt;=" &amp;$L$2,BDPREVENTIVA22[[Fecha Fin]:[Fecha Fin]],"&lt;="&amp;$L$3)=0,"",COUNTIFS(BDPREVENTIVA22[Tall/Rep],SMARA,BDPREVENTIVA22[Nº CAMIÓN],$D49,BDPREVENTIVA22[[Fecha entrada]:[Fecha entrada]],"&gt;=" &amp;$L$2,BDPREVENTIVA22[[Fecha Fin]:[Fecha Fin]],"&lt;="&amp;$L$3)&amp;" "&amp;SMARA&amp;", ")&amp;IF(COUNTIFS(BDPREVENTIVA22[Tall/Rep],DAJLA,BDPREVENTIVA22[Nº CAMIÓN],$D49,BDPREVENTIVA22[[Fecha entrada]:[Fecha entrada]],"&gt;=" &amp;$L$2,BDPREVENTIVA22[[Fecha Fin]:[Fecha Fin]],"&lt;="&amp;$L$3)=0,"",COUNTIFS(BDPREVENTIVA22[Tall/Rep],DAJLA,BDPREVENTIVA22[Nº CAMIÓN],$D49,BDPREVENTIVA22[[Fecha entrada]:[Fecha entrada]],"&gt;=" &amp;$L$2,BDPREVENTIVA22[[Fecha Fin]:[Fecha Fin]],"&lt;="&amp;$L$3)&amp;" "&amp;DAJLA&amp;", ")&amp;IF(COUNTIFS(BDPREVENTIVA22[Tall/Rep],TRANSPORT,BDPREVENTIVA22[Nº CAMIÓN],$D49,BDPREVENTIVA22[[Fecha entrada]:[Fecha entrada]],"&gt;=" &amp;$L$2,BDPREVENTIVA22[[Fecha Fin]:[Fecha Fin]],"&lt;="&amp;$L$3)=0,"",COUNTIFS(BDPREVENTIVA22[Tall/Rep],TRANSPORT,BDPREVENTIVA22[Nº CAMIÓN],$D49,BDPREVENTIVA22[[Fecha entrada]:[Fecha entrada]],"&gt;=" &amp;$L$2,BDPREVENTIVA22[[Fecha Fin]:[Fecha Fin]],"&lt;="&amp;$L$3)&amp;" "&amp;TRANSPORT&amp;", ")</f>
        <v xml:space="preserve">1 TR DAJLA, </v>
      </c>
      <c r="K49" s="42" t="str">
        <f t="shared" si="4"/>
        <v xml:space="preserve">1 litros Aceite Motor, 1 litros Liquido de Freno, </v>
      </c>
      <c r="L49" s="230">
        <f>+IF(SUMIFS(BDPREVENTIVA22[[coste mantenimiento]:[coste mantenimiento]],BDPREVENTIVA22[[Nº CAMIÓN]:[Nº CAMIÓN]],$D49,BDPREVENTIVA22[Fecha entrada],"&gt;="&amp;$L$2,BDPREVENTIVA22[Fecha entrada],"&lt;="&amp;$L$3)=0,"",SUMIFS(BDPREVENTIVA22[[coste mantenimiento]:[coste mantenimiento]],BDPREVENTIVA22[[Nº CAMIÓN]:[Nº CAMIÓN]],$D49,BDPREVENTIVA22[Fecha entrada],"&gt;="&amp;$L$2,BDPREVENTIVA22[Fecha entrada],"&lt;="&amp;$L$3))</f>
        <v>1061.8</v>
      </c>
      <c r="M49" s="41"/>
      <c r="O49" s="49"/>
      <c r="P49" s="44"/>
      <c r="Q49" s="44"/>
      <c r="R49" s="44"/>
      <c r="S49" s="44"/>
      <c r="T49" s="44"/>
      <c r="U49" s="44"/>
      <c r="V49" s="44"/>
      <c r="AW49" t="str">
        <f>+IF(SUMIFS(BDPREVENTIVA22[Aceite Motor],BDPREVENTIVA22[[Nº CAMIÓN]:[Nº CAMIÓN]],$D49,BDPREVENTIVA22[[Fecha entrada]:[Fecha entrada]],"&gt;=" &amp;$L$2,BDPREVENTIVA22[[Fecha Fin]:[Fecha Fin]],"&lt;="&amp;$L$3)=0,"",SUMIFS(BDPREVENTIVA22[Aceite Motor],BDPREVENTIVA22[[Nº CAMIÓN]:[Nº CAMIÓN]],$D49,BDPREVENTIVA22[[Fecha entrada]:[Fecha entrada]],"&gt;=" &amp;$L$2,BDPREVENTIVA22[[Fecha Fin]:[Fecha Fin]],"&lt;="&amp;$L$3)&amp;" litros "&amp;BDPREVENTIVA22[[#Headers],[Aceite Motor]]&amp;", ")</f>
        <v xml:space="preserve">1 litros Aceite Motor, </v>
      </c>
      <c r="AX49" t="str">
        <f>+IF(SUMIFS(BDPREVENTIVA22[Anticongelante],BDPREVENTIVA22[[Nº CAMIÓN]:[Nº CAMIÓN]],$D49,BDPREVENTIVA22[[Fecha entrada]:[Fecha entrada]],"&gt;=" &amp;$L$2,BDPREVENTIVA22[[Fecha Fin]:[Fecha Fin]],"&lt;="&amp;$L$3)=0,"",SUMIFS(BDPREVENTIVA22[Anticongelante],BDPREVENTIVA22[[Nº CAMIÓN]:[Nº CAMIÓN]],$D49,BDPREVENTIVA22[[Fecha entrada]:[Fecha entrada]],"&gt;=" &amp;$L$2,BDPREVENTIVA22[[Fecha Fin]:[Fecha Fin]],"&lt;="&amp;$L$3)&amp;" litros "&amp;BDPREVENTIVA22[[#Headers],[Anticongelante]]&amp;", ")</f>
        <v/>
      </c>
      <c r="AY49" t="str">
        <f>+IF(SUMIFS(BDPREVENTIVA22[Liquido de Embrague],BDPREVENTIVA22[[Nº CAMIÓN]:[Nº CAMIÓN]],$D49,BDPREVENTIVA22[[Fecha entrada]:[Fecha entrada]],"&gt;=" &amp;$L$2,BDPREVENTIVA22[[Fecha Fin]:[Fecha Fin]],"&lt;="&amp;$L$3)=0,"",SUMIFS(BDPREVENTIVA22[Liquido de Embrague],BDPREVENTIVA22[[Nº CAMIÓN]:[Nº CAMIÓN]],$D49,BDPREVENTIVA22[[Fecha entrada]:[Fecha entrada]],"&gt;=" &amp;$L$2,BDPREVENTIVA22[[Fecha Fin]:[Fecha Fin]],"&lt;="&amp;$L$3)&amp;" litros "&amp;BDPREVENTIVA22[[#Headers],[Liquido de Embrague]]&amp;", ")</f>
        <v/>
      </c>
      <c r="AZ49" t="str">
        <f>+IF(SUMIFS(BDPREVENTIVA22[Liquido Direccion],BDPREVENTIVA22[[Nº CAMIÓN]:[Nº CAMIÓN]],$D49,BDPREVENTIVA22[[Fecha entrada]:[Fecha entrada]],"&gt;=" &amp;$L$2,BDPREVENTIVA22[[Fecha Fin]:[Fecha Fin]],"&lt;="&amp;$L$3)=0,"",SUMIFS(BDPREVENTIVA22[Liquido Direccion],BDPREVENTIVA22[[Nº CAMIÓN]:[Nº CAMIÓN]],$D49,BDPREVENTIVA22[[Fecha entrada]:[Fecha entrada]],"&gt;=" &amp;$L$2,BDPREVENTIVA22[[Fecha Fin]:[Fecha Fin]],"&lt;="&amp;$L$3)&amp;" litros "&amp;BDPREVENTIVA22[[#Headers],[Liquido Direccion]]&amp;", ")</f>
        <v/>
      </c>
      <c r="BA49" t="str">
        <f>+IF(SUMIFS(BDPREVENTIVA22[Liquido de Freno],BDPREVENTIVA22[[Nº CAMIÓN]:[Nº CAMIÓN]],$D49,BDPREVENTIVA22[[Fecha entrada]:[Fecha entrada]],"&gt;=" &amp;$L$2,BDPREVENTIVA22[[Fecha Fin]:[Fecha Fin]],"&lt;="&amp;$L$3)=0,"",SUMIFS(BDPREVENTIVA22[Liquido de Freno],BDPREVENTIVA22[[Nº CAMIÓN]:[Nº CAMIÓN]],$D49,BDPREVENTIVA22[[Fecha entrada]:[Fecha entrada]],"&gt;=" &amp;$L$2,BDPREVENTIVA22[[Fecha Fin]:[Fecha Fin]],"&lt;="&amp;$L$3)&amp;" litros "&amp;BDPREVENTIVA22[[#Headers],[Liquido de Freno]]&amp;", ")</f>
        <v xml:space="preserve">1 litros Liquido de Freno, </v>
      </c>
      <c r="BB49" t="str">
        <f>+IF(SUMIFS(BDPREVENTIVA22[Agua Destilada],BDPREVENTIVA22[[Nº CAMIÓN]:[Nº CAMIÓN]],$D49,BDPREVENTIVA22[[Fecha entrada]:[Fecha entrada]],"&gt;=" &amp;$L$2,BDPREVENTIVA22[[Fecha Fin]:[Fecha Fin]],"&lt;="&amp;$L$3)=0,"",SUMIFS(BDPREVENTIVA22[Agua Destilada],BDPREVENTIVA22[[Nº CAMIÓN]:[Nº CAMIÓN]],$D49,BDPREVENTIVA22[[Fecha entrada]:[Fecha entrada]],"&gt;=" &amp;$L$2,BDPREVENTIVA22[[Fecha Fin]:[Fecha Fin]],"&lt;="&amp;$L$3)&amp;" litros "&amp;BDPREVENTIVA22[[#Headers],[Agua Destilada]]&amp;", ")</f>
        <v/>
      </c>
      <c r="BC49" t="str">
        <f>+IF(SUMIFS(BDPREVENTIVA22[Aceite Caja Cambios],BDPREVENTIVA22[[Nº CAMIÓN]:[Nº CAMIÓN]],$D49,BDPREVENTIVA22[[Fecha entrada]:[Fecha entrada]],"&gt;=" &amp;$L$2,BDPREVENTIVA22[[Fecha Fin]:[Fecha Fin]],"&lt;="&amp;$L$3)=0,"",SUMIFS(BDPREVENTIVA22[Aceite Caja Cambios],BDPREVENTIVA22[[Nº CAMIÓN]:[Nº CAMIÓN]],$D49,BDPREVENTIVA22[[Fecha entrada]:[Fecha entrada]],"&gt;=" &amp;$L$2,BDPREVENTIVA22[[Fecha Fin]:[Fecha Fin]],"&lt;="&amp;$L$3)&amp;" litros "&amp;BDPREVENTIVA22[[#Headers],[Aceite Caja Cambios]]&amp;", ")</f>
        <v/>
      </c>
      <c r="BD49" t="str">
        <f>+IF(SUMIFS(BDPREVENTIVA22[Acido Baterias],BDPREVENTIVA22[[Nº CAMIÓN]:[Nº CAMIÓN]],$D49,BDPREVENTIVA22[[Fecha entrada]:[Fecha entrada]],"&gt;=" &amp;$L$2,BDPREVENTIVA22[[Fecha Fin]:[Fecha Fin]],"&lt;="&amp;$L$3)=0,"",SUMIFS(BDPREVENTIVA22[Acido Baterias],BDPREVENTIVA22[[Nº CAMIÓN]:[Nº CAMIÓN]],$D49,BDPREVENTIVA22[[Fecha entrada]:[Fecha entrada]],"&gt;=" &amp;$L$2,BDPREVENTIVA22[[Fecha Fin]:[Fecha Fin]],"&lt;="&amp;$L$3)&amp;" litros "&amp;BDPREVENTIVA22[[#Headers],[Acido Baterias]]&amp;", ")</f>
        <v/>
      </c>
      <c r="BE49" t="str">
        <f>+IF(SUMIFS(BDPREVENTIVA22[Grasa],BDPREVENTIVA22[[Nº CAMIÓN]:[Nº CAMIÓN]],$D49,BDPREVENTIVA22[[Fecha entrada]:[Fecha entrada]],"&gt;=" &amp;$L$2,BDPREVENTIVA22[[Fecha Fin]:[Fecha Fin]],"&lt;="&amp;$L$3)=0,"",SUMIFS(BDPREVENTIVA22[Grasa],BDPREVENTIVA22[[Nº CAMIÓN]:[Nº CAMIÓN]],$D49,BDPREVENTIVA22[[Fecha entrada]:[Fecha entrada]],"&gt;=" &amp;$L$2,BDPREVENTIVA22[[Fecha Fin]:[Fecha Fin]],"&lt;="&amp;$L$3)&amp;" kilos "&amp;BDPREVENTIVA22[[#Headers],[Grasa]]&amp;", ")</f>
        <v/>
      </c>
      <c r="BF49" t="str">
        <f>+IF(SUMIFS(BDPREVENTIVA22[Filtro de Aceite],BDPREVENTIVA22[[Nº CAMIÓN]:[Nº CAMIÓN]],$D49,BDPREVENTIVA22[[Fecha entrada]:[Fecha entrada]],"&gt;=" &amp;$L$2,BDPREVENTIVA22[[Fecha Fin]:[Fecha Fin]],"&lt;="&amp;$L$3)=0,"",SUMIFS(BDPREVENTIVA22[Filtro de Aceite],BDPREVENTIVA22[[Nº CAMIÓN]:[Nº CAMIÓN]],$D49,BDPREVENTIVA22[[Fecha entrada]:[Fecha entrada]],"&gt;=" &amp;$L$2,BDPREVENTIVA22[[Fecha Fin]:[Fecha Fin]],"&lt;="&amp;$L$3)&amp;" uds "&amp;BDPREVENTIVA22[[#Headers],[Filtro de Aceite]]&amp;", ")</f>
        <v/>
      </c>
      <c r="BG49" t="str">
        <f>+IF(SUMIFS(BDPREVENTIVA22[Filtro de Aire],BDPREVENTIVA22[[Nº CAMIÓN]:[Nº CAMIÓN]],$D49,BDPREVENTIVA22[[Fecha entrada]:[Fecha entrada]],"&gt;=" &amp;$L$2,BDPREVENTIVA22[[Fecha Fin]:[Fecha Fin]],"&lt;="&amp;$L$3)=0,"",SUMIFS(BDPREVENTIVA22[Filtro de Aire],BDPREVENTIVA22[[Nº CAMIÓN]:[Nº CAMIÓN]],$D49,BDPREVENTIVA22[[Fecha entrada]:[Fecha entrada]],"&gt;=" &amp;$L$2,BDPREVENTIVA22[[Fecha Fin]:[Fecha Fin]],"&lt;="&amp;$L$3)&amp;" uds "&amp;BDPREVENTIVA22[[#Headers],[Filtro de Aire]]&amp;", ")</f>
        <v/>
      </c>
      <c r="BH49" t="str">
        <f>+IF(SUMIFS(BDPREVENTIVA22[Filtro de Gasoil],BDPREVENTIVA22[[Nº CAMIÓN]:[Nº CAMIÓN]],$D49,BDPREVENTIVA22[[Fecha entrada]:[Fecha entrada]],"&gt;=" &amp;$L$2,BDPREVENTIVA22[[Fecha Fin]:[Fecha Fin]],"&lt;="&amp;$L$3)=0,"",SUMIFS(BDPREVENTIVA22[Filtro de Gasoil],BDPREVENTIVA22[[Nº CAMIÓN]:[Nº CAMIÓN]],$D49,BDPREVENTIVA22[[Fecha entrada]:[Fecha entrada]],"&gt;=" &amp;$L$2,BDPREVENTIVA22[[Fecha Fin]:[Fecha Fin]],"&lt;="&amp;$L$3)&amp;" uds "&amp;BDPREVENTIVA22[[#Headers],[Filtro de Gasoil]]&amp;", ")</f>
        <v/>
      </c>
      <c r="BI49" t="str">
        <f>+IF(SUMIFS(BDPREVENTIVA22[Filtro Hidraulico],BDPREVENTIVA22[[Nº CAMIÓN]:[Nº CAMIÓN]],$D49,BDPREVENTIVA22[[Fecha entrada]:[Fecha entrada]],"&gt;=" &amp;$L$2,BDPREVENTIVA22[[Fecha Fin]:[Fecha Fin]],"&lt;="&amp;$L$3)=0,"",SUMIFS(BDPREVENTIVA22[Filtro Hidraulico],BDPREVENTIVA22[[Nº CAMIÓN]:[Nº CAMIÓN]],$D49,BDPREVENTIVA22[[Fecha entrada]:[Fecha entrada]],"&gt;=" &amp;$L$2,BDPREVENTIVA22[[Fecha Fin]:[Fecha Fin]],"&lt;="&amp;$L$3)&amp;" uds "&amp;BDPREVENTIVA22[[#Headers],[Filtro Hidraulico]]&amp;", ")</f>
        <v/>
      </c>
      <c r="BJ49" t="str">
        <f>+IF(SUMIFS(BDPREVENTIVA22[Filtro Separador de Gasoil],BDPREVENTIVA22[[Nº CAMIÓN]:[Nº CAMIÓN]],$D49,BDPREVENTIVA22[[Fecha entrada]:[Fecha entrada]],"&gt;=" &amp;$L$2,BDPREVENTIVA22[[Fecha Fin]:[Fecha Fin]],"&lt;="&amp;$L$3)=0,"",SUMIFS(BDPREVENTIVA22[Filtro Separador de Gasoil],BDPREVENTIVA22[[Nº CAMIÓN]:[Nº CAMIÓN]],$D49,BDPREVENTIVA22[[Fecha entrada]:[Fecha entrada]],"&gt;=" &amp;$L$2,BDPREVENTIVA22[[Fecha Fin]:[Fecha Fin]],"&lt;="&amp;$L$3)&amp;" uds "&amp;BDPREVENTIVA22[[#Headers],[Filtro Separador de Gasoil]]&amp;", ")</f>
        <v/>
      </c>
      <c r="BK49" t="str">
        <f>+IF(SUMIFS(BDPREVENTIVA22[Pre-Filtro de Gasoil],BDPREVENTIVA22[[Nº CAMIÓN]:[Nº CAMIÓN]],$D49,BDPREVENTIVA22[[Fecha entrada]:[Fecha entrada]],"&gt;=" &amp;$L$2,BDPREVENTIVA22[[Fecha Fin]:[Fecha Fin]],"&lt;="&amp;$L$3)=0,"",SUMIFS(BDPREVENTIVA22[Pre-Filtro de Gasoil],BDPREVENTIVA22[[Nº CAMIÓN]:[Nº CAMIÓN]],$D49,BDPREVENTIVA22[[Fecha entrada]:[Fecha entrada]],"&gt;=" &amp;$L$2,BDPREVENTIVA22[[Fecha Fin]:[Fecha Fin]],"&lt;="&amp;$L$3)&amp;" uds "&amp;BDPREVENTIVA22[[#Headers],[Pre-Filtro de Gasoil]]&amp;", ")</f>
        <v/>
      </c>
      <c r="EC49" t="e">
        <v>#NAME?</v>
      </c>
      <c r="ED49" t="e">
        <v>#NAME?</v>
      </c>
      <c r="EE49" t="e">
        <v>#NAME?</v>
      </c>
      <c r="EF49" t="e">
        <v>#NAME?</v>
      </c>
      <c r="EG49" t="e">
        <v>#NAME?</v>
      </c>
      <c r="EH49" t="e">
        <v>#NAME?</v>
      </c>
      <c r="EI49" t="e">
        <v>#NAME?</v>
      </c>
      <c r="EJ49" t="e">
        <v>#NAME?</v>
      </c>
      <c r="EK49" t="e">
        <v>#NAME?</v>
      </c>
      <c r="EL49" t="e">
        <v>#NAME?</v>
      </c>
      <c r="EM49" t="e">
        <v>#NAME?</v>
      </c>
      <c r="EN49" t="e">
        <v>#NAME?</v>
      </c>
      <c r="EO49" t="e">
        <v>#NAME?</v>
      </c>
      <c r="EP49" t="e">
        <v>#NAME?</v>
      </c>
      <c r="EQ49" t="e">
        <v>#NAME?</v>
      </c>
    </row>
    <row r="50" spans="1:147" ht="18.75" x14ac:dyDescent="0.2">
      <c r="B50" s="547"/>
      <c r="C50" s="221" t="s">
        <v>867</v>
      </c>
      <c r="D50" s="46" t="s">
        <v>153</v>
      </c>
      <c r="E50" s="47">
        <v>559997</v>
      </c>
      <c r="F50" s="47">
        <f>+COUNTIFS(BDPREVENTIVA22[[Nº CAMIÓN]:[Nº CAMIÓN]],$D50,BDPREVENTIVA22[[Fecha entrada]:[Fecha entrada]],"&gt;=" &amp;$L$2,BDPREVENTIVA22[[Fecha Fin]:[Fecha Fin]],"&lt;="&amp;$L$3,BDPREVENTIVA22[[Tipo de Mantenimiento]:[Tipo de Mantenimiento]],"Mensual")</f>
        <v>1</v>
      </c>
      <c r="G50" s="47">
        <f>+COUNTIFS(BDPREVENTIVA22[[Nº CAMIÓN]:[Nº CAMIÓN]],$D50,BDPREVENTIVA22[[Fecha entrada]:[Fecha entrada]],"&gt;=" &amp;$L$2,BDPREVENTIVA22[[Fecha Fin]:[Fecha Fin]],"&lt;="&amp;$L$3,BDPREVENTIVA22[[Tipo de Mantenimiento]:[Tipo de Mantenimiento]],"Semestral")+COUNTIFS(BDPREVENTIVA22[[Nº CAMIÓN]:[Nº CAMIÓN]],$D50,BDPREVENTIVA22[[Fecha entrada]:[Fecha entrada]],"&gt;=" &amp;$L$2,BDPREVENTIVA22[[Fecha Fin]:[Fecha Fin]],"&lt;="&amp;$L$3,BDPREVENTIVA22[[Tipo de Mantenimiento]:[Tipo de Mantenimiento]],"Cuatrimestral")</f>
        <v>0</v>
      </c>
      <c r="H50" s="47">
        <f>+COUNTIFS(BDPREVENTIVA22[[Nº CAMIÓN]:[Nº CAMIÓN]],$D50,BDPREVENTIVA22[[Fecha entrada]:[Fecha entrada]],"&gt;=" &amp;$L$2,BDPREVENTIVA22[[Fecha Fin]:[Fecha Fin]],"&lt;="&amp;$L$3,BDPREVENTIVA22[[Tipo de Mantenimiento]:[Tipo de Mantenimiento]],"Anual")</f>
        <v>0</v>
      </c>
      <c r="I50" s="47">
        <f t="shared" si="14"/>
        <v>1</v>
      </c>
      <c r="J50" s="47" t="str">
        <f>+IF(COUNTIFS(BDPREVENTIVA22[Tall/Rep],AUSERD,BDPREVENTIVA22[Nº CAMIÓN],$D50,BDPREVENTIVA22[[Fecha entrada]:[Fecha entrada]],"&gt;=" &amp;$L$2,BDPREVENTIVA22[[Fecha Fin]:[Fecha Fin]],"&lt;="&amp;$L$3)=0,"",COUNTIFS(BDPREVENTIVA22[Tall/Rep],AUSERD,BDPREVENTIVA22[Nº CAMIÓN],$D50,BDPREVENTIVA22[[Fecha entrada]:[Fecha entrada]],"&gt;=" &amp;$L$2,BDPREVENTIVA22[[Fecha Fin]:[Fecha Fin]],"&lt;="&amp;$L$3)&amp;" "&amp;AUSERD&amp;", ")&amp;IF(COUNTIFS(BDPREVENTIVA22[Tall/Rep],AAIUN,BDPREVENTIVA22[Nº CAMIÓN],$D50,BDPREVENTIVA22[[Fecha entrada]:[Fecha entrada]],"&gt;=" &amp;$L$2,BDPREVENTIVA22[[Fecha Fin]:[Fecha Fin]],"&lt;="&amp;$L$3)=0,"",COUNTIFS(BDPREVENTIVA22[Tall/Rep],AAIUN,BDPREVENTIVA22[Nº CAMIÓN],$D50,BDPREVENTIVA22[[Fecha entrada]:[Fecha entrada]],"&gt;=" &amp;$L$2,BDPREVENTIVA22[[Fecha Fin]:[Fecha Fin]],"&lt;="&amp;$L$3)&amp;" "&amp;AAIUN&amp;", ")&amp;IF(COUNTIFS(BDPREVENTIVA22[Tall/Rep],BOUJDUR,BDPREVENTIVA22[Nº CAMIÓN],$D50,BDPREVENTIVA22[[Fecha entrada]:[Fecha entrada]],"&gt;=" &amp;$L$2,BDPREVENTIVA22[[Fecha Fin]:[Fecha Fin]],"&lt;="&amp;$L$3)=0,"",COUNTIFS(BDPREVENTIVA22[Tall/Rep],BOUJDUR,BDPREVENTIVA22[Nº CAMIÓN],$D50,BDPREVENTIVA22[[Fecha entrada]:[Fecha entrada]],"&gt;=" &amp;$L$2,BDPREVENTIVA22[[Fecha Fin]:[Fecha Fin]],"&lt;="&amp;$L$3)&amp;" "&amp;BOUJDUR&amp;", ")&amp;IF(COUNTIFS(BDPREVENTIVA22[Tall/Rep],ATC,BDPREVENTIVA22[Nº CAMIÓN],$D50,BDPREVENTIVA22[[Fecha entrada]:[Fecha entrada]],"&gt;=" &amp;$L$2,BDPREVENTIVA22[[Fecha Fin]:[Fecha Fin]],"&lt;="&amp;$L$3)=0,"",COUNTIFS(BDPREVENTIVA22[Tall/Rep],ATC,BDPREVENTIVA22[Nº CAMIÓN],$D50,BDPREVENTIVA22[[Fecha entrada]:[Fecha entrada]],"&gt;=" &amp;$L$2,BDPREVENTIVA22[[Fecha Fin]:[Fecha Fin]],"&lt;="&amp;$L$3)&amp;" "&amp;ATC&amp;", ")&amp;IF(COUNTIFS(BDPREVENTIVA22[Tall/Rep],SMARA,BDPREVENTIVA22[Nº CAMIÓN],$D50,BDPREVENTIVA22[[Fecha entrada]:[Fecha entrada]],"&gt;=" &amp;$L$2,BDPREVENTIVA22[[Fecha Fin]:[Fecha Fin]],"&lt;="&amp;$L$3)=0,"",COUNTIFS(BDPREVENTIVA22[Tall/Rep],SMARA,BDPREVENTIVA22[Nº CAMIÓN],$D50,BDPREVENTIVA22[[Fecha entrada]:[Fecha entrada]],"&gt;=" &amp;$L$2,BDPREVENTIVA22[[Fecha Fin]:[Fecha Fin]],"&lt;="&amp;$L$3)&amp;" "&amp;SMARA&amp;", ")&amp;IF(COUNTIFS(BDPREVENTIVA22[Tall/Rep],DAJLA,BDPREVENTIVA22[Nº CAMIÓN],$D50,BDPREVENTIVA22[[Fecha entrada]:[Fecha entrada]],"&gt;=" &amp;$L$2,BDPREVENTIVA22[[Fecha Fin]:[Fecha Fin]],"&lt;="&amp;$L$3)=0,"",COUNTIFS(BDPREVENTIVA22[Tall/Rep],DAJLA,BDPREVENTIVA22[Nº CAMIÓN],$D50,BDPREVENTIVA22[[Fecha entrada]:[Fecha entrada]],"&gt;=" &amp;$L$2,BDPREVENTIVA22[[Fecha Fin]:[Fecha Fin]],"&lt;="&amp;$L$3)&amp;" "&amp;DAJLA&amp;", ")&amp;IF(COUNTIFS(BDPREVENTIVA22[Tall/Rep],TRANSPORT,BDPREVENTIVA22[Nº CAMIÓN],$D50,BDPREVENTIVA22[[Fecha entrada]:[Fecha entrada]],"&gt;=" &amp;$L$2,BDPREVENTIVA22[[Fecha Fin]:[Fecha Fin]],"&lt;="&amp;$L$3)=0,"",COUNTIFS(BDPREVENTIVA22[Tall/Rep],TRANSPORT,BDPREVENTIVA22[Nº CAMIÓN],$D50,BDPREVENTIVA22[[Fecha entrada]:[Fecha entrada]],"&gt;=" &amp;$L$2,BDPREVENTIVA22[[Fecha Fin]:[Fecha Fin]],"&lt;="&amp;$L$3)&amp;" "&amp;TRANSPORT&amp;", ")</f>
        <v xml:space="preserve">1 TR BOUJDUR, </v>
      </c>
      <c r="K50" s="222" t="str">
        <f t="shared" si="4"/>
        <v/>
      </c>
      <c r="L50" s="223" t="str">
        <f>+IF(SUMIFS(BDPREVENTIVA22[[coste mantenimiento]:[coste mantenimiento]],BDPREVENTIVA22[[Nº CAMIÓN]:[Nº CAMIÓN]],$D50,BDPREVENTIVA22[Fecha entrada],"&gt;="&amp;$L$2,BDPREVENTIVA22[Fecha entrada],"&lt;="&amp;$L$3)=0,"",SUMIFS(BDPREVENTIVA22[[coste mantenimiento]:[coste mantenimiento]],BDPREVENTIVA22[[Nº CAMIÓN]:[Nº CAMIÓN]],$D50,BDPREVENTIVA22[Fecha entrada],"&gt;="&amp;$L$2,BDPREVENTIVA22[Fecha entrada],"&lt;="&amp;$L$3))</f>
        <v/>
      </c>
      <c r="M50" s="225"/>
      <c r="O50" s="49"/>
      <c r="P50" s="44"/>
      <c r="Q50" s="44"/>
      <c r="R50" s="44"/>
      <c r="S50" s="44"/>
      <c r="T50" s="44"/>
      <c r="U50" s="44"/>
      <c r="V50" s="44"/>
      <c r="AW50" t="str">
        <f>+IF(SUMIFS(BDPREVENTIVA22[Aceite Motor],BDPREVENTIVA22[[Nº CAMIÓN]:[Nº CAMIÓN]],$D50,BDPREVENTIVA22[[Fecha entrada]:[Fecha entrada]],"&gt;=" &amp;$L$2,BDPREVENTIVA22[[Fecha Fin]:[Fecha Fin]],"&lt;="&amp;$L$3)=0,"",SUMIFS(BDPREVENTIVA22[Aceite Motor],BDPREVENTIVA22[[Nº CAMIÓN]:[Nº CAMIÓN]],$D50,BDPREVENTIVA22[[Fecha entrada]:[Fecha entrada]],"&gt;=" &amp;$L$2,BDPREVENTIVA22[[Fecha Fin]:[Fecha Fin]],"&lt;="&amp;$L$3)&amp;" litros "&amp;BDPREVENTIVA22[[#Headers],[Aceite Motor]]&amp;", ")</f>
        <v/>
      </c>
      <c r="AX50" t="str">
        <f>+IF(SUMIFS(BDPREVENTIVA22[Anticongelante],BDPREVENTIVA22[[Nº CAMIÓN]:[Nº CAMIÓN]],$D50,BDPREVENTIVA22[[Fecha entrada]:[Fecha entrada]],"&gt;=" &amp;$L$2,BDPREVENTIVA22[[Fecha Fin]:[Fecha Fin]],"&lt;="&amp;$L$3)=0,"",SUMIFS(BDPREVENTIVA22[Anticongelante],BDPREVENTIVA22[[Nº CAMIÓN]:[Nº CAMIÓN]],$D50,BDPREVENTIVA22[[Fecha entrada]:[Fecha entrada]],"&gt;=" &amp;$L$2,BDPREVENTIVA22[[Fecha Fin]:[Fecha Fin]],"&lt;="&amp;$L$3)&amp;" litros "&amp;BDPREVENTIVA22[[#Headers],[Anticongelante]]&amp;", ")</f>
        <v/>
      </c>
      <c r="AY50" t="str">
        <f>+IF(SUMIFS(BDPREVENTIVA22[Liquido de Embrague],BDPREVENTIVA22[[Nº CAMIÓN]:[Nº CAMIÓN]],$D50,BDPREVENTIVA22[[Fecha entrada]:[Fecha entrada]],"&gt;=" &amp;$L$2,BDPREVENTIVA22[[Fecha Fin]:[Fecha Fin]],"&lt;="&amp;$L$3)=0,"",SUMIFS(BDPREVENTIVA22[Liquido de Embrague],BDPREVENTIVA22[[Nº CAMIÓN]:[Nº CAMIÓN]],$D50,BDPREVENTIVA22[[Fecha entrada]:[Fecha entrada]],"&gt;=" &amp;$L$2,BDPREVENTIVA22[[Fecha Fin]:[Fecha Fin]],"&lt;="&amp;$L$3)&amp;" litros "&amp;BDPREVENTIVA22[[#Headers],[Liquido de Embrague]]&amp;", ")</f>
        <v/>
      </c>
      <c r="AZ50" t="str">
        <f>+IF(SUMIFS(BDPREVENTIVA22[Liquido Direccion],BDPREVENTIVA22[[Nº CAMIÓN]:[Nº CAMIÓN]],$D50,BDPREVENTIVA22[[Fecha entrada]:[Fecha entrada]],"&gt;=" &amp;$L$2,BDPREVENTIVA22[[Fecha Fin]:[Fecha Fin]],"&lt;="&amp;$L$3)=0,"",SUMIFS(BDPREVENTIVA22[Liquido Direccion],BDPREVENTIVA22[[Nº CAMIÓN]:[Nº CAMIÓN]],$D50,BDPREVENTIVA22[[Fecha entrada]:[Fecha entrada]],"&gt;=" &amp;$L$2,BDPREVENTIVA22[[Fecha Fin]:[Fecha Fin]],"&lt;="&amp;$L$3)&amp;" litros "&amp;BDPREVENTIVA22[[#Headers],[Liquido Direccion]]&amp;", ")</f>
        <v/>
      </c>
      <c r="BA50" t="str">
        <f>+IF(SUMIFS(BDPREVENTIVA22[Liquido de Freno],BDPREVENTIVA22[[Nº CAMIÓN]:[Nº CAMIÓN]],$D50,BDPREVENTIVA22[[Fecha entrada]:[Fecha entrada]],"&gt;=" &amp;$L$2,BDPREVENTIVA22[[Fecha Fin]:[Fecha Fin]],"&lt;="&amp;$L$3)=0,"",SUMIFS(BDPREVENTIVA22[Liquido de Freno],BDPREVENTIVA22[[Nº CAMIÓN]:[Nº CAMIÓN]],$D50,BDPREVENTIVA22[[Fecha entrada]:[Fecha entrada]],"&gt;=" &amp;$L$2,BDPREVENTIVA22[[Fecha Fin]:[Fecha Fin]],"&lt;="&amp;$L$3)&amp;" litros "&amp;BDPREVENTIVA22[[#Headers],[Liquido de Freno]]&amp;", ")</f>
        <v/>
      </c>
      <c r="BB50" t="str">
        <f>+IF(SUMIFS(BDPREVENTIVA22[Agua Destilada],BDPREVENTIVA22[[Nº CAMIÓN]:[Nº CAMIÓN]],$D50,BDPREVENTIVA22[[Fecha entrada]:[Fecha entrada]],"&gt;=" &amp;$L$2,BDPREVENTIVA22[[Fecha Fin]:[Fecha Fin]],"&lt;="&amp;$L$3)=0,"",SUMIFS(BDPREVENTIVA22[Agua Destilada],BDPREVENTIVA22[[Nº CAMIÓN]:[Nº CAMIÓN]],$D50,BDPREVENTIVA22[[Fecha entrada]:[Fecha entrada]],"&gt;=" &amp;$L$2,BDPREVENTIVA22[[Fecha Fin]:[Fecha Fin]],"&lt;="&amp;$L$3)&amp;" litros "&amp;BDPREVENTIVA22[[#Headers],[Agua Destilada]]&amp;", ")</f>
        <v/>
      </c>
      <c r="BC50" t="str">
        <f>+IF(SUMIFS(BDPREVENTIVA22[Aceite Caja Cambios],BDPREVENTIVA22[[Nº CAMIÓN]:[Nº CAMIÓN]],$D50,BDPREVENTIVA22[[Fecha entrada]:[Fecha entrada]],"&gt;=" &amp;$L$2,BDPREVENTIVA22[[Fecha Fin]:[Fecha Fin]],"&lt;="&amp;$L$3)=0,"",SUMIFS(BDPREVENTIVA22[Aceite Caja Cambios],BDPREVENTIVA22[[Nº CAMIÓN]:[Nº CAMIÓN]],$D50,BDPREVENTIVA22[[Fecha entrada]:[Fecha entrada]],"&gt;=" &amp;$L$2,BDPREVENTIVA22[[Fecha Fin]:[Fecha Fin]],"&lt;="&amp;$L$3)&amp;" litros "&amp;BDPREVENTIVA22[[#Headers],[Aceite Caja Cambios]]&amp;", ")</f>
        <v/>
      </c>
      <c r="BD50" t="str">
        <f>+IF(SUMIFS(BDPREVENTIVA22[Acido Baterias],BDPREVENTIVA22[[Nº CAMIÓN]:[Nº CAMIÓN]],$D50,BDPREVENTIVA22[[Fecha entrada]:[Fecha entrada]],"&gt;=" &amp;$L$2,BDPREVENTIVA22[[Fecha Fin]:[Fecha Fin]],"&lt;="&amp;$L$3)=0,"",SUMIFS(BDPREVENTIVA22[Acido Baterias],BDPREVENTIVA22[[Nº CAMIÓN]:[Nº CAMIÓN]],$D50,BDPREVENTIVA22[[Fecha entrada]:[Fecha entrada]],"&gt;=" &amp;$L$2,BDPREVENTIVA22[[Fecha Fin]:[Fecha Fin]],"&lt;="&amp;$L$3)&amp;" litros "&amp;BDPREVENTIVA22[[#Headers],[Acido Baterias]]&amp;", ")</f>
        <v/>
      </c>
      <c r="BE50" t="str">
        <f>+IF(SUMIFS(BDPREVENTIVA22[Grasa],BDPREVENTIVA22[[Nº CAMIÓN]:[Nº CAMIÓN]],$D50,BDPREVENTIVA22[[Fecha entrada]:[Fecha entrada]],"&gt;=" &amp;$L$2,BDPREVENTIVA22[[Fecha Fin]:[Fecha Fin]],"&lt;="&amp;$L$3)=0,"",SUMIFS(BDPREVENTIVA22[Grasa],BDPREVENTIVA22[[Nº CAMIÓN]:[Nº CAMIÓN]],$D50,BDPREVENTIVA22[[Fecha entrada]:[Fecha entrada]],"&gt;=" &amp;$L$2,BDPREVENTIVA22[[Fecha Fin]:[Fecha Fin]],"&lt;="&amp;$L$3)&amp;" kilos "&amp;BDPREVENTIVA22[[#Headers],[Grasa]]&amp;", ")</f>
        <v/>
      </c>
      <c r="BF50" t="str">
        <f>+IF(SUMIFS(BDPREVENTIVA22[Filtro de Aceite],BDPREVENTIVA22[[Nº CAMIÓN]:[Nº CAMIÓN]],$D50,BDPREVENTIVA22[[Fecha entrada]:[Fecha entrada]],"&gt;=" &amp;$L$2,BDPREVENTIVA22[[Fecha Fin]:[Fecha Fin]],"&lt;="&amp;$L$3)=0,"",SUMIFS(BDPREVENTIVA22[Filtro de Aceite],BDPREVENTIVA22[[Nº CAMIÓN]:[Nº CAMIÓN]],$D50,BDPREVENTIVA22[[Fecha entrada]:[Fecha entrada]],"&gt;=" &amp;$L$2,BDPREVENTIVA22[[Fecha Fin]:[Fecha Fin]],"&lt;="&amp;$L$3)&amp;" uds "&amp;BDPREVENTIVA22[[#Headers],[Filtro de Aceite]]&amp;", ")</f>
        <v/>
      </c>
      <c r="BG50" t="str">
        <f>+IF(SUMIFS(BDPREVENTIVA22[Filtro de Aire],BDPREVENTIVA22[[Nº CAMIÓN]:[Nº CAMIÓN]],$D50,BDPREVENTIVA22[[Fecha entrada]:[Fecha entrada]],"&gt;=" &amp;$L$2,BDPREVENTIVA22[[Fecha Fin]:[Fecha Fin]],"&lt;="&amp;$L$3)=0,"",SUMIFS(BDPREVENTIVA22[Filtro de Aire],BDPREVENTIVA22[[Nº CAMIÓN]:[Nº CAMIÓN]],$D50,BDPREVENTIVA22[[Fecha entrada]:[Fecha entrada]],"&gt;=" &amp;$L$2,BDPREVENTIVA22[[Fecha Fin]:[Fecha Fin]],"&lt;="&amp;$L$3)&amp;" uds "&amp;BDPREVENTIVA22[[#Headers],[Filtro de Aire]]&amp;", ")</f>
        <v/>
      </c>
      <c r="BH50" t="str">
        <f>+IF(SUMIFS(BDPREVENTIVA22[Filtro de Gasoil],BDPREVENTIVA22[[Nº CAMIÓN]:[Nº CAMIÓN]],$D50,BDPREVENTIVA22[[Fecha entrada]:[Fecha entrada]],"&gt;=" &amp;$L$2,BDPREVENTIVA22[[Fecha Fin]:[Fecha Fin]],"&lt;="&amp;$L$3)=0,"",SUMIFS(BDPREVENTIVA22[Filtro de Gasoil],BDPREVENTIVA22[[Nº CAMIÓN]:[Nº CAMIÓN]],$D50,BDPREVENTIVA22[[Fecha entrada]:[Fecha entrada]],"&gt;=" &amp;$L$2,BDPREVENTIVA22[[Fecha Fin]:[Fecha Fin]],"&lt;="&amp;$L$3)&amp;" uds "&amp;BDPREVENTIVA22[[#Headers],[Filtro de Gasoil]]&amp;", ")</f>
        <v/>
      </c>
      <c r="BI50" t="str">
        <f>+IF(SUMIFS(BDPREVENTIVA22[Filtro Hidraulico],BDPREVENTIVA22[[Nº CAMIÓN]:[Nº CAMIÓN]],$D50,BDPREVENTIVA22[[Fecha entrada]:[Fecha entrada]],"&gt;=" &amp;$L$2,BDPREVENTIVA22[[Fecha Fin]:[Fecha Fin]],"&lt;="&amp;$L$3)=0,"",SUMIFS(BDPREVENTIVA22[Filtro Hidraulico],BDPREVENTIVA22[[Nº CAMIÓN]:[Nº CAMIÓN]],$D50,BDPREVENTIVA22[[Fecha entrada]:[Fecha entrada]],"&gt;=" &amp;$L$2,BDPREVENTIVA22[[Fecha Fin]:[Fecha Fin]],"&lt;="&amp;$L$3)&amp;" uds "&amp;BDPREVENTIVA22[[#Headers],[Filtro Hidraulico]]&amp;", ")</f>
        <v/>
      </c>
      <c r="BJ50" t="str">
        <f>+IF(SUMIFS(BDPREVENTIVA22[Filtro Separador de Gasoil],BDPREVENTIVA22[[Nº CAMIÓN]:[Nº CAMIÓN]],$D50,BDPREVENTIVA22[[Fecha entrada]:[Fecha entrada]],"&gt;=" &amp;$L$2,BDPREVENTIVA22[[Fecha Fin]:[Fecha Fin]],"&lt;="&amp;$L$3)=0,"",SUMIFS(BDPREVENTIVA22[Filtro Separador de Gasoil],BDPREVENTIVA22[[Nº CAMIÓN]:[Nº CAMIÓN]],$D50,BDPREVENTIVA22[[Fecha entrada]:[Fecha entrada]],"&gt;=" &amp;$L$2,BDPREVENTIVA22[[Fecha Fin]:[Fecha Fin]],"&lt;="&amp;$L$3)&amp;" uds "&amp;BDPREVENTIVA22[[#Headers],[Filtro Separador de Gasoil]]&amp;", ")</f>
        <v/>
      </c>
      <c r="BK50" t="str">
        <f>+IF(SUMIFS(BDPREVENTIVA22[Pre-Filtro de Gasoil],BDPREVENTIVA22[[Nº CAMIÓN]:[Nº CAMIÓN]],$D50,BDPREVENTIVA22[[Fecha entrada]:[Fecha entrada]],"&gt;=" &amp;$L$2,BDPREVENTIVA22[[Fecha Fin]:[Fecha Fin]],"&lt;="&amp;$L$3)=0,"",SUMIFS(BDPREVENTIVA22[Pre-Filtro de Gasoil],BDPREVENTIVA22[[Nº CAMIÓN]:[Nº CAMIÓN]],$D50,BDPREVENTIVA22[[Fecha entrada]:[Fecha entrada]],"&gt;=" &amp;$L$2,BDPREVENTIVA22[[Fecha Fin]:[Fecha Fin]],"&lt;="&amp;$L$3)&amp;" uds "&amp;BDPREVENTIVA22[[#Headers],[Pre-Filtro de Gasoil]]&amp;", ")</f>
        <v/>
      </c>
      <c r="EC50" t="e">
        <v>#NAME?</v>
      </c>
      <c r="ED50" t="e">
        <v>#NAME?</v>
      </c>
      <c r="EE50" t="e">
        <v>#NAME?</v>
      </c>
      <c r="EF50" t="e">
        <v>#NAME?</v>
      </c>
      <c r="EG50" t="e">
        <v>#NAME?</v>
      </c>
      <c r="EH50" t="e">
        <v>#NAME?</v>
      </c>
      <c r="EI50" t="e">
        <v>#NAME?</v>
      </c>
      <c r="EJ50" t="e">
        <v>#NAME?</v>
      </c>
      <c r="EK50" t="e">
        <v>#NAME?</v>
      </c>
      <c r="EL50" t="e">
        <v>#NAME?</v>
      </c>
      <c r="EM50" t="e">
        <v>#NAME?</v>
      </c>
      <c r="EN50" t="e">
        <v>#NAME?</v>
      </c>
      <c r="EO50" t="e">
        <v>#NAME?</v>
      </c>
      <c r="EP50" t="e">
        <v>#NAME?</v>
      </c>
      <c r="EQ50" t="e">
        <v>#NAME?</v>
      </c>
    </row>
    <row r="51" spans="1:147" ht="30" customHeight="1" x14ac:dyDescent="0.2">
      <c r="B51" s="547"/>
      <c r="C51" s="221" t="s">
        <v>91</v>
      </c>
      <c r="D51" s="48" t="s">
        <v>139</v>
      </c>
      <c r="E51" s="41">
        <v>559998</v>
      </c>
      <c r="F51" s="41">
        <f>+COUNTIFS(BDPREVENTIVA22[[Nº CAMIÓN]:[Nº CAMIÓN]],$D51,BDPREVENTIVA22[[Fecha entrada]:[Fecha entrada]],"&gt;=" &amp;$L$2,BDPREVENTIVA22[[Fecha Fin]:[Fecha Fin]],"&lt;="&amp;$L$3,BDPREVENTIVA22[[Tipo de Mantenimiento]:[Tipo de Mantenimiento]],"Mensual")</f>
        <v>1</v>
      </c>
      <c r="G51" s="41">
        <f>+COUNTIFS(BDPREVENTIVA22[[Nº CAMIÓN]:[Nº CAMIÓN]],$D51,BDPREVENTIVA22[[Fecha entrada]:[Fecha entrada]],"&gt;=" &amp;$L$2,BDPREVENTIVA22[[Fecha Fin]:[Fecha Fin]],"&lt;="&amp;$L$3,BDPREVENTIVA22[[Tipo de Mantenimiento]:[Tipo de Mantenimiento]],"Semestral")+COUNTIFS(BDPREVENTIVA22[[Nº CAMIÓN]:[Nº CAMIÓN]],$D51,BDPREVENTIVA22[[Fecha entrada]:[Fecha entrada]],"&gt;=" &amp;$L$2,BDPREVENTIVA22[[Fecha Fin]:[Fecha Fin]],"&lt;="&amp;$L$3,BDPREVENTIVA22[[Tipo de Mantenimiento]:[Tipo de Mantenimiento]],"Cuatrimestral")</f>
        <v>0</v>
      </c>
      <c r="H51" s="41">
        <f>+COUNTIFS(BDPREVENTIVA22[[Nº CAMIÓN]:[Nº CAMIÓN]],$D51,BDPREVENTIVA22[[Fecha entrada]:[Fecha entrada]],"&gt;=" &amp;$L$2,BDPREVENTIVA22[[Fecha Fin]:[Fecha Fin]],"&lt;="&amp;$L$3,BDPREVENTIVA22[[Tipo de Mantenimiento]:[Tipo de Mantenimiento]],"Anual")</f>
        <v>0</v>
      </c>
      <c r="I51" s="41">
        <f t="shared" si="14"/>
        <v>1</v>
      </c>
      <c r="J51" s="41" t="str">
        <f>+IF(COUNTIFS(BDPREVENTIVA22[Tall/Rep],AUSERD,BDPREVENTIVA22[Nº CAMIÓN],$D51,BDPREVENTIVA22[[Fecha entrada]:[Fecha entrada]],"&gt;=" &amp;$L$2,BDPREVENTIVA22[[Fecha Fin]:[Fecha Fin]],"&lt;="&amp;$L$3)=0,"",COUNTIFS(BDPREVENTIVA22[Tall/Rep],AUSERD,BDPREVENTIVA22[Nº CAMIÓN],$D51,BDPREVENTIVA22[[Fecha entrada]:[Fecha entrada]],"&gt;=" &amp;$L$2,BDPREVENTIVA22[[Fecha Fin]:[Fecha Fin]],"&lt;="&amp;$L$3)&amp;" "&amp;AUSERD&amp;", ")&amp;IF(COUNTIFS(BDPREVENTIVA22[Tall/Rep],AAIUN,BDPREVENTIVA22[Nº CAMIÓN],$D51,BDPREVENTIVA22[[Fecha entrada]:[Fecha entrada]],"&gt;=" &amp;$L$2,BDPREVENTIVA22[[Fecha Fin]:[Fecha Fin]],"&lt;="&amp;$L$3)=0,"",COUNTIFS(BDPREVENTIVA22[Tall/Rep],AAIUN,BDPREVENTIVA22[Nº CAMIÓN],$D51,BDPREVENTIVA22[[Fecha entrada]:[Fecha entrada]],"&gt;=" &amp;$L$2,BDPREVENTIVA22[[Fecha Fin]:[Fecha Fin]],"&lt;="&amp;$L$3)&amp;" "&amp;AAIUN&amp;", ")&amp;IF(COUNTIFS(BDPREVENTIVA22[Tall/Rep],BOUJDUR,BDPREVENTIVA22[Nº CAMIÓN],$D51,BDPREVENTIVA22[[Fecha entrada]:[Fecha entrada]],"&gt;=" &amp;$L$2,BDPREVENTIVA22[[Fecha Fin]:[Fecha Fin]],"&lt;="&amp;$L$3)=0,"",COUNTIFS(BDPREVENTIVA22[Tall/Rep],BOUJDUR,BDPREVENTIVA22[Nº CAMIÓN],$D51,BDPREVENTIVA22[[Fecha entrada]:[Fecha entrada]],"&gt;=" &amp;$L$2,BDPREVENTIVA22[[Fecha Fin]:[Fecha Fin]],"&lt;="&amp;$L$3)&amp;" "&amp;BOUJDUR&amp;", ")&amp;IF(COUNTIFS(BDPREVENTIVA22[Tall/Rep],ATC,BDPREVENTIVA22[Nº CAMIÓN],$D51,BDPREVENTIVA22[[Fecha entrada]:[Fecha entrada]],"&gt;=" &amp;$L$2,BDPREVENTIVA22[[Fecha Fin]:[Fecha Fin]],"&lt;="&amp;$L$3)=0,"",COUNTIFS(BDPREVENTIVA22[Tall/Rep],ATC,BDPREVENTIVA22[Nº CAMIÓN],$D51,BDPREVENTIVA22[[Fecha entrada]:[Fecha entrada]],"&gt;=" &amp;$L$2,BDPREVENTIVA22[[Fecha Fin]:[Fecha Fin]],"&lt;="&amp;$L$3)&amp;" "&amp;ATC&amp;", ")&amp;IF(COUNTIFS(BDPREVENTIVA22[Tall/Rep],SMARA,BDPREVENTIVA22[Nº CAMIÓN],$D51,BDPREVENTIVA22[[Fecha entrada]:[Fecha entrada]],"&gt;=" &amp;$L$2,BDPREVENTIVA22[[Fecha Fin]:[Fecha Fin]],"&lt;="&amp;$L$3)=0,"",COUNTIFS(BDPREVENTIVA22[Tall/Rep],SMARA,BDPREVENTIVA22[Nº CAMIÓN],$D51,BDPREVENTIVA22[[Fecha entrada]:[Fecha entrada]],"&gt;=" &amp;$L$2,BDPREVENTIVA22[[Fecha Fin]:[Fecha Fin]],"&lt;="&amp;$L$3)&amp;" "&amp;SMARA&amp;", ")&amp;IF(COUNTIFS(BDPREVENTIVA22[Tall/Rep],DAJLA,BDPREVENTIVA22[Nº CAMIÓN],$D51,BDPREVENTIVA22[[Fecha entrada]:[Fecha entrada]],"&gt;=" &amp;$L$2,BDPREVENTIVA22[[Fecha Fin]:[Fecha Fin]],"&lt;="&amp;$L$3)=0,"",COUNTIFS(BDPREVENTIVA22[Tall/Rep],DAJLA,BDPREVENTIVA22[Nº CAMIÓN],$D51,BDPREVENTIVA22[[Fecha entrada]:[Fecha entrada]],"&gt;=" &amp;$L$2,BDPREVENTIVA22[[Fecha Fin]:[Fecha Fin]],"&lt;="&amp;$L$3)&amp;" "&amp;DAJLA&amp;", ")&amp;IF(COUNTIFS(BDPREVENTIVA22[Tall/Rep],TRANSPORT,BDPREVENTIVA22[Nº CAMIÓN],$D51,BDPREVENTIVA22[[Fecha entrada]:[Fecha entrada]],"&gt;=" &amp;$L$2,BDPREVENTIVA22[[Fecha Fin]:[Fecha Fin]],"&lt;="&amp;$L$3)=0,"",COUNTIFS(BDPREVENTIVA22[Tall/Rep],TRANSPORT,BDPREVENTIVA22[Nº CAMIÓN],$D51,BDPREVENTIVA22[[Fecha entrada]:[Fecha entrada]],"&gt;=" &amp;$L$2,BDPREVENTIVA22[[Fecha Fin]:[Fecha Fin]],"&lt;="&amp;$L$3)&amp;" "&amp;TRANSPORT&amp;", ")</f>
        <v xml:space="preserve">1 TR SMARA, </v>
      </c>
      <c r="K51" s="42" t="str">
        <f t="shared" si="4"/>
        <v/>
      </c>
      <c r="L51" s="220" t="str">
        <f>+IF(SUMIFS(BDPREVENTIVA22[[coste mantenimiento]:[coste mantenimiento]],BDPREVENTIVA22[[Nº CAMIÓN]:[Nº CAMIÓN]],$D51,BDPREVENTIVA22[Fecha entrada],"&gt;="&amp;$L$2,BDPREVENTIVA22[Fecha entrada],"&lt;="&amp;$L$3)=0,"",SUMIFS(BDPREVENTIVA22[[coste mantenimiento]:[coste mantenimiento]],BDPREVENTIVA22[[Nº CAMIÓN]:[Nº CAMIÓN]],$D51,BDPREVENTIVA22[Fecha entrada],"&gt;="&amp;$L$2,BDPREVENTIVA22[Fecha entrada],"&lt;="&amp;$L$3))</f>
        <v/>
      </c>
      <c r="M51" s="226"/>
      <c r="O51" s="49"/>
      <c r="P51" s="44"/>
      <c r="Q51" s="44"/>
      <c r="R51" s="44"/>
      <c r="S51" s="44"/>
      <c r="T51" s="44"/>
      <c r="U51" s="44"/>
      <c r="V51" s="44"/>
      <c r="AW51" t="str">
        <f>+IF(SUMIFS(BDPREVENTIVA22[Aceite Motor],BDPREVENTIVA22[[Nº CAMIÓN]:[Nº CAMIÓN]],$D51,BDPREVENTIVA22[[Fecha entrada]:[Fecha entrada]],"&gt;=" &amp;$L$2,BDPREVENTIVA22[[Fecha Fin]:[Fecha Fin]],"&lt;="&amp;$L$3)=0,"",SUMIFS(BDPREVENTIVA22[Aceite Motor],BDPREVENTIVA22[[Nº CAMIÓN]:[Nº CAMIÓN]],$D51,BDPREVENTIVA22[[Fecha entrada]:[Fecha entrada]],"&gt;=" &amp;$L$2,BDPREVENTIVA22[[Fecha Fin]:[Fecha Fin]],"&lt;="&amp;$L$3)&amp;" litros "&amp;BDPREVENTIVA22[[#Headers],[Aceite Motor]]&amp;", ")</f>
        <v/>
      </c>
      <c r="AX51" t="str">
        <f>+IF(SUMIFS(BDPREVENTIVA22[Anticongelante],BDPREVENTIVA22[[Nº CAMIÓN]:[Nº CAMIÓN]],$D51,BDPREVENTIVA22[[Fecha entrada]:[Fecha entrada]],"&gt;=" &amp;$L$2,BDPREVENTIVA22[[Fecha Fin]:[Fecha Fin]],"&lt;="&amp;$L$3)=0,"",SUMIFS(BDPREVENTIVA22[Anticongelante],BDPREVENTIVA22[[Nº CAMIÓN]:[Nº CAMIÓN]],$D51,BDPREVENTIVA22[[Fecha entrada]:[Fecha entrada]],"&gt;=" &amp;$L$2,BDPREVENTIVA22[[Fecha Fin]:[Fecha Fin]],"&lt;="&amp;$L$3)&amp;" litros "&amp;BDPREVENTIVA22[[#Headers],[Anticongelante]]&amp;", ")</f>
        <v/>
      </c>
      <c r="AY51" t="str">
        <f>+IF(SUMIFS(BDPREVENTIVA22[Liquido de Embrague],BDPREVENTIVA22[[Nº CAMIÓN]:[Nº CAMIÓN]],$D51,BDPREVENTIVA22[[Fecha entrada]:[Fecha entrada]],"&gt;=" &amp;$L$2,BDPREVENTIVA22[[Fecha Fin]:[Fecha Fin]],"&lt;="&amp;$L$3)=0,"",SUMIFS(BDPREVENTIVA22[Liquido de Embrague],BDPREVENTIVA22[[Nº CAMIÓN]:[Nº CAMIÓN]],$D51,BDPREVENTIVA22[[Fecha entrada]:[Fecha entrada]],"&gt;=" &amp;$L$2,BDPREVENTIVA22[[Fecha Fin]:[Fecha Fin]],"&lt;="&amp;$L$3)&amp;" litros "&amp;BDPREVENTIVA22[[#Headers],[Liquido de Embrague]]&amp;", ")</f>
        <v/>
      </c>
      <c r="AZ51" t="str">
        <f>+IF(SUMIFS(BDPREVENTIVA22[Liquido Direccion],BDPREVENTIVA22[[Nº CAMIÓN]:[Nº CAMIÓN]],$D51,BDPREVENTIVA22[[Fecha entrada]:[Fecha entrada]],"&gt;=" &amp;$L$2,BDPREVENTIVA22[[Fecha Fin]:[Fecha Fin]],"&lt;="&amp;$L$3)=0,"",SUMIFS(BDPREVENTIVA22[Liquido Direccion],BDPREVENTIVA22[[Nº CAMIÓN]:[Nº CAMIÓN]],$D51,BDPREVENTIVA22[[Fecha entrada]:[Fecha entrada]],"&gt;=" &amp;$L$2,BDPREVENTIVA22[[Fecha Fin]:[Fecha Fin]],"&lt;="&amp;$L$3)&amp;" litros "&amp;BDPREVENTIVA22[[#Headers],[Liquido Direccion]]&amp;", ")</f>
        <v/>
      </c>
      <c r="BA51" t="str">
        <f>+IF(SUMIFS(BDPREVENTIVA22[Liquido de Freno],BDPREVENTIVA22[[Nº CAMIÓN]:[Nº CAMIÓN]],$D51,BDPREVENTIVA22[[Fecha entrada]:[Fecha entrada]],"&gt;=" &amp;$L$2,BDPREVENTIVA22[[Fecha Fin]:[Fecha Fin]],"&lt;="&amp;$L$3)=0,"",SUMIFS(BDPREVENTIVA22[Liquido de Freno],BDPREVENTIVA22[[Nº CAMIÓN]:[Nº CAMIÓN]],$D51,BDPREVENTIVA22[[Fecha entrada]:[Fecha entrada]],"&gt;=" &amp;$L$2,BDPREVENTIVA22[[Fecha Fin]:[Fecha Fin]],"&lt;="&amp;$L$3)&amp;" litros "&amp;BDPREVENTIVA22[[#Headers],[Liquido de Freno]]&amp;", ")</f>
        <v/>
      </c>
      <c r="BB51" t="str">
        <f>+IF(SUMIFS(BDPREVENTIVA22[Agua Destilada],BDPREVENTIVA22[[Nº CAMIÓN]:[Nº CAMIÓN]],$D51,BDPREVENTIVA22[[Fecha entrada]:[Fecha entrada]],"&gt;=" &amp;$L$2,BDPREVENTIVA22[[Fecha Fin]:[Fecha Fin]],"&lt;="&amp;$L$3)=0,"",SUMIFS(BDPREVENTIVA22[Agua Destilada],BDPREVENTIVA22[[Nº CAMIÓN]:[Nº CAMIÓN]],$D51,BDPREVENTIVA22[[Fecha entrada]:[Fecha entrada]],"&gt;=" &amp;$L$2,BDPREVENTIVA22[[Fecha Fin]:[Fecha Fin]],"&lt;="&amp;$L$3)&amp;" litros "&amp;BDPREVENTIVA22[[#Headers],[Agua Destilada]]&amp;", ")</f>
        <v/>
      </c>
      <c r="BC51" t="str">
        <f>+IF(SUMIFS(BDPREVENTIVA22[Aceite Caja Cambios],BDPREVENTIVA22[[Nº CAMIÓN]:[Nº CAMIÓN]],$D51,BDPREVENTIVA22[[Fecha entrada]:[Fecha entrada]],"&gt;=" &amp;$L$2,BDPREVENTIVA22[[Fecha Fin]:[Fecha Fin]],"&lt;="&amp;$L$3)=0,"",SUMIFS(BDPREVENTIVA22[Aceite Caja Cambios],BDPREVENTIVA22[[Nº CAMIÓN]:[Nº CAMIÓN]],$D51,BDPREVENTIVA22[[Fecha entrada]:[Fecha entrada]],"&gt;=" &amp;$L$2,BDPREVENTIVA22[[Fecha Fin]:[Fecha Fin]],"&lt;="&amp;$L$3)&amp;" litros "&amp;BDPREVENTIVA22[[#Headers],[Aceite Caja Cambios]]&amp;", ")</f>
        <v/>
      </c>
      <c r="BD51" t="str">
        <f>+IF(SUMIFS(BDPREVENTIVA22[Acido Baterias],BDPREVENTIVA22[[Nº CAMIÓN]:[Nº CAMIÓN]],$D51,BDPREVENTIVA22[[Fecha entrada]:[Fecha entrada]],"&gt;=" &amp;$L$2,BDPREVENTIVA22[[Fecha Fin]:[Fecha Fin]],"&lt;="&amp;$L$3)=0,"",SUMIFS(BDPREVENTIVA22[Acido Baterias],BDPREVENTIVA22[[Nº CAMIÓN]:[Nº CAMIÓN]],$D51,BDPREVENTIVA22[[Fecha entrada]:[Fecha entrada]],"&gt;=" &amp;$L$2,BDPREVENTIVA22[[Fecha Fin]:[Fecha Fin]],"&lt;="&amp;$L$3)&amp;" litros "&amp;BDPREVENTIVA22[[#Headers],[Acido Baterias]]&amp;", ")</f>
        <v/>
      </c>
      <c r="BE51" t="str">
        <f>+IF(SUMIFS(BDPREVENTIVA22[Grasa],BDPREVENTIVA22[[Nº CAMIÓN]:[Nº CAMIÓN]],$D51,BDPREVENTIVA22[[Fecha entrada]:[Fecha entrada]],"&gt;=" &amp;$L$2,BDPREVENTIVA22[[Fecha Fin]:[Fecha Fin]],"&lt;="&amp;$L$3)=0,"",SUMIFS(BDPREVENTIVA22[Grasa],BDPREVENTIVA22[[Nº CAMIÓN]:[Nº CAMIÓN]],$D51,BDPREVENTIVA22[[Fecha entrada]:[Fecha entrada]],"&gt;=" &amp;$L$2,BDPREVENTIVA22[[Fecha Fin]:[Fecha Fin]],"&lt;="&amp;$L$3)&amp;" kilos "&amp;BDPREVENTIVA22[[#Headers],[Grasa]]&amp;", ")</f>
        <v/>
      </c>
      <c r="BF51" t="str">
        <f>+IF(SUMIFS(BDPREVENTIVA22[Filtro de Aceite],BDPREVENTIVA22[[Nº CAMIÓN]:[Nº CAMIÓN]],$D51,BDPREVENTIVA22[[Fecha entrada]:[Fecha entrada]],"&gt;=" &amp;$L$2,BDPREVENTIVA22[[Fecha Fin]:[Fecha Fin]],"&lt;="&amp;$L$3)=0,"",SUMIFS(BDPREVENTIVA22[Filtro de Aceite],BDPREVENTIVA22[[Nº CAMIÓN]:[Nº CAMIÓN]],$D51,BDPREVENTIVA22[[Fecha entrada]:[Fecha entrada]],"&gt;=" &amp;$L$2,BDPREVENTIVA22[[Fecha Fin]:[Fecha Fin]],"&lt;="&amp;$L$3)&amp;" uds "&amp;BDPREVENTIVA22[[#Headers],[Filtro de Aceite]]&amp;", ")</f>
        <v/>
      </c>
      <c r="BG51" t="str">
        <f>+IF(SUMIFS(BDPREVENTIVA22[Filtro de Aire],BDPREVENTIVA22[[Nº CAMIÓN]:[Nº CAMIÓN]],$D51,BDPREVENTIVA22[[Fecha entrada]:[Fecha entrada]],"&gt;=" &amp;$L$2,BDPREVENTIVA22[[Fecha Fin]:[Fecha Fin]],"&lt;="&amp;$L$3)=0,"",SUMIFS(BDPREVENTIVA22[Filtro de Aire],BDPREVENTIVA22[[Nº CAMIÓN]:[Nº CAMIÓN]],$D51,BDPREVENTIVA22[[Fecha entrada]:[Fecha entrada]],"&gt;=" &amp;$L$2,BDPREVENTIVA22[[Fecha Fin]:[Fecha Fin]],"&lt;="&amp;$L$3)&amp;" uds "&amp;BDPREVENTIVA22[[#Headers],[Filtro de Aire]]&amp;", ")</f>
        <v/>
      </c>
      <c r="BH51" t="str">
        <f>+IF(SUMIFS(BDPREVENTIVA22[Filtro de Gasoil],BDPREVENTIVA22[[Nº CAMIÓN]:[Nº CAMIÓN]],$D51,BDPREVENTIVA22[[Fecha entrada]:[Fecha entrada]],"&gt;=" &amp;$L$2,BDPREVENTIVA22[[Fecha Fin]:[Fecha Fin]],"&lt;="&amp;$L$3)=0,"",SUMIFS(BDPREVENTIVA22[Filtro de Gasoil],BDPREVENTIVA22[[Nº CAMIÓN]:[Nº CAMIÓN]],$D51,BDPREVENTIVA22[[Fecha entrada]:[Fecha entrada]],"&gt;=" &amp;$L$2,BDPREVENTIVA22[[Fecha Fin]:[Fecha Fin]],"&lt;="&amp;$L$3)&amp;" uds "&amp;BDPREVENTIVA22[[#Headers],[Filtro de Gasoil]]&amp;", ")</f>
        <v/>
      </c>
      <c r="BI51" t="str">
        <f>+IF(SUMIFS(BDPREVENTIVA22[Filtro Hidraulico],BDPREVENTIVA22[[Nº CAMIÓN]:[Nº CAMIÓN]],$D51,BDPREVENTIVA22[[Fecha entrada]:[Fecha entrada]],"&gt;=" &amp;$L$2,BDPREVENTIVA22[[Fecha Fin]:[Fecha Fin]],"&lt;="&amp;$L$3)=0,"",SUMIFS(BDPREVENTIVA22[Filtro Hidraulico],BDPREVENTIVA22[[Nº CAMIÓN]:[Nº CAMIÓN]],$D51,BDPREVENTIVA22[[Fecha entrada]:[Fecha entrada]],"&gt;=" &amp;$L$2,BDPREVENTIVA22[[Fecha Fin]:[Fecha Fin]],"&lt;="&amp;$L$3)&amp;" uds "&amp;BDPREVENTIVA22[[#Headers],[Filtro Hidraulico]]&amp;", ")</f>
        <v/>
      </c>
      <c r="BJ51" t="str">
        <f>+IF(SUMIFS(BDPREVENTIVA22[Filtro Separador de Gasoil],BDPREVENTIVA22[[Nº CAMIÓN]:[Nº CAMIÓN]],$D51,BDPREVENTIVA22[[Fecha entrada]:[Fecha entrada]],"&gt;=" &amp;$L$2,BDPREVENTIVA22[[Fecha Fin]:[Fecha Fin]],"&lt;="&amp;$L$3)=0,"",SUMIFS(BDPREVENTIVA22[Filtro Separador de Gasoil],BDPREVENTIVA22[[Nº CAMIÓN]:[Nº CAMIÓN]],$D51,BDPREVENTIVA22[[Fecha entrada]:[Fecha entrada]],"&gt;=" &amp;$L$2,BDPREVENTIVA22[[Fecha Fin]:[Fecha Fin]],"&lt;="&amp;$L$3)&amp;" uds "&amp;BDPREVENTIVA22[[#Headers],[Filtro Separador de Gasoil]]&amp;", ")</f>
        <v/>
      </c>
      <c r="BK51" t="str">
        <f>+IF(SUMIFS(BDPREVENTIVA22[Pre-Filtro de Gasoil],BDPREVENTIVA22[[Nº CAMIÓN]:[Nº CAMIÓN]],$D51,BDPREVENTIVA22[[Fecha entrada]:[Fecha entrada]],"&gt;=" &amp;$L$2,BDPREVENTIVA22[[Fecha Fin]:[Fecha Fin]],"&lt;="&amp;$L$3)=0,"",SUMIFS(BDPREVENTIVA22[Pre-Filtro de Gasoil],BDPREVENTIVA22[[Nº CAMIÓN]:[Nº CAMIÓN]],$D51,BDPREVENTIVA22[[Fecha entrada]:[Fecha entrada]],"&gt;=" &amp;$L$2,BDPREVENTIVA22[[Fecha Fin]:[Fecha Fin]],"&lt;="&amp;$L$3)&amp;" uds "&amp;BDPREVENTIVA22[[#Headers],[Pre-Filtro de Gasoil]]&amp;", ")</f>
        <v/>
      </c>
      <c r="EC51" t="e">
        <v>#NAME?</v>
      </c>
      <c r="ED51" t="e">
        <v>#NAME?</v>
      </c>
      <c r="EE51" t="e">
        <v>#NAME?</v>
      </c>
      <c r="EF51" t="e">
        <v>#NAME?</v>
      </c>
      <c r="EG51" t="e">
        <v>#NAME?</v>
      </c>
      <c r="EH51" t="e">
        <v>#NAME?</v>
      </c>
      <c r="EI51" t="e">
        <v>#NAME?</v>
      </c>
      <c r="EJ51" t="e">
        <v>#NAME?</v>
      </c>
      <c r="EK51" t="e">
        <v>#NAME?</v>
      </c>
      <c r="EL51" t="e">
        <v>#NAME?</v>
      </c>
      <c r="EM51" t="e">
        <v>#NAME?</v>
      </c>
      <c r="EN51" t="e">
        <v>#NAME?</v>
      </c>
      <c r="EO51" t="e">
        <v>#NAME?</v>
      </c>
      <c r="EP51" t="e">
        <v>#NAME?</v>
      </c>
      <c r="EQ51" t="e">
        <v>#NAME?</v>
      </c>
    </row>
    <row r="52" spans="1:147" ht="45" customHeight="1" x14ac:dyDescent="0.2">
      <c r="B52" s="547"/>
      <c r="C52" s="221" t="s">
        <v>92</v>
      </c>
      <c r="D52" s="46" t="s">
        <v>140</v>
      </c>
      <c r="E52" s="47">
        <v>559999</v>
      </c>
      <c r="F52" s="47">
        <f>+COUNTIFS(BDPREVENTIVA22[[Nº CAMIÓN]:[Nº CAMIÓN]],$D52,BDPREVENTIVA22[[Fecha entrada]:[Fecha entrada]],"&gt;=" &amp;$L$2,BDPREVENTIVA22[[Fecha Fin]:[Fecha Fin]],"&lt;="&amp;$L$3,BDPREVENTIVA22[[Tipo de Mantenimiento]:[Tipo de Mantenimiento]],"Mensual")</f>
        <v>0</v>
      </c>
      <c r="G52" s="47">
        <f>+COUNTIFS(BDPREVENTIVA22[[Nº CAMIÓN]:[Nº CAMIÓN]],$D52,BDPREVENTIVA22[[Fecha entrada]:[Fecha entrada]],"&gt;=" &amp;$L$2,BDPREVENTIVA22[[Fecha Fin]:[Fecha Fin]],"&lt;="&amp;$L$3,BDPREVENTIVA22[[Tipo de Mantenimiento]:[Tipo de Mantenimiento]],"Semestral")+COUNTIFS(BDPREVENTIVA22[[Nº CAMIÓN]:[Nº CAMIÓN]],$D52,BDPREVENTIVA22[[Fecha entrada]:[Fecha entrada]],"&gt;=" &amp;$L$2,BDPREVENTIVA22[[Fecha Fin]:[Fecha Fin]],"&lt;="&amp;$L$3,BDPREVENTIVA22[[Tipo de Mantenimiento]:[Tipo de Mantenimiento]],"Cuatrimestral")</f>
        <v>0</v>
      </c>
      <c r="H52" s="47">
        <f>+COUNTIFS(BDPREVENTIVA22[[Nº CAMIÓN]:[Nº CAMIÓN]],$D52,BDPREVENTIVA22[[Fecha entrada]:[Fecha entrada]],"&gt;=" &amp;$L$2,BDPREVENTIVA22[[Fecha Fin]:[Fecha Fin]],"&lt;="&amp;$L$3,BDPREVENTIVA22[[Tipo de Mantenimiento]:[Tipo de Mantenimiento]],"Anual")</f>
        <v>1</v>
      </c>
      <c r="I52" s="47">
        <f t="shared" si="14"/>
        <v>1</v>
      </c>
      <c r="J52" s="47" t="str">
        <f>+IF(COUNTIFS(BDPREVENTIVA22[Tall/Rep],AUSERD,BDPREVENTIVA22[Nº CAMIÓN],$D52,BDPREVENTIVA22[[Fecha entrada]:[Fecha entrada]],"&gt;=" &amp;$L$2,BDPREVENTIVA22[[Fecha Fin]:[Fecha Fin]],"&lt;="&amp;$L$3)=0,"",COUNTIFS(BDPREVENTIVA22[Tall/Rep],AUSERD,BDPREVENTIVA22[Nº CAMIÓN],$D52,BDPREVENTIVA22[[Fecha entrada]:[Fecha entrada]],"&gt;=" &amp;$L$2,BDPREVENTIVA22[[Fecha Fin]:[Fecha Fin]],"&lt;="&amp;$L$3)&amp;" "&amp;AUSERD&amp;", ")&amp;IF(COUNTIFS(BDPREVENTIVA22[Tall/Rep],AAIUN,BDPREVENTIVA22[Nº CAMIÓN],$D52,BDPREVENTIVA22[[Fecha entrada]:[Fecha entrada]],"&gt;=" &amp;$L$2,BDPREVENTIVA22[[Fecha Fin]:[Fecha Fin]],"&lt;="&amp;$L$3)=0,"",COUNTIFS(BDPREVENTIVA22[Tall/Rep],AAIUN,BDPREVENTIVA22[Nº CAMIÓN],$D52,BDPREVENTIVA22[[Fecha entrada]:[Fecha entrada]],"&gt;=" &amp;$L$2,BDPREVENTIVA22[[Fecha Fin]:[Fecha Fin]],"&lt;="&amp;$L$3)&amp;" "&amp;AAIUN&amp;", ")&amp;IF(COUNTIFS(BDPREVENTIVA22[Tall/Rep],BOUJDUR,BDPREVENTIVA22[Nº CAMIÓN],$D52,BDPREVENTIVA22[[Fecha entrada]:[Fecha entrada]],"&gt;=" &amp;$L$2,BDPREVENTIVA22[[Fecha Fin]:[Fecha Fin]],"&lt;="&amp;$L$3)=0,"",COUNTIFS(BDPREVENTIVA22[Tall/Rep],BOUJDUR,BDPREVENTIVA22[Nº CAMIÓN],$D52,BDPREVENTIVA22[[Fecha entrada]:[Fecha entrada]],"&gt;=" &amp;$L$2,BDPREVENTIVA22[[Fecha Fin]:[Fecha Fin]],"&lt;="&amp;$L$3)&amp;" "&amp;BOUJDUR&amp;", ")&amp;IF(COUNTIFS(BDPREVENTIVA22[Tall/Rep],ATC,BDPREVENTIVA22[Nº CAMIÓN],$D52,BDPREVENTIVA22[[Fecha entrada]:[Fecha entrada]],"&gt;=" &amp;$L$2,BDPREVENTIVA22[[Fecha Fin]:[Fecha Fin]],"&lt;="&amp;$L$3)=0,"",COUNTIFS(BDPREVENTIVA22[Tall/Rep],ATC,BDPREVENTIVA22[Nº CAMIÓN],$D52,BDPREVENTIVA22[[Fecha entrada]:[Fecha entrada]],"&gt;=" &amp;$L$2,BDPREVENTIVA22[[Fecha Fin]:[Fecha Fin]],"&lt;="&amp;$L$3)&amp;" "&amp;ATC&amp;", ")&amp;IF(COUNTIFS(BDPREVENTIVA22[Tall/Rep],SMARA,BDPREVENTIVA22[Nº CAMIÓN],$D52,BDPREVENTIVA22[[Fecha entrada]:[Fecha entrada]],"&gt;=" &amp;$L$2,BDPREVENTIVA22[[Fecha Fin]:[Fecha Fin]],"&lt;="&amp;$L$3)=0,"",COUNTIFS(BDPREVENTIVA22[Tall/Rep],SMARA,BDPREVENTIVA22[Nº CAMIÓN],$D52,BDPREVENTIVA22[[Fecha entrada]:[Fecha entrada]],"&gt;=" &amp;$L$2,BDPREVENTIVA22[[Fecha Fin]:[Fecha Fin]],"&lt;="&amp;$L$3)&amp;" "&amp;SMARA&amp;", ")&amp;IF(COUNTIFS(BDPREVENTIVA22[Tall/Rep],DAJLA,BDPREVENTIVA22[Nº CAMIÓN],$D52,BDPREVENTIVA22[[Fecha entrada]:[Fecha entrada]],"&gt;=" &amp;$L$2,BDPREVENTIVA22[[Fecha Fin]:[Fecha Fin]],"&lt;="&amp;$L$3)=0,"",COUNTIFS(BDPREVENTIVA22[Tall/Rep],DAJLA,BDPREVENTIVA22[Nº CAMIÓN],$D52,BDPREVENTIVA22[[Fecha entrada]:[Fecha entrada]],"&gt;=" &amp;$L$2,BDPREVENTIVA22[[Fecha Fin]:[Fecha Fin]],"&lt;="&amp;$L$3)&amp;" "&amp;DAJLA&amp;", ")&amp;IF(COUNTIFS(BDPREVENTIVA22[Tall/Rep],TRANSPORT,BDPREVENTIVA22[Nº CAMIÓN],$D52,BDPREVENTIVA22[[Fecha entrada]:[Fecha entrada]],"&gt;=" &amp;$L$2,BDPREVENTIVA22[[Fecha Fin]:[Fecha Fin]],"&lt;="&amp;$L$3)=0,"",COUNTIFS(BDPREVENTIVA22[Tall/Rep],TRANSPORT,BDPREVENTIVA22[Nº CAMIÓN],$D52,BDPREVENTIVA22[[Fecha entrada]:[Fecha entrada]],"&gt;=" &amp;$L$2,BDPREVENTIVA22[[Fecha Fin]:[Fecha Fin]],"&lt;="&amp;$L$3)&amp;" "&amp;TRANSPORT&amp;", ")</f>
        <v xml:space="preserve">1 ATC RABUNI, </v>
      </c>
      <c r="K52" s="222" t="str">
        <f t="shared" si="4"/>
        <v/>
      </c>
      <c r="L52" s="223" t="str">
        <f>+IF(SUMIFS(BDPREVENTIVA22[[coste mantenimiento]:[coste mantenimiento]],BDPREVENTIVA22[[Nº CAMIÓN]:[Nº CAMIÓN]],$D52,BDPREVENTIVA22[Fecha entrada],"&gt;="&amp;$L$2,BDPREVENTIVA22[Fecha entrada],"&lt;="&amp;$L$3)=0,"",SUMIFS(BDPREVENTIVA22[[coste mantenimiento]:[coste mantenimiento]],BDPREVENTIVA22[[Nº CAMIÓN]:[Nº CAMIÓN]],$D52,BDPREVENTIVA22[Fecha entrada],"&gt;="&amp;$L$2,BDPREVENTIVA22[Fecha entrada],"&lt;="&amp;$L$3))</f>
        <v/>
      </c>
      <c r="M52" s="47"/>
      <c r="O52" s="49"/>
      <c r="P52" s="44"/>
      <c r="Q52" s="44"/>
      <c r="R52" s="44"/>
      <c r="S52" s="44"/>
      <c r="T52" s="44"/>
      <c r="U52" s="44"/>
      <c r="V52" s="44"/>
      <c r="AW52" t="str">
        <f>+IF(SUMIFS(BDPREVENTIVA22[Aceite Motor],BDPREVENTIVA22[[Nº CAMIÓN]:[Nº CAMIÓN]],$D52,BDPREVENTIVA22[[Fecha entrada]:[Fecha entrada]],"&gt;=" &amp;$L$2,BDPREVENTIVA22[[Fecha Fin]:[Fecha Fin]],"&lt;="&amp;$L$3)=0,"",SUMIFS(BDPREVENTIVA22[Aceite Motor],BDPREVENTIVA22[[Nº CAMIÓN]:[Nº CAMIÓN]],$D52,BDPREVENTIVA22[[Fecha entrada]:[Fecha entrada]],"&gt;=" &amp;$L$2,BDPREVENTIVA22[[Fecha Fin]:[Fecha Fin]],"&lt;="&amp;$L$3)&amp;" litros "&amp;BDPREVENTIVA22[[#Headers],[Aceite Motor]]&amp;", ")</f>
        <v/>
      </c>
      <c r="AX52" t="str">
        <f>+IF(SUMIFS(BDPREVENTIVA22[Anticongelante],BDPREVENTIVA22[[Nº CAMIÓN]:[Nº CAMIÓN]],$D52,BDPREVENTIVA22[[Fecha entrada]:[Fecha entrada]],"&gt;=" &amp;$L$2,BDPREVENTIVA22[[Fecha Fin]:[Fecha Fin]],"&lt;="&amp;$L$3)=0,"",SUMIFS(BDPREVENTIVA22[Anticongelante],BDPREVENTIVA22[[Nº CAMIÓN]:[Nº CAMIÓN]],$D52,BDPREVENTIVA22[[Fecha entrada]:[Fecha entrada]],"&gt;=" &amp;$L$2,BDPREVENTIVA22[[Fecha Fin]:[Fecha Fin]],"&lt;="&amp;$L$3)&amp;" litros "&amp;BDPREVENTIVA22[[#Headers],[Anticongelante]]&amp;", ")</f>
        <v/>
      </c>
      <c r="AY52" t="str">
        <f>+IF(SUMIFS(BDPREVENTIVA22[Liquido de Embrague],BDPREVENTIVA22[[Nº CAMIÓN]:[Nº CAMIÓN]],$D52,BDPREVENTIVA22[[Fecha entrada]:[Fecha entrada]],"&gt;=" &amp;$L$2,BDPREVENTIVA22[[Fecha Fin]:[Fecha Fin]],"&lt;="&amp;$L$3)=0,"",SUMIFS(BDPREVENTIVA22[Liquido de Embrague],BDPREVENTIVA22[[Nº CAMIÓN]:[Nº CAMIÓN]],$D52,BDPREVENTIVA22[[Fecha entrada]:[Fecha entrada]],"&gt;=" &amp;$L$2,BDPREVENTIVA22[[Fecha Fin]:[Fecha Fin]],"&lt;="&amp;$L$3)&amp;" litros "&amp;BDPREVENTIVA22[[#Headers],[Liquido de Embrague]]&amp;", ")</f>
        <v/>
      </c>
      <c r="AZ52" t="str">
        <f>+IF(SUMIFS(BDPREVENTIVA22[Liquido Direccion],BDPREVENTIVA22[[Nº CAMIÓN]:[Nº CAMIÓN]],$D52,BDPREVENTIVA22[[Fecha entrada]:[Fecha entrada]],"&gt;=" &amp;$L$2,BDPREVENTIVA22[[Fecha Fin]:[Fecha Fin]],"&lt;="&amp;$L$3)=0,"",SUMIFS(BDPREVENTIVA22[Liquido Direccion],BDPREVENTIVA22[[Nº CAMIÓN]:[Nº CAMIÓN]],$D52,BDPREVENTIVA22[[Fecha entrada]:[Fecha entrada]],"&gt;=" &amp;$L$2,BDPREVENTIVA22[[Fecha Fin]:[Fecha Fin]],"&lt;="&amp;$L$3)&amp;" litros "&amp;BDPREVENTIVA22[[#Headers],[Liquido Direccion]]&amp;", ")</f>
        <v/>
      </c>
      <c r="BA52" t="str">
        <f>+IF(SUMIFS(BDPREVENTIVA22[Liquido de Freno],BDPREVENTIVA22[[Nº CAMIÓN]:[Nº CAMIÓN]],$D52,BDPREVENTIVA22[[Fecha entrada]:[Fecha entrada]],"&gt;=" &amp;$L$2,BDPREVENTIVA22[[Fecha Fin]:[Fecha Fin]],"&lt;="&amp;$L$3)=0,"",SUMIFS(BDPREVENTIVA22[Liquido de Freno],BDPREVENTIVA22[[Nº CAMIÓN]:[Nº CAMIÓN]],$D52,BDPREVENTIVA22[[Fecha entrada]:[Fecha entrada]],"&gt;=" &amp;$L$2,BDPREVENTIVA22[[Fecha Fin]:[Fecha Fin]],"&lt;="&amp;$L$3)&amp;" litros "&amp;BDPREVENTIVA22[[#Headers],[Liquido de Freno]]&amp;", ")</f>
        <v/>
      </c>
      <c r="BB52" t="str">
        <f>+IF(SUMIFS(BDPREVENTIVA22[Agua Destilada],BDPREVENTIVA22[[Nº CAMIÓN]:[Nº CAMIÓN]],$D52,BDPREVENTIVA22[[Fecha entrada]:[Fecha entrada]],"&gt;=" &amp;$L$2,BDPREVENTIVA22[[Fecha Fin]:[Fecha Fin]],"&lt;="&amp;$L$3)=0,"",SUMIFS(BDPREVENTIVA22[Agua Destilada],BDPREVENTIVA22[[Nº CAMIÓN]:[Nº CAMIÓN]],$D52,BDPREVENTIVA22[[Fecha entrada]:[Fecha entrada]],"&gt;=" &amp;$L$2,BDPREVENTIVA22[[Fecha Fin]:[Fecha Fin]],"&lt;="&amp;$L$3)&amp;" litros "&amp;BDPREVENTIVA22[[#Headers],[Agua Destilada]]&amp;", ")</f>
        <v/>
      </c>
      <c r="BC52" t="str">
        <f>+IF(SUMIFS(BDPREVENTIVA22[Aceite Caja Cambios],BDPREVENTIVA22[[Nº CAMIÓN]:[Nº CAMIÓN]],$D52,BDPREVENTIVA22[[Fecha entrada]:[Fecha entrada]],"&gt;=" &amp;$L$2,BDPREVENTIVA22[[Fecha Fin]:[Fecha Fin]],"&lt;="&amp;$L$3)=0,"",SUMIFS(BDPREVENTIVA22[Aceite Caja Cambios],BDPREVENTIVA22[[Nº CAMIÓN]:[Nº CAMIÓN]],$D52,BDPREVENTIVA22[[Fecha entrada]:[Fecha entrada]],"&gt;=" &amp;$L$2,BDPREVENTIVA22[[Fecha Fin]:[Fecha Fin]],"&lt;="&amp;$L$3)&amp;" litros "&amp;BDPREVENTIVA22[[#Headers],[Aceite Caja Cambios]]&amp;", ")</f>
        <v/>
      </c>
      <c r="BD52" t="str">
        <f>+IF(SUMIFS(BDPREVENTIVA22[Acido Baterias],BDPREVENTIVA22[[Nº CAMIÓN]:[Nº CAMIÓN]],$D52,BDPREVENTIVA22[[Fecha entrada]:[Fecha entrada]],"&gt;=" &amp;$L$2,BDPREVENTIVA22[[Fecha Fin]:[Fecha Fin]],"&lt;="&amp;$L$3)=0,"",SUMIFS(BDPREVENTIVA22[Acido Baterias],BDPREVENTIVA22[[Nº CAMIÓN]:[Nº CAMIÓN]],$D52,BDPREVENTIVA22[[Fecha entrada]:[Fecha entrada]],"&gt;=" &amp;$L$2,BDPREVENTIVA22[[Fecha Fin]:[Fecha Fin]],"&lt;="&amp;$L$3)&amp;" litros "&amp;BDPREVENTIVA22[[#Headers],[Acido Baterias]]&amp;", ")</f>
        <v/>
      </c>
      <c r="BE52" t="str">
        <f>+IF(SUMIFS(BDPREVENTIVA22[Grasa],BDPREVENTIVA22[[Nº CAMIÓN]:[Nº CAMIÓN]],$D52,BDPREVENTIVA22[[Fecha entrada]:[Fecha entrada]],"&gt;=" &amp;$L$2,BDPREVENTIVA22[[Fecha Fin]:[Fecha Fin]],"&lt;="&amp;$L$3)=0,"",SUMIFS(BDPREVENTIVA22[Grasa],BDPREVENTIVA22[[Nº CAMIÓN]:[Nº CAMIÓN]],$D52,BDPREVENTIVA22[[Fecha entrada]:[Fecha entrada]],"&gt;=" &amp;$L$2,BDPREVENTIVA22[[Fecha Fin]:[Fecha Fin]],"&lt;="&amp;$L$3)&amp;" kilos "&amp;BDPREVENTIVA22[[#Headers],[Grasa]]&amp;", ")</f>
        <v/>
      </c>
      <c r="BF52" t="str">
        <f>+IF(SUMIFS(BDPREVENTIVA22[Filtro de Aceite],BDPREVENTIVA22[[Nº CAMIÓN]:[Nº CAMIÓN]],$D52,BDPREVENTIVA22[[Fecha entrada]:[Fecha entrada]],"&gt;=" &amp;$L$2,BDPREVENTIVA22[[Fecha Fin]:[Fecha Fin]],"&lt;="&amp;$L$3)=0,"",SUMIFS(BDPREVENTIVA22[Filtro de Aceite],BDPREVENTIVA22[[Nº CAMIÓN]:[Nº CAMIÓN]],$D52,BDPREVENTIVA22[[Fecha entrada]:[Fecha entrada]],"&gt;=" &amp;$L$2,BDPREVENTIVA22[[Fecha Fin]:[Fecha Fin]],"&lt;="&amp;$L$3)&amp;" uds "&amp;BDPREVENTIVA22[[#Headers],[Filtro de Aceite]]&amp;", ")</f>
        <v/>
      </c>
      <c r="BG52" t="str">
        <f>+IF(SUMIFS(BDPREVENTIVA22[Filtro de Aire],BDPREVENTIVA22[[Nº CAMIÓN]:[Nº CAMIÓN]],$D52,BDPREVENTIVA22[[Fecha entrada]:[Fecha entrada]],"&gt;=" &amp;$L$2,BDPREVENTIVA22[[Fecha Fin]:[Fecha Fin]],"&lt;="&amp;$L$3)=0,"",SUMIFS(BDPREVENTIVA22[Filtro de Aire],BDPREVENTIVA22[[Nº CAMIÓN]:[Nº CAMIÓN]],$D52,BDPREVENTIVA22[[Fecha entrada]:[Fecha entrada]],"&gt;=" &amp;$L$2,BDPREVENTIVA22[[Fecha Fin]:[Fecha Fin]],"&lt;="&amp;$L$3)&amp;" uds "&amp;BDPREVENTIVA22[[#Headers],[Filtro de Aire]]&amp;", ")</f>
        <v/>
      </c>
      <c r="BH52" t="str">
        <f>+IF(SUMIFS(BDPREVENTIVA22[Filtro de Gasoil],BDPREVENTIVA22[[Nº CAMIÓN]:[Nº CAMIÓN]],$D52,BDPREVENTIVA22[[Fecha entrada]:[Fecha entrada]],"&gt;=" &amp;$L$2,BDPREVENTIVA22[[Fecha Fin]:[Fecha Fin]],"&lt;="&amp;$L$3)=0,"",SUMIFS(BDPREVENTIVA22[Filtro de Gasoil],BDPREVENTIVA22[[Nº CAMIÓN]:[Nº CAMIÓN]],$D52,BDPREVENTIVA22[[Fecha entrada]:[Fecha entrada]],"&gt;=" &amp;$L$2,BDPREVENTIVA22[[Fecha Fin]:[Fecha Fin]],"&lt;="&amp;$L$3)&amp;" uds "&amp;BDPREVENTIVA22[[#Headers],[Filtro de Gasoil]]&amp;", ")</f>
        <v/>
      </c>
      <c r="BI52" t="str">
        <f>+IF(SUMIFS(BDPREVENTIVA22[Filtro Hidraulico],BDPREVENTIVA22[[Nº CAMIÓN]:[Nº CAMIÓN]],$D52,BDPREVENTIVA22[[Fecha entrada]:[Fecha entrada]],"&gt;=" &amp;$L$2,BDPREVENTIVA22[[Fecha Fin]:[Fecha Fin]],"&lt;="&amp;$L$3)=0,"",SUMIFS(BDPREVENTIVA22[Filtro Hidraulico],BDPREVENTIVA22[[Nº CAMIÓN]:[Nº CAMIÓN]],$D52,BDPREVENTIVA22[[Fecha entrada]:[Fecha entrada]],"&gt;=" &amp;$L$2,BDPREVENTIVA22[[Fecha Fin]:[Fecha Fin]],"&lt;="&amp;$L$3)&amp;" uds "&amp;BDPREVENTIVA22[[#Headers],[Filtro Hidraulico]]&amp;", ")</f>
        <v/>
      </c>
      <c r="BJ52" t="str">
        <f>+IF(SUMIFS(BDPREVENTIVA22[Filtro Separador de Gasoil],BDPREVENTIVA22[[Nº CAMIÓN]:[Nº CAMIÓN]],$D52,BDPREVENTIVA22[[Fecha entrada]:[Fecha entrada]],"&gt;=" &amp;$L$2,BDPREVENTIVA22[[Fecha Fin]:[Fecha Fin]],"&lt;="&amp;$L$3)=0,"",SUMIFS(BDPREVENTIVA22[Filtro Separador de Gasoil],BDPREVENTIVA22[[Nº CAMIÓN]:[Nº CAMIÓN]],$D52,BDPREVENTIVA22[[Fecha entrada]:[Fecha entrada]],"&gt;=" &amp;$L$2,BDPREVENTIVA22[[Fecha Fin]:[Fecha Fin]],"&lt;="&amp;$L$3)&amp;" uds "&amp;BDPREVENTIVA22[[#Headers],[Filtro Separador de Gasoil]]&amp;", ")</f>
        <v/>
      </c>
      <c r="BK52" t="str">
        <f>+IF(SUMIFS(BDPREVENTIVA22[Pre-Filtro de Gasoil],BDPREVENTIVA22[[Nº CAMIÓN]:[Nº CAMIÓN]],$D52,BDPREVENTIVA22[[Fecha entrada]:[Fecha entrada]],"&gt;=" &amp;$L$2,BDPREVENTIVA22[[Fecha Fin]:[Fecha Fin]],"&lt;="&amp;$L$3)=0,"",SUMIFS(BDPREVENTIVA22[Pre-Filtro de Gasoil],BDPREVENTIVA22[[Nº CAMIÓN]:[Nº CAMIÓN]],$D52,BDPREVENTIVA22[[Fecha entrada]:[Fecha entrada]],"&gt;=" &amp;$L$2,BDPREVENTIVA22[[Fecha Fin]:[Fecha Fin]],"&lt;="&amp;$L$3)&amp;" uds "&amp;BDPREVENTIVA22[[#Headers],[Pre-Filtro de Gasoil]]&amp;", ")</f>
        <v/>
      </c>
      <c r="EC52" t="e">
        <v>#NAME?</v>
      </c>
      <c r="ED52" t="e">
        <v>#NAME?</v>
      </c>
      <c r="EE52" t="e">
        <v>#NAME?</v>
      </c>
      <c r="EF52" t="e">
        <v>#NAME?</v>
      </c>
      <c r="EG52" t="e">
        <v>#NAME?</v>
      </c>
      <c r="EH52" t="e">
        <v>#NAME?</v>
      </c>
      <c r="EI52" t="e">
        <v>#NAME?</v>
      </c>
      <c r="EJ52" t="e">
        <v>#NAME?</v>
      </c>
      <c r="EK52" t="e">
        <v>#NAME?</v>
      </c>
      <c r="EL52" t="e">
        <v>#NAME?</v>
      </c>
      <c r="EM52" t="e">
        <v>#NAME?</v>
      </c>
      <c r="EN52" t="e">
        <v>#NAME?</v>
      </c>
      <c r="EO52" t="e">
        <v>#NAME?</v>
      </c>
      <c r="EP52" t="e">
        <v>#NAME?</v>
      </c>
      <c r="EQ52" t="e">
        <v>#NAME?</v>
      </c>
    </row>
    <row r="53" spans="1:147" ht="60" customHeight="1" x14ac:dyDescent="0.2">
      <c r="B53" s="547"/>
      <c r="C53" s="221" t="s">
        <v>867</v>
      </c>
      <c r="D53" s="48" t="s">
        <v>151</v>
      </c>
      <c r="E53" s="41">
        <v>559984</v>
      </c>
      <c r="F53" s="41">
        <f>+COUNTIFS(BDPREVENTIVA22[[Nº CAMIÓN]:[Nº CAMIÓN]],$D53,BDPREVENTIVA22[[Fecha entrada]:[Fecha entrada]],"&gt;=" &amp;$L$2,BDPREVENTIVA22[[Fecha Fin]:[Fecha Fin]],"&lt;="&amp;$L$3,BDPREVENTIVA22[[Tipo de Mantenimiento]:[Tipo de Mantenimiento]],"Mensual")</f>
        <v>1</v>
      </c>
      <c r="G53" s="41">
        <f>+COUNTIFS(BDPREVENTIVA22[[Nº CAMIÓN]:[Nº CAMIÓN]],$D53,BDPREVENTIVA22[[Fecha entrada]:[Fecha entrada]],"&gt;=" &amp;$L$2,BDPREVENTIVA22[[Fecha Fin]:[Fecha Fin]],"&lt;="&amp;$L$3,BDPREVENTIVA22[[Tipo de Mantenimiento]:[Tipo de Mantenimiento]],"Semestral")+COUNTIFS(BDPREVENTIVA22[[Nº CAMIÓN]:[Nº CAMIÓN]],$D53,BDPREVENTIVA22[[Fecha entrada]:[Fecha entrada]],"&gt;=" &amp;$L$2,BDPREVENTIVA22[[Fecha Fin]:[Fecha Fin]],"&lt;="&amp;$L$3,BDPREVENTIVA22[[Tipo de Mantenimiento]:[Tipo de Mantenimiento]],"Cuatrimestral")</f>
        <v>0</v>
      </c>
      <c r="H53" s="41">
        <f>+COUNTIFS(BDPREVENTIVA22[[Nº CAMIÓN]:[Nº CAMIÓN]],$D53,BDPREVENTIVA22[[Fecha entrada]:[Fecha entrada]],"&gt;=" &amp;$L$2,BDPREVENTIVA22[[Fecha Fin]:[Fecha Fin]],"&lt;="&amp;$L$3,BDPREVENTIVA22[[Tipo de Mantenimiento]:[Tipo de Mantenimiento]],"Anual")</f>
        <v>0</v>
      </c>
      <c r="I53" s="41">
        <f t="shared" si="14"/>
        <v>1</v>
      </c>
      <c r="J53" s="41" t="str">
        <f>+IF(COUNTIFS(BDPREVENTIVA22[Tall/Rep],AUSERD,BDPREVENTIVA22[Nº CAMIÓN],$D53,BDPREVENTIVA22[[Fecha entrada]:[Fecha entrada]],"&gt;=" &amp;$L$2,BDPREVENTIVA22[[Fecha Fin]:[Fecha Fin]],"&lt;="&amp;$L$3)=0,"",COUNTIFS(BDPREVENTIVA22[Tall/Rep],AUSERD,BDPREVENTIVA22[Nº CAMIÓN],$D53,BDPREVENTIVA22[[Fecha entrada]:[Fecha entrada]],"&gt;=" &amp;$L$2,BDPREVENTIVA22[[Fecha Fin]:[Fecha Fin]],"&lt;="&amp;$L$3)&amp;" "&amp;AUSERD&amp;", ")&amp;IF(COUNTIFS(BDPREVENTIVA22[Tall/Rep],AAIUN,BDPREVENTIVA22[Nº CAMIÓN],$D53,BDPREVENTIVA22[[Fecha entrada]:[Fecha entrada]],"&gt;=" &amp;$L$2,BDPREVENTIVA22[[Fecha Fin]:[Fecha Fin]],"&lt;="&amp;$L$3)=0,"",COUNTIFS(BDPREVENTIVA22[Tall/Rep],AAIUN,BDPREVENTIVA22[Nº CAMIÓN],$D53,BDPREVENTIVA22[[Fecha entrada]:[Fecha entrada]],"&gt;=" &amp;$L$2,BDPREVENTIVA22[[Fecha Fin]:[Fecha Fin]],"&lt;="&amp;$L$3)&amp;" "&amp;AAIUN&amp;", ")&amp;IF(COUNTIFS(BDPREVENTIVA22[Tall/Rep],BOUJDUR,BDPREVENTIVA22[Nº CAMIÓN],$D53,BDPREVENTIVA22[[Fecha entrada]:[Fecha entrada]],"&gt;=" &amp;$L$2,BDPREVENTIVA22[[Fecha Fin]:[Fecha Fin]],"&lt;="&amp;$L$3)=0,"",COUNTIFS(BDPREVENTIVA22[Tall/Rep],BOUJDUR,BDPREVENTIVA22[Nº CAMIÓN],$D53,BDPREVENTIVA22[[Fecha entrada]:[Fecha entrada]],"&gt;=" &amp;$L$2,BDPREVENTIVA22[[Fecha Fin]:[Fecha Fin]],"&lt;="&amp;$L$3)&amp;" "&amp;BOUJDUR&amp;", ")&amp;IF(COUNTIFS(BDPREVENTIVA22[Tall/Rep],ATC,BDPREVENTIVA22[Nº CAMIÓN],$D53,BDPREVENTIVA22[[Fecha entrada]:[Fecha entrada]],"&gt;=" &amp;$L$2,BDPREVENTIVA22[[Fecha Fin]:[Fecha Fin]],"&lt;="&amp;$L$3)=0,"",COUNTIFS(BDPREVENTIVA22[Tall/Rep],ATC,BDPREVENTIVA22[Nº CAMIÓN],$D53,BDPREVENTIVA22[[Fecha entrada]:[Fecha entrada]],"&gt;=" &amp;$L$2,BDPREVENTIVA22[[Fecha Fin]:[Fecha Fin]],"&lt;="&amp;$L$3)&amp;" "&amp;ATC&amp;", ")&amp;IF(COUNTIFS(BDPREVENTIVA22[Tall/Rep],SMARA,BDPREVENTIVA22[Nº CAMIÓN],$D53,BDPREVENTIVA22[[Fecha entrada]:[Fecha entrada]],"&gt;=" &amp;$L$2,BDPREVENTIVA22[[Fecha Fin]:[Fecha Fin]],"&lt;="&amp;$L$3)=0,"",COUNTIFS(BDPREVENTIVA22[Tall/Rep],SMARA,BDPREVENTIVA22[Nº CAMIÓN],$D53,BDPREVENTIVA22[[Fecha entrada]:[Fecha entrada]],"&gt;=" &amp;$L$2,BDPREVENTIVA22[[Fecha Fin]:[Fecha Fin]],"&lt;="&amp;$L$3)&amp;" "&amp;SMARA&amp;", ")&amp;IF(COUNTIFS(BDPREVENTIVA22[Tall/Rep],DAJLA,BDPREVENTIVA22[Nº CAMIÓN],$D53,BDPREVENTIVA22[[Fecha entrada]:[Fecha entrada]],"&gt;=" &amp;$L$2,BDPREVENTIVA22[[Fecha Fin]:[Fecha Fin]],"&lt;="&amp;$L$3)=0,"",COUNTIFS(BDPREVENTIVA22[Tall/Rep],DAJLA,BDPREVENTIVA22[Nº CAMIÓN],$D53,BDPREVENTIVA22[[Fecha entrada]:[Fecha entrada]],"&gt;=" &amp;$L$2,BDPREVENTIVA22[[Fecha Fin]:[Fecha Fin]],"&lt;="&amp;$L$3)&amp;" "&amp;DAJLA&amp;", ")&amp;IF(COUNTIFS(BDPREVENTIVA22[Tall/Rep],TRANSPORT,BDPREVENTIVA22[Nº CAMIÓN],$D53,BDPREVENTIVA22[[Fecha entrada]:[Fecha entrada]],"&gt;=" &amp;$L$2,BDPREVENTIVA22[[Fecha Fin]:[Fecha Fin]],"&lt;="&amp;$L$3)=0,"",COUNTIFS(BDPREVENTIVA22[Tall/Rep],TRANSPORT,BDPREVENTIVA22[Nº CAMIÓN],$D53,BDPREVENTIVA22[[Fecha entrada]:[Fecha entrada]],"&gt;=" &amp;$L$2,BDPREVENTIVA22[[Fecha Fin]:[Fecha Fin]],"&lt;="&amp;$L$3)&amp;" "&amp;TRANSPORT&amp;", ")</f>
        <v xml:space="preserve">1 TR AAIUN, </v>
      </c>
      <c r="K53" s="42" t="str">
        <f t="shared" si="4"/>
        <v/>
      </c>
      <c r="L53" s="220" t="str">
        <f>+IF(SUMIFS(BDPREVENTIVA22[[coste mantenimiento]:[coste mantenimiento]],BDPREVENTIVA22[[Nº CAMIÓN]:[Nº CAMIÓN]],$D53,BDPREVENTIVA22[Fecha entrada],"&gt;="&amp;$L$2,BDPREVENTIVA22[Fecha entrada],"&lt;="&amp;$L$3)=0,"",SUMIFS(BDPREVENTIVA22[[coste mantenimiento]:[coste mantenimiento]],BDPREVENTIVA22[[Nº CAMIÓN]:[Nº CAMIÓN]],$D53,BDPREVENTIVA22[Fecha entrada],"&gt;="&amp;$L$2,BDPREVENTIVA22[Fecha entrada],"&lt;="&amp;$L$3))</f>
        <v/>
      </c>
      <c r="M53" s="41"/>
      <c r="O53" s="49"/>
      <c r="P53" s="44"/>
      <c r="Q53" s="44"/>
      <c r="R53" s="44"/>
      <c r="S53" s="44"/>
      <c r="T53" s="44"/>
      <c r="U53" s="44"/>
      <c r="V53" s="44"/>
      <c r="AW53" t="str">
        <f>+IF(SUMIFS(BDPREVENTIVA22[Aceite Motor],BDPREVENTIVA22[[Nº CAMIÓN]:[Nº CAMIÓN]],$D53,BDPREVENTIVA22[[Fecha entrada]:[Fecha entrada]],"&gt;=" &amp;$L$2,BDPREVENTIVA22[[Fecha Fin]:[Fecha Fin]],"&lt;="&amp;$L$3)=0,"",SUMIFS(BDPREVENTIVA22[Aceite Motor],BDPREVENTIVA22[[Nº CAMIÓN]:[Nº CAMIÓN]],$D53,BDPREVENTIVA22[[Fecha entrada]:[Fecha entrada]],"&gt;=" &amp;$L$2,BDPREVENTIVA22[[Fecha Fin]:[Fecha Fin]],"&lt;="&amp;$L$3)&amp;" litros "&amp;BDPREVENTIVA22[[#Headers],[Aceite Motor]]&amp;", ")</f>
        <v/>
      </c>
      <c r="AX53" t="str">
        <f>+IF(SUMIFS(BDPREVENTIVA22[Anticongelante],BDPREVENTIVA22[[Nº CAMIÓN]:[Nº CAMIÓN]],$D53,BDPREVENTIVA22[[Fecha entrada]:[Fecha entrada]],"&gt;=" &amp;$L$2,BDPREVENTIVA22[[Fecha Fin]:[Fecha Fin]],"&lt;="&amp;$L$3)=0,"",SUMIFS(BDPREVENTIVA22[Anticongelante],BDPREVENTIVA22[[Nº CAMIÓN]:[Nº CAMIÓN]],$D53,BDPREVENTIVA22[[Fecha entrada]:[Fecha entrada]],"&gt;=" &amp;$L$2,BDPREVENTIVA22[[Fecha Fin]:[Fecha Fin]],"&lt;="&amp;$L$3)&amp;" litros "&amp;BDPREVENTIVA22[[#Headers],[Anticongelante]]&amp;", ")</f>
        <v/>
      </c>
      <c r="AY53" t="str">
        <f>+IF(SUMIFS(BDPREVENTIVA22[Liquido de Embrague],BDPREVENTIVA22[[Nº CAMIÓN]:[Nº CAMIÓN]],$D53,BDPREVENTIVA22[[Fecha entrada]:[Fecha entrada]],"&gt;=" &amp;$L$2,BDPREVENTIVA22[[Fecha Fin]:[Fecha Fin]],"&lt;="&amp;$L$3)=0,"",SUMIFS(BDPREVENTIVA22[Liquido de Embrague],BDPREVENTIVA22[[Nº CAMIÓN]:[Nº CAMIÓN]],$D53,BDPREVENTIVA22[[Fecha entrada]:[Fecha entrada]],"&gt;=" &amp;$L$2,BDPREVENTIVA22[[Fecha Fin]:[Fecha Fin]],"&lt;="&amp;$L$3)&amp;" litros "&amp;BDPREVENTIVA22[[#Headers],[Liquido de Embrague]]&amp;", ")</f>
        <v/>
      </c>
      <c r="AZ53" t="str">
        <f>+IF(SUMIFS(BDPREVENTIVA22[Liquido Direccion],BDPREVENTIVA22[[Nº CAMIÓN]:[Nº CAMIÓN]],$D53,BDPREVENTIVA22[[Fecha entrada]:[Fecha entrada]],"&gt;=" &amp;$L$2,BDPREVENTIVA22[[Fecha Fin]:[Fecha Fin]],"&lt;="&amp;$L$3)=0,"",SUMIFS(BDPREVENTIVA22[Liquido Direccion],BDPREVENTIVA22[[Nº CAMIÓN]:[Nº CAMIÓN]],$D53,BDPREVENTIVA22[[Fecha entrada]:[Fecha entrada]],"&gt;=" &amp;$L$2,BDPREVENTIVA22[[Fecha Fin]:[Fecha Fin]],"&lt;="&amp;$L$3)&amp;" litros "&amp;BDPREVENTIVA22[[#Headers],[Liquido Direccion]]&amp;", ")</f>
        <v/>
      </c>
      <c r="BA53" t="str">
        <f>+IF(SUMIFS(BDPREVENTIVA22[Liquido de Freno],BDPREVENTIVA22[[Nº CAMIÓN]:[Nº CAMIÓN]],$D53,BDPREVENTIVA22[[Fecha entrada]:[Fecha entrada]],"&gt;=" &amp;$L$2,BDPREVENTIVA22[[Fecha Fin]:[Fecha Fin]],"&lt;="&amp;$L$3)=0,"",SUMIFS(BDPREVENTIVA22[Liquido de Freno],BDPREVENTIVA22[[Nº CAMIÓN]:[Nº CAMIÓN]],$D53,BDPREVENTIVA22[[Fecha entrada]:[Fecha entrada]],"&gt;=" &amp;$L$2,BDPREVENTIVA22[[Fecha Fin]:[Fecha Fin]],"&lt;="&amp;$L$3)&amp;" litros "&amp;BDPREVENTIVA22[[#Headers],[Liquido de Freno]]&amp;", ")</f>
        <v/>
      </c>
      <c r="BB53" t="str">
        <f>+IF(SUMIFS(BDPREVENTIVA22[Agua Destilada],BDPREVENTIVA22[[Nº CAMIÓN]:[Nº CAMIÓN]],$D53,BDPREVENTIVA22[[Fecha entrada]:[Fecha entrada]],"&gt;=" &amp;$L$2,BDPREVENTIVA22[[Fecha Fin]:[Fecha Fin]],"&lt;="&amp;$L$3)=0,"",SUMIFS(BDPREVENTIVA22[Agua Destilada],BDPREVENTIVA22[[Nº CAMIÓN]:[Nº CAMIÓN]],$D53,BDPREVENTIVA22[[Fecha entrada]:[Fecha entrada]],"&gt;=" &amp;$L$2,BDPREVENTIVA22[[Fecha Fin]:[Fecha Fin]],"&lt;="&amp;$L$3)&amp;" litros "&amp;BDPREVENTIVA22[[#Headers],[Agua Destilada]]&amp;", ")</f>
        <v/>
      </c>
      <c r="BC53" t="str">
        <f>+IF(SUMIFS(BDPREVENTIVA22[Aceite Caja Cambios],BDPREVENTIVA22[[Nº CAMIÓN]:[Nº CAMIÓN]],$D53,BDPREVENTIVA22[[Fecha entrada]:[Fecha entrada]],"&gt;=" &amp;$L$2,BDPREVENTIVA22[[Fecha Fin]:[Fecha Fin]],"&lt;="&amp;$L$3)=0,"",SUMIFS(BDPREVENTIVA22[Aceite Caja Cambios],BDPREVENTIVA22[[Nº CAMIÓN]:[Nº CAMIÓN]],$D53,BDPREVENTIVA22[[Fecha entrada]:[Fecha entrada]],"&gt;=" &amp;$L$2,BDPREVENTIVA22[[Fecha Fin]:[Fecha Fin]],"&lt;="&amp;$L$3)&amp;" litros "&amp;BDPREVENTIVA22[[#Headers],[Aceite Caja Cambios]]&amp;", ")</f>
        <v/>
      </c>
      <c r="BD53" t="str">
        <f>+IF(SUMIFS(BDPREVENTIVA22[Acido Baterias],BDPREVENTIVA22[[Nº CAMIÓN]:[Nº CAMIÓN]],$D53,BDPREVENTIVA22[[Fecha entrada]:[Fecha entrada]],"&gt;=" &amp;$L$2,BDPREVENTIVA22[[Fecha Fin]:[Fecha Fin]],"&lt;="&amp;$L$3)=0,"",SUMIFS(BDPREVENTIVA22[Acido Baterias],BDPREVENTIVA22[[Nº CAMIÓN]:[Nº CAMIÓN]],$D53,BDPREVENTIVA22[[Fecha entrada]:[Fecha entrada]],"&gt;=" &amp;$L$2,BDPREVENTIVA22[[Fecha Fin]:[Fecha Fin]],"&lt;="&amp;$L$3)&amp;" litros "&amp;BDPREVENTIVA22[[#Headers],[Acido Baterias]]&amp;", ")</f>
        <v/>
      </c>
      <c r="BE53" t="str">
        <f>+IF(SUMIFS(BDPREVENTIVA22[Grasa],BDPREVENTIVA22[[Nº CAMIÓN]:[Nº CAMIÓN]],$D53,BDPREVENTIVA22[[Fecha entrada]:[Fecha entrada]],"&gt;=" &amp;$L$2,BDPREVENTIVA22[[Fecha Fin]:[Fecha Fin]],"&lt;="&amp;$L$3)=0,"",SUMIFS(BDPREVENTIVA22[Grasa],BDPREVENTIVA22[[Nº CAMIÓN]:[Nº CAMIÓN]],$D53,BDPREVENTIVA22[[Fecha entrada]:[Fecha entrada]],"&gt;=" &amp;$L$2,BDPREVENTIVA22[[Fecha Fin]:[Fecha Fin]],"&lt;="&amp;$L$3)&amp;" kilos "&amp;BDPREVENTIVA22[[#Headers],[Grasa]]&amp;", ")</f>
        <v/>
      </c>
      <c r="BF53" t="str">
        <f>+IF(SUMIFS(BDPREVENTIVA22[Filtro de Aceite],BDPREVENTIVA22[[Nº CAMIÓN]:[Nº CAMIÓN]],$D53,BDPREVENTIVA22[[Fecha entrada]:[Fecha entrada]],"&gt;=" &amp;$L$2,BDPREVENTIVA22[[Fecha Fin]:[Fecha Fin]],"&lt;="&amp;$L$3)=0,"",SUMIFS(BDPREVENTIVA22[Filtro de Aceite],BDPREVENTIVA22[[Nº CAMIÓN]:[Nº CAMIÓN]],$D53,BDPREVENTIVA22[[Fecha entrada]:[Fecha entrada]],"&gt;=" &amp;$L$2,BDPREVENTIVA22[[Fecha Fin]:[Fecha Fin]],"&lt;="&amp;$L$3)&amp;" uds "&amp;BDPREVENTIVA22[[#Headers],[Filtro de Aceite]]&amp;", ")</f>
        <v/>
      </c>
      <c r="BG53" t="str">
        <f>+IF(SUMIFS(BDPREVENTIVA22[Filtro de Aire],BDPREVENTIVA22[[Nº CAMIÓN]:[Nº CAMIÓN]],$D53,BDPREVENTIVA22[[Fecha entrada]:[Fecha entrada]],"&gt;=" &amp;$L$2,BDPREVENTIVA22[[Fecha Fin]:[Fecha Fin]],"&lt;="&amp;$L$3)=0,"",SUMIFS(BDPREVENTIVA22[Filtro de Aire],BDPREVENTIVA22[[Nº CAMIÓN]:[Nº CAMIÓN]],$D53,BDPREVENTIVA22[[Fecha entrada]:[Fecha entrada]],"&gt;=" &amp;$L$2,BDPREVENTIVA22[[Fecha Fin]:[Fecha Fin]],"&lt;="&amp;$L$3)&amp;" uds "&amp;BDPREVENTIVA22[[#Headers],[Filtro de Aire]]&amp;", ")</f>
        <v/>
      </c>
      <c r="BH53" t="str">
        <f>+IF(SUMIFS(BDPREVENTIVA22[Filtro de Gasoil],BDPREVENTIVA22[[Nº CAMIÓN]:[Nº CAMIÓN]],$D53,BDPREVENTIVA22[[Fecha entrada]:[Fecha entrada]],"&gt;=" &amp;$L$2,BDPREVENTIVA22[[Fecha Fin]:[Fecha Fin]],"&lt;="&amp;$L$3)=0,"",SUMIFS(BDPREVENTIVA22[Filtro de Gasoil],BDPREVENTIVA22[[Nº CAMIÓN]:[Nº CAMIÓN]],$D53,BDPREVENTIVA22[[Fecha entrada]:[Fecha entrada]],"&gt;=" &amp;$L$2,BDPREVENTIVA22[[Fecha Fin]:[Fecha Fin]],"&lt;="&amp;$L$3)&amp;" uds "&amp;BDPREVENTIVA22[[#Headers],[Filtro de Gasoil]]&amp;", ")</f>
        <v/>
      </c>
      <c r="BI53" t="str">
        <f>+IF(SUMIFS(BDPREVENTIVA22[Filtro Hidraulico],BDPREVENTIVA22[[Nº CAMIÓN]:[Nº CAMIÓN]],$D53,BDPREVENTIVA22[[Fecha entrada]:[Fecha entrada]],"&gt;=" &amp;$L$2,BDPREVENTIVA22[[Fecha Fin]:[Fecha Fin]],"&lt;="&amp;$L$3)=0,"",SUMIFS(BDPREVENTIVA22[Filtro Hidraulico],BDPREVENTIVA22[[Nº CAMIÓN]:[Nº CAMIÓN]],$D53,BDPREVENTIVA22[[Fecha entrada]:[Fecha entrada]],"&gt;=" &amp;$L$2,BDPREVENTIVA22[[Fecha Fin]:[Fecha Fin]],"&lt;="&amp;$L$3)&amp;" uds "&amp;BDPREVENTIVA22[[#Headers],[Filtro Hidraulico]]&amp;", ")</f>
        <v/>
      </c>
      <c r="BJ53" t="str">
        <f>+IF(SUMIFS(BDPREVENTIVA22[Filtro Separador de Gasoil],BDPREVENTIVA22[[Nº CAMIÓN]:[Nº CAMIÓN]],$D53,BDPREVENTIVA22[[Fecha entrada]:[Fecha entrada]],"&gt;=" &amp;$L$2,BDPREVENTIVA22[[Fecha Fin]:[Fecha Fin]],"&lt;="&amp;$L$3)=0,"",SUMIFS(BDPREVENTIVA22[Filtro Separador de Gasoil],BDPREVENTIVA22[[Nº CAMIÓN]:[Nº CAMIÓN]],$D53,BDPREVENTIVA22[[Fecha entrada]:[Fecha entrada]],"&gt;=" &amp;$L$2,BDPREVENTIVA22[[Fecha Fin]:[Fecha Fin]],"&lt;="&amp;$L$3)&amp;" uds "&amp;BDPREVENTIVA22[[#Headers],[Filtro Separador de Gasoil]]&amp;", ")</f>
        <v/>
      </c>
      <c r="BK53" t="str">
        <f>+IF(SUMIFS(BDPREVENTIVA22[Pre-Filtro de Gasoil],BDPREVENTIVA22[[Nº CAMIÓN]:[Nº CAMIÓN]],$D53,BDPREVENTIVA22[[Fecha entrada]:[Fecha entrada]],"&gt;=" &amp;$L$2,BDPREVENTIVA22[[Fecha Fin]:[Fecha Fin]],"&lt;="&amp;$L$3)=0,"",SUMIFS(BDPREVENTIVA22[Pre-Filtro de Gasoil],BDPREVENTIVA22[[Nº CAMIÓN]:[Nº CAMIÓN]],$D53,BDPREVENTIVA22[[Fecha entrada]:[Fecha entrada]],"&gt;=" &amp;$L$2,BDPREVENTIVA22[[Fecha Fin]:[Fecha Fin]],"&lt;="&amp;$L$3)&amp;" uds "&amp;BDPREVENTIVA22[[#Headers],[Pre-Filtro de Gasoil]]&amp;", ")</f>
        <v/>
      </c>
      <c r="EC53" t="e">
        <v>#NAME?</v>
      </c>
      <c r="ED53" t="e">
        <v>#NAME?</v>
      </c>
      <c r="EE53" t="e">
        <v>#NAME?</v>
      </c>
      <c r="EF53" t="e">
        <v>#NAME?</v>
      </c>
      <c r="EG53" t="e">
        <v>#NAME?</v>
      </c>
      <c r="EH53" t="e">
        <v>#NAME?</v>
      </c>
      <c r="EI53" t="e">
        <v>#NAME?</v>
      </c>
      <c r="EJ53" t="e">
        <v>#NAME?</v>
      </c>
      <c r="EK53" t="e">
        <v>#NAME?</v>
      </c>
      <c r="EL53" t="e">
        <v>#NAME?</v>
      </c>
      <c r="EM53" t="e">
        <v>#NAME?</v>
      </c>
      <c r="EN53" t="e">
        <v>#NAME?</v>
      </c>
      <c r="EO53" t="e">
        <v>#NAME?</v>
      </c>
      <c r="EP53" t="e">
        <v>#NAME?</v>
      </c>
      <c r="EQ53" t="e">
        <v>#NAME?</v>
      </c>
    </row>
    <row r="54" spans="1:147" ht="18.75" x14ac:dyDescent="0.2">
      <c r="B54" s="547"/>
      <c r="C54" s="221" t="s">
        <v>91</v>
      </c>
      <c r="D54" s="46" t="s">
        <v>152</v>
      </c>
      <c r="E54" s="47">
        <v>559985</v>
      </c>
      <c r="F54" s="47">
        <f>+COUNTIFS(BDPREVENTIVA22[[Nº CAMIÓN]:[Nº CAMIÓN]],$D54,BDPREVENTIVA22[[Fecha entrada]:[Fecha entrada]],"&gt;=" &amp;$L$2,BDPREVENTIVA22[[Fecha Fin]:[Fecha Fin]],"&lt;="&amp;$L$3,BDPREVENTIVA22[[Tipo de Mantenimiento]:[Tipo de Mantenimiento]],"Mensual")</f>
        <v>1</v>
      </c>
      <c r="G54" s="47">
        <f>+COUNTIFS(BDPREVENTIVA22[[Nº CAMIÓN]:[Nº CAMIÓN]],$D54,BDPREVENTIVA22[[Fecha entrada]:[Fecha entrada]],"&gt;=" &amp;$L$2,BDPREVENTIVA22[[Fecha Fin]:[Fecha Fin]],"&lt;="&amp;$L$3,BDPREVENTIVA22[[Tipo de Mantenimiento]:[Tipo de Mantenimiento]],"Semestral")+COUNTIFS(BDPREVENTIVA22[[Nº CAMIÓN]:[Nº CAMIÓN]],$D54,BDPREVENTIVA22[[Fecha entrada]:[Fecha entrada]],"&gt;=" &amp;$L$2,BDPREVENTIVA22[[Fecha Fin]:[Fecha Fin]],"&lt;="&amp;$L$3,BDPREVENTIVA22[[Tipo de Mantenimiento]:[Tipo de Mantenimiento]],"Cuatrimestral")</f>
        <v>0</v>
      </c>
      <c r="H54" s="47">
        <f>+COUNTIFS(BDPREVENTIVA22[[Nº CAMIÓN]:[Nº CAMIÓN]],$D54,BDPREVENTIVA22[[Fecha entrada]:[Fecha entrada]],"&gt;=" &amp;$L$2,BDPREVENTIVA22[[Fecha Fin]:[Fecha Fin]],"&lt;="&amp;$L$3,BDPREVENTIVA22[[Tipo de Mantenimiento]:[Tipo de Mantenimiento]],"Anual")</f>
        <v>0</v>
      </c>
      <c r="I54" s="47">
        <f t="shared" si="14"/>
        <v>1</v>
      </c>
      <c r="J54" s="47" t="str">
        <f>+IF(COUNTIFS(BDPREVENTIVA22[Tall/Rep],AUSERD,BDPREVENTIVA22[Nº CAMIÓN],$D54,BDPREVENTIVA22[[Fecha entrada]:[Fecha entrada]],"&gt;=" &amp;$L$2,BDPREVENTIVA22[[Fecha Fin]:[Fecha Fin]],"&lt;="&amp;$L$3)=0,"",COUNTIFS(BDPREVENTIVA22[Tall/Rep],AUSERD,BDPREVENTIVA22[Nº CAMIÓN],$D54,BDPREVENTIVA22[[Fecha entrada]:[Fecha entrada]],"&gt;=" &amp;$L$2,BDPREVENTIVA22[[Fecha Fin]:[Fecha Fin]],"&lt;="&amp;$L$3)&amp;" "&amp;AUSERD&amp;", ")&amp;IF(COUNTIFS(BDPREVENTIVA22[Tall/Rep],AAIUN,BDPREVENTIVA22[Nº CAMIÓN],$D54,BDPREVENTIVA22[[Fecha entrada]:[Fecha entrada]],"&gt;=" &amp;$L$2,BDPREVENTIVA22[[Fecha Fin]:[Fecha Fin]],"&lt;="&amp;$L$3)=0,"",COUNTIFS(BDPREVENTIVA22[Tall/Rep],AAIUN,BDPREVENTIVA22[Nº CAMIÓN],$D54,BDPREVENTIVA22[[Fecha entrada]:[Fecha entrada]],"&gt;=" &amp;$L$2,BDPREVENTIVA22[[Fecha Fin]:[Fecha Fin]],"&lt;="&amp;$L$3)&amp;" "&amp;AAIUN&amp;", ")&amp;IF(COUNTIFS(BDPREVENTIVA22[Tall/Rep],BOUJDUR,BDPREVENTIVA22[Nº CAMIÓN],$D54,BDPREVENTIVA22[[Fecha entrada]:[Fecha entrada]],"&gt;=" &amp;$L$2,BDPREVENTIVA22[[Fecha Fin]:[Fecha Fin]],"&lt;="&amp;$L$3)=0,"",COUNTIFS(BDPREVENTIVA22[Tall/Rep],BOUJDUR,BDPREVENTIVA22[Nº CAMIÓN],$D54,BDPREVENTIVA22[[Fecha entrada]:[Fecha entrada]],"&gt;=" &amp;$L$2,BDPREVENTIVA22[[Fecha Fin]:[Fecha Fin]],"&lt;="&amp;$L$3)&amp;" "&amp;BOUJDUR&amp;", ")&amp;IF(COUNTIFS(BDPREVENTIVA22[Tall/Rep],ATC,BDPREVENTIVA22[Nº CAMIÓN],$D54,BDPREVENTIVA22[[Fecha entrada]:[Fecha entrada]],"&gt;=" &amp;$L$2,BDPREVENTIVA22[[Fecha Fin]:[Fecha Fin]],"&lt;="&amp;$L$3)=0,"",COUNTIFS(BDPREVENTIVA22[Tall/Rep],ATC,BDPREVENTIVA22[Nº CAMIÓN],$D54,BDPREVENTIVA22[[Fecha entrada]:[Fecha entrada]],"&gt;=" &amp;$L$2,BDPREVENTIVA22[[Fecha Fin]:[Fecha Fin]],"&lt;="&amp;$L$3)&amp;" "&amp;ATC&amp;", ")&amp;IF(COUNTIFS(BDPREVENTIVA22[Tall/Rep],SMARA,BDPREVENTIVA22[Nº CAMIÓN],$D54,BDPREVENTIVA22[[Fecha entrada]:[Fecha entrada]],"&gt;=" &amp;$L$2,BDPREVENTIVA22[[Fecha Fin]:[Fecha Fin]],"&lt;="&amp;$L$3)=0,"",COUNTIFS(BDPREVENTIVA22[Tall/Rep],SMARA,BDPREVENTIVA22[Nº CAMIÓN],$D54,BDPREVENTIVA22[[Fecha entrada]:[Fecha entrada]],"&gt;=" &amp;$L$2,BDPREVENTIVA22[[Fecha Fin]:[Fecha Fin]],"&lt;="&amp;$L$3)&amp;" "&amp;SMARA&amp;", ")&amp;IF(COUNTIFS(BDPREVENTIVA22[Tall/Rep],DAJLA,BDPREVENTIVA22[Nº CAMIÓN],$D54,BDPREVENTIVA22[[Fecha entrada]:[Fecha entrada]],"&gt;=" &amp;$L$2,BDPREVENTIVA22[[Fecha Fin]:[Fecha Fin]],"&lt;="&amp;$L$3)=0,"",COUNTIFS(BDPREVENTIVA22[Tall/Rep],DAJLA,BDPREVENTIVA22[Nº CAMIÓN],$D54,BDPREVENTIVA22[[Fecha entrada]:[Fecha entrada]],"&gt;=" &amp;$L$2,BDPREVENTIVA22[[Fecha Fin]:[Fecha Fin]],"&lt;="&amp;$L$3)&amp;" "&amp;DAJLA&amp;", ")&amp;IF(COUNTIFS(BDPREVENTIVA22[Tall/Rep],TRANSPORT,BDPREVENTIVA22[Nº CAMIÓN],$D54,BDPREVENTIVA22[[Fecha entrada]:[Fecha entrada]],"&gt;=" &amp;$L$2,BDPREVENTIVA22[[Fecha Fin]:[Fecha Fin]],"&lt;="&amp;$L$3)=0,"",COUNTIFS(BDPREVENTIVA22[Tall/Rep],TRANSPORT,BDPREVENTIVA22[Nº CAMIÓN],$D54,BDPREVENTIVA22[[Fecha entrada]:[Fecha entrada]],"&gt;=" &amp;$L$2,BDPREVENTIVA22[[Fecha Fin]:[Fecha Fin]],"&lt;="&amp;$L$3)&amp;" "&amp;TRANSPORT&amp;", ")</f>
        <v xml:space="preserve">1 TR SMARA, </v>
      </c>
      <c r="K54" s="222" t="str">
        <f t="shared" si="4"/>
        <v xml:space="preserve">2 kilos Grasa, </v>
      </c>
      <c r="L54" s="223">
        <f>+IF(SUMIFS(BDPREVENTIVA22[[coste mantenimiento]:[coste mantenimiento]],BDPREVENTIVA22[[Nº CAMIÓN]:[Nº CAMIÓN]],$D54,BDPREVENTIVA22[Fecha entrada],"&gt;="&amp;$L$2,BDPREVENTIVA22[Fecha entrada],"&lt;="&amp;$L$3)=0,"",SUMIFS(BDPREVENTIVA22[[coste mantenimiento]:[coste mantenimiento]],BDPREVENTIVA22[[Nº CAMIÓN]:[Nº CAMIÓN]],$D54,BDPREVENTIVA22[Fecha entrada],"&gt;="&amp;$L$2,BDPREVENTIVA22[Fecha entrada],"&lt;="&amp;$L$3))</f>
        <v>1200</v>
      </c>
      <c r="M54" s="47"/>
      <c r="O54" s="49"/>
      <c r="P54" s="44"/>
      <c r="Q54" s="25"/>
      <c r="V54" s="44"/>
      <c r="AW54" t="str">
        <f>+IF(SUMIFS(BDPREVENTIVA22[Aceite Motor],BDPREVENTIVA22[[Nº CAMIÓN]:[Nº CAMIÓN]],$D54,BDPREVENTIVA22[[Fecha entrada]:[Fecha entrada]],"&gt;=" &amp;$L$2,BDPREVENTIVA22[[Fecha Fin]:[Fecha Fin]],"&lt;="&amp;$L$3)=0,"",SUMIFS(BDPREVENTIVA22[Aceite Motor],BDPREVENTIVA22[[Nº CAMIÓN]:[Nº CAMIÓN]],$D54,BDPREVENTIVA22[[Fecha entrada]:[Fecha entrada]],"&gt;=" &amp;$L$2,BDPREVENTIVA22[[Fecha Fin]:[Fecha Fin]],"&lt;="&amp;$L$3)&amp;" litros "&amp;BDPREVENTIVA22[[#Headers],[Aceite Motor]]&amp;", ")</f>
        <v/>
      </c>
      <c r="AX54" t="str">
        <f>+IF(SUMIFS(BDPREVENTIVA22[Anticongelante],BDPREVENTIVA22[[Nº CAMIÓN]:[Nº CAMIÓN]],$D54,BDPREVENTIVA22[[Fecha entrada]:[Fecha entrada]],"&gt;=" &amp;$L$2,BDPREVENTIVA22[[Fecha Fin]:[Fecha Fin]],"&lt;="&amp;$L$3)=0,"",SUMIFS(BDPREVENTIVA22[Anticongelante],BDPREVENTIVA22[[Nº CAMIÓN]:[Nº CAMIÓN]],$D54,BDPREVENTIVA22[[Fecha entrada]:[Fecha entrada]],"&gt;=" &amp;$L$2,BDPREVENTIVA22[[Fecha Fin]:[Fecha Fin]],"&lt;="&amp;$L$3)&amp;" litros "&amp;BDPREVENTIVA22[[#Headers],[Anticongelante]]&amp;", ")</f>
        <v/>
      </c>
      <c r="AY54" t="str">
        <f>+IF(SUMIFS(BDPREVENTIVA22[Liquido de Embrague],BDPREVENTIVA22[[Nº CAMIÓN]:[Nº CAMIÓN]],$D54,BDPREVENTIVA22[[Fecha entrada]:[Fecha entrada]],"&gt;=" &amp;$L$2,BDPREVENTIVA22[[Fecha Fin]:[Fecha Fin]],"&lt;="&amp;$L$3)=0,"",SUMIFS(BDPREVENTIVA22[Liquido de Embrague],BDPREVENTIVA22[[Nº CAMIÓN]:[Nº CAMIÓN]],$D54,BDPREVENTIVA22[[Fecha entrada]:[Fecha entrada]],"&gt;=" &amp;$L$2,BDPREVENTIVA22[[Fecha Fin]:[Fecha Fin]],"&lt;="&amp;$L$3)&amp;" litros "&amp;BDPREVENTIVA22[[#Headers],[Liquido de Embrague]]&amp;", ")</f>
        <v/>
      </c>
      <c r="AZ54" t="str">
        <f>+IF(SUMIFS(BDPREVENTIVA22[Liquido Direccion],BDPREVENTIVA22[[Nº CAMIÓN]:[Nº CAMIÓN]],$D54,BDPREVENTIVA22[[Fecha entrada]:[Fecha entrada]],"&gt;=" &amp;$L$2,BDPREVENTIVA22[[Fecha Fin]:[Fecha Fin]],"&lt;="&amp;$L$3)=0,"",SUMIFS(BDPREVENTIVA22[Liquido Direccion],BDPREVENTIVA22[[Nº CAMIÓN]:[Nº CAMIÓN]],$D54,BDPREVENTIVA22[[Fecha entrada]:[Fecha entrada]],"&gt;=" &amp;$L$2,BDPREVENTIVA22[[Fecha Fin]:[Fecha Fin]],"&lt;="&amp;$L$3)&amp;" litros "&amp;BDPREVENTIVA22[[#Headers],[Liquido Direccion]]&amp;", ")</f>
        <v/>
      </c>
      <c r="BA54" t="str">
        <f>+IF(SUMIFS(BDPREVENTIVA22[Liquido de Freno],BDPREVENTIVA22[[Nº CAMIÓN]:[Nº CAMIÓN]],$D54,BDPREVENTIVA22[[Fecha entrada]:[Fecha entrada]],"&gt;=" &amp;$L$2,BDPREVENTIVA22[[Fecha Fin]:[Fecha Fin]],"&lt;="&amp;$L$3)=0,"",SUMIFS(BDPREVENTIVA22[Liquido de Freno],BDPREVENTIVA22[[Nº CAMIÓN]:[Nº CAMIÓN]],$D54,BDPREVENTIVA22[[Fecha entrada]:[Fecha entrada]],"&gt;=" &amp;$L$2,BDPREVENTIVA22[[Fecha Fin]:[Fecha Fin]],"&lt;="&amp;$L$3)&amp;" litros "&amp;BDPREVENTIVA22[[#Headers],[Liquido de Freno]]&amp;", ")</f>
        <v/>
      </c>
      <c r="BB54" t="str">
        <f>+IF(SUMIFS(BDPREVENTIVA22[Agua Destilada],BDPREVENTIVA22[[Nº CAMIÓN]:[Nº CAMIÓN]],$D54,BDPREVENTIVA22[[Fecha entrada]:[Fecha entrada]],"&gt;=" &amp;$L$2,BDPREVENTIVA22[[Fecha Fin]:[Fecha Fin]],"&lt;="&amp;$L$3)=0,"",SUMIFS(BDPREVENTIVA22[Agua Destilada],BDPREVENTIVA22[[Nº CAMIÓN]:[Nº CAMIÓN]],$D54,BDPREVENTIVA22[[Fecha entrada]:[Fecha entrada]],"&gt;=" &amp;$L$2,BDPREVENTIVA22[[Fecha Fin]:[Fecha Fin]],"&lt;="&amp;$L$3)&amp;" litros "&amp;BDPREVENTIVA22[[#Headers],[Agua Destilada]]&amp;", ")</f>
        <v/>
      </c>
      <c r="BC54" t="str">
        <f>+IF(SUMIFS(BDPREVENTIVA22[Aceite Caja Cambios],BDPREVENTIVA22[[Nº CAMIÓN]:[Nº CAMIÓN]],$D54,BDPREVENTIVA22[[Fecha entrada]:[Fecha entrada]],"&gt;=" &amp;$L$2,BDPREVENTIVA22[[Fecha Fin]:[Fecha Fin]],"&lt;="&amp;$L$3)=0,"",SUMIFS(BDPREVENTIVA22[Aceite Caja Cambios],BDPREVENTIVA22[[Nº CAMIÓN]:[Nº CAMIÓN]],$D54,BDPREVENTIVA22[[Fecha entrada]:[Fecha entrada]],"&gt;=" &amp;$L$2,BDPREVENTIVA22[[Fecha Fin]:[Fecha Fin]],"&lt;="&amp;$L$3)&amp;" litros "&amp;BDPREVENTIVA22[[#Headers],[Aceite Caja Cambios]]&amp;", ")</f>
        <v/>
      </c>
      <c r="BD54" t="str">
        <f>+IF(SUMIFS(BDPREVENTIVA22[Acido Baterias],BDPREVENTIVA22[[Nº CAMIÓN]:[Nº CAMIÓN]],$D54,BDPREVENTIVA22[[Fecha entrada]:[Fecha entrada]],"&gt;=" &amp;$L$2,BDPREVENTIVA22[[Fecha Fin]:[Fecha Fin]],"&lt;="&amp;$L$3)=0,"",SUMIFS(BDPREVENTIVA22[Acido Baterias],BDPREVENTIVA22[[Nº CAMIÓN]:[Nº CAMIÓN]],$D54,BDPREVENTIVA22[[Fecha entrada]:[Fecha entrada]],"&gt;=" &amp;$L$2,BDPREVENTIVA22[[Fecha Fin]:[Fecha Fin]],"&lt;="&amp;$L$3)&amp;" litros "&amp;BDPREVENTIVA22[[#Headers],[Acido Baterias]]&amp;", ")</f>
        <v/>
      </c>
      <c r="BE54" t="str">
        <f>+IF(SUMIFS(BDPREVENTIVA22[Grasa],BDPREVENTIVA22[[Nº CAMIÓN]:[Nº CAMIÓN]],$D54,BDPREVENTIVA22[[Fecha entrada]:[Fecha entrada]],"&gt;=" &amp;$L$2,BDPREVENTIVA22[[Fecha Fin]:[Fecha Fin]],"&lt;="&amp;$L$3)=0,"",SUMIFS(BDPREVENTIVA22[Grasa],BDPREVENTIVA22[[Nº CAMIÓN]:[Nº CAMIÓN]],$D54,BDPREVENTIVA22[[Fecha entrada]:[Fecha entrada]],"&gt;=" &amp;$L$2,BDPREVENTIVA22[[Fecha Fin]:[Fecha Fin]],"&lt;="&amp;$L$3)&amp;" kilos "&amp;BDPREVENTIVA22[[#Headers],[Grasa]]&amp;", ")</f>
        <v xml:space="preserve">2 kilos Grasa, </v>
      </c>
      <c r="BF54" t="str">
        <f>+IF(SUMIFS(BDPREVENTIVA22[Filtro de Aceite],BDPREVENTIVA22[[Nº CAMIÓN]:[Nº CAMIÓN]],$D54,BDPREVENTIVA22[[Fecha entrada]:[Fecha entrada]],"&gt;=" &amp;$L$2,BDPREVENTIVA22[[Fecha Fin]:[Fecha Fin]],"&lt;="&amp;$L$3)=0,"",SUMIFS(BDPREVENTIVA22[Filtro de Aceite],BDPREVENTIVA22[[Nº CAMIÓN]:[Nº CAMIÓN]],$D54,BDPREVENTIVA22[[Fecha entrada]:[Fecha entrada]],"&gt;=" &amp;$L$2,BDPREVENTIVA22[[Fecha Fin]:[Fecha Fin]],"&lt;="&amp;$L$3)&amp;" uds "&amp;BDPREVENTIVA22[[#Headers],[Filtro de Aceite]]&amp;", ")</f>
        <v/>
      </c>
      <c r="BG54" t="str">
        <f>+IF(SUMIFS(BDPREVENTIVA22[Filtro de Aire],BDPREVENTIVA22[[Nº CAMIÓN]:[Nº CAMIÓN]],$D54,BDPREVENTIVA22[[Fecha entrada]:[Fecha entrada]],"&gt;=" &amp;$L$2,BDPREVENTIVA22[[Fecha Fin]:[Fecha Fin]],"&lt;="&amp;$L$3)=0,"",SUMIFS(BDPREVENTIVA22[Filtro de Aire],BDPREVENTIVA22[[Nº CAMIÓN]:[Nº CAMIÓN]],$D54,BDPREVENTIVA22[[Fecha entrada]:[Fecha entrada]],"&gt;=" &amp;$L$2,BDPREVENTIVA22[[Fecha Fin]:[Fecha Fin]],"&lt;="&amp;$L$3)&amp;" uds "&amp;BDPREVENTIVA22[[#Headers],[Filtro de Aire]]&amp;", ")</f>
        <v/>
      </c>
      <c r="BH54" t="str">
        <f>+IF(SUMIFS(BDPREVENTIVA22[Filtro de Gasoil],BDPREVENTIVA22[[Nº CAMIÓN]:[Nº CAMIÓN]],$D54,BDPREVENTIVA22[[Fecha entrada]:[Fecha entrada]],"&gt;=" &amp;$L$2,BDPREVENTIVA22[[Fecha Fin]:[Fecha Fin]],"&lt;="&amp;$L$3)=0,"",SUMIFS(BDPREVENTIVA22[Filtro de Gasoil],BDPREVENTIVA22[[Nº CAMIÓN]:[Nº CAMIÓN]],$D54,BDPREVENTIVA22[[Fecha entrada]:[Fecha entrada]],"&gt;=" &amp;$L$2,BDPREVENTIVA22[[Fecha Fin]:[Fecha Fin]],"&lt;="&amp;$L$3)&amp;" uds "&amp;BDPREVENTIVA22[[#Headers],[Filtro de Gasoil]]&amp;", ")</f>
        <v/>
      </c>
      <c r="BI54" t="str">
        <f>+IF(SUMIFS(BDPREVENTIVA22[Filtro Hidraulico],BDPREVENTIVA22[[Nº CAMIÓN]:[Nº CAMIÓN]],$D54,BDPREVENTIVA22[[Fecha entrada]:[Fecha entrada]],"&gt;=" &amp;$L$2,BDPREVENTIVA22[[Fecha Fin]:[Fecha Fin]],"&lt;="&amp;$L$3)=0,"",SUMIFS(BDPREVENTIVA22[Filtro Hidraulico],BDPREVENTIVA22[[Nº CAMIÓN]:[Nº CAMIÓN]],$D54,BDPREVENTIVA22[[Fecha entrada]:[Fecha entrada]],"&gt;=" &amp;$L$2,BDPREVENTIVA22[[Fecha Fin]:[Fecha Fin]],"&lt;="&amp;$L$3)&amp;" uds "&amp;BDPREVENTIVA22[[#Headers],[Filtro Hidraulico]]&amp;", ")</f>
        <v/>
      </c>
      <c r="BJ54" t="str">
        <f>+IF(SUMIFS(BDPREVENTIVA22[Filtro Separador de Gasoil],BDPREVENTIVA22[[Nº CAMIÓN]:[Nº CAMIÓN]],$D54,BDPREVENTIVA22[[Fecha entrada]:[Fecha entrada]],"&gt;=" &amp;$L$2,BDPREVENTIVA22[[Fecha Fin]:[Fecha Fin]],"&lt;="&amp;$L$3)=0,"",SUMIFS(BDPREVENTIVA22[Filtro Separador de Gasoil],BDPREVENTIVA22[[Nº CAMIÓN]:[Nº CAMIÓN]],$D54,BDPREVENTIVA22[[Fecha entrada]:[Fecha entrada]],"&gt;=" &amp;$L$2,BDPREVENTIVA22[[Fecha Fin]:[Fecha Fin]],"&lt;="&amp;$L$3)&amp;" uds "&amp;BDPREVENTIVA22[[#Headers],[Filtro Separador de Gasoil]]&amp;", ")</f>
        <v/>
      </c>
      <c r="BK54" t="str">
        <f>+IF(SUMIFS(BDPREVENTIVA22[Pre-Filtro de Gasoil],BDPREVENTIVA22[[Nº CAMIÓN]:[Nº CAMIÓN]],$D54,BDPREVENTIVA22[[Fecha entrada]:[Fecha entrada]],"&gt;=" &amp;$L$2,BDPREVENTIVA22[[Fecha Fin]:[Fecha Fin]],"&lt;="&amp;$L$3)=0,"",SUMIFS(BDPREVENTIVA22[Pre-Filtro de Gasoil],BDPREVENTIVA22[[Nº CAMIÓN]:[Nº CAMIÓN]],$D54,BDPREVENTIVA22[[Fecha entrada]:[Fecha entrada]],"&gt;=" &amp;$L$2,BDPREVENTIVA22[[Fecha Fin]:[Fecha Fin]],"&lt;="&amp;$L$3)&amp;" uds "&amp;BDPREVENTIVA22[[#Headers],[Pre-Filtro de Gasoil]]&amp;", ")</f>
        <v/>
      </c>
      <c r="EC54" t="e">
        <v>#NAME?</v>
      </c>
      <c r="ED54" t="e">
        <v>#NAME?</v>
      </c>
      <c r="EE54" t="e">
        <v>#NAME?</v>
      </c>
      <c r="EF54" t="e">
        <v>#NAME?</v>
      </c>
      <c r="EG54" t="e">
        <v>#NAME?</v>
      </c>
      <c r="EH54" t="e">
        <v>#NAME?</v>
      </c>
      <c r="EI54" t="e">
        <v>#NAME?</v>
      </c>
      <c r="EJ54" t="e">
        <v>#NAME?</v>
      </c>
      <c r="EK54" t="e">
        <v>#NAME?</v>
      </c>
      <c r="EL54" t="e">
        <v>#NAME?</v>
      </c>
      <c r="EM54" t="e">
        <v>#NAME?</v>
      </c>
      <c r="EN54" t="e">
        <v>#NAME?</v>
      </c>
      <c r="EO54" t="e">
        <v>#NAME?</v>
      </c>
      <c r="EP54" t="e">
        <v>#NAME?</v>
      </c>
      <c r="EQ54" t="e">
        <v>#NAME?</v>
      </c>
    </row>
    <row r="55" spans="1:147" ht="18.75" x14ac:dyDescent="0.2">
      <c r="B55" s="547"/>
      <c r="C55" s="221" t="s">
        <v>91</v>
      </c>
      <c r="D55" s="48" t="s">
        <v>205</v>
      </c>
      <c r="E55" s="41">
        <v>771481</v>
      </c>
      <c r="F55" s="41">
        <f>+COUNTIFS(BDPREVENTIVA22[[Nº CAMIÓN]:[Nº CAMIÓN]],$D55,BDPREVENTIVA22[[Fecha entrada]:[Fecha entrada]],"&gt;=" &amp;$L$2,BDPREVENTIVA22[[Fecha Fin]:[Fecha Fin]],"&lt;="&amp;$L$3,BDPREVENTIVA22[[Tipo de Mantenimiento]:[Tipo de Mantenimiento]],"Mensual")</f>
        <v>1</v>
      </c>
      <c r="G55" s="41">
        <f>+COUNTIFS(BDPREVENTIVA22[[Nº CAMIÓN]:[Nº CAMIÓN]],$D55,BDPREVENTIVA22[[Fecha entrada]:[Fecha entrada]],"&gt;=" &amp;$L$2,BDPREVENTIVA22[[Fecha Fin]:[Fecha Fin]],"&lt;="&amp;$L$3,BDPREVENTIVA22[[Tipo de Mantenimiento]:[Tipo de Mantenimiento]],"Semestral")+COUNTIFS(BDPREVENTIVA22[[Nº CAMIÓN]:[Nº CAMIÓN]],$D55,BDPREVENTIVA22[[Fecha entrada]:[Fecha entrada]],"&gt;=" &amp;$L$2,BDPREVENTIVA22[[Fecha Fin]:[Fecha Fin]],"&lt;="&amp;$L$3,BDPREVENTIVA22[[Tipo de Mantenimiento]:[Tipo de Mantenimiento]],"Cuatrimestral")</f>
        <v>0</v>
      </c>
      <c r="H55" s="41">
        <f>+COUNTIFS(BDPREVENTIVA22[[Nº CAMIÓN]:[Nº CAMIÓN]],$D55,BDPREVENTIVA22[[Fecha entrada]:[Fecha entrada]],"&gt;=" &amp;$L$2,BDPREVENTIVA22[[Fecha Fin]:[Fecha Fin]],"&lt;="&amp;$L$3,BDPREVENTIVA22[[Tipo de Mantenimiento]:[Tipo de Mantenimiento]],"Anual")</f>
        <v>0</v>
      </c>
      <c r="I55" s="41">
        <f t="shared" si="14"/>
        <v>1</v>
      </c>
      <c r="J55" s="41" t="str">
        <f>+IF(COUNTIFS(BDPREVENTIVA22[Tall/Rep],AUSERD,BDPREVENTIVA22[Nº CAMIÓN],$D55,BDPREVENTIVA22[[Fecha entrada]:[Fecha entrada]],"&gt;=" &amp;$L$2,BDPREVENTIVA22[[Fecha Fin]:[Fecha Fin]],"&lt;="&amp;$L$3)=0,"",COUNTIFS(BDPREVENTIVA22[Tall/Rep],AUSERD,BDPREVENTIVA22[Nº CAMIÓN],$D55,BDPREVENTIVA22[[Fecha entrada]:[Fecha entrada]],"&gt;=" &amp;$L$2,BDPREVENTIVA22[[Fecha Fin]:[Fecha Fin]],"&lt;="&amp;$L$3)&amp;" "&amp;AUSERD&amp;", ")&amp;IF(COUNTIFS(BDPREVENTIVA22[Tall/Rep],AAIUN,BDPREVENTIVA22[Nº CAMIÓN],$D55,BDPREVENTIVA22[[Fecha entrada]:[Fecha entrada]],"&gt;=" &amp;$L$2,BDPREVENTIVA22[[Fecha Fin]:[Fecha Fin]],"&lt;="&amp;$L$3)=0,"",COUNTIFS(BDPREVENTIVA22[Tall/Rep],AAIUN,BDPREVENTIVA22[Nº CAMIÓN],$D55,BDPREVENTIVA22[[Fecha entrada]:[Fecha entrada]],"&gt;=" &amp;$L$2,BDPREVENTIVA22[[Fecha Fin]:[Fecha Fin]],"&lt;="&amp;$L$3)&amp;" "&amp;AAIUN&amp;", ")&amp;IF(COUNTIFS(BDPREVENTIVA22[Tall/Rep],BOUJDUR,BDPREVENTIVA22[Nº CAMIÓN],$D55,BDPREVENTIVA22[[Fecha entrada]:[Fecha entrada]],"&gt;=" &amp;$L$2,BDPREVENTIVA22[[Fecha Fin]:[Fecha Fin]],"&lt;="&amp;$L$3)=0,"",COUNTIFS(BDPREVENTIVA22[Tall/Rep],BOUJDUR,BDPREVENTIVA22[Nº CAMIÓN],$D55,BDPREVENTIVA22[[Fecha entrada]:[Fecha entrada]],"&gt;=" &amp;$L$2,BDPREVENTIVA22[[Fecha Fin]:[Fecha Fin]],"&lt;="&amp;$L$3)&amp;" "&amp;BOUJDUR&amp;", ")&amp;IF(COUNTIFS(BDPREVENTIVA22[Tall/Rep],ATC,BDPREVENTIVA22[Nº CAMIÓN],$D55,BDPREVENTIVA22[[Fecha entrada]:[Fecha entrada]],"&gt;=" &amp;$L$2,BDPREVENTIVA22[[Fecha Fin]:[Fecha Fin]],"&lt;="&amp;$L$3)=0,"",COUNTIFS(BDPREVENTIVA22[Tall/Rep],ATC,BDPREVENTIVA22[Nº CAMIÓN],$D55,BDPREVENTIVA22[[Fecha entrada]:[Fecha entrada]],"&gt;=" &amp;$L$2,BDPREVENTIVA22[[Fecha Fin]:[Fecha Fin]],"&lt;="&amp;$L$3)&amp;" "&amp;ATC&amp;", ")&amp;IF(COUNTIFS(BDPREVENTIVA22[Tall/Rep],SMARA,BDPREVENTIVA22[Nº CAMIÓN],$D55,BDPREVENTIVA22[[Fecha entrada]:[Fecha entrada]],"&gt;=" &amp;$L$2,BDPREVENTIVA22[[Fecha Fin]:[Fecha Fin]],"&lt;="&amp;$L$3)=0,"",COUNTIFS(BDPREVENTIVA22[Tall/Rep],SMARA,BDPREVENTIVA22[Nº CAMIÓN],$D55,BDPREVENTIVA22[[Fecha entrada]:[Fecha entrada]],"&gt;=" &amp;$L$2,BDPREVENTIVA22[[Fecha Fin]:[Fecha Fin]],"&lt;="&amp;$L$3)&amp;" "&amp;SMARA&amp;", ")&amp;IF(COUNTIFS(BDPREVENTIVA22[Tall/Rep],DAJLA,BDPREVENTIVA22[Nº CAMIÓN],$D55,BDPREVENTIVA22[[Fecha entrada]:[Fecha entrada]],"&gt;=" &amp;$L$2,BDPREVENTIVA22[[Fecha Fin]:[Fecha Fin]],"&lt;="&amp;$L$3)=0,"",COUNTIFS(BDPREVENTIVA22[Tall/Rep],DAJLA,BDPREVENTIVA22[Nº CAMIÓN],$D55,BDPREVENTIVA22[[Fecha entrada]:[Fecha entrada]],"&gt;=" &amp;$L$2,BDPREVENTIVA22[[Fecha Fin]:[Fecha Fin]],"&lt;="&amp;$L$3)&amp;" "&amp;DAJLA&amp;", ")&amp;IF(COUNTIFS(BDPREVENTIVA22[Tall/Rep],TRANSPORT,BDPREVENTIVA22[Nº CAMIÓN],$D55,BDPREVENTIVA22[[Fecha entrada]:[Fecha entrada]],"&gt;=" &amp;$L$2,BDPREVENTIVA22[[Fecha Fin]:[Fecha Fin]],"&lt;="&amp;$L$3)=0,"",COUNTIFS(BDPREVENTIVA22[Tall/Rep],TRANSPORT,BDPREVENTIVA22[Nº CAMIÓN],$D55,BDPREVENTIVA22[[Fecha entrada]:[Fecha entrada]],"&gt;=" &amp;$L$2,BDPREVENTIVA22[[Fecha Fin]:[Fecha Fin]],"&lt;="&amp;$L$3)&amp;" "&amp;TRANSPORT&amp;", ")</f>
        <v xml:space="preserve">1 TR SMARA, </v>
      </c>
      <c r="K55" s="42" t="str">
        <f t="shared" si="4"/>
        <v/>
      </c>
      <c r="L55" s="220" t="str">
        <f>+IF(SUMIFS(BDPREVENTIVA22[[coste mantenimiento]:[coste mantenimiento]],BDPREVENTIVA22[[Nº CAMIÓN]:[Nº CAMIÓN]],$D55,BDPREVENTIVA22[Fecha entrada],"&gt;="&amp;$L$2,BDPREVENTIVA22[Fecha entrada],"&lt;="&amp;$L$3)=0,"",SUMIFS(BDPREVENTIVA22[[coste mantenimiento]:[coste mantenimiento]],BDPREVENTIVA22[[Nº CAMIÓN]:[Nº CAMIÓN]],$D55,BDPREVENTIVA22[Fecha entrada],"&gt;="&amp;$L$2,BDPREVENTIVA22[Fecha entrada],"&lt;="&amp;$L$3))</f>
        <v/>
      </c>
      <c r="M55" s="41"/>
      <c r="O55" s="49"/>
      <c r="P55" s="44"/>
      <c r="Q55" s="44"/>
      <c r="R55" s="44"/>
      <c r="S55" s="44"/>
      <c r="T55" s="44"/>
      <c r="U55" s="44"/>
      <c r="V55" s="44"/>
      <c r="AW55" t="str">
        <f>+IF(SUMIFS(BDPREVENTIVA22[Aceite Motor],BDPREVENTIVA22[[Nº CAMIÓN]:[Nº CAMIÓN]],$D55,BDPREVENTIVA22[[Fecha entrada]:[Fecha entrada]],"&gt;=" &amp;$L$2,BDPREVENTIVA22[[Fecha Fin]:[Fecha Fin]],"&lt;="&amp;$L$3)=0,"",SUMIFS(BDPREVENTIVA22[Aceite Motor],BDPREVENTIVA22[[Nº CAMIÓN]:[Nº CAMIÓN]],$D55,BDPREVENTIVA22[[Fecha entrada]:[Fecha entrada]],"&gt;=" &amp;$L$2,BDPREVENTIVA22[[Fecha Fin]:[Fecha Fin]],"&lt;="&amp;$L$3)&amp;" litros "&amp;BDPREVENTIVA22[[#Headers],[Aceite Motor]]&amp;", ")</f>
        <v/>
      </c>
      <c r="AX55" t="str">
        <f>+IF(SUMIFS(BDPREVENTIVA22[Anticongelante],BDPREVENTIVA22[[Nº CAMIÓN]:[Nº CAMIÓN]],$D55,BDPREVENTIVA22[[Fecha entrada]:[Fecha entrada]],"&gt;=" &amp;$L$2,BDPREVENTIVA22[[Fecha Fin]:[Fecha Fin]],"&lt;="&amp;$L$3)=0,"",SUMIFS(BDPREVENTIVA22[Anticongelante],BDPREVENTIVA22[[Nº CAMIÓN]:[Nº CAMIÓN]],$D55,BDPREVENTIVA22[[Fecha entrada]:[Fecha entrada]],"&gt;=" &amp;$L$2,BDPREVENTIVA22[[Fecha Fin]:[Fecha Fin]],"&lt;="&amp;$L$3)&amp;" litros "&amp;BDPREVENTIVA22[[#Headers],[Anticongelante]]&amp;", ")</f>
        <v/>
      </c>
      <c r="AY55" t="str">
        <f>+IF(SUMIFS(BDPREVENTIVA22[Liquido de Embrague],BDPREVENTIVA22[[Nº CAMIÓN]:[Nº CAMIÓN]],$D55,BDPREVENTIVA22[[Fecha entrada]:[Fecha entrada]],"&gt;=" &amp;$L$2,BDPREVENTIVA22[[Fecha Fin]:[Fecha Fin]],"&lt;="&amp;$L$3)=0,"",SUMIFS(BDPREVENTIVA22[Liquido de Embrague],BDPREVENTIVA22[[Nº CAMIÓN]:[Nº CAMIÓN]],$D55,BDPREVENTIVA22[[Fecha entrada]:[Fecha entrada]],"&gt;=" &amp;$L$2,BDPREVENTIVA22[[Fecha Fin]:[Fecha Fin]],"&lt;="&amp;$L$3)&amp;" litros "&amp;BDPREVENTIVA22[[#Headers],[Liquido de Embrague]]&amp;", ")</f>
        <v/>
      </c>
      <c r="AZ55" t="str">
        <f>+IF(SUMIFS(BDPREVENTIVA22[Liquido Direccion],BDPREVENTIVA22[[Nº CAMIÓN]:[Nº CAMIÓN]],$D55,BDPREVENTIVA22[[Fecha entrada]:[Fecha entrada]],"&gt;=" &amp;$L$2,BDPREVENTIVA22[[Fecha Fin]:[Fecha Fin]],"&lt;="&amp;$L$3)=0,"",SUMIFS(BDPREVENTIVA22[Liquido Direccion],BDPREVENTIVA22[[Nº CAMIÓN]:[Nº CAMIÓN]],$D55,BDPREVENTIVA22[[Fecha entrada]:[Fecha entrada]],"&gt;=" &amp;$L$2,BDPREVENTIVA22[[Fecha Fin]:[Fecha Fin]],"&lt;="&amp;$L$3)&amp;" litros "&amp;BDPREVENTIVA22[[#Headers],[Liquido Direccion]]&amp;", ")</f>
        <v/>
      </c>
      <c r="BA55" t="str">
        <f>+IF(SUMIFS(BDPREVENTIVA22[Liquido de Freno],BDPREVENTIVA22[[Nº CAMIÓN]:[Nº CAMIÓN]],$D55,BDPREVENTIVA22[[Fecha entrada]:[Fecha entrada]],"&gt;=" &amp;$L$2,BDPREVENTIVA22[[Fecha Fin]:[Fecha Fin]],"&lt;="&amp;$L$3)=0,"",SUMIFS(BDPREVENTIVA22[Liquido de Freno],BDPREVENTIVA22[[Nº CAMIÓN]:[Nº CAMIÓN]],$D55,BDPREVENTIVA22[[Fecha entrada]:[Fecha entrada]],"&gt;=" &amp;$L$2,BDPREVENTIVA22[[Fecha Fin]:[Fecha Fin]],"&lt;="&amp;$L$3)&amp;" litros "&amp;BDPREVENTIVA22[[#Headers],[Liquido de Freno]]&amp;", ")</f>
        <v/>
      </c>
      <c r="BB55" t="str">
        <f>+IF(SUMIFS(BDPREVENTIVA22[Agua Destilada],BDPREVENTIVA22[[Nº CAMIÓN]:[Nº CAMIÓN]],$D55,BDPREVENTIVA22[[Fecha entrada]:[Fecha entrada]],"&gt;=" &amp;$L$2,BDPREVENTIVA22[[Fecha Fin]:[Fecha Fin]],"&lt;="&amp;$L$3)=0,"",SUMIFS(BDPREVENTIVA22[Agua Destilada],BDPREVENTIVA22[[Nº CAMIÓN]:[Nº CAMIÓN]],$D55,BDPREVENTIVA22[[Fecha entrada]:[Fecha entrada]],"&gt;=" &amp;$L$2,BDPREVENTIVA22[[Fecha Fin]:[Fecha Fin]],"&lt;="&amp;$L$3)&amp;" litros "&amp;BDPREVENTIVA22[[#Headers],[Agua Destilada]]&amp;", ")</f>
        <v/>
      </c>
      <c r="BC55" t="str">
        <f>+IF(SUMIFS(BDPREVENTIVA22[Aceite Caja Cambios],BDPREVENTIVA22[[Nº CAMIÓN]:[Nº CAMIÓN]],$D55,BDPREVENTIVA22[[Fecha entrada]:[Fecha entrada]],"&gt;=" &amp;$L$2,BDPREVENTIVA22[[Fecha Fin]:[Fecha Fin]],"&lt;="&amp;$L$3)=0,"",SUMIFS(BDPREVENTIVA22[Aceite Caja Cambios],BDPREVENTIVA22[[Nº CAMIÓN]:[Nº CAMIÓN]],$D55,BDPREVENTIVA22[[Fecha entrada]:[Fecha entrada]],"&gt;=" &amp;$L$2,BDPREVENTIVA22[[Fecha Fin]:[Fecha Fin]],"&lt;="&amp;$L$3)&amp;" litros "&amp;BDPREVENTIVA22[[#Headers],[Aceite Caja Cambios]]&amp;", ")</f>
        <v/>
      </c>
      <c r="BD55" t="str">
        <f>+IF(SUMIFS(BDPREVENTIVA22[Acido Baterias],BDPREVENTIVA22[[Nº CAMIÓN]:[Nº CAMIÓN]],$D55,BDPREVENTIVA22[[Fecha entrada]:[Fecha entrada]],"&gt;=" &amp;$L$2,BDPREVENTIVA22[[Fecha Fin]:[Fecha Fin]],"&lt;="&amp;$L$3)=0,"",SUMIFS(BDPREVENTIVA22[Acido Baterias],BDPREVENTIVA22[[Nº CAMIÓN]:[Nº CAMIÓN]],$D55,BDPREVENTIVA22[[Fecha entrada]:[Fecha entrada]],"&gt;=" &amp;$L$2,BDPREVENTIVA22[[Fecha Fin]:[Fecha Fin]],"&lt;="&amp;$L$3)&amp;" litros "&amp;BDPREVENTIVA22[[#Headers],[Acido Baterias]]&amp;", ")</f>
        <v/>
      </c>
      <c r="BE55" t="str">
        <f>+IF(SUMIFS(BDPREVENTIVA22[Grasa],BDPREVENTIVA22[[Nº CAMIÓN]:[Nº CAMIÓN]],$D55,BDPREVENTIVA22[[Fecha entrada]:[Fecha entrada]],"&gt;=" &amp;$L$2,BDPREVENTIVA22[[Fecha Fin]:[Fecha Fin]],"&lt;="&amp;$L$3)=0,"",SUMIFS(BDPREVENTIVA22[Grasa],BDPREVENTIVA22[[Nº CAMIÓN]:[Nº CAMIÓN]],$D55,BDPREVENTIVA22[[Fecha entrada]:[Fecha entrada]],"&gt;=" &amp;$L$2,BDPREVENTIVA22[[Fecha Fin]:[Fecha Fin]],"&lt;="&amp;$L$3)&amp;" kilos "&amp;BDPREVENTIVA22[[#Headers],[Grasa]]&amp;", ")</f>
        <v/>
      </c>
      <c r="BF55" t="str">
        <f>+IF(SUMIFS(BDPREVENTIVA22[Filtro de Aceite],BDPREVENTIVA22[[Nº CAMIÓN]:[Nº CAMIÓN]],$D55,BDPREVENTIVA22[[Fecha entrada]:[Fecha entrada]],"&gt;=" &amp;$L$2,BDPREVENTIVA22[[Fecha Fin]:[Fecha Fin]],"&lt;="&amp;$L$3)=0,"",SUMIFS(BDPREVENTIVA22[Filtro de Aceite],BDPREVENTIVA22[[Nº CAMIÓN]:[Nº CAMIÓN]],$D55,BDPREVENTIVA22[[Fecha entrada]:[Fecha entrada]],"&gt;=" &amp;$L$2,BDPREVENTIVA22[[Fecha Fin]:[Fecha Fin]],"&lt;="&amp;$L$3)&amp;" uds "&amp;BDPREVENTIVA22[[#Headers],[Filtro de Aceite]]&amp;", ")</f>
        <v/>
      </c>
      <c r="BG55" t="str">
        <f>+IF(SUMIFS(BDPREVENTIVA22[Filtro de Aire],BDPREVENTIVA22[[Nº CAMIÓN]:[Nº CAMIÓN]],$D55,BDPREVENTIVA22[[Fecha entrada]:[Fecha entrada]],"&gt;=" &amp;$L$2,BDPREVENTIVA22[[Fecha Fin]:[Fecha Fin]],"&lt;="&amp;$L$3)=0,"",SUMIFS(BDPREVENTIVA22[Filtro de Aire],BDPREVENTIVA22[[Nº CAMIÓN]:[Nº CAMIÓN]],$D55,BDPREVENTIVA22[[Fecha entrada]:[Fecha entrada]],"&gt;=" &amp;$L$2,BDPREVENTIVA22[[Fecha Fin]:[Fecha Fin]],"&lt;="&amp;$L$3)&amp;" uds "&amp;BDPREVENTIVA22[[#Headers],[Filtro de Aire]]&amp;", ")</f>
        <v/>
      </c>
      <c r="BH55" t="str">
        <f>+IF(SUMIFS(BDPREVENTIVA22[Filtro de Gasoil],BDPREVENTIVA22[[Nº CAMIÓN]:[Nº CAMIÓN]],$D55,BDPREVENTIVA22[[Fecha entrada]:[Fecha entrada]],"&gt;=" &amp;$L$2,BDPREVENTIVA22[[Fecha Fin]:[Fecha Fin]],"&lt;="&amp;$L$3)=0,"",SUMIFS(BDPREVENTIVA22[Filtro de Gasoil],BDPREVENTIVA22[[Nº CAMIÓN]:[Nº CAMIÓN]],$D55,BDPREVENTIVA22[[Fecha entrada]:[Fecha entrada]],"&gt;=" &amp;$L$2,BDPREVENTIVA22[[Fecha Fin]:[Fecha Fin]],"&lt;="&amp;$L$3)&amp;" uds "&amp;BDPREVENTIVA22[[#Headers],[Filtro de Gasoil]]&amp;", ")</f>
        <v/>
      </c>
      <c r="BI55" t="str">
        <f>+IF(SUMIFS(BDPREVENTIVA22[Filtro Hidraulico],BDPREVENTIVA22[[Nº CAMIÓN]:[Nº CAMIÓN]],$D55,BDPREVENTIVA22[[Fecha entrada]:[Fecha entrada]],"&gt;=" &amp;$L$2,BDPREVENTIVA22[[Fecha Fin]:[Fecha Fin]],"&lt;="&amp;$L$3)=0,"",SUMIFS(BDPREVENTIVA22[Filtro Hidraulico],BDPREVENTIVA22[[Nº CAMIÓN]:[Nº CAMIÓN]],$D55,BDPREVENTIVA22[[Fecha entrada]:[Fecha entrada]],"&gt;=" &amp;$L$2,BDPREVENTIVA22[[Fecha Fin]:[Fecha Fin]],"&lt;="&amp;$L$3)&amp;" uds "&amp;BDPREVENTIVA22[[#Headers],[Filtro Hidraulico]]&amp;", ")</f>
        <v/>
      </c>
      <c r="BJ55" t="str">
        <f>+IF(SUMIFS(BDPREVENTIVA22[Filtro Separador de Gasoil],BDPREVENTIVA22[[Nº CAMIÓN]:[Nº CAMIÓN]],$D55,BDPREVENTIVA22[[Fecha entrada]:[Fecha entrada]],"&gt;=" &amp;$L$2,BDPREVENTIVA22[[Fecha Fin]:[Fecha Fin]],"&lt;="&amp;$L$3)=0,"",SUMIFS(BDPREVENTIVA22[Filtro Separador de Gasoil],BDPREVENTIVA22[[Nº CAMIÓN]:[Nº CAMIÓN]],$D55,BDPREVENTIVA22[[Fecha entrada]:[Fecha entrada]],"&gt;=" &amp;$L$2,BDPREVENTIVA22[[Fecha Fin]:[Fecha Fin]],"&lt;="&amp;$L$3)&amp;" uds "&amp;BDPREVENTIVA22[[#Headers],[Filtro Separador de Gasoil]]&amp;", ")</f>
        <v/>
      </c>
      <c r="BK55" t="str">
        <f>+IF(SUMIFS(BDPREVENTIVA22[Pre-Filtro de Gasoil],BDPREVENTIVA22[[Nº CAMIÓN]:[Nº CAMIÓN]],$D55,BDPREVENTIVA22[[Fecha entrada]:[Fecha entrada]],"&gt;=" &amp;$L$2,BDPREVENTIVA22[[Fecha Fin]:[Fecha Fin]],"&lt;="&amp;$L$3)=0,"",SUMIFS(BDPREVENTIVA22[Pre-Filtro de Gasoil],BDPREVENTIVA22[[Nº CAMIÓN]:[Nº CAMIÓN]],$D55,BDPREVENTIVA22[[Fecha entrada]:[Fecha entrada]],"&gt;=" &amp;$L$2,BDPREVENTIVA22[[Fecha Fin]:[Fecha Fin]],"&lt;="&amp;$L$3)&amp;" uds "&amp;BDPREVENTIVA22[[#Headers],[Pre-Filtro de Gasoil]]&amp;", ")</f>
        <v/>
      </c>
      <c r="EC55" t="e">
        <v>#NAME?</v>
      </c>
      <c r="ED55" t="e">
        <v>#NAME?</v>
      </c>
      <c r="EE55" t="e">
        <v>#NAME?</v>
      </c>
      <c r="EF55" t="e">
        <v>#NAME?</v>
      </c>
      <c r="EG55" t="e">
        <v>#NAME?</v>
      </c>
      <c r="EH55" t="e">
        <v>#NAME?</v>
      </c>
      <c r="EI55" t="e">
        <v>#NAME?</v>
      </c>
      <c r="EJ55" t="e">
        <v>#NAME?</v>
      </c>
      <c r="EK55" t="e">
        <v>#NAME?</v>
      </c>
      <c r="EL55" t="e">
        <v>#NAME?</v>
      </c>
      <c r="EM55" t="e">
        <v>#NAME?</v>
      </c>
      <c r="EN55" t="e">
        <v>#NAME?</v>
      </c>
      <c r="EO55" t="e">
        <v>#NAME?</v>
      </c>
      <c r="EP55" t="e">
        <v>#NAME?</v>
      </c>
      <c r="EQ55" t="e">
        <v>#NAME?</v>
      </c>
    </row>
    <row r="56" spans="1:147" ht="18.75" x14ac:dyDescent="0.2">
      <c r="B56" s="547"/>
      <c r="C56" s="221" t="s">
        <v>92</v>
      </c>
      <c r="D56" s="46" t="s">
        <v>189</v>
      </c>
      <c r="E56" s="47">
        <v>771482</v>
      </c>
      <c r="F56" s="47">
        <f>+COUNTIFS(BDPREVENTIVA22[[Nº CAMIÓN]:[Nº CAMIÓN]],$D56,BDPREVENTIVA22[[Fecha entrada]:[Fecha entrada]],"&gt;=" &amp;$L$2,BDPREVENTIVA22[[Fecha Fin]:[Fecha Fin]],"&lt;="&amp;$L$3,BDPREVENTIVA22[[Tipo de Mantenimiento]:[Tipo de Mantenimiento]],"Mensual")</f>
        <v>1</v>
      </c>
      <c r="G56" s="47">
        <f>+COUNTIFS(BDPREVENTIVA22[[Nº CAMIÓN]:[Nº CAMIÓN]],$D56,BDPREVENTIVA22[[Fecha entrada]:[Fecha entrada]],"&gt;=" &amp;$L$2,BDPREVENTIVA22[[Fecha Fin]:[Fecha Fin]],"&lt;="&amp;$L$3,BDPREVENTIVA22[[Tipo de Mantenimiento]:[Tipo de Mantenimiento]],"Semestral")+COUNTIFS(BDPREVENTIVA22[[Nº CAMIÓN]:[Nº CAMIÓN]],$D56,BDPREVENTIVA22[[Fecha entrada]:[Fecha entrada]],"&gt;=" &amp;$L$2,BDPREVENTIVA22[[Fecha Fin]:[Fecha Fin]],"&lt;="&amp;$L$3,BDPREVENTIVA22[[Tipo de Mantenimiento]:[Tipo de Mantenimiento]],"Cuatrimestral")</f>
        <v>0</v>
      </c>
      <c r="H56" s="47">
        <f>+COUNTIFS(BDPREVENTIVA22[[Nº CAMIÓN]:[Nº CAMIÓN]],$D56,BDPREVENTIVA22[[Fecha entrada]:[Fecha entrada]],"&gt;=" &amp;$L$2,BDPREVENTIVA22[[Fecha Fin]:[Fecha Fin]],"&lt;="&amp;$L$3,BDPREVENTIVA22[[Tipo de Mantenimiento]:[Tipo de Mantenimiento]],"Anual")</f>
        <v>0</v>
      </c>
      <c r="I56" s="47">
        <f t="shared" si="14"/>
        <v>1</v>
      </c>
      <c r="J56" s="47" t="str">
        <f>+IF(COUNTIFS(BDPREVENTIVA22[Tall/Rep],AUSERD,BDPREVENTIVA22[Nº CAMIÓN],$D56,BDPREVENTIVA22[[Fecha entrada]:[Fecha entrada]],"&gt;=" &amp;$L$2,BDPREVENTIVA22[[Fecha Fin]:[Fecha Fin]],"&lt;="&amp;$L$3)=0,"",COUNTIFS(BDPREVENTIVA22[Tall/Rep],AUSERD,BDPREVENTIVA22[Nº CAMIÓN],$D56,BDPREVENTIVA22[[Fecha entrada]:[Fecha entrada]],"&gt;=" &amp;$L$2,BDPREVENTIVA22[[Fecha Fin]:[Fecha Fin]],"&lt;="&amp;$L$3)&amp;" "&amp;AUSERD&amp;", ")&amp;IF(COUNTIFS(BDPREVENTIVA22[Tall/Rep],AAIUN,BDPREVENTIVA22[Nº CAMIÓN],$D56,BDPREVENTIVA22[[Fecha entrada]:[Fecha entrada]],"&gt;=" &amp;$L$2,BDPREVENTIVA22[[Fecha Fin]:[Fecha Fin]],"&lt;="&amp;$L$3)=0,"",COUNTIFS(BDPREVENTIVA22[Tall/Rep],AAIUN,BDPREVENTIVA22[Nº CAMIÓN],$D56,BDPREVENTIVA22[[Fecha entrada]:[Fecha entrada]],"&gt;=" &amp;$L$2,BDPREVENTIVA22[[Fecha Fin]:[Fecha Fin]],"&lt;="&amp;$L$3)&amp;" "&amp;AAIUN&amp;", ")&amp;IF(COUNTIFS(BDPREVENTIVA22[Tall/Rep],BOUJDUR,BDPREVENTIVA22[Nº CAMIÓN],$D56,BDPREVENTIVA22[[Fecha entrada]:[Fecha entrada]],"&gt;=" &amp;$L$2,BDPREVENTIVA22[[Fecha Fin]:[Fecha Fin]],"&lt;="&amp;$L$3)=0,"",COUNTIFS(BDPREVENTIVA22[Tall/Rep],BOUJDUR,BDPREVENTIVA22[Nº CAMIÓN],$D56,BDPREVENTIVA22[[Fecha entrada]:[Fecha entrada]],"&gt;=" &amp;$L$2,BDPREVENTIVA22[[Fecha Fin]:[Fecha Fin]],"&lt;="&amp;$L$3)&amp;" "&amp;BOUJDUR&amp;", ")&amp;IF(COUNTIFS(BDPREVENTIVA22[Tall/Rep],ATC,BDPREVENTIVA22[Nº CAMIÓN],$D56,BDPREVENTIVA22[[Fecha entrada]:[Fecha entrada]],"&gt;=" &amp;$L$2,BDPREVENTIVA22[[Fecha Fin]:[Fecha Fin]],"&lt;="&amp;$L$3)=0,"",COUNTIFS(BDPREVENTIVA22[Tall/Rep],ATC,BDPREVENTIVA22[Nº CAMIÓN],$D56,BDPREVENTIVA22[[Fecha entrada]:[Fecha entrada]],"&gt;=" &amp;$L$2,BDPREVENTIVA22[[Fecha Fin]:[Fecha Fin]],"&lt;="&amp;$L$3)&amp;" "&amp;ATC&amp;", ")&amp;IF(COUNTIFS(BDPREVENTIVA22[Tall/Rep],SMARA,BDPREVENTIVA22[Nº CAMIÓN],$D56,BDPREVENTIVA22[[Fecha entrada]:[Fecha entrada]],"&gt;=" &amp;$L$2,BDPREVENTIVA22[[Fecha Fin]:[Fecha Fin]],"&lt;="&amp;$L$3)=0,"",COUNTIFS(BDPREVENTIVA22[Tall/Rep],SMARA,BDPREVENTIVA22[Nº CAMIÓN],$D56,BDPREVENTIVA22[[Fecha entrada]:[Fecha entrada]],"&gt;=" &amp;$L$2,BDPREVENTIVA22[[Fecha Fin]:[Fecha Fin]],"&lt;="&amp;$L$3)&amp;" "&amp;SMARA&amp;", ")&amp;IF(COUNTIFS(BDPREVENTIVA22[Tall/Rep],DAJLA,BDPREVENTIVA22[Nº CAMIÓN],$D56,BDPREVENTIVA22[[Fecha entrada]:[Fecha entrada]],"&gt;=" &amp;$L$2,BDPREVENTIVA22[[Fecha Fin]:[Fecha Fin]],"&lt;="&amp;$L$3)=0,"",COUNTIFS(BDPREVENTIVA22[Tall/Rep],DAJLA,BDPREVENTIVA22[Nº CAMIÓN],$D56,BDPREVENTIVA22[[Fecha entrada]:[Fecha entrada]],"&gt;=" &amp;$L$2,BDPREVENTIVA22[[Fecha Fin]:[Fecha Fin]],"&lt;="&amp;$L$3)&amp;" "&amp;DAJLA&amp;", ")&amp;IF(COUNTIFS(BDPREVENTIVA22[Tall/Rep],TRANSPORT,BDPREVENTIVA22[Nº CAMIÓN],$D56,BDPREVENTIVA22[[Fecha entrada]:[Fecha entrada]],"&gt;=" &amp;$L$2,BDPREVENTIVA22[[Fecha Fin]:[Fecha Fin]],"&lt;="&amp;$L$3)=0,"",COUNTIFS(BDPREVENTIVA22[Tall/Rep],TRANSPORT,BDPREVENTIVA22[Nº CAMIÓN],$D56,BDPREVENTIVA22[[Fecha entrada]:[Fecha entrada]],"&gt;=" &amp;$L$2,BDPREVENTIVA22[[Fecha Fin]:[Fecha Fin]],"&lt;="&amp;$L$3)&amp;" "&amp;TRANSPORT&amp;", ")</f>
        <v xml:space="preserve">1 TR AUSERD, </v>
      </c>
      <c r="K56" s="232" t="str">
        <f t="shared" si="4"/>
        <v/>
      </c>
      <c r="L56" s="223" t="str">
        <f>+IF(SUMIFS(BDPREVENTIVA22[[coste mantenimiento]:[coste mantenimiento]],BDPREVENTIVA22[[Nº CAMIÓN]:[Nº CAMIÓN]],$D56,BDPREVENTIVA22[Fecha entrada],"&gt;="&amp;$L$2,BDPREVENTIVA22[Fecha entrada],"&lt;="&amp;$L$3)=0,"",SUMIFS(BDPREVENTIVA22[[coste mantenimiento]:[coste mantenimiento]],BDPREVENTIVA22[[Nº CAMIÓN]:[Nº CAMIÓN]],$D56,BDPREVENTIVA22[Fecha entrada],"&gt;="&amp;$L$2,BDPREVENTIVA22[Fecha entrada],"&lt;="&amp;$L$3))</f>
        <v/>
      </c>
      <c r="M56" s="47"/>
      <c r="O56" s="49"/>
      <c r="P56" s="44"/>
      <c r="Q56" s="44"/>
      <c r="R56" s="44"/>
      <c r="S56" s="44"/>
      <c r="T56" s="44"/>
      <c r="U56" s="44"/>
      <c r="V56" s="44"/>
      <c r="AW56" t="str">
        <f>+IF(SUMIFS(BDPREVENTIVA22[Aceite Motor],BDPREVENTIVA22[[Nº CAMIÓN]:[Nº CAMIÓN]],$D56,BDPREVENTIVA22[[Fecha entrada]:[Fecha entrada]],"&gt;=" &amp;$L$2,BDPREVENTIVA22[[Fecha Fin]:[Fecha Fin]],"&lt;="&amp;$L$3)=0,"",SUMIFS(BDPREVENTIVA22[Aceite Motor],BDPREVENTIVA22[[Nº CAMIÓN]:[Nº CAMIÓN]],$D56,BDPREVENTIVA22[[Fecha entrada]:[Fecha entrada]],"&gt;=" &amp;$L$2,BDPREVENTIVA22[[Fecha Fin]:[Fecha Fin]],"&lt;="&amp;$L$3)&amp;" litros "&amp;BDPREVENTIVA22[[#Headers],[Aceite Motor]]&amp;", ")</f>
        <v/>
      </c>
      <c r="AX56" t="str">
        <f>+IF(SUMIFS(BDPREVENTIVA22[Anticongelante],BDPREVENTIVA22[[Nº CAMIÓN]:[Nº CAMIÓN]],$D56,BDPREVENTIVA22[[Fecha entrada]:[Fecha entrada]],"&gt;=" &amp;$L$2,BDPREVENTIVA22[[Fecha Fin]:[Fecha Fin]],"&lt;="&amp;$L$3)=0,"",SUMIFS(BDPREVENTIVA22[Anticongelante],BDPREVENTIVA22[[Nº CAMIÓN]:[Nº CAMIÓN]],$D56,BDPREVENTIVA22[[Fecha entrada]:[Fecha entrada]],"&gt;=" &amp;$L$2,BDPREVENTIVA22[[Fecha Fin]:[Fecha Fin]],"&lt;="&amp;$L$3)&amp;" litros "&amp;BDPREVENTIVA22[[#Headers],[Anticongelante]]&amp;", ")</f>
        <v/>
      </c>
      <c r="AY56" t="str">
        <f>+IF(SUMIFS(BDPREVENTIVA22[Liquido de Embrague],BDPREVENTIVA22[[Nº CAMIÓN]:[Nº CAMIÓN]],$D56,BDPREVENTIVA22[[Fecha entrada]:[Fecha entrada]],"&gt;=" &amp;$L$2,BDPREVENTIVA22[[Fecha Fin]:[Fecha Fin]],"&lt;="&amp;$L$3)=0,"",SUMIFS(BDPREVENTIVA22[Liquido de Embrague],BDPREVENTIVA22[[Nº CAMIÓN]:[Nº CAMIÓN]],$D56,BDPREVENTIVA22[[Fecha entrada]:[Fecha entrada]],"&gt;=" &amp;$L$2,BDPREVENTIVA22[[Fecha Fin]:[Fecha Fin]],"&lt;="&amp;$L$3)&amp;" litros "&amp;BDPREVENTIVA22[[#Headers],[Liquido de Embrague]]&amp;", ")</f>
        <v/>
      </c>
      <c r="AZ56" t="str">
        <f>+IF(SUMIFS(BDPREVENTIVA22[Liquido Direccion],BDPREVENTIVA22[[Nº CAMIÓN]:[Nº CAMIÓN]],$D56,BDPREVENTIVA22[[Fecha entrada]:[Fecha entrada]],"&gt;=" &amp;$L$2,BDPREVENTIVA22[[Fecha Fin]:[Fecha Fin]],"&lt;="&amp;$L$3)=0,"",SUMIFS(BDPREVENTIVA22[Liquido Direccion],BDPREVENTIVA22[[Nº CAMIÓN]:[Nº CAMIÓN]],$D56,BDPREVENTIVA22[[Fecha entrada]:[Fecha entrada]],"&gt;=" &amp;$L$2,BDPREVENTIVA22[[Fecha Fin]:[Fecha Fin]],"&lt;="&amp;$L$3)&amp;" litros "&amp;BDPREVENTIVA22[[#Headers],[Liquido Direccion]]&amp;", ")</f>
        <v/>
      </c>
      <c r="BA56" t="str">
        <f>+IF(SUMIFS(BDPREVENTIVA22[Liquido de Freno],BDPREVENTIVA22[[Nº CAMIÓN]:[Nº CAMIÓN]],$D56,BDPREVENTIVA22[[Fecha entrada]:[Fecha entrada]],"&gt;=" &amp;$L$2,BDPREVENTIVA22[[Fecha Fin]:[Fecha Fin]],"&lt;="&amp;$L$3)=0,"",SUMIFS(BDPREVENTIVA22[Liquido de Freno],BDPREVENTIVA22[[Nº CAMIÓN]:[Nº CAMIÓN]],$D56,BDPREVENTIVA22[[Fecha entrada]:[Fecha entrada]],"&gt;=" &amp;$L$2,BDPREVENTIVA22[[Fecha Fin]:[Fecha Fin]],"&lt;="&amp;$L$3)&amp;" litros "&amp;BDPREVENTIVA22[[#Headers],[Liquido de Freno]]&amp;", ")</f>
        <v/>
      </c>
      <c r="BB56" t="str">
        <f>+IF(SUMIFS(BDPREVENTIVA22[Agua Destilada],BDPREVENTIVA22[[Nº CAMIÓN]:[Nº CAMIÓN]],$D56,BDPREVENTIVA22[[Fecha entrada]:[Fecha entrada]],"&gt;=" &amp;$L$2,BDPREVENTIVA22[[Fecha Fin]:[Fecha Fin]],"&lt;="&amp;$L$3)=0,"",SUMIFS(BDPREVENTIVA22[Agua Destilada],BDPREVENTIVA22[[Nº CAMIÓN]:[Nº CAMIÓN]],$D56,BDPREVENTIVA22[[Fecha entrada]:[Fecha entrada]],"&gt;=" &amp;$L$2,BDPREVENTIVA22[[Fecha Fin]:[Fecha Fin]],"&lt;="&amp;$L$3)&amp;" litros "&amp;BDPREVENTIVA22[[#Headers],[Agua Destilada]]&amp;", ")</f>
        <v/>
      </c>
      <c r="BC56" t="str">
        <f>+IF(SUMIFS(BDPREVENTIVA22[Aceite Caja Cambios],BDPREVENTIVA22[[Nº CAMIÓN]:[Nº CAMIÓN]],$D56,BDPREVENTIVA22[[Fecha entrada]:[Fecha entrada]],"&gt;=" &amp;$L$2,BDPREVENTIVA22[[Fecha Fin]:[Fecha Fin]],"&lt;="&amp;$L$3)=0,"",SUMIFS(BDPREVENTIVA22[Aceite Caja Cambios],BDPREVENTIVA22[[Nº CAMIÓN]:[Nº CAMIÓN]],$D56,BDPREVENTIVA22[[Fecha entrada]:[Fecha entrada]],"&gt;=" &amp;$L$2,BDPREVENTIVA22[[Fecha Fin]:[Fecha Fin]],"&lt;="&amp;$L$3)&amp;" litros "&amp;BDPREVENTIVA22[[#Headers],[Aceite Caja Cambios]]&amp;", ")</f>
        <v/>
      </c>
      <c r="BD56" t="str">
        <f>+IF(SUMIFS(BDPREVENTIVA22[Acido Baterias],BDPREVENTIVA22[[Nº CAMIÓN]:[Nº CAMIÓN]],$D56,BDPREVENTIVA22[[Fecha entrada]:[Fecha entrada]],"&gt;=" &amp;$L$2,BDPREVENTIVA22[[Fecha Fin]:[Fecha Fin]],"&lt;="&amp;$L$3)=0,"",SUMIFS(BDPREVENTIVA22[Acido Baterias],BDPREVENTIVA22[[Nº CAMIÓN]:[Nº CAMIÓN]],$D56,BDPREVENTIVA22[[Fecha entrada]:[Fecha entrada]],"&gt;=" &amp;$L$2,BDPREVENTIVA22[[Fecha Fin]:[Fecha Fin]],"&lt;="&amp;$L$3)&amp;" litros "&amp;BDPREVENTIVA22[[#Headers],[Acido Baterias]]&amp;", ")</f>
        <v/>
      </c>
      <c r="BE56" t="str">
        <f>+IF(SUMIFS(BDPREVENTIVA22[Grasa],BDPREVENTIVA22[[Nº CAMIÓN]:[Nº CAMIÓN]],$D56,BDPREVENTIVA22[[Fecha entrada]:[Fecha entrada]],"&gt;=" &amp;$L$2,BDPREVENTIVA22[[Fecha Fin]:[Fecha Fin]],"&lt;="&amp;$L$3)=0,"",SUMIFS(BDPREVENTIVA22[Grasa],BDPREVENTIVA22[[Nº CAMIÓN]:[Nº CAMIÓN]],$D56,BDPREVENTIVA22[[Fecha entrada]:[Fecha entrada]],"&gt;=" &amp;$L$2,BDPREVENTIVA22[[Fecha Fin]:[Fecha Fin]],"&lt;="&amp;$L$3)&amp;" kilos "&amp;BDPREVENTIVA22[[#Headers],[Grasa]]&amp;", ")</f>
        <v/>
      </c>
      <c r="BF56" t="str">
        <f>+IF(SUMIFS(BDPREVENTIVA22[Filtro de Aceite],BDPREVENTIVA22[[Nº CAMIÓN]:[Nº CAMIÓN]],$D56,BDPREVENTIVA22[[Fecha entrada]:[Fecha entrada]],"&gt;=" &amp;$L$2,BDPREVENTIVA22[[Fecha Fin]:[Fecha Fin]],"&lt;="&amp;$L$3)=0,"",SUMIFS(BDPREVENTIVA22[Filtro de Aceite],BDPREVENTIVA22[[Nº CAMIÓN]:[Nº CAMIÓN]],$D56,BDPREVENTIVA22[[Fecha entrada]:[Fecha entrada]],"&gt;=" &amp;$L$2,BDPREVENTIVA22[[Fecha Fin]:[Fecha Fin]],"&lt;="&amp;$L$3)&amp;" uds "&amp;BDPREVENTIVA22[[#Headers],[Filtro de Aceite]]&amp;", ")</f>
        <v/>
      </c>
      <c r="BG56" t="str">
        <f>+IF(SUMIFS(BDPREVENTIVA22[Filtro de Aire],BDPREVENTIVA22[[Nº CAMIÓN]:[Nº CAMIÓN]],$D56,BDPREVENTIVA22[[Fecha entrada]:[Fecha entrada]],"&gt;=" &amp;$L$2,BDPREVENTIVA22[[Fecha Fin]:[Fecha Fin]],"&lt;="&amp;$L$3)=0,"",SUMIFS(BDPREVENTIVA22[Filtro de Aire],BDPREVENTIVA22[[Nº CAMIÓN]:[Nº CAMIÓN]],$D56,BDPREVENTIVA22[[Fecha entrada]:[Fecha entrada]],"&gt;=" &amp;$L$2,BDPREVENTIVA22[[Fecha Fin]:[Fecha Fin]],"&lt;="&amp;$L$3)&amp;" uds "&amp;BDPREVENTIVA22[[#Headers],[Filtro de Aire]]&amp;", ")</f>
        <v/>
      </c>
      <c r="BH56" t="str">
        <f>+IF(SUMIFS(BDPREVENTIVA22[Filtro de Gasoil],BDPREVENTIVA22[[Nº CAMIÓN]:[Nº CAMIÓN]],$D56,BDPREVENTIVA22[[Fecha entrada]:[Fecha entrada]],"&gt;=" &amp;$L$2,BDPREVENTIVA22[[Fecha Fin]:[Fecha Fin]],"&lt;="&amp;$L$3)=0,"",SUMIFS(BDPREVENTIVA22[Filtro de Gasoil],BDPREVENTIVA22[[Nº CAMIÓN]:[Nº CAMIÓN]],$D56,BDPREVENTIVA22[[Fecha entrada]:[Fecha entrada]],"&gt;=" &amp;$L$2,BDPREVENTIVA22[[Fecha Fin]:[Fecha Fin]],"&lt;="&amp;$L$3)&amp;" uds "&amp;BDPREVENTIVA22[[#Headers],[Filtro de Gasoil]]&amp;", ")</f>
        <v/>
      </c>
      <c r="BI56" t="str">
        <f>+IF(SUMIFS(BDPREVENTIVA22[Filtro Hidraulico],BDPREVENTIVA22[[Nº CAMIÓN]:[Nº CAMIÓN]],$D56,BDPREVENTIVA22[[Fecha entrada]:[Fecha entrada]],"&gt;=" &amp;$L$2,BDPREVENTIVA22[[Fecha Fin]:[Fecha Fin]],"&lt;="&amp;$L$3)=0,"",SUMIFS(BDPREVENTIVA22[Filtro Hidraulico],BDPREVENTIVA22[[Nº CAMIÓN]:[Nº CAMIÓN]],$D56,BDPREVENTIVA22[[Fecha entrada]:[Fecha entrada]],"&gt;=" &amp;$L$2,BDPREVENTIVA22[[Fecha Fin]:[Fecha Fin]],"&lt;="&amp;$L$3)&amp;" uds "&amp;BDPREVENTIVA22[[#Headers],[Filtro Hidraulico]]&amp;", ")</f>
        <v/>
      </c>
      <c r="BJ56" t="str">
        <f>+IF(SUMIFS(BDPREVENTIVA22[Filtro Separador de Gasoil],BDPREVENTIVA22[[Nº CAMIÓN]:[Nº CAMIÓN]],$D56,BDPREVENTIVA22[[Fecha entrada]:[Fecha entrada]],"&gt;=" &amp;$L$2,BDPREVENTIVA22[[Fecha Fin]:[Fecha Fin]],"&lt;="&amp;$L$3)=0,"",SUMIFS(BDPREVENTIVA22[Filtro Separador de Gasoil],BDPREVENTIVA22[[Nº CAMIÓN]:[Nº CAMIÓN]],$D56,BDPREVENTIVA22[[Fecha entrada]:[Fecha entrada]],"&gt;=" &amp;$L$2,BDPREVENTIVA22[[Fecha Fin]:[Fecha Fin]],"&lt;="&amp;$L$3)&amp;" uds "&amp;BDPREVENTIVA22[[#Headers],[Filtro Separador de Gasoil]]&amp;", ")</f>
        <v/>
      </c>
      <c r="BK56" t="str">
        <f>+IF(SUMIFS(BDPREVENTIVA22[Pre-Filtro de Gasoil],BDPREVENTIVA22[[Nº CAMIÓN]:[Nº CAMIÓN]],$D56,BDPREVENTIVA22[[Fecha entrada]:[Fecha entrada]],"&gt;=" &amp;$L$2,BDPREVENTIVA22[[Fecha Fin]:[Fecha Fin]],"&lt;="&amp;$L$3)=0,"",SUMIFS(BDPREVENTIVA22[Pre-Filtro de Gasoil],BDPREVENTIVA22[[Nº CAMIÓN]:[Nº CAMIÓN]],$D56,BDPREVENTIVA22[[Fecha entrada]:[Fecha entrada]],"&gt;=" &amp;$L$2,BDPREVENTIVA22[[Fecha Fin]:[Fecha Fin]],"&lt;="&amp;$L$3)&amp;" uds "&amp;BDPREVENTIVA22[[#Headers],[Pre-Filtro de Gasoil]]&amp;", ")</f>
        <v/>
      </c>
      <c r="EC56" t="e">
        <v>#NAME?</v>
      </c>
      <c r="ED56" t="e">
        <v>#NAME?</v>
      </c>
      <c r="EE56" t="e">
        <v>#NAME?</v>
      </c>
      <c r="EF56" t="e">
        <v>#NAME?</v>
      </c>
      <c r="EG56" t="e">
        <v>#NAME?</v>
      </c>
      <c r="EH56" t="e">
        <v>#NAME?</v>
      </c>
      <c r="EI56" t="e">
        <v>#NAME?</v>
      </c>
      <c r="EJ56" t="e">
        <v>#NAME?</v>
      </c>
      <c r="EK56" t="e">
        <v>#NAME?</v>
      </c>
      <c r="EL56" t="e">
        <v>#NAME?</v>
      </c>
      <c r="EM56" t="e">
        <v>#NAME?</v>
      </c>
      <c r="EN56" t="e">
        <v>#NAME?</v>
      </c>
      <c r="EO56" t="e">
        <v>#NAME?</v>
      </c>
      <c r="EP56" t="e">
        <v>#NAME?</v>
      </c>
      <c r="EQ56" t="e">
        <v>#NAME?</v>
      </c>
    </row>
    <row r="57" spans="1:147" ht="19.5" thickBot="1" x14ac:dyDescent="0.25">
      <c r="B57" s="548"/>
      <c r="C57" s="221" t="s">
        <v>68</v>
      </c>
      <c r="D57" s="48" t="s">
        <v>190</v>
      </c>
      <c r="E57" s="41">
        <v>771483</v>
      </c>
      <c r="F57" s="41">
        <f>+COUNTIFS(BDPREVENTIVA22[[Nº CAMIÓN]:[Nº CAMIÓN]],$D57,BDPREVENTIVA22[[Fecha entrada]:[Fecha entrada]],"&gt;=" &amp;$L$2,BDPREVENTIVA22[[Fecha Fin]:[Fecha Fin]],"&lt;="&amp;$L$3,BDPREVENTIVA22[[Tipo de Mantenimiento]:[Tipo de Mantenimiento]],"Mensual")</f>
        <v>1</v>
      </c>
      <c r="G57" s="41">
        <f>+COUNTIFS(BDPREVENTIVA22[[Nº CAMIÓN]:[Nº CAMIÓN]],$D57,BDPREVENTIVA22[[Fecha entrada]:[Fecha entrada]],"&gt;=" &amp;$L$2,BDPREVENTIVA22[[Fecha Fin]:[Fecha Fin]],"&lt;="&amp;$L$3,BDPREVENTIVA22[[Tipo de Mantenimiento]:[Tipo de Mantenimiento]],"Semestral")+COUNTIFS(BDPREVENTIVA22[[Nº CAMIÓN]:[Nº CAMIÓN]],$D57,BDPREVENTIVA22[[Fecha entrada]:[Fecha entrada]],"&gt;=" &amp;$L$2,BDPREVENTIVA22[[Fecha Fin]:[Fecha Fin]],"&lt;="&amp;$L$3,BDPREVENTIVA22[[Tipo de Mantenimiento]:[Tipo de Mantenimiento]],"Cuatrimestral")</f>
        <v>0</v>
      </c>
      <c r="H57" s="41">
        <f>+COUNTIFS(BDPREVENTIVA22[[Nº CAMIÓN]:[Nº CAMIÓN]],$D57,BDPREVENTIVA22[[Fecha entrada]:[Fecha entrada]],"&gt;=" &amp;$L$2,BDPREVENTIVA22[[Fecha Fin]:[Fecha Fin]],"&lt;="&amp;$L$3,BDPREVENTIVA22[[Tipo de Mantenimiento]:[Tipo de Mantenimiento]],"Anual")</f>
        <v>0</v>
      </c>
      <c r="I57" s="41">
        <f t="shared" si="14"/>
        <v>1</v>
      </c>
      <c r="J57" s="41" t="str">
        <f>+IF(COUNTIFS(BDPREVENTIVA22[Tall/Rep],AUSERD,BDPREVENTIVA22[Nº CAMIÓN],$D57,BDPREVENTIVA22[[Fecha entrada]:[Fecha entrada]],"&gt;=" &amp;$L$2,BDPREVENTIVA22[[Fecha Fin]:[Fecha Fin]],"&lt;="&amp;$L$3)=0,"",COUNTIFS(BDPREVENTIVA22[Tall/Rep],AUSERD,BDPREVENTIVA22[Nº CAMIÓN],$D57,BDPREVENTIVA22[[Fecha entrada]:[Fecha entrada]],"&gt;=" &amp;$L$2,BDPREVENTIVA22[[Fecha Fin]:[Fecha Fin]],"&lt;="&amp;$L$3)&amp;" "&amp;AUSERD&amp;", ")&amp;IF(COUNTIFS(BDPREVENTIVA22[Tall/Rep],AAIUN,BDPREVENTIVA22[Nº CAMIÓN],$D57,BDPREVENTIVA22[[Fecha entrada]:[Fecha entrada]],"&gt;=" &amp;$L$2,BDPREVENTIVA22[[Fecha Fin]:[Fecha Fin]],"&lt;="&amp;$L$3)=0,"",COUNTIFS(BDPREVENTIVA22[Tall/Rep],AAIUN,BDPREVENTIVA22[Nº CAMIÓN],$D57,BDPREVENTIVA22[[Fecha entrada]:[Fecha entrada]],"&gt;=" &amp;$L$2,BDPREVENTIVA22[[Fecha Fin]:[Fecha Fin]],"&lt;="&amp;$L$3)&amp;" "&amp;AAIUN&amp;", ")&amp;IF(COUNTIFS(BDPREVENTIVA22[Tall/Rep],BOUJDUR,BDPREVENTIVA22[Nº CAMIÓN],$D57,BDPREVENTIVA22[[Fecha entrada]:[Fecha entrada]],"&gt;=" &amp;$L$2,BDPREVENTIVA22[[Fecha Fin]:[Fecha Fin]],"&lt;="&amp;$L$3)=0,"",COUNTIFS(BDPREVENTIVA22[Tall/Rep],BOUJDUR,BDPREVENTIVA22[Nº CAMIÓN],$D57,BDPREVENTIVA22[[Fecha entrada]:[Fecha entrada]],"&gt;=" &amp;$L$2,BDPREVENTIVA22[[Fecha Fin]:[Fecha Fin]],"&lt;="&amp;$L$3)&amp;" "&amp;BOUJDUR&amp;", ")&amp;IF(COUNTIFS(BDPREVENTIVA22[Tall/Rep],ATC,BDPREVENTIVA22[Nº CAMIÓN],$D57,BDPREVENTIVA22[[Fecha entrada]:[Fecha entrada]],"&gt;=" &amp;$L$2,BDPREVENTIVA22[[Fecha Fin]:[Fecha Fin]],"&lt;="&amp;$L$3)=0,"",COUNTIFS(BDPREVENTIVA22[Tall/Rep],ATC,BDPREVENTIVA22[Nº CAMIÓN],$D57,BDPREVENTIVA22[[Fecha entrada]:[Fecha entrada]],"&gt;=" &amp;$L$2,BDPREVENTIVA22[[Fecha Fin]:[Fecha Fin]],"&lt;="&amp;$L$3)&amp;" "&amp;ATC&amp;", ")&amp;IF(COUNTIFS(BDPREVENTIVA22[Tall/Rep],SMARA,BDPREVENTIVA22[Nº CAMIÓN],$D57,BDPREVENTIVA22[[Fecha entrada]:[Fecha entrada]],"&gt;=" &amp;$L$2,BDPREVENTIVA22[[Fecha Fin]:[Fecha Fin]],"&lt;="&amp;$L$3)=0,"",COUNTIFS(BDPREVENTIVA22[Tall/Rep],SMARA,BDPREVENTIVA22[Nº CAMIÓN],$D57,BDPREVENTIVA22[[Fecha entrada]:[Fecha entrada]],"&gt;=" &amp;$L$2,BDPREVENTIVA22[[Fecha Fin]:[Fecha Fin]],"&lt;="&amp;$L$3)&amp;" "&amp;SMARA&amp;", ")&amp;IF(COUNTIFS(BDPREVENTIVA22[Tall/Rep],DAJLA,BDPREVENTIVA22[Nº CAMIÓN],$D57,BDPREVENTIVA22[[Fecha entrada]:[Fecha entrada]],"&gt;=" &amp;$L$2,BDPREVENTIVA22[[Fecha Fin]:[Fecha Fin]],"&lt;="&amp;$L$3)=0,"",COUNTIFS(BDPREVENTIVA22[Tall/Rep],DAJLA,BDPREVENTIVA22[Nº CAMIÓN],$D57,BDPREVENTIVA22[[Fecha entrada]:[Fecha entrada]],"&gt;=" &amp;$L$2,BDPREVENTIVA22[[Fecha Fin]:[Fecha Fin]],"&lt;="&amp;$L$3)&amp;" "&amp;DAJLA&amp;", ")&amp;IF(COUNTIFS(BDPREVENTIVA22[Tall/Rep],TRANSPORT,BDPREVENTIVA22[Nº CAMIÓN],$D57,BDPREVENTIVA22[[Fecha entrada]:[Fecha entrada]],"&gt;=" &amp;$L$2,BDPREVENTIVA22[[Fecha Fin]:[Fecha Fin]],"&lt;="&amp;$L$3)=0,"",COUNTIFS(BDPREVENTIVA22[Tall/Rep],TRANSPORT,BDPREVENTIVA22[Nº CAMIÓN],$D57,BDPREVENTIVA22[[Fecha entrada]:[Fecha entrada]],"&gt;=" &amp;$L$2,BDPREVENTIVA22[[Fecha Fin]:[Fecha Fin]],"&lt;="&amp;$L$3)&amp;" "&amp;TRANSPORT&amp;", ")</f>
        <v xml:space="preserve">1 TR DAJLA, </v>
      </c>
      <c r="K57" s="219" t="str">
        <f t="shared" si="4"/>
        <v xml:space="preserve">2 kilos Grasa, </v>
      </c>
      <c r="L57" s="220">
        <f>+IF(SUMIFS(BDPREVENTIVA22[[coste mantenimiento]:[coste mantenimiento]],BDPREVENTIVA22[[Nº CAMIÓN]:[Nº CAMIÓN]],$D57,BDPREVENTIVA22[Fecha entrada],"&gt;="&amp;$L$2,BDPREVENTIVA22[Fecha entrada],"&lt;="&amp;$L$3)=0,"",SUMIFS(BDPREVENTIVA22[[coste mantenimiento]:[coste mantenimiento]],BDPREVENTIVA22[[Nº CAMIÓN]:[Nº CAMIÓN]],$D57,BDPREVENTIVA22[Fecha entrada],"&gt;="&amp;$L$2,BDPREVENTIVA22[Fecha entrada],"&lt;="&amp;$L$3))</f>
        <v>1200</v>
      </c>
      <c r="M57" s="41"/>
      <c r="O57" s="49"/>
      <c r="P57" s="44"/>
      <c r="Q57" s="44"/>
      <c r="R57" s="44"/>
      <c r="S57" s="44"/>
      <c r="T57" s="44"/>
      <c r="U57" s="44"/>
      <c r="V57" s="44"/>
      <c r="AW57" t="str">
        <f>+IF(SUMIFS(BDPREVENTIVA22[Aceite Motor],BDPREVENTIVA22[[Nº CAMIÓN]:[Nº CAMIÓN]],$D57,BDPREVENTIVA22[[Fecha entrada]:[Fecha entrada]],"&gt;=" &amp;$L$2,BDPREVENTIVA22[[Fecha Fin]:[Fecha Fin]],"&lt;="&amp;$L$3)=0,"",SUMIFS(BDPREVENTIVA22[Aceite Motor],BDPREVENTIVA22[[Nº CAMIÓN]:[Nº CAMIÓN]],$D57,BDPREVENTIVA22[[Fecha entrada]:[Fecha entrada]],"&gt;=" &amp;$L$2,BDPREVENTIVA22[[Fecha Fin]:[Fecha Fin]],"&lt;="&amp;$L$3)&amp;" litros "&amp;BDPREVENTIVA22[[#Headers],[Aceite Motor]]&amp;", ")</f>
        <v/>
      </c>
      <c r="AX57" t="str">
        <f>+IF(SUMIFS(BDPREVENTIVA22[Anticongelante],BDPREVENTIVA22[[Nº CAMIÓN]:[Nº CAMIÓN]],$D57,BDPREVENTIVA22[[Fecha entrada]:[Fecha entrada]],"&gt;=" &amp;$L$2,BDPREVENTIVA22[[Fecha Fin]:[Fecha Fin]],"&lt;="&amp;$L$3)=0,"",SUMIFS(BDPREVENTIVA22[Anticongelante],BDPREVENTIVA22[[Nº CAMIÓN]:[Nº CAMIÓN]],$D57,BDPREVENTIVA22[[Fecha entrada]:[Fecha entrada]],"&gt;=" &amp;$L$2,BDPREVENTIVA22[[Fecha Fin]:[Fecha Fin]],"&lt;="&amp;$L$3)&amp;" litros "&amp;BDPREVENTIVA22[[#Headers],[Anticongelante]]&amp;", ")</f>
        <v/>
      </c>
      <c r="AY57" t="str">
        <f>+IF(SUMIFS(BDPREVENTIVA22[Liquido de Embrague],BDPREVENTIVA22[[Nº CAMIÓN]:[Nº CAMIÓN]],$D57,BDPREVENTIVA22[[Fecha entrada]:[Fecha entrada]],"&gt;=" &amp;$L$2,BDPREVENTIVA22[[Fecha Fin]:[Fecha Fin]],"&lt;="&amp;$L$3)=0,"",SUMIFS(BDPREVENTIVA22[Liquido de Embrague],BDPREVENTIVA22[[Nº CAMIÓN]:[Nº CAMIÓN]],$D57,BDPREVENTIVA22[[Fecha entrada]:[Fecha entrada]],"&gt;=" &amp;$L$2,BDPREVENTIVA22[[Fecha Fin]:[Fecha Fin]],"&lt;="&amp;$L$3)&amp;" litros "&amp;BDPREVENTIVA22[[#Headers],[Liquido de Embrague]]&amp;", ")</f>
        <v/>
      </c>
      <c r="AZ57" t="str">
        <f>+IF(SUMIFS(BDPREVENTIVA22[Liquido Direccion],BDPREVENTIVA22[[Nº CAMIÓN]:[Nº CAMIÓN]],$D57,BDPREVENTIVA22[[Fecha entrada]:[Fecha entrada]],"&gt;=" &amp;$L$2,BDPREVENTIVA22[[Fecha Fin]:[Fecha Fin]],"&lt;="&amp;$L$3)=0,"",SUMIFS(BDPREVENTIVA22[Liquido Direccion],BDPREVENTIVA22[[Nº CAMIÓN]:[Nº CAMIÓN]],$D57,BDPREVENTIVA22[[Fecha entrada]:[Fecha entrada]],"&gt;=" &amp;$L$2,BDPREVENTIVA22[[Fecha Fin]:[Fecha Fin]],"&lt;="&amp;$L$3)&amp;" litros "&amp;BDPREVENTIVA22[[#Headers],[Liquido Direccion]]&amp;", ")</f>
        <v/>
      </c>
      <c r="BA57" t="str">
        <f>+IF(SUMIFS(BDPREVENTIVA22[Liquido de Freno],BDPREVENTIVA22[[Nº CAMIÓN]:[Nº CAMIÓN]],$D57,BDPREVENTIVA22[[Fecha entrada]:[Fecha entrada]],"&gt;=" &amp;$L$2,BDPREVENTIVA22[[Fecha Fin]:[Fecha Fin]],"&lt;="&amp;$L$3)=0,"",SUMIFS(BDPREVENTIVA22[Liquido de Freno],BDPREVENTIVA22[[Nº CAMIÓN]:[Nº CAMIÓN]],$D57,BDPREVENTIVA22[[Fecha entrada]:[Fecha entrada]],"&gt;=" &amp;$L$2,BDPREVENTIVA22[[Fecha Fin]:[Fecha Fin]],"&lt;="&amp;$L$3)&amp;" litros "&amp;BDPREVENTIVA22[[#Headers],[Liquido de Freno]]&amp;", ")</f>
        <v/>
      </c>
      <c r="BB57" t="str">
        <f>+IF(SUMIFS(BDPREVENTIVA22[Agua Destilada],BDPREVENTIVA22[[Nº CAMIÓN]:[Nº CAMIÓN]],$D57,BDPREVENTIVA22[[Fecha entrada]:[Fecha entrada]],"&gt;=" &amp;$L$2,BDPREVENTIVA22[[Fecha Fin]:[Fecha Fin]],"&lt;="&amp;$L$3)=0,"",SUMIFS(BDPREVENTIVA22[Agua Destilada],BDPREVENTIVA22[[Nº CAMIÓN]:[Nº CAMIÓN]],$D57,BDPREVENTIVA22[[Fecha entrada]:[Fecha entrada]],"&gt;=" &amp;$L$2,BDPREVENTIVA22[[Fecha Fin]:[Fecha Fin]],"&lt;="&amp;$L$3)&amp;" litros "&amp;BDPREVENTIVA22[[#Headers],[Agua Destilada]]&amp;", ")</f>
        <v/>
      </c>
      <c r="BC57" t="str">
        <f>+IF(SUMIFS(BDPREVENTIVA22[Aceite Caja Cambios],BDPREVENTIVA22[[Nº CAMIÓN]:[Nº CAMIÓN]],$D57,BDPREVENTIVA22[[Fecha entrada]:[Fecha entrada]],"&gt;=" &amp;$L$2,BDPREVENTIVA22[[Fecha Fin]:[Fecha Fin]],"&lt;="&amp;$L$3)=0,"",SUMIFS(BDPREVENTIVA22[Aceite Caja Cambios],BDPREVENTIVA22[[Nº CAMIÓN]:[Nº CAMIÓN]],$D57,BDPREVENTIVA22[[Fecha entrada]:[Fecha entrada]],"&gt;=" &amp;$L$2,BDPREVENTIVA22[[Fecha Fin]:[Fecha Fin]],"&lt;="&amp;$L$3)&amp;" litros "&amp;BDPREVENTIVA22[[#Headers],[Aceite Caja Cambios]]&amp;", ")</f>
        <v/>
      </c>
      <c r="BD57" t="str">
        <f>+IF(SUMIFS(BDPREVENTIVA22[Acido Baterias],BDPREVENTIVA22[[Nº CAMIÓN]:[Nº CAMIÓN]],$D57,BDPREVENTIVA22[[Fecha entrada]:[Fecha entrada]],"&gt;=" &amp;$L$2,BDPREVENTIVA22[[Fecha Fin]:[Fecha Fin]],"&lt;="&amp;$L$3)=0,"",SUMIFS(BDPREVENTIVA22[Acido Baterias],BDPREVENTIVA22[[Nº CAMIÓN]:[Nº CAMIÓN]],$D57,BDPREVENTIVA22[[Fecha entrada]:[Fecha entrada]],"&gt;=" &amp;$L$2,BDPREVENTIVA22[[Fecha Fin]:[Fecha Fin]],"&lt;="&amp;$L$3)&amp;" litros "&amp;BDPREVENTIVA22[[#Headers],[Acido Baterias]]&amp;", ")</f>
        <v/>
      </c>
      <c r="BE57" t="str">
        <f>+IF(SUMIFS(BDPREVENTIVA22[Grasa],BDPREVENTIVA22[[Nº CAMIÓN]:[Nº CAMIÓN]],$D57,BDPREVENTIVA22[[Fecha entrada]:[Fecha entrada]],"&gt;=" &amp;$L$2,BDPREVENTIVA22[[Fecha Fin]:[Fecha Fin]],"&lt;="&amp;$L$3)=0,"",SUMIFS(BDPREVENTIVA22[Grasa],BDPREVENTIVA22[[Nº CAMIÓN]:[Nº CAMIÓN]],$D57,BDPREVENTIVA22[[Fecha entrada]:[Fecha entrada]],"&gt;=" &amp;$L$2,BDPREVENTIVA22[[Fecha Fin]:[Fecha Fin]],"&lt;="&amp;$L$3)&amp;" kilos "&amp;BDPREVENTIVA22[[#Headers],[Grasa]]&amp;", ")</f>
        <v xml:space="preserve">2 kilos Grasa, </v>
      </c>
      <c r="BF57" t="str">
        <f>+IF(SUMIFS(BDPREVENTIVA22[Filtro de Aceite],BDPREVENTIVA22[[Nº CAMIÓN]:[Nº CAMIÓN]],$D57,BDPREVENTIVA22[[Fecha entrada]:[Fecha entrada]],"&gt;=" &amp;$L$2,BDPREVENTIVA22[[Fecha Fin]:[Fecha Fin]],"&lt;="&amp;$L$3)=0,"",SUMIFS(BDPREVENTIVA22[Filtro de Aceite],BDPREVENTIVA22[[Nº CAMIÓN]:[Nº CAMIÓN]],$D57,BDPREVENTIVA22[[Fecha entrada]:[Fecha entrada]],"&gt;=" &amp;$L$2,BDPREVENTIVA22[[Fecha Fin]:[Fecha Fin]],"&lt;="&amp;$L$3)&amp;" uds "&amp;BDPREVENTIVA22[[#Headers],[Filtro de Aceite]]&amp;", ")</f>
        <v/>
      </c>
      <c r="BG57" t="str">
        <f>+IF(SUMIFS(BDPREVENTIVA22[Filtro de Aire],BDPREVENTIVA22[[Nº CAMIÓN]:[Nº CAMIÓN]],$D57,BDPREVENTIVA22[[Fecha entrada]:[Fecha entrada]],"&gt;=" &amp;$L$2,BDPREVENTIVA22[[Fecha Fin]:[Fecha Fin]],"&lt;="&amp;$L$3)=0,"",SUMIFS(BDPREVENTIVA22[Filtro de Aire],BDPREVENTIVA22[[Nº CAMIÓN]:[Nº CAMIÓN]],$D57,BDPREVENTIVA22[[Fecha entrada]:[Fecha entrada]],"&gt;=" &amp;$L$2,BDPREVENTIVA22[[Fecha Fin]:[Fecha Fin]],"&lt;="&amp;$L$3)&amp;" uds "&amp;BDPREVENTIVA22[[#Headers],[Filtro de Aire]]&amp;", ")</f>
        <v/>
      </c>
      <c r="BH57" t="str">
        <f>+IF(SUMIFS(BDPREVENTIVA22[Filtro de Gasoil],BDPREVENTIVA22[[Nº CAMIÓN]:[Nº CAMIÓN]],$D57,BDPREVENTIVA22[[Fecha entrada]:[Fecha entrada]],"&gt;=" &amp;$L$2,BDPREVENTIVA22[[Fecha Fin]:[Fecha Fin]],"&lt;="&amp;$L$3)=0,"",SUMIFS(BDPREVENTIVA22[Filtro de Gasoil],BDPREVENTIVA22[[Nº CAMIÓN]:[Nº CAMIÓN]],$D57,BDPREVENTIVA22[[Fecha entrada]:[Fecha entrada]],"&gt;=" &amp;$L$2,BDPREVENTIVA22[[Fecha Fin]:[Fecha Fin]],"&lt;="&amp;$L$3)&amp;" uds "&amp;BDPREVENTIVA22[[#Headers],[Filtro de Gasoil]]&amp;", ")</f>
        <v/>
      </c>
      <c r="BI57" t="str">
        <f>+IF(SUMIFS(BDPREVENTIVA22[Filtro Hidraulico],BDPREVENTIVA22[[Nº CAMIÓN]:[Nº CAMIÓN]],$D57,BDPREVENTIVA22[[Fecha entrada]:[Fecha entrada]],"&gt;=" &amp;$L$2,BDPREVENTIVA22[[Fecha Fin]:[Fecha Fin]],"&lt;="&amp;$L$3)=0,"",SUMIFS(BDPREVENTIVA22[Filtro Hidraulico],BDPREVENTIVA22[[Nº CAMIÓN]:[Nº CAMIÓN]],$D57,BDPREVENTIVA22[[Fecha entrada]:[Fecha entrada]],"&gt;=" &amp;$L$2,BDPREVENTIVA22[[Fecha Fin]:[Fecha Fin]],"&lt;="&amp;$L$3)&amp;" uds "&amp;BDPREVENTIVA22[[#Headers],[Filtro Hidraulico]]&amp;", ")</f>
        <v/>
      </c>
      <c r="BJ57" t="str">
        <f>+IF(SUMIFS(BDPREVENTIVA22[Filtro Separador de Gasoil],BDPREVENTIVA22[[Nº CAMIÓN]:[Nº CAMIÓN]],$D57,BDPREVENTIVA22[[Fecha entrada]:[Fecha entrada]],"&gt;=" &amp;$L$2,BDPREVENTIVA22[[Fecha Fin]:[Fecha Fin]],"&lt;="&amp;$L$3)=0,"",SUMIFS(BDPREVENTIVA22[Filtro Separador de Gasoil],BDPREVENTIVA22[[Nº CAMIÓN]:[Nº CAMIÓN]],$D57,BDPREVENTIVA22[[Fecha entrada]:[Fecha entrada]],"&gt;=" &amp;$L$2,BDPREVENTIVA22[[Fecha Fin]:[Fecha Fin]],"&lt;="&amp;$L$3)&amp;" uds "&amp;BDPREVENTIVA22[[#Headers],[Filtro Separador de Gasoil]]&amp;", ")</f>
        <v/>
      </c>
      <c r="BK57" t="str">
        <f>+IF(SUMIFS(BDPREVENTIVA22[Pre-Filtro de Gasoil],BDPREVENTIVA22[[Nº CAMIÓN]:[Nº CAMIÓN]],$D57,BDPREVENTIVA22[[Fecha entrada]:[Fecha entrada]],"&gt;=" &amp;$L$2,BDPREVENTIVA22[[Fecha Fin]:[Fecha Fin]],"&lt;="&amp;$L$3)=0,"",SUMIFS(BDPREVENTIVA22[Pre-Filtro de Gasoil],BDPREVENTIVA22[[Nº CAMIÓN]:[Nº CAMIÓN]],$D57,BDPREVENTIVA22[[Fecha entrada]:[Fecha entrada]],"&gt;=" &amp;$L$2,BDPREVENTIVA22[[Fecha Fin]:[Fecha Fin]],"&lt;="&amp;$L$3)&amp;" uds "&amp;BDPREVENTIVA22[[#Headers],[Pre-Filtro de Gasoil]]&amp;", ")</f>
        <v/>
      </c>
      <c r="EC57" t="e">
        <v>#NAME?</v>
      </c>
      <c r="ED57" t="e">
        <v>#NAME?</v>
      </c>
      <c r="EE57" t="e">
        <v>#NAME?</v>
      </c>
      <c r="EF57" t="e">
        <v>#NAME?</v>
      </c>
      <c r="EG57" t="e">
        <v>#NAME?</v>
      </c>
      <c r="EH57" t="e">
        <v>#NAME?</v>
      </c>
      <c r="EI57" t="e">
        <v>#NAME?</v>
      </c>
      <c r="EJ57" t="e">
        <v>#NAME?</v>
      </c>
      <c r="EK57" t="e">
        <v>#NAME?</v>
      </c>
      <c r="EL57" t="e">
        <v>#NAME?</v>
      </c>
      <c r="EM57" t="e">
        <v>#NAME?</v>
      </c>
      <c r="EN57" t="e">
        <v>#NAME?</v>
      </c>
      <c r="EO57" t="e">
        <v>#NAME?</v>
      </c>
      <c r="EP57" t="e">
        <v>#NAME?</v>
      </c>
      <c r="EQ57" t="e">
        <v>#NAME?</v>
      </c>
    </row>
    <row r="58" spans="1:147" ht="19.5" thickBot="1" x14ac:dyDescent="0.25">
      <c r="B58" s="542"/>
      <c r="C58" s="541"/>
      <c r="D58" s="52" t="s">
        <v>27</v>
      </c>
      <c r="E58" s="53"/>
      <c r="F58" s="54">
        <f>+SUM(F48:F57)</f>
        <v>9</v>
      </c>
      <c r="G58" s="54">
        <f t="shared" ref="G58:H58" si="15">+SUM(G48:G57)</f>
        <v>0</v>
      </c>
      <c r="H58" s="54">
        <f t="shared" si="15"/>
        <v>1</v>
      </c>
      <c r="I58" s="54">
        <f>+SUM(I48:I57)</f>
        <v>10</v>
      </c>
      <c r="J58" s="54"/>
      <c r="K58" s="54"/>
      <c r="L58" s="118">
        <f>+SUM(L49:L57)</f>
        <v>3461.8</v>
      </c>
      <c r="M58" s="54"/>
      <c r="O58" s="49"/>
      <c r="P58" s="44"/>
      <c r="Q58" s="25"/>
      <c r="V58" s="44"/>
      <c r="AW58" t="str">
        <f>+IF(SUMIFS(BDPREVENTIVA22[Aceite Motor],BDPREVENTIVA22[[Nº CAMIÓN]:[Nº CAMIÓN]],$D58,BDPREVENTIVA22[[Fecha entrada]:[Fecha entrada]],"&gt;=" &amp;$L$2,BDPREVENTIVA22[[Fecha Fin]:[Fecha Fin]],"&lt;="&amp;$L$3)=0,"",SUMIFS(BDPREVENTIVA22[Aceite Motor],BDPREVENTIVA22[[Nº CAMIÓN]:[Nº CAMIÓN]],$D58,BDPREVENTIVA22[[Fecha entrada]:[Fecha entrada]],"&gt;=" &amp;$L$2,BDPREVENTIVA22[[Fecha Fin]:[Fecha Fin]],"&lt;="&amp;$L$3)&amp;" litros "&amp;BDPREVENTIVA22[[#Headers],[Aceite Motor]]&amp;", ")</f>
        <v/>
      </c>
      <c r="AX58" t="str">
        <f>+IF(SUMIFS(BDPREVENTIVA22[Anticongelante],BDPREVENTIVA22[[Nº CAMIÓN]:[Nº CAMIÓN]],$D58,BDPREVENTIVA22[[Fecha entrada]:[Fecha entrada]],"&gt;=" &amp;$L$2,BDPREVENTIVA22[[Fecha Fin]:[Fecha Fin]],"&lt;="&amp;$L$3)=0,"",SUMIFS(BDPREVENTIVA22[Anticongelante],BDPREVENTIVA22[[Nº CAMIÓN]:[Nº CAMIÓN]],$D58,BDPREVENTIVA22[[Fecha entrada]:[Fecha entrada]],"&gt;=" &amp;$L$2,BDPREVENTIVA22[[Fecha Fin]:[Fecha Fin]],"&lt;="&amp;$L$3)&amp;" litros "&amp;BDPREVENTIVA22[[#Headers],[Anticongelante]]&amp;", ")</f>
        <v/>
      </c>
      <c r="AY58" t="str">
        <f>+IF(SUMIFS(BDPREVENTIVA22[Liquido de Embrague],BDPREVENTIVA22[[Nº CAMIÓN]:[Nº CAMIÓN]],$D58,BDPREVENTIVA22[[Fecha entrada]:[Fecha entrada]],"&gt;=" &amp;$L$2,BDPREVENTIVA22[[Fecha Fin]:[Fecha Fin]],"&lt;="&amp;$L$3)=0,"",SUMIFS(BDPREVENTIVA22[Liquido de Embrague],BDPREVENTIVA22[[Nº CAMIÓN]:[Nº CAMIÓN]],$D58,BDPREVENTIVA22[[Fecha entrada]:[Fecha entrada]],"&gt;=" &amp;$L$2,BDPREVENTIVA22[[Fecha Fin]:[Fecha Fin]],"&lt;="&amp;$L$3)&amp;" litros "&amp;BDPREVENTIVA22[[#Headers],[Liquido de Embrague]]&amp;", ")</f>
        <v/>
      </c>
      <c r="AZ58" t="str">
        <f>+IF(SUMIFS(BDPREVENTIVA22[Liquido Direccion],BDPREVENTIVA22[[Nº CAMIÓN]:[Nº CAMIÓN]],$D58,BDPREVENTIVA22[[Fecha entrada]:[Fecha entrada]],"&gt;=" &amp;$L$2,BDPREVENTIVA22[[Fecha Fin]:[Fecha Fin]],"&lt;="&amp;$L$3)=0,"",SUMIFS(BDPREVENTIVA22[Liquido Direccion],BDPREVENTIVA22[[Nº CAMIÓN]:[Nº CAMIÓN]],$D58,BDPREVENTIVA22[[Fecha entrada]:[Fecha entrada]],"&gt;=" &amp;$L$2,BDPREVENTIVA22[[Fecha Fin]:[Fecha Fin]],"&lt;="&amp;$L$3)&amp;" litros "&amp;BDPREVENTIVA22[[#Headers],[Liquido Direccion]]&amp;", ")</f>
        <v/>
      </c>
      <c r="BA58" t="str">
        <f>+IF(SUMIFS(BDPREVENTIVA22[Liquido de Freno],BDPREVENTIVA22[[Nº CAMIÓN]:[Nº CAMIÓN]],$D58,BDPREVENTIVA22[[Fecha entrada]:[Fecha entrada]],"&gt;=" &amp;$L$2,BDPREVENTIVA22[[Fecha Fin]:[Fecha Fin]],"&lt;="&amp;$L$3)=0,"",SUMIFS(BDPREVENTIVA22[Liquido de Freno],BDPREVENTIVA22[[Nº CAMIÓN]:[Nº CAMIÓN]],$D58,BDPREVENTIVA22[[Fecha entrada]:[Fecha entrada]],"&gt;=" &amp;$L$2,BDPREVENTIVA22[[Fecha Fin]:[Fecha Fin]],"&lt;="&amp;$L$3)&amp;" litros "&amp;BDPREVENTIVA22[[#Headers],[Liquido de Freno]]&amp;", ")</f>
        <v/>
      </c>
      <c r="BB58" t="str">
        <f>+IF(SUMIFS(BDPREVENTIVA22[Agua Destilada],BDPREVENTIVA22[[Nº CAMIÓN]:[Nº CAMIÓN]],$D58,BDPREVENTIVA22[[Fecha entrada]:[Fecha entrada]],"&gt;=" &amp;$L$2,BDPREVENTIVA22[[Fecha Fin]:[Fecha Fin]],"&lt;="&amp;$L$3)=0,"",SUMIFS(BDPREVENTIVA22[Agua Destilada],BDPREVENTIVA22[[Nº CAMIÓN]:[Nº CAMIÓN]],$D58,BDPREVENTIVA22[[Fecha entrada]:[Fecha entrada]],"&gt;=" &amp;$L$2,BDPREVENTIVA22[[Fecha Fin]:[Fecha Fin]],"&lt;="&amp;$L$3)&amp;" litros "&amp;BDPREVENTIVA22[[#Headers],[Agua Destilada]]&amp;", ")</f>
        <v/>
      </c>
      <c r="BC58" t="str">
        <f>+IF(SUMIFS(BDPREVENTIVA22[Aceite Caja Cambios],BDPREVENTIVA22[[Nº CAMIÓN]:[Nº CAMIÓN]],$D58,BDPREVENTIVA22[[Fecha entrada]:[Fecha entrada]],"&gt;=" &amp;$L$2,BDPREVENTIVA22[[Fecha Fin]:[Fecha Fin]],"&lt;="&amp;$L$3)=0,"",SUMIFS(BDPREVENTIVA22[Aceite Caja Cambios],BDPREVENTIVA22[[Nº CAMIÓN]:[Nº CAMIÓN]],$D58,BDPREVENTIVA22[[Fecha entrada]:[Fecha entrada]],"&gt;=" &amp;$L$2,BDPREVENTIVA22[[Fecha Fin]:[Fecha Fin]],"&lt;="&amp;$L$3)&amp;" litros "&amp;BDPREVENTIVA22[[#Headers],[Aceite Caja Cambios]]&amp;", ")</f>
        <v/>
      </c>
      <c r="BD58" t="str">
        <f>+IF(SUMIFS(BDPREVENTIVA22[Acido Baterias],BDPREVENTIVA22[[Nº CAMIÓN]:[Nº CAMIÓN]],$D58,BDPREVENTIVA22[[Fecha entrada]:[Fecha entrada]],"&gt;=" &amp;$L$2,BDPREVENTIVA22[[Fecha Fin]:[Fecha Fin]],"&lt;="&amp;$L$3)=0,"",SUMIFS(BDPREVENTIVA22[Acido Baterias],BDPREVENTIVA22[[Nº CAMIÓN]:[Nº CAMIÓN]],$D58,BDPREVENTIVA22[[Fecha entrada]:[Fecha entrada]],"&gt;=" &amp;$L$2,BDPREVENTIVA22[[Fecha Fin]:[Fecha Fin]],"&lt;="&amp;$L$3)&amp;" litros "&amp;BDPREVENTIVA22[[#Headers],[Acido Baterias]]&amp;", ")</f>
        <v/>
      </c>
      <c r="BE58" t="str">
        <f>+IF(SUMIFS(BDPREVENTIVA22[Grasa],BDPREVENTIVA22[[Nº CAMIÓN]:[Nº CAMIÓN]],$D58,BDPREVENTIVA22[[Fecha entrada]:[Fecha entrada]],"&gt;=" &amp;$L$2,BDPREVENTIVA22[[Fecha Fin]:[Fecha Fin]],"&lt;="&amp;$L$3)=0,"",SUMIFS(BDPREVENTIVA22[Grasa],BDPREVENTIVA22[[Nº CAMIÓN]:[Nº CAMIÓN]],$D58,BDPREVENTIVA22[[Fecha entrada]:[Fecha entrada]],"&gt;=" &amp;$L$2,BDPREVENTIVA22[[Fecha Fin]:[Fecha Fin]],"&lt;="&amp;$L$3)&amp;" kilos "&amp;BDPREVENTIVA22[[#Headers],[Grasa]]&amp;", ")</f>
        <v/>
      </c>
      <c r="BF58" t="str">
        <f>+IF(SUMIFS(BDPREVENTIVA22[Filtro de Aceite],BDPREVENTIVA22[[Nº CAMIÓN]:[Nº CAMIÓN]],$D58,BDPREVENTIVA22[[Fecha entrada]:[Fecha entrada]],"&gt;=" &amp;$L$2,BDPREVENTIVA22[[Fecha Fin]:[Fecha Fin]],"&lt;="&amp;$L$3)=0,"",SUMIFS(BDPREVENTIVA22[Filtro de Aceite],BDPREVENTIVA22[[Nº CAMIÓN]:[Nº CAMIÓN]],$D58,BDPREVENTIVA22[[Fecha entrada]:[Fecha entrada]],"&gt;=" &amp;$L$2,BDPREVENTIVA22[[Fecha Fin]:[Fecha Fin]],"&lt;="&amp;$L$3)&amp;" uds "&amp;BDPREVENTIVA22[[#Headers],[Filtro de Aceite]]&amp;", ")</f>
        <v/>
      </c>
      <c r="BG58" t="str">
        <f>+IF(SUMIFS(BDPREVENTIVA22[Filtro de Aire],BDPREVENTIVA22[[Nº CAMIÓN]:[Nº CAMIÓN]],$D58,BDPREVENTIVA22[[Fecha entrada]:[Fecha entrada]],"&gt;=" &amp;$L$2,BDPREVENTIVA22[[Fecha Fin]:[Fecha Fin]],"&lt;="&amp;$L$3)=0,"",SUMIFS(BDPREVENTIVA22[Filtro de Aire],BDPREVENTIVA22[[Nº CAMIÓN]:[Nº CAMIÓN]],$D58,BDPREVENTIVA22[[Fecha entrada]:[Fecha entrada]],"&gt;=" &amp;$L$2,BDPREVENTIVA22[[Fecha Fin]:[Fecha Fin]],"&lt;="&amp;$L$3)&amp;" uds "&amp;BDPREVENTIVA22[[#Headers],[Filtro de Aire]]&amp;", ")</f>
        <v/>
      </c>
      <c r="BH58" t="str">
        <f>+IF(SUMIFS(BDPREVENTIVA22[Filtro de Gasoil],BDPREVENTIVA22[[Nº CAMIÓN]:[Nº CAMIÓN]],$D58,BDPREVENTIVA22[[Fecha entrada]:[Fecha entrada]],"&gt;=" &amp;$L$2,BDPREVENTIVA22[[Fecha Fin]:[Fecha Fin]],"&lt;="&amp;$L$3)=0,"",SUMIFS(BDPREVENTIVA22[Filtro de Gasoil],BDPREVENTIVA22[[Nº CAMIÓN]:[Nº CAMIÓN]],$D58,BDPREVENTIVA22[[Fecha entrada]:[Fecha entrada]],"&gt;=" &amp;$L$2,BDPREVENTIVA22[[Fecha Fin]:[Fecha Fin]],"&lt;="&amp;$L$3)&amp;" uds "&amp;BDPREVENTIVA22[[#Headers],[Filtro de Gasoil]]&amp;", ")</f>
        <v/>
      </c>
      <c r="BI58" t="str">
        <f>+IF(SUMIFS(BDPREVENTIVA22[Filtro Hidraulico],BDPREVENTIVA22[[Nº CAMIÓN]:[Nº CAMIÓN]],$D58,BDPREVENTIVA22[[Fecha entrada]:[Fecha entrada]],"&gt;=" &amp;$L$2,BDPREVENTIVA22[[Fecha Fin]:[Fecha Fin]],"&lt;="&amp;$L$3)=0,"",SUMIFS(BDPREVENTIVA22[Filtro Hidraulico],BDPREVENTIVA22[[Nº CAMIÓN]:[Nº CAMIÓN]],$D58,BDPREVENTIVA22[[Fecha entrada]:[Fecha entrada]],"&gt;=" &amp;$L$2,BDPREVENTIVA22[[Fecha Fin]:[Fecha Fin]],"&lt;="&amp;$L$3)&amp;" uds "&amp;BDPREVENTIVA22[[#Headers],[Filtro Hidraulico]]&amp;", ")</f>
        <v/>
      </c>
      <c r="BJ58" t="str">
        <f>+IF(SUMIFS(BDPREVENTIVA22[Filtro Separador de Gasoil],BDPREVENTIVA22[[Nº CAMIÓN]:[Nº CAMIÓN]],$D58,BDPREVENTIVA22[[Fecha entrada]:[Fecha entrada]],"&gt;=" &amp;$L$2,BDPREVENTIVA22[[Fecha Fin]:[Fecha Fin]],"&lt;="&amp;$L$3)=0,"",SUMIFS(BDPREVENTIVA22[Filtro Separador de Gasoil],BDPREVENTIVA22[[Nº CAMIÓN]:[Nº CAMIÓN]],$D58,BDPREVENTIVA22[[Fecha entrada]:[Fecha entrada]],"&gt;=" &amp;$L$2,BDPREVENTIVA22[[Fecha Fin]:[Fecha Fin]],"&lt;="&amp;$L$3)&amp;" uds "&amp;BDPREVENTIVA22[[#Headers],[Filtro Separador de Gasoil]]&amp;", ")</f>
        <v/>
      </c>
      <c r="BK58" t="str">
        <f>+IF(SUMIFS(BDPREVENTIVA22[Pre-Filtro de Gasoil],BDPREVENTIVA22[[Nº CAMIÓN]:[Nº CAMIÓN]],$D58,BDPREVENTIVA22[[Fecha entrada]:[Fecha entrada]],"&gt;=" &amp;$L$2,BDPREVENTIVA22[[Fecha Fin]:[Fecha Fin]],"&lt;="&amp;$L$3)=0,"",SUMIFS(BDPREVENTIVA22[Pre-Filtro de Gasoil],BDPREVENTIVA22[[Nº CAMIÓN]:[Nº CAMIÓN]],$D58,BDPREVENTIVA22[[Fecha entrada]:[Fecha entrada]],"&gt;=" &amp;$L$2,BDPREVENTIVA22[[Fecha Fin]:[Fecha Fin]],"&lt;="&amp;$L$3)&amp;" uds "&amp;BDPREVENTIVA22[[#Headers],[Pre-Filtro de Gasoil]]&amp;", ")</f>
        <v/>
      </c>
    </row>
    <row r="59" spans="1:147" s="14" customFormat="1" ht="18.75" x14ac:dyDescent="0.25">
      <c r="A59" s="56"/>
      <c r="B59" s="550" t="s">
        <v>185</v>
      </c>
      <c r="C59" s="294" t="s">
        <v>605</v>
      </c>
      <c r="D59" s="55" t="s">
        <v>144</v>
      </c>
      <c r="E59" s="364" t="s">
        <v>278</v>
      </c>
      <c r="F59" s="365">
        <f>+COUNTIFS(BDPREVENTIVA22[[Nº CAMIÓN]:[Nº CAMIÓN]],$D59,BDPREVENTIVA22[[Fecha entrada]:[Fecha entrada]],"&gt;=" &amp;$L$2,BDPREVENTIVA22[[Fecha Fin]:[Fecha Fin]],"&lt;="&amp;$L$3,BDPREVENTIVA22[[Tipo de Mantenimiento]:[Tipo de Mantenimiento]],"Mensual")</f>
        <v>1</v>
      </c>
      <c r="G59" s="41">
        <f>+COUNTIFS(BDPREVENTIVA22[[Nº CAMIÓN]:[Nº CAMIÓN]],$D59,BDPREVENTIVA22[[Fecha entrada]:[Fecha entrada]],"&gt;=" &amp;$L$2,BDPREVENTIVA22[[Fecha Fin]:[Fecha Fin]],"&lt;="&amp;$L$3,BDPREVENTIVA22[[Tipo de Mantenimiento]:[Tipo de Mantenimiento]],"Semestral")+COUNTIFS(BDPREVENTIVA22[[Nº CAMIÓN]:[Nº CAMIÓN]],$D59,BDPREVENTIVA22[[Fecha entrada]:[Fecha entrada]],"&gt;=" &amp;$L$2,BDPREVENTIVA22[[Fecha Fin]:[Fecha Fin]],"&lt;="&amp;$L$3,BDPREVENTIVA22[[Tipo de Mantenimiento]:[Tipo de Mantenimiento]],"Cuatrimestral")</f>
        <v>0</v>
      </c>
      <c r="H59" s="41">
        <f>+COUNTIFS(BDPREVENTIVA22[[Nº CAMIÓN]:[Nº CAMIÓN]],$D59,BDPREVENTIVA22[[Fecha entrada]:[Fecha entrada]],"&gt;=" &amp;$L$2,BDPREVENTIVA22[[Fecha Fin]:[Fecha Fin]],"&lt;="&amp;$L$3,BDPREVENTIVA22[[Tipo de Mantenimiento]:[Tipo de Mantenimiento]],"Anual")</f>
        <v>0</v>
      </c>
      <c r="I59" s="364">
        <f t="shared" ref="I59" si="16">+SUM(F59:H59)</f>
        <v>1</v>
      </c>
      <c r="J59" s="365" t="str">
        <f>+IF(COUNTIFS(BDPREVENTIVA22[Tall/Rep],AUSERD,BDPREVENTIVA22[Nº CAMIÓN],$D59,BDPREVENTIVA22[[Fecha entrada]:[Fecha entrada]],"&gt;=" &amp;$L$2,BDPREVENTIVA22[[Fecha Fin]:[Fecha Fin]],"&lt;="&amp;$L$3)=0,"",COUNTIFS(BDPREVENTIVA22[Tall/Rep],AUSERD,BDPREVENTIVA22[Nº CAMIÓN],$D59,BDPREVENTIVA22[[Fecha entrada]:[Fecha entrada]],"&gt;=" &amp;$L$2,BDPREVENTIVA22[[Fecha Fin]:[Fecha Fin]],"&lt;="&amp;$L$3)&amp;" "&amp;AUSERD&amp;", ")&amp;IF(COUNTIFS(BDPREVENTIVA22[Tall/Rep],AAIUN,BDPREVENTIVA22[Nº CAMIÓN],$D59,BDPREVENTIVA22[[Fecha entrada]:[Fecha entrada]],"&gt;=" &amp;$L$2,BDPREVENTIVA22[[Fecha Fin]:[Fecha Fin]],"&lt;="&amp;$L$3)=0,"",COUNTIFS(BDPREVENTIVA22[Tall/Rep],AAIUN,BDPREVENTIVA22[Nº CAMIÓN],$D59,BDPREVENTIVA22[[Fecha entrada]:[Fecha entrada]],"&gt;=" &amp;$L$2,BDPREVENTIVA22[[Fecha Fin]:[Fecha Fin]],"&lt;="&amp;$L$3)&amp;" "&amp;AAIUN&amp;", ")&amp;IF(COUNTIFS(BDPREVENTIVA22[Tall/Rep],BOUJDUR,BDPREVENTIVA22[Nº CAMIÓN],$D59,BDPREVENTIVA22[[Fecha entrada]:[Fecha entrada]],"&gt;=" &amp;$L$2,BDPREVENTIVA22[[Fecha Fin]:[Fecha Fin]],"&lt;="&amp;$L$3)=0,"",COUNTIFS(BDPREVENTIVA22[Tall/Rep],BOUJDUR,BDPREVENTIVA22[Nº CAMIÓN],$D59,BDPREVENTIVA22[[Fecha entrada]:[Fecha entrada]],"&gt;=" &amp;$L$2,BDPREVENTIVA22[[Fecha Fin]:[Fecha Fin]],"&lt;="&amp;$L$3)&amp;" "&amp;BOUJDUR&amp;", ")&amp;IF(COUNTIFS(BDPREVENTIVA22[Tall/Rep],ATC,BDPREVENTIVA22[Nº CAMIÓN],$D59,BDPREVENTIVA22[[Fecha entrada]:[Fecha entrada]],"&gt;=" &amp;$L$2,BDPREVENTIVA22[[Fecha Fin]:[Fecha Fin]],"&lt;="&amp;$L$3)=0,"",COUNTIFS(BDPREVENTIVA22[Tall/Rep],ATC,BDPREVENTIVA22[Nº CAMIÓN],$D59,BDPREVENTIVA22[[Fecha entrada]:[Fecha entrada]],"&gt;=" &amp;$L$2,BDPREVENTIVA22[[Fecha Fin]:[Fecha Fin]],"&lt;="&amp;$L$3)&amp;" "&amp;ATC&amp;", ")&amp;IF(COUNTIFS(BDPREVENTIVA22[Tall/Rep],SMARA,BDPREVENTIVA22[Nº CAMIÓN],$D59,BDPREVENTIVA22[[Fecha entrada]:[Fecha entrada]],"&gt;=" &amp;$L$2,BDPREVENTIVA22[[Fecha Fin]:[Fecha Fin]],"&lt;="&amp;$L$3)=0,"",COUNTIFS(BDPREVENTIVA22[Tall/Rep],SMARA,BDPREVENTIVA22[Nº CAMIÓN],$D59,BDPREVENTIVA22[[Fecha entrada]:[Fecha entrada]],"&gt;=" &amp;$L$2,BDPREVENTIVA22[[Fecha Fin]:[Fecha Fin]],"&lt;="&amp;$L$3)&amp;" "&amp;SMARA&amp;", ")&amp;IF(COUNTIFS(BDPREVENTIVA22[Tall/Rep],DAJLA,BDPREVENTIVA22[Nº CAMIÓN],$D59,BDPREVENTIVA22[[Fecha entrada]:[Fecha entrada]],"&gt;=" &amp;$L$2,BDPREVENTIVA22[[Fecha Fin]:[Fecha Fin]],"&lt;="&amp;$L$3)=0,"",COUNTIFS(BDPREVENTIVA22[Tall/Rep],DAJLA,BDPREVENTIVA22[Nº CAMIÓN],$D59,BDPREVENTIVA22[[Fecha entrada]:[Fecha entrada]],"&gt;=" &amp;$L$2,BDPREVENTIVA22[[Fecha Fin]:[Fecha Fin]],"&lt;="&amp;$L$3)&amp;" "&amp;DAJLA&amp;", ")&amp;IF(COUNTIFS(BDPREVENTIVA22[Tall/Rep],TRANSPORT,BDPREVENTIVA22[Nº CAMIÓN],$D59,BDPREVENTIVA22[[Fecha entrada]:[Fecha entrada]],"&gt;=" &amp;$L$2,BDPREVENTIVA22[[Fecha Fin]:[Fecha Fin]],"&lt;="&amp;$L$3)=0,"",COUNTIFS(BDPREVENTIVA22[Tall/Rep],TRANSPORT,BDPREVENTIVA22[Nº CAMIÓN],$D59,BDPREVENTIVA22[[Fecha entrada]:[Fecha entrada]],"&gt;=" &amp;$L$2,BDPREVENTIVA22[[Fecha Fin]:[Fecha Fin]],"&lt;="&amp;$L$3)&amp;" "&amp;TRANSPORT&amp;", ")</f>
        <v xml:space="preserve">1 TR TRANSPORT, </v>
      </c>
      <c r="K59" s="219" t="str">
        <f t="shared" si="4"/>
        <v xml:space="preserve">2 kilos Grasa, </v>
      </c>
      <c r="L59" s="230">
        <f>+IF(SUMIFS(BDPREVENTIVA22[[coste mantenimiento]:[coste mantenimiento]],BDPREVENTIVA22[[Nº CAMIÓN]:[Nº CAMIÓN]],$D59,BDPREVENTIVA22[Fecha entrada],"&gt;="&amp;$L$2,BDPREVENTIVA22[Fecha entrada],"&lt;="&amp;$L$3)=0,"",SUMIFS(BDPREVENTIVA22[[coste mantenimiento]:[coste mantenimiento]],BDPREVENTIVA22[[Nº CAMIÓN]:[Nº CAMIÓN]],$D59,BDPREVENTIVA22[Fecha entrada],"&gt;="&amp;$L$2,BDPREVENTIVA22[Fecha entrada],"&lt;="&amp;$L$3))</f>
        <v>1200</v>
      </c>
      <c r="M59" s="41"/>
      <c r="N59" s="56"/>
      <c r="O59" s="49"/>
      <c r="P59" s="44"/>
      <c r="Q59" s="44"/>
      <c r="R59" s="44"/>
      <c r="S59" s="44"/>
      <c r="T59" s="44"/>
      <c r="U59" s="44"/>
      <c r="V59" s="44"/>
      <c r="AW59" t="str">
        <f>+IF(SUMIFS(BDPREVENTIVA22[Aceite Motor],BDPREVENTIVA22[[Nº CAMIÓN]:[Nº CAMIÓN]],$D59,BDPREVENTIVA22[[Fecha entrada]:[Fecha entrada]],"&gt;=" &amp;$L$2,BDPREVENTIVA22[[Fecha Fin]:[Fecha Fin]],"&lt;="&amp;$L$3)=0,"",SUMIFS(BDPREVENTIVA22[Aceite Motor],BDPREVENTIVA22[[Nº CAMIÓN]:[Nº CAMIÓN]],$D59,BDPREVENTIVA22[[Fecha entrada]:[Fecha entrada]],"&gt;=" &amp;$L$2,BDPREVENTIVA22[[Fecha Fin]:[Fecha Fin]],"&lt;="&amp;$L$3)&amp;" litros "&amp;BDPREVENTIVA22[[#Headers],[Aceite Motor]]&amp;", ")</f>
        <v/>
      </c>
      <c r="AX59" t="str">
        <f>+IF(SUMIFS(BDPREVENTIVA22[Anticongelante],BDPREVENTIVA22[[Nº CAMIÓN]:[Nº CAMIÓN]],$D59,BDPREVENTIVA22[[Fecha entrada]:[Fecha entrada]],"&gt;=" &amp;$L$2,BDPREVENTIVA22[[Fecha Fin]:[Fecha Fin]],"&lt;="&amp;$L$3)=0,"",SUMIFS(BDPREVENTIVA22[Anticongelante],BDPREVENTIVA22[[Nº CAMIÓN]:[Nº CAMIÓN]],$D59,BDPREVENTIVA22[[Fecha entrada]:[Fecha entrada]],"&gt;=" &amp;$L$2,BDPREVENTIVA22[[Fecha Fin]:[Fecha Fin]],"&lt;="&amp;$L$3)&amp;" litros "&amp;BDPREVENTIVA22[[#Headers],[Anticongelante]]&amp;", ")</f>
        <v/>
      </c>
      <c r="AY59" t="str">
        <f>+IF(SUMIFS(BDPREVENTIVA22[Liquido de Embrague],BDPREVENTIVA22[[Nº CAMIÓN]:[Nº CAMIÓN]],$D59,BDPREVENTIVA22[[Fecha entrada]:[Fecha entrada]],"&gt;=" &amp;$L$2,BDPREVENTIVA22[[Fecha Fin]:[Fecha Fin]],"&lt;="&amp;$L$3)=0,"",SUMIFS(BDPREVENTIVA22[Liquido de Embrague],BDPREVENTIVA22[[Nº CAMIÓN]:[Nº CAMIÓN]],$D59,BDPREVENTIVA22[[Fecha entrada]:[Fecha entrada]],"&gt;=" &amp;$L$2,BDPREVENTIVA22[[Fecha Fin]:[Fecha Fin]],"&lt;="&amp;$L$3)&amp;" litros "&amp;BDPREVENTIVA22[[#Headers],[Liquido de Embrague]]&amp;", ")</f>
        <v/>
      </c>
      <c r="AZ59" t="str">
        <f>+IF(SUMIFS(BDPREVENTIVA22[Liquido Direccion],BDPREVENTIVA22[[Nº CAMIÓN]:[Nº CAMIÓN]],$D59,BDPREVENTIVA22[[Fecha entrada]:[Fecha entrada]],"&gt;=" &amp;$L$2,BDPREVENTIVA22[[Fecha Fin]:[Fecha Fin]],"&lt;="&amp;$L$3)=0,"",SUMIFS(BDPREVENTIVA22[Liquido Direccion],BDPREVENTIVA22[[Nº CAMIÓN]:[Nº CAMIÓN]],$D59,BDPREVENTIVA22[[Fecha entrada]:[Fecha entrada]],"&gt;=" &amp;$L$2,BDPREVENTIVA22[[Fecha Fin]:[Fecha Fin]],"&lt;="&amp;$L$3)&amp;" litros "&amp;BDPREVENTIVA22[[#Headers],[Liquido Direccion]]&amp;", ")</f>
        <v/>
      </c>
      <c r="BA59" t="str">
        <f>+IF(SUMIFS(BDPREVENTIVA22[Liquido de Freno],BDPREVENTIVA22[[Nº CAMIÓN]:[Nº CAMIÓN]],$D59,BDPREVENTIVA22[[Fecha entrada]:[Fecha entrada]],"&gt;=" &amp;$L$2,BDPREVENTIVA22[[Fecha Fin]:[Fecha Fin]],"&lt;="&amp;$L$3)=0,"",SUMIFS(BDPREVENTIVA22[Liquido de Freno],BDPREVENTIVA22[[Nº CAMIÓN]:[Nº CAMIÓN]],$D59,BDPREVENTIVA22[[Fecha entrada]:[Fecha entrada]],"&gt;=" &amp;$L$2,BDPREVENTIVA22[[Fecha Fin]:[Fecha Fin]],"&lt;="&amp;$L$3)&amp;" litros "&amp;BDPREVENTIVA22[[#Headers],[Liquido de Freno]]&amp;", ")</f>
        <v/>
      </c>
      <c r="BB59" t="str">
        <f>+IF(SUMIFS(BDPREVENTIVA22[Agua Destilada],BDPREVENTIVA22[[Nº CAMIÓN]:[Nº CAMIÓN]],$D59,BDPREVENTIVA22[[Fecha entrada]:[Fecha entrada]],"&gt;=" &amp;$L$2,BDPREVENTIVA22[[Fecha Fin]:[Fecha Fin]],"&lt;="&amp;$L$3)=0,"",SUMIFS(BDPREVENTIVA22[Agua Destilada],BDPREVENTIVA22[[Nº CAMIÓN]:[Nº CAMIÓN]],$D59,BDPREVENTIVA22[[Fecha entrada]:[Fecha entrada]],"&gt;=" &amp;$L$2,BDPREVENTIVA22[[Fecha Fin]:[Fecha Fin]],"&lt;="&amp;$L$3)&amp;" litros "&amp;BDPREVENTIVA22[[#Headers],[Agua Destilada]]&amp;", ")</f>
        <v/>
      </c>
      <c r="BC59" t="str">
        <f>+IF(SUMIFS(BDPREVENTIVA22[Aceite Caja Cambios],BDPREVENTIVA22[[Nº CAMIÓN]:[Nº CAMIÓN]],$D59,BDPREVENTIVA22[[Fecha entrada]:[Fecha entrada]],"&gt;=" &amp;$L$2,BDPREVENTIVA22[[Fecha Fin]:[Fecha Fin]],"&lt;="&amp;$L$3)=0,"",SUMIFS(BDPREVENTIVA22[Aceite Caja Cambios],BDPREVENTIVA22[[Nº CAMIÓN]:[Nº CAMIÓN]],$D59,BDPREVENTIVA22[[Fecha entrada]:[Fecha entrada]],"&gt;=" &amp;$L$2,BDPREVENTIVA22[[Fecha Fin]:[Fecha Fin]],"&lt;="&amp;$L$3)&amp;" litros "&amp;BDPREVENTIVA22[[#Headers],[Aceite Caja Cambios]]&amp;", ")</f>
        <v/>
      </c>
      <c r="BD59" t="str">
        <f>+IF(SUMIFS(BDPREVENTIVA22[Acido Baterias],BDPREVENTIVA22[[Nº CAMIÓN]:[Nº CAMIÓN]],$D59,BDPREVENTIVA22[[Fecha entrada]:[Fecha entrada]],"&gt;=" &amp;$L$2,BDPREVENTIVA22[[Fecha Fin]:[Fecha Fin]],"&lt;="&amp;$L$3)=0,"",SUMIFS(BDPREVENTIVA22[Acido Baterias],BDPREVENTIVA22[[Nº CAMIÓN]:[Nº CAMIÓN]],$D59,BDPREVENTIVA22[[Fecha entrada]:[Fecha entrada]],"&gt;=" &amp;$L$2,BDPREVENTIVA22[[Fecha Fin]:[Fecha Fin]],"&lt;="&amp;$L$3)&amp;" litros "&amp;BDPREVENTIVA22[[#Headers],[Acido Baterias]]&amp;", ")</f>
        <v/>
      </c>
      <c r="BE59" t="str">
        <f>+IF(SUMIFS(BDPREVENTIVA22[Grasa],BDPREVENTIVA22[[Nº CAMIÓN]:[Nº CAMIÓN]],$D59,BDPREVENTIVA22[[Fecha entrada]:[Fecha entrada]],"&gt;=" &amp;$L$2,BDPREVENTIVA22[[Fecha Fin]:[Fecha Fin]],"&lt;="&amp;$L$3)=0,"",SUMIFS(BDPREVENTIVA22[Grasa],BDPREVENTIVA22[[Nº CAMIÓN]:[Nº CAMIÓN]],$D59,BDPREVENTIVA22[[Fecha entrada]:[Fecha entrada]],"&gt;=" &amp;$L$2,BDPREVENTIVA22[[Fecha Fin]:[Fecha Fin]],"&lt;="&amp;$L$3)&amp;" kilos "&amp;BDPREVENTIVA22[[#Headers],[Grasa]]&amp;", ")</f>
        <v xml:space="preserve">2 kilos Grasa, </v>
      </c>
      <c r="BF59" t="str">
        <f>+IF(SUMIFS(BDPREVENTIVA22[Filtro de Aceite],BDPREVENTIVA22[[Nº CAMIÓN]:[Nº CAMIÓN]],$D59,BDPREVENTIVA22[[Fecha entrada]:[Fecha entrada]],"&gt;=" &amp;$L$2,BDPREVENTIVA22[[Fecha Fin]:[Fecha Fin]],"&lt;="&amp;$L$3)=0,"",SUMIFS(BDPREVENTIVA22[Filtro de Aceite],BDPREVENTIVA22[[Nº CAMIÓN]:[Nº CAMIÓN]],$D59,BDPREVENTIVA22[[Fecha entrada]:[Fecha entrada]],"&gt;=" &amp;$L$2,BDPREVENTIVA22[[Fecha Fin]:[Fecha Fin]],"&lt;="&amp;$L$3)&amp;" uds "&amp;BDPREVENTIVA22[[#Headers],[Filtro de Aceite]]&amp;", ")</f>
        <v/>
      </c>
      <c r="BG59" t="str">
        <f>+IF(SUMIFS(BDPREVENTIVA22[Filtro de Aire],BDPREVENTIVA22[[Nº CAMIÓN]:[Nº CAMIÓN]],$D59,BDPREVENTIVA22[[Fecha entrada]:[Fecha entrada]],"&gt;=" &amp;$L$2,BDPREVENTIVA22[[Fecha Fin]:[Fecha Fin]],"&lt;="&amp;$L$3)=0,"",SUMIFS(BDPREVENTIVA22[Filtro de Aire],BDPREVENTIVA22[[Nº CAMIÓN]:[Nº CAMIÓN]],$D59,BDPREVENTIVA22[[Fecha entrada]:[Fecha entrada]],"&gt;=" &amp;$L$2,BDPREVENTIVA22[[Fecha Fin]:[Fecha Fin]],"&lt;="&amp;$L$3)&amp;" uds "&amp;BDPREVENTIVA22[[#Headers],[Filtro de Aire]]&amp;", ")</f>
        <v/>
      </c>
      <c r="BH59" t="str">
        <f>+IF(SUMIFS(BDPREVENTIVA22[Filtro de Gasoil],BDPREVENTIVA22[[Nº CAMIÓN]:[Nº CAMIÓN]],$D59,BDPREVENTIVA22[[Fecha entrada]:[Fecha entrada]],"&gt;=" &amp;$L$2,BDPREVENTIVA22[[Fecha Fin]:[Fecha Fin]],"&lt;="&amp;$L$3)=0,"",SUMIFS(BDPREVENTIVA22[Filtro de Gasoil],BDPREVENTIVA22[[Nº CAMIÓN]:[Nº CAMIÓN]],$D59,BDPREVENTIVA22[[Fecha entrada]:[Fecha entrada]],"&gt;=" &amp;$L$2,BDPREVENTIVA22[[Fecha Fin]:[Fecha Fin]],"&lt;="&amp;$L$3)&amp;" uds "&amp;BDPREVENTIVA22[[#Headers],[Filtro de Gasoil]]&amp;", ")</f>
        <v/>
      </c>
      <c r="BI59" t="str">
        <f>+IF(SUMIFS(BDPREVENTIVA22[Filtro Hidraulico],BDPREVENTIVA22[[Nº CAMIÓN]:[Nº CAMIÓN]],$D59,BDPREVENTIVA22[[Fecha entrada]:[Fecha entrada]],"&gt;=" &amp;$L$2,BDPREVENTIVA22[[Fecha Fin]:[Fecha Fin]],"&lt;="&amp;$L$3)=0,"",SUMIFS(BDPREVENTIVA22[Filtro Hidraulico],BDPREVENTIVA22[[Nº CAMIÓN]:[Nº CAMIÓN]],$D59,BDPREVENTIVA22[[Fecha entrada]:[Fecha entrada]],"&gt;=" &amp;$L$2,BDPREVENTIVA22[[Fecha Fin]:[Fecha Fin]],"&lt;="&amp;$L$3)&amp;" uds "&amp;BDPREVENTIVA22[[#Headers],[Filtro Hidraulico]]&amp;", ")</f>
        <v/>
      </c>
      <c r="BJ59" t="str">
        <f>+IF(SUMIFS(BDPREVENTIVA22[Filtro Separador de Gasoil],BDPREVENTIVA22[[Nº CAMIÓN]:[Nº CAMIÓN]],$D59,BDPREVENTIVA22[[Fecha entrada]:[Fecha entrada]],"&gt;=" &amp;$L$2,BDPREVENTIVA22[[Fecha Fin]:[Fecha Fin]],"&lt;="&amp;$L$3)=0,"",SUMIFS(BDPREVENTIVA22[Filtro Separador de Gasoil],BDPREVENTIVA22[[Nº CAMIÓN]:[Nº CAMIÓN]],$D59,BDPREVENTIVA22[[Fecha entrada]:[Fecha entrada]],"&gt;=" &amp;$L$2,BDPREVENTIVA22[[Fecha Fin]:[Fecha Fin]],"&lt;="&amp;$L$3)&amp;" uds "&amp;BDPREVENTIVA22[[#Headers],[Filtro Separador de Gasoil]]&amp;", ")</f>
        <v/>
      </c>
      <c r="BK59" t="str">
        <f>+IF(SUMIFS(BDPREVENTIVA22[Pre-Filtro de Gasoil],BDPREVENTIVA22[[Nº CAMIÓN]:[Nº CAMIÓN]],$D59,BDPREVENTIVA22[[Fecha entrada]:[Fecha entrada]],"&gt;=" &amp;$L$2,BDPREVENTIVA22[[Fecha Fin]:[Fecha Fin]],"&lt;="&amp;$L$3)=0,"",SUMIFS(BDPREVENTIVA22[Pre-Filtro de Gasoil],BDPREVENTIVA22[[Nº CAMIÓN]:[Nº CAMIÓN]],$D59,BDPREVENTIVA22[[Fecha entrada]:[Fecha entrada]],"&gt;=" &amp;$L$2,BDPREVENTIVA22[[Fecha Fin]:[Fecha Fin]],"&lt;="&amp;$L$3)&amp;" uds "&amp;BDPREVENTIVA22[[#Headers],[Pre-Filtro de Gasoil]]&amp;", ")</f>
        <v/>
      </c>
      <c r="EC59" t="e">
        <v>#NAME?</v>
      </c>
      <c r="ED59" t="e">
        <v>#NAME?</v>
      </c>
      <c r="EE59" t="e">
        <v>#NAME?</v>
      </c>
      <c r="EF59" t="e">
        <v>#NAME?</v>
      </c>
      <c r="EG59" t="e">
        <v>#NAME?</v>
      </c>
      <c r="EH59" t="e">
        <v>#NAME?</v>
      </c>
      <c r="EI59" t="e">
        <v>#NAME?</v>
      </c>
      <c r="EJ59" t="e">
        <v>#NAME?</v>
      </c>
      <c r="EK59" t="e">
        <v>#NAME?</v>
      </c>
      <c r="EL59" t="e">
        <v>#NAME?</v>
      </c>
      <c r="EM59" t="e">
        <v>#NAME?</v>
      </c>
      <c r="EN59" t="e">
        <v>#NAME?</v>
      </c>
      <c r="EO59" t="e">
        <v>#NAME?</v>
      </c>
      <c r="EP59" t="e">
        <v>#NAME?</v>
      </c>
      <c r="EQ59" t="e">
        <v>#NAME?</v>
      </c>
    </row>
    <row r="60" spans="1:147" ht="54.6" customHeight="1" x14ac:dyDescent="0.2">
      <c r="B60" s="551"/>
      <c r="C60" s="294" t="s">
        <v>206</v>
      </c>
      <c r="D60" s="46" t="s">
        <v>41</v>
      </c>
      <c r="E60" s="47" t="s">
        <v>278</v>
      </c>
      <c r="F60" s="47">
        <f>+COUNTIFS(BDPREVENTIVA22[[Nº CAMIÓN]:[Nº CAMIÓN]],$D60,BDPREVENTIVA22[[Fecha entrada]:[Fecha entrada]],"&gt;=" &amp;$L$2,BDPREVENTIVA22[[Fecha Fin]:[Fecha Fin]],"&lt;="&amp;$L$3,BDPREVENTIVA22[[Tipo de Mantenimiento]:[Tipo de Mantenimiento]],"Mensual")</f>
        <v>1</v>
      </c>
      <c r="G60" s="47">
        <f>+COUNTIFS(BDPREVENTIVA22[[Nº CAMIÓN]:[Nº CAMIÓN]],$D60,BDPREVENTIVA22[[Fecha entrada]:[Fecha entrada]],"&gt;=" &amp;$L$2,BDPREVENTIVA22[[Fecha Fin]:[Fecha Fin]],"&lt;="&amp;$L$3,BDPREVENTIVA22[[Tipo de Mantenimiento]:[Tipo de Mantenimiento]],"Semestral")+COUNTIFS(BDPREVENTIVA22[[Nº CAMIÓN]:[Nº CAMIÓN]],$D60,BDPREVENTIVA22[[Fecha entrada]:[Fecha entrada]],"&gt;=" &amp;$L$2,BDPREVENTIVA22[[Fecha Fin]:[Fecha Fin]],"&lt;="&amp;$L$3,BDPREVENTIVA22[[Tipo de Mantenimiento]:[Tipo de Mantenimiento]],"Cuatrimestral")</f>
        <v>0</v>
      </c>
      <c r="H60" s="47">
        <f>+COUNTIFS(BDPREVENTIVA22[[Nº CAMIÓN]:[Nº CAMIÓN]],$D60,BDPREVENTIVA22[[Fecha entrada]:[Fecha entrada]],"&gt;=" &amp;$L$2,BDPREVENTIVA22[[Fecha Fin]:[Fecha Fin]],"&lt;="&amp;$L$3,BDPREVENTIVA22[[Tipo de Mantenimiento]:[Tipo de Mantenimiento]],"Anual")</f>
        <v>0</v>
      </c>
      <c r="I60" s="47">
        <f>+SUM(F60:H60)</f>
        <v>1</v>
      </c>
      <c r="J60" s="47" t="str">
        <f>+IF(COUNTIFS(BDPREVENTIVA22[Tall/Rep],AUSERD,BDPREVENTIVA22[Nº CAMIÓN],$D60,BDPREVENTIVA22[[Fecha entrada]:[Fecha entrada]],"&gt;=" &amp;$L$2,BDPREVENTIVA22[[Fecha Fin]:[Fecha Fin]],"&lt;="&amp;$L$3)=0,"",COUNTIFS(BDPREVENTIVA22[Tall/Rep],AUSERD,BDPREVENTIVA22[Nº CAMIÓN],$D60,BDPREVENTIVA22[[Fecha entrada]:[Fecha entrada]],"&gt;=" &amp;$L$2,BDPREVENTIVA22[[Fecha Fin]:[Fecha Fin]],"&lt;="&amp;$L$3)&amp;" "&amp;AUSERD&amp;", ")&amp;IF(COUNTIFS(BDPREVENTIVA22[Tall/Rep],AAIUN,BDPREVENTIVA22[Nº CAMIÓN],$D60,BDPREVENTIVA22[[Fecha entrada]:[Fecha entrada]],"&gt;=" &amp;$L$2,BDPREVENTIVA22[[Fecha Fin]:[Fecha Fin]],"&lt;="&amp;$L$3)=0,"",COUNTIFS(BDPREVENTIVA22[Tall/Rep],AAIUN,BDPREVENTIVA22[Nº CAMIÓN],$D60,BDPREVENTIVA22[[Fecha entrada]:[Fecha entrada]],"&gt;=" &amp;$L$2,BDPREVENTIVA22[[Fecha Fin]:[Fecha Fin]],"&lt;="&amp;$L$3)&amp;" "&amp;AAIUN&amp;", ")&amp;IF(COUNTIFS(BDPREVENTIVA22[Tall/Rep],BOUJDUR,BDPREVENTIVA22[Nº CAMIÓN],$D60,BDPREVENTIVA22[[Fecha entrada]:[Fecha entrada]],"&gt;=" &amp;$L$2,BDPREVENTIVA22[[Fecha Fin]:[Fecha Fin]],"&lt;="&amp;$L$3)=0,"",COUNTIFS(BDPREVENTIVA22[Tall/Rep],BOUJDUR,BDPREVENTIVA22[Nº CAMIÓN],$D60,BDPREVENTIVA22[[Fecha entrada]:[Fecha entrada]],"&gt;=" &amp;$L$2,BDPREVENTIVA22[[Fecha Fin]:[Fecha Fin]],"&lt;="&amp;$L$3)&amp;" "&amp;BOUJDUR&amp;", ")&amp;IF(COUNTIFS(BDPREVENTIVA22[Tall/Rep],ATC,BDPREVENTIVA22[Nº CAMIÓN],$D60,BDPREVENTIVA22[[Fecha entrada]:[Fecha entrada]],"&gt;=" &amp;$L$2,BDPREVENTIVA22[[Fecha Fin]:[Fecha Fin]],"&lt;="&amp;$L$3)=0,"",COUNTIFS(BDPREVENTIVA22[Tall/Rep],ATC,BDPREVENTIVA22[Nº CAMIÓN],$D60,BDPREVENTIVA22[[Fecha entrada]:[Fecha entrada]],"&gt;=" &amp;$L$2,BDPREVENTIVA22[[Fecha Fin]:[Fecha Fin]],"&lt;="&amp;$L$3)&amp;" "&amp;ATC&amp;", ")&amp;IF(COUNTIFS(BDPREVENTIVA22[Tall/Rep],SMARA,BDPREVENTIVA22[Nº CAMIÓN],$D60,BDPREVENTIVA22[[Fecha entrada]:[Fecha entrada]],"&gt;=" &amp;$L$2,BDPREVENTIVA22[[Fecha Fin]:[Fecha Fin]],"&lt;="&amp;$L$3)=0,"",COUNTIFS(BDPREVENTIVA22[Tall/Rep],SMARA,BDPREVENTIVA22[Nº CAMIÓN],$D60,BDPREVENTIVA22[[Fecha entrada]:[Fecha entrada]],"&gt;=" &amp;$L$2,BDPREVENTIVA22[[Fecha Fin]:[Fecha Fin]],"&lt;="&amp;$L$3)&amp;" "&amp;SMARA&amp;", ")&amp;IF(COUNTIFS(BDPREVENTIVA22[Tall/Rep],DAJLA,BDPREVENTIVA22[Nº CAMIÓN],$D60,BDPREVENTIVA22[[Fecha entrada]:[Fecha entrada]],"&gt;=" &amp;$L$2,BDPREVENTIVA22[[Fecha Fin]:[Fecha Fin]],"&lt;="&amp;$L$3)=0,"",COUNTIFS(BDPREVENTIVA22[Tall/Rep],DAJLA,BDPREVENTIVA22[Nº CAMIÓN],$D60,BDPREVENTIVA22[[Fecha entrada]:[Fecha entrada]],"&gt;=" &amp;$L$2,BDPREVENTIVA22[[Fecha Fin]:[Fecha Fin]],"&lt;="&amp;$L$3)&amp;" "&amp;DAJLA&amp;", ")&amp;IF(COUNTIFS(BDPREVENTIVA22[Tall/Rep],TRANSPORT,BDPREVENTIVA22[Nº CAMIÓN],$D60,BDPREVENTIVA22[[Fecha entrada]:[Fecha entrada]],"&gt;=" &amp;$L$2,BDPREVENTIVA22[[Fecha Fin]:[Fecha Fin]],"&lt;="&amp;$L$3)=0,"",COUNTIFS(BDPREVENTIVA22[Tall/Rep],TRANSPORT,BDPREVENTIVA22[Nº CAMIÓN],$D60,BDPREVENTIVA22[[Fecha entrada]:[Fecha entrada]],"&gt;=" &amp;$L$2,BDPREVENTIVA22[[Fecha Fin]:[Fecha Fin]],"&lt;="&amp;$L$3)&amp;" "&amp;TRANSPORT&amp;", ")</f>
        <v xml:space="preserve">1 ATC RABUNI, </v>
      </c>
      <c r="K60" s="232" t="str">
        <f>+IFERROR(CONCATENATE(AW60,AX60,AY60,AZ60,BA60,BB60,BC60,BD60,BE60,BF60,BG60,BH60,BI60,BJ60,BK60),"")</f>
        <v xml:space="preserve">4 litros Liquido Direccion, </v>
      </c>
      <c r="L60" s="223">
        <f>+IF(SUMIFS(BDPREVENTIVA22[[coste mantenimiento]:[coste mantenimiento]],BDPREVENTIVA22[[Nº CAMIÓN]:[Nº CAMIÓN]],$D60,BDPREVENTIVA22[Fecha entrada],"&gt;="&amp;$L$2,BDPREVENTIVA22[Fecha entrada],"&lt;="&amp;$L$3)=0,"",SUMIFS(BDPREVENTIVA22[[coste mantenimiento]:[coste mantenimiento]],BDPREVENTIVA22[[Nº CAMIÓN]:[Nº CAMIÓN]],$D60,BDPREVENTIVA22[Fecha entrada],"&gt;="&amp;$L$2,BDPREVENTIVA22[Fecha entrada],"&lt;="&amp;$L$3))</f>
        <v>1400</v>
      </c>
      <c r="M60" s="47"/>
      <c r="O60" s="49"/>
      <c r="P60" s="44"/>
      <c r="Q60" s="44"/>
      <c r="R60" s="44"/>
      <c r="S60" s="44"/>
      <c r="T60" s="44"/>
      <c r="U60" s="44"/>
      <c r="V60" s="44"/>
      <c r="AW60" t="str">
        <f>+IF(SUMIFS(BDPREVENTIVA22[Aceite Motor],BDPREVENTIVA22[[Nº CAMIÓN]:[Nº CAMIÓN]],$D60,BDPREVENTIVA22[[Fecha entrada]:[Fecha entrada]],"&gt;=" &amp;$L$2,BDPREVENTIVA22[[Fecha Fin]:[Fecha Fin]],"&lt;="&amp;$L$3)=0,"",SUMIFS(BDPREVENTIVA22[Aceite Motor],BDPREVENTIVA22[[Nº CAMIÓN]:[Nº CAMIÓN]],$D60,BDPREVENTIVA22[[Fecha entrada]:[Fecha entrada]],"&gt;=" &amp;$L$2,BDPREVENTIVA22[[Fecha Fin]:[Fecha Fin]],"&lt;="&amp;$L$3)&amp;" litros "&amp;BDPREVENTIVA22[[#Headers],[Aceite Motor]]&amp;", ")</f>
        <v/>
      </c>
      <c r="AX60" t="str">
        <f>+IF(SUMIFS(BDPREVENTIVA22[Anticongelante],BDPREVENTIVA22[[Nº CAMIÓN]:[Nº CAMIÓN]],$D60,BDPREVENTIVA22[[Fecha entrada]:[Fecha entrada]],"&gt;=" &amp;$L$2,BDPREVENTIVA22[[Fecha Fin]:[Fecha Fin]],"&lt;="&amp;$L$3)=0,"",SUMIFS(BDPREVENTIVA22[Anticongelante],BDPREVENTIVA22[[Nº CAMIÓN]:[Nº CAMIÓN]],$D60,BDPREVENTIVA22[[Fecha entrada]:[Fecha entrada]],"&gt;=" &amp;$L$2,BDPREVENTIVA22[[Fecha Fin]:[Fecha Fin]],"&lt;="&amp;$L$3)&amp;" litros "&amp;BDPREVENTIVA22[[#Headers],[Anticongelante]]&amp;", ")</f>
        <v/>
      </c>
      <c r="AY60" t="str">
        <f>+IF(SUMIFS(BDPREVENTIVA22[Liquido de Embrague],BDPREVENTIVA22[[Nº CAMIÓN]:[Nº CAMIÓN]],$D60,BDPREVENTIVA22[[Fecha entrada]:[Fecha entrada]],"&gt;=" &amp;$L$2,BDPREVENTIVA22[[Fecha Fin]:[Fecha Fin]],"&lt;="&amp;$L$3)=0,"",SUMIFS(BDPREVENTIVA22[Liquido de Embrague],BDPREVENTIVA22[[Nº CAMIÓN]:[Nº CAMIÓN]],$D60,BDPREVENTIVA22[[Fecha entrada]:[Fecha entrada]],"&gt;=" &amp;$L$2,BDPREVENTIVA22[[Fecha Fin]:[Fecha Fin]],"&lt;="&amp;$L$3)&amp;" litros "&amp;BDPREVENTIVA22[[#Headers],[Liquido de Embrague]]&amp;", ")</f>
        <v/>
      </c>
      <c r="AZ60" t="str">
        <f>+IF(SUMIFS(BDPREVENTIVA22[Liquido Direccion],BDPREVENTIVA22[[Nº CAMIÓN]:[Nº CAMIÓN]],$D60,BDPREVENTIVA22[[Fecha entrada]:[Fecha entrada]],"&gt;=" &amp;$L$2,BDPREVENTIVA22[[Fecha Fin]:[Fecha Fin]],"&lt;="&amp;$L$3)=0,"",SUMIFS(BDPREVENTIVA22[Liquido Direccion],BDPREVENTIVA22[[Nº CAMIÓN]:[Nº CAMIÓN]],$D60,BDPREVENTIVA22[[Fecha entrada]:[Fecha entrada]],"&gt;=" &amp;$L$2,BDPREVENTIVA22[[Fecha Fin]:[Fecha Fin]],"&lt;="&amp;$L$3)&amp;" litros "&amp;BDPREVENTIVA22[[#Headers],[Liquido Direccion]]&amp;", ")</f>
        <v xml:space="preserve">4 litros Liquido Direccion, </v>
      </c>
      <c r="BA60" t="str">
        <f>+IF(SUMIFS(BDPREVENTIVA22[Liquido de Freno],BDPREVENTIVA22[[Nº CAMIÓN]:[Nº CAMIÓN]],$D60,BDPREVENTIVA22[[Fecha entrada]:[Fecha entrada]],"&gt;=" &amp;$L$2,BDPREVENTIVA22[[Fecha Fin]:[Fecha Fin]],"&lt;="&amp;$L$3)=0,"",SUMIFS(BDPREVENTIVA22[Liquido de Freno],BDPREVENTIVA22[[Nº CAMIÓN]:[Nº CAMIÓN]],$D60,BDPREVENTIVA22[[Fecha entrada]:[Fecha entrada]],"&gt;=" &amp;$L$2,BDPREVENTIVA22[[Fecha Fin]:[Fecha Fin]],"&lt;="&amp;$L$3)&amp;" litros "&amp;BDPREVENTIVA22[[#Headers],[Liquido de Freno]]&amp;", ")</f>
        <v/>
      </c>
      <c r="BB60" t="str">
        <f>+IF(SUMIFS(BDPREVENTIVA22[Agua Destilada],BDPREVENTIVA22[[Nº CAMIÓN]:[Nº CAMIÓN]],$D60,BDPREVENTIVA22[[Fecha entrada]:[Fecha entrada]],"&gt;=" &amp;$L$2,BDPREVENTIVA22[[Fecha Fin]:[Fecha Fin]],"&lt;="&amp;$L$3)=0,"",SUMIFS(BDPREVENTIVA22[Agua Destilada],BDPREVENTIVA22[[Nº CAMIÓN]:[Nº CAMIÓN]],$D60,BDPREVENTIVA22[[Fecha entrada]:[Fecha entrada]],"&gt;=" &amp;$L$2,BDPREVENTIVA22[[Fecha Fin]:[Fecha Fin]],"&lt;="&amp;$L$3)&amp;" litros "&amp;BDPREVENTIVA22[[#Headers],[Agua Destilada]]&amp;", ")</f>
        <v/>
      </c>
      <c r="BC60" t="str">
        <f>+IF(SUMIFS(BDPREVENTIVA22[Aceite Caja Cambios],BDPREVENTIVA22[[Nº CAMIÓN]:[Nº CAMIÓN]],$D60,BDPREVENTIVA22[[Fecha entrada]:[Fecha entrada]],"&gt;=" &amp;$L$2,BDPREVENTIVA22[[Fecha Fin]:[Fecha Fin]],"&lt;="&amp;$L$3)=0,"",SUMIFS(BDPREVENTIVA22[Aceite Caja Cambios],BDPREVENTIVA22[[Nº CAMIÓN]:[Nº CAMIÓN]],$D60,BDPREVENTIVA22[[Fecha entrada]:[Fecha entrada]],"&gt;=" &amp;$L$2,BDPREVENTIVA22[[Fecha Fin]:[Fecha Fin]],"&lt;="&amp;$L$3)&amp;" litros "&amp;BDPREVENTIVA22[[#Headers],[Aceite Caja Cambios]]&amp;", ")</f>
        <v/>
      </c>
      <c r="BD60" t="str">
        <f>+IF(SUMIFS(BDPREVENTIVA22[Acido Baterias],BDPREVENTIVA22[[Nº CAMIÓN]:[Nº CAMIÓN]],$D60,BDPREVENTIVA22[[Fecha entrada]:[Fecha entrada]],"&gt;=" &amp;$L$2,BDPREVENTIVA22[[Fecha Fin]:[Fecha Fin]],"&lt;="&amp;$L$3)=0,"",SUMIFS(BDPREVENTIVA22[Acido Baterias],BDPREVENTIVA22[[Nº CAMIÓN]:[Nº CAMIÓN]],$D60,BDPREVENTIVA22[[Fecha entrada]:[Fecha entrada]],"&gt;=" &amp;$L$2,BDPREVENTIVA22[[Fecha Fin]:[Fecha Fin]],"&lt;="&amp;$L$3)&amp;" litros "&amp;BDPREVENTIVA22[[#Headers],[Acido Baterias]]&amp;", ")</f>
        <v/>
      </c>
      <c r="BE60" t="str">
        <f>+IF(SUMIFS(BDPREVENTIVA22[Grasa],BDPREVENTIVA22[[Nº CAMIÓN]:[Nº CAMIÓN]],$D60,BDPREVENTIVA22[[Fecha entrada]:[Fecha entrada]],"&gt;=" &amp;$L$2,BDPREVENTIVA22[[Fecha Fin]:[Fecha Fin]],"&lt;="&amp;$L$3)=0,"",SUMIFS(BDPREVENTIVA22[Grasa],BDPREVENTIVA22[[Nº CAMIÓN]:[Nº CAMIÓN]],$D60,BDPREVENTIVA22[[Fecha entrada]:[Fecha entrada]],"&gt;=" &amp;$L$2,BDPREVENTIVA22[[Fecha Fin]:[Fecha Fin]],"&lt;="&amp;$L$3)&amp;" kilos "&amp;BDPREVENTIVA22[[#Headers],[Grasa]]&amp;", ")</f>
        <v/>
      </c>
      <c r="BF60" t="str">
        <f>+IF(SUMIFS(BDPREVENTIVA22[Filtro de Aceite],BDPREVENTIVA22[[Nº CAMIÓN]:[Nº CAMIÓN]],$D60,BDPREVENTIVA22[[Fecha entrada]:[Fecha entrada]],"&gt;=" &amp;$L$2,BDPREVENTIVA22[[Fecha Fin]:[Fecha Fin]],"&lt;="&amp;$L$3)=0,"",SUMIFS(BDPREVENTIVA22[Filtro de Aceite],BDPREVENTIVA22[[Nº CAMIÓN]:[Nº CAMIÓN]],$D60,BDPREVENTIVA22[[Fecha entrada]:[Fecha entrada]],"&gt;=" &amp;$L$2,BDPREVENTIVA22[[Fecha Fin]:[Fecha Fin]],"&lt;="&amp;$L$3)&amp;" uds "&amp;BDPREVENTIVA22[[#Headers],[Filtro de Aceite]]&amp;", ")</f>
        <v/>
      </c>
      <c r="BG60" t="str">
        <f>+IF(SUMIFS(BDPREVENTIVA22[Filtro de Aire],BDPREVENTIVA22[[Nº CAMIÓN]:[Nº CAMIÓN]],$D60,BDPREVENTIVA22[[Fecha entrada]:[Fecha entrada]],"&gt;=" &amp;$L$2,BDPREVENTIVA22[[Fecha Fin]:[Fecha Fin]],"&lt;="&amp;$L$3)=0,"",SUMIFS(BDPREVENTIVA22[Filtro de Aire],BDPREVENTIVA22[[Nº CAMIÓN]:[Nº CAMIÓN]],$D60,BDPREVENTIVA22[[Fecha entrada]:[Fecha entrada]],"&gt;=" &amp;$L$2,BDPREVENTIVA22[[Fecha Fin]:[Fecha Fin]],"&lt;="&amp;$L$3)&amp;" uds "&amp;BDPREVENTIVA22[[#Headers],[Filtro de Aire]]&amp;", ")</f>
        <v/>
      </c>
      <c r="BH60" t="str">
        <f>+IF(SUMIFS(BDPREVENTIVA22[Filtro de Gasoil],BDPREVENTIVA22[[Nº CAMIÓN]:[Nº CAMIÓN]],$D60,BDPREVENTIVA22[[Fecha entrada]:[Fecha entrada]],"&gt;=" &amp;$L$2,BDPREVENTIVA22[[Fecha Fin]:[Fecha Fin]],"&lt;="&amp;$L$3)=0,"",SUMIFS(BDPREVENTIVA22[Filtro de Gasoil],BDPREVENTIVA22[[Nº CAMIÓN]:[Nº CAMIÓN]],$D60,BDPREVENTIVA22[[Fecha entrada]:[Fecha entrada]],"&gt;=" &amp;$L$2,BDPREVENTIVA22[[Fecha Fin]:[Fecha Fin]],"&lt;="&amp;$L$3)&amp;" uds "&amp;BDPREVENTIVA22[[#Headers],[Filtro de Gasoil]]&amp;", ")</f>
        <v/>
      </c>
      <c r="BI60" t="str">
        <f>+IF(SUMIFS(BDPREVENTIVA22[Filtro Hidraulico],BDPREVENTIVA22[[Nº CAMIÓN]:[Nº CAMIÓN]],$D60,BDPREVENTIVA22[[Fecha entrada]:[Fecha entrada]],"&gt;=" &amp;$L$2,BDPREVENTIVA22[[Fecha Fin]:[Fecha Fin]],"&lt;="&amp;$L$3)=0,"",SUMIFS(BDPREVENTIVA22[Filtro Hidraulico],BDPREVENTIVA22[[Nº CAMIÓN]:[Nº CAMIÓN]],$D60,BDPREVENTIVA22[[Fecha entrada]:[Fecha entrada]],"&gt;=" &amp;$L$2,BDPREVENTIVA22[[Fecha Fin]:[Fecha Fin]],"&lt;="&amp;$L$3)&amp;" uds "&amp;BDPREVENTIVA22[[#Headers],[Filtro Hidraulico]]&amp;", ")</f>
        <v/>
      </c>
      <c r="BJ60" t="str">
        <f>+IF(SUMIFS(BDPREVENTIVA22[Filtro Separador de Gasoil],BDPREVENTIVA22[[Nº CAMIÓN]:[Nº CAMIÓN]],$D60,BDPREVENTIVA22[[Fecha entrada]:[Fecha entrada]],"&gt;=" &amp;$L$2,BDPREVENTIVA22[[Fecha Fin]:[Fecha Fin]],"&lt;="&amp;$L$3)=0,"",SUMIFS(BDPREVENTIVA22[Filtro Separador de Gasoil],BDPREVENTIVA22[[Nº CAMIÓN]:[Nº CAMIÓN]],$D60,BDPREVENTIVA22[[Fecha entrada]:[Fecha entrada]],"&gt;=" &amp;$L$2,BDPREVENTIVA22[[Fecha Fin]:[Fecha Fin]],"&lt;="&amp;$L$3)&amp;" uds "&amp;BDPREVENTIVA22[[#Headers],[Filtro Separador de Gasoil]]&amp;", ")</f>
        <v/>
      </c>
      <c r="BK60" t="str">
        <f>+IF(SUMIFS(BDPREVENTIVA22[Pre-Filtro de Gasoil],BDPREVENTIVA22[[Nº CAMIÓN]:[Nº CAMIÓN]],$D60,BDPREVENTIVA22[[Fecha entrada]:[Fecha entrada]],"&gt;=" &amp;$L$2,BDPREVENTIVA22[[Fecha Fin]:[Fecha Fin]],"&lt;="&amp;$L$3)=0,"",SUMIFS(BDPREVENTIVA22[Pre-Filtro de Gasoil],BDPREVENTIVA22[[Nº CAMIÓN]:[Nº CAMIÓN]],$D60,BDPREVENTIVA22[[Fecha entrada]:[Fecha entrada]],"&gt;=" &amp;$L$2,BDPREVENTIVA22[[Fecha Fin]:[Fecha Fin]],"&lt;="&amp;$L$3)&amp;" uds "&amp;BDPREVENTIVA22[[#Headers],[Pre-Filtro de Gasoil]]&amp;", ")</f>
        <v/>
      </c>
      <c r="EC60" t="e">
        <v>#NAME?</v>
      </c>
      <c r="ED60" t="e">
        <v>#NAME?</v>
      </c>
      <c r="EE60" t="e">
        <v>#NAME?</v>
      </c>
      <c r="EF60" t="e">
        <v>#NAME?</v>
      </c>
      <c r="EG60" t="e">
        <v>#NAME?</v>
      </c>
      <c r="EH60" t="e">
        <v>#NAME?</v>
      </c>
      <c r="EI60" t="e">
        <v>#NAME?</v>
      </c>
      <c r="EJ60" t="e">
        <v>#NAME?</v>
      </c>
      <c r="EK60" t="e">
        <v>#NAME?</v>
      </c>
      <c r="EL60" t="e">
        <v>#NAME?</v>
      </c>
      <c r="EM60" t="e">
        <v>#NAME?</v>
      </c>
      <c r="EN60" t="e">
        <v>#NAME?</v>
      </c>
      <c r="EO60" t="e">
        <v>#NAME?</v>
      </c>
      <c r="EP60" t="e">
        <v>#NAME?</v>
      </c>
      <c r="EQ60" t="e">
        <v>#NAME?</v>
      </c>
    </row>
    <row r="61" spans="1:147" s="14" customFormat="1" ht="19.5" thickBot="1" x14ac:dyDescent="0.3">
      <c r="A61" s="56"/>
      <c r="B61" s="552"/>
      <c r="C61" s="294" t="s">
        <v>206</v>
      </c>
      <c r="D61" s="55" t="s">
        <v>51</v>
      </c>
      <c r="E61" s="364" t="s">
        <v>278</v>
      </c>
      <c r="F61" s="366">
        <f>+COUNTIFS(BDPREVENTIVA22[[Nº CAMIÓN]:[Nº CAMIÓN]],$D61,BDPREVENTIVA22[[Fecha entrada]:[Fecha entrada]],"&gt;=" &amp;$L$2,BDPREVENTIVA22[[Fecha Fin]:[Fecha Fin]],"&lt;="&amp;$L$3,BDPREVENTIVA22[[Tipo de Mantenimiento]:[Tipo de Mantenimiento]],"Mensual")</f>
        <v>1</v>
      </c>
      <c r="G61" s="41">
        <f>+COUNTIFS(BDPREVENTIVA22[[Nº CAMIÓN]:[Nº CAMIÓN]],$D61,BDPREVENTIVA22[[Fecha entrada]:[Fecha entrada]],"&gt;=" &amp;$L$2,BDPREVENTIVA22[[Fecha Fin]:[Fecha Fin]],"&lt;="&amp;$L$3,BDPREVENTIVA22[[Tipo de Mantenimiento]:[Tipo de Mantenimiento]],"Semestral")+COUNTIFS(BDPREVENTIVA22[[Nº CAMIÓN]:[Nº CAMIÓN]],$D61,BDPREVENTIVA22[[Fecha entrada]:[Fecha entrada]],"&gt;=" &amp;$L$2,BDPREVENTIVA22[[Fecha Fin]:[Fecha Fin]],"&lt;="&amp;$L$3,BDPREVENTIVA22[[Tipo de Mantenimiento]:[Tipo de Mantenimiento]],"Cuatrimestral")</f>
        <v>0</v>
      </c>
      <c r="H61" s="41">
        <f>+COUNTIFS(BDPREVENTIVA22[[Nº CAMIÓN]:[Nº CAMIÓN]],$D61,BDPREVENTIVA22[[Fecha entrada]:[Fecha entrada]],"&gt;=" &amp;$L$2,BDPREVENTIVA22[[Fecha Fin]:[Fecha Fin]],"&lt;="&amp;$L$3,BDPREVENTIVA22[[Tipo de Mantenimiento]:[Tipo de Mantenimiento]],"Anual")</f>
        <v>0</v>
      </c>
      <c r="I61" s="364">
        <f t="shared" ref="I61" si="17">+SUM(F61:H61)</f>
        <v>1</v>
      </c>
      <c r="J61" s="366" t="str">
        <f>+IF(COUNTIFS(BDPREVENTIVA22[Tall/Rep],AUSERD,BDPREVENTIVA22[Nº CAMIÓN],$D61,BDPREVENTIVA22[[Fecha entrada]:[Fecha entrada]],"&gt;=" &amp;$L$2,BDPREVENTIVA22[[Fecha Fin]:[Fecha Fin]],"&lt;="&amp;$L$3)=0,"",COUNTIFS(BDPREVENTIVA22[Tall/Rep],AUSERD,BDPREVENTIVA22[Nº CAMIÓN],$D61,BDPREVENTIVA22[[Fecha entrada]:[Fecha entrada]],"&gt;=" &amp;$L$2,BDPREVENTIVA22[[Fecha Fin]:[Fecha Fin]],"&lt;="&amp;$L$3)&amp;" "&amp;AUSERD&amp;", ")&amp;IF(COUNTIFS(BDPREVENTIVA22[Tall/Rep],AAIUN,BDPREVENTIVA22[Nº CAMIÓN],$D61,BDPREVENTIVA22[[Fecha entrada]:[Fecha entrada]],"&gt;=" &amp;$L$2,BDPREVENTIVA22[[Fecha Fin]:[Fecha Fin]],"&lt;="&amp;$L$3)=0,"",COUNTIFS(BDPREVENTIVA22[Tall/Rep],AAIUN,BDPREVENTIVA22[Nº CAMIÓN],$D61,BDPREVENTIVA22[[Fecha entrada]:[Fecha entrada]],"&gt;=" &amp;$L$2,BDPREVENTIVA22[[Fecha Fin]:[Fecha Fin]],"&lt;="&amp;$L$3)&amp;" "&amp;AAIUN&amp;", ")&amp;IF(COUNTIFS(BDPREVENTIVA22[Tall/Rep],BOUJDUR,BDPREVENTIVA22[Nº CAMIÓN],$D61,BDPREVENTIVA22[[Fecha entrada]:[Fecha entrada]],"&gt;=" &amp;$L$2,BDPREVENTIVA22[[Fecha Fin]:[Fecha Fin]],"&lt;="&amp;$L$3)=0,"",COUNTIFS(BDPREVENTIVA22[Tall/Rep],BOUJDUR,BDPREVENTIVA22[Nº CAMIÓN],$D61,BDPREVENTIVA22[[Fecha entrada]:[Fecha entrada]],"&gt;=" &amp;$L$2,BDPREVENTIVA22[[Fecha Fin]:[Fecha Fin]],"&lt;="&amp;$L$3)&amp;" "&amp;BOUJDUR&amp;", ")&amp;IF(COUNTIFS(BDPREVENTIVA22[Tall/Rep],ATC,BDPREVENTIVA22[Nº CAMIÓN],$D61,BDPREVENTIVA22[[Fecha entrada]:[Fecha entrada]],"&gt;=" &amp;$L$2,BDPREVENTIVA22[[Fecha Fin]:[Fecha Fin]],"&lt;="&amp;$L$3)=0,"",COUNTIFS(BDPREVENTIVA22[Tall/Rep],ATC,BDPREVENTIVA22[Nº CAMIÓN],$D61,BDPREVENTIVA22[[Fecha entrada]:[Fecha entrada]],"&gt;=" &amp;$L$2,BDPREVENTIVA22[[Fecha Fin]:[Fecha Fin]],"&lt;="&amp;$L$3)&amp;" "&amp;ATC&amp;", ")&amp;IF(COUNTIFS(BDPREVENTIVA22[Tall/Rep],SMARA,BDPREVENTIVA22[Nº CAMIÓN],$D61,BDPREVENTIVA22[[Fecha entrada]:[Fecha entrada]],"&gt;=" &amp;$L$2,BDPREVENTIVA22[[Fecha Fin]:[Fecha Fin]],"&lt;="&amp;$L$3)=0,"",COUNTIFS(BDPREVENTIVA22[Tall/Rep],SMARA,BDPREVENTIVA22[Nº CAMIÓN],$D61,BDPREVENTIVA22[[Fecha entrada]:[Fecha entrada]],"&gt;=" &amp;$L$2,BDPREVENTIVA22[[Fecha Fin]:[Fecha Fin]],"&lt;="&amp;$L$3)&amp;" "&amp;SMARA&amp;", ")&amp;IF(COUNTIFS(BDPREVENTIVA22[Tall/Rep],DAJLA,BDPREVENTIVA22[Nº CAMIÓN],$D61,BDPREVENTIVA22[[Fecha entrada]:[Fecha entrada]],"&gt;=" &amp;$L$2,BDPREVENTIVA22[[Fecha Fin]:[Fecha Fin]],"&lt;="&amp;$L$3)=0,"",COUNTIFS(BDPREVENTIVA22[Tall/Rep],DAJLA,BDPREVENTIVA22[Nº CAMIÓN],$D61,BDPREVENTIVA22[[Fecha entrada]:[Fecha entrada]],"&gt;=" &amp;$L$2,BDPREVENTIVA22[[Fecha Fin]:[Fecha Fin]],"&lt;="&amp;$L$3)&amp;" "&amp;DAJLA&amp;", ")&amp;IF(COUNTIFS(BDPREVENTIVA22[Tall/Rep],TRANSPORT,BDPREVENTIVA22[Nº CAMIÓN],$D61,BDPREVENTIVA22[[Fecha entrada]:[Fecha entrada]],"&gt;=" &amp;$L$2,BDPREVENTIVA22[[Fecha Fin]:[Fecha Fin]],"&lt;="&amp;$L$3)=0,"",COUNTIFS(BDPREVENTIVA22[Tall/Rep],TRANSPORT,BDPREVENTIVA22[Nº CAMIÓN],$D61,BDPREVENTIVA22[[Fecha entrada]:[Fecha entrada]],"&gt;=" &amp;$L$2,BDPREVENTIVA22[[Fecha Fin]:[Fecha Fin]],"&lt;="&amp;$L$3)&amp;" "&amp;TRANSPORT&amp;", ")</f>
        <v xml:space="preserve">1 ATC RABUNI, </v>
      </c>
      <c r="K61" s="219" t="str">
        <f t="shared" ref="K61" si="18">+IFERROR(CONCATENATE(AW61,AX61,AY61,AZ61,BA61,BB61,BC61,BD61,BE61,BF61,BG61,BH61,BI61,BJ61,BK61),"")</f>
        <v xml:space="preserve">2 litros Liquido Direccion, </v>
      </c>
      <c r="L61" s="230">
        <f>+IF(SUMIFS(BDPREVENTIVA22[[coste mantenimiento]:[coste mantenimiento]],BDPREVENTIVA22[[Nº CAMIÓN]:[Nº CAMIÓN]],$D61,BDPREVENTIVA22[Fecha entrada],"&gt;="&amp;$L$2,BDPREVENTIVA22[Fecha entrada],"&lt;="&amp;$L$3)=0,"",SUMIFS(BDPREVENTIVA22[[coste mantenimiento]:[coste mantenimiento]],BDPREVENTIVA22[[Nº CAMIÓN]:[Nº CAMIÓN]],$D61,BDPREVENTIVA22[Fecha entrada],"&gt;="&amp;$L$2,BDPREVENTIVA22[Fecha entrada],"&lt;="&amp;$L$3))</f>
        <v>700</v>
      </c>
      <c r="M61" s="41"/>
      <c r="N61" s="56"/>
      <c r="O61" s="49"/>
      <c r="P61" s="44"/>
      <c r="Q61" s="44"/>
      <c r="R61" s="44"/>
      <c r="S61" s="44"/>
      <c r="T61" s="44"/>
      <c r="U61" s="44"/>
      <c r="V61" s="44"/>
      <c r="AW61" t="str">
        <f>+IF(SUMIFS(BDPREVENTIVA22[Aceite Motor],BDPREVENTIVA22[[Nº CAMIÓN]:[Nº CAMIÓN]],$D61,BDPREVENTIVA22[[Fecha entrada]:[Fecha entrada]],"&gt;=" &amp;$L$2,BDPREVENTIVA22[[Fecha Fin]:[Fecha Fin]],"&lt;="&amp;$L$3)=0,"",SUMIFS(BDPREVENTIVA22[Aceite Motor],BDPREVENTIVA22[[Nº CAMIÓN]:[Nº CAMIÓN]],$D61,BDPREVENTIVA22[[Fecha entrada]:[Fecha entrada]],"&gt;=" &amp;$L$2,BDPREVENTIVA22[[Fecha Fin]:[Fecha Fin]],"&lt;="&amp;$L$3)&amp;" litros "&amp;BDPREVENTIVA22[[#Headers],[Aceite Motor]]&amp;", ")</f>
        <v/>
      </c>
      <c r="AX61" t="str">
        <f>+IF(SUMIFS(BDPREVENTIVA22[Anticongelante],BDPREVENTIVA22[[Nº CAMIÓN]:[Nº CAMIÓN]],$D61,BDPREVENTIVA22[[Fecha entrada]:[Fecha entrada]],"&gt;=" &amp;$L$2,BDPREVENTIVA22[[Fecha Fin]:[Fecha Fin]],"&lt;="&amp;$L$3)=0,"",SUMIFS(BDPREVENTIVA22[Anticongelante],BDPREVENTIVA22[[Nº CAMIÓN]:[Nº CAMIÓN]],$D61,BDPREVENTIVA22[[Fecha entrada]:[Fecha entrada]],"&gt;=" &amp;$L$2,BDPREVENTIVA22[[Fecha Fin]:[Fecha Fin]],"&lt;="&amp;$L$3)&amp;" litros "&amp;BDPREVENTIVA22[[#Headers],[Anticongelante]]&amp;", ")</f>
        <v/>
      </c>
      <c r="AY61" t="str">
        <f>+IF(SUMIFS(BDPREVENTIVA22[Liquido de Embrague],BDPREVENTIVA22[[Nº CAMIÓN]:[Nº CAMIÓN]],$D61,BDPREVENTIVA22[[Fecha entrada]:[Fecha entrada]],"&gt;=" &amp;$L$2,BDPREVENTIVA22[[Fecha Fin]:[Fecha Fin]],"&lt;="&amp;$L$3)=0,"",SUMIFS(BDPREVENTIVA22[Liquido de Embrague],BDPREVENTIVA22[[Nº CAMIÓN]:[Nº CAMIÓN]],$D61,BDPREVENTIVA22[[Fecha entrada]:[Fecha entrada]],"&gt;=" &amp;$L$2,BDPREVENTIVA22[[Fecha Fin]:[Fecha Fin]],"&lt;="&amp;$L$3)&amp;" litros "&amp;BDPREVENTIVA22[[#Headers],[Liquido de Embrague]]&amp;", ")</f>
        <v/>
      </c>
      <c r="AZ61" t="str">
        <f>+IF(SUMIFS(BDPREVENTIVA22[Liquido Direccion],BDPREVENTIVA22[[Nº CAMIÓN]:[Nº CAMIÓN]],$D61,BDPREVENTIVA22[[Fecha entrada]:[Fecha entrada]],"&gt;=" &amp;$L$2,BDPREVENTIVA22[[Fecha Fin]:[Fecha Fin]],"&lt;="&amp;$L$3)=0,"",SUMIFS(BDPREVENTIVA22[Liquido Direccion],BDPREVENTIVA22[[Nº CAMIÓN]:[Nº CAMIÓN]],$D61,BDPREVENTIVA22[[Fecha entrada]:[Fecha entrada]],"&gt;=" &amp;$L$2,BDPREVENTIVA22[[Fecha Fin]:[Fecha Fin]],"&lt;="&amp;$L$3)&amp;" litros "&amp;BDPREVENTIVA22[[#Headers],[Liquido Direccion]]&amp;", ")</f>
        <v xml:space="preserve">2 litros Liquido Direccion, </v>
      </c>
      <c r="BA61" t="str">
        <f>+IF(SUMIFS(BDPREVENTIVA22[Liquido de Freno],BDPREVENTIVA22[[Nº CAMIÓN]:[Nº CAMIÓN]],$D61,BDPREVENTIVA22[[Fecha entrada]:[Fecha entrada]],"&gt;=" &amp;$L$2,BDPREVENTIVA22[[Fecha Fin]:[Fecha Fin]],"&lt;="&amp;$L$3)=0,"",SUMIFS(BDPREVENTIVA22[Liquido de Freno],BDPREVENTIVA22[[Nº CAMIÓN]:[Nº CAMIÓN]],$D61,BDPREVENTIVA22[[Fecha entrada]:[Fecha entrada]],"&gt;=" &amp;$L$2,BDPREVENTIVA22[[Fecha Fin]:[Fecha Fin]],"&lt;="&amp;$L$3)&amp;" litros "&amp;BDPREVENTIVA22[[#Headers],[Liquido de Freno]]&amp;", ")</f>
        <v/>
      </c>
      <c r="BB61" t="str">
        <f>+IF(SUMIFS(BDPREVENTIVA22[Agua Destilada],BDPREVENTIVA22[[Nº CAMIÓN]:[Nº CAMIÓN]],$D61,BDPREVENTIVA22[[Fecha entrada]:[Fecha entrada]],"&gt;=" &amp;$L$2,BDPREVENTIVA22[[Fecha Fin]:[Fecha Fin]],"&lt;="&amp;$L$3)=0,"",SUMIFS(BDPREVENTIVA22[Agua Destilada],BDPREVENTIVA22[[Nº CAMIÓN]:[Nº CAMIÓN]],$D61,BDPREVENTIVA22[[Fecha entrada]:[Fecha entrada]],"&gt;=" &amp;$L$2,BDPREVENTIVA22[[Fecha Fin]:[Fecha Fin]],"&lt;="&amp;$L$3)&amp;" litros "&amp;BDPREVENTIVA22[[#Headers],[Agua Destilada]]&amp;", ")</f>
        <v/>
      </c>
      <c r="BC61" t="str">
        <f>+IF(SUMIFS(BDPREVENTIVA22[Aceite Caja Cambios],BDPREVENTIVA22[[Nº CAMIÓN]:[Nº CAMIÓN]],$D61,BDPREVENTIVA22[[Fecha entrada]:[Fecha entrada]],"&gt;=" &amp;$L$2,BDPREVENTIVA22[[Fecha Fin]:[Fecha Fin]],"&lt;="&amp;$L$3)=0,"",SUMIFS(BDPREVENTIVA22[Aceite Caja Cambios],BDPREVENTIVA22[[Nº CAMIÓN]:[Nº CAMIÓN]],$D61,BDPREVENTIVA22[[Fecha entrada]:[Fecha entrada]],"&gt;=" &amp;$L$2,BDPREVENTIVA22[[Fecha Fin]:[Fecha Fin]],"&lt;="&amp;$L$3)&amp;" litros "&amp;BDPREVENTIVA22[[#Headers],[Aceite Caja Cambios]]&amp;", ")</f>
        <v/>
      </c>
      <c r="BD61" t="str">
        <f>+IF(SUMIFS(BDPREVENTIVA22[Acido Baterias],BDPREVENTIVA22[[Nº CAMIÓN]:[Nº CAMIÓN]],$D61,BDPREVENTIVA22[[Fecha entrada]:[Fecha entrada]],"&gt;=" &amp;$L$2,BDPREVENTIVA22[[Fecha Fin]:[Fecha Fin]],"&lt;="&amp;$L$3)=0,"",SUMIFS(BDPREVENTIVA22[Acido Baterias],BDPREVENTIVA22[[Nº CAMIÓN]:[Nº CAMIÓN]],$D61,BDPREVENTIVA22[[Fecha entrada]:[Fecha entrada]],"&gt;=" &amp;$L$2,BDPREVENTIVA22[[Fecha Fin]:[Fecha Fin]],"&lt;="&amp;$L$3)&amp;" litros "&amp;BDPREVENTIVA22[[#Headers],[Acido Baterias]]&amp;", ")</f>
        <v/>
      </c>
      <c r="BE61" t="str">
        <f>+IF(SUMIFS(BDPREVENTIVA22[Grasa],BDPREVENTIVA22[[Nº CAMIÓN]:[Nº CAMIÓN]],$D61,BDPREVENTIVA22[[Fecha entrada]:[Fecha entrada]],"&gt;=" &amp;$L$2,BDPREVENTIVA22[[Fecha Fin]:[Fecha Fin]],"&lt;="&amp;$L$3)=0,"",SUMIFS(BDPREVENTIVA22[Grasa],BDPREVENTIVA22[[Nº CAMIÓN]:[Nº CAMIÓN]],$D61,BDPREVENTIVA22[[Fecha entrada]:[Fecha entrada]],"&gt;=" &amp;$L$2,BDPREVENTIVA22[[Fecha Fin]:[Fecha Fin]],"&lt;="&amp;$L$3)&amp;" kilos "&amp;BDPREVENTIVA22[[#Headers],[Grasa]]&amp;", ")</f>
        <v/>
      </c>
      <c r="BF61" t="str">
        <f>+IF(SUMIFS(BDPREVENTIVA22[Filtro de Aceite],BDPREVENTIVA22[[Nº CAMIÓN]:[Nº CAMIÓN]],$D61,BDPREVENTIVA22[[Fecha entrada]:[Fecha entrada]],"&gt;=" &amp;$L$2,BDPREVENTIVA22[[Fecha Fin]:[Fecha Fin]],"&lt;="&amp;$L$3)=0,"",SUMIFS(BDPREVENTIVA22[Filtro de Aceite],BDPREVENTIVA22[[Nº CAMIÓN]:[Nº CAMIÓN]],$D61,BDPREVENTIVA22[[Fecha entrada]:[Fecha entrada]],"&gt;=" &amp;$L$2,BDPREVENTIVA22[[Fecha Fin]:[Fecha Fin]],"&lt;="&amp;$L$3)&amp;" uds "&amp;BDPREVENTIVA22[[#Headers],[Filtro de Aceite]]&amp;", ")</f>
        <v/>
      </c>
      <c r="BG61" t="str">
        <f>+IF(SUMIFS(BDPREVENTIVA22[Filtro de Aire],BDPREVENTIVA22[[Nº CAMIÓN]:[Nº CAMIÓN]],$D61,BDPREVENTIVA22[[Fecha entrada]:[Fecha entrada]],"&gt;=" &amp;$L$2,BDPREVENTIVA22[[Fecha Fin]:[Fecha Fin]],"&lt;="&amp;$L$3)=0,"",SUMIFS(BDPREVENTIVA22[Filtro de Aire],BDPREVENTIVA22[[Nº CAMIÓN]:[Nº CAMIÓN]],$D61,BDPREVENTIVA22[[Fecha entrada]:[Fecha entrada]],"&gt;=" &amp;$L$2,BDPREVENTIVA22[[Fecha Fin]:[Fecha Fin]],"&lt;="&amp;$L$3)&amp;" uds "&amp;BDPREVENTIVA22[[#Headers],[Filtro de Aire]]&amp;", ")</f>
        <v/>
      </c>
      <c r="BH61" t="str">
        <f>+IF(SUMIFS(BDPREVENTIVA22[Filtro de Gasoil],BDPREVENTIVA22[[Nº CAMIÓN]:[Nº CAMIÓN]],$D61,BDPREVENTIVA22[[Fecha entrada]:[Fecha entrada]],"&gt;=" &amp;$L$2,BDPREVENTIVA22[[Fecha Fin]:[Fecha Fin]],"&lt;="&amp;$L$3)=0,"",SUMIFS(BDPREVENTIVA22[Filtro de Gasoil],BDPREVENTIVA22[[Nº CAMIÓN]:[Nº CAMIÓN]],$D61,BDPREVENTIVA22[[Fecha entrada]:[Fecha entrada]],"&gt;=" &amp;$L$2,BDPREVENTIVA22[[Fecha Fin]:[Fecha Fin]],"&lt;="&amp;$L$3)&amp;" uds "&amp;BDPREVENTIVA22[[#Headers],[Filtro de Gasoil]]&amp;", ")</f>
        <v/>
      </c>
      <c r="BI61" t="str">
        <f>+IF(SUMIFS(BDPREVENTIVA22[Filtro Hidraulico],BDPREVENTIVA22[[Nº CAMIÓN]:[Nº CAMIÓN]],$D61,BDPREVENTIVA22[[Fecha entrada]:[Fecha entrada]],"&gt;=" &amp;$L$2,BDPREVENTIVA22[[Fecha Fin]:[Fecha Fin]],"&lt;="&amp;$L$3)=0,"",SUMIFS(BDPREVENTIVA22[Filtro Hidraulico],BDPREVENTIVA22[[Nº CAMIÓN]:[Nº CAMIÓN]],$D61,BDPREVENTIVA22[[Fecha entrada]:[Fecha entrada]],"&gt;=" &amp;$L$2,BDPREVENTIVA22[[Fecha Fin]:[Fecha Fin]],"&lt;="&amp;$L$3)&amp;" uds "&amp;BDPREVENTIVA22[[#Headers],[Filtro Hidraulico]]&amp;", ")</f>
        <v/>
      </c>
      <c r="BJ61" t="str">
        <f>+IF(SUMIFS(BDPREVENTIVA22[Filtro Separador de Gasoil],BDPREVENTIVA22[[Nº CAMIÓN]:[Nº CAMIÓN]],$D61,BDPREVENTIVA22[[Fecha entrada]:[Fecha entrada]],"&gt;=" &amp;$L$2,BDPREVENTIVA22[[Fecha Fin]:[Fecha Fin]],"&lt;="&amp;$L$3)=0,"",SUMIFS(BDPREVENTIVA22[Filtro Separador de Gasoil],BDPREVENTIVA22[[Nº CAMIÓN]:[Nº CAMIÓN]],$D61,BDPREVENTIVA22[[Fecha entrada]:[Fecha entrada]],"&gt;=" &amp;$L$2,BDPREVENTIVA22[[Fecha Fin]:[Fecha Fin]],"&lt;="&amp;$L$3)&amp;" uds "&amp;BDPREVENTIVA22[[#Headers],[Filtro Separador de Gasoil]]&amp;", ")</f>
        <v/>
      </c>
      <c r="BK61" t="str">
        <f>+IF(SUMIFS(BDPREVENTIVA22[Pre-Filtro de Gasoil],BDPREVENTIVA22[[Nº CAMIÓN]:[Nº CAMIÓN]],$D61,BDPREVENTIVA22[[Fecha entrada]:[Fecha entrada]],"&gt;=" &amp;$L$2,BDPREVENTIVA22[[Fecha Fin]:[Fecha Fin]],"&lt;="&amp;$L$3)=0,"",SUMIFS(BDPREVENTIVA22[Pre-Filtro de Gasoil],BDPREVENTIVA22[[Nº CAMIÓN]:[Nº CAMIÓN]],$D61,BDPREVENTIVA22[[Fecha entrada]:[Fecha entrada]],"&gt;=" &amp;$L$2,BDPREVENTIVA22[[Fecha Fin]:[Fecha Fin]],"&lt;="&amp;$L$3)&amp;" uds "&amp;BDPREVENTIVA22[[#Headers],[Pre-Filtro de Gasoil]]&amp;", ")</f>
        <v/>
      </c>
      <c r="EC61" t="e">
        <v>#NAME?</v>
      </c>
      <c r="ED61" t="e">
        <v>#NAME?</v>
      </c>
      <c r="EE61" t="e">
        <v>#NAME?</v>
      </c>
      <c r="EF61" t="e">
        <v>#NAME?</v>
      </c>
      <c r="EG61" t="e">
        <v>#NAME?</v>
      </c>
      <c r="EH61" t="e">
        <v>#NAME?</v>
      </c>
      <c r="EI61" t="e">
        <v>#NAME?</v>
      </c>
      <c r="EJ61" t="e">
        <v>#NAME?</v>
      </c>
      <c r="EK61" t="e">
        <v>#NAME?</v>
      </c>
      <c r="EL61" t="e">
        <v>#NAME?</v>
      </c>
      <c r="EM61" t="e">
        <v>#NAME?</v>
      </c>
      <c r="EN61" t="e">
        <v>#NAME?</v>
      </c>
      <c r="EO61" t="e">
        <v>#NAME?</v>
      </c>
      <c r="EP61" t="e">
        <v>#NAME?</v>
      </c>
      <c r="EQ61" t="e">
        <v>#NAME?</v>
      </c>
    </row>
    <row r="62" spans="1:147" ht="19.5" thickBot="1" x14ac:dyDescent="0.25">
      <c r="B62" s="549"/>
      <c r="C62" s="541"/>
      <c r="D62" s="52" t="s">
        <v>27</v>
      </c>
      <c r="E62" s="53"/>
      <c r="F62" s="54">
        <f>+SUM(F59:F61)</f>
        <v>3</v>
      </c>
      <c r="G62" s="54">
        <f>+SUM(G59:G61)</f>
        <v>0</v>
      </c>
      <c r="H62" s="54">
        <f>+SUM(H59:H61)</f>
        <v>0</v>
      </c>
      <c r="I62" s="54">
        <f>+SUM(I59:I61)</f>
        <v>3</v>
      </c>
      <c r="J62" s="54"/>
      <c r="K62" s="54"/>
      <c r="L62" s="118">
        <f>+SUM(L59:L61)</f>
        <v>3300</v>
      </c>
      <c r="M62" s="54"/>
      <c r="O62" s="49"/>
      <c r="P62" s="44"/>
      <c r="Q62" s="25"/>
      <c r="V62" s="44"/>
      <c r="AW62" t="str">
        <f>+IF(SUMIFS(BDPREVENTIVA22[Aceite Motor],BDPREVENTIVA22[[Nº CAMIÓN]:[Nº CAMIÓN]],$D62,BDPREVENTIVA22[[Fecha entrada]:[Fecha entrada]],"&gt;=" &amp;$L$2,BDPREVENTIVA22[[Fecha Fin]:[Fecha Fin]],"&lt;="&amp;$L$3)=0,"",SUMIFS(BDPREVENTIVA22[Aceite Motor],BDPREVENTIVA22[[Nº CAMIÓN]:[Nº CAMIÓN]],$D62,BDPREVENTIVA22[[Fecha entrada]:[Fecha entrada]],"&gt;=" &amp;$L$2,BDPREVENTIVA22[[Fecha Fin]:[Fecha Fin]],"&lt;="&amp;$L$3)&amp;" litros "&amp;BDPREVENTIVA22[[#Headers],[Aceite Motor]]&amp;", ")</f>
        <v/>
      </c>
      <c r="AX62" t="str">
        <f>+IF(SUMIFS(BDPREVENTIVA22[Anticongelante],BDPREVENTIVA22[[Nº CAMIÓN]:[Nº CAMIÓN]],$D62,BDPREVENTIVA22[[Fecha entrada]:[Fecha entrada]],"&gt;=" &amp;$L$2,BDPREVENTIVA22[[Fecha Fin]:[Fecha Fin]],"&lt;="&amp;$L$3)=0,"",SUMIFS(BDPREVENTIVA22[Anticongelante],BDPREVENTIVA22[[Nº CAMIÓN]:[Nº CAMIÓN]],$D62,BDPREVENTIVA22[[Fecha entrada]:[Fecha entrada]],"&gt;=" &amp;$L$2,BDPREVENTIVA22[[Fecha Fin]:[Fecha Fin]],"&lt;="&amp;$L$3)&amp;" litros "&amp;BDPREVENTIVA22[[#Headers],[Anticongelante]]&amp;", ")</f>
        <v/>
      </c>
      <c r="AY62" t="str">
        <f>+IF(SUMIFS(BDPREVENTIVA22[Liquido de Embrague],BDPREVENTIVA22[[Nº CAMIÓN]:[Nº CAMIÓN]],$D62,BDPREVENTIVA22[[Fecha entrada]:[Fecha entrada]],"&gt;=" &amp;$L$2,BDPREVENTIVA22[[Fecha Fin]:[Fecha Fin]],"&lt;="&amp;$L$3)=0,"",SUMIFS(BDPREVENTIVA22[Liquido de Embrague],BDPREVENTIVA22[[Nº CAMIÓN]:[Nº CAMIÓN]],$D62,BDPREVENTIVA22[[Fecha entrada]:[Fecha entrada]],"&gt;=" &amp;$L$2,BDPREVENTIVA22[[Fecha Fin]:[Fecha Fin]],"&lt;="&amp;$L$3)&amp;" litros "&amp;BDPREVENTIVA22[[#Headers],[Liquido de Embrague]]&amp;", ")</f>
        <v/>
      </c>
      <c r="AZ62" t="str">
        <f>+IF(SUMIFS(BDPREVENTIVA22[Liquido Direccion],BDPREVENTIVA22[[Nº CAMIÓN]:[Nº CAMIÓN]],$D62,BDPREVENTIVA22[[Fecha entrada]:[Fecha entrada]],"&gt;=" &amp;$L$2,BDPREVENTIVA22[[Fecha Fin]:[Fecha Fin]],"&lt;="&amp;$L$3)=0,"",SUMIFS(BDPREVENTIVA22[Liquido Direccion],BDPREVENTIVA22[[Nº CAMIÓN]:[Nº CAMIÓN]],$D62,BDPREVENTIVA22[[Fecha entrada]:[Fecha entrada]],"&gt;=" &amp;$L$2,BDPREVENTIVA22[[Fecha Fin]:[Fecha Fin]],"&lt;="&amp;$L$3)&amp;" litros "&amp;BDPREVENTIVA22[[#Headers],[Liquido Direccion]]&amp;", ")</f>
        <v/>
      </c>
      <c r="BA62" t="str">
        <f>+IF(SUMIFS(BDPREVENTIVA22[Liquido de Freno],BDPREVENTIVA22[[Nº CAMIÓN]:[Nº CAMIÓN]],$D62,BDPREVENTIVA22[[Fecha entrada]:[Fecha entrada]],"&gt;=" &amp;$L$2,BDPREVENTIVA22[[Fecha Fin]:[Fecha Fin]],"&lt;="&amp;$L$3)=0,"",SUMIFS(BDPREVENTIVA22[Liquido de Freno],BDPREVENTIVA22[[Nº CAMIÓN]:[Nº CAMIÓN]],$D62,BDPREVENTIVA22[[Fecha entrada]:[Fecha entrada]],"&gt;=" &amp;$L$2,BDPREVENTIVA22[[Fecha Fin]:[Fecha Fin]],"&lt;="&amp;$L$3)&amp;" litros "&amp;BDPREVENTIVA22[[#Headers],[Liquido de Freno]]&amp;", ")</f>
        <v/>
      </c>
      <c r="BB62" t="str">
        <f>+IF(SUMIFS(BDPREVENTIVA22[Agua Destilada],BDPREVENTIVA22[[Nº CAMIÓN]:[Nº CAMIÓN]],$D62,BDPREVENTIVA22[[Fecha entrada]:[Fecha entrada]],"&gt;=" &amp;$L$2,BDPREVENTIVA22[[Fecha Fin]:[Fecha Fin]],"&lt;="&amp;$L$3)=0,"",SUMIFS(BDPREVENTIVA22[Agua Destilada],BDPREVENTIVA22[[Nº CAMIÓN]:[Nº CAMIÓN]],$D62,BDPREVENTIVA22[[Fecha entrada]:[Fecha entrada]],"&gt;=" &amp;$L$2,BDPREVENTIVA22[[Fecha Fin]:[Fecha Fin]],"&lt;="&amp;$L$3)&amp;" litros "&amp;BDPREVENTIVA22[[#Headers],[Agua Destilada]]&amp;", ")</f>
        <v/>
      </c>
      <c r="BC62" t="str">
        <f>+IF(SUMIFS(BDPREVENTIVA22[Aceite Caja Cambios],BDPREVENTIVA22[[Nº CAMIÓN]:[Nº CAMIÓN]],$D62,BDPREVENTIVA22[[Fecha entrada]:[Fecha entrada]],"&gt;=" &amp;$L$2,BDPREVENTIVA22[[Fecha Fin]:[Fecha Fin]],"&lt;="&amp;$L$3)=0,"",SUMIFS(BDPREVENTIVA22[Aceite Caja Cambios],BDPREVENTIVA22[[Nº CAMIÓN]:[Nº CAMIÓN]],$D62,BDPREVENTIVA22[[Fecha entrada]:[Fecha entrada]],"&gt;=" &amp;$L$2,BDPREVENTIVA22[[Fecha Fin]:[Fecha Fin]],"&lt;="&amp;$L$3)&amp;" litros "&amp;BDPREVENTIVA22[[#Headers],[Aceite Caja Cambios]]&amp;", ")</f>
        <v/>
      </c>
      <c r="BD62" t="str">
        <f>+IF(SUMIFS(BDPREVENTIVA22[Acido Baterias],BDPREVENTIVA22[[Nº CAMIÓN]:[Nº CAMIÓN]],$D62,BDPREVENTIVA22[[Fecha entrada]:[Fecha entrada]],"&gt;=" &amp;$L$2,BDPREVENTIVA22[[Fecha Fin]:[Fecha Fin]],"&lt;="&amp;$L$3)=0,"",SUMIFS(BDPREVENTIVA22[Acido Baterias],BDPREVENTIVA22[[Nº CAMIÓN]:[Nº CAMIÓN]],$D62,BDPREVENTIVA22[[Fecha entrada]:[Fecha entrada]],"&gt;=" &amp;$L$2,BDPREVENTIVA22[[Fecha Fin]:[Fecha Fin]],"&lt;="&amp;$L$3)&amp;" litros "&amp;BDPREVENTIVA22[[#Headers],[Acido Baterias]]&amp;", ")</f>
        <v/>
      </c>
      <c r="BE62" t="str">
        <f>+IF(SUMIFS(BDPREVENTIVA22[Grasa],BDPREVENTIVA22[[Nº CAMIÓN]:[Nº CAMIÓN]],$D62,BDPREVENTIVA22[[Fecha entrada]:[Fecha entrada]],"&gt;=" &amp;$L$2,BDPREVENTIVA22[[Fecha Fin]:[Fecha Fin]],"&lt;="&amp;$L$3)=0,"",SUMIFS(BDPREVENTIVA22[Grasa],BDPREVENTIVA22[[Nº CAMIÓN]:[Nº CAMIÓN]],$D62,BDPREVENTIVA22[[Fecha entrada]:[Fecha entrada]],"&gt;=" &amp;$L$2,BDPREVENTIVA22[[Fecha Fin]:[Fecha Fin]],"&lt;="&amp;$L$3)&amp;" kilos "&amp;BDPREVENTIVA22[[#Headers],[Grasa]]&amp;", ")</f>
        <v/>
      </c>
      <c r="BF62" t="str">
        <f>+IF(SUMIFS(BDPREVENTIVA22[Filtro de Aceite],BDPREVENTIVA22[[Nº CAMIÓN]:[Nº CAMIÓN]],$D62,BDPREVENTIVA22[[Fecha entrada]:[Fecha entrada]],"&gt;=" &amp;$L$2,BDPREVENTIVA22[[Fecha Fin]:[Fecha Fin]],"&lt;="&amp;$L$3)=0,"",SUMIFS(BDPREVENTIVA22[Filtro de Aceite],BDPREVENTIVA22[[Nº CAMIÓN]:[Nº CAMIÓN]],$D62,BDPREVENTIVA22[[Fecha entrada]:[Fecha entrada]],"&gt;=" &amp;$L$2,BDPREVENTIVA22[[Fecha Fin]:[Fecha Fin]],"&lt;="&amp;$L$3)&amp;" uds "&amp;BDPREVENTIVA22[[#Headers],[Filtro de Aceite]]&amp;", ")</f>
        <v/>
      </c>
      <c r="BG62" t="str">
        <f>+IF(SUMIFS(BDPREVENTIVA22[Filtro de Aire],BDPREVENTIVA22[[Nº CAMIÓN]:[Nº CAMIÓN]],$D62,BDPREVENTIVA22[[Fecha entrada]:[Fecha entrada]],"&gt;=" &amp;$L$2,BDPREVENTIVA22[[Fecha Fin]:[Fecha Fin]],"&lt;="&amp;$L$3)=0,"",SUMIFS(BDPREVENTIVA22[Filtro de Aire],BDPREVENTIVA22[[Nº CAMIÓN]:[Nº CAMIÓN]],$D62,BDPREVENTIVA22[[Fecha entrada]:[Fecha entrada]],"&gt;=" &amp;$L$2,BDPREVENTIVA22[[Fecha Fin]:[Fecha Fin]],"&lt;="&amp;$L$3)&amp;" uds "&amp;BDPREVENTIVA22[[#Headers],[Filtro de Aire]]&amp;", ")</f>
        <v/>
      </c>
      <c r="BH62" t="str">
        <f>+IF(SUMIFS(BDPREVENTIVA22[Filtro de Gasoil],BDPREVENTIVA22[[Nº CAMIÓN]:[Nº CAMIÓN]],$D62,BDPREVENTIVA22[[Fecha entrada]:[Fecha entrada]],"&gt;=" &amp;$L$2,BDPREVENTIVA22[[Fecha Fin]:[Fecha Fin]],"&lt;="&amp;$L$3)=0,"",SUMIFS(BDPREVENTIVA22[Filtro de Gasoil],BDPREVENTIVA22[[Nº CAMIÓN]:[Nº CAMIÓN]],$D62,BDPREVENTIVA22[[Fecha entrada]:[Fecha entrada]],"&gt;=" &amp;$L$2,BDPREVENTIVA22[[Fecha Fin]:[Fecha Fin]],"&lt;="&amp;$L$3)&amp;" uds "&amp;BDPREVENTIVA22[[#Headers],[Filtro de Gasoil]]&amp;", ")</f>
        <v/>
      </c>
      <c r="BI62" t="str">
        <f>+IF(SUMIFS(BDPREVENTIVA22[Filtro Hidraulico],BDPREVENTIVA22[[Nº CAMIÓN]:[Nº CAMIÓN]],$D62,BDPREVENTIVA22[[Fecha entrada]:[Fecha entrada]],"&gt;=" &amp;$L$2,BDPREVENTIVA22[[Fecha Fin]:[Fecha Fin]],"&lt;="&amp;$L$3)=0,"",SUMIFS(BDPREVENTIVA22[Filtro Hidraulico],BDPREVENTIVA22[[Nº CAMIÓN]:[Nº CAMIÓN]],$D62,BDPREVENTIVA22[[Fecha entrada]:[Fecha entrada]],"&gt;=" &amp;$L$2,BDPREVENTIVA22[[Fecha Fin]:[Fecha Fin]],"&lt;="&amp;$L$3)&amp;" uds "&amp;BDPREVENTIVA22[[#Headers],[Filtro Hidraulico]]&amp;", ")</f>
        <v/>
      </c>
      <c r="BJ62" t="str">
        <f>+IF(SUMIFS(BDPREVENTIVA22[Filtro Separador de Gasoil],BDPREVENTIVA22[[Nº CAMIÓN]:[Nº CAMIÓN]],$D62,BDPREVENTIVA22[[Fecha entrada]:[Fecha entrada]],"&gt;=" &amp;$L$2,BDPREVENTIVA22[[Fecha Fin]:[Fecha Fin]],"&lt;="&amp;$L$3)=0,"",SUMIFS(BDPREVENTIVA22[Filtro Separador de Gasoil],BDPREVENTIVA22[[Nº CAMIÓN]:[Nº CAMIÓN]],$D62,BDPREVENTIVA22[[Fecha entrada]:[Fecha entrada]],"&gt;=" &amp;$L$2,BDPREVENTIVA22[[Fecha Fin]:[Fecha Fin]],"&lt;="&amp;$L$3)&amp;" uds "&amp;BDPREVENTIVA22[[#Headers],[Filtro Separador de Gasoil]]&amp;", ")</f>
        <v/>
      </c>
      <c r="BK62" t="str">
        <f>+IF(SUMIFS(BDPREVENTIVA22[Pre-Filtro de Gasoil],BDPREVENTIVA22[[Nº CAMIÓN]:[Nº CAMIÓN]],$D62,BDPREVENTIVA22[[Fecha entrada]:[Fecha entrada]],"&gt;=" &amp;$L$2,BDPREVENTIVA22[[Fecha Fin]:[Fecha Fin]],"&lt;="&amp;$L$3)=0,"",SUMIFS(BDPREVENTIVA22[Pre-Filtro de Gasoil],BDPREVENTIVA22[[Nº CAMIÓN]:[Nº CAMIÓN]],$D62,BDPREVENTIVA22[[Fecha entrada]:[Fecha entrada]],"&gt;=" &amp;$L$2,BDPREVENTIVA22[[Fecha Fin]:[Fecha Fin]],"&lt;="&amp;$L$3)&amp;" uds "&amp;BDPREVENTIVA22[[#Headers],[Pre-Filtro de Gasoil]]&amp;", ")</f>
        <v/>
      </c>
      <c r="EC62" t="e">
        <v>#NAME?</v>
      </c>
      <c r="ED62" t="e">
        <v>#NAME?</v>
      </c>
      <c r="EE62" t="e">
        <v>#NAME?</v>
      </c>
      <c r="EF62" t="e">
        <v>#NAME?</v>
      </c>
      <c r="EG62" t="e">
        <v>#NAME?</v>
      </c>
      <c r="EH62" t="e">
        <v>#NAME?</v>
      </c>
      <c r="EI62" t="e">
        <v>#NAME?</v>
      </c>
      <c r="EJ62" t="e">
        <v>#NAME?</v>
      </c>
      <c r="EK62" t="e">
        <v>#NAME?</v>
      </c>
      <c r="EL62" t="e">
        <v>#NAME?</v>
      </c>
      <c r="EM62" t="e">
        <v>#NAME?</v>
      </c>
      <c r="EN62" t="e">
        <v>#NAME?</v>
      </c>
      <c r="EO62" t="e">
        <v>#NAME?</v>
      </c>
      <c r="EP62" t="e">
        <v>#NAME?</v>
      </c>
      <c r="EQ62" t="e">
        <v>#NAME?</v>
      </c>
    </row>
    <row r="63" spans="1:147" s="14" customFormat="1" ht="40.9" customHeight="1" thickBot="1" x14ac:dyDescent="0.3">
      <c r="A63" s="56"/>
      <c r="B63" s="295" t="s">
        <v>607</v>
      </c>
      <c r="C63" s="221" t="s">
        <v>608</v>
      </c>
      <c r="D63" s="46" t="s">
        <v>609</v>
      </c>
      <c r="E63" s="47">
        <v>981367</v>
      </c>
      <c r="F63" s="47">
        <f>+COUNTIFS(BDPREVENTIVA22[[Nº CAMIÓN]:[Nº CAMIÓN]],$D63,BDPREVENTIVA22[[Fecha entrada]:[Fecha entrada]],"&gt;=" &amp;$L$2,BDPREVENTIVA22[[Fecha Fin]:[Fecha Fin]],"&lt;="&amp;$L$3,BDPREVENTIVA22[[Tipo de Mantenimiento]:[Tipo de Mantenimiento]],"Mensual")</f>
        <v>1</v>
      </c>
      <c r="G63" s="47">
        <f>+COUNTIFS(BDPREVENTIVA22[[Nº CAMIÓN]:[Nº CAMIÓN]],$D63,BDPREVENTIVA22[[Fecha entrada]:[Fecha entrada]],"&gt;=" &amp;$L$2,BDPREVENTIVA22[[Fecha Fin]:[Fecha Fin]],"&lt;="&amp;$L$3,BDPREVENTIVA22[[Tipo de Mantenimiento]:[Tipo de Mantenimiento]],"Semestral")+COUNTIFS(BDPREVENTIVA22[[Nº CAMIÓN]:[Nº CAMIÓN]],$D63,BDPREVENTIVA22[[Fecha entrada]:[Fecha entrada]],"&gt;=" &amp;$L$2,BDPREVENTIVA22[[Fecha Fin]:[Fecha Fin]],"&lt;="&amp;$L$3,BDPREVENTIVA22[[Tipo de Mantenimiento]:[Tipo de Mantenimiento]],"Cuatrimestral")</f>
        <v>0</v>
      </c>
      <c r="H63" s="47">
        <f>+COUNTIFS(BDPREVENTIVA22[[Nº CAMIÓN]:[Nº CAMIÓN]],$D63,BDPREVENTIVA22[[Fecha entrada]:[Fecha entrada]],"&gt;=" &amp;$L$2,BDPREVENTIVA22[[Fecha Fin]:[Fecha Fin]],"&lt;="&amp;$L$3,BDPREVENTIVA22[[Tipo de Mantenimiento]:[Tipo de Mantenimiento]],"Anual")</f>
        <v>0</v>
      </c>
      <c r="I63" s="47">
        <f>+SUM(F63:H63)</f>
        <v>1</v>
      </c>
      <c r="J63" s="47" t="str">
        <f>+IF(COUNTIFS(BDPREVENTIVA22[Tall/Rep],AUSERD,BDPREVENTIVA22[Nº CAMIÓN],$D63,BDPREVENTIVA22[[Fecha entrada]:[Fecha entrada]],"&gt;=" &amp;$L$2,BDPREVENTIVA22[[Fecha Fin]:[Fecha Fin]],"&lt;="&amp;$L$3)=0,"",COUNTIFS(BDPREVENTIVA22[Tall/Rep],AUSERD,BDPREVENTIVA22[Nº CAMIÓN],$D63,BDPREVENTIVA22[[Fecha entrada]:[Fecha entrada]],"&gt;=" &amp;$L$2,BDPREVENTIVA22[[Fecha Fin]:[Fecha Fin]],"&lt;="&amp;$L$3)&amp;" "&amp;AUSERD&amp;", ")&amp;IF(COUNTIFS(BDPREVENTIVA22[Tall/Rep],AAIUN,BDPREVENTIVA22[Nº CAMIÓN],$D63,BDPREVENTIVA22[[Fecha entrada]:[Fecha entrada]],"&gt;=" &amp;$L$2,BDPREVENTIVA22[[Fecha Fin]:[Fecha Fin]],"&lt;="&amp;$L$3)=0,"",COUNTIFS(BDPREVENTIVA22[Tall/Rep],AAIUN,BDPREVENTIVA22[Nº CAMIÓN],$D63,BDPREVENTIVA22[[Fecha entrada]:[Fecha entrada]],"&gt;=" &amp;$L$2,BDPREVENTIVA22[[Fecha Fin]:[Fecha Fin]],"&lt;="&amp;$L$3)&amp;" "&amp;AAIUN&amp;", ")&amp;IF(COUNTIFS(BDPREVENTIVA22[Tall/Rep],BOUJDUR,BDPREVENTIVA22[Nº CAMIÓN],$D63,BDPREVENTIVA22[[Fecha entrada]:[Fecha entrada]],"&gt;=" &amp;$L$2,BDPREVENTIVA22[[Fecha Fin]:[Fecha Fin]],"&lt;="&amp;$L$3)=0,"",COUNTIFS(BDPREVENTIVA22[Tall/Rep],BOUJDUR,BDPREVENTIVA22[Nº CAMIÓN],$D63,BDPREVENTIVA22[[Fecha entrada]:[Fecha entrada]],"&gt;=" &amp;$L$2,BDPREVENTIVA22[[Fecha Fin]:[Fecha Fin]],"&lt;="&amp;$L$3)&amp;" "&amp;BOUJDUR&amp;", ")&amp;IF(COUNTIFS(BDPREVENTIVA22[Tall/Rep],ATC,BDPREVENTIVA22[Nº CAMIÓN],$D63,BDPREVENTIVA22[[Fecha entrada]:[Fecha entrada]],"&gt;=" &amp;$L$2,BDPREVENTIVA22[[Fecha Fin]:[Fecha Fin]],"&lt;="&amp;$L$3)=0,"",COUNTIFS(BDPREVENTIVA22[Tall/Rep],ATC,BDPREVENTIVA22[Nº CAMIÓN],$D63,BDPREVENTIVA22[[Fecha entrada]:[Fecha entrada]],"&gt;=" &amp;$L$2,BDPREVENTIVA22[[Fecha Fin]:[Fecha Fin]],"&lt;="&amp;$L$3)&amp;" "&amp;ATC&amp;", ")&amp;IF(COUNTIFS(BDPREVENTIVA22[Tall/Rep],SMARA,BDPREVENTIVA22[Nº CAMIÓN],$D63,BDPREVENTIVA22[[Fecha entrada]:[Fecha entrada]],"&gt;=" &amp;$L$2,BDPREVENTIVA22[[Fecha Fin]:[Fecha Fin]],"&lt;="&amp;$L$3)=0,"",COUNTIFS(BDPREVENTIVA22[Tall/Rep],SMARA,BDPREVENTIVA22[Nº CAMIÓN],$D63,BDPREVENTIVA22[[Fecha entrada]:[Fecha entrada]],"&gt;=" &amp;$L$2,BDPREVENTIVA22[[Fecha Fin]:[Fecha Fin]],"&lt;="&amp;$L$3)&amp;" "&amp;SMARA&amp;", ")&amp;IF(COUNTIFS(BDPREVENTIVA22[Tall/Rep],DAJLA,BDPREVENTIVA22[Nº CAMIÓN],$D63,BDPREVENTIVA22[[Fecha entrada]:[Fecha entrada]],"&gt;=" &amp;$L$2,BDPREVENTIVA22[[Fecha Fin]:[Fecha Fin]],"&lt;="&amp;$L$3)=0,"",COUNTIFS(BDPREVENTIVA22[Tall/Rep],DAJLA,BDPREVENTIVA22[Nº CAMIÓN],$D63,BDPREVENTIVA22[[Fecha entrada]:[Fecha entrada]],"&gt;=" &amp;$L$2,BDPREVENTIVA22[[Fecha Fin]:[Fecha Fin]],"&lt;="&amp;$L$3)&amp;" "&amp;DAJLA&amp;", ")&amp;IF(COUNTIFS(BDPREVENTIVA22[Tall/Rep],TRANSPORT,BDPREVENTIVA22[Nº CAMIÓN],$D63,BDPREVENTIVA22[[Fecha entrada]:[Fecha entrada]],"&gt;=" &amp;$L$2,BDPREVENTIVA22[[Fecha Fin]:[Fecha Fin]],"&lt;="&amp;$L$3)=0,"",COUNTIFS(BDPREVENTIVA22[Tall/Rep],TRANSPORT,BDPREVENTIVA22[Nº CAMIÓN],$D63,BDPREVENTIVA22[[Fecha entrada]:[Fecha entrada]],"&gt;=" &amp;$L$2,BDPREVENTIVA22[[Fecha Fin]:[Fecha Fin]],"&lt;="&amp;$L$3)&amp;" "&amp;TRANSPORT&amp;", ")</f>
        <v xml:space="preserve">1 ATC RABUNI, </v>
      </c>
      <c r="K63" s="222" t="str">
        <f t="shared" ref="K63:K65" si="19">+IFERROR(CONCATENATE(AW63,AX63,AY63,AZ63,BA63,BB63,BC63,BD63,BE63,BF63,BG63,BH63,BI63,BJ63,BK63),"")</f>
        <v/>
      </c>
      <c r="L63" s="223" t="str">
        <f>+IF(SUMIFS(BDPREVENTIVA22[[coste mantenimiento]:[coste mantenimiento]],BDPREVENTIVA22[[Nº CAMIÓN]:[Nº CAMIÓN]],$D63,BDPREVENTIVA22[Fecha entrada],"&gt;="&amp;$L$2,BDPREVENTIVA22[Fecha entrada],"&lt;="&amp;$L$3)=0,"",SUMIFS(BDPREVENTIVA22[[coste mantenimiento]:[coste mantenimiento]],BDPREVENTIVA22[[Nº CAMIÓN]:[Nº CAMIÓN]],$D63,BDPREVENTIVA22[Fecha entrada],"&gt;="&amp;$L$2,BDPREVENTIVA22[Fecha entrada],"&lt;="&amp;$L$3))</f>
        <v/>
      </c>
      <c r="M63" s="47"/>
      <c r="N63" s="56"/>
      <c r="O63" s="9"/>
      <c r="P63" s="9"/>
      <c r="Q63" s="9"/>
      <c r="R63" s="9"/>
      <c r="S63" s="9"/>
      <c r="T63" s="9"/>
      <c r="U63" s="9"/>
      <c r="V63" s="50"/>
      <c r="AW63" t="str">
        <f>+IF(SUMIFS(BDPREVENTIVA22[Aceite Motor],BDPREVENTIVA22[[Nº CAMIÓN]:[Nº CAMIÓN]],$D63,BDPREVENTIVA22[[Fecha entrada]:[Fecha entrada]],"&gt;=" &amp;$L$2,BDPREVENTIVA22[[Fecha Fin]:[Fecha Fin]],"&lt;="&amp;$L$3)=0,"",SUMIFS(BDPREVENTIVA22[Aceite Motor],BDPREVENTIVA22[[Nº CAMIÓN]:[Nº CAMIÓN]],$D63,BDPREVENTIVA22[[Fecha entrada]:[Fecha entrada]],"&gt;=" &amp;$L$2,BDPREVENTIVA22[[Fecha Fin]:[Fecha Fin]],"&lt;="&amp;$L$3)&amp;" litros "&amp;BDPREVENTIVA22[[#Headers],[Aceite Motor]]&amp;", ")</f>
        <v/>
      </c>
      <c r="AX63" t="str">
        <f>+IF(SUMIFS(BDPREVENTIVA22[Anticongelante],BDPREVENTIVA22[[Nº CAMIÓN]:[Nº CAMIÓN]],$D63,BDPREVENTIVA22[[Fecha entrada]:[Fecha entrada]],"&gt;=" &amp;$L$2,BDPREVENTIVA22[[Fecha Fin]:[Fecha Fin]],"&lt;="&amp;$L$3)=0,"",SUMIFS(BDPREVENTIVA22[Anticongelante],BDPREVENTIVA22[[Nº CAMIÓN]:[Nº CAMIÓN]],$D63,BDPREVENTIVA22[[Fecha entrada]:[Fecha entrada]],"&gt;=" &amp;$L$2,BDPREVENTIVA22[[Fecha Fin]:[Fecha Fin]],"&lt;="&amp;$L$3)&amp;" litros "&amp;BDPREVENTIVA22[[#Headers],[Anticongelante]]&amp;", ")</f>
        <v/>
      </c>
      <c r="AY63" t="str">
        <f>+IF(SUMIFS(BDPREVENTIVA22[Liquido de Embrague],BDPREVENTIVA22[[Nº CAMIÓN]:[Nº CAMIÓN]],$D63,BDPREVENTIVA22[[Fecha entrada]:[Fecha entrada]],"&gt;=" &amp;$L$2,BDPREVENTIVA22[[Fecha Fin]:[Fecha Fin]],"&lt;="&amp;$L$3)=0,"",SUMIFS(BDPREVENTIVA22[Liquido de Embrague],BDPREVENTIVA22[[Nº CAMIÓN]:[Nº CAMIÓN]],$D63,BDPREVENTIVA22[[Fecha entrada]:[Fecha entrada]],"&gt;=" &amp;$L$2,BDPREVENTIVA22[[Fecha Fin]:[Fecha Fin]],"&lt;="&amp;$L$3)&amp;" litros "&amp;BDPREVENTIVA22[[#Headers],[Liquido de Embrague]]&amp;", ")</f>
        <v/>
      </c>
      <c r="AZ63" t="str">
        <f>+IF(SUMIFS(BDPREVENTIVA22[Liquido Direccion],BDPREVENTIVA22[[Nº CAMIÓN]:[Nº CAMIÓN]],$D63,BDPREVENTIVA22[[Fecha entrada]:[Fecha entrada]],"&gt;=" &amp;$L$2,BDPREVENTIVA22[[Fecha Fin]:[Fecha Fin]],"&lt;="&amp;$L$3)=0,"",SUMIFS(BDPREVENTIVA22[Liquido Direccion],BDPREVENTIVA22[[Nº CAMIÓN]:[Nº CAMIÓN]],$D63,BDPREVENTIVA22[[Fecha entrada]:[Fecha entrada]],"&gt;=" &amp;$L$2,BDPREVENTIVA22[[Fecha Fin]:[Fecha Fin]],"&lt;="&amp;$L$3)&amp;" litros "&amp;BDPREVENTIVA22[[#Headers],[Liquido Direccion]]&amp;", ")</f>
        <v/>
      </c>
      <c r="BA63" t="str">
        <f>+IF(SUMIFS(BDPREVENTIVA22[Liquido de Freno],BDPREVENTIVA22[[Nº CAMIÓN]:[Nº CAMIÓN]],$D63,BDPREVENTIVA22[[Fecha entrada]:[Fecha entrada]],"&gt;=" &amp;$L$2,BDPREVENTIVA22[[Fecha Fin]:[Fecha Fin]],"&lt;="&amp;$L$3)=0,"",SUMIFS(BDPREVENTIVA22[Liquido de Freno],BDPREVENTIVA22[[Nº CAMIÓN]:[Nº CAMIÓN]],$D63,BDPREVENTIVA22[[Fecha entrada]:[Fecha entrada]],"&gt;=" &amp;$L$2,BDPREVENTIVA22[[Fecha Fin]:[Fecha Fin]],"&lt;="&amp;$L$3)&amp;" litros "&amp;BDPREVENTIVA22[[#Headers],[Liquido de Freno]]&amp;", ")</f>
        <v/>
      </c>
      <c r="BB63" t="str">
        <f>+IF(SUMIFS(BDPREVENTIVA22[Agua Destilada],BDPREVENTIVA22[[Nº CAMIÓN]:[Nº CAMIÓN]],$D63,BDPREVENTIVA22[[Fecha entrada]:[Fecha entrada]],"&gt;=" &amp;$L$2,BDPREVENTIVA22[[Fecha Fin]:[Fecha Fin]],"&lt;="&amp;$L$3)=0,"",SUMIFS(BDPREVENTIVA22[Agua Destilada],BDPREVENTIVA22[[Nº CAMIÓN]:[Nº CAMIÓN]],$D63,BDPREVENTIVA22[[Fecha entrada]:[Fecha entrada]],"&gt;=" &amp;$L$2,BDPREVENTIVA22[[Fecha Fin]:[Fecha Fin]],"&lt;="&amp;$L$3)&amp;" litros "&amp;BDPREVENTIVA22[[#Headers],[Agua Destilada]]&amp;", ")</f>
        <v/>
      </c>
      <c r="BC63" t="str">
        <f>+IF(SUMIFS(BDPREVENTIVA22[Aceite Caja Cambios],BDPREVENTIVA22[[Nº CAMIÓN]:[Nº CAMIÓN]],$D63,BDPREVENTIVA22[[Fecha entrada]:[Fecha entrada]],"&gt;=" &amp;$L$2,BDPREVENTIVA22[[Fecha Fin]:[Fecha Fin]],"&lt;="&amp;$L$3)=0,"",SUMIFS(BDPREVENTIVA22[Aceite Caja Cambios],BDPREVENTIVA22[[Nº CAMIÓN]:[Nº CAMIÓN]],$D63,BDPREVENTIVA22[[Fecha entrada]:[Fecha entrada]],"&gt;=" &amp;$L$2,BDPREVENTIVA22[[Fecha Fin]:[Fecha Fin]],"&lt;="&amp;$L$3)&amp;" litros "&amp;BDPREVENTIVA22[[#Headers],[Aceite Caja Cambios]]&amp;", ")</f>
        <v/>
      </c>
      <c r="BD63" t="str">
        <f>+IF(SUMIFS(BDPREVENTIVA22[Acido Baterias],BDPREVENTIVA22[[Nº CAMIÓN]:[Nº CAMIÓN]],$D63,BDPREVENTIVA22[[Fecha entrada]:[Fecha entrada]],"&gt;=" &amp;$L$2,BDPREVENTIVA22[[Fecha Fin]:[Fecha Fin]],"&lt;="&amp;$L$3)=0,"",SUMIFS(BDPREVENTIVA22[Acido Baterias],BDPREVENTIVA22[[Nº CAMIÓN]:[Nº CAMIÓN]],$D63,BDPREVENTIVA22[[Fecha entrada]:[Fecha entrada]],"&gt;=" &amp;$L$2,BDPREVENTIVA22[[Fecha Fin]:[Fecha Fin]],"&lt;="&amp;$L$3)&amp;" litros "&amp;BDPREVENTIVA22[[#Headers],[Acido Baterias]]&amp;", ")</f>
        <v/>
      </c>
      <c r="BE63" t="str">
        <f>+IF(SUMIFS(BDPREVENTIVA22[Grasa],BDPREVENTIVA22[[Nº CAMIÓN]:[Nº CAMIÓN]],$D63,BDPREVENTIVA22[[Fecha entrada]:[Fecha entrada]],"&gt;=" &amp;$L$2,BDPREVENTIVA22[[Fecha Fin]:[Fecha Fin]],"&lt;="&amp;$L$3)=0,"",SUMIFS(BDPREVENTIVA22[Grasa],BDPREVENTIVA22[[Nº CAMIÓN]:[Nº CAMIÓN]],$D63,BDPREVENTIVA22[[Fecha entrada]:[Fecha entrada]],"&gt;=" &amp;$L$2,BDPREVENTIVA22[[Fecha Fin]:[Fecha Fin]],"&lt;="&amp;$L$3)&amp;" kilos "&amp;BDPREVENTIVA22[[#Headers],[Grasa]]&amp;", ")</f>
        <v/>
      </c>
      <c r="BF63" t="str">
        <f>+IF(SUMIFS(BDPREVENTIVA22[Filtro de Aceite],BDPREVENTIVA22[[Nº CAMIÓN]:[Nº CAMIÓN]],$D63,BDPREVENTIVA22[[Fecha entrada]:[Fecha entrada]],"&gt;=" &amp;$L$2,BDPREVENTIVA22[[Fecha Fin]:[Fecha Fin]],"&lt;="&amp;$L$3)=0,"",SUMIFS(BDPREVENTIVA22[Filtro de Aceite],BDPREVENTIVA22[[Nº CAMIÓN]:[Nº CAMIÓN]],$D63,BDPREVENTIVA22[[Fecha entrada]:[Fecha entrada]],"&gt;=" &amp;$L$2,BDPREVENTIVA22[[Fecha Fin]:[Fecha Fin]],"&lt;="&amp;$L$3)&amp;" uds "&amp;BDPREVENTIVA22[[#Headers],[Filtro de Aceite]]&amp;", ")</f>
        <v/>
      </c>
      <c r="BG63" t="str">
        <f>+IF(SUMIFS(BDPREVENTIVA22[Filtro de Aire],BDPREVENTIVA22[[Nº CAMIÓN]:[Nº CAMIÓN]],$D63,BDPREVENTIVA22[[Fecha entrada]:[Fecha entrada]],"&gt;=" &amp;$L$2,BDPREVENTIVA22[[Fecha Fin]:[Fecha Fin]],"&lt;="&amp;$L$3)=0,"",SUMIFS(BDPREVENTIVA22[Filtro de Aire],BDPREVENTIVA22[[Nº CAMIÓN]:[Nº CAMIÓN]],$D63,BDPREVENTIVA22[[Fecha entrada]:[Fecha entrada]],"&gt;=" &amp;$L$2,BDPREVENTIVA22[[Fecha Fin]:[Fecha Fin]],"&lt;="&amp;$L$3)&amp;" uds "&amp;BDPREVENTIVA22[[#Headers],[Filtro de Aire]]&amp;", ")</f>
        <v/>
      </c>
      <c r="BH63" t="str">
        <f>+IF(SUMIFS(BDPREVENTIVA22[Filtro de Gasoil],BDPREVENTIVA22[[Nº CAMIÓN]:[Nº CAMIÓN]],$D63,BDPREVENTIVA22[[Fecha entrada]:[Fecha entrada]],"&gt;=" &amp;$L$2,BDPREVENTIVA22[[Fecha Fin]:[Fecha Fin]],"&lt;="&amp;$L$3)=0,"",SUMIFS(BDPREVENTIVA22[Filtro de Gasoil],BDPREVENTIVA22[[Nº CAMIÓN]:[Nº CAMIÓN]],$D63,BDPREVENTIVA22[[Fecha entrada]:[Fecha entrada]],"&gt;=" &amp;$L$2,BDPREVENTIVA22[[Fecha Fin]:[Fecha Fin]],"&lt;="&amp;$L$3)&amp;" uds "&amp;BDPREVENTIVA22[[#Headers],[Filtro de Gasoil]]&amp;", ")</f>
        <v/>
      </c>
      <c r="BI63" t="str">
        <f>+IF(SUMIFS(BDPREVENTIVA22[Filtro Hidraulico],BDPREVENTIVA22[[Nº CAMIÓN]:[Nº CAMIÓN]],$D63,BDPREVENTIVA22[[Fecha entrada]:[Fecha entrada]],"&gt;=" &amp;$L$2,BDPREVENTIVA22[[Fecha Fin]:[Fecha Fin]],"&lt;="&amp;$L$3)=0,"",SUMIFS(BDPREVENTIVA22[Filtro Hidraulico],BDPREVENTIVA22[[Nº CAMIÓN]:[Nº CAMIÓN]],$D63,BDPREVENTIVA22[[Fecha entrada]:[Fecha entrada]],"&gt;=" &amp;$L$2,BDPREVENTIVA22[[Fecha Fin]:[Fecha Fin]],"&lt;="&amp;$L$3)&amp;" uds "&amp;BDPREVENTIVA22[[#Headers],[Filtro Hidraulico]]&amp;", ")</f>
        <v/>
      </c>
      <c r="BJ63" t="str">
        <f>+IF(SUMIFS(BDPREVENTIVA22[Filtro Separador de Gasoil],BDPREVENTIVA22[[Nº CAMIÓN]:[Nº CAMIÓN]],$D63,BDPREVENTIVA22[[Fecha entrada]:[Fecha entrada]],"&gt;=" &amp;$L$2,BDPREVENTIVA22[[Fecha Fin]:[Fecha Fin]],"&lt;="&amp;$L$3)=0,"",SUMIFS(BDPREVENTIVA22[Filtro Separador de Gasoil],BDPREVENTIVA22[[Nº CAMIÓN]:[Nº CAMIÓN]],$D63,BDPREVENTIVA22[[Fecha entrada]:[Fecha entrada]],"&gt;=" &amp;$L$2,BDPREVENTIVA22[[Fecha Fin]:[Fecha Fin]],"&lt;="&amp;$L$3)&amp;" uds "&amp;BDPREVENTIVA22[[#Headers],[Filtro Separador de Gasoil]]&amp;", ")</f>
        <v/>
      </c>
      <c r="BK63" t="str">
        <f>+IF(SUMIFS(BDPREVENTIVA22[Pre-Filtro de Gasoil],BDPREVENTIVA22[[Nº CAMIÓN]:[Nº CAMIÓN]],$D63,BDPREVENTIVA22[[Fecha entrada]:[Fecha entrada]],"&gt;=" &amp;$L$2,BDPREVENTIVA22[[Fecha Fin]:[Fecha Fin]],"&lt;="&amp;$L$3)=0,"",SUMIFS(BDPREVENTIVA22[Pre-Filtro de Gasoil],BDPREVENTIVA22[[Nº CAMIÓN]:[Nº CAMIÓN]],$D63,BDPREVENTIVA22[[Fecha entrada]:[Fecha entrada]],"&gt;=" &amp;$L$2,BDPREVENTIVA22[[Fecha Fin]:[Fecha Fin]],"&lt;="&amp;$L$3)&amp;" uds "&amp;BDPREVENTIVA22[[#Headers],[Pre-Filtro de Gasoil]]&amp;", ")</f>
        <v/>
      </c>
      <c r="EC63" t="e">
        <v>#NAME?</v>
      </c>
      <c r="ED63" t="e">
        <v>#NAME?</v>
      </c>
      <c r="EE63" t="e">
        <v>#NAME?</v>
      </c>
      <c r="EF63" t="e">
        <v>#NAME?</v>
      </c>
      <c r="EG63" t="e">
        <v>#NAME?</v>
      </c>
      <c r="EH63" t="e">
        <v>#NAME?</v>
      </c>
      <c r="EI63" t="e">
        <v>#NAME?</v>
      </c>
      <c r="EJ63" t="e">
        <v>#NAME?</v>
      </c>
      <c r="EK63" t="e">
        <v>#NAME?</v>
      </c>
      <c r="EL63" t="e">
        <v>#NAME?</v>
      </c>
      <c r="EM63" t="e">
        <v>#NAME?</v>
      </c>
      <c r="EN63" t="e">
        <v>#NAME?</v>
      </c>
      <c r="EO63" t="e">
        <v>#NAME?</v>
      </c>
      <c r="EP63" t="e">
        <v>#NAME?</v>
      </c>
      <c r="EQ63" t="e">
        <v>#NAME?</v>
      </c>
    </row>
    <row r="64" spans="1:147" s="14" customFormat="1" ht="40.9" customHeight="1" thickBot="1" x14ac:dyDescent="0.3">
      <c r="A64" s="56"/>
      <c r="B64" s="295" t="s">
        <v>610</v>
      </c>
      <c r="C64" s="221" t="s">
        <v>611</v>
      </c>
      <c r="D64" s="55" t="s">
        <v>612</v>
      </c>
      <c r="E64" s="364" t="s">
        <v>278</v>
      </c>
      <c r="F64" s="125">
        <f>+COUNTIFS(BDPREVENTIVA22[[Nº CAMIÓN]:[Nº CAMIÓN]],$D64,BDPREVENTIVA22[[Fecha entrada]:[Fecha entrada]],"&gt;=" &amp;$L$2,BDPREVENTIVA22[[Fecha Fin]:[Fecha Fin]],"&lt;="&amp;$L$3,BDPREVENTIVA22[[Tipo de Mantenimiento]:[Tipo de Mantenimiento]],"Mensual")</f>
        <v>1</v>
      </c>
      <c r="G64" s="125">
        <f>+COUNTIFS(BDPREVENTIVA22[[Nº CAMIÓN]:[Nº CAMIÓN]],$D64,BDPREVENTIVA22[[Fecha entrada]:[Fecha entrada]],"&gt;=" &amp;$L$2,BDPREVENTIVA22[[Fecha Fin]:[Fecha Fin]],"&lt;="&amp;$L$3,BDPREVENTIVA22[[Tipo de Mantenimiento]:[Tipo de Mantenimiento]],"Semestral")+COUNTIFS(BDPREVENTIVA22[[Nº CAMIÓN]:[Nº CAMIÓN]],$D64,BDPREVENTIVA22[[Fecha entrada]:[Fecha entrada]],"&gt;=" &amp;$L$2,BDPREVENTIVA22[[Fecha Fin]:[Fecha Fin]],"&lt;="&amp;$L$3,BDPREVENTIVA22[[Tipo de Mantenimiento]:[Tipo de Mantenimiento]],"Cuatrimestral")</f>
        <v>0</v>
      </c>
      <c r="H64" s="125">
        <f>+COUNTIFS(BDPREVENTIVA22[[Nº CAMIÓN]:[Nº CAMIÓN]],$D64,BDPREVENTIVA22[[Fecha entrada]:[Fecha entrada]],"&gt;=" &amp;$L$2,BDPREVENTIVA22[[Fecha Fin]:[Fecha Fin]],"&lt;="&amp;$L$3,BDPREVENTIVA22[[Tipo de Mantenimiento]:[Tipo de Mantenimiento]],"Anual")</f>
        <v>0</v>
      </c>
      <c r="I64" s="125">
        <f t="shared" ref="I64:I65" si="20">+SUM(F64:H64)</f>
        <v>1</v>
      </c>
      <c r="J64" s="42" t="str">
        <f>+IF(COUNTIFS(BDPREVENTIVA22[Tall/Rep],AUSERD,BDPREVENTIVA22[Nº CAMIÓN],$D64,BDPREVENTIVA22[[Fecha entrada]:[Fecha entrada]],"&gt;=" &amp;$L$2,BDPREVENTIVA22[[Fecha Fin]:[Fecha Fin]],"&lt;="&amp;$L$3)=0,"",COUNTIFS(BDPREVENTIVA22[Tall/Rep],AUSERD,BDPREVENTIVA22[Nº CAMIÓN],$D64,BDPREVENTIVA22[[Fecha entrada]:[Fecha entrada]],"&gt;=" &amp;$L$2,BDPREVENTIVA22[[Fecha Fin]:[Fecha Fin]],"&lt;="&amp;$L$3)&amp;" "&amp;AUSERD&amp;", ")&amp;IF(COUNTIFS(BDPREVENTIVA22[Tall/Rep],AAIUN,BDPREVENTIVA22[Nº CAMIÓN],$D64,BDPREVENTIVA22[[Fecha entrada]:[Fecha entrada]],"&gt;=" &amp;$L$2,BDPREVENTIVA22[[Fecha Fin]:[Fecha Fin]],"&lt;="&amp;$L$3)=0,"",COUNTIFS(BDPREVENTIVA22[Tall/Rep],AAIUN,BDPREVENTIVA22[Nº CAMIÓN],$D64,BDPREVENTIVA22[[Fecha entrada]:[Fecha entrada]],"&gt;=" &amp;$L$2,BDPREVENTIVA22[[Fecha Fin]:[Fecha Fin]],"&lt;="&amp;$L$3)&amp;" "&amp;AAIUN&amp;", ")&amp;IF(COUNTIFS(BDPREVENTIVA22[Tall/Rep],BOUJDUR,BDPREVENTIVA22[Nº CAMIÓN],$D64,BDPREVENTIVA22[[Fecha entrada]:[Fecha entrada]],"&gt;=" &amp;$L$2,BDPREVENTIVA22[[Fecha Fin]:[Fecha Fin]],"&lt;="&amp;$L$3)=0,"",COUNTIFS(BDPREVENTIVA22[Tall/Rep],BOUJDUR,BDPREVENTIVA22[Nº CAMIÓN],$D64,BDPREVENTIVA22[[Fecha entrada]:[Fecha entrada]],"&gt;=" &amp;$L$2,BDPREVENTIVA22[[Fecha Fin]:[Fecha Fin]],"&lt;="&amp;$L$3)&amp;" "&amp;BOUJDUR&amp;", ")&amp;IF(COUNTIFS(BDPREVENTIVA22[Tall/Rep],ATC,BDPREVENTIVA22[Nº CAMIÓN],$D64,BDPREVENTIVA22[[Fecha entrada]:[Fecha entrada]],"&gt;=" &amp;$L$2,BDPREVENTIVA22[[Fecha Fin]:[Fecha Fin]],"&lt;="&amp;$L$3)=0,"",COUNTIFS(BDPREVENTIVA22[Tall/Rep],ATC,BDPREVENTIVA22[Nº CAMIÓN],$D64,BDPREVENTIVA22[[Fecha entrada]:[Fecha entrada]],"&gt;=" &amp;$L$2,BDPREVENTIVA22[[Fecha Fin]:[Fecha Fin]],"&lt;="&amp;$L$3)&amp;" "&amp;ATC&amp;", ")&amp;IF(COUNTIFS(BDPREVENTIVA22[Tall/Rep],SMARA,BDPREVENTIVA22[Nº CAMIÓN],$D64,BDPREVENTIVA22[[Fecha entrada]:[Fecha entrada]],"&gt;=" &amp;$L$2,BDPREVENTIVA22[[Fecha Fin]:[Fecha Fin]],"&lt;="&amp;$L$3)=0,"",COUNTIFS(BDPREVENTIVA22[Tall/Rep],SMARA,BDPREVENTIVA22[Nº CAMIÓN],$D64,BDPREVENTIVA22[[Fecha entrada]:[Fecha entrada]],"&gt;=" &amp;$L$2,BDPREVENTIVA22[[Fecha Fin]:[Fecha Fin]],"&lt;="&amp;$L$3)&amp;" "&amp;SMARA&amp;", ")&amp;IF(COUNTIFS(BDPREVENTIVA22[Tall/Rep],DAJLA,BDPREVENTIVA22[Nº CAMIÓN],$D64,BDPREVENTIVA22[[Fecha entrada]:[Fecha entrada]],"&gt;=" &amp;$L$2,BDPREVENTIVA22[[Fecha Fin]:[Fecha Fin]],"&lt;="&amp;$L$3)=0,"",COUNTIFS(BDPREVENTIVA22[Tall/Rep],DAJLA,BDPREVENTIVA22[Nº CAMIÓN],$D64,BDPREVENTIVA22[[Fecha entrada]:[Fecha entrada]],"&gt;=" &amp;$L$2,BDPREVENTIVA22[[Fecha Fin]:[Fecha Fin]],"&lt;="&amp;$L$3)&amp;" "&amp;DAJLA&amp;", ")&amp;IF(COUNTIFS(BDPREVENTIVA22[Tall/Rep],TRANSPORT,BDPREVENTIVA22[Nº CAMIÓN],$D64,BDPREVENTIVA22[[Fecha entrada]:[Fecha entrada]],"&gt;=" &amp;$L$2,BDPREVENTIVA22[[Fecha Fin]:[Fecha Fin]],"&lt;="&amp;$L$3)=0,"",COUNTIFS(BDPREVENTIVA22[Tall/Rep],TRANSPORT,BDPREVENTIVA22[Nº CAMIÓN],$D64,BDPREVENTIVA22[[Fecha entrada]:[Fecha entrada]],"&gt;=" &amp;$L$2,BDPREVENTIVA22[[Fecha Fin]:[Fecha Fin]],"&lt;="&amp;$L$3)&amp;" "&amp;TRANSPORT&amp;", ")</f>
        <v xml:space="preserve">1 ATC RABUNI, </v>
      </c>
      <c r="K64" s="42" t="str">
        <f t="shared" si="19"/>
        <v/>
      </c>
      <c r="L64" s="367" t="str">
        <f>+IF(SUMIFS(BDPREVENTIVA22[[coste mantenimiento]:[coste mantenimiento]],BDPREVENTIVA22[[Nº CAMIÓN]:[Nº CAMIÓN]],$D64,BDPREVENTIVA22[Fecha entrada],"&gt;="&amp;$L$2,BDPREVENTIVA22[Fecha entrada],"&lt;="&amp;$L$3)=0,"",SUMIFS(BDPREVENTIVA22[[coste mantenimiento]:[coste mantenimiento]],BDPREVENTIVA22[[Nº CAMIÓN]:[Nº CAMIÓN]],$D64,BDPREVENTIVA22[Fecha entrada],"&gt;="&amp;$L$2,BDPREVENTIVA22[Fecha entrada],"&lt;="&amp;$L$3))</f>
        <v/>
      </c>
      <c r="M64" s="368"/>
      <c r="N64" s="56"/>
      <c r="O64" s="9"/>
      <c r="P64" s="9"/>
      <c r="Q64" s="9"/>
      <c r="R64" s="9"/>
      <c r="S64" s="9"/>
      <c r="T64" s="9"/>
      <c r="U64" s="9"/>
      <c r="V64" s="9"/>
      <c r="AV64" s="58"/>
      <c r="AW64" s="59" t="str">
        <f>+IF(SUMIFS(BDPREVENTIVA22[Aceite Motor],BDPREVENTIVA22[[Nº CAMIÓN]:[Nº CAMIÓN]],$D64,BDPREVENTIVA22[[Fecha entrada]:[Fecha entrada]],"&gt;=" &amp;$L$2,BDPREVENTIVA22[[Fecha Fin]:[Fecha Fin]],"&lt;="&amp;$L$3)=0,"",SUMIFS(BDPREVENTIVA22[Aceite Motor],BDPREVENTIVA22[[Nº CAMIÓN]:[Nº CAMIÓN]],$D64,BDPREVENTIVA22[[Fecha entrada]:[Fecha entrada]],"&gt;=" &amp;$L$2,BDPREVENTIVA22[[Fecha Fin]:[Fecha Fin]],"&lt;="&amp;$L$3)&amp;" litros "&amp;BDPREVENTIVA22[[#Headers],[Aceite Motor]]&amp;", ")</f>
        <v/>
      </c>
      <c r="AX64" s="59" t="str">
        <f>+IF(SUMIFS(BDPREVENTIVA22[Anticongelante],BDPREVENTIVA22[[Nº CAMIÓN]:[Nº CAMIÓN]],$D64,BDPREVENTIVA22[[Fecha entrada]:[Fecha entrada]],"&gt;=" &amp;$L$2,BDPREVENTIVA22[[Fecha Fin]:[Fecha Fin]],"&lt;="&amp;$L$3)=0,"",SUMIFS(BDPREVENTIVA22[Anticongelante],BDPREVENTIVA22[[Nº CAMIÓN]:[Nº CAMIÓN]],$D64,BDPREVENTIVA22[[Fecha entrada]:[Fecha entrada]],"&gt;=" &amp;$L$2,BDPREVENTIVA22[[Fecha Fin]:[Fecha Fin]],"&lt;="&amp;$L$3)&amp;" litros "&amp;BDPREVENTIVA22[[#Headers],[Anticongelante]]&amp;", ")</f>
        <v/>
      </c>
      <c r="AY64" s="59" t="str">
        <f>+IF(SUMIFS(BDPREVENTIVA22[Liquido de Embrague],BDPREVENTIVA22[[Nº CAMIÓN]:[Nº CAMIÓN]],$D64,BDPREVENTIVA22[[Fecha entrada]:[Fecha entrada]],"&gt;=" &amp;$L$2,BDPREVENTIVA22[[Fecha Fin]:[Fecha Fin]],"&lt;="&amp;$L$3)=0,"",SUMIFS(BDPREVENTIVA22[Liquido de Embrague],BDPREVENTIVA22[[Nº CAMIÓN]:[Nº CAMIÓN]],$D64,BDPREVENTIVA22[[Fecha entrada]:[Fecha entrada]],"&gt;=" &amp;$L$2,BDPREVENTIVA22[[Fecha Fin]:[Fecha Fin]],"&lt;="&amp;$L$3)&amp;" litros "&amp;BDPREVENTIVA22[[#Headers],[Liquido de Embrague]]&amp;", ")</f>
        <v/>
      </c>
      <c r="AZ64" s="59" t="str">
        <f>+IF(SUMIFS(BDPREVENTIVA22[Liquido Direccion],BDPREVENTIVA22[[Nº CAMIÓN]:[Nº CAMIÓN]],$D64,BDPREVENTIVA22[[Fecha entrada]:[Fecha entrada]],"&gt;=" &amp;$L$2,BDPREVENTIVA22[[Fecha Fin]:[Fecha Fin]],"&lt;="&amp;$L$3)=0,"",SUMIFS(BDPREVENTIVA22[Liquido Direccion],BDPREVENTIVA22[[Nº CAMIÓN]:[Nº CAMIÓN]],$D64,BDPREVENTIVA22[[Fecha entrada]:[Fecha entrada]],"&gt;=" &amp;$L$2,BDPREVENTIVA22[[Fecha Fin]:[Fecha Fin]],"&lt;="&amp;$L$3)&amp;" litros "&amp;BDPREVENTIVA22[[#Headers],[Liquido Direccion]]&amp;", ")</f>
        <v/>
      </c>
      <c r="BA64" s="59" t="str">
        <f>+IF(SUMIFS(BDPREVENTIVA22[Liquido de Freno],BDPREVENTIVA22[[Nº CAMIÓN]:[Nº CAMIÓN]],$D64,BDPREVENTIVA22[[Fecha entrada]:[Fecha entrada]],"&gt;=" &amp;$L$2,BDPREVENTIVA22[[Fecha Fin]:[Fecha Fin]],"&lt;="&amp;$L$3)=0,"",SUMIFS(BDPREVENTIVA22[Liquido de Freno],BDPREVENTIVA22[[Nº CAMIÓN]:[Nº CAMIÓN]],$D64,BDPREVENTIVA22[[Fecha entrada]:[Fecha entrada]],"&gt;=" &amp;$L$2,BDPREVENTIVA22[[Fecha Fin]:[Fecha Fin]],"&lt;="&amp;$L$3)&amp;" litros "&amp;BDPREVENTIVA22[[#Headers],[Liquido de Freno]]&amp;", ")</f>
        <v/>
      </c>
      <c r="BB64" s="59" t="str">
        <f>+IF(SUMIFS(BDPREVENTIVA22[Agua Destilada],BDPREVENTIVA22[[Nº CAMIÓN]:[Nº CAMIÓN]],$D64,BDPREVENTIVA22[[Fecha entrada]:[Fecha entrada]],"&gt;=" &amp;$L$2,BDPREVENTIVA22[[Fecha Fin]:[Fecha Fin]],"&lt;="&amp;$L$3)=0,"",SUMIFS(BDPREVENTIVA22[Agua Destilada],BDPREVENTIVA22[[Nº CAMIÓN]:[Nº CAMIÓN]],$D64,BDPREVENTIVA22[[Fecha entrada]:[Fecha entrada]],"&gt;=" &amp;$L$2,BDPREVENTIVA22[[Fecha Fin]:[Fecha Fin]],"&lt;="&amp;$L$3)&amp;" litros "&amp;BDPREVENTIVA22[[#Headers],[Agua Destilada]]&amp;", ")</f>
        <v/>
      </c>
      <c r="BC64" s="59" t="str">
        <f>+IF(SUMIFS(BDPREVENTIVA22[Aceite Caja Cambios],BDPREVENTIVA22[[Nº CAMIÓN]:[Nº CAMIÓN]],$D64,BDPREVENTIVA22[[Fecha entrada]:[Fecha entrada]],"&gt;=" &amp;$L$2,BDPREVENTIVA22[[Fecha Fin]:[Fecha Fin]],"&lt;="&amp;$L$3)=0,"",SUMIFS(BDPREVENTIVA22[Aceite Caja Cambios],BDPREVENTIVA22[[Nº CAMIÓN]:[Nº CAMIÓN]],$D64,BDPREVENTIVA22[[Fecha entrada]:[Fecha entrada]],"&gt;=" &amp;$L$2,BDPREVENTIVA22[[Fecha Fin]:[Fecha Fin]],"&lt;="&amp;$L$3)&amp;" litros "&amp;BDPREVENTIVA22[[#Headers],[Aceite Caja Cambios]]&amp;", ")</f>
        <v/>
      </c>
      <c r="BD64" s="59" t="str">
        <f>+IF(SUMIFS(BDPREVENTIVA22[Acido Baterias],BDPREVENTIVA22[[Nº CAMIÓN]:[Nº CAMIÓN]],$D64,BDPREVENTIVA22[[Fecha entrada]:[Fecha entrada]],"&gt;=" &amp;$L$2,BDPREVENTIVA22[[Fecha Fin]:[Fecha Fin]],"&lt;="&amp;$L$3)=0,"",SUMIFS(BDPREVENTIVA22[Acido Baterias],BDPREVENTIVA22[[Nº CAMIÓN]:[Nº CAMIÓN]],$D64,BDPREVENTIVA22[[Fecha entrada]:[Fecha entrada]],"&gt;=" &amp;$L$2,BDPREVENTIVA22[[Fecha Fin]:[Fecha Fin]],"&lt;="&amp;$L$3)&amp;" litros "&amp;BDPREVENTIVA22[[#Headers],[Acido Baterias]]&amp;", ")</f>
        <v/>
      </c>
      <c r="BE64" s="59" t="str">
        <f>+IF(SUMIFS(BDPREVENTIVA22[Grasa],BDPREVENTIVA22[[Nº CAMIÓN]:[Nº CAMIÓN]],$D64,BDPREVENTIVA22[[Fecha entrada]:[Fecha entrada]],"&gt;=" &amp;$L$2,BDPREVENTIVA22[[Fecha Fin]:[Fecha Fin]],"&lt;="&amp;$L$3)=0,"",SUMIFS(BDPREVENTIVA22[Grasa],BDPREVENTIVA22[[Nº CAMIÓN]:[Nº CAMIÓN]],$D64,BDPREVENTIVA22[[Fecha entrada]:[Fecha entrada]],"&gt;=" &amp;$L$2,BDPREVENTIVA22[[Fecha Fin]:[Fecha Fin]],"&lt;="&amp;$L$3)&amp;" kilos "&amp;BDPREVENTIVA22[[#Headers],[Grasa]]&amp;", ")</f>
        <v/>
      </c>
      <c r="BF64" s="59" t="str">
        <f>+IF(SUMIFS(BDPREVENTIVA22[Filtro de Aceite],BDPREVENTIVA22[[Nº CAMIÓN]:[Nº CAMIÓN]],$D64,BDPREVENTIVA22[[Fecha entrada]:[Fecha entrada]],"&gt;=" &amp;$L$2,BDPREVENTIVA22[[Fecha Fin]:[Fecha Fin]],"&lt;="&amp;$L$3)=0,"",SUMIFS(BDPREVENTIVA22[Filtro de Aceite],BDPREVENTIVA22[[Nº CAMIÓN]:[Nº CAMIÓN]],$D64,BDPREVENTIVA22[[Fecha entrada]:[Fecha entrada]],"&gt;=" &amp;$L$2,BDPREVENTIVA22[[Fecha Fin]:[Fecha Fin]],"&lt;="&amp;$L$3)&amp;" uds "&amp;BDPREVENTIVA22[[#Headers],[Filtro de Aceite]]&amp;", ")</f>
        <v/>
      </c>
      <c r="BG64" s="59" t="str">
        <f>+IF(SUMIFS(BDPREVENTIVA22[Filtro de Aire],BDPREVENTIVA22[[Nº CAMIÓN]:[Nº CAMIÓN]],$D64,BDPREVENTIVA22[[Fecha entrada]:[Fecha entrada]],"&gt;=" &amp;$L$2,BDPREVENTIVA22[[Fecha Fin]:[Fecha Fin]],"&lt;="&amp;$L$3)=0,"",SUMIFS(BDPREVENTIVA22[Filtro de Aire],BDPREVENTIVA22[[Nº CAMIÓN]:[Nº CAMIÓN]],$D64,BDPREVENTIVA22[[Fecha entrada]:[Fecha entrada]],"&gt;=" &amp;$L$2,BDPREVENTIVA22[[Fecha Fin]:[Fecha Fin]],"&lt;="&amp;$L$3)&amp;" uds "&amp;BDPREVENTIVA22[[#Headers],[Filtro de Aire]]&amp;", ")</f>
        <v/>
      </c>
      <c r="BH64" s="59" t="str">
        <f>+IF(SUMIFS(BDPREVENTIVA22[Filtro de Gasoil],BDPREVENTIVA22[[Nº CAMIÓN]:[Nº CAMIÓN]],$D64,BDPREVENTIVA22[[Fecha entrada]:[Fecha entrada]],"&gt;=" &amp;$L$2,BDPREVENTIVA22[[Fecha Fin]:[Fecha Fin]],"&lt;="&amp;$L$3)=0,"",SUMIFS(BDPREVENTIVA22[Filtro de Gasoil],BDPREVENTIVA22[[Nº CAMIÓN]:[Nº CAMIÓN]],$D64,BDPREVENTIVA22[[Fecha entrada]:[Fecha entrada]],"&gt;=" &amp;$L$2,BDPREVENTIVA22[[Fecha Fin]:[Fecha Fin]],"&lt;="&amp;$L$3)&amp;" uds "&amp;BDPREVENTIVA22[[#Headers],[Filtro de Gasoil]]&amp;", ")</f>
        <v/>
      </c>
      <c r="BI64" s="59" t="str">
        <f>+IF(SUMIFS(BDPREVENTIVA22[Filtro Hidraulico],BDPREVENTIVA22[[Nº CAMIÓN]:[Nº CAMIÓN]],$D64,BDPREVENTIVA22[[Fecha entrada]:[Fecha entrada]],"&gt;=" &amp;$L$2,BDPREVENTIVA22[[Fecha Fin]:[Fecha Fin]],"&lt;="&amp;$L$3)=0,"",SUMIFS(BDPREVENTIVA22[Filtro Hidraulico],BDPREVENTIVA22[[Nº CAMIÓN]:[Nº CAMIÓN]],$D64,BDPREVENTIVA22[[Fecha entrada]:[Fecha entrada]],"&gt;=" &amp;$L$2,BDPREVENTIVA22[[Fecha Fin]:[Fecha Fin]],"&lt;="&amp;$L$3)&amp;" uds "&amp;BDPREVENTIVA22[[#Headers],[Filtro Hidraulico]]&amp;", ")</f>
        <v/>
      </c>
      <c r="BJ64" s="59" t="str">
        <f>+IF(SUMIFS(BDPREVENTIVA22[Filtro Separador de Gasoil],BDPREVENTIVA22[[Nº CAMIÓN]:[Nº CAMIÓN]],$D64,BDPREVENTIVA22[[Fecha entrada]:[Fecha entrada]],"&gt;=" &amp;$L$2,BDPREVENTIVA22[[Fecha Fin]:[Fecha Fin]],"&lt;="&amp;$L$3)=0,"",SUMIFS(BDPREVENTIVA22[Filtro Separador de Gasoil],BDPREVENTIVA22[[Nº CAMIÓN]:[Nº CAMIÓN]],$D64,BDPREVENTIVA22[[Fecha entrada]:[Fecha entrada]],"&gt;=" &amp;$L$2,BDPREVENTIVA22[[Fecha Fin]:[Fecha Fin]],"&lt;="&amp;$L$3)&amp;" uds "&amp;BDPREVENTIVA22[[#Headers],[Filtro Separador de Gasoil]]&amp;", ")</f>
        <v/>
      </c>
      <c r="BK64" s="59" t="str">
        <f>+IF(SUMIFS(BDPREVENTIVA22[Pre-Filtro de Gasoil],BDPREVENTIVA22[[Nº CAMIÓN]:[Nº CAMIÓN]],$D64,BDPREVENTIVA22[[Fecha entrada]:[Fecha entrada]],"&gt;=" &amp;$L$2,BDPREVENTIVA22[[Fecha Fin]:[Fecha Fin]],"&lt;="&amp;$L$3)=0,"",SUMIFS(BDPREVENTIVA22[Pre-Filtro de Gasoil],BDPREVENTIVA22[[Nº CAMIÓN]:[Nº CAMIÓN]],$D64,BDPREVENTIVA22[[Fecha entrada]:[Fecha entrada]],"&gt;=" &amp;$L$2,BDPREVENTIVA22[[Fecha Fin]:[Fecha Fin]],"&lt;="&amp;$L$3)&amp;" uds "&amp;BDPREVENTIVA22[[#Headers],[Pre-Filtro de Gasoil]]&amp;", ")</f>
        <v/>
      </c>
      <c r="BL64" s="58"/>
      <c r="EC64" t="e">
        <v>#NAME?</v>
      </c>
      <c r="ED64" t="e">
        <v>#NAME?</v>
      </c>
      <c r="EE64" t="e">
        <v>#NAME?</v>
      </c>
      <c r="EF64" t="e">
        <v>#NAME?</v>
      </c>
      <c r="EG64" t="e">
        <v>#NAME?</v>
      </c>
      <c r="EH64" t="e">
        <v>#NAME?</v>
      </c>
      <c r="EI64" t="e">
        <v>#NAME?</v>
      </c>
      <c r="EJ64" t="e">
        <v>#NAME?</v>
      </c>
      <c r="EK64" t="e">
        <v>#NAME?</v>
      </c>
      <c r="EL64" t="e">
        <v>#NAME?</v>
      </c>
      <c r="EM64" t="e">
        <v>#NAME?</v>
      </c>
      <c r="EN64" t="e">
        <v>#NAME?</v>
      </c>
      <c r="EO64" t="e">
        <v>#NAME?</v>
      </c>
      <c r="EP64" t="e">
        <v>#NAME?</v>
      </c>
      <c r="EQ64" t="e">
        <v>#NAME?</v>
      </c>
    </row>
    <row r="65" spans="1:147" s="14" customFormat="1" ht="19.5" thickBot="1" x14ac:dyDescent="0.3">
      <c r="A65" s="56"/>
      <c r="B65" s="295" t="s">
        <v>613</v>
      </c>
      <c r="C65" s="236" t="s">
        <v>614</v>
      </c>
      <c r="D65" s="369" t="s">
        <v>615</v>
      </c>
      <c r="E65" s="47" t="s">
        <v>278</v>
      </c>
      <c r="F65" s="47">
        <f>+COUNTIFS(BDPREVENTIVA22[[Nº CAMIÓN]:[Nº CAMIÓN]],$D65,BDPREVENTIVA22[[Fecha entrada]:[Fecha entrada]],"&gt;=" &amp;$L$2,BDPREVENTIVA22[[Fecha Fin]:[Fecha Fin]],"&lt;="&amp;$L$3,BDPREVENTIVA22[[Tipo de Mantenimiento]:[Tipo de Mantenimiento]],"Mensual")</f>
        <v>1</v>
      </c>
      <c r="G65" s="47">
        <f>+COUNTIFS(BDPREVENTIVA22[[Nº CAMIÓN]:[Nº CAMIÓN]],$D65,BDPREVENTIVA22[[Fecha entrada]:[Fecha entrada]],"&gt;=" &amp;$L$2,BDPREVENTIVA22[[Fecha Fin]:[Fecha Fin]],"&lt;="&amp;$L$3,BDPREVENTIVA22[[Tipo de Mantenimiento]:[Tipo de Mantenimiento]],"Semestral")+COUNTIFS(BDPREVENTIVA22[[Nº CAMIÓN]:[Nº CAMIÓN]],$D65,BDPREVENTIVA22[[Fecha entrada]:[Fecha entrada]],"&gt;=" &amp;$L$2,BDPREVENTIVA22[[Fecha Fin]:[Fecha Fin]],"&lt;="&amp;$L$3,BDPREVENTIVA22[[Tipo de Mantenimiento]:[Tipo de Mantenimiento]],"Cuatrimestral")</f>
        <v>0</v>
      </c>
      <c r="H65" s="47">
        <f>+COUNTIFS(BDPREVENTIVA22[[Nº CAMIÓN]:[Nº CAMIÓN]],$D65,BDPREVENTIVA22[[Fecha entrada]:[Fecha entrada]],"&gt;=" &amp;$L$2,BDPREVENTIVA22[[Fecha Fin]:[Fecha Fin]],"&lt;="&amp;$L$3,BDPREVENTIVA22[[Tipo de Mantenimiento]:[Tipo de Mantenimiento]],"Anual")</f>
        <v>0</v>
      </c>
      <c r="I65" s="47">
        <f t="shared" si="20"/>
        <v>1</v>
      </c>
      <c r="J65" s="47" t="str">
        <f>+IF(COUNTIFS(BDPREVENTIVA22[Tall/Rep],AUSERD,BDPREVENTIVA22[Nº CAMIÓN],$D65,BDPREVENTIVA22[[Fecha entrada]:[Fecha entrada]],"&gt;=" &amp;$L$2,BDPREVENTIVA22[[Fecha Fin]:[Fecha Fin]],"&lt;="&amp;$L$3)=0,"",COUNTIFS(BDPREVENTIVA22[Tall/Rep],AUSERD,BDPREVENTIVA22[Nº CAMIÓN],$D65,BDPREVENTIVA22[[Fecha entrada]:[Fecha entrada]],"&gt;=" &amp;$L$2,BDPREVENTIVA22[[Fecha Fin]:[Fecha Fin]],"&lt;="&amp;$L$3)&amp;" "&amp;AUSERD&amp;", ")&amp;IF(COUNTIFS(BDPREVENTIVA22[Tall/Rep],AAIUN,BDPREVENTIVA22[Nº CAMIÓN],$D65,BDPREVENTIVA22[[Fecha entrada]:[Fecha entrada]],"&gt;=" &amp;$L$2,BDPREVENTIVA22[[Fecha Fin]:[Fecha Fin]],"&lt;="&amp;$L$3)=0,"",COUNTIFS(BDPREVENTIVA22[Tall/Rep],AAIUN,BDPREVENTIVA22[Nº CAMIÓN],$D65,BDPREVENTIVA22[[Fecha entrada]:[Fecha entrada]],"&gt;=" &amp;$L$2,BDPREVENTIVA22[[Fecha Fin]:[Fecha Fin]],"&lt;="&amp;$L$3)&amp;" "&amp;AAIUN&amp;", ")&amp;IF(COUNTIFS(BDPREVENTIVA22[Tall/Rep],BOUJDUR,BDPREVENTIVA22[Nº CAMIÓN],$D65,BDPREVENTIVA22[[Fecha entrada]:[Fecha entrada]],"&gt;=" &amp;$L$2,BDPREVENTIVA22[[Fecha Fin]:[Fecha Fin]],"&lt;="&amp;$L$3)=0,"",COUNTIFS(BDPREVENTIVA22[Tall/Rep],BOUJDUR,BDPREVENTIVA22[Nº CAMIÓN],$D65,BDPREVENTIVA22[[Fecha entrada]:[Fecha entrada]],"&gt;=" &amp;$L$2,BDPREVENTIVA22[[Fecha Fin]:[Fecha Fin]],"&lt;="&amp;$L$3)&amp;" "&amp;BOUJDUR&amp;", ")&amp;IF(COUNTIFS(BDPREVENTIVA22[Tall/Rep],ATC,BDPREVENTIVA22[Nº CAMIÓN],$D65,BDPREVENTIVA22[[Fecha entrada]:[Fecha entrada]],"&gt;=" &amp;$L$2,BDPREVENTIVA22[[Fecha Fin]:[Fecha Fin]],"&lt;="&amp;$L$3)=0,"",COUNTIFS(BDPREVENTIVA22[Tall/Rep],ATC,BDPREVENTIVA22[Nº CAMIÓN],$D65,BDPREVENTIVA22[[Fecha entrada]:[Fecha entrada]],"&gt;=" &amp;$L$2,BDPREVENTIVA22[[Fecha Fin]:[Fecha Fin]],"&lt;="&amp;$L$3)&amp;" "&amp;ATC&amp;", ")&amp;IF(COUNTIFS(BDPREVENTIVA22[Tall/Rep],SMARA,BDPREVENTIVA22[Nº CAMIÓN],$D65,BDPREVENTIVA22[[Fecha entrada]:[Fecha entrada]],"&gt;=" &amp;$L$2,BDPREVENTIVA22[[Fecha Fin]:[Fecha Fin]],"&lt;="&amp;$L$3)=0,"",COUNTIFS(BDPREVENTIVA22[Tall/Rep],SMARA,BDPREVENTIVA22[Nº CAMIÓN],$D65,BDPREVENTIVA22[[Fecha entrada]:[Fecha entrada]],"&gt;=" &amp;$L$2,BDPREVENTIVA22[[Fecha Fin]:[Fecha Fin]],"&lt;="&amp;$L$3)&amp;" "&amp;SMARA&amp;", ")&amp;IF(COUNTIFS(BDPREVENTIVA22[Tall/Rep],DAJLA,BDPREVENTIVA22[Nº CAMIÓN],$D65,BDPREVENTIVA22[[Fecha entrada]:[Fecha entrada]],"&gt;=" &amp;$L$2,BDPREVENTIVA22[[Fecha Fin]:[Fecha Fin]],"&lt;="&amp;$L$3)=0,"",COUNTIFS(BDPREVENTIVA22[Tall/Rep],DAJLA,BDPREVENTIVA22[Nº CAMIÓN],$D65,BDPREVENTIVA22[[Fecha entrada]:[Fecha entrada]],"&gt;=" &amp;$L$2,BDPREVENTIVA22[[Fecha Fin]:[Fecha Fin]],"&lt;="&amp;$L$3)&amp;" "&amp;DAJLA&amp;", ")&amp;IF(COUNTIFS(BDPREVENTIVA22[Tall/Rep],TRANSPORT,BDPREVENTIVA22[Nº CAMIÓN],$D65,BDPREVENTIVA22[[Fecha entrada]:[Fecha entrada]],"&gt;=" &amp;$L$2,BDPREVENTIVA22[[Fecha Fin]:[Fecha Fin]],"&lt;="&amp;$L$3)=0,"",COUNTIFS(BDPREVENTIVA22[Tall/Rep],TRANSPORT,BDPREVENTIVA22[Nº CAMIÓN],$D65,BDPREVENTIVA22[[Fecha entrada]:[Fecha entrada]],"&gt;=" &amp;$L$2,BDPREVENTIVA22[[Fecha Fin]:[Fecha Fin]],"&lt;="&amp;$L$3)&amp;" "&amp;TRANSPORT&amp;", ")</f>
        <v xml:space="preserve">1 ATC RABUNI, </v>
      </c>
      <c r="K65" s="232" t="str">
        <f t="shared" si="19"/>
        <v/>
      </c>
      <c r="L65" s="223" t="str">
        <f>+IF(SUMIFS(BDPREVENTIVA22[[coste mantenimiento]:[coste mantenimiento]],BDPREVENTIVA22[[Nº CAMIÓN]:[Nº CAMIÓN]],$D65,BDPREVENTIVA22[Fecha entrada],"&gt;="&amp;$L$2,BDPREVENTIVA22[Fecha entrada],"&lt;="&amp;$L$3)=0,"",SUMIFS(BDPREVENTIVA22[[coste mantenimiento]:[coste mantenimiento]],BDPREVENTIVA22[[Nº CAMIÓN]:[Nº CAMIÓN]],$D65,BDPREVENTIVA22[Fecha entrada],"&gt;="&amp;$L$2,BDPREVENTIVA22[Fecha entrada],"&lt;="&amp;$L$3))</f>
        <v/>
      </c>
      <c r="M65" s="47"/>
      <c r="N65" s="56"/>
      <c r="O65" s="9"/>
      <c r="P65" s="9"/>
      <c r="Q65" s="9"/>
      <c r="R65" s="9"/>
      <c r="S65" s="9"/>
      <c r="T65" s="9"/>
      <c r="U65" s="9"/>
      <c r="V65" s="9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 spans="1:147" ht="30.75" customHeight="1" thickBot="1" x14ac:dyDescent="0.25">
      <c r="B66" s="540"/>
      <c r="C66" s="541"/>
      <c r="D66" s="52" t="s">
        <v>27</v>
      </c>
      <c r="E66" s="53"/>
      <c r="F66" s="54">
        <f>+SUM(F63:F65)</f>
        <v>3</v>
      </c>
      <c r="G66" s="54">
        <f>+SUM(G63:G65)</f>
        <v>0</v>
      </c>
      <c r="H66" s="54">
        <f t="shared" ref="H66" si="21">+SUM(H63:H65)</f>
        <v>0</v>
      </c>
      <c r="I66" s="54">
        <f>+SUM(I63:I65)</f>
        <v>3</v>
      </c>
      <c r="J66" s="54"/>
      <c r="K66" s="54"/>
      <c r="L66" s="118">
        <f>+SUM(L63:L65)</f>
        <v>0</v>
      </c>
      <c r="M66" s="54"/>
      <c r="O66" s="49"/>
      <c r="P66" s="44"/>
      <c r="Q66" s="25"/>
      <c r="V66" s="44"/>
      <c r="AW66" t="e">
        <v>#REF!</v>
      </c>
      <c r="AX66" t="e">
        <v>#REF!</v>
      </c>
      <c r="AY66" t="e">
        <v>#REF!</v>
      </c>
      <c r="AZ66" t="e">
        <v>#REF!</v>
      </c>
      <c r="BA66" t="e">
        <v>#REF!</v>
      </c>
      <c r="BB66" t="e">
        <v>#REF!</v>
      </c>
      <c r="BC66" t="e">
        <v>#REF!</v>
      </c>
      <c r="BD66" t="e">
        <v>#REF!</v>
      </c>
      <c r="BE66" t="e">
        <v>#REF!</v>
      </c>
      <c r="BF66" t="e">
        <v>#REF!</v>
      </c>
      <c r="BG66" t="e">
        <v>#REF!</v>
      </c>
      <c r="BH66" t="e">
        <v>#REF!</v>
      </c>
      <c r="BI66" t="e">
        <v>#REF!</v>
      </c>
      <c r="BJ66" t="e">
        <v>#REF!</v>
      </c>
      <c r="BK66" t="e">
        <v>#REF!</v>
      </c>
    </row>
    <row r="67" spans="1:147" ht="24" thickBot="1" x14ac:dyDescent="0.25">
      <c r="B67" s="537" t="s">
        <v>100</v>
      </c>
      <c r="C67" s="538"/>
      <c r="D67" s="539"/>
      <c r="E67" s="60"/>
      <c r="F67" s="61">
        <f>+SUM(F58,F62,F66,F47,F45,F40,F38,F23)</f>
        <v>48</v>
      </c>
      <c r="G67" s="61">
        <f>+SUM(G58,G62,G66,G47,G45,G40,G38,G23)</f>
        <v>2</v>
      </c>
      <c r="H67" s="61">
        <f>+SUM(H58,H62,H66,H47,H45,H40,H38,H23)</f>
        <v>1</v>
      </c>
      <c r="I67" s="61">
        <f>+SUM(I58,I62,I66,I47,I45,I40,I38,I23)</f>
        <v>51</v>
      </c>
      <c r="J67" s="62"/>
      <c r="K67" s="62"/>
      <c r="L67" s="63">
        <f>+SUM(L58,L62,L66,L47,L45,L40,L38,L23)</f>
        <v>68725.2</v>
      </c>
      <c r="M67" s="64" t="str">
        <f>+IF(IF(SUM(L63:L65,L59,L49:L57,L46,L41:L44,L39,L24:L37,L5:L22)=L67,L67,"ERROR")=SUMIFS(BDPREVENTIVA22[[coste mantenimiento]:[coste mantenimiento]],BDPREVENTIVA22[Fecha entrada],"&gt;="&amp;$L$2,BDPREVENTIVA22[Fecha entrada],"&lt;="&amp;$L$3),"OK","ERROR")</f>
        <v>ERROR</v>
      </c>
      <c r="AW67" t="e">
        <v>#REF!</v>
      </c>
      <c r="AX67" t="e">
        <v>#REF!</v>
      </c>
      <c r="AY67" t="e">
        <v>#REF!</v>
      </c>
      <c r="AZ67" t="e">
        <v>#REF!</v>
      </c>
      <c r="BA67" t="e">
        <v>#REF!</v>
      </c>
      <c r="BB67" t="e">
        <v>#REF!</v>
      </c>
      <c r="BC67" t="e">
        <v>#REF!</v>
      </c>
      <c r="BD67" t="e">
        <v>#REF!</v>
      </c>
      <c r="BE67" t="e">
        <v>#REF!</v>
      </c>
      <c r="BF67" t="e">
        <v>#REF!</v>
      </c>
      <c r="BG67" t="e">
        <v>#REF!</v>
      </c>
      <c r="BH67" t="e">
        <v>#REF!</v>
      </c>
      <c r="BI67" t="e">
        <v>#REF!</v>
      </c>
      <c r="BJ67" t="e">
        <v>#REF!</v>
      </c>
      <c r="BK67" t="e">
        <v>#REF!</v>
      </c>
    </row>
    <row r="68" spans="1:147" x14ac:dyDescent="0.2">
      <c r="B68" s="9"/>
      <c r="C68" s="9"/>
      <c r="D68" s="24"/>
      <c r="E68" s="24"/>
      <c r="F68" s="25"/>
      <c r="G68" s="215"/>
      <c r="H68" s="216"/>
      <c r="I68" s="9"/>
      <c r="J68" s="9"/>
      <c r="K68" s="9"/>
      <c r="L68" s="9"/>
      <c r="M68" s="9"/>
      <c r="AW68" t="e">
        <v>#REF!</v>
      </c>
      <c r="AX68" t="e">
        <v>#REF!</v>
      </c>
      <c r="AY68" t="e">
        <v>#REF!</v>
      </c>
      <c r="AZ68" t="e">
        <v>#REF!</v>
      </c>
      <c r="BA68" t="e">
        <v>#REF!</v>
      </c>
      <c r="BB68" t="e">
        <v>#REF!</v>
      </c>
      <c r="BC68" t="e">
        <v>#REF!</v>
      </c>
      <c r="BD68" t="e">
        <v>#REF!</v>
      </c>
      <c r="BE68" t="e">
        <v>#REF!</v>
      </c>
      <c r="BF68" t="e">
        <v>#REF!</v>
      </c>
      <c r="BG68" t="e">
        <v>#REF!</v>
      </c>
      <c r="BH68" t="e">
        <v>#REF!</v>
      </c>
      <c r="BI68" t="e">
        <v>#REF!</v>
      </c>
      <c r="BJ68" t="e">
        <v>#REF!</v>
      </c>
      <c r="BK68" t="e">
        <v>#REF!</v>
      </c>
    </row>
    <row r="69" spans="1:147" ht="13.5" thickBot="1" x14ac:dyDescent="0.25">
      <c r="B69" s="9"/>
      <c r="C69" s="9"/>
      <c r="D69" s="24"/>
      <c r="E69" s="24"/>
      <c r="F69" s="25"/>
      <c r="G69" s="215"/>
      <c r="H69" s="216"/>
      <c r="I69" s="9"/>
      <c r="J69" s="9"/>
      <c r="K69" s="9"/>
      <c r="L69" s="9"/>
      <c r="M69" s="9"/>
      <c r="AW69" t="e">
        <v>#REF!</v>
      </c>
      <c r="AX69" t="e">
        <v>#REF!</v>
      </c>
      <c r="AY69" t="e">
        <v>#REF!</v>
      </c>
      <c r="AZ69" t="e">
        <v>#REF!</v>
      </c>
      <c r="BA69" t="e">
        <v>#REF!</v>
      </c>
      <c r="BB69" t="e">
        <v>#REF!</v>
      </c>
      <c r="BC69" t="e">
        <v>#REF!</v>
      </c>
      <c r="BD69" t="e">
        <v>#REF!</v>
      </c>
      <c r="BE69" t="e">
        <v>#REF!</v>
      </c>
      <c r="BF69" t="e">
        <v>#REF!</v>
      </c>
      <c r="BG69" t="e">
        <v>#REF!</v>
      </c>
      <c r="BH69" t="e">
        <v>#REF!</v>
      </c>
      <c r="BI69" t="e">
        <v>#REF!</v>
      </c>
      <c r="BJ69" t="e">
        <v>#REF!</v>
      </c>
      <c r="BK69" t="e">
        <v>#REF!</v>
      </c>
    </row>
    <row r="70" spans="1:147" ht="37.5" customHeight="1" thickBot="1" x14ac:dyDescent="0.25">
      <c r="B70" s="237" t="s">
        <v>616</v>
      </c>
      <c r="C70" s="237">
        <v>3</v>
      </c>
      <c r="D70" s="24"/>
      <c r="E70" s="558" t="s">
        <v>89</v>
      </c>
      <c r="F70" s="559"/>
      <c r="G70" s="345" t="s">
        <v>868</v>
      </c>
      <c r="H70" s="238"/>
      <c r="I70" s="9"/>
      <c r="J70" s="9"/>
      <c r="K70" s="9"/>
      <c r="L70" s="9"/>
      <c r="M70" s="9"/>
      <c r="AW70" t="e">
        <v>#REF!</v>
      </c>
      <c r="AX70" t="e">
        <v>#REF!</v>
      </c>
      <c r="AY70" t="e">
        <v>#REF!</v>
      </c>
      <c r="AZ70" t="e">
        <v>#REF!</v>
      </c>
      <c r="BA70" t="e">
        <v>#REF!</v>
      </c>
      <c r="BB70" t="e">
        <v>#REF!</v>
      </c>
      <c r="BC70" t="e">
        <v>#REF!</v>
      </c>
      <c r="BD70" t="e">
        <v>#REF!</v>
      </c>
      <c r="BE70" t="e">
        <v>#REF!</v>
      </c>
      <c r="BF70" t="e">
        <v>#REF!</v>
      </c>
      <c r="BG70" t="e">
        <v>#REF!</v>
      </c>
      <c r="BH70" t="e">
        <v>#REF!</v>
      </c>
      <c r="BI70" t="e">
        <v>#REF!</v>
      </c>
      <c r="BJ70" t="e">
        <v>#REF!</v>
      </c>
      <c r="BK70" t="e">
        <v>#REF!</v>
      </c>
    </row>
    <row r="71" spans="1:147" ht="15.75" x14ac:dyDescent="0.25">
      <c r="B71" s="237" t="s">
        <v>239</v>
      </c>
      <c r="C71" s="237">
        <f>+COUNTIF(D5:D65,"*CR*")+COUNTIF(D5:D65,"*CT*")+COUNTIF(D5:D65,"*CC*")+COUNTIF(D5:D65,"*VA*")</f>
        <v>54</v>
      </c>
      <c r="D71" s="24"/>
      <c r="E71" s="560" t="s">
        <v>161</v>
      </c>
      <c r="F71" s="561"/>
      <c r="G71" s="344">
        <f t="shared" ref="G71:G77" si="22">+COUNTIF($C$5:$C$65,E71)</f>
        <v>12</v>
      </c>
      <c r="H71" s="238"/>
      <c r="I71" s="9"/>
      <c r="J71" s="9"/>
      <c r="K71" s="9"/>
      <c r="L71" s="9"/>
      <c r="M71" s="9"/>
      <c r="AW71" t="e">
        <v>#REF!</v>
      </c>
      <c r="AX71" t="e">
        <v>#REF!</v>
      </c>
      <c r="AY71" t="e">
        <v>#REF!</v>
      </c>
      <c r="AZ71" t="e">
        <v>#REF!</v>
      </c>
      <c r="BA71" t="e">
        <v>#REF!</v>
      </c>
      <c r="BB71" t="e">
        <v>#REF!</v>
      </c>
      <c r="BC71" t="e">
        <v>#REF!</v>
      </c>
      <c r="BD71" t="e">
        <v>#REF!</v>
      </c>
      <c r="BE71" t="e">
        <v>#REF!</v>
      </c>
      <c r="BF71" t="e">
        <v>#REF!</v>
      </c>
      <c r="BG71" t="e">
        <v>#REF!</v>
      </c>
      <c r="BH71" t="e">
        <v>#REF!</v>
      </c>
      <c r="BI71" t="e">
        <v>#REF!</v>
      </c>
      <c r="BJ71" t="e">
        <v>#REF!</v>
      </c>
      <c r="BK71" t="e">
        <v>#REF!</v>
      </c>
    </row>
    <row r="72" spans="1:147" ht="31.5" x14ac:dyDescent="0.25">
      <c r="B72" s="237" t="s">
        <v>617</v>
      </c>
      <c r="C72" s="237">
        <f>+COUNTIF(D5:D65,"*VA*")</f>
        <v>3</v>
      </c>
      <c r="D72" s="24"/>
      <c r="E72" s="555" t="s">
        <v>162</v>
      </c>
      <c r="F72" s="556"/>
      <c r="G72" s="342">
        <f t="shared" si="22"/>
        <v>9</v>
      </c>
      <c r="H72" s="9"/>
      <c r="I72" s="9"/>
      <c r="J72" s="9"/>
      <c r="K72" s="9"/>
      <c r="L72" s="9"/>
      <c r="M72" s="9"/>
      <c r="O72" s="56"/>
      <c r="P72" s="56"/>
      <c r="Q72" s="56"/>
      <c r="R72" s="56"/>
      <c r="S72" s="56"/>
      <c r="T72" s="56"/>
      <c r="U72" s="56"/>
      <c r="V72" s="56"/>
    </row>
    <row r="73" spans="1:147" ht="31.5" x14ac:dyDescent="0.25">
      <c r="B73" s="237" t="s">
        <v>618</v>
      </c>
      <c r="C73" s="237">
        <f>+C71-C70</f>
        <v>51</v>
      </c>
      <c r="D73" s="24"/>
      <c r="E73" s="557" t="s">
        <v>163</v>
      </c>
      <c r="F73" s="556"/>
      <c r="G73" s="343">
        <f t="shared" si="22"/>
        <v>4</v>
      </c>
      <c r="H73" s="9"/>
      <c r="I73" s="9"/>
      <c r="J73" s="9"/>
      <c r="K73" s="9"/>
      <c r="L73" s="9"/>
      <c r="M73" s="9"/>
      <c r="O73" s="56"/>
      <c r="P73" s="56"/>
      <c r="Q73" s="56"/>
      <c r="R73" s="56"/>
      <c r="S73" s="56"/>
      <c r="T73" s="56"/>
      <c r="U73" s="56"/>
      <c r="V73" s="56"/>
    </row>
    <row r="74" spans="1:147" ht="15.75" x14ac:dyDescent="0.25">
      <c r="B74" s="237" t="s">
        <v>240</v>
      </c>
      <c r="C74" s="239">
        <f>+I67</f>
        <v>51</v>
      </c>
      <c r="D74" s="24"/>
      <c r="E74" s="555" t="s">
        <v>164</v>
      </c>
      <c r="F74" s="556"/>
      <c r="G74" s="342">
        <f t="shared" si="22"/>
        <v>9</v>
      </c>
      <c r="H74" s="9"/>
      <c r="I74" s="9"/>
      <c r="J74" s="9"/>
      <c r="K74" s="9"/>
      <c r="L74" s="9"/>
      <c r="M74" s="9"/>
      <c r="O74" s="56"/>
      <c r="P74" s="56"/>
      <c r="Q74" s="56"/>
      <c r="R74" s="56"/>
      <c r="S74" s="56"/>
      <c r="T74" s="56"/>
      <c r="U74" s="56"/>
      <c r="V74" s="56"/>
    </row>
    <row r="75" spans="1:147" ht="15.75" x14ac:dyDescent="0.25">
      <c r="B75" s="237" t="s">
        <v>31</v>
      </c>
      <c r="C75" s="240">
        <f>+C74/C73</f>
        <v>1</v>
      </c>
      <c r="D75" s="24"/>
      <c r="E75" s="557" t="s">
        <v>165</v>
      </c>
      <c r="F75" s="556"/>
      <c r="G75" s="343">
        <f t="shared" si="22"/>
        <v>7</v>
      </c>
      <c r="H75" s="9"/>
      <c r="I75" s="9"/>
      <c r="J75" s="9"/>
      <c r="K75" s="9"/>
      <c r="L75" s="9"/>
      <c r="M75" s="9"/>
    </row>
    <row r="76" spans="1:147" ht="15.75" x14ac:dyDescent="0.25">
      <c r="B76" s="9"/>
      <c r="C76" s="9"/>
      <c r="D76" s="24"/>
      <c r="E76" s="555" t="s">
        <v>761</v>
      </c>
      <c r="F76" s="556"/>
      <c r="G76" s="342">
        <f t="shared" si="22"/>
        <v>3</v>
      </c>
      <c r="H76" s="9"/>
      <c r="I76" s="9"/>
      <c r="J76" s="9"/>
      <c r="K76" s="9"/>
      <c r="L76" s="9"/>
      <c r="M76" s="9"/>
    </row>
    <row r="77" spans="1:147" ht="15.75" x14ac:dyDescent="0.25">
      <c r="B77" s="9"/>
      <c r="C77" s="9"/>
      <c r="D77" s="24"/>
      <c r="E77" s="557" t="s">
        <v>762</v>
      </c>
      <c r="F77" s="556"/>
      <c r="G77" s="343">
        <f t="shared" si="22"/>
        <v>7</v>
      </c>
      <c r="H77" s="9"/>
      <c r="I77" s="9"/>
      <c r="J77" s="9"/>
      <c r="K77" s="9"/>
      <c r="L77" s="9"/>
      <c r="M77" s="9"/>
    </row>
    <row r="78" spans="1:147" ht="15.75" x14ac:dyDescent="0.25">
      <c r="B78" s="9"/>
      <c r="C78" s="9"/>
      <c r="D78" s="24"/>
      <c r="E78" s="555" t="s">
        <v>869</v>
      </c>
      <c r="F78" s="556"/>
      <c r="G78" s="342">
        <f>+SUMIF($C$5:$C$65,"*ATTSF*",$I$5:$I$65)</f>
        <v>3</v>
      </c>
      <c r="H78" s="9"/>
      <c r="I78" s="9"/>
      <c r="J78" s="9"/>
      <c r="K78" s="9"/>
      <c r="L78" s="9"/>
      <c r="M78" s="9"/>
    </row>
    <row r="79" spans="1:147" ht="16.5" thickBot="1" x14ac:dyDescent="0.3">
      <c r="B79" s="9"/>
      <c r="C79" s="9"/>
      <c r="D79" s="24"/>
      <c r="E79" s="553" t="s">
        <v>30</v>
      </c>
      <c r="F79" s="554"/>
      <c r="G79" s="346">
        <f>+SUM(G71:G78)</f>
        <v>54</v>
      </c>
      <c r="H79" s="9"/>
      <c r="I79" s="9"/>
      <c r="J79" s="9"/>
      <c r="K79" s="9"/>
      <c r="L79" s="9"/>
      <c r="M79" s="9"/>
    </row>
    <row r="80" spans="1:147" x14ac:dyDescent="0.2">
      <c r="B80" s="9"/>
      <c r="C80" s="9"/>
      <c r="D80" s="24"/>
      <c r="E80" s="25"/>
      <c r="F80" s="215"/>
      <c r="G80" s="216"/>
      <c r="H80" s="216"/>
      <c r="I80" s="9"/>
      <c r="J80" s="9"/>
      <c r="K80" s="9"/>
      <c r="L80" s="9"/>
      <c r="M80" s="9"/>
    </row>
    <row r="81" spans="2:147" x14ac:dyDescent="0.2">
      <c r="B81" s="9"/>
      <c r="C81" s="9"/>
      <c r="D81" s="24"/>
      <c r="E81" s="24"/>
      <c r="F81" s="25"/>
      <c r="G81" s="215"/>
      <c r="H81" s="216"/>
      <c r="I81" s="9"/>
      <c r="J81" s="9"/>
      <c r="K81" s="9"/>
      <c r="L81" s="9"/>
      <c r="M81" s="9"/>
    </row>
    <row r="82" spans="2:147" x14ac:dyDescent="0.2">
      <c r="B82" s="9"/>
      <c r="C82" s="9"/>
      <c r="D82" s="24"/>
      <c r="E82" s="24"/>
      <c r="F82" s="25"/>
      <c r="G82" s="215"/>
      <c r="H82" s="216"/>
      <c r="I82" s="9"/>
      <c r="J82" s="9"/>
      <c r="K82" s="9"/>
      <c r="L82" s="9"/>
      <c r="M82" s="9"/>
    </row>
    <row r="83" spans="2:147" x14ac:dyDescent="0.2">
      <c r="B83" s="9"/>
      <c r="C83" s="9"/>
      <c r="D83" s="24"/>
      <c r="E83" s="24"/>
      <c r="F83" s="25"/>
      <c r="G83" s="215"/>
      <c r="H83" s="216"/>
      <c r="I83" s="9"/>
      <c r="J83" s="9"/>
      <c r="K83" s="9"/>
      <c r="L83" s="9"/>
      <c r="M83" s="9"/>
    </row>
    <row r="84" spans="2:147" x14ac:dyDescent="0.2">
      <c r="B84" s="9"/>
      <c r="C84" s="9"/>
      <c r="D84" s="24"/>
      <c r="E84" s="24"/>
      <c r="F84" s="25"/>
      <c r="G84" s="215"/>
      <c r="H84" s="216"/>
      <c r="I84" s="9"/>
      <c r="J84" s="9"/>
      <c r="K84" s="9"/>
      <c r="L84" s="9"/>
      <c r="M84" s="9"/>
    </row>
    <row r="85" spans="2:147" x14ac:dyDescent="0.2">
      <c r="B85" s="9"/>
      <c r="C85" s="9"/>
      <c r="D85" s="24"/>
      <c r="E85" s="24"/>
      <c r="F85" s="25"/>
      <c r="G85" s="215"/>
      <c r="H85" s="216"/>
      <c r="I85" s="9"/>
      <c r="J85" s="9"/>
      <c r="K85" s="9"/>
      <c r="L85" s="9"/>
      <c r="M85" s="9"/>
    </row>
    <row r="86" spans="2:147" x14ac:dyDescent="0.2">
      <c r="B86" s="9"/>
      <c r="C86" s="9"/>
      <c r="D86" s="24"/>
      <c r="E86" s="24"/>
      <c r="F86" s="25"/>
      <c r="G86" s="215"/>
      <c r="H86" s="216"/>
      <c r="I86" s="9"/>
      <c r="J86" s="9"/>
      <c r="K86" s="9"/>
      <c r="L86" s="9"/>
      <c r="M86" s="9"/>
    </row>
    <row r="87" spans="2:147" x14ac:dyDescent="0.2">
      <c r="B87" s="9"/>
      <c r="C87" s="9"/>
      <c r="D87" s="24"/>
      <c r="E87" s="24"/>
      <c r="F87" s="25"/>
      <c r="G87" s="215"/>
      <c r="H87" s="216"/>
      <c r="I87" s="9"/>
      <c r="J87" s="9"/>
      <c r="K87" s="9"/>
      <c r="L87" s="9"/>
      <c r="M87" s="9"/>
    </row>
    <row r="88" spans="2:147" s="9" customFormat="1" x14ac:dyDescent="0.2">
      <c r="D88" s="24"/>
      <c r="E88" s="24"/>
      <c r="F88" s="25"/>
      <c r="G88" s="215"/>
      <c r="H88" s="216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</row>
    <row r="89" spans="2:147" s="9" customFormat="1" x14ac:dyDescent="0.2">
      <c r="D89" s="24"/>
      <c r="E89" s="24"/>
      <c r="F89" s="25"/>
      <c r="G89" s="215"/>
      <c r="H89" s="216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 spans="2:147" s="9" customFormat="1" x14ac:dyDescent="0.2">
      <c r="D90" s="24"/>
      <c r="E90" s="24"/>
      <c r="F90" s="25"/>
      <c r="G90" s="215"/>
      <c r="H90" s="216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</row>
    <row r="91" spans="2:147" s="9" customFormat="1" x14ac:dyDescent="0.2">
      <c r="D91" s="24"/>
      <c r="E91" s="24"/>
      <c r="F91" s="25"/>
      <c r="G91" s="215"/>
      <c r="H91" s="216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 spans="2:147" s="9" customFormat="1" x14ac:dyDescent="0.2">
      <c r="D92" s="24"/>
      <c r="E92" s="24"/>
      <c r="F92" s="25"/>
      <c r="G92" s="215"/>
      <c r="H92" s="216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</row>
    <row r="93" spans="2:147" s="9" customFormat="1" x14ac:dyDescent="0.2">
      <c r="D93" s="24"/>
      <c r="E93" s="24"/>
      <c r="F93" s="25"/>
      <c r="G93" s="215"/>
      <c r="H93" s="216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 spans="2:147" s="9" customFormat="1" x14ac:dyDescent="0.2">
      <c r="D94" s="24"/>
      <c r="E94" s="24"/>
      <c r="F94" s="25"/>
      <c r="G94" s="215"/>
      <c r="H94" s="216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</row>
    <row r="95" spans="2:147" s="9" customFormat="1" x14ac:dyDescent="0.2">
      <c r="D95" s="24"/>
      <c r="E95" s="24"/>
      <c r="F95" s="25"/>
      <c r="G95" s="215"/>
      <c r="H95" s="216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 spans="2:147" s="9" customFormat="1" x14ac:dyDescent="0.2">
      <c r="D96" s="24"/>
      <c r="E96" s="24"/>
      <c r="F96" s="25"/>
      <c r="G96" s="215"/>
      <c r="H96" s="21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</row>
    <row r="97" spans="4:147" s="9" customFormat="1" x14ac:dyDescent="0.2">
      <c r="D97" s="24"/>
      <c r="E97" s="24"/>
      <c r="F97" s="25"/>
      <c r="G97" s="215"/>
      <c r="H97" s="216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 spans="4:147" s="9" customFormat="1" x14ac:dyDescent="0.2">
      <c r="D98" s="24"/>
      <c r="E98" s="24"/>
      <c r="F98" s="25"/>
      <c r="G98" s="215"/>
      <c r="H98" s="216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</row>
    <row r="99" spans="4:147" s="9" customFormat="1" x14ac:dyDescent="0.2">
      <c r="D99" s="24"/>
      <c r="E99" s="24"/>
      <c r="F99" s="25"/>
      <c r="G99" s="215"/>
      <c r="H99" s="216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 spans="4:147" s="9" customFormat="1" x14ac:dyDescent="0.2">
      <c r="D100" s="24"/>
      <c r="E100" s="24"/>
      <c r="F100" s="25"/>
      <c r="G100" s="215"/>
      <c r="H100" s="216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</row>
    <row r="101" spans="4:147" s="9" customFormat="1" x14ac:dyDescent="0.2">
      <c r="D101" s="24"/>
      <c r="E101" s="24"/>
      <c r="F101" s="25"/>
      <c r="G101" s="215"/>
      <c r="H101" s="216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 spans="4:147" s="9" customFormat="1" x14ac:dyDescent="0.2">
      <c r="D102" s="24"/>
      <c r="E102" s="24"/>
      <c r="F102" s="25"/>
      <c r="G102" s="215"/>
      <c r="H102" s="216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</row>
    <row r="103" spans="4:147" s="9" customFormat="1" x14ac:dyDescent="0.2">
      <c r="D103" s="24"/>
      <c r="E103" s="24"/>
      <c r="F103" s="25"/>
      <c r="G103" s="215"/>
      <c r="H103" s="216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 spans="4:147" s="9" customFormat="1" x14ac:dyDescent="0.2">
      <c r="D104" s="24"/>
      <c r="E104" s="24"/>
      <c r="F104" s="25"/>
      <c r="G104" s="215"/>
      <c r="H104" s="216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</row>
    <row r="105" spans="4:147" s="9" customFormat="1" x14ac:dyDescent="0.2">
      <c r="D105" s="24"/>
      <c r="E105" s="24"/>
      <c r="F105" s="25"/>
      <c r="G105" s="215"/>
      <c r="H105" s="216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 spans="4:147" s="9" customFormat="1" x14ac:dyDescent="0.2">
      <c r="D106" s="24"/>
      <c r="E106" s="24"/>
      <c r="F106" s="25"/>
      <c r="G106" s="215"/>
      <c r="H106" s="21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</row>
    <row r="107" spans="4:147" s="9" customFormat="1" x14ac:dyDescent="0.2">
      <c r="D107" s="24"/>
      <c r="E107" s="24"/>
      <c r="F107" s="25"/>
      <c r="G107" s="215"/>
      <c r="H107" s="216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 spans="4:147" s="9" customFormat="1" x14ac:dyDescent="0.2">
      <c r="D108" s="24"/>
      <c r="E108" s="24"/>
      <c r="F108" s="25"/>
      <c r="G108" s="215"/>
      <c r="H108" s="216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</row>
    <row r="109" spans="4:147" s="9" customFormat="1" x14ac:dyDescent="0.2">
      <c r="D109" s="24"/>
      <c r="E109" s="24"/>
      <c r="F109" s="25"/>
      <c r="G109" s="215"/>
      <c r="H109" s="216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 spans="4:147" s="9" customFormat="1" x14ac:dyDescent="0.2">
      <c r="D110" s="24"/>
      <c r="E110" s="24"/>
      <c r="F110" s="25"/>
      <c r="G110" s="215"/>
      <c r="H110" s="216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</row>
    <row r="111" spans="4:147" s="9" customFormat="1" x14ac:dyDescent="0.2">
      <c r="D111" s="24"/>
      <c r="E111" s="24"/>
      <c r="F111" s="25"/>
      <c r="G111" s="215"/>
      <c r="H111" s="216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 spans="4:147" s="9" customFormat="1" x14ac:dyDescent="0.2">
      <c r="D112" s="24"/>
      <c r="E112" s="24"/>
      <c r="F112" s="25"/>
      <c r="G112" s="215"/>
      <c r="H112" s="216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</row>
    <row r="113" spans="4:147" s="9" customFormat="1" x14ac:dyDescent="0.2">
      <c r="D113" s="24"/>
      <c r="E113" s="24"/>
      <c r="F113" s="25"/>
      <c r="G113" s="215"/>
      <c r="H113" s="216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 spans="4:147" s="9" customFormat="1" x14ac:dyDescent="0.2">
      <c r="D114" s="24"/>
      <c r="E114" s="24"/>
      <c r="F114" s="25"/>
      <c r="G114" s="215"/>
      <c r="H114" s="216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</row>
    <row r="115" spans="4:147" s="9" customFormat="1" x14ac:dyDescent="0.2">
      <c r="D115" s="24"/>
      <c r="E115" s="24"/>
      <c r="F115" s="25"/>
      <c r="G115" s="215"/>
      <c r="H115" s="216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 spans="4:147" s="9" customFormat="1" x14ac:dyDescent="0.2">
      <c r="D116" s="24"/>
      <c r="E116" s="24"/>
      <c r="F116" s="25"/>
      <c r="G116" s="215"/>
      <c r="H116" s="2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</row>
    <row r="117" spans="4:147" s="9" customFormat="1" x14ac:dyDescent="0.2">
      <c r="D117" s="24"/>
      <c r="E117" s="24"/>
      <c r="F117" s="25"/>
      <c r="G117" s="215"/>
      <c r="H117" s="216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 spans="4:147" s="9" customFormat="1" x14ac:dyDescent="0.2">
      <c r="D118" s="24"/>
      <c r="E118" s="24"/>
      <c r="F118" s="25"/>
      <c r="G118" s="215"/>
      <c r="H118" s="216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</row>
    <row r="119" spans="4:147" s="9" customFormat="1" x14ac:dyDescent="0.2">
      <c r="D119" s="24"/>
      <c r="E119" s="24"/>
      <c r="F119" s="25"/>
      <c r="G119" s="215"/>
      <c r="H119" s="216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 spans="4:147" s="9" customFormat="1" x14ac:dyDescent="0.2">
      <c r="D120" s="24"/>
      <c r="E120" s="24"/>
      <c r="F120" s="25"/>
      <c r="G120" s="215"/>
      <c r="H120" s="216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</row>
    <row r="121" spans="4:147" s="9" customFormat="1" x14ac:dyDescent="0.2">
      <c r="D121" s="24"/>
      <c r="E121" s="24"/>
      <c r="F121" s="25"/>
      <c r="G121" s="215"/>
      <c r="H121" s="216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 spans="4:147" s="9" customFormat="1" x14ac:dyDescent="0.2">
      <c r="D122" s="24"/>
      <c r="E122" s="24"/>
      <c r="F122" s="25"/>
      <c r="G122" s="215"/>
      <c r="H122" s="216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</row>
    <row r="123" spans="4:147" s="9" customFormat="1" x14ac:dyDescent="0.2">
      <c r="D123" s="24"/>
      <c r="E123" s="24"/>
      <c r="F123" s="25"/>
      <c r="G123" s="215"/>
      <c r="H123" s="216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 spans="4:147" s="9" customFormat="1" x14ac:dyDescent="0.2">
      <c r="D124" s="24"/>
      <c r="E124" s="24"/>
      <c r="F124" s="25"/>
      <c r="G124" s="215"/>
      <c r="H124" s="216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</row>
    <row r="125" spans="4:147" s="9" customFormat="1" x14ac:dyDescent="0.2">
      <c r="D125" s="24"/>
      <c r="E125" s="24"/>
      <c r="F125" s="25"/>
      <c r="G125" s="215"/>
      <c r="H125" s="216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 spans="4:147" s="9" customFormat="1" x14ac:dyDescent="0.2">
      <c r="D126" s="24"/>
      <c r="E126" s="24"/>
      <c r="F126" s="25"/>
      <c r="G126" s="215"/>
      <c r="H126" s="21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</row>
    <row r="127" spans="4:147" s="9" customFormat="1" x14ac:dyDescent="0.2">
      <c r="D127" s="24"/>
      <c r="E127" s="24"/>
      <c r="F127" s="25"/>
      <c r="G127" s="215"/>
      <c r="H127" s="216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 spans="4:147" s="9" customFormat="1" x14ac:dyDescent="0.2">
      <c r="D128" s="24"/>
      <c r="E128" s="24"/>
      <c r="F128" s="25"/>
      <c r="G128" s="215"/>
      <c r="H128" s="216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</row>
    <row r="129" spans="4:147" s="9" customFormat="1" x14ac:dyDescent="0.2">
      <c r="D129" s="24"/>
      <c r="E129" s="24"/>
      <c r="F129" s="25"/>
      <c r="G129" s="215"/>
      <c r="H129" s="216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 spans="4:147" s="9" customFormat="1" x14ac:dyDescent="0.2">
      <c r="D130" s="24"/>
      <c r="E130" s="24"/>
      <c r="F130" s="25"/>
      <c r="G130" s="215"/>
      <c r="H130" s="216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</row>
    <row r="131" spans="4:147" s="9" customFormat="1" x14ac:dyDescent="0.2">
      <c r="D131" s="24"/>
      <c r="E131" s="24"/>
      <c r="F131" s="25"/>
      <c r="G131" s="215"/>
      <c r="H131" s="216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 spans="4:147" s="9" customFormat="1" x14ac:dyDescent="0.2">
      <c r="D132" s="24"/>
      <c r="E132" s="24"/>
      <c r="F132" s="25"/>
      <c r="G132" s="215"/>
      <c r="H132" s="216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</row>
    <row r="133" spans="4:147" s="9" customFormat="1" x14ac:dyDescent="0.2">
      <c r="D133" s="24"/>
      <c r="E133" s="24"/>
      <c r="F133" s="25"/>
      <c r="G133" s="215"/>
      <c r="H133" s="216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 spans="4:147" s="9" customFormat="1" x14ac:dyDescent="0.2">
      <c r="D134" s="24"/>
      <c r="E134" s="24"/>
      <c r="F134" s="25"/>
      <c r="G134" s="215"/>
      <c r="H134" s="216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</row>
    <row r="135" spans="4:147" s="9" customFormat="1" x14ac:dyDescent="0.2">
      <c r="D135" s="24"/>
      <c r="E135" s="24"/>
      <c r="F135" s="25"/>
      <c r="G135" s="215"/>
      <c r="H135" s="216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 spans="4:147" s="9" customFormat="1" x14ac:dyDescent="0.2">
      <c r="D136" s="24"/>
      <c r="E136" s="24"/>
      <c r="F136" s="25"/>
      <c r="G136" s="215"/>
      <c r="H136" s="21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</row>
    <row r="137" spans="4:147" s="9" customFormat="1" x14ac:dyDescent="0.2">
      <c r="D137" s="24"/>
      <c r="E137" s="24"/>
      <c r="F137" s="25"/>
      <c r="G137" s="215"/>
      <c r="H137" s="216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 spans="4:147" s="9" customFormat="1" x14ac:dyDescent="0.2">
      <c r="D138" s="24"/>
      <c r="E138" s="24"/>
      <c r="F138" s="25"/>
      <c r="G138" s="215"/>
      <c r="H138" s="216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</row>
    <row r="139" spans="4:147" s="9" customFormat="1" x14ac:dyDescent="0.2">
      <c r="D139" s="24"/>
      <c r="E139" s="24"/>
      <c r="F139" s="25"/>
      <c r="G139" s="215"/>
      <c r="H139" s="216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 spans="4:147" s="9" customFormat="1" x14ac:dyDescent="0.2">
      <c r="D140" s="24"/>
      <c r="E140" s="24"/>
      <c r="F140" s="25"/>
      <c r="G140" s="215"/>
      <c r="H140" s="216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</row>
    <row r="141" spans="4:147" s="9" customFormat="1" x14ac:dyDescent="0.2">
      <c r="D141" s="24"/>
      <c r="E141" s="24"/>
      <c r="F141" s="25"/>
      <c r="G141" s="215"/>
      <c r="H141" s="216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 spans="4:147" s="9" customFormat="1" x14ac:dyDescent="0.2">
      <c r="D142" s="24"/>
      <c r="E142" s="24"/>
      <c r="F142" s="25"/>
      <c r="G142" s="215"/>
      <c r="H142" s="216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</row>
    <row r="143" spans="4:147" s="9" customFormat="1" x14ac:dyDescent="0.2">
      <c r="D143" s="24"/>
      <c r="E143" s="24"/>
      <c r="F143" s="25"/>
      <c r="G143" s="215"/>
      <c r="H143" s="216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 spans="4:147" s="9" customFormat="1" x14ac:dyDescent="0.2">
      <c r="D144" s="24"/>
      <c r="E144" s="24"/>
      <c r="F144" s="25"/>
      <c r="G144" s="215"/>
      <c r="H144" s="216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</row>
    <row r="145" spans="4:147" s="9" customFormat="1" x14ac:dyDescent="0.2">
      <c r="D145" s="24"/>
      <c r="E145" s="24"/>
      <c r="F145" s="25"/>
      <c r="G145" s="215"/>
      <c r="H145" s="216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 spans="4:147" s="9" customFormat="1" x14ac:dyDescent="0.2">
      <c r="D146" s="24"/>
      <c r="E146" s="24"/>
      <c r="F146" s="25"/>
      <c r="G146" s="215"/>
      <c r="H146" s="21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</row>
    <row r="147" spans="4:147" s="9" customFormat="1" x14ac:dyDescent="0.2">
      <c r="D147" s="24"/>
      <c r="E147" s="24"/>
      <c r="F147" s="25"/>
      <c r="G147" s="215"/>
      <c r="H147" s="216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 spans="4:147" s="9" customFormat="1" x14ac:dyDescent="0.2">
      <c r="D148" s="24"/>
      <c r="E148" s="24"/>
      <c r="F148" s="25"/>
      <c r="G148" s="215"/>
      <c r="H148" s="216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</row>
    <row r="149" spans="4:147" s="9" customFormat="1" x14ac:dyDescent="0.2">
      <c r="D149" s="24"/>
      <c r="E149" s="24"/>
      <c r="F149" s="25"/>
      <c r="G149" s="215"/>
      <c r="H149" s="216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 spans="4:147" s="9" customFormat="1" x14ac:dyDescent="0.2">
      <c r="D150" s="24"/>
      <c r="E150" s="24"/>
      <c r="F150" s="25"/>
      <c r="G150" s="215"/>
      <c r="H150" s="216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</row>
    <row r="151" spans="4:147" s="9" customFormat="1" x14ac:dyDescent="0.2">
      <c r="D151" s="24"/>
      <c r="E151" s="24"/>
      <c r="F151" s="25"/>
      <c r="G151" s="215"/>
      <c r="H151" s="216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 spans="4:147" s="9" customFormat="1" x14ac:dyDescent="0.2">
      <c r="D152" s="24"/>
      <c r="E152" s="24"/>
      <c r="F152" s="25"/>
      <c r="G152" s="215"/>
      <c r="H152" s="216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</row>
    <row r="153" spans="4:147" s="9" customFormat="1" x14ac:dyDescent="0.2">
      <c r="D153" s="24"/>
      <c r="E153" s="24"/>
      <c r="F153" s="25"/>
      <c r="G153" s="215"/>
      <c r="H153" s="216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 spans="4:147" s="9" customFormat="1" x14ac:dyDescent="0.2">
      <c r="D154" s="24"/>
      <c r="E154" s="24"/>
      <c r="F154" s="25"/>
      <c r="G154" s="215"/>
      <c r="H154" s="216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</row>
    <row r="155" spans="4:147" s="9" customFormat="1" x14ac:dyDescent="0.2">
      <c r="D155" s="24"/>
      <c r="E155" s="24"/>
      <c r="F155" s="25"/>
      <c r="G155" s="215"/>
      <c r="H155" s="216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 spans="4:147" s="9" customFormat="1" x14ac:dyDescent="0.2">
      <c r="D156" s="24"/>
      <c r="E156" s="24"/>
      <c r="F156" s="25"/>
      <c r="G156" s="215"/>
      <c r="H156" s="21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</row>
    <row r="157" spans="4:147" s="9" customFormat="1" x14ac:dyDescent="0.2">
      <c r="D157" s="24"/>
      <c r="E157" s="24"/>
      <c r="F157" s="25"/>
      <c r="G157" s="215"/>
      <c r="H157" s="216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 spans="4:147" s="9" customFormat="1" x14ac:dyDescent="0.2">
      <c r="D158" s="24"/>
      <c r="E158" s="24"/>
      <c r="F158" s="25"/>
      <c r="G158" s="215"/>
      <c r="H158" s="216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</row>
    <row r="159" spans="4:147" s="9" customFormat="1" x14ac:dyDescent="0.2">
      <c r="D159" s="24"/>
      <c r="E159" s="24"/>
      <c r="F159" s="25"/>
      <c r="G159" s="215"/>
      <c r="H159" s="216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 spans="4:147" s="9" customFormat="1" x14ac:dyDescent="0.2">
      <c r="D160" s="24"/>
      <c r="E160" s="24"/>
      <c r="F160" s="25"/>
      <c r="G160" s="215"/>
      <c r="H160" s="216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</row>
    <row r="161" spans="4:147" s="9" customFormat="1" x14ac:dyDescent="0.2">
      <c r="D161" s="24"/>
      <c r="E161" s="24"/>
      <c r="F161" s="25"/>
      <c r="G161" s="215"/>
      <c r="H161" s="216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 spans="4:147" s="9" customFormat="1" x14ac:dyDescent="0.2">
      <c r="D162" s="24"/>
      <c r="E162" s="24"/>
      <c r="F162" s="25"/>
      <c r="G162" s="215"/>
      <c r="H162" s="216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</row>
    <row r="163" spans="4:147" s="9" customFormat="1" x14ac:dyDescent="0.2">
      <c r="D163" s="24"/>
      <c r="E163" s="24"/>
      <c r="F163" s="25"/>
      <c r="G163" s="215"/>
      <c r="H163" s="216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 spans="4:147" s="9" customFormat="1" x14ac:dyDescent="0.2">
      <c r="D164" s="24"/>
      <c r="E164" s="24"/>
      <c r="F164" s="25"/>
      <c r="G164" s="215"/>
      <c r="H164" s="216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</row>
    <row r="165" spans="4:147" s="9" customFormat="1" x14ac:dyDescent="0.2">
      <c r="D165" s="24"/>
      <c r="E165" s="24"/>
      <c r="F165" s="25"/>
      <c r="G165" s="215"/>
      <c r="H165" s="216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 spans="4:147" s="9" customFormat="1" x14ac:dyDescent="0.2">
      <c r="D166" s="24"/>
      <c r="E166" s="24"/>
      <c r="F166" s="25"/>
      <c r="G166" s="215"/>
      <c r="H166" s="21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</row>
    <row r="167" spans="4:147" s="9" customFormat="1" x14ac:dyDescent="0.2">
      <c r="D167" s="24"/>
      <c r="E167" s="24"/>
      <c r="F167" s="25"/>
      <c r="G167" s="215"/>
      <c r="H167" s="216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 spans="4:147" s="9" customFormat="1" x14ac:dyDescent="0.2">
      <c r="D168" s="24"/>
      <c r="E168" s="24"/>
      <c r="F168" s="25"/>
      <c r="G168" s="215"/>
      <c r="H168" s="216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</row>
    <row r="169" spans="4:147" s="9" customFormat="1" x14ac:dyDescent="0.2">
      <c r="D169" s="24"/>
      <c r="E169" s="24"/>
      <c r="F169" s="25"/>
      <c r="G169" s="215"/>
      <c r="H169" s="216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 spans="4:147" s="9" customFormat="1" x14ac:dyDescent="0.2">
      <c r="D170" s="24"/>
      <c r="E170" s="24"/>
      <c r="F170" s="25"/>
      <c r="G170" s="215"/>
      <c r="H170" s="216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</row>
    <row r="171" spans="4:147" s="9" customFormat="1" x14ac:dyDescent="0.2">
      <c r="D171" s="24"/>
      <c r="E171" s="24"/>
      <c r="F171" s="25"/>
      <c r="G171" s="215"/>
      <c r="H171" s="216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 spans="4:147" s="9" customFormat="1" x14ac:dyDescent="0.2">
      <c r="D172" s="24"/>
      <c r="E172" s="24"/>
      <c r="F172" s="25"/>
      <c r="G172" s="215"/>
      <c r="H172" s="216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</row>
    <row r="173" spans="4:147" s="9" customFormat="1" x14ac:dyDescent="0.2">
      <c r="D173" s="24"/>
      <c r="E173" s="24"/>
      <c r="F173" s="25"/>
      <c r="G173" s="215"/>
      <c r="H173" s="216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 spans="4:147" s="9" customFormat="1" x14ac:dyDescent="0.2">
      <c r="D174" s="24"/>
      <c r="E174" s="24"/>
      <c r="F174" s="25"/>
      <c r="G174" s="215"/>
      <c r="H174" s="216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</row>
    <row r="175" spans="4:147" s="9" customFormat="1" x14ac:dyDescent="0.2">
      <c r="D175" s="24"/>
      <c r="E175" s="24"/>
      <c r="F175" s="25"/>
      <c r="G175" s="215"/>
      <c r="H175" s="216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 spans="4:147" s="9" customFormat="1" x14ac:dyDescent="0.2">
      <c r="D176" s="24"/>
      <c r="E176" s="24"/>
      <c r="F176" s="25"/>
      <c r="G176" s="215"/>
      <c r="H176" s="21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</row>
    <row r="177" spans="4:147" s="9" customFormat="1" x14ac:dyDescent="0.2">
      <c r="D177" s="24"/>
      <c r="E177" s="24"/>
      <c r="F177" s="25"/>
      <c r="G177" s="215"/>
      <c r="H177" s="216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 spans="4:147" s="9" customFormat="1" x14ac:dyDescent="0.2">
      <c r="D178" s="24"/>
      <c r="E178" s="24"/>
      <c r="F178" s="25"/>
      <c r="G178" s="215"/>
      <c r="H178" s="216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</row>
    <row r="179" spans="4:147" s="9" customFormat="1" x14ac:dyDescent="0.2">
      <c r="D179" s="24"/>
      <c r="E179" s="24"/>
      <c r="F179" s="25"/>
      <c r="G179" s="215"/>
      <c r="H179" s="216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 spans="4:147" s="9" customFormat="1" x14ac:dyDescent="0.2">
      <c r="D180" s="24"/>
      <c r="E180" s="24"/>
      <c r="F180" s="25"/>
      <c r="G180" s="215"/>
      <c r="H180" s="216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</row>
    <row r="181" spans="4:147" s="9" customFormat="1" x14ac:dyDescent="0.2">
      <c r="D181" s="24"/>
      <c r="E181" s="24"/>
      <c r="F181" s="25"/>
      <c r="G181" s="215"/>
      <c r="H181" s="216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 spans="4:147" s="9" customFormat="1" x14ac:dyDescent="0.2">
      <c r="D182" s="24"/>
      <c r="E182" s="24"/>
      <c r="F182" s="25"/>
      <c r="G182" s="215"/>
      <c r="H182" s="216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</row>
    <row r="183" spans="4:147" s="9" customFormat="1" x14ac:dyDescent="0.2">
      <c r="D183" s="24"/>
      <c r="E183" s="24"/>
      <c r="F183" s="25"/>
      <c r="G183" s="215"/>
      <c r="H183" s="216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 spans="4:147" s="9" customFormat="1" x14ac:dyDescent="0.2">
      <c r="D184" s="24"/>
      <c r="E184" s="24"/>
      <c r="F184" s="25"/>
      <c r="G184" s="215"/>
      <c r="H184" s="216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</row>
    <row r="185" spans="4:147" s="9" customFormat="1" x14ac:dyDescent="0.2">
      <c r="D185" s="24"/>
      <c r="E185" s="24"/>
      <c r="F185" s="25"/>
      <c r="G185" s="215"/>
      <c r="H185" s="216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 spans="4:147" s="9" customFormat="1" x14ac:dyDescent="0.2">
      <c r="D186" s="24"/>
      <c r="E186" s="24"/>
      <c r="F186" s="25"/>
      <c r="G186" s="215"/>
      <c r="H186" s="21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</row>
    <row r="187" spans="4:147" s="9" customFormat="1" x14ac:dyDescent="0.2">
      <c r="D187" s="24"/>
      <c r="E187" s="24"/>
      <c r="F187" s="25"/>
      <c r="G187" s="215"/>
      <c r="H187" s="216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 spans="4:147" s="9" customFormat="1" x14ac:dyDescent="0.2">
      <c r="D188" s="24"/>
      <c r="E188" s="24"/>
      <c r="F188" s="25"/>
      <c r="G188" s="215"/>
      <c r="H188" s="216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</row>
    <row r="189" spans="4:147" s="9" customFormat="1" x14ac:dyDescent="0.2">
      <c r="D189" s="24"/>
      <c r="E189" s="24"/>
      <c r="F189" s="25"/>
      <c r="G189" s="215"/>
      <c r="H189" s="216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 spans="4:147" s="9" customFormat="1" x14ac:dyDescent="0.2">
      <c r="D190" s="24"/>
      <c r="E190" s="24"/>
      <c r="F190" s="25"/>
      <c r="G190" s="215"/>
      <c r="H190" s="216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</row>
    <row r="191" spans="4:147" s="9" customFormat="1" x14ac:dyDescent="0.2">
      <c r="D191" s="24"/>
      <c r="E191" s="24"/>
      <c r="F191" s="25"/>
      <c r="G191" s="215"/>
      <c r="H191" s="216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 spans="4:147" s="9" customFormat="1" x14ac:dyDescent="0.2">
      <c r="D192" s="24"/>
      <c r="E192" s="24"/>
      <c r="F192" s="25"/>
      <c r="G192" s="215"/>
      <c r="H192" s="216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</row>
    <row r="193" spans="4:147" s="9" customFormat="1" x14ac:dyDescent="0.2">
      <c r="D193" s="24"/>
      <c r="E193" s="24"/>
      <c r="F193" s="25"/>
      <c r="G193" s="215"/>
      <c r="H193" s="216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 spans="4:147" s="9" customFormat="1" x14ac:dyDescent="0.2">
      <c r="D194" s="24"/>
      <c r="E194" s="24"/>
      <c r="F194" s="25"/>
      <c r="G194" s="215"/>
      <c r="H194" s="216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</row>
    <row r="195" spans="4:147" s="9" customFormat="1" x14ac:dyDescent="0.2">
      <c r="D195" s="24"/>
      <c r="E195" s="24"/>
      <c r="F195" s="25"/>
      <c r="G195" s="215"/>
      <c r="H195" s="216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 spans="4:147" s="9" customFormat="1" x14ac:dyDescent="0.2">
      <c r="D196" s="24"/>
      <c r="E196" s="24"/>
      <c r="F196" s="25"/>
      <c r="G196" s="215"/>
      <c r="H196" s="21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</row>
    <row r="197" spans="4:147" s="9" customFormat="1" x14ac:dyDescent="0.2">
      <c r="D197" s="24"/>
      <c r="E197" s="24"/>
      <c r="F197" s="25"/>
      <c r="G197" s="215"/>
      <c r="H197" s="216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 spans="4:147" s="9" customFormat="1" x14ac:dyDescent="0.2">
      <c r="D198" s="24"/>
      <c r="E198" s="24"/>
      <c r="F198" s="25"/>
      <c r="G198" s="215"/>
      <c r="H198" s="216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</row>
    <row r="199" spans="4:147" s="9" customFormat="1" x14ac:dyDescent="0.2">
      <c r="D199" s="24"/>
      <c r="E199" s="24"/>
      <c r="F199" s="25"/>
      <c r="G199" s="215"/>
      <c r="H199" s="216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 spans="4:147" s="9" customFormat="1" x14ac:dyDescent="0.2">
      <c r="D200" s="24"/>
      <c r="E200" s="24"/>
      <c r="F200" s="25"/>
      <c r="G200" s="215"/>
      <c r="H200" s="216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</row>
    <row r="201" spans="4:147" s="9" customFormat="1" x14ac:dyDescent="0.2">
      <c r="D201" s="24"/>
      <c r="E201" s="24"/>
      <c r="F201" s="25"/>
      <c r="G201" s="215"/>
      <c r="H201" s="216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 spans="4:147" s="9" customFormat="1" x14ac:dyDescent="0.2">
      <c r="D202" s="24"/>
      <c r="E202" s="24"/>
      <c r="F202" s="25"/>
      <c r="G202" s="215"/>
      <c r="H202" s="216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</row>
    <row r="203" spans="4:147" s="9" customFormat="1" x14ac:dyDescent="0.2">
      <c r="D203" s="24"/>
      <c r="E203" s="24"/>
      <c r="F203" s="25"/>
      <c r="G203" s="215"/>
      <c r="H203" s="216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 spans="4:147" s="9" customFormat="1" x14ac:dyDescent="0.2">
      <c r="D204" s="24"/>
      <c r="E204" s="24"/>
      <c r="F204" s="25"/>
      <c r="G204" s="215"/>
      <c r="H204" s="216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</row>
    <row r="205" spans="4:147" s="9" customFormat="1" x14ac:dyDescent="0.2">
      <c r="D205" s="24"/>
      <c r="E205" s="24"/>
      <c r="F205" s="25"/>
      <c r="G205" s="215"/>
      <c r="H205" s="216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 spans="4:147" s="9" customFormat="1" x14ac:dyDescent="0.2">
      <c r="D206" s="24"/>
      <c r="E206" s="24"/>
      <c r="F206" s="25"/>
      <c r="G206" s="215"/>
      <c r="H206" s="21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</row>
    <row r="207" spans="4:147" s="9" customFormat="1" x14ac:dyDescent="0.2">
      <c r="D207" s="24"/>
      <c r="E207" s="24"/>
      <c r="F207" s="25"/>
      <c r="G207" s="215"/>
      <c r="H207" s="216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 spans="4:147" s="9" customFormat="1" x14ac:dyDescent="0.2">
      <c r="D208" s="24"/>
      <c r="E208" s="24"/>
      <c r="F208" s="25"/>
      <c r="G208" s="215"/>
      <c r="H208" s="216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</row>
    <row r="209" spans="2:147" s="9" customFormat="1" x14ac:dyDescent="0.2">
      <c r="D209" s="24"/>
      <c r="E209" s="24"/>
      <c r="F209" s="25"/>
      <c r="G209" s="215"/>
      <c r="H209" s="216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 spans="2:147" s="9" customFormat="1" x14ac:dyDescent="0.2">
      <c r="D210" s="24"/>
      <c r="E210" s="24"/>
      <c r="F210" s="25"/>
      <c r="G210" s="215"/>
      <c r="H210" s="216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</row>
    <row r="211" spans="2:147" s="9" customFormat="1" x14ac:dyDescent="0.2">
      <c r="D211" s="24"/>
      <c r="E211" s="24"/>
      <c r="F211" s="25"/>
      <c r="G211" s="215"/>
      <c r="H211" s="216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 spans="2:147" s="9" customFormat="1" x14ac:dyDescent="0.2">
      <c r="D212" s="24"/>
      <c r="E212" s="24"/>
      <c r="F212" s="25"/>
      <c r="G212" s="215"/>
      <c r="H212" s="216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</row>
    <row r="213" spans="2:147" s="9" customFormat="1" x14ac:dyDescent="0.2">
      <c r="D213" s="24"/>
      <c r="E213" s="24"/>
      <c r="F213" s="25"/>
      <c r="G213" s="215"/>
      <c r="H213" s="216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 spans="2:147" s="9" customFormat="1" x14ac:dyDescent="0.2">
      <c r="D214" s="24"/>
      <c r="E214" s="24"/>
      <c r="F214" s="25"/>
      <c r="G214" s="215"/>
      <c r="H214" s="216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</row>
    <row r="215" spans="2:147" s="9" customFormat="1" x14ac:dyDescent="0.2">
      <c r="D215" s="24"/>
      <c r="E215" s="24"/>
      <c r="F215" s="25"/>
      <c r="G215" s="215"/>
      <c r="H215" s="216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 spans="2:147" s="9" customFormat="1" x14ac:dyDescent="0.2">
      <c r="D216" s="24"/>
      <c r="E216" s="24"/>
      <c r="F216" s="25"/>
      <c r="G216" s="215"/>
      <c r="H216" s="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</row>
    <row r="217" spans="2:147" s="9" customFormat="1" x14ac:dyDescent="0.2">
      <c r="D217" s="24"/>
      <c r="E217" s="24"/>
      <c r="F217" s="25"/>
      <c r="G217" s="215"/>
      <c r="H217" s="216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 spans="2:147" s="9" customFormat="1" x14ac:dyDescent="0.2">
      <c r="D218" s="24"/>
      <c r="E218" s="24"/>
      <c r="F218" s="25"/>
      <c r="G218" s="215"/>
      <c r="H218" s="216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</row>
    <row r="219" spans="2:147" s="9" customFormat="1" x14ac:dyDescent="0.2">
      <c r="D219" s="24"/>
      <c r="E219" s="24"/>
      <c r="F219" s="25"/>
      <c r="G219" s="215"/>
      <c r="H219" s="216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 spans="2:147" s="9" customFormat="1" x14ac:dyDescent="0.2">
      <c r="D220" s="24"/>
      <c r="E220" s="24"/>
      <c r="F220" s="25"/>
      <c r="G220" s="215"/>
      <c r="H220" s="216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</row>
    <row r="221" spans="2:147" s="9" customFormat="1" x14ac:dyDescent="0.2">
      <c r="D221" s="24"/>
      <c r="E221" s="24"/>
      <c r="F221" s="25"/>
      <c r="G221" s="215"/>
      <c r="H221" s="216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 spans="2:147" s="9" customFormat="1" x14ac:dyDescent="0.2">
      <c r="D222" s="24"/>
      <c r="E222" s="24"/>
      <c r="F222" s="25"/>
      <c r="G222" s="215"/>
      <c r="H222" s="216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</row>
    <row r="223" spans="2:147" s="9" customFormat="1" x14ac:dyDescent="0.2">
      <c r="D223" s="24"/>
      <c r="E223" s="24"/>
      <c r="F223" s="25"/>
      <c r="G223" s="215"/>
      <c r="H223" s="216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 spans="2:147" s="9" customFormat="1" x14ac:dyDescent="0.2">
      <c r="B224"/>
      <c r="C224"/>
      <c r="D224" s="65"/>
      <c r="E224" s="65"/>
      <c r="F224" s="8"/>
      <c r="G224" s="241"/>
      <c r="H224" s="242"/>
      <c r="I224"/>
      <c r="J224"/>
      <c r="K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</row>
    <row r="225" spans="2:147" s="9" customFormat="1" x14ac:dyDescent="0.2">
      <c r="B225"/>
      <c r="C225"/>
      <c r="D225" s="65"/>
      <c r="E225" s="65"/>
      <c r="F225" s="8"/>
      <c r="G225" s="241"/>
      <c r="H225" s="242"/>
      <c r="I225"/>
      <c r="J225"/>
      <c r="K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 spans="2:147" s="9" customFormat="1" x14ac:dyDescent="0.2">
      <c r="B226"/>
      <c r="C226"/>
      <c r="D226" s="65"/>
      <c r="E226" s="65"/>
      <c r="F226" s="8"/>
      <c r="G226" s="241"/>
      <c r="H226" s="242"/>
      <c r="I226"/>
      <c r="J226"/>
      <c r="K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</row>
    <row r="227" spans="2:147" s="9" customFormat="1" x14ac:dyDescent="0.2">
      <c r="B227"/>
      <c r="C227"/>
      <c r="D227" s="65"/>
      <c r="E227" s="65"/>
      <c r="F227" s="8"/>
      <c r="G227" s="241"/>
      <c r="H227" s="242"/>
      <c r="I227"/>
      <c r="J227"/>
      <c r="K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 spans="2:147" s="9" customFormat="1" x14ac:dyDescent="0.2">
      <c r="B228"/>
      <c r="C228"/>
      <c r="D228" s="65"/>
      <c r="E228" s="65"/>
      <c r="F228" s="8"/>
      <c r="G228" s="241"/>
      <c r="H228" s="242"/>
      <c r="I228"/>
      <c r="J228"/>
      <c r="K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</row>
    <row r="229" spans="2:147" s="9" customFormat="1" x14ac:dyDescent="0.2">
      <c r="B229"/>
      <c r="C229"/>
      <c r="D229" s="65"/>
      <c r="E229" s="65"/>
      <c r="F229" s="8"/>
      <c r="G229" s="241"/>
      <c r="H229" s="242"/>
      <c r="I229"/>
      <c r="J229"/>
      <c r="K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 spans="2:147" s="9" customFormat="1" x14ac:dyDescent="0.2">
      <c r="B230"/>
      <c r="C230"/>
      <c r="D230" s="65"/>
      <c r="E230" s="65"/>
      <c r="F230" s="8"/>
      <c r="G230" s="241"/>
      <c r="H230" s="242"/>
      <c r="I230"/>
      <c r="J230"/>
      <c r="K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</row>
    <row r="231" spans="2:147" s="9" customFormat="1" x14ac:dyDescent="0.2">
      <c r="B231"/>
      <c r="C231"/>
      <c r="D231" s="65"/>
      <c r="E231" s="65"/>
      <c r="F231" s="8"/>
      <c r="G231" s="241"/>
      <c r="H231" s="242"/>
      <c r="I231"/>
      <c r="J231"/>
      <c r="K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 spans="2:147" s="9" customFormat="1" x14ac:dyDescent="0.2">
      <c r="B232"/>
      <c r="C232"/>
      <c r="D232" s="65"/>
      <c r="E232" s="65"/>
      <c r="F232" s="8"/>
      <c r="G232" s="241"/>
      <c r="H232" s="242"/>
      <c r="I232"/>
      <c r="J232"/>
      <c r="K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</row>
    <row r="233" spans="2:147" s="9" customFormat="1" x14ac:dyDescent="0.2">
      <c r="B233"/>
      <c r="C233"/>
      <c r="D233" s="65"/>
      <c r="E233" s="65"/>
      <c r="F233" s="8"/>
      <c r="G233" s="241"/>
      <c r="H233" s="242"/>
      <c r="I233"/>
      <c r="J233"/>
      <c r="K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 spans="2:147" s="9" customFormat="1" x14ac:dyDescent="0.2">
      <c r="B234"/>
      <c r="C234"/>
      <c r="D234" s="65"/>
      <c r="E234" s="65"/>
      <c r="F234" s="8"/>
      <c r="G234" s="241"/>
      <c r="H234" s="242"/>
      <c r="I234"/>
      <c r="J234"/>
      <c r="K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</row>
    <row r="235" spans="2:147" s="9" customFormat="1" x14ac:dyDescent="0.2">
      <c r="B235"/>
      <c r="C235"/>
      <c r="D235" s="65"/>
      <c r="E235" s="65"/>
      <c r="F235" s="8"/>
      <c r="G235" s="241"/>
      <c r="H235" s="242"/>
      <c r="I235"/>
      <c r="J235"/>
      <c r="K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 spans="2:147" s="9" customFormat="1" x14ac:dyDescent="0.2">
      <c r="B236"/>
      <c r="C236"/>
      <c r="D236" s="65"/>
      <c r="E236" s="65"/>
      <c r="F236" s="8"/>
      <c r="G236" s="241"/>
      <c r="H236" s="242"/>
      <c r="I236"/>
      <c r="J236"/>
      <c r="K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</row>
    <row r="237" spans="2:147" s="9" customFormat="1" x14ac:dyDescent="0.2">
      <c r="B237"/>
      <c r="C237"/>
      <c r="D237" s="65"/>
      <c r="E237" s="65"/>
      <c r="F237" s="8"/>
      <c r="G237" s="241"/>
      <c r="H237" s="242"/>
      <c r="I237"/>
      <c r="J237"/>
      <c r="K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 spans="2:147" s="9" customFormat="1" x14ac:dyDescent="0.2">
      <c r="B238"/>
      <c r="C238"/>
      <c r="D238" s="65"/>
      <c r="E238" s="65"/>
      <c r="F238" s="8"/>
      <c r="G238" s="241"/>
      <c r="H238" s="242"/>
      <c r="I238"/>
      <c r="J238"/>
      <c r="K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</row>
    <row r="239" spans="2:147" s="9" customFormat="1" x14ac:dyDescent="0.2">
      <c r="B239"/>
      <c r="C239"/>
      <c r="D239" s="65"/>
      <c r="E239" s="65"/>
      <c r="F239" s="8"/>
      <c r="G239" s="241"/>
      <c r="H239" s="242"/>
      <c r="I239"/>
      <c r="J239"/>
      <c r="K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 spans="2:147" s="9" customFormat="1" x14ac:dyDescent="0.2">
      <c r="B240"/>
      <c r="C240"/>
      <c r="D240" s="65"/>
      <c r="E240" s="65"/>
      <c r="F240" s="8"/>
      <c r="G240" s="241"/>
      <c r="H240" s="242"/>
      <c r="I240"/>
      <c r="J240"/>
      <c r="K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</row>
    <row r="241" spans="2:147" s="9" customFormat="1" x14ac:dyDescent="0.2">
      <c r="B241"/>
      <c r="C241"/>
      <c r="D241" s="65"/>
      <c r="E241" s="65"/>
      <c r="F241" s="8"/>
      <c r="G241" s="241"/>
      <c r="H241" s="242"/>
      <c r="I241"/>
      <c r="J241"/>
      <c r="K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 spans="2:147" s="9" customFormat="1" x14ac:dyDescent="0.2">
      <c r="B242"/>
      <c r="C242"/>
      <c r="D242" s="65"/>
      <c r="E242" s="65"/>
      <c r="F242" s="8"/>
      <c r="G242" s="241"/>
      <c r="H242" s="242"/>
      <c r="I242"/>
      <c r="J242"/>
      <c r="K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</row>
    <row r="243" spans="2:147" s="9" customFormat="1" x14ac:dyDescent="0.2">
      <c r="B243"/>
      <c r="C243"/>
      <c r="D243" s="65"/>
      <c r="E243" s="65"/>
      <c r="F243" s="8"/>
      <c r="G243" s="241"/>
      <c r="H243" s="242"/>
      <c r="I243"/>
      <c r="J243"/>
      <c r="K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 spans="2:147" s="9" customFormat="1" x14ac:dyDescent="0.2">
      <c r="B244"/>
      <c r="C244"/>
      <c r="D244" s="65"/>
      <c r="E244" s="65"/>
      <c r="F244" s="8"/>
      <c r="G244" s="241"/>
      <c r="H244" s="242"/>
      <c r="I244"/>
      <c r="J244"/>
      <c r="K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</row>
    <row r="245" spans="2:147" s="9" customFormat="1" x14ac:dyDescent="0.2">
      <c r="B245"/>
      <c r="C245"/>
      <c r="D245" s="65"/>
      <c r="E245" s="65"/>
      <c r="F245" s="8"/>
      <c r="G245" s="241"/>
      <c r="H245" s="242"/>
      <c r="I245"/>
      <c r="J245"/>
      <c r="K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 spans="2:147" s="9" customFormat="1" x14ac:dyDescent="0.2">
      <c r="B246"/>
      <c r="C246"/>
      <c r="D246" s="65"/>
      <c r="E246" s="65"/>
      <c r="F246" s="8"/>
      <c r="G246" s="241"/>
      <c r="H246" s="242"/>
      <c r="I246"/>
      <c r="J246"/>
      <c r="K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</row>
    <row r="247" spans="2:147" s="9" customFormat="1" x14ac:dyDescent="0.2">
      <c r="B247"/>
      <c r="C247"/>
      <c r="D247" s="65"/>
      <c r="E247" s="65"/>
      <c r="F247" s="8"/>
      <c r="G247" s="241"/>
      <c r="H247" s="242"/>
      <c r="I247"/>
      <c r="J247"/>
      <c r="K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 spans="2:147" s="9" customFormat="1" x14ac:dyDescent="0.2">
      <c r="B248"/>
      <c r="C248"/>
      <c r="D248" s="65"/>
      <c r="E248" s="65"/>
      <c r="F248" s="8"/>
      <c r="G248" s="241"/>
      <c r="H248" s="242"/>
      <c r="I248"/>
      <c r="J248"/>
      <c r="K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</row>
    <row r="249" spans="2:147" s="9" customFormat="1" x14ac:dyDescent="0.2">
      <c r="B249"/>
      <c r="C249"/>
      <c r="D249" s="65"/>
      <c r="E249" s="65"/>
      <c r="F249" s="8"/>
      <c r="G249" s="241"/>
      <c r="H249" s="242"/>
      <c r="I249"/>
      <c r="J249"/>
      <c r="K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 spans="2:147" s="9" customFormat="1" x14ac:dyDescent="0.2">
      <c r="B250"/>
      <c r="C250"/>
      <c r="D250" s="65"/>
      <c r="E250" s="65"/>
      <c r="F250" s="8"/>
      <c r="G250" s="241"/>
      <c r="H250" s="242"/>
      <c r="I250"/>
      <c r="J250"/>
      <c r="K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</row>
    <row r="251" spans="2:147" s="9" customFormat="1" x14ac:dyDescent="0.2">
      <c r="B251"/>
      <c r="C251"/>
      <c r="D251" s="65"/>
      <c r="E251" s="65"/>
      <c r="F251" s="8"/>
      <c r="G251" s="241"/>
      <c r="H251" s="242"/>
      <c r="I251"/>
      <c r="J251"/>
      <c r="K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 spans="2:147" s="9" customFormat="1" x14ac:dyDescent="0.2">
      <c r="B252"/>
      <c r="C252"/>
      <c r="D252" s="65"/>
      <c r="E252" s="65"/>
      <c r="F252" s="8"/>
      <c r="G252" s="241"/>
      <c r="H252" s="242"/>
      <c r="I252"/>
      <c r="J252"/>
      <c r="K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</row>
    <row r="253" spans="2:147" s="9" customFormat="1" x14ac:dyDescent="0.2">
      <c r="B253"/>
      <c r="C253"/>
      <c r="D253" s="65"/>
      <c r="E253" s="65"/>
      <c r="F253" s="8"/>
      <c r="G253" s="241"/>
      <c r="H253" s="242"/>
      <c r="I253"/>
      <c r="J253"/>
      <c r="K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 spans="2:147" s="9" customFormat="1" x14ac:dyDescent="0.2">
      <c r="B254"/>
      <c r="C254"/>
      <c r="D254" s="65"/>
      <c r="E254" s="65"/>
      <c r="F254" s="8"/>
      <c r="G254" s="241"/>
      <c r="H254" s="242"/>
      <c r="I254"/>
      <c r="J254"/>
      <c r="K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</row>
    <row r="255" spans="2:147" s="9" customFormat="1" x14ac:dyDescent="0.2">
      <c r="B255"/>
      <c r="C255"/>
      <c r="D255" s="65"/>
      <c r="E255" s="65"/>
      <c r="F255" s="8"/>
      <c r="G255" s="241"/>
      <c r="H255" s="242"/>
      <c r="I255"/>
      <c r="J255"/>
      <c r="K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 spans="2:147" s="9" customFormat="1" x14ac:dyDescent="0.2">
      <c r="B256"/>
      <c r="C256"/>
      <c r="D256" s="65"/>
      <c r="E256" s="65"/>
      <c r="F256" s="8"/>
      <c r="G256" s="241"/>
      <c r="H256" s="242"/>
      <c r="I256"/>
      <c r="J256"/>
      <c r="K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</row>
    <row r="257" spans="2:147" s="9" customFormat="1" x14ac:dyDescent="0.2">
      <c r="B257"/>
      <c r="C257"/>
      <c r="D257" s="65"/>
      <c r="E257" s="65"/>
      <c r="F257" s="8"/>
      <c r="G257" s="241"/>
      <c r="H257" s="242"/>
      <c r="I257"/>
      <c r="J257"/>
      <c r="K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 spans="2:147" s="9" customFormat="1" x14ac:dyDescent="0.2">
      <c r="B258"/>
      <c r="C258"/>
      <c r="D258" s="65"/>
      <c r="E258" s="65"/>
      <c r="F258" s="8"/>
      <c r="G258" s="241"/>
      <c r="H258" s="242"/>
      <c r="I258"/>
      <c r="J258"/>
      <c r="K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</row>
    <row r="259" spans="2:147" s="9" customFormat="1" x14ac:dyDescent="0.2">
      <c r="B259"/>
      <c r="C259"/>
      <c r="D259" s="65"/>
      <c r="E259" s="65"/>
      <c r="F259" s="8"/>
      <c r="G259" s="241"/>
      <c r="H259" s="242"/>
      <c r="I259"/>
      <c r="J259"/>
      <c r="K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 spans="2:147" s="9" customFormat="1" x14ac:dyDescent="0.2">
      <c r="B260"/>
      <c r="C260"/>
      <c r="D260" s="65"/>
      <c r="E260" s="65"/>
      <c r="F260" s="8"/>
      <c r="G260" s="241"/>
      <c r="H260" s="242"/>
      <c r="I260"/>
      <c r="J260"/>
      <c r="K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</row>
    <row r="261" spans="2:147" s="9" customFormat="1" x14ac:dyDescent="0.2">
      <c r="B261"/>
      <c r="C261"/>
      <c r="D261" s="65"/>
      <c r="E261" s="65"/>
      <c r="F261" s="8"/>
      <c r="G261" s="241"/>
      <c r="H261" s="242"/>
      <c r="I261"/>
      <c r="J261"/>
      <c r="K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 spans="2:147" s="9" customFormat="1" x14ac:dyDescent="0.2">
      <c r="B262"/>
      <c r="C262"/>
      <c r="D262" s="65"/>
      <c r="E262" s="65"/>
      <c r="F262" s="8"/>
      <c r="G262" s="241"/>
      <c r="H262" s="242"/>
      <c r="I262"/>
      <c r="J262"/>
      <c r="K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</row>
    <row r="263" spans="2:147" s="9" customFormat="1" x14ac:dyDescent="0.2">
      <c r="B263"/>
      <c r="C263"/>
      <c r="D263" s="65"/>
      <c r="E263" s="65"/>
      <c r="F263" s="8"/>
      <c r="G263" s="241"/>
      <c r="H263" s="242"/>
      <c r="I263"/>
      <c r="J263"/>
      <c r="K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 spans="2:147" s="9" customFormat="1" x14ac:dyDescent="0.2">
      <c r="B264"/>
      <c r="C264"/>
      <c r="D264" s="65"/>
      <c r="E264" s="65"/>
      <c r="F264" s="8"/>
      <c r="G264" s="241"/>
      <c r="H264" s="242"/>
      <c r="I264"/>
      <c r="J264"/>
      <c r="K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</row>
    <row r="265" spans="2:147" s="9" customFormat="1" x14ac:dyDescent="0.2">
      <c r="B265"/>
      <c r="C265"/>
      <c r="D265" s="65"/>
      <c r="E265" s="65"/>
      <c r="F265" s="8"/>
      <c r="G265" s="241"/>
      <c r="H265" s="242"/>
      <c r="I265"/>
      <c r="J265"/>
      <c r="K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 spans="2:147" s="9" customFormat="1" x14ac:dyDescent="0.2">
      <c r="B266"/>
      <c r="C266"/>
      <c r="D266" s="65"/>
      <c r="E266" s="65"/>
      <c r="F266" s="8"/>
      <c r="G266" s="241"/>
      <c r="H266" s="242"/>
      <c r="I266"/>
      <c r="J266"/>
      <c r="K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</row>
    <row r="267" spans="2:147" s="9" customFormat="1" x14ac:dyDescent="0.2">
      <c r="B267"/>
      <c r="C267"/>
      <c r="D267" s="65"/>
      <c r="E267" s="65"/>
      <c r="F267" s="8"/>
      <c r="G267" s="241"/>
      <c r="H267" s="242"/>
      <c r="I267"/>
      <c r="J267"/>
      <c r="K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 spans="2:147" s="9" customFormat="1" x14ac:dyDescent="0.2">
      <c r="B268"/>
      <c r="C268"/>
      <c r="D268" s="65"/>
      <c r="E268" s="65"/>
      <c r="F268" s="8"/>
      <c r="G268" s="241"/>
      <c r="H268" s="242"/>
      <c r="I268"/>
      <c r="J268"/>
      <c r="K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</row>
    <row r="269" spans="2:147" s="9" customFormat="1" x14ac:dyDescent="0.2">
      <c r="B269"/>
      <c r="C269"/>
      <c r="D269" s="65"/>
      <c r="E269" s="65"/>
      <c r="F269" s="8"/>
      <c r="G269" s="241"/>
      <c r="H269" s="242"/>
      <c r="I269"/>
      <c r="J269"/>
      <c r="K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 spans="2:147" s="9" customFormat="1" x14ac:dyDescent="0.2">
      <c r="B270"/>
      <c r="C270"/>
      <c r="D270" s="65"/>
      <c r="E270" s="65"/>
      <c r="F270" s="8"/>
      <c r="G270" s="241"/>
      <c r="H270" s="242"/>
      <c r="I270"/>
      <c r="J270"/>
      <c r="K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</row>
    <row r="271" spans="2:147" s="9" customFormat="1" x14ac:dyDescent="0.2">
      <c r="B271"/>
      <c r="C271"/>
      <c r="D271" s="65"/>
      <c r="E271" s="65"/>
      <c r="F271" s="8"/>
      <c r="G271" s="241"/>
      <c r="H271" s="242"/>
      <c r="I271"/>
      <c r="J271"/>
      <c r="K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 spans="2:147" s="9" customFormat="1" x14ac:dyDescent="0.2">
      <c r="B272"/>
      <c r="C272"/>
      <c r="D272" s="65"/>
      <c r="E272" s="65"/>
      <c r="F272" s="8"/>
      <c r="G272" s="241"/>
      <c r="H272" s="242"/>
      <c r="I272"/>
      <c r="J272"/>
      <c r="K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</row>
    <row r="273" spans="2:147" s="9" customFormat="1" x14ac:dyDescent="0.2">
      <c r="B273"/>
      <c r="C273"/>
      <c r="D273" s="65"/>
      <c r="E273" s="65"/>
      <c r="F273" s="8"/>
      <c r="G273" s="241"/>
      <c r="H273" s="242"/>
      <c r="I273"/>
      <c r="J273"/>
      <c r="K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 spans="2:147" s="9" customFormat="1" x14ac:dyDescent="0.2">
      <c r="B274"/>
      <c r="C274"/>
      <c r="D274" s="65"/>
      <c r="E274" s="65"/>
      <c r="F274" s="8"/>
      <c r="G274" s="241"/>
      <c r="H274" s="242"/>
      <c r="I274"/>
      <c r="J274"/>
      <c r="K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</row>
    <row r="275" spans="2:147" s="9" customFormat="1" x14ac:dyDescent="0.2">
      <c r="B275"/>
      <c r="C275"/>
      <c r="D275" s="65"/>
      <c r="E275" s="65"/>
      <c r="F275" s="8"/>
      <c r="G275" s="241"/>
      <c r="H275" s="242"/>
      <c r="I275"/>
      <c r="J275"/>
      <c r="K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 spans="2:147" s="9" customFormat="1" x14ac:dyDescent="0.2">
      <c r="B276"/>
      <c r="C276"/>
      <c r="D276" s="65"/>
      <c r="E276" s="65"/>
      <c r="F276" s="8"/>
      <c r="G276" s="241"/>
      <c r="H276" s="242"/>
      <c r="I276"/>
      <c r="J276"/>
      <c r="K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</row>
    <row r="277" spans="2:147" s="9" customFormat="1" x14ac:dyDescent="0.2">
      <c r="B277"/>
      <c r="C277"/>
      <c r="D277" s="65"/>
      <c r="E277" s="65"/>
      <c r="F277" s="8"/>
      <c r="G277" s="241"/>
      <c r="H277" s="242"/>
      <c r="I277"/>
      <c r="J277"/>
      <c r="K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 spans="2:147" s="9" customFormat="1" x14ac:dyDescent="0.2">
      <c r="B278"/>
      <c r="C278"/>
      <c r="D278" s="65"/>
      <c r="E278" s="65"/>
      <c r="F278" s="8"/>
      <c r="G278" s="241"/>
      <c r="H278" s="242"/>
      <c r="I278"/>
      <c r="J278"/>
      <c r="K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</row>
    <row r="279" spans="2:147" s="9" customFormat="1" x14ac:dyDescent="0.2">
      <c r="B279"/>
      <c r="C279"/>
      <c r="D279" s="65"/>
      <c r="E279" s="65"/>
      <c r="F279" s="8"/>
      <c r="G279" s="241"/>
      <c r="H279" s="242"/>
      <c r="I279"/>
      <c r="J279"/>
      <c r="K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 spans="2:147" s="9" customFormat="1" x14ac:dyDescent="0.2">
      <c r="B280"/>
      <c r="C280"/>
      <c r="D280" s="65"/>
      <c r="E280" s="65"/>
      <c r="F280" s="8"/>
      <c r="G280" s="241"/>
      <c r="H280" s="242"/>
      <c r="I280"/>
      <c r="J280"/>
      <c r="K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</row>
    <row r="281" spans="2:147" s="9" customFormat="1" x14ac:dyDescent="0.2">
      <c r="B281"/>
      <c r="C281"/>
      <c r="D281" s="65"/>
      <c r="E281" s="65"/>
      <c r="F281" s="8"/>
      <c r="G281" s="241"/>
      <c r="H281" s="242"/>
      <c r="I281"/>
      <c r="J281"/>
      <c r="K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 spans="2:147" s="9" customFormat="1" x14ac:dyDescent="0.2">
      <c r="B282"/>
      <c r="C282"/>
      <c r="D282" s="65"/>
      <c r="E282" s="65"/>
      <c r="F282" s="8"/>
      <c r="G282" s="241"/>
      <c r="H282" s="242"/>
      <c r="I282"/>
      <c r="J282"/>
      <c r="K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</row>
    <row r="283" spans="2:147" s="9" customFormat="1" x14ac:dyDescent="0.2">
      <c r="B283"/>
      <c r="C283"/>
      <c r="D283" s="65"/>
      <c r="E283" s="65"/>
      <c r="F283" s="8"/>
      <c r="G283" s="241"/>
      <c r="H283" s="242"/>
      <c r="I283"/>
      <c r="J283"/>
      <c r="K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 spans="2:147" s="9" customFormat="1" x14ac:dyDescent="0.2">
      <c r="B284"/>
      <c r="C284"/>
      <c r="D284" s="65"/>
      <c r="E284" s="65"/>
      <c r="F284" s="8"/>
      <c r="G284" s="241"/>
      <c r="H284" s="242"/>
      <c r="I284"/>
      <c r="J284"/>
      <c r="K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</row>
    <row r="285" spans="2:147" s="9" customFormat="1" x14ac:dyDescent="0.2">
      <c r="B285"/>
      <c r="C285"/>
      <c r="D285" s="65"/>
      <c r="E285" s="65"/>
      <c r="F285" s="8"/>
      <c r="G285" s="241"/>
      <c r="H285" s="242"/>
      <c r="I285"/>
      <c r="J285"/>
      <c r="K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 spans="2:147" s="9" customFormat="1" x14ac:dyDescent="0.2">
      <c r="B286"/>
      <c r="C286"/>
      <c r="D286" s="65"/>
      <c r="E286" s="65"/>
      <c r="F286" s="8"/>
      <c r="G286" s="241"/>
      <c r="H286" s="242"/>
      <c r="I286"/>
      <c r="J286"/>
      <c r="K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</row>
    <row r="287" spans="2:147" s="9" customFormat="1" x14ac:dyDescent="0.2">
      <c r="B287"/>
      <c r="C287"/>
      <c r="D287" s="65"/>
      <c r="E287" s="65"/>
      <c r="F287" s="8"/>
      <c r="G287" s="241"/>
      <c r="H287" s="242"/>
      <c r="I287"/>
      <c r="J287"/>
      <c r="K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 spans="2:147" s="9" customFormat="1" x14ac:dyDescent="0.2">
      <c r="B288"/>
      <c r="C288"/>
      <c r="D288" s="65"/>
      <c r="E288" s="65"/>
      <c r="F288" s="8"/>
      <c r="G288" s="241"/>
      <c r="H288" s="242"/>
      <c r="I288"/>
      <c r="J288"/>
      <c r="K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</row>
    <row r="289" spans="2:147" s="9" customFormat="1" x14ac:dyDescent="0.2">
      <c r="B289"/>
      <c r="C289"/>
      <c r="D289" s="65"/>
      <c r="E289" s="65"/>
      <c r="F289" s="8"/>
      <c r="G289" s="241"/>
      <c r="H289" s="242"/>
      <c r="I289"/>
      <c r="J289"/>
      <c r="K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 spans="2:147" s="9" customFormat="1" x14ac:dyDescent="0.2">
      <c r="B290"/>
      <c r="C290"/>
      <c r="D290" s="65"/>
      <c r="E290" s="65"/>
      <c r="F290" s="8"/>
      <c r="G290" s="241"/>
      <c r="H290" s="242"/>
      <c r="I290"/>
      <c r="J290"/>
      <c r="K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</row>
    <row r="291" spans="2:147" s="9" customFormat="1" x14ac:dyDescent="0.2">
      <c r="B291"/>
      <c r="C291"/>
      <c r="D291" s="65"/>
      <c r="E291" s="65"/>
      <c r="F291" s="8"/>
      <c r="G291" s="241"/>
      <c r="H291" s="242"/>
      <c r="I291"/>
      <c r="J291"/>
      <c r="K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</row>
    <row r="292" spans="2:147" s="9" customFormat="1" x14ac:dyDescent="0.2">
      <c r="B292"/>
      <c r="C292"/>
      <c r="D292" s="65"/>
      <c r="E292" s="65"/>
      <c r="F292" s="8"/>
      <c r="G292" s="241"/>
      <c r="H292" s="242"/>
      <c r="I292"/>
      <c r="J292"/>
      <c r="K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 spans="2:147" s="9" customFormat="1" x14ac:dyDescent="0.2">
      <c r="B293"/>
      <c r="C293"/>
      <c r="D293" s="65"/>
      <c r="E293" s="65"/>
      <c r="F293" s="8"/>
      <c r="G293" s="241"/>
      <c r="H293" s="242"/>
      <c r="I293"/>
      <c r="J293"/>
      <c r="K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</row>
    <row r="294" spans="2:147" s="9" customFormat="1" x14ac:dyDescent="0.2">
      <c r="B294"/>
      <c r="C294"/>
      <c r="D294" s="65"/>
      <c r="E294" s="65"/>
      <c r="F294" s="8"/>
      <c r="G294" s="241"/>
      <c r="H294" s="242"/>
      <c r="I294"/>
      <c r="J294"/>
      <c r="K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 spans="2:147" s="9" customFormat="1" x14ac:dyDescent="0.2">
      <c r="B295"/>
      <c r="C295"/>
      <c r="D295" s="65"/>
      <c r="E295" s="65"/>
      <c r="F295" s="8"/>
      <c r="G295" s="241"/>
      <c r="H295" s="242"/>
      <c r="I295"/>
      <c r="J295"/>
      <c r="K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</row>
    <row r="296" spans="2:147" s="9" customFormat="1" x14ac:dyDescent="0.2">
      <c r="B296"/>
      <c r="C296"/>
      <c r="D296" s="65"/>
      <c r="E296" s="65"/>
      <c r="F296" s="8"/>
      <c r="G296" s="241"/>
      <c r="H296" s="242"/>
      <c r="I296"/>
      <c r="J296"/>
      <c r="K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 spans="2:147" s="9" customFormat="1" x14ac:dyDescent="0.2">
      <c r="B297"/>
      <c r="C297"/>
      <c r="D297" s="65"/>
      <c r="E297" s="65"/>
      <c r="F297" s="8"/>
      <c r="G297" s="241"/>
      <c r="H297" s="242"/>
      <c r="I297"/>
      <c r="J297"/>
      <c r="K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</row>
    <row r="298" spans="2:147" s="9" customFormat="1" x14ac:dyDescent="0.2">
      <c r="B298"/>
      <c r="C298"/>
      <c r="D298" s="65"/>
      <c r="E298" s="65"/>
      <c r="F298" s="8"/>
      <c r="G298" s="241"/>
      <c r="H298" s="242"/>
      <c r="I298"/>
      <c r="J298"/>
      <c r="K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 spans="2:147" s="9" customFormat="1" x14ac:dyDescent="0.2">
      <c r="B299"/>
      <c r="C299"/>
      <c r="D299" s="65"/>
      <c r="E299" s="65"/>
      <c r="F299" s="8"/>
      <c r="G299" s="241"/>
      <c r="H299" s="242"/>
      <c r="I299"/>
      <c r="J299"/>
      <c r="K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</row>
    <row r="300" spans="2:147" s="9" customFormat="1" x14ac:dyDescent="0.2">
      <c r="B300"/>
      <c r="C300"/>
      <c r="D300" s="65"/>
      <c r="E300" s="65"/>
      <c r="F300" s="8"/>
      <c r="G300" s="241"/>
      <c r="H300" s="242"/>
      <c r="I300"/>
      <c r="J300"/>
      <c r="K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 spans="2:147" s="9" customFormat="1" x14ac:dyDescent="0.2">
      <c r="B301"/>
      <c r="C301"/>
      <c r="D301" s="65"/>
      <c r="E301" s="65"/>
      <c r="F301" s="8"/>
      <c r="G301" s="241"/>
      <c r="H301" s="242"/>
      <c r="I301"/>
      <c r="J301"/>
      <c r="K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</row>
    <row r="302" spans="2:147" s="9" customFormat="1" x14ac:dyDescent="0.2">
      <c r="B302"/>
      <c r="C302"/>
      <c r="D302" s="65"/>
      <c r="E302" s="65"/>
      <c r="F302" s="8"/>
      <c r="G302" s="241"/>
      <c r="H302" s="242"/>
      <c r="I302"/>
      <c r="J302"/>
      <c r="K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 spans="2:147" s="9" customFormat="1" x14ac:dyDescent="0.2">
      <c r="B303"/>
      <c r="C303"/>
      <c r="D303" s="65"/>
      <c r="E303" s="65"/>
      <c r="F303" s="8"/>
      <c r="G303" s="241"/>
      <c r="H303" s="242"/>
      <c r="I303"/>
      <c r="J303"/>
      <c r="K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</row>
    <row r="304" spans="2:147" s="9" customFormat="1" x14ac:dyDescent="0.2">
      <c r="B304"/>
      <c r="C304"/>
      <c r="D304" s="65"/>
      <c r="E304" s="65"/>
      <c r="F304" s="8"/>
      <c r="G304" s="241"/>
      <c r="H304" s="242"/>
      <c r="I304"/>
      <c r="J304"/>
      <c r="K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 spans="2:147" s="9" customFormat="1" x14ac:dyDescent="0.2">
      <c r="B305"/>
      <c r="C305"/>
      <c r="D305" s="65"/>
      <c r="E305" s="65"/>
      <c r="F305" s="8"/>
      <c r="G305" s="241"/>
      <c r="H305" s="242"/>
      <c r="I305"/>
      <c r="J305"/>
      <c r="K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</row>
    <row r="306" spans="2:147" s="9" customFormat="1" x14ac:dyDescent="0.2">
      <c r="B306"/>
      <c r="C306"/>
      <c r="D306" s="65"/>
      <c r="E306" s="65"/>
      <c r="F306" s="8"/>
      <c r="G306" s="241"/>
      <c r="H306" s="242"/>
      <c r="I306"/>
      <c r="J306"/>
      <c r="K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 spans="2:147" s="9" customFormat="1" x14ac:dyDescent="0.2">
      <c r="B307"/>
      <c r="C307"/>
      <c r="D307" s="65"/>
      <c r="E307" s="65"/>
      <c r="F307" s="8"/>
      <c r="G307" s="241"/>
      <c r="H307" s="242"/>
      <c r="I307"/>
      <c r="J307"/>
      <c r="K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</row>
    <row r="308" spans="2:147" s="9" customFormat="1" x14ac:dyDescent="0.2">
      <c r="B308"/>
      <c r="C308"/>
      <c r="D308" s="65"/>
      <c r="E308" s="65"/>
      <c r="F308" s="8"/>
      <c r="G308" s="241"/>
      <c r="H308" s="242"/>
      <c r="I308"/>
      <c r="J308"/>
      <c r="K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 spans="2:147" s="9" customFormat="1" x14ac:dyDescent="0.2">
      <c r="B309"/>
      <c r="C309"/>
      <c r="D309" s="65"/>
      <c r="E309" s="65"/>
      <c r="F309" s="8"/>
      <c r="G309" s="241"/>
      <c r="H309" s="242"/>
      <c r="I309"/>
      <c r="J309"/>
      <c r="K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</row>
    <row r="310" spans="2:147" s="9" customFormat="1" x14ac:dyDescent="0.2">
      <c r="B310"/>
      <c r="C310"/>
      <c r="D310" s="65"/>
      <c r="E310" s="65"/>
      <c r="F310" s="8"/>
      <c r="G310" s="241"/>
      <c r="H310" s="242"/>
      <c r="I310"/>
      <c r="J310"/>
      <c r="K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 spans="2:147" s="9" customFormat="1" x14ac:dyDescent="0.2">
      <c r="B311"/>
      <c r="C311"/>
      <c r="D311" s="65"/>
      <c r="E311" s="65"/>
      <c r="F311" s="8"/>
      <c r="G311" s="241"/>
      <c r="H311" s="242"/>
      <c r="I311"/>
      <c r="J311"/>
      <c r="K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</row>
    <row r="312" spans="2:147" s="9" customFormat="1" x14ac:dyDescent="0.2">
      <c r="B312"/>
      <c r="C312"/>
      <c r="D312" s="65"/>
      <c r="E312" s="65"/>
      <c r="F312" s="8"/>
      <c r="G312" s="241"/>
      <c r="H312" s="242"/>
      <c r="I312"/>
      <c r="J312"/>
      <c r="K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 spans="2:147" s="9" customFormat="1" x14ac:dyDescent="0.2">
      <c r="B313"/>
      <c r="C313"/>
      <c r="D313" s="65"/>
      <c r="E313" s="65"/>
      <c r="F313" s="8"/>
      <c r="G313" s="241"/>
      <c r="H313" s="242"/>
      <c r="I313"/>
      <c r="J313"/>
      <c r="K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</row>
    <row r="314" spans="2:147" s="9" customFormat="1" x14ac:dyDescent="0.2">
      <c r="B314"/>
      <c r="C314"/>
      <c r="D314" s="65"/>
      <c r="E314" s="65"/>
      <c r="F314" s="8"/>
      <c r="G314" s="241"/>
      <c r="H314" s="242"/>
      <c r="I314"/>
      <c r="J314"/>
      <c r="K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 spans="2:147" s="9" customFormat="1" x14ac:dyDescent="0.2">
      <c r="B315"/>
      <c r="C315"/>
      <c r="D315" s="65"/>
      <c r="E315" s="65"/>
      <c r="F315" s="8"/>
      <c r="G315" s="241"/>
      <c r="H315" s="242"/>
      <c r="I315"/>
      <c r="J315"/>
      <c r="K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</row>
    <row r="316" spans="2:147" s="9" customFormat="1" x14ac:dyDescent="0.2">
      <c r="B316"/>
      <c r="C316"/>
      <c r="D316" s="65"/>
      <c r="E316" s="65"/>
      <c r="F316" s="8"/>
      <c r="G316" s="241"/>
      <c r="H316" s="242"/>
      <c r="I316"/>
      <c r="J316"/>
      <c r="K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 spans="2:147" s="9" customFormat="1" x14ac:dyDescent="0.2">
      <c r="B317"/>
      <c r="C317"/>
      <c r="D317" s="65"/>
      <c r="E317" s="65"/>
      <c r="F317" s="8"/>
      <c r="G317" s="241"/>
      <c r="H317" s="242"/>
      <c r="I317"/>
      <c r="J317"/>
      <c r="K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</row>
    <row r="318" spans="2:147" s="9" customFormat="1" x14ac:dyDescent="0.2">
      <c r="B318"/>
      <c r="C318"/>
      <c r="D318" s="65"/>
      <c r="E318" s="65"/>
      <c r="F318" s="8"/>
      <c r="G318" s="241"/>
      <c r="H318" s="242"/>
      <c r="I318"/>
      <c r="J318"/>
      <c r="K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 spans="2:147" s="9" customFormat="1" x14ac:dyDescent="0.2">
      <c r="B319"/>
      <c r="C319"/>
      <c r="D319" s="65"/>
      <c r="E319" s="65"/>
      <c r="F319" s="8"/>
      <c r="G319" s="241"/>
      <c r="H319" s="242"/>
      <c r="I319"/>
      <c r="J319"/>
      <c r="K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</row>
    <row r="320" spans="2:147" s="9" customFormat="1" x14ac:dyDescent="0.2">
      <c r="B320"/>
      <c r="C320"/>
      <c r="D320" s="65"/>
      <c r="E320" s="65"/>
      <c r="F320" s="8"/>
      <c r="G320" s="241"/>
      <c r="H320" s="242"/>
      <c r="I320"/>
      <c r="J320"/>
      <c r="K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 spans="2:147" s="9" customFormat="1" x14ac:dyDescent="0.2">
      <c r="B321"/>
      <c r="C321"/>
      <c r="D321" s="65"/>
      <c r="E321" s="65"/>
      <c r="F321" s="8"/>
      <c r="G321" s="241"/>
      <c r="H321" s="242"/>
      <c r="I321"/>
      <c r="J321"/>
      <c r="K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</row>
    <row r="322" spans="2:147" s="9" customFormat="1" x14ac:dyDescent="0.2">
      <c r="B322"/>
      <c r="C322"/>
      <c r="D322" s="65"/>
      <c r="E322" s="65"/>
      <c r="F322" s="8"/>
      <c r="G322" s="241"/>
      <c r="H322" s="242"/>
      <c r="I322"/>
      <c r="J322"/>
      <c r="K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 spans="2:147" s="9" customFormat="1" x14ac:dyDescent="0.2">
      <c r="B323"/>
      <c r="C323"/>
      <c r="D323" s="65"/>
      <c r="E323" s="65"/>
      <c r="F323" s="8"/>
      <c r="G323" s="241"/>
      <c r="H323" s="242"/>
      <c r="I323"/>
      <c r="J323"/>
      <c r="K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</row>
    <row r="324" spans="2:147" s="9" customFormat="1" x14ac:dyDescent="0.2">
      <c r="B324"/>
      <c r="C324"/>
      <c r="D324" s="65"/>
      <c r="E324" s="65"/>
      <c r="F324" s="8"/>
      <c r="G324" s="241"/>
      <c r="H324" s="242"/>
      <c r="I324"/>
      <c r="J324"/>
      <c r="K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 spans="2:147" s="9" customFormat="1" x14ac:dyDescent="0.2">
      <c r="B325"/>
      <c r="C325"/>
      <c r="D325" s="65"/>
      <c r="E325" s="65"/>
      <c r="F325" s="8"/>
      <c r="G325" s="241"/>
      <c r="H325" s="242"/>
      <c r="I325"/>
      <c r="J325"/>
      <c r="K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</row>
    <row r="326" spans="2:147" s="9" customFormat="1" x14ac:dyDescent="0.2">
      <c r="B326"/>
      <c r="C326"/>
      <c r="D326" s="65"/>
      <c r="E326" s="65"/>
      <c r="F326" s="8"/>
      <c r="G326" s="241"/>
      <c r="H326" s="242"/>
      <c r="I326"/>
      <c r="J326"/>
      <c r="K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 spans="2:147" s="9" customFormat="1" x14ac:dyDescent="0.2">
      <c r="B327"/>
      <c r="C327"/>
      <c r="D327" s="65"/>
      <c r="E327" s="65"/>
      <c r="F327" s="8"/>
      <c r="G327" s="241"/>
      <c r="H327" s="242"/>
      <c r="I327"/>
      <c r="J327"/>
      <c r="K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</row>
    <row r="328" spans="2:147" s="9" customFormat="1" x14ac:dyDescent="0.2">
      <c r="B328"/>
      <c r="C328"/>
      <c r="D328" s="65"/>
      <c r="E328" s="65"/>
      <c r="F328" s="8"/>
      <c r="G328" s="241"/>
      <c r="H328" s="242"/>
      <c r="I328"/>
      <c r="J328"/>
      <c r="K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 spans="2:147" s="9" customFormat="1" x14ac:dyDescent="0.2">
      <c r="B329"/>
      <c r="C329"/>
      <c r="D329" s="65"/>
      <c r="E329" s="65"/>
      <c r="F329" s="8"/>
      <c r="G329" s="241"/>
      <c r="H329" s="242"/>
      <c r="I329"/>
      <c r="J329"/>
      <c r="K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</row>
    <row r="330" spans="2:147" s="9" customFormat="1" x14ac:dyDescent="0.2">
      <c r="B330"/>
      <c r="C330"/>
      <c r="D330" s="65"/>
      <c r="E330" s="65"/>
      <c r="F330" s="8"/>
      <c r="G330" s="241"/>
      <c r="H330" s="242"/>
      <c r="I330"/>
      <c r="J330"/>
      <c r="K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 spans="2:147" s="9" customFormat="1" x14ac:dyDescent="0.2">
      <c r="B331"/>
      <c r="C331"/>
      <c r="D331" s="65"/>
      <c r="E331" s="65"/>
      <c r="F331" s="8"/>
      <c r="G331" s="241"/>
      <c r="H331" s="242"/>
      <c r="I331"/>
      <c r="J331"/>
      <c r="K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</row>
    <row r="332" spans="2:147" s="9" customFormat="1" x14ac:dyDescent="0.2">
      <c r="B332"/>
      <c r="C332"/>
      <c r="D332" s="65"/>
      <c r="E332" s="65"/>
      <c r="F332" s="8"/>
      <c r="G332" s="241"/>
      <c r="H332" s="242"/>
      <c r="I332"/>
      <c r="J332"/>
      <c r="K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 spans="2:147" s="9" customFormat="1" x14ac:dyDescent="0.2">
      <c r="B333"/>
      <c r="C333"/>
      <c r="D333" s="65"/>
      <c r="E333" s="65"/>
      <c r="F333" s="8"/>
      <c r="G333" s="241"/>
      <c r="H333" s="242"/>
      <c r="I333"/>
      <c r="J333"/>
      <c r="K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</row>
    <row r="334" spans="2:147" s="9" customFormat="1" x14ac:dyDescent="0.2">
      <c r="B334"/>
      <c r="C334"/>
      <c r="D334" s="65"/>
      <c r="E334" s="65"/>
      <c r="F334" s="8"/>
      <c r="G334" s="241"/>
      <c r="H334" s="242"/>
      <c r="I334"/>
      <c r="J334"/>
      <c r="K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 spans="2:147" s="9" customFormat="1" x14ac:dyDescent="0.2">
      <c r="B335"/>
      <c r="C335"/>
      <c r="D335" s="65"/>
      <c r="E335" s="65"/>
      <c r="F335" s="8"/>
      <c r="G335" s="241"/>
      <c r="H335" s="242"/>
      <c r="I335"/>
      <c r="J335"/>
      <c r="K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</row>
    <row r="336" spans="2:147" s="9" customFormat="1" x14ac:dyDescent="0.2">
      <c r="B336"/>
      <c r="C336"/>
      <c r="D336" s="65"/>
      <c r="E336" s="65"/>
      <c r="F336" s="8"/>
      <c r="G336" s="241"/>
      <c r="H336" s="242"/>
      <c r="I336"/>
      <c r="J336"/>
      <c r="K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 spans="2:147" s="9" customFormat="1" x14ac:dyDescent="0.2">
      <c r="B337"/>
      <c r="C337"/>
      <c r="D337" s="65"/>
      <c r="E337" s="65"/>
      <c r="F337" s="8"/>
      <c r="G337" s="241"/>
      <c r="H337" s="242"/>
      <c r="I337"/>
      <c r="J337"/>
      <c r="K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</row>
    <row r="338" spans="2:147" s="9" customFormat="1" x14ac:dyDescent="0.2">
      <c r="B338"/>
      <c r="C338"/>
      <c r="D338" s="65"/>
      <c r="E338" s="65"/>
      <c r="F338" s="8"/>
      <c r="G338" s="241"/>
      <c r="H338" s="242"/>
      <c r="I338"/>
      <c r="J338"/>
      <c r="K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 spans="2:147" s="9" customFormat="1" x14ac:dyDescent="0.2">
      <c r="B339"/>
      <c r="C339"/>
      <c r="D339" s="65"/>
      <c r="E339" s="65"/>
      <c r="F339" s="8"/>
      <c r="G339" s="241"/>
      <c r="H339" s="242"/>
      <c r="I339"/>
      <c r="J339"/>
      <c r="K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</row>
    <row r="340" spans="2:147" s="9" customFormat="1" x14ac:dyDescent="0.2">
      <c r="B340"/>
      <c r="C340"/>
      <c r="D340" s="65"/>
      <c r="E340" s="65"/>
      <c r="F340" s="8"/>
      <c r="G340" s="241"/>
      <c r="H340" s="242"/>
      <c r="I340"/>
      <c r="J340"/>
      <c r="K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 spans="2:147" s="9" customFormat="1" x14ac:dyDescent="0.2">
      <c r="B341"/>
      <c r="C341"/>
      <c r="D341" s="65"/>
      <c r="E341" s="65"/>
      <c r="F341" s="8"/>
      <c r="G341" s="241"/>
      <c r="H341" s="242"/>
      <c r="I341"/>
      <c r="J341"/>
      <c r="K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</row>
    <row r="342" spans="2:147" s="9" customFormat="1" x14ac:dyDescent="0.2">
      <c r="B342"/>
      <c r="C342"/>
      <c r="D342" s="65"/>
      <c r="E342" s="65"/>
      <c r="F342" s="8"/>
      <c r="G342" s="241"/>
      <c r="H342" s="242"/>
      <c r="I342"/>
      <c r="J342"/>
      <c r="K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 spans="2:147" s="9" customFormat="1" x14ac:dyDescent="0.2">
      <c r="B343"/>
      <c r="C343"/>
      <c r="D343" s="65"/>
      <c r="E343" s="65"/>
      <c r="F343" s="8"/>
      <c r="G343" s="241"/>
      <c r="H343" s="242"/>
      <c r="I343"/>
      <c r="J343"/>
      <c r="K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</row>
    <row r="344" spans="2:147" s="9" customFormat="1" x14ac:dyDescent="0.2">
      <c r="B344"/>
      <c r="C344"/>
      <c r="D344" s="65"/>
      <c r="E344" s="65"/>
      <c r="F344" s="8"/>
      <c r="G344" s="241"/>
      <c r="H344" s="242"/>
      <c r="I344"/>
      <c r="J344"/>
      <c r="K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 spans="2:147" s="9" customFormat="1" x14ac:dyDescent="0.2">
      <c r="B345"/>
      <c r="C345"/>
      <c r="D345" s="65"/>
      <c r="E345" s="65"/>
      <c r="F345" s="8"/>
      <c r="G345" s="241"/>
      <c r="H345" s="242"/>
      <c r="I345"/>
      <c r="J345"/>
      <c r="K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</row>
    <row r="346" spans="2:147" s="9" customFormat="1" x14ac:dyDescent="0.2">
      <c r="B346"/>
      <c r="C346"/>
      <c r="D346" s="65"/>
      <c r="E346" s="65"/>
      <c r="F346" s="8"/>
      <c r="G346" s="241"/>
      <c r="H346" s="242"/>
      <c r="I346"/>
      <c r="J346"/>
      <c r="K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 spans="2:147" s="9" customFormat="1" x14ac:dyDescent="0.2">
      <c r="B347"/>
      <c r="C347"/>
      <c r="D347" s="65"/>
      <c r="E347" s="65"/>
      <c r="F347" s="8"/>
      <c r="G347" s="241"/>
      <c r="H347" s="242"/>
      <c r="I347"/>
      <c r="J347"/>
      <c r="K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</row>
    <row r="348" spans="2:147" s="9" customFormat="1" x14ac:dyDescent="0.2">
      <c r="B348"/>
      <c r="C348"/>
      <c r="D348" s="65"/>
      <c r="E348" s="65"/>
      <c r="F348" s="8"/>
      <c r="G348" s="241"/>
      <c r="H348" s="242"/>
      <c r="I348"/>
      <c r="J348"/>
      <c r="K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 spans="2:147" s="9" customFormat="1" x14ac:dyDescent="0.2">
      <c r="B349"/>
      <c r="C349"/>
      <c r="D349" s="65"/>
      <c r="E349" s="65"/>
      <c r="F349" s="8"/>
      <c r="G349" s="241"/>
      <c r="H349" s="242"/>
      <c r="I349"/>
      <c r="J349"/>
      <c r="K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</row>
    <row r="350" spans="2:147" s="9" customFormat="1" x14ac:dyDescent="0.2">
      <c r="B350"/>
      <c r="C350"/>
      <c r="D350" s="65"/>
      <c r="E350" s="65"/>
      <c r="F350" s="8"/>
      <c r="G350" s="241"/>
      <c r="H350" s="242"/>
      <c r="I350"/>
      <c r="J350"/>
      <c r="K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 spans="2:147" s="9" customFormat="1" x14ac:dyDescent="0.2">
      <c r="B351"/>
      <c r="C351"/>
      <c r="D351" s="65"/>
      <c r="E351" s="65"/>
      <c r="F351" s="8"/>
      <c r="G351" s="241"/>
      <c r="H351" s="242"/>
      <c r="I351"/>
      <c r="J351"/>
      <c r="K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</row>
    <row r="352" spans="2:147" s="9" customFormat="1" x14ac:dyDescent="0.2">
      <c r="B352"/>
      <c r="C352"/>
      <c r="D352" s="65"/>
      <c r="E352" s="65"/>
      <c r="F352" s="8"/>
      <c r="G352" s="241"/>
      <c r="H352" s="242"/>
      <c r="I352"/>
      <c r="J352"/>
      <c r="K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 spans="2:147" s="9" customFormat="1" x14ac:dyDescent="0.2">
      <c r="B353"/>
      <c r="C353"/>
      <c r="D353" s="65"/>
      <c r="E353" s="65"/>
      <c r="F353" s="8"/>
      <c r="G353" s="241"/>
      <c r="H353" s="242"/>
      <c r="I353"/>
      <c r="J353"/>
      <c r="K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</row>
    <row r="354" spans="2:147" s="9" customFormat="1" x14ac:dyDescent="0.2">
      <c r="B354"/>
      <c r="C354"/>
      <c r="D354" s="65"/>
      <c r="E354" s="65"/>
      <c r="F354" s="8"/>
      <c r="G354" s="241"/>
      <c r="H354" s="242"/>
      <c r="I354"/>
      <c r="J354"/>
      <c r="K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 spans="2:147" s="9" customFormat="1" x14ac:dyDescent="0.2">
      <c r="B355"/>
      <c r="C355"/>
      <c r="D355" s="65"/>
      <c r="E355" s="65"/>
      <c r="F355" s="8"/>
      <c r="G355" s="241"/>
      <c r="H355" s="242"/>
      <c r="I355"/>
      <c r="J355"/>
      <c r="K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</row>
    <row r="356" spans="2:147" s="9" customFormat="1" x14ac:dyDescent="0.2">
      <c r="B356"/>
      <c r="C356"/>
      <c r="D356" s="65"/>
      <c r="E356" s="65"/>
      <c r="F356" s="8"/>
      <c r="G356" s="241"/>
      <c r="H356" s="242"/>
      <c r="I356"/>
      <c r="J356"/>
      <c r="K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 spans="2:147" s="9" customFormat="1" x14ac:dyDescent="0.2">
      <c r="B357"/>
      <c r="C357"/>
      <c r="D357" s="65"/>
      <c r="E357" s="65"/>
      <c r="F357" s="8"/>
      <c r="G357" s="241"/>
      <c r="H357" s="242"/>
      <c r="I357"/>
      <c r="J357"/>
      <c r="K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</row>
    <row r="358" spans="2:147" s="9" customFormat="1" x14ac:dyDescent="0.2">
      <c r="B358"/>
      <c r="C358"/>
      <c r="D358" s="65"/>
      <c r="E358" s="65"/>
      <c r="F358" s="8"/>
      <c r="G358" s="241"/>
      <c r="H358" s="242"/>
      <c r="I358"/>
      <c r="J358"/>
      <c r="K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 spans="2:147" s="9" customFormat="1" x14ac:dyDescent="0.2">
      <c r="B359"/>
      <c r="C359"/>
      <c r="D359" s="65"/>
      <c r="E359" s="65"/>
      <c r="F359" s="8"/>
      <c r="G359" s="241"/>
      <c r="H359" s="242"/>
      <c r="I359"/>
      <c r="J359"/>
      <c r="K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</row>
    <row r="360" spans="2:147" s="9" customFormat="1" x14ac:dyDescent="0.2">
      <c r="B360"/>
      <c r="C360"/>
      <c r="D360" s="65"/>
      <c r="E360" s="65"/>
      <c r="F360" s="8"/>
      <c r="G360" s="241"/>
      <c r="H360" s="242"/>
      <c r="I360"/>
      <c r="J360"/>
      <c r="K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 spans="2:147" s="9" customFormat="1" x14ac:dyDescent="0.2">
      <c r="B361"/>
      <c r="C361"/>
      <c r="D361" s="65"/>
      <c r="E361" s="65"/>
      <c r="F361" s="8"/>
      <c r="G361" s="241"/>
      <c r="H361" s="242"/>
      <c r="I361"/>
      <c r="J361"/>
      <c r="K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</row>
    <row r="362" spans="2:147" s="9" customFormat="1" x14ac:dyDescent="0.2">
      <c r="B362"/>
      <c r="C362"/>
      <c r="D362" s="65"/>
      <c r="E362" s="65"/>
      <c r="F362" s="8"/>
      <c r="G362" s="241"/>
      <c r="H362" s="242"/>
      <c r="I362"/>
      <c r="J362"/>
      <c r="K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 spans="2:147" s="9" customFormat="1" x14ac:dyDescent="0.2">
      <c r="B363"/>
      <c r="C363"/>
      <c r="D363" s="65"/>
      <c r="E363" s="65"/>
      <c r="F363" s="8"/>
      <c r="G363" s="241"/>
      <c r="H363" s="242"/>
      <c r="I363"/>
      <c r="J363"/>
      <c r="K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</row>
    <row r="364" spans="2:147" s="9" customFormat="1" x14ac:dyDescent="0.2">
      <c r="B364"/>
      <c r="C364"/>
      <c r="D364" s="65"/>
      <c r="E364" s="65"/>
      <c r="F364" s="8"/>
      <c r="G364" s="241"/>
      <c r="H364" s="242"/>
      <c r="I364"/>
      <c r="J364"/>
      <c r="K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 spans="2:147" s="9" customFormat="1" x14ac:dyDescent="0.2">
      <c r="B365"/>
      <c r="C365"/>
      <c r="D365" s="65"/>
      <c r="E365" s="65"/>
      <c r="F365" s="8"/>
      <c r="G365" s="241"/>
      <c r="H365" s="242"/>
      <c r="I365"/>
      <c r="J365"/>
      <c r="K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</row>
    <row r="366" spans="2:147" s="9" customFormat="1" x14ac:dyDescent="0.2">
      <c r="B366"/>
      <c r="C366"/>
      <c r="D366" s="65"/>
      <c r="E366" s="65"/>
      <c r="F366" s="8"/>
      <c r="G366" s="241"/>
      <c r="H366" s="242"/>
      <c r="I366"/>
      <c r="J366"/>
      <c r="K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 spans="2:147" s="9" customFormat="1" x14ac:dyDescent="0.2">
      <c r="B367"/>
      <c r="C367"/>
      <c r="D367" s="65"/>
      <c r="E367" s="65"/>
      <c r="F367" s="8"/>
      <c r="G367" s="241"/>
      <c r="H367" s="242"/>
      <c r="I367"/>
      <c r="J367"/>
      <c r="K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</row>
    <row r="368" spans="2:147" s="9" customFormat="1" x14ac:dyDescent="0.2">
      <c r="B368"/>
      <c r="C368"/>
      <c r="D368" s="65"/>
      <c r="E368" s="65"/>
      <c r="F368" s="8"/>
      <c r="G368" s="241"/>
      <c r="H368" s="242"/>
      <c r="I368"/>
      <c r="J368"/>
      <c r="K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 spans="2:147" s="9" customFormat="1" x14ac:dyDescent="0.2">
      <c r="B369"/>
      <c r="C369"/>
      <c r="D369" s="65"/>
      <c r="E369" s="65"/>
      <c r="F369" s="8"/>
      <c r="G369" s="241"/>
      <c r="H369" s="242"/>
      <c r="I369"/>
      <c r="J369"/>
      <c r="K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</row>
    <row r="370" spans="2:147" s="9" customFormat="1" x14ac:dyDescent="0.2">
      <c r="B370"/>
      <c r="C370"/>
      <c r="D370" s="65"/>
      <c r="E370" s="65"/>
      <c r="F370" s="8"/>
      <c r="G370" s="241"/>
      <c r="H370" s="242"/>
      <c r="I370"/>
      <c r="J370"/>
      <c r="K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 spans="2:147" s="9" customFormat="1" x14ac:dyDescent="0.2">
      <c r="B371"/>
      <c r="C371"/>
      <c r="D371" s="65"/>
      <c r="E371" s="65"/>
      <c r="F371" s="8"/>
      <c r="G371" s="241"/>
      <c r="H371" s="242"/>
      <c r="I371"/>
      <c r="J371"/>
      <c r="K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</row>
    <row r="372" spans="2:147" s="9" customFormat="1" x14ac:dyDescent="0.2">
      <c r="B372"/>
      <c r="C372"/>
      <c r="D372" s="65"/>
      <c r="E372" s="65"/>
      <c r="F372" s="8"/>
      <c r="G372" s="241"/>
      <c r="H372" s="242"/>
      <c r="I372"/>
      <c r="J372"/>
      <c r="K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 spans="2:147" s="9" customFormat="1" x14ac:dyDescent="0.2">
      <c r="B373"/>
      <c r="C373"/>
      <c r="D373" s="65"/>
      <c r="E373" s="65"/>
      <c r="F373" s="8"/>
      <c r="G373" s="241"/>
      <c r="H373" s="242"/>
      <c r="I373"/>
      <c r="J373"/>
      <c r="K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</row>
    <row r="374" spans="2:147" s="9" customFormat="1" x14ac:dyDescent="0.2">
      <c r="B374"/>
      <c r="C374"/>
      <c r="D374" s="65"/>
      <c r="E374" s="65"/>
      <c r="F374" s="8"/>
      <c r="G374" s="241"/>
      <c r="H374" s="242"/>
      <c r="I374"/>
      <c r="J374"/>
      <c r="K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 spans="2:147" s="9" customFormat="1" x14ac:dyDescent="0.2">
      <c r="B375"/>
      <c r="C375"/>
      <c r="D375" s="65"/>
      <c r="E375" s="65"/>
      <c r="F375" s="8"/>
      <c r="G375" s="241"/>
      <c r="H375" s="242"/>
      <c r="I375"/>
      <c r="J375"/>
      <c r="K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</row>
    <row r="376" spans="2:147" s="9" customFormat="1" x14ac:dyDescent="0.2">
      <c r="B376"/>
      <c r="C376"/>
      <c r="D376" s="65"/>
      <c r="E376" s="65"/>
      <c r="F376" s="8"/>
      <c r="G376" s="241"/>
      <c r="H376" s="242"/>
      <c r="I376"/>
      <c r="J376"/>
      <c r="K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 spans="2:147" s="9" customFormat="1" x14ac:dyDescent="0.2">
      <c r="B377"/>
      <c r="C377"/>
      <c r="D377" s="65"/>
      <c r="E377" s="65"/>
      <c r="F377" s="8"/>
      <c r="G377" s="241"/>
      <c r="H377" s="242"/>
      <c r="I377"/>
      <c r="J377"/>
      <c r="K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</row>
    <row r="378" spans="2:147" s="9" customFormat="1" x14ac:dyDescent="0.2">
      <c r="B378"/>
      <c r="C378"/>
      <c r="D378" s="65"/>
      <c r="E378" s="65"/>
      <c r="F378" s="8"/>
      <c r="G378" s="241"/>
      <c r="H378" s="242"/>
      <c r="I378"/>
      <c r="J378"/>
      <c r="K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 spans="2:147" s="9" customFormat="1" x14ac:dyDescent="0.2">
      <c r="B379"/>
      <c r="C379"/>
      <c r="D379" s="65"/>
      <c r="E379" s="65"/>
      <c r="F379" s="8"/>
      <c r="G379" s="241"/>
      <c r="H379" s="242"/>
      <c r="I379"/>
      <c r="J379"/>
      <c r="K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</row>
    <row r="380" spans="2:147" s="9" customFormat="1" x14ac:dyDescent="0.2">
      <c r="B380"/>
      <c r="C380"/>
      <c r="D380" s="65"/>
      <c r="E380" s="65"/>
      <c r="F380" s="8"/>
      <c r="G380" s="241"/>
      <c r="H380" s="242"/>
      <c r="I380"/>
      <c r="J380"/>
      <c r="K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 spans="2:147" s="9" customFormat="1" x14ac:dyDescent="0.2">
      <c r="B381"/>
      <c r="C381"/>
      <c r="D381" s="65"/>
      <c r="E381" s="65"/>
      <c r="F381" s="8"/>
      <c r="G381" s="241"/>
      <c r="H381" s="242"/>
      <c r="I381"/>
      <c r="J381"/>
      <c r="K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</row>
    <row r="382" spans="2:147" s="9" customFormat="1" x14ac:dyDescent="0.2">
      <c r="B382"/>
      <c r="C382"/>
      <c r="D382" s="65"/>
      <c r="E382" s="65"/>
      <c r="F382" s="8"/>
      <c r="G382" s="241"/>
      <c r="H382" s="242"/>
      <c r="I382"/>
      <c r="J382"/>
      <c r="K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 spans="2:147" s="9" customFormat="1" x14ac:dyDescent="0.2">
      <c r="B383"/>
      <c r="C383"/>
      <c r="D383" s="65"/>
      <c r="E383" s="65"/>
      <c r="F383" s="8"/>
      <c r="G383" s="241"/>
      <c r="H383" s="242"/>
      <c r="I383"/>
      <c r="J383"/>
      <c r="K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</row>
    <row r="384" spans="2:147" s="9" customFormat="1" x14ac:dyDescent="0.2">
      <c r="B384"/>
      <c r="C384"/>
      <c r="D384" s="65"/>
      <c r="E384" s="65"/>
      <c r="F384" s="8"/>
      <c r="G384" s="241"/>
      <c r="H384" s="242"/>
      <c r="I384"/>
      <c r="J384"/>
      <c r="K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 spans="2:147" s="9" customFormat="1" x14ac:dyDescent="0.2">
      <c r="B385"/>
      <c r="C385"/>
      <c r="D385" s="65"/>
      <c r="E385" s="65"/>
      <c r="F385" s="8"/>
      <c r="G385" s="241"/>
      <c r="H385" s="242"/>
      <c r="I385"/>
      <c r="J385"/>
      <c r="K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</row>
    <row r="386" spans="2:147" s="9" customFormat="1" x14ac:dyDescent="0.2">
      <c r="B386"/>
      <c r="C386"/>
      <c r="D386" s="65"/>
      <c r="E386" s="65"/>
      <c r="F386" s="8"/>
      <c r="G386" s="241"/>
      <c r="H386" s="242"/>
      <c r="I386"/>
      <c r="J386"/>
      <c r="K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 spans="2:147" s="9" customFormat="1" x14ac:dyDescent="0.2">
      <c r="B387"/>
      <c r="C387"/>
      <c r="D387" s="65"/>
      <c r="E387" s="65"/>
      <c r="F387" s="8"/>
      <c r="G387" s="241"/>
      <c r="H387" s="242"/>
      <c r="I387"/>
      <c r="J387"/>
      <c r="K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</row>
    <row r="388" spans="2:147" s="9" customFormat="1" x14ac:dyDescent="0.2">
      <c r="B388"/>
      <c r="C388"/>
      <c r="D388" s="65"/>
      <c r="E388" s="65"/>
      <c r="F388" s="8"/>
      <c r="G388" s="241"/>
      <c r="H388" s="242"/>
      <c r="I388"/>
      <c r="J388"/>
      <c r="K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  <row r="389" spans="2:147" s="9" customFormat="1" x14ac:dyDescent="0.2">
      <c r="B389"/>
      <c r="C389"/>
      <c r="D389" s="65"/>
      <c r="E389" s="65"/>
      <c r="F389" s="8"/>
      <c r="G389" s="241"/>
      <c r="H389" s="242"/>
      <c r="I389"/>
      <c r="J389"/>
      <c r="K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</row>
    <row r="390" spans="2:147" s="9" customFormat="1" x14ac:dyDescent="0.2">
      <c r="B390"/>
      <c r="C390"/>
      <c r="D390" s="65"/>
      <c r="E390" s="65"/>
      <c r="F390" s="8"/>
      <c r="G390" s="241"/>
      <c r="H390" s="242"/>
      <c r="I390"/>
      <c r="J390"/>
      <c r="K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</row>
    <row r="391" spans="2:147" s="9" customFormat="1" x14ac:dyDescent="0.2">
      <c r="B391"/>
      <c r="C391"/>
      <c r="D391" s="65"/>
      <c r="E391" s="65"/>
      <c r="F391" s="8"/>
      <c r="G391" s="241"/>
      <c r="H391" s="242"/>
      <c r="I391"/>
      <c r="J391"/>
      <c r="K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</row>
    <row r="392" spans="2:147" s="9" customFormat="1" x14ac:dyDescent="0.2">
      <c r="B392"/>
      <c r="C392"/>
      <c r="D392" s="65"/>
      <c r="E392" s="65"/>
      <c r="F392" s="8"/>
      <c r="G392" s="241"/>
      <c r="H392" s="242"/>
      <c r="I392"/>
      <c r="J392"/>
      <c r="K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</row>
    <row r="393" spans="2:147" s="9" customFormat="1" x14ac:dyDescent="0.2">
      <c r="B393"/>
      <c r="C393"/>
      <c r="D393" s="65"/>
      <c r="E393" s="65"/>
      <c r="F393" s="8"/>
      <c r="G393" s="241"/>
      <c r="H393" s="242"/>
      <c r="I393"/>
      <c r="J393"/>
      <c r="K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</row>
    <row r="394" spans="2:147" s="9" customFormat="1" x14ac:dyDescent="0.2">
      <c r="B394"/>
      <c r="C394"/>
      <c r="D394" s="65"/>
      <c r="E394" s="65"/>
      <c r="F394" s="8"/>
      <c r="G394" s="241"/>
      <c r="H394" s="242"/>
      <c r="I394"/>
      <c r="J394"/>
      <c r="K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</row>
    <row r="395" spans="2:147" s="9" customFormat="1" x14ac:dyDescent="0.2">
      <c r="B395"/>
      <c r="C395"/>
      <c r="D395" s="65"/>
      <c r="E395" s="65"/>
      <c r="F395" s="8"/>
      <c r="G395" s="241"/>
      <c r="H395" s="242"/>
      <c r="I395"/>
      <c r="J395"/>
      <c r="K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</row>
    <row r="396" spans="2:147" s="9" customFormat="1" x14ac:dyDescent="0.2">
      <c r="B396"/>
      <c r="C396"/>
      <c r="D396" s="65"/>
      <c r="E396" s="65"/>
      <c r="F396" s="8"/>
      <c r="G396" s="241"/>
      <c r="H396" s="242"/>
      <c r="I396"/>
      <c r="J396"/>
      <c r="K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</row>
    <row r="397" spans="2:147" s="9" customFormat="1" x14ac:dyDescent="0.2">
      <c r="B397"/>
      <c r="C397"/>
      <c r="D397" s="65"/>
      <c r="E397" s="65"/>
      <c r="F397" s="8"/>
      <c r="G397" s="241"/>
      <c r="H397" s="242"/>
      <c r="I397"/>
      <c r="J397"/>
      <c r="K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</row>
    <row r="398" spans="2:147" s="9" customFormat="1" x14ac:dyDescent="0.2">
      <c r="B398"/>
      <c r="C398"/>
      <c r="D398" s="65"/>
      <c r="E398" s="65"/>
      <c r="F398" s="8"/>
      <c r="G398" s="241"/>
      <c r="H398" s="242"/>
      <c r="I398"/>
      <c r="J398"/>
      <c r="K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</row>
    <row r="399" spans="2:147" s="9" customFormat="1" x14ac:dyDescent="0.2">
      <c r="B399"/>
      <c r="C399"/>
      <c r="D399" s="65"/>
      <c r="E399" s="65"/>
      <c r="F399" s="8"/>
      <c r="G399" s="241"/>
      <c r="H399" s="242"/>
      <c r="I399"/>
      <c r="J399"/>
      <c r="K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</row>
    <row r="400" spans="2:147" s="9" customFormat="1" x14ac:dyDescent="0.2">
      <c r="B400"/>
      <c r="C400"/>
      <c r="D400" s="65"/>
      <c r="E400" s="65"/>
      <c r="F400" s="8"/>
      <c r="G400" s="241"/>
      <c r="H400" s="242"/>
      <c r="I400"/>
      <c r="J400"/>
      <c r="K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</row>
    <row r="401" spans="2:147" s="9" customFormat="1" x14ac:dyDescent="0.2">
      <c r="B401"/>
      <c r="C401"/>
      <c r="D401" s="65"/>
      <c r="E401" s="65"/>
      <c r="F401" s="8"/>
      <c r="G401" s="241"/>
      <c r="H401" s="242"/>
      <c r="I401"/>
      <c r="J401"/>
      <c r="K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</row>
    <row r="402" spans="2:147" s="9" customFormat="1" x14ac:dyDescent="0.2">
      <c r="B402"/>
      <c r="C402"/>
      <c r="D402" s="65"/>
      <c r="E402" s="65"/>
      <c r="F402" s="8"/>
      <c r="G402" s="241"/>
      <c r="H402" s="242"/>
      <c r="I402"/>
      <c r="J402"/>
      <c r="K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</row>
    <row r="403" spans="2:147" s="9" customFormat="1" x14ac:dyDescent="0.2">
      <c r="B403"/>
      <c r="C403"/>
      <c r="D403" s="65"/>
      <c r="E403" s="65"/>
      <c r="F403" s="8"/>
      <c r="G403" s="241"/>
      <c r="H403" s="242"/>
      <c r="I403"/>
      <c r="J403"/>
      <c r="K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</row>
    <row r="404" spans="2:147" s="9" customFormat="1" x14ac:dyDescent="0.2">
      <c r="B404"/>
      <c r="C404"/>
      <c r="D404" s="65"/>
      <c r="E404" s="65"/>
      <c r="F404" s="8"/>
      <c r="G404" s="241"/>
      <c r="H404" s="242"/>
      <c r="I404"/>
      <c r="J404"/>
      <c r="K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</row>
    <row r="405" spans="2:147" s="9" customFormat="1" x14ac:dyDescent="0.2">
      <c r="B405"/>
      <c r="C405"/>
      <c r="D405" s="65"/>
      <c r="E405" s="65"/>
      <c r="F405" s="8"/>
      <c r="G405" s="241"/>
      <c r="H405" s="242"/>
      <c r="I405"/>
      <c r="J405"/>
      <c r="K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</row>
    <row r="406" spans="2:147" s="9" customFormat="1" x14ac:dyDescent="0.2">
      <c r="B406"/>
      <c r="C406"/>
      <c r="D406" s="65"/>
      <c r="E406" s="65"/>
      <c r="F406" s="8"/>
      <c r="G406" s="241"/>
      <c r="H406" s="242"/>
      <c r="I406"/>
      <c r="J406"/>
      <c r="K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</row>
    <row r="407" spans="2:147" s="9" customFormat="1" x14ac:dyDescent="0.2">
      <c r="B407"/>
      <c r="C407"/>
      <c r="D407" s="65"/>
      <c r="E407" s="65"/>
      <c r="F407" s="8"/>
      <c r="G407" s="241"/>
      <c r="H407" s="242"/>
      <c r="I407"/>
      <c r="J407"/>
      <c r="K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</row>
    <row r="408" spans="2:147" s="9" customFormat="1" x14ac:dyDescent="0.2">
      <c r="B408"/>
      <c r="C408"/>
      <c r="D408" s="65"/>
      <c r="E408" s="65"/>
      <c r="F408" s="8"/>
      <c r="G408" s="241"/>
      <c r="H408" s="242"/>
      <c r="I408"/>
      <c r="J408"/>
      <c r="K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</row>
    <row r="409" spans="2:147" s="9" customFormat="1" x14ac:dyDescent="0.2">
      <c r="B409"/>
      <c r="C409"/>
      <c r="D409" s="65"/>
      <c r="E409" s="65"/>
      <c r="F409" s="8"/>
      <c r="G409" s="241"/>
      <c r="H409" s="242"/>
      <c r="I409"/>
      <c r="J409"/>
      <c r="K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</row>
    <row r="410" spans="2:147" s="9" customFormat="1" x14ac:dyDescent="0.2">
      <c r="B410"/>
      <c r="C410"/>
      <c r="D410" s="65"/>
      <c r="E410" s="65"/>
      <c r="F410" s="8"/>
      <c r="G410" s="241"/>
      <c r="H410" s="242"/>
      <c r="I410"/>
      <c r="J410"/>
      <c r="K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</row>
    <row r="411" spans="2:147" s="9" customFormat="1" x14ac:dyDescent="0.2">
      <c r="B411"/>
      <c r="C411"/>
      <c r="D411" s="65"/>
      <c r="E411" s="65"/>
      <c r="F411" s="8"/>
      <c r="G411" s="241"/>
      <c r="H411" s="242"/>
      <c r="I411"/>
      <c r="J411"/>
      <c r="K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</row>
    <row r="412" spans="2:147" s="9" customFormat="1" x14ac:dyDescent="0.2">
      <c r="B412"/>
      <c r="C412"/>
      <c r="D412" s="65"/>
      <c r="E412" s="65"/>
      <c r="F412" s="8"/>
      <c r="G412" s="241"/>
      <c r="H412" s="242"/>
      <c r="I412"/>
      <c r="J412"/>
      <c r="K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</row>
    <row r="413" spans="2:147" s="9" customFormat="1" x14ac:dyDescent="0.2">
      <c r="B413"/>
      <c r="C413"/>
      <c r="D413" s="65"/>
      <c r="E413" s="65"/>
      <c r="F413" s="8"/>
      <c r="G413" s="241"/>
      <c r="H413" s="242"/>
      <c r="I413"/>
      <c r="J413"/>
      <c r="K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</row>
    <row r="414" spans="2:147" s="9" customFormat="1" x14ac:dyDescent="0.2">
      <c r="B414"/>
      <c r="C414"/>
      <c r="D414" s="65"/>
      <c r="E414" s="65"/>
      <c r="F414" s="8"/>
      <c r="G414" s="241"/>
      <c r="H414" s="242"/>
      <c r="I414"/>
      <c r="J414"/>
      <c r="K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</row>
    <row r="415" spans="2:147" s="9" customFormat="1" x14ac:dyDescent="0.2">
      <c r="B415"/>
      <c r="C415"/>
      <c r="D415" s="65"/>
      <c r="E415" s="65"/>
      <c r="F415" s="8"/>
      <c r="G415" s="241"/>
      <c r="H415" s="242"/>
      <c r="I415"/>
      <c r="J415"/>
      <c r="K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</row>
    <row r="416" spans="2:147" s="9" customFormat="1" x14ac:dyDescent="0.2">
      <c r="B416"/>
      <c r="C416"/>
      <c r="D416" s="65"/>
      <c r="E416" s="65"/>
      <c r="F416" s="8"/>
      <c r="G416" s="241"/>
      <c r="H416" s="242"/>
      <c r="I416"/>
      <c r="J416"/>
      <c r="K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</row>
    <row r="417" spans="2:147" s="9" customFormat="1" x14ac:dyDescent="0.2">
      <c r="B417"/>
      <c r="C417"/>
      <c r="D417" s="65"/>
      <c r="E417" s="65"/>
      <c r="F417" s="8"/>
      <c r="G417" s="241"/>
      <c r="H417" s="242"/>
      <c r="I417"/>
      <c r="J417"/>
      <c r="K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</row>
    <row r="418" spans="2:147" s="9" customFormat="1" x14ac:dyDescent="0.2">
      <c r="B418"/>
      <c r="C418"/>
      <c r="D418" s="65"/>
      <c r="E418" s="65"/>
      <c r="F418" s="8"/>
      <c r="G418" s="241"/>
      <c r="H418" s="242"/>
      <c r="I418"/>
      <c r="J418"/>
      <c r="K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</row>
    <row r="419" spans="2:147" s="9" customFormat="1" x14ac:dyDescent="0.2">
      <c r="B419"/>
      <c r="C419"/>
      <c r="D419" s="65"/>
      <c r="E419" s="65"/>
      <c r="F419" s="8"/>
      <c r="G419" s="241"/>
      <c r="H419" s="242"/>
      <c r="I419"/>
      <c r="J419"/>
      <c r="K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</row>
    <row r="420" spans="2:147" s="9" customFormat="1" x14ac:dyDescent="0.2">
      <c r="B420"/>
      <c r="C420"/>
      <c r="D420" s="65"/>
      <c r="E420" s="65"/>
      <c r="F420" s="8"/>
      <c r="G420" s="241"/>
      <c r="H420" s="242"/>
      <c r="I420"/>
      <c r="J420"/>
      <c r="K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</row>
    <row r="421" spans="2:147" s="9" customFormat="1" x14ac:dyDescent="0.2">
      <c r="B421"/>
      <c r="C421"/>
      <c r="D421" s="65"/>
      <c r="E421" s="65"/>
      <c r="F421" s="8"/>
      <c r="G421" s="241"/>
      <c r="H421" s="242"/>
      <c r="I421"/>
      <c r="J421"/>
      <c r="K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</row>
    <row r="422" spans="2:147" s="9" customFormat="1" x14ac:dyDescent="0.2">
      <c r="B422"/>
      <c r="C422"/>
      <c r="D422" s="65"/>
      <c r="E422" s="65"/>
      <c r="F422" s="8"/>
      <c r="G422" s="241"/>
      <c r="H422" s="242"/>
      <c r="I422"/>
      <c r="J422"/>
      <c r="K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</row>
    <row r="423" spans="2:147" s="9" customFormat="1" x14ac:dyDescent="0.2">
      <c r="B423"/>
      <c r="C423"/>
      <c r="D423" s="65"/>
      <c r="E423" s="65"/>
      <c r="F423" s="8"/>
      <c r="G423" s="241"/>
      <c r="H423" s="242"/>
      <c r="I423"/>
      <c r="J423"/>
      <c r="K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</row>
    <row r="424" spans="2:147" s="9" customFormat="1" x14ac:dyDescent="0.2">
      <c r="B424"/>
      <c r="C424"/>
      <c r="D424" s="65"/>
      <c r="E424" s="65"/>
      <c r="F424" s="8"/>
      <c r="G424" s="241"/>
      <c r="H424" s="242"/>
      <c r="I424"/>
      <c r="J424"/>
      <c r="K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</row>
    <row r="425" spans="2:147" s="9" customFormat="1" x14ac:dyDescent="0.2">
      <c r="B425"/>
      <c r="C425"/>
      <c r="D425" s="65"/>
      <c r="E425" s="65"/>
      <c r="F425" s="8"/>
      <c r="G425" s="241"/>
      <c r="H425" s="242"/>
      <c r="I425"/>
      <c r="J425"/>
      <c r="K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</row>
    <row r="426" spans="2:147" s="9" customFormat="1" x14ac:dyDescent="0.2">
      <c r="B426"/>
      <c r="C426"/>
      <c r="D426" s="65"/>
      <c r="E426" s="65"/>
      <c r="F426" s="8"/>
      <c r="G426" s="241"/>
      <c r="H426" s="242"/>
      <c r="I426"/>
      <c r="J426"/>
      <c r="K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</row>
    <row r="427" spans="2:147" s="9" customFormat="1" x14ac:dyDescent="0.2">
      <c r="B427"/>
      <c r="C427"/>
      <c r="D427" s="65"/>
      <c r="E427" s="65"/>
      <c r="F427" s="8"/>
      <c r="G427" s="241"/>
      <c r="H427" s="242"/>
      <c r="I427"/>
      <c r="J427"/>
      <c r="K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</row>
    <row r="428" spans="2:147" s="9" customFormat="1" x14ac:dyDescent="0.2">
      <c r="B428"/>
      <c r="C428"/>
      <c r="D428" s="65"/>
      <c r="E428" s="65"/>
      <c r="F428" s="8"/>
      <c r="G428" s="241"/>
      <c r="H428" s="242"/>
      <c r="I428"/>
      <c r="J428"/>
      <c r="K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</row>
    <row r="429" spans="2:147" s="9" customFormat="1" x14ac:dyDescent="0.2">
      <c r="B429"/>
      <c r="C429"/>
      <c r="D429" s="65"/>
      <c r="E429" s="65"/>
      <c r="F429" s="8"/>
      <c r="G429" s="241"/>
      <c r="H429" s="242"/>
      <c r="I429"/>
      <c r="J429"/>
      <c r="K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</row>
    <row r="430" spans="2:147" s="9" customFormat="1" x14ac:dyDescent="0.2">
      <c r="B430"/>
      <c r="C430"/>
      <c r="D430" s="65"/>
      <c r="E430" s="65"/>
      <c r="F430" s="8"/>
      <c r="G430" s="241"/>
      <c r="H430" s="242"/>
      <c r="I430"/>
      <c r="J430"/>
      <c r="K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</row>
    <row r="431" spans="2:147" s="9" customFormat="1" x14ac:dyDescent="0.2">
      <c r="B431"/>
      <c r="C431"/>
      <c r="D431" s="65"/>
      <c r="E431" s="65"/>
      <c r="F431" s="8"/>
      <c r="G431" s="241"/>
      <c r="H431" s="242"/>
      <c r="I431"/>
      <c r="J431"/>
      <c r="K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</row>
    <row r="432" spans="2:147" s="9" customFormat="1" x14ac:dyDescent="0.2">
      <c r="B432"/>
      <c r="C432"/>
      <c r="D432" s="65"/>
      <c r="E432" s="65"/>
      <c r="F432" s="8"/>
      <c r="G432" s="241"/>
      <c r="H432" s="242"/>
      <c r="I432"/>
      <c r="J432"/>
      <c r="K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</row>
    <row r="433" spans="2:147" s="9" customFormat="1" x14ac:dyDescent="0.2">
      <c r="B433"/>
      <c r="C433"/>
      <c r="D433" s="65"/>
      <c r="E433" s="65"/>
      <c r="F433" s="8"/>
      <c r="G433" s="241"/>
      <c r="H433" s="242"/>
      <c r="I433"/>
      <c r="J433"/>
      <c r="K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</row>
    <row r="434" spans="2:147" s="9" customFormat="1" x14ac:dyDescent="0.2">
      <c r="B434"/>
      <c r="C434"/>
      <c r="D434" s="65"/>
      <c r="E434" s="65"/>
      <c r="F434" s="8"/>
      <c r="G434" s="241"/>
      <c r="H434" s="242"/>
      <c r="I434"/>
      <c r="J434"/>
      <c r="K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</row>
    <row r="435" spans="2:147" s="9" customFormat="1" x14ac:dyDescent="0.2">
      <c r="B435"/>
      <c r="C435"/>
      <c r="D435" s="65"/>
      <c r="E435" s="65"/>
      <c r="F435" s="8"/>
      <c r="G435" s="241"/>
      <c r="H435" s="242"/>
      <c r="I435"/>
      <c r="J435"/>
      <c r="K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</row>
    <row r="436" spans="2:147" s="9" customFormat="1" x14ac:dyDescent="0.2">
      <c r="B436"/>
      <c r="C436"/>
      <c r="D436" s="65"/>
      <c r="E436" s="65"/>
      <c r="F436" s="8"/>
      <c r="G436" s="241"/>
      <c r="H436" s="242"/>
      <c r="I436"/>
      <c r="J436"/>
      <c r="K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</row>
    <row r="437" spans="2:147" s="9" customFormat="1" x14ac:dyDescent="0.2">
      <c r="B437"/>
      <c r="C437"/>
      <c r="D437" s="65"/>
      <c r="E437" s="65"/>
      <c r="F437" s="8"/>
      <c r="G437" s="241"/>
      <c r="H437" s="242"/>
      <c r="I437"/>
      <c r="J437"/>
      <c r="K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</row>
    <row r="438" spans="2:147" s="9" customFormat="1" x14ac:dyDescent="0.2">
      <c r="B438"/>
      <c r="C438"/>
      <c r="D438" s="65"/>
      <c r="E438" s="65"/>
      <c r="F438" s="8"/>
      <c r="G438" s="241"/>
      <c r="H438" s="242"/>
      <c r="I438"/>
      <c r="J438"/>
      <c r="K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</row>
    <row r="439" spans="2:147" s="9" customFormat="1" x14ac:dyDescent="0.2">
      <c r="B439"/>
      <c r="C439"/>
      <c r="D439" s="65"/>
      <c r="E439" s="65"/>
      <c r="F439" s="8"/>
      <c r="G439" s="241"/>
      <c r="H439" s="242"/>
      <c r="I439"/>
      <c r="J439"/>
      <c r="K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</row>
    <row r="440" spans="2:147" s="9" customFormat="1" x14ac:dyDescent="0.2">
      <c r="B440"/>
      <c r="C440"/>
      <c r="D440" s="65"/>
      <c r="E440" s="65"/>
      <c r="F440" s="8"/>
      <c r="G440" s="241"/>
      <c r="H440" s="242"/>
      <c r="I440"/>
      <c r="J440"/>
      <c r="K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</row>
    <row r="441" spans="2:147" s="9" customFormat="1" x14ac:dyDescent="0.2">
      <c r="B441"/>
      <c r="C441"/>
      <c r="D441" s="65"/>
      <c r="E441" s="65"/>
      <c r="F441" s="8"/>
      <c r="G441" s="241"/>
      <c r="H441" s="242"/>
      <c r="I441"/>
      <c r="J441"/>
      <c r="K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</row>
    <row r="442" spans="2:147" s="9" customFormat="1" x14ac:dyDescent="0.2">
      <c r="B442"/>
      <c r="C442"/>
      <c r="D442" s="65"/>
      <c r="E442" s="65"/>
      <c r="F442" s="8"/>
      <c r="G442" s="241"/>
      <c r="H442" s="242"/>
      <c r="I442"/>
      <c r="J442"/>
      <c r="K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</row>
    <row r="443" spans="2:147" s="9" customFormat="1" x14ac:dyDescent="0.2">
      <c r="B443"/>
      <c r="C443"/>
      <c r="D443" s="65"/>
      <c r="E443" s="65"/>
      <c r="F443" s="8"/>
      <c r="G443" s="241"/>
      <c r="H443" s="242"/>
      <c r="I443"/>
      <c r="J443"/>
      <c r="K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</row>
    <row r="444" spans="2:147" s="9" customFormat="1" x14ac:dyDescent="0.2">
      <c r="B444"/>
      <c r="C444"/>
      <c r="D444" s="65"/>
      <c r="E444" s="65"/>
      <c r="F444" s="8"/>
      <c r="G444" s="241"/>
      <c r="H444" s="242"/>
      <c r="I444"/>
      <c r="J444"/>
      <c r="K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</row>
    <row r="445" spans="2:147" s="9" customFormat="1" x14ac:dyDescent="0.2">
      <c r="B445"/>
      <c r="C445"/>
      <c r="D445" s="65"/>
      <c r="E445" s="65"/>
      <c r="F445" s="8"/>
      <c r="G445" s="241"/>
      <c r="H445" s="242"/>
      <c r="I445"/>
      <c r="J445"/>
      <c r="K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</row>
    <row r="446" spans="2:147" s="9" customFormat="1" x14ac:dyDescent="0.2">
      <c r="B446"/>
      <c r="C446"/>
      <c r="D446" s="65"/>
      <c r="E446" s="65"/>
      <c r="F446" s="8"/>
      <c r="G446" s="241"/>
      <c r="H446" s="242"/>
      <c r="I446"/>
      <c r="J446"/>
      <c r="K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</row>
    <row r="447" spans="2:147" s="9" customFormat="1" x14ac:dyDescent="0.2">
      <c r="B447"/>
      <c r="C447"/>
      <c r="D447" s="65"/>
      <c r="E447" s="65"/>
      <c r="F447" s="8"/>
      <c r="G447" s="241"/>
      <c r="H447" s="242"/>
      <c r="I447"/>
      <c r="J447"/>
      <c r="K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</row>
    <row r="448" spans="2:147" s="9" customFormat="1" x14ac:dyDescent="0.2">
      <c r="B448"/>
      <c r="C448"/>
      <c r="D448" s="65"/>
      <c r="E448" s="65"/>
      <c r="F448" s="8"/>
      <c r="G448" s="241"/>
      <c r="H448" s="242"/>
      <c r="I448"/>
      <c r="J448"/>
      <c r="K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</row>
    <row r="449" spans="2:147" s="9" customFormat="1" x14ac:dyDescent="0.2">
      <c r="B449"/>
      <c r="C449"/>
      <c r="D449" s="65"/>
      <c r="E449" s="65"/>
      <c r="F449" s="8"/>
      <c r="G449" s="241"/>
      <c r="H449" s="242"/>
      <c r="I449"/>
      <c r="J449"/>
      <c r="K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</row>
    <row r="450" spans="2:147" s="9" customFormat="1" x14ac:dyDescent="0.2">
      <c r="B450"/>
      <c r="C450"/>
      <c r="D450" s="65"/>
      <c r="E450" s="65"/>
      <c r="F450" s="8"/>
      <c r="G450" s="241"/>
      <c r="H450" s="242"/>
      <c r="I450"/>
      <c r="J450"/>
      <c r="K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</row>
    <row r="451" spans="2:147" s="9" customFormat="1" x14ac:dyDescent="0.2">
      <c r="B451"/>
      <c r="C451"/>
      <c r="D451" s="65"/>
      <c r="E451" s="65"/>
      <c r="F451" s="8"/>
      <c r="G451" s="241"/>
      <c r="H451" s="242"/>
      <c r="I451"/>
      <c r="J451"/>
      <c r="K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</row>
    <row r="452" spans="2:147" s="9" customFormat="1" x14ac:dyDescent="0.2">
      <c r="B452"/>
      <c r="C452"/>
      <c r="D452" s="65"/>
      <c r="E452" s="65"/>
      <c r="F452" s="8"/>
      <c r="G452" s="241"/>
      <c r="H452" s="242"/>
      <c r="I452"/>
      <c r="J452"/>
      <c r="K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</row>
    <row r="453" spans="2:147" s="9" customFormat="1" x14ac:dyDescent="0.2">
      <c r="B453"/>
      <c r="C453"/>
      <c r="D453" s="65"/>
      <c r="E453" s="65"/>
      <c r="F453" s="8"/>
      <c r="G453" s="241"/>
      <c r="H453" s="242"/>
      <c r="I453"/>
      <c r="J453"/>
      <c r="K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</row>
    <row r="454" spans="2:147" s="9" customFormat="1" x14ac:dyDescent="0.2">
      <c r="B454"/>
      <c r="C454"/>
      <c r="D454" s="65"/>
      <c r="E454" s="65"/>
      <c r="F454" s="8"/>
      <c r="G454" s="241"/>
      <c r="H454" s="242"/>
      <c r="I454"/>
      <c r="J454"/>
      <c r="K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</row>
    <row r="455" spans="2:147" s="9" customFormat="1" x14ac:dyDescent="0.2">
      <c r="B455"/>
      <c r="C455"/>
      <c r="D455" s="65"/>
      <c r="E455" s="65"/>
      <c r="F455" s="8"/>
      <c r="G455" s="241"/>
      <c r="H455" s="242"/>
      <c r="I455"/>
      <c r="J455"/>
      <c r="K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</row>
    <row r="456" spans="2:147" s="9" customFormat="1" x14ac:dyDescent="0.2">
      <c r="B456"/>
      <c r="C456"/>
      <c r="D456" s="65"/>
      <c r="E456" s="65"/>
      <c r="F456" s="8"/>
      <c r="G456" s="241"/>
      <c r="H456" s="242"/>
      <c r="I456"/>
      <c r="J456"/>
      <c r="K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</row>
    <row r="457" spans="2:147" s="9" customFormat="1" x14ac:dyDescent="0.2">
      <c r="B457"/>
      <c r="C457"/>
      <c r="D457" s="65"/>
      <c r="E457" s="65"/>
      <c r="F457" s="8"/>
      <c r="G457" s="241"/>
      <c r="H457" s="242"/>
      <c r="I457"/>
      <c r="J457"/>
      <c r="K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</row>
    <row r="458" spans="2:147" s="9" customFormat="1" x14ac:dyDescent="0.2">
      <c r="B458"/>
      <c r="C458"/>
      <c r="D458" s="65"/>
      <c r="E458" s="65"/>
      <c r="F458" s="8"/>
      <c r="G458" s="241"/>
      <c r="H458" s="242"/>
      <c r="I458"/>
      <c r="J458"/>
      <c r="K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</row>
    <row r="459" spans="2:147" s="9" customFormat="1" x14ac:dyDescent="0.2">
      <c r="B459"/>
      <c r="C459"/>
      <c r="D459" s="65"/>
      <c r="E459" s="65"/>
      <c r="F459" s="8"/>
      <c r="G459" s="241"/>
      <c r="H459" s="242"/>
      <c r="I459"/>
      <c r="J459"/>
      <c r="K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</row>
    <row r="460" spans="2:147" s="9" customFormat="1" x14ac:dyDescent="0.2">
      <c r="B460"/>
      <c r="C460"/>
      <c r="D460" s="65"/>
      <c r="E460" s="65"/>
      <c r="F460" s="8"/>
      <c r="G460" s="241"/>
      <c r="H460" s="242"/>
      <c r="I460"/>
      <c r="J460"/>
      <c r="K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</row>
    <row r="461" spans="2:147" s="9" customFormat="1" x14ac:dyDescent="0.2">
      <c r="B461"/>
      <c r="C461"/>
      <c r="D461" s="65"/>
      <c r="E461" s="65"/>
      <c r="F461" s="8"/>
      <c r="G461" s="241"/>
      <c r="H461" s="242"/>
      <c r="I461"/>
      <c r="J461"/>
      <c r="K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</row>
    <row r="462" spans="2:147" s="9" customFormat="1" x14ac:dyDescent="0.2">
      <c r="B462"/>
      <c r="C462"/>
      <c r="D462" s="65"/>
      <c r="E462" s="65"/>
      <c r="F462" s="8"/>
      <c r="G462" s="241"/>
      <c r="H462" s="242"/>
      <c r="I462"/>
      <c r="J462"/>
      <c r="K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</row>
    <row r="463" spans="2:147" s="9" customFormat="1" x14ac:dyDescent="0.2">
      <c r="B463"/>
      <c r="C463"/>
      <c r="D463" s="65"/>
      <c r="E463" s="65"/>
      <c r="F463" s="8"/>
      <c r="G463" s="241"/>
      <c r="H463" s="242"/>
      <c r="I463"/>
      <c r="J463"/>
      <c r="K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</row>
    <row r="464" spans="2:147" s="9" customFormat="1" x14ac:dyDescent="0.2">
      <c r="B464"/>
      <c r="C464"/>
      <c r="D464" s="65"/>
      <c r="E464" s="65"/>
      <c r="F464" s="8"/>
      <c r="G464" s="241"/>
      <c r="H464" s="242"/>
      <c r="I464"/>
      <c r="J464"/>
      <c r="K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</row>
    <row r="465" spans="2:147" s="9" customFormat="1" x14ac:dyDescent="0.2">
      <c r="B465"/>
      <c r="C465"/>
      <c r="D465" s="65"/>
      <c r="E465" s="65"/>
      <c r="F465" s="8"/>
      <c r="G465" s="241"/>
      <c r="H465" s="242"/>
      <c r="I465"/>
      <c r="J465"/>
      <c r="K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</row>
    <row r="466" spans="2:147" s="9" customFormat="1" x14ac:dyDescent="0.2">
      <c r="B466"/>
      <c r="C466"/>
      <c r="D466" s="65"/>
      <c r="E466" s="65"/>
      <c r="F466" s="8"/>
      <c r="G466" s="241"/>
      <c r="H466" s="242"/>
      <c r="I466"/>
      <c r="J466"/>
      <c r="K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</row>
    <row r="467" spans="2:147" s="9" customFormat="1" x14ac:dyDescent="0.2">
      <c r="B467"/>
      <c r="C467"/>
      <c r="D467" s="65"/>
      <c r="E467" s="65"/>
      <c r="F467" s="8"/>
      <c r="G467" s="241"/>
      <c r="H467" s="242"/>
      <c r="I467"/>
      <c r="J467"/>
      <c r="K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</row>
    <row r="468" spans="2:147" s="9" customFormat="1" x14ac:dyDescent="0.2">
      <c r="B468"/>
      <c r="C468"/>
      <c r="D468" s="65"/>
      <c r="E468" s="65"/>
      <c r="F468" s="8"/>
      <c r="G468" s="241"/>
      <c r="H468" s="242"/>
      <c r="I468"/>
      <c r="J468"/>
      <c r="K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</row>
    <row r="469" spans="2:147" s="9" customFormat="1" x14ac:dyDescent="0.2">
      <c r="B469"/>
      <c r="C469"/>
      <c r="D469" s="65"/>
      <c r="E469" s="65"/>
      <c r="F469" s="8"/>
      <c r="G469" s="241"/>
      <c r="H469" s="242"/>
      <c r="I469"/>
      <c r="J469"/>
      <c r="K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</row>
    <row r="470" spans="2:147" s="9" customFormat="1" x14ac:dyDescent="0.2">
      <c r="B470"/>
      <c r="C470"/>
      <c r="D470" s="65"/>
      <c r="E470" s="65"/>
      <c r="F470" s="8"/>
      <c r="G470" s="241"/>
      <c r="H470" s="242"/>
      <c r="I470"/>
      <c r="J470"/>
      <c r="K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</row>
    <row r="471" spans="2:147" s="9" customFormat="1" x14ac:dyDescent="0.2">
      <c r="B471"/>
      <c r="C471"/>
      <c r="D471" s="65"/>
      <c r="E471" s="65"/>
      <c r="F471" s="8"/>
      <c r="G471" s="241"/>
      <c r="H471" s="242"/>
      <c r="I471"/>
      <c r="J471"/>
      <c r="K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</row>
    <row r="472" spans="2:147" s="9" customFormat="1" x14ac:dyDescent="0.2">
      <c r="B472"/>
      <c r="C472"/>
      <c r="D472" s="65"/>
      <c r="E472" s="65"/>
      <c r="F472" s="8"/>
      <c r="G472" s="241"/>
      <c r="H472" s="242"/>
      <c r="I472"/>
      <c r="J472"/>
      <c r="K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</row>
    <row r="473" spans="2:147" s="9" customFormat="1" x14ac:dyDescent="0.2">
      <c r="B473"/>
      <c r="C473"/>
      <c r="D473" s="65"/>
      <c r="E473" s="65"/>
      <c r="F473" s="8"/>
      <c r="G473" s="241"/>
      <c r="H473" s="242"/>
      <c r="I473"/>
      <c r="J473"/>
      <c r="K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</row>
    <row r="474" spans="2:147" s="9" customFormat="1" x14ac:dyDescent="0.2">
      <c r="B474"/>
      <c r="C474"/>
      <c r="D474" s="65"/>
      <c r="E474" s="65"/>
      <c r="F474" s="8"/>
      <c r="G474" s="241"/>
      <c r="H474" s="242"/>
      <c r="I474"/>
      <c r="J474"/>
      <c r="K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</row>
    <row r="475" spans="2:147" s="9" customFormat="1" x14ac:dyDescent="0.2">
      <c r="B475"/>
      <c r="C475"/>
      <c r="D475" s="65"/>
      <c r="E475" s="65"/>
      <c r="F475" s="8"/>
      <c r="G475" s="241"/>
      <c r="H475" s="242"/>
      <c r="I475"/>
      <c r="J475"/>
      <c r="K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</row>
    <row r="476" spans="2:147" s="9" customFormat="1" x14ac:dyDescent="0.2">
      <c r="B476"/>
      <c r="C476"/>
      <c r="D476" s="65"/>
      <c r="E476" s="65"/>
      <c r="F476" s="8"/>
      <c r="G476" s="241"/>
      <c r="H476" s="242"/>
      <c r="I476"/>
      <c r="J476"/>
      <c r="K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</row>
    <row r="477" spans="2:147" s="9" customFormat="1" x14ac:dyDescent="0.2">
      <c r="B477"/>
      <c r="C477"/>
      <c r="D477" s="65"/>
      <c r="E477" s="65"/>
      <c r="F477" s="8"/>
      <c r="G477" s="241"/>
      <c r="H477" s="242"/>
      <c r="I477"/>
      <c r="J477"/>
      <c r="K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</row>
    <row r="478" spans="2:147" s="9" customFormat="1" x14ac:dyDescent="0.2">
      <c r="B478"/>
      <c r="C478"/>
      <c r="D478" s="65"/>
      <c r="E478" s="65"/>
      <c r="F478" s="8"/>
      <c r="G478" s="241"/>
      <c r="H478" s="242"/>
      <c r="I478"/>
      <c r="J478"/>
      <c r="K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</row>
    <row r="479" spans="2:147" s="9" customFormat="1" x14ac:dyDescent="0.2">
      <c r="B479"/>
      <c r="C479"/>
      <c r="D479" s="65"/>
      <c r="E479" s="65"/>
      <c r="F479" s="8"/>
      <c r="G479" s="241"/>
      <c r="H479" s="242"/>
      <c r="I479"/>
      <c r="J479"/>
      <c r="K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</row>
    <row r="480" spans="2:147" s="9" customFormat="1" x14ac:dyDescent="0.2">
      <c r="B480"/>
      <c r="C480"/>
      <c r="D480" s="65"/>
      <c r="E480" s="65"/>
      <c r="F480" s="8"/>
      <c r="G480" s="241"/>
      <c r="H480" s="242"/>
      <c r="I480"/>
      <c r="J480"/>
      <c r="K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</row>
    <row r="481" spans="2:147" s="9" customFormat="1" x14ac:dyDescent="0.2">
      <c r="B481"/>
      <c r="C481"/>
      <c r="D481" s="65"/>
      <c r="E481" s="65"/>
      <c r="F481" s="8"/>
      <c r="G481" s="241"/>
      <c r="H481" s="242"/>
      <c r="I481"/>
      <c r="J481"/>
      <c r="K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</row>
    <row r="482" spans="2:147" s="9" customFormat="1" x14ac:dyDescent="0.2">
      <c r="B482"/>
      <c r="C482"/>
      <c r="D482" s="65"/>
      <c r="E482" s="65"/>
      <c r="F482" s="8"/>
      <c r="G482" s="241"/>
      <c r="H482" s="242"/>
      <c r="I482"/>
      <c r="J482"/>
      <c r="K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</row>
    <row r="483" spans="2:147" s="9" customFormat="1" x14ac:dyDescent="0.2">
      <c r="B483"/>
      <c r="C483"/>
      <c r="D483" s="65"/>
      <c r="E483" s="65"/>
      <c r="F483" s="8"/>
      <c r="G483" s="241"/>
      <c r="H483" s="242"/>
      <c r="I483"/>
      <c r="J483"/>
      <c r="K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</row>
    <row r="484" spans="2:147" s="9" customFormat="1" x14ac:dyDescent="0.2">
      <c r="B484"/>
      <c r="C484"/>
      <c r="D484" s="65"/>
      <c r="E484" s="65"/>
      <c r="F484" s="8"/>
      <c r="G484" s="241"/>
      <c r="H484" s="242"/>
      <c r="I484"/>
      <c r="J484"/>
      <c r="K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</row>
    <row r="485" spans="2:147" s="9" customFormat="1" x14ac:dyDescent="0.2">
      <c r="B485"/>
      <c r="C485"/>
      <c r="D485" s="65"/>
      <c r="E485" s="65"/>
      <c r="F485" s="8"/>
      <c r="G485" s="241"/>
      <c r="H485" s="242"/>
      <c r="I485"/>
      <c r="J485"/>
      <c r="K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</row>
    <row r="486" spans="2:147" s="9" customFormat="1" x14ac:dyDescent="0.2">
      <c r="B486"/>
      <c r="C486"/>
      <c r="D486" s="65"/>
      <c r="E486" s="65"/>
      <c r="F486" s="8"/>
      <c r="G486" s="241"/>
      <c r="H486" s="242"/>
      <c r="I486"/>
      <c r="J486"/>
      <c r="K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</row>
    <row r="487" spans="2:147" s="9" customFormat="1" x14ac:dyDescent="0.2">
      <c r="B487"/>
      <c r="C487"/>
      <c r="D487" s="65"/>
      <c r="E487" s="65"/>
      <c r="F487" s="8"/>
      <c r="G487" s="241"/>
      <c r="H487" s="242"/>
      <c r="I487"/>
      <c r="J487"/>
      <c r="K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</row>
    <row r="488" spans="2:147" s="9" customFormat="1" x14ac:dyDescent="0.2">
      <c r="B488"/>
      <c r="C488"/>
      <c r="D488" s="65"/>
      <c r="E488" s="65"/>
      <c r="F488" s="8"/>
      <c r="G488" s="241"/>
      <c r="H488" s="242"/>
      <c r="I488"/>
      <c r="J488"/>
      <c r="K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</row>
    <row r="489" spans="2:147" s="9" customFormat="1" x14ac:dyDescent="0.2">
      <c r="B489"/>
      <c r="C489"/>
      <c r="D489" s="65"/>
      <c r="E489" s="65"/>
      <c r="F489" s="8"/>
      <c r="G489" s="241"/>
      <c r="H489" s="242"/>
      <c r="I489"/>
      <c r="J489"/>
      <c r="K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</row>
    <row r="490" spans="2:147" s="9" customFormat="1" x14ac:dyDescent="0.2">
      <c r="B490"/>
      <c r="C490"/>
      <c r="D490" s="65"/>
      <c r="E490" s="65"/>
      <c r="F490" s="8"/>
      <c r="G490" s="241"/>
      <c r="H490" s="242"/>
      <c r="I490"/>
      <c r="J490"/>
      <c r="K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</row>
    <row r="491" spans="2:147" s="9" customFormat="1" x14ac:dyDescent="0.2">
      <c r="B491"/>
      <c r="C491"/>
      <c r="D491" s="65"/>
      <c r="E491" s="65"/>
      <c r="F491" s="8"/>
      <c r="G491" s="241"/>
      <c r="H491" s="242"/>
      <c r="I491"/>
      <c r="J491"/>
      <c r="K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</row>
    <row r="492" spans="2:147" s="9" customFormat="1" x14ac:dyDescent="0.2">
      <c r="B492"/>
      <c r="C492"/>
      <c r="D492" s="65"/>
      <c r="E492" s="65"/>
      <c r="F492" s="8"/>
      <c r="G492" s="241"/>
      <c r="H492" s="242"/>
      <c r="I492"/>
      <c r="J492"/>
      <c r="K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</row>
    <row r="493" spans="2:147" s="9" customFormat="1" x14ac:dyDescent="0.2">
      <c r="B493"/>
      <c r="C493"/>
      <c r="D493" s="65"/>
      <c r="E493" s="65"/>
      <c r="F493" s="8"/>
      <c r="G493" s="241"/>
      <c r="H493" s="242"/>
      <c r="I493"/>
      <c r="J493"/>
      <c r="K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</row>
    <row r="494" spans="2:147" s="9" customFormat="1" x14ac:dyDescent="0.2">
      <c r="B494"/>
      <c r="C494"/>
      <c r="D494" s="65"/>
      <c r="E494" s="65"/>
      <c r="F494" s="8"/>
      <c r="G494" s="241"/>
      <c r="H494" s="242"/>
      <c r="I494"/>
      <c r="J494"/>
      <c r="K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</row>
    <row r="495" spans="2:147" s="9" customFormat="1" x14ac:dyDescent="0.2">
      <c r="B495"/>
      <c r="C495"/>
      <c r="D495" s="65"/>
      <c r="E495" s="65"/>
      <c r="F495" s="8"/>
      <c r="G495" s="241"/>
      <c r="H495" s="242"/>
      <c r="I495"/>
      <c r="J495"/>
      <c r="K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</row>
    <row r="496" spans="2:147" s="9" customFormat="1" x14ac:dyDescent="0.2">
      <c r="B496"/>
      <c r="C496"/>
      <c r="D496" s="65"/>
      <c r="E496" s="65"/>
      <c r="F496" s="8"/>
      <c r="G496" s="241"/>
      <c r="H496" s="242"/>
      <c r="I496"/>
      <c r="J496"/>
      <c r="K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</row>
    <row r="497" spans="2:147" s="9" customFormat="1" x14ac:dyDescent="0.2">
      <c r="B497"/>
      <c r="C497"/>
      <c r="D497" s="65"/>
      <c r="E497" s="65"/>
      <c r="F497" s="8"/>
      <c r="G497" s="241"/>
      <c r="H497" s="242"/>
      <c r="I497"/>
      <c r="J497"/>
      <c r="K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</row>
    <row r="498" spans="2:147" s="9" customFormat="1" x14ac:dyDescent="0.2">
      <c r="B498"/>
      <c r="C498"/>
      <c r="D498" s="65"/>
      <c r="E498" s="65"/>
      <c r="F498" s="8"/>
      <c r="G498" s="241"/>
      <c r="H498" s="242"/>
      <c r="I498"/>
      <c r="J498"/>
      <c r="K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</row>
    <row r="499" spans="2:147" s="9" customFormat="1" x14ac:dyDescent="0.2">
      <c r="B499"/>
      <c r="C499"/>
      <c r="D499" s="65"/>
      <c r="E499" s="65"/>
      <c r="F499" s="8"/>
      <c r="G499" s="241"/>
      <c r="H499" s="242"/>
      <c r="I499"/>
      <c r="J499"/>
      <c r="K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</row>
    <row r="500" spans="2:147" s="9" customFormat="1" x14ac:dyDescent="0.2">
      <c r="B500"/>
      <c r="C500"/>
      <c r="D500" s="65"/>
      <c r="E500" s="65"/>
      <c r="F500" s="8"/>
      <c r="G500" s="241"/>
      <c r="H500" s="242"/>
      <c r="I500"/>
      <c r="J500"/>
      <c r="K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</row>
    <row r="501" spans="2:147" s="9" customFormat="1" x14ac:dyDescent="0.2">
      <c r="B501"/>
      <c r="C501"/>
      <c r="D501" s="65"/>
      <c r="E501" s="65"/>
      <c r="F501" s="8"/>
      <c r="G501" s="241"/>
      <c r="H501" s="242"/>
      <c r="I501"/>
      <c r="J501"/>
      <c r="K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</row>
    <row r="502" spans="2:147" s="9" customFormat="1" x14ac:dyDescent="0.2">
      <c r="B502"/>
      <c r="C502"/>
      <c r="D502" s="65"/>
      <c r="E502" s="65"/>
      <c r="F502" s="8"/>
      <c r="G502" s="241"/>
      <c r="H502" s="242"/>
      <c r="I502"/>
      <c r="J502"/>
      <c r="K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</row>
    <row r="503" spans="2:147" s="9" customFormat="1" x14ac:dyDescent="0.2">
      <c r="B503"/>
      <c r="C503"/>
      <c r="D503" s="65"/>
      <c r="E503" s="65"/>
      <c r="F503" s="8"/>
      <c r="G503" s="241"/>
      <c r="H503" s="242"/>
      <c r="I503"/>
      <c r="J503"/>
      <c r="K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</row>
    <row r="504" spans="2:147" s="9" customFormat="1" x14ac:dyDescent="0.2">
      <c r="B504"/>
      <c r="C504"/>
      <c r="D504" s="65"/>
      <c r="E504" s="65"/>
      <c r="F504" s="8"/>
      <c r="G504" s="241"/>
      <c r="H504" s="242"/>
      <c r="I504"/>
      <c r="J504"/>
      <c r="K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</row>
    <row r="505" spans="2:147" s="9" customFormat="1" x14ac:dyDescent="0.2">
      <c r="B505"/>
      <c r="C505"/>
      <c r="D505" s="65"/>
      <c r="E505" s="65"/>
      <c r="F505" s="8"/>
      <c r="G505" s="241"/>
      <c r="H505" s="242"/>
      <c r="I505"/>
      <c r="J505"/>
      <c r="K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</row>
    <row r="506" spans="2:147" s="9" customFormat="1" x14ac:dyDescent="0.2">
      <c r="B506"/>
      <c r="C506"/>
      <c r="D506" s="65"/>
      <c r="E506" s="65"/>
      <c r="F506" s="8"/>
      <c r="G506" s="241"/>
      <c r="H506" s="242"/>
      <c r="I506"/>
      <c r="J506"/>
      <c r="K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</row>
    <row r="507" spans="2:147" s="9" customFormat="1" x14ac:dyDescent="0.2">
      <c r="B507"/>
      <c r="C507"/>
      <c r="D507" s="65"/>
      <c r="E507" s="65"/>
      <c r="F507" s="8"/>
      <c r="G507" s="241"/>
      <c r="H507" s="242"/>
      <c r="I507"/>
      <c r="J507"/>
      <c r="K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</row>
    <row r="508" spans="2:147" s="9" customFormat="1" x14ac:dyDescent="0.2">
      <c r="B508"/>
      <c r="C508"/>
      <c r="D508" s="65"/>
      <c r="E508" s="65"/>
      <c r="F508" s="8"/>
      <c r="G508" s="241"/>
      <c r="H508" s="242"/>
      <c r="I508"/>
      <c r="J508"/>
      <c r="K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</row>
    <row r="509" spans="2:147" s="9" customFormat="1" x14ac:dyDescent="0.2">
      <c r="B509"/>
      <c r="C509"/>
      <c r="D509" s="65"/>
      <c r="E509" s="65"/>
      <c r="F509" s="8"/>
      <c r="G509" s="241"/>
      <c r="H509" s="242"/>
      <c r="I509"/>
      <c r="J509"/>
      <c r="K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</row>
    <row r="510" spans="2:147" s="9" customFormat="1" x14ac:dyDescent="0.2">
      <c r="B510"/>
      <c r="C510"/>
      <c r="D510" s="65"/>
      <c r="E510" s="65"/>
      <c r="F510" s="8"/>
      <c r="G510" s="241"/>
      <c r="H510" s="242"/>
      <c r="I510"/>
      <c r="J510"/>
      <c r="K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</row>
    <row r="511" spans="2:147" s="9" customFormat="1" x14ac:dyDescent="0.2">
      <c r="B511"/>
      <c r="C511"/>
      <c r="D511" s="65"/>
      <c r="E511" s="65"/>
      <c r="F511" s="8"/>
      <c r="G511" s="241"/>
      <c r="H511" s="242"/>
      <c r="I511"/>
      <c r="J511"/>
      <c r="K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</row>
    <row r="512" spans="2:147" s="9" customFormat="1" x14ac:dyDescent="0.2">
      <c r="B512"/>
      <c r="C512"/>
      <c r="D512" s="65"/>
      <c r="E512" s="65"/>
      <c r="F512" s="8"/>
      <c r="G512" s="241"/>
      <c r="H512" s="242"/>
      <c r="I512"/>
      <c r="J512"/>
      <c r="K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</row>
    <row r="513" spans="2:147" s="9" customFormat="1" x14ac:dyDescent="0.2">
      <c r="B513"/>
      <c r="C513"/>
      <c r="D513" s="65"/>
      <c r="E513" s="65"/>
      <c r="F513" s="8"/>
      <c r="G513" s="241"/>
      <c r="H513" s="242"/>
      <c r="I513"/>
      <c r="J513"/>
      <c r="K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</row>
    <row r="514" spans="2:147" s="9" customFormat="1" x14ac:dyDescent="0.2">
      <c r="B514"/>
      <c r="C514"/>
      <c r="D514" s="65"/>
      <c r="E514" s="65"/>
      <c r="F514" s="8"/>
      <c r="G514" s="241"/>
      <c r="H514" s="242"/>
      <c r="I514"/>
      <c r="J514"/>
      <c r="K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</row>
    <row r="515" spans="2:147" s="9" customFormat="1" x14ac:dyDescent="0.2">
      <c r="B515"/>
      <c r="C515"/>
      <c r="D515" s="65"/>
      <c r="E515" s="65"/>
      <c r="F515" s="8"/>
      <c r="G515" s="241"/>
      <c r="H515" s="242"/>
      <c r="I515"/>
      <c r="J515"/>
      <c r="K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</row>
    <row r="516" spans="2:147" s="9" customFormat="1" x14ac:dyDescent="0.2">
      <c r="B516"/>
      <c r="C516"/>
      <c r="D516" s="65"/>
      <c r="E516" s="65"/>
      <c r="F516" s="8"/>
      <c r="G516" s="241"/>
      <c r="H516" s="242"/>
      <c r="I516"/>
      <c r="J516"/>
      <c r="K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</row>
    <row r="517" spans="2:147" s="9" customFormat="1" x14ac:dyDescent="0.2">
      <c r="B517"/>
      <c r="C517"/>
      <c r="D517" s="65"/>
      <c r="E517" s="65"/>
      <c r="F517" s="8"/>
      <c r="G517" s="241"/>
      <c r="H517" s="242"/>
      <c r="I517"/>
      <c r="J517"/>
      <c r="K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</row>
    <row r="518" spans="2:147" s="9" customFormat="1" x14ac:dyDescent="0.2">
      <c r="B518"/>
      <c r="C518"/>
      <c r="D518" s="65"/>
      <c r="E518" s="65"/>
      <c r="F518" s="8"/>
      <c r="G518" s="241"/>
      <c r="H518" s="242"/>
      <c r="I518"/>
      <c r="J518"/>
      <c r="K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</row>
    <row r="519" spans="2:147" s="9" customFormat="1" x14ac:dyDescent="0.2">
      <c r="B519"/>
      <c r="C519"/>
      <c r="D519" s="65"/>
      <c r="E519" s="65"/>
      <c r="F519" s="8"/>
      <c r="G519" s="241"/>
      <c r="H519" s="242"/>
      <c r="I519"/>
      <c r="J519"/>
      <c r="K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</row>
    <row r="520" spans="2:147" s="9" customFormat="1" x14ac:dyDescent="0.2">
      <c r="B520"/>
      <c r="C520"/>
      <c r="D520" s="65"/>
      <c r="E520" s="65"/>
      <c r="F520" s="8"/>
      <c r="G520" s="241"/>
      <c r="H520" s="242"/>
      <c r="I520"/>
      <c r="J520"/>
      <c r="K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</row>
    <row r="521" spans="2:147" s="9" customFormat="1" x14ac:dyDescent="0.2">
      <c r="B521"/>
      <c r="C521"/>
      <c r="D521" s="65"/>
      <c r="E521" s="65"/>
      <c r="F521" s="8"/>
      <c r="G521" s="241"/>
      <c r="H521" s="242"/>
      <c r="I521"/>
      <c r="J521"/>
      <c r="K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</row>
    <row r="522" spans="2:147" s="9" customFormat="1" x14ac:dyDescent="0.2">
      <c r="B522"/>
      <c r="C522"/>
      <c r="D522" s="65"/>
      <c r="E522" s="65"/>
      <c r="F522" s="8"/>
      <c r="G522" s="241"/>
      <c r="H522" s="242"/>
      <c r="I522"/>
      <c r="J522"/>
      <c r="K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</row>
    <row r="523" spans="2:147" s="9" customFormat="1" x14ac:dyDescent="0.2">
      <c r="B523"/>
      <c r="C523"/>
      <c r="D523" s="65"/>
      <c r="E523" s="65"/>
      <c r="F523" s="8"/>
      <c r="G523" s="241"/>
      <c r="H523" s="242"/>
      <c r="I523"/>
      <c r="J523"/>
      <c r="K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</row>
    <row r="524" spans="2:147" s="9" customFormat="1" x14ac:dyDescent="0.2">
      <c r="B524"/>
      <c r="C524"/>
      <c r="D524" s="65"/>
      <c r="E524" s="65"/>
      <c r="F524" s="8"/>
      <c r="G524" s="241"/>
      <c r="H524" s="242"/>
      <c r="I524"/>
      <c r="J524"/>
      <c r="K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</row>
    <row r="525" spans="2:147" s="9" customFormat="1" x14ac:dyDescent="0.2">
      <c r="B525"/>
      <c r="C525"/>
      <c r="D525" s="65"/>
      <c r="E525" s="65"/>
      <c r="F525" s="8"/>
      <c r="G525" s="241"/>
      <c r="H525" s="242"/>
      <c r="I525"/>
      <c r="J525"/>
      <c r="K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</row>
    <row r="526" spans="2:147" s="9" customFormat="1" x14ac:dyDescent="0.2">
      <c r="B526"/>
      <c r="C526"/>
      <c r="D526" s="65"/>
      <c r="E526" s="65"/>
      <c r="F526" s="8"/>
      <c r="G526" s="241"/>
      <c r="H526" s="242"/>
      <c r="I526"/>
      <c r="J526"/>
      <c r="K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</row>
    <row r="527" spans="2:147" s="9" customFormat="1" x14ac:dyDescent="0.2">
      <c r="B527"/>
      <c r="C527"/>
      <c r="D527" s="65"/>
      <c r="E527" s="65"/>
      <c r="F527" s="8"/>
      <c r="G527" s="241"/>
      <c r="H527" s="242"/>
      <c r="I527"/>
      <c r="J527"/>
      <c r="K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</row>
    <row r="528" spans="2:147" s="9" customFormat="1" x14ac:dyDescent="0.2">
      <c r="B528"/>
      <c r="C528"/>
      <c r="D528" s="65"/>
      <c r="E528" s="65"/>
      <c r="F528" s="8"/>
      <c r="G528" s="241"/>
      <c r="H528" s="242"/>
      <c r="I528"/>
      <c r="J528"/>
      <c r="K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</row>
    <row r="529" spans="2:147" s="9" customFormat="1" x14ac:dyDescent="0.2">
      <c r="B529"/>
      <c r="C529"/>
      <c r="D529" s="65"/>
      <c r="E529" s="65"/>
      <c r="F529" s="8"/>
      <c r="G529" s="241"/>
      <c r="H529" s="242"/>
      <c r="I529"/>
      <c r="J529"/>
      <c r="K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</row>
    <row r="530" spans="2:147" s="9" customFormat="1" x14ac:dyDescent="0.2">
      <c r="B530"/>
      <c r="C530"/>
      <c r="D530" s="65"/>
      <c r="E530" s="65"/>
      <c r="F530" s="8"/>
      <c r="G530" s="241"/>
      <c r="H530" s="242"/>
      <c r="I530"/>
      <c r="J530"/>
      <c r="K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</row>
    <row r="531" spans="2:147" s="9" customFormat="1" x14ac:dyDescent="0.2">
      <c r="B531"/>
      <c r="C531"/>
      <c r="D531" s="65"/>
      <c r="E531" s="65"/>
      <c r="F531" s="8"/>
      <c r="G531" s="241"/>
      <c r="H531" s="242"/>
      <c r="I531"/>
      <c r="J531"/>
      <c r="K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</row>
    <row r="532" spans="2:147" s="9" customFormat="1" x14ac:dyDescent="0.2">
      <c r="B532"/>
      <c r="C532"/>
      <c r="D532" s="65"/>
      <c r="E532" s="65"/>
      <c r="F532" s="8"/>
      <c r="G532" s="241"/>
      <c r="H532" s="242"/>
      <c r="I532"/>
      <c r="J532"/>
      <c r="K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</row>
    <row r="533" spans="2:147" s="9" customFormat="1" x14ac:dyDescent="0.2">
      <c r="B533"/>
      <c r="C533"/>
      <c r="D533" s="65"/>
      <c r="E533" s="65"/>
      <c r="F533" s="8"/>
      <c r="G533" s="241"/>
      <c r="H533" s="242"/>
      <c r="I533"/>
      <c r="J533"/>
      <c r="K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</row>
    <row r="534" spans="2:147" s="9" customFormat="1" x14ac:dyDescent="0.2">
      <c r="B534"/>
      <c r="C534"/>
      <c r="D534" s="65"/>
      <c r="E534" s="65"/>
      <c r="F534" s="8"/>
      <c r="G534" s="241"/>
      <c r="H534" s="242"/>
      <c r="I534"/>
      <c r="J534"/>
      <c r="K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</row>
    <row r="535" spans="2:147" s="9" customFormat="1" x14ac:dyDescent="0.2">
      <c r="B535"/>
      <c r="C535"/>
      <c r="D535" s="65"/>
      <c r="E535" s="65"/>
      <c r="F535" s="8"/>
      <c r="G535" s="241"/>
      <c r="H535" s="242"/>
      <c r="I535"/>
      <c r="J535"/>
      <c r="K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</row>
    <row r="536" spans="2:147" s="9" customFormat="1" x14ac:dyDescent="0.2">
      <c r="B536"/>
      <c r="C536"/>
      <c r="D536" s="65"/>
      <c r="E536" s="65"/>
      <c r="F536" s="8"/>
      <c r="G536" s="241"/>
      <c r="H536" s="242"/>
      <c r="I536"/>
      <c r="J536"/>
      <c r="K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</row>
    <row r="537" spans="2:147" s="9" customFormat="1" x14ac:dyDescent="0.2">
      <c r="B537"/>
      <c r="C537"/>
      <c r="D537" s="65"/>
      <c r="E537" s="65"/>
      <c r="F537" s="8"/>
      <c r="G537" s="241"/>
      <c r="H537" s="242"/>
      <c r="I537"/>
      <c r="J537"/>
      <c r="K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</row>
    <row r="538" spans="2:147" s="9" customFormat="1" x14ac:dyDescent="0.2">
      <c r="B538"/>
      <c r="C538"/>
      <c r="D538" s="65"/>
      <c r="E538" s="65"/>
      <c r="F538" s="8"/>
      <c r="G538" s="241"/>
      <c r="H538" s="242"/>
      <c r="I538"/>
      <c r="J538"/>
      <c r="K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</row>
    <row r="539" spans="2:147" s="9" customFormat="1" x14ac:dyDescent="0.2">
      <c r="B539"/>
      <c r="C539"/>
      <c r="D539" s="65"/>
      <c r="E539" s="65"/>
      <c r="F539" s="8"/>
      <c r="G539" s="241"/>
      <c r="H539" s="242"/>
      <c r="I539"/>
      <c r="J539"/>
      <c r="K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</row>
    <row r="540" spans="2:147" s="9" customFormat="1" x14ac:dyDescent="0.2">
      <c r="B540"/>
      <c r="C540"/>
      <c r="D540" s="65"/>
      <c r="E540" s="65"/>
      <c r="F540" s="8"/>
      <c r="G540" s="241"/>
      <c r="H540" s="242"/>
      <c r="I540"/>
      <c r="J540"/>
      <c r="K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</row>
    <row r="541" spans="2:147" s="9" customFormat="1" x14ac:dyDescent="0.2">
      <c r="B541"/>
      <c r="C541"/>
      <c r="D541" s="65"/>
      <c r="E541" s="65"/>
      <c r="F541" s="8"/>
      <c r="G541" s="241"/>
      <c r="H541" s="242"/>
      <c r="I541"/>
      <c r="J541"/>
      <c r="K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</row>
    <row r="542" spans="2:147" s="9" customFormat="1" x14ac:dyDescent="0.2">
      <c r="B542"/>
      <c r="C542"/>
      <c r="D542" s="65"/>
      <c r="E542" s="65"/>
      <c r="F542" s="8"/>
      <c r="G542" s="241"/>
      <c r="H542" s="242"/>
      <c r="I542"/>
      <c r="J542"/>
      <c r="K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</row>
    <row r="543" spans="2:147" s="9" customFormat="1" x14ac:dyDescent="0.2">
      <c r="B543"/>
      <c r="C543"/>
      <c r="D543" s="65"/>
      <c r="E543" s="65"/>
      <c r="F543" s="8"/>
      <c r="G543" s="241"/>
      <c r="H543" s="242"/>
      <c r="I543"/>
      <c r="J543"/>
      <c r="K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</row>
    <row r="544" spans="2:147" s="9" customFormat="1" x14ac:dyDescent="0.2">
      <c r="B544"/>
      <c r="C544"/>
      <c r="D544" s="65"/>
      <c r="E544" s="65"/>
      <c r="F544" s="8"/>
      <c r="G544" s="241"/>
      <c r="H544" s="242"/>
      <c r="I544"/>
      <c r="J544"/>
      <c r="K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</row>
    <row r="545" spans="2:147" s="9" customFormat="1" x14ac:dyDescent="0.2">
      <c r="B545"/>
      <c r="C545"/>
      <c r="D545" s="65"/>
      <c r="E545" s="65"/>
      <c r="F545" s="8"/>
      <c r="G545" s="241"/>
      <c r="H545" s="242"/>
      <c r="I545"/>
      <c r="J545"/>
      <c r="K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</row>
    <row r="546" spans="2:147" s="9" customFormat="1" x14ac:dyDescent="0.2">
      <c r="B546"/>
      <c r="C546"/>
      <c r="D546" s="65"/>
      <c r="E546" s="65"/>
      <c r="F546" s="8"/>
      <c r="G546" s="241"/>
      <c r="H546" s="242"/>
      <c r="I546"/>
      <c r="J546"/>
      <c r="K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</row>
    <row r="547" spans="2:147" s="9" customFormat="1" x14ac:dyDescent="0.2">
      <c r="B547"/>
      <c r="C547"/>
      <c r="D547" s="65"/>
      <c r="E547" s="65"/>
      <c r="F547" s="8"/>
      <c r="G547" s="241"/>
      <c r="H547" s="242"/>
      <c r="I547"/>
      <c r="J547"/>
      <c r="K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</row>
    <row r="548" spans="2:147" s="9" customFormat="1" x14ac:dyDescent="0.2">
      <c r="B548"/>
      <c r="C548"/>
      <c r="D548" s="65"/>
      <c r="E548" s="65"/>
      <c r="F548" s="8"/>
      <c r="G548" s="241"/>
      <c r="H548" s="242"/>
      <c r="I548"/>
      <c r="J548"/>
      <c r="K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</row>
    <row r="549" spans="2:147" s="9" customFormat="1" x14ac:dyDescent="0.2">
      <c r="B549"/>
      <c r="C549"/>
      <c r="D549" s="65"/>
      <c r="E549" s="65"/>
      <c r="F549" s="8"/>
      <c r="G549" s="241"/>
      <c r="H549" s="242"/>
      <c r="I549"/>
      <c r="J549"/>
      <c r="K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</row>
    <row r="550" spans="2:147" s="9" customFormat="1" x14ac:dyDescent="0.2">
      <c r="B550"/>
      <c r="C550"/>
      <c r="D550" s="65"/>
      <c r="E550" s="65"/>
      <c r="F550" s="8"/>
      <c r="G550" s="241"/>
      <c r="H550" s="242"/>
      <c r="I550"/>
      <c r="J550"/>
      <c r="K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</row>
    <row r="551" spans="2:147" s="9" customFormat="1" x14ac:dyDescent="0.2">
      <c r="B551"/>
      <c r="C551"/>
      <c r="D551" s="65"/>
      <c r="E551" s="65"/>
      <c r="F551" s="8"/>
      <c r="G551" s="241"/>
      <c r="H551" s="242"/>
      <c r="I551"/>
      <c r="J551"/>
      <c r="K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</row>
    <row r="552" spans="2:147" s="9" customFormat="1" x14ac:dyDescent="0.2">
      <c r="B552"/>
      <c r="C552"/>
      <c r="D552" s="65"/>
      <c r="E552" s="65"/>
      <c r="F552" s="8"/>
      <c r="G552" s="241"/>
      <c r="H552" s="242"/>
      <c r="I552"/>
      <c r="J552"/>
      <c r="K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</row>
    <row r="553" spans="2:147" s="9" customFormat="1" x14ac:dyDescent="0.2">
      <c r="B553"/>
      <c r="C553"/>
      <c r="D553" s="65"/>
      <c r="E553" s="65"/>
      <c r="F553" s="8"/>
      <c r="G553" s="241"/>
      <c r="H553" s="242"/>
      <c r="I553"/>
      <c r="J553"/>
      <c r="K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</row>
    <row r="554" spans="2:147" s="9" customFormat="1" x14ac:dyDescent="0.2">
      <c r="B554"/>
      <c r="C554"/>
      <c r="D554" s="65"/>
      <c r="E554" s="65"/>
      <c r="F554" s="8"/>
      <c r="G554" s="241"/>
      <c r="H554" s="242"/>
      <c r="I554"/>
      <c r="J554"/>
      <c r="K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</row>
    <row r="555" spans="2:147" s="9" customFormat="1" x14ac:dyDescent="0.2">
      <c r="B555"/>
      <c r="C555"/>
      <c r="D555" s="65"/>
      <c r="E555" s="65"/>
      <c r="F555" s="8"/>
      <c r="G555" s="241"/>
      <c r="H555" s="242"/>
      <c r="I555"/>
      <c r="J555"/>
      <c r="K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</row>
    <row r="556" spans="2:147" s="9" customFormat="1" x14ac:dyDescent="0.2">
      <c r="B556"/>
      <c r="C556"/>
      <c r="D556" s="65"/>
      <c r="E556" s="65"/>
      <c r="F556" s="8"/>
      <c r="G556" s="241"/>
      <c r="H556" s="242"/>
      <c r="I556"/>
      <c r="J556"/>
      <c r="K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</row>
    <row r="557" spans="2:147" s="9" customFormat="1" x14ac:dyDescent="0.2">
      <c r="B557"/>
      <c r="C557"/>
      <c r="D557" s="65"/>
      <c r="E557" s="65"/>
      <c r="F557" s="8"/>
      <c r="G557" s="241"/>
      <c r="H557" s="242"/>
      <c r="I557"/>
      <c r="J557"/>
      <c r="K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</row>
    <row r="558" spans="2:147" s="9" customFormat="1" x14ac:dyDescent="0.2">
      <c r="B558"/>
      <c r="C558"/>
      <c r="D558" s="65"/>
      <c r="E558" s="65"/>
      <c r="F558" s="8"/>
      <c r="G558" s="241"/>
      <c r="H558" s="242"/>
      <c r="I558"/>
      <c r="J558"/>
      <c r="K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</row>
    <row r="559" spans="2:147" s="9" customFormat="1" x14ac:dyDescent="0.2">
      <c r="B559"/>
      <c r="C559"/>
      <c r="D559" s="65"/>
      <c r="E559" s="65"/>
      <c r="F559" s="8"/>
      <c r="G559" s="241"/>
      <c r="H559" s="242"/>
      <c r="I559"/>
      <c r="J559"/>
      <c r="K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</row>
    <row r="560" spans="2:147" s="9" customFormat="1" x14ac:dyDescent="0.2">
      <c r="B560"/>
      <c r="C560"/>
      <c r="D560" s="65"/>
      <c r="E560" s="65"/>
      <c r="F560" s="8"/>
      <c r="G560" s="241"/>
      <c r="H560" s="242"/>
      <c r="I560"/>
      <c r="J560"/>
      <c r="K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</row>
    <row r="561" spans="2:147" s="9" customFormat="1" x14ac:dyDescent="0.2">
      <c r="B561"/>
      <c r="C561"/>
      <c r="D561" s="65"/>
      <c r="E561" s="65"/>
      <c r="F561" s="8"/>
      <c r="G561" s="241"/>
      <c r="H561" s="242"/>
      <c r="I561"/>
      <c r="J561"/>
      <c r="K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</row>
    <row r="562" spans="2:147" s="9" customFormat="1" x14ac:dyDescent="0.2">
      <c r="B562"/>
      <c r="C562"/>
      <c r="D562" s="65"/>
      <c r="E562" s="65"/>
      <c r="F562" s="8"/>
      <c r="G562" s="241"/>
      <c r="H562" s="242"/>
      <c r="I562"/>
      <c r="J562"/>
      <c r="K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</row>
    <row r="563" spans="2:147" s="9" customFormat="1" x14ac:dyDescent="0.2">
      <c r="B563"/>
      <c r="C563"/>
      <c r="D563" s="65"/>
      <c r="E563" s="65"/>
      <c r="F563" s="8"/>
      <c r="G563" s="241"/>
      <c r="H563" s="242"/>
      <c r="I563"/>
      <c r="J563"/>
      <c r="K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</row>
    <row r="564" spans="2:147" s="9" customFormat="1" x14ac:dyDescent="0.2">
      <c r="B564"/>
      <c r="C564"/>
      <c r="D564" s="65"/>
      <c r="E564" s="65"/>
      <c r="F564" s="8"/>
      <c r="G564" s="241"/>
      <c r="H564" s="242"/>
      <c r="I564"/>
      <c r="J564"/>
      <c r="K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</row>
    <row r="565" spans="2:147" s="9" customFormat="1" x14ac:dyDescent="0.2">
      <c r="B565"/>
      <c r="C565"/>
      <c r="D565" s="65"/>
      <c r="E565" s="65"/>
      <c r="F565" s="8"/>
      <c r="G565" s="241"/>
      <c r="H565" s="242"/>
      <c r="I565"/>
      <c r="J565"/>
      <c r="K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</row>
    <row r="566" spans="2:147" s="9" customFormat="1" x14ac:dyDescent="0.2">
      <c r="B566"/>
      <c r="C566"/>
      <c r="D566" s="65"/>
      <c r="E566" s="65"/>
      <c r="F566" s="8"/>
      <c r="G566" s="241"/>
      <c r="H566" s="242"/>
      <c r="I566"/>
      <c r="J566"/>
      <c r="K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</row>
    <row r="567" spans="2:147" s="9" customFormat="1" x14ac:dyDescent="0.2">
      <c r="B567"/>
      <c r="C567"/>
      <c r="D567" s="65"/>
      <c r="E567" s="65"/>
      <c r="F567" s="8"/>
      <c r="G567" s="241"/>
      <c r="H567" s="242"/>
      <c r="I567"/>
      <c r="J567"/>
      <c r="K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</row>
    <row r="568" spans="2:147" s="9" customFormat="1" x14ac:dyDescent="0.2">
      <c r="B568"/>
      <c r="C568"/>
      <c r="D568" s="65"/>
      <c r="E568" s="65"/>
      <c r="F568" s="8"/>
      <c r="G568" s="241"/>
      <c r="H568" s="242"/>
      <c r="I568"/>
      <c r="J568"/>
      <c r="K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</row>
    <row r="569" spans="2:147" s="9" customFormat="1" x14ac:dyDescent="0.2">
      <c r="B569"/>
      <c r="C569"/>
      <c r="D569" s="65"/>
      <c r="E569" s="65"/>
      <c r="F569" s="8"/>
      <c r="G569" s="241"/>
      <c r="H569" s="242"/>
      <c r="I569"/>
      <c r="J569"/>
      <c r="K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</row>
    <row r="570" spans="2:147" s="9" customFormat="1" x14ac:dyDescent="0.2">
      <c r="B570"/>
      <c r="C570"/>
      <c r="D570" s="65"/>
      <c r="E570" s="65"/>
      <c r="F570" s="8"/>
      <c r="G570" s="241"/>
      <c r="H570" s="242"/>
      <c r="I570"/>
      <c r="J570"/>
      <c r="K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</row>
    <row r="571" spans="2:147" s="9" customFormat="1" x14ac:dyDescent="0.2">
      <c r="B571"/>
      <c r="C571"/>
      <c r="D571" s="65"/>
      <c r="E571" s="65"/>
      <c r="F571" s="8"/>
      <c r="G571" s="241"/>
      <c r="H571" s="242"/>
      <c r="I571"/>
      <c r="J571"/>
      <c r="K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</row>
    <row r="572" spans="2:147" s="9" customFormat="1" x14ac:dyDescent="0.2">
      <c r="B572"/>
      <c r="C572"/>
      <c r="D572" s="65"/>
      <c r="E572" s="65"/>
      <c r="F572" s="8"/>
      <c r="G572" s="241"/>
      <c r="H572" s="242"/>
      <c r="I572"/>
      <c r="J572"/>
      <c r="K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</row>
    <row r="573" spans="2:147" s="9" customFormat="1" x14ac:dyDescent="0.2">
      <c r="B573"/>
      <c r="C573"/>
      <c r="D573" s="65"/>
      <c r="E573" s="65"/>
      <c r="F573" s="8"/>
      <c r="G573" s="241"/>
      <c r="H573" s="242"/>
      <c r="I573"/>
      <c r="J573"/>
      <c r="K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</row>
    <row r="574" spans="2:147" s="9" customFormat="1" x14ac:dyDescent="0.2">
      <c r="B574"/>
      <c r="C574"/>
      <c r="D574" s="65"/>
      <c r="E574" s="65"/>
      <c r="F574" s="8"/>
      <c r="G574" s="241"/>
      <c r="H574" s="242"/>
      <c r="I574"/>
      <c r="J574"/>
      <c r="K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</row>
    <row r="575" spans="2:147" s="9" customFormat="1" x14ac:dyDescent="0.2">
      <c r="B575"/>
      <c r="C575"/>
      <c r="D575" s="65"/>
      <c r="E575" s="65"/>
      <c r="F575" s="8"/>
      <c r="G575" s="241"/>
      <c r="H575" s="242"/>
      <c r="I575"/>
      <c r="J575"/>
      <c r="K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</row>
    <row r="576" spans="2:147" s="9" customFormat="1" x14ac:dyDescent="0.2">
      <c r="B576"/>
      <c r="C576"/>
      <c r="D576" s="65"/>
      <c r="E576" s="65"/>
      <c r="F576" s="8"/>
      <c r="G576" s="241"/>
      <c r="H576" s="242"/>
      <c r="I576"/>
      <c r="J576"/>
      <c r="K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</row>
    <row r="577" spans="2:147" s="9" customFormat="1" x14ac:dyDescent="0.2">
      <c r="B577"/>
      <c r="C577"/>
      <c r="D577" s="65"/>
      <c r="E577" s="65"/>
      <c r="F577" s="8"/>
      <c r="G577" s="241"/>
      <c r="H577" s="242"/>
      <c r="I577"/>
      <c r="J577"/>
      <c r="K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</row>
    <row r="578" spans="2:147" s="9" customFormat="1" x14ac:dyDescent="0.2">
      <c r="B578"/>
      <c r="C578"/>
      <c r="D578" s="65"/>
      <c r="E578" s="65"/>
      <c r="F578" s="8"/>
      <c r="G578" s="241"/>
      <c r="H578" s="242"/>
      <c r="I578"/>
      <c r="J578"/>
      <c r="K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</row>
    <row r="579" spans="2:147" s="9" customFormat="1" x14ac:dyDescent="0.2">
      <c r="B579"/>
      <c r="C579"/>
      <c r="D579" s="65"/>
      <c r="E579" s="65"/>
      <c r="F579" s="8"/>
      <c r="G579" s="241"/>
      <c r="H579" s="242"/>
      <c r="I579"/>
      <c r="J579"/>
      <c r="K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</row>
    <row r="580" spans="2:147" s="9" customFormat="1" x14ac:dyDescent="0.2">
      <c r="B580"/>
      <c r="C580"/>
      <c r="D580" s="65"/>
      <c r="E580" s="65"/>
      <c r="F580" s="8"/>
      <c r="G580" s="241"/>
      <c r="H580" s="242"/>
      <c r="I580"/>
      <c r="J580"/>
      <c r="K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</row>
    <row r="581" spans="2:147" s="9" customFormat="1" x14ac:dyDescent="0.2">
      <c r="B581"/>
      <c r="C581"/>
      <c r="D581" s="65"/>
      <c r="E581" s="65"/>
      <c r="F581" s="8"/>
      <c r="G581" s="241"/>
      <c r="H581" s="242"/>
      <c r="I581"/>
      <c r="J581"/>
      <c r="K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</row>
    <row r="582" spans="2:147" s="9" customFormat="1" x14ac:dyDescent="0.2">
      <c r="B582"/>
      <c r="C582"/>
      <c r="D582" s="65"/>
      <c r="E582" s="65"/>
      <c r="F582" s="8"/>
      <c r="G582" s="241"/>
      <c r="H582" s="242"/>
      <c r="I582"/>
      <c r="J582"/>
      <c r="K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</row>
    <row r="583" spans="2:147" s="9" customFormat="1" x14ac:dyDescent="0.2">
      <c r="B583"/>
      <c r="C583"/>
      <c r="D583" s="65"/>
      <c r="E583" s="65"/>
      <c r="F583" s="8"/>
      <c r="G583" s="241"/>
      <c r="H583" s="242"/>
      <c r="I583"/>
      <c r="J583"/>
      <c r="K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</row>
    <row r="584" spans="2:147" s="9" customFormat="1" x14ac:dyDescent="0.2">
      <c r="B584"/>
      <c r="C584"/>
      <c r="D584" s="65"/>
      <c r="E584" s="65"/>
      <c r="F584" s="8"/>
      <c r="G584" s="241"/>
      <c r="H584" s="242"/>
      <c r="I584"/>
      <c r="J584"/>
      <c r="K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</row>
    <row r="585" spans="2:147" s="9" customFormat="1" x14ac:dyDescent="0.2">
      <c r="B585"/>
      <c r="C585"/>
      <c r="D585" s="65"/>
      <c r="E585" s="65"/>
      <c r="F585" s="8"/>
      <c r="G585" s="241"/>
      <c r="H585" s="242"/>
      <c r="I585"/>
      <c r="J585"/>
      <c r="K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</row>
    <row r="586" spans="2:147" s="9" customFormat="1" x14ac:dyDescent="0.2">
      <c r="B586"/>
      <c r="C586"/>
      <c r="D586" s="65"/>
      <c r="E586" s="65"/>
      <c r="F586" s="8"/>
      <c r="G586" s="241"/>
      <c r="H586" s="242"/>
      <c r="I586"/>
      <c r="J586"/>
      <c r="K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</row>
    <row r="587" spans="2:147" s="9" customFormat="1" x14ac:dyDescent="0.2">
      <c r="B587"/>
      <c r="C587"/>
      <c r="D587" s="65"/>
      <c r="E587" s="65"/>
      <c r="F587" s="8"/>
      <c r="G587" s="241"/>
      <c r="H587" s="242"/>
      <c r="I587"/>
      <c r="J587"/>
      <c r="K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</row>
    <row r="588" spans="2:147" s="9" customFormat="1" x14ac:dyDescent="0.2">
      <c r="B588"/>
      <c r="C588"/>
      <c r="D588" s="65"/>
      <c r="E588" s="65"/>
      <c r="F588" s="8"/>
      <c r="G588" s="241"/>
      <c r="H588" s="242"/>
      <c r="I588"/>
      <c r="J588"/>
      <c r="K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</row>
    <row r="589" spans="2:147" s="9" customFormat="1" x14ac:dyDescent="0.2">
      <c r="B589"/>
      <c r="C589"/>
      <c r="D589" s="65"/>
      <c r="E589" s="65"/>
      <c r="F589" s="8"/>
      <c r="G589" s="241"/>
      <c r="H589" s="242"/>
      <c r="I589"/>
      <c r="J589"/>
      <c r="K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</row>
    <row r="590" spans="2:147" s="9" customFormat="1" x14ac:dyDescent="0.2">
      <c r="B590"/>
      <c r="C590"/>
      <c r="D590" s="65"/>
      <c r="E590" s="65"/>
      <c r="F590" s="8"/>
      <c r="G590" s="241"/>
      <c r="H590" s="242"/>
      <c r="I590"/>
      <c r="J590"/>
      <c r="K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</row>
    <row r="591" spans="2:147" s="9" customFormat="1" x14ac:dyDescent="0.2">
      <c r="B591"/>
      <c r="C591"/>
      <c r="D591" s="65"/>
      <c r="E591" s="65"/>
      <c r="F591" s="8"/>
      <c r="G591" s="241"/>
      <c r="H591" s="242"/>
      <c r="I591"/>
      <c r="J591"/>
      <c r="K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</row>
    <row r="592" spans="2:147" s="9" customFormat="1" x14ac:dyDescent="0.2">
      <c r="B592"/>
      <c r="C592"/>
      <c r="D592" s="65"/>
      <c r="E592" s="65"/>
      <c r="F592" s="8"/>
      <c r="G592" s="241"/>
      <c r="H592" s="242"/>
      <c r="I592"/>
      <c r="J592"/>
      <c r="K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</row>
    <row r="593" spans="2:147" s="9" customFormat="1" x14ac:dyDescent="0.2">
      <c r="B593"/>
      <c r="C593"/>
      <c r="D593" s="65"/>
      <c r="E593" s="65"/>
      <c r="F593" s="8"/>
      <c r="G593" s="241"/>
      <c r="H593" s="242"/>
      <c r="I593"/>
      <c r="J593"/>
      <c r="K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</row>
    <row r="594" spans="2:147" s="9" customFormat="1" x14ac:dyDescent="0.2">
      <c r="B594"/>
      <c r="C594"/>
      <c r="D594" s="65"/>
      <c r="E594" s="65"/>
      <c r="F594" s="8"/>
      <c r="G594" s="241"/>
      <c r="H594" s="242"/>
      <c r="I594"/>
      <c r="J594"/>
      <c r="K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</row>
    <row r="595" spans="2:147" s="9" customFormat="1" x14ac:dyDescent="0.2">
      <c r="B595"/>
      <c r="C595"/>
      <c r="D595" s="65"/>
      <c r="E595" s="65"/>
      <c r="F595" s="8"/>
      <c r="G595" s="241"/>
      <c r="H595" s="242"/>
      <c r="I595"/>
      <c r="J595"/>
      <c r="K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</row>
    <row r="596" spans="2:147" s="9" customFormat="1" x14ac:dyDescent="0.2">
      <c r="B596"/>
      <c r="C596"/>
      <c r="D596" s="65"/>
      <c r="E596" s="65"/>
      <c r="F596" s="8"/>
      <c r="G596" s="241"/>
      <c r="H596" s="242"/>
      <c r="I596"/>
      <c r="J596"/>
      <c r="K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</row>
    <row r="597" spans="2:147" s="9" customFormat="1" x14ac:dyDescent="0.2">
      <c r="B597"/>
      <c r="C597"/>
      <c r="D597" s="65"/>
      <c r="E597" s="65"/>
      <c r="F597" s="8"/>
      <c r="G597" s="241"/>
      <c r="H597" s="242"/>
      <c r="I597"/>
      <c r="J597"/>
      <c r="K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</row>
    <row r="598" spans="2:147" s="9" customFormat="1" x14ac:dyDescent="0.2">
      <c r="B598"/>
      <c r="C598"/>
      <c r="D598" s="65"/>
      <c r="E598" s="65"/>
      <c r="F598" s="8"/>
      <c r="G598" s="241"/>
      <c r="H598" s="242"/>
      <c r="I598"/>
      <c r="J598"/>
      <c r="K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</row>
    <row r="599" spans="2:147" s="9" customFormat="1" x14ac:dyDescent="0.2">
      <c r="B599"/>
      <c r="C599"/>
      <c r="D599" s="65"/>
      <c r="E599" s="65"/>
      <c r="F599" s="8"/>
      <c r="G599" s="241"/>
      <c r="H599" s="242"/>
      <c r="I599"/>
      <c r="J599"/>
      <c r="K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</row>
    <row r="600" spans="2:147" s="9" customFormat="1" x14ac:dyDescent="0.2">
      <c r="B600"/>
      <c r="C600"/>
      <c r="D600" s="65"/>
      <c r="E600" s="65"/>
      <c r="F600" s="8"/>
      <c r="G600" s="241"/>
      <c r="H600" s="242"/>
      <c r="I600"/>
      <c r="J600"/>
      <c r="K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</row>
    <row r="601" spans="2:147" s="9" customFormat="1" x14ac:dyDescent="0.2">
      <c r="B601"/>
      <c r="C601"/>
      <c r="D601" s="65"/>
      <c r="E601" s="65"/>
      <c r="F601" s="8"/>
      <c r="G601" s="241"/>
      <c r="H601" s="242"/>
      <c r="I601"/>
      <c r="J601"/>
      <c r="K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</row>
    <row r="602" spans="2:147" s="9" customFormat="1" x14ac:dyDescent="0.2">
      <c r="B602"/>
      <c r="C602"/>
      <c r="D602" s="65"/>
      <c r="E602" s="65"/>
      <c r="F602" s="8"/>
      <c r="G602" s="241"/>
      <c r="H602" s="242"/>
      <c r="I602"/>
      <c r="J602"/>
      <c r="K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</row>
    <row r="603" spans="2:147" s="9" customFormat="1" x14ac:dyDescent="0.2">
      <c r="B603"/>
      <c r="C603"/>
      <c r="D603" s="65"/>
      <c r="E603" s="65"/>
      <c r="F603" s="8"/>
      <c r="G603" s="241"/>
      <c r="H603" s="242"/>
      <c r="I603"/>
      <c r="J603"/>
      <c r="K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</row>
    <row r="604" spans="2:147" s="9" customFormat="1" x14ac:dyDescent="0.2">
      <c r="B604"/>
      <c r="C604"/>
      <c r="D604" s="65"/>
      <c r="E604" s="65"/>
      <c r="F604" s="8"/>
      <c r="G604" s="241"/>
      <c r="H604" s="242"/>
      <c r="I604"/>
      <c r="J604"/>
      <c r="K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</row>
    <row r="605" spans="2:147" s="9" customFormat="1" x14ac:dyDescent="0.2">
      <c r="B605"/>
      <c r="C605"/>
      <c r="D605" s="65"/>
      <c r="E605" s="65"/>
      <c r="F605" s="8"/>
      <c r="G605" s="241"/>
      <c r="H605" s="242"/>
      <c r="I605"/>
      <c r="J605"/>
      <c r="K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</row>
    <row r="606" spans="2:147" s="9" customFormat="1" x14ac:dyDescent="0.2">
      <c r="B606"/>
      <c r="C606"/>
      <c r="D606" s="65"/>
      <c r="E606" s="65"/>
      <c r="F606" s="8"/>
      <c r="G606" s="241"/>
      <c r="H606" s="242"/>
      <c r="I606"/>
      <c r="J606"/>
      <c r="K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</row>
    <row r="607" spans="2:147" s="9" customFormat="1" x14ac:dyDescent="0.2">
      <c r="B607"/>
      <c r="C607"/>
      <c r="D607" s="65"/>
      <c r="E607" s="65"/>
      <c r="F607" s="8"/>
      <c r="G607" s="241"/>
      <c r="H607" s="242"/>
      <c r="I607"/>
      <c r="J607"/>
      <c r="K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</row>
    <row r="608" spans="2:147" s="9" customFormat="1" x14ac:dyDescent="0.2">
      <c r="B608"/>
      <c r="C608"/>
      <c r="D608" s="65"/>
      <c r="E608" s="65"/>
      <c r="F608" s="8"/>
      <c r="G608" s="241"/>
      <c r="H608" s="242"/>
      <c r="I608"/>
      <c r="J608"/>
      <c r="K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</row>
    <row r="609" spans="2:147" s="9" customFormat="1" x14ac:dyDescent="0.2">
      <c r="B609"/>
      <c r="C609"/>
      <c r="D609" s="65"/>
      <c r="E609" s="65"/>
      <c r="F609" s="8"/>
      <c r="G609" s="241"/>
      <c r="H609" s="242"/>
      <c r="I609"/>
      <c r="J609"/>
      <c r="K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</row>
    <row r="610" spans="2:147" s="9" customFormat="1" x14ac:dyDescent="0.2">
      <c r="B610"/>
      <c r="C610"/>
      <c r="D610" s="65"/>
      <c r="E610" s="65"/>
      <c r="F610" s="8"/>
      <c r="G610" s="241"/>
      <c r="H610" s="242"/>
      <c r="I610"/>
      <c r="J610"/>
      <c r="K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</row>
    <row r="611" spans="2:147" s="9" customFormat="1" x14ac:dyDescent="0.2">
      <c r="B611"/>
      <c r="C611"/>
      <c r="D611" s="65"/>
      <c r="E611" s="65"/>
      <c r="F611" s="8"/>
      <c r="G611" s="241"/>
      <c r="H611" s="242"/>
      <c r="I611"/>
      <c r="J611"/>
      <c r="K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</row>
    <row r="612" spans="2:147" s="9" customFormat="1" x14ac:dyDescent="0.2">
      <c r="B612"/>
      <c r="C612"/>
      <c r="D612" s="65"/>
      <c r="E612" s="65"/>
      <c r="F612" s="8"/>
      <c r="G612" s="241"/>
      <c r="H612" s="242"/>
      <c r="I612"/>
      <c r="J612"/>
      <c r="K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</row>
    <row r="613" spans="2:147" s="9" customFormat="1" x14ac:dyDescent="0.2">
      <c r="B613"/>
      <c r="C613"/>
      <c r="D613" s="65"/>
      <c r="E613" s="65"/>
      <c r="F613" s="8"/>
      <c r="G613" s="241"/>
      <c r="H613" s="242"/>
      <c r="I613"/>
      <c r="J613"/>
      <c r="K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</row>
    <row r="614" spans="2:147" s="9" customFormat="1" x14ac:dyDescent="0.2">
      <c r="B614"/>
      <c r="C614"/>
      <c r="D614" s="65"/>
      <c r="E614" s="65"/>
      <c r="F614" s="8"/>
      <c r="G614" s="241"/>
      <c r="H614" s="242"/>
      <c r="I614"/>
      <c r="J614"/>
      <c r="K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</row>
    <row r="615" spans="2:147" s="9" customFormat="1" x14ac:dyDescent="0.2">
      <c r="B615"/>
      <c r="C615"/>
      <c r="D615" s="65"/>
      <c r="E615" s="65"/>
      <c r="F615" s="8"/>
      <c r="G615" s="241"/>
      <c r="H615" s="242"/>
      <c r="I615"/>
      <c r="J615"/>
      <c r="K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</row>
    <row r="616" spans="2:147" s="9" customFormat="1" x14ac:dyDescent="0.2">
      <c r="B616"/>
      <c r="C616"/>
      <c r="D616" s="65"/>
      <c r="E616" s="65"/>
      <c r="F616" s="8"/>
      <c r="G616" s="241"/>
      <c r="H616" s="242"/>
      <c r="I616"/>
      <c r="J616"/>
      <c r="K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</row>
    <row r="617" spans="2:147" s="9" customFormat="1" x14ac:dyDescent="0.2">
      <c r="B617"/>
      <c r="C617"/>
      <c r="D617" s="65"/>
      <c r="E617" s="65"/>
      <c r="F617" s="8"/>
      <c r="G617" s="241"/>
      <c r="H617" s="242"/>
      <c r="I617"/>
      <c r="J617"/>
      <c r="K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</row>
    <row r="618" spans="2:147" s="9" customFormat="1" x14ac:dyDescent="0.2">
      <c r="B618"/>
      <c r="C618"/>
      <c r="D618" s="65"/>
      <c r="E618" s="65"/>
      <c r="F618" s="8"/>
      <c r="G618" s="241"/>
      <c r="H618" s="242"/>
      <c r="I618"/>
      <c r="J618"/>
      <c r="K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</row>
    <row r="619" spans="2:147" s="9" customFormat="1" x14ac:dyDescent="0.2">
      <c r="B619"/>
      <c r="C619"/>
      <c r="D619" s="65"/>
      <c r="E619" s="65"/>
      <c r="F619" s="8"/>
      <c r="G619" s="241"/>
      <c r="H619" s="242"/>
      <c r="I619"/>
      <c r="J619"/>
      <c r="K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</row>
    <row r="620" spans="2:147" s="9" customFormat="1" x14ac:dyDescent="0.2">
      <c r="B620"/>
      <c r="C620"/>
      <c r="D620" s="65"/>
      <c r="E620" s="65"/>
      <c r="F620" s="8"/>
      <c r="G620" s="241"/>
      <c r="H620" s="242"/>
      <c r="I620"/>
      <c r="J620"/>
      <c r="K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</row>
    <row r="621" spans="2:147" s="9" customFormat="1" x14ac:dyDescent="0.2">
      <c r="B621"/>
      <c r="C621"/>
      <c r="D621" s="65"/>
      <c r="E621" s="65"/>
      <c r="F621" s="8"/>
      <c r="G621" s="241"/>
      <c r="H621" s="242"/>
      <c r="I621"/>
      <c r="J621"/>
      <c r="K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</row>
    <row r="622" spans="2:147" s="9" customFormat="1" x14ac:dyDescent="0.2">
      <c r="B622"/>
      <c r="C622"/>
      <c r="D622" s="65"/>
      <c r="E622" s="65"/>
      <c r="F622" s="8"/>
      <c r="G622" s="241"/>
      <c r="H622" s="242"/>
      <c r="I622"/>
      <c r="J622"/>
      <c r="K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</row>
    <row r="623" spans="2:147" s="9" customFormat="1" x14ac:dyDescent="0.2">
      <c r="B623"/>
      <c r="C623"/>
      <c r="D623" s="65"/>
      <c r="E623" s="65"/>
      <c r="F623" s="8"/>
      <c r="G623" s="241"/>
      <c r="H623" s="242"/>
      <c r="I623"/>
      <c r="J623"/>
      <c r="K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</row>
    <row r="624" spans="2:147" s="9" customFormat="1" x14ac:dyDescent="0.2">
      <c r="B624"/>
      <c r="C624"/>
      <c r="D624" s="65"/>
      <c r="E624" s="65"/>
      <c r="F624" s="8"/>
      <c r="G624" s="241"/>
      <c r="H624" s="242"/>
      <c r="I624"/>
      <c r="J624"/>
      <c r="K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</row>
    <row r="625" spans="2:147" s="9" customFormat="1" x14ac:dyDescent="0.2">
      <c r="B625"/>
      <c r="C625"/>
      <c r="D625" s="65"/>
      <c r="E625" s="65"/>
      <c r="F625" s="8"/>
      <c r="G625" s="241"/>
      <c r="H625" s="242"/>
      <c r="I625"/>
      <c r="J625"/>
      <c r="K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</row>
    <row r="626" spans="2:147" s="9" customFormat="1" x14ac:dyDescent="0.2">
      <c r="B626"/>
      <c r="C626"/>
      <c r="D626" s="65"/>
      <c r="E626" s="65"/>
      <c r="F626" s="8"/>
      <c r="G626" s="241"/>
      <c r="H626" s="242"/>
      <c r="I626"/>
      <c r="J626"/>
      <c r="K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</row>
    <row r="627" spans="2:147" s="9" customFormat="1" x14ac:dyDescent="0.2">
      <c r="B627"/>
      <c r="C627"/>
      <c r="D627" s="65"/>
      <c r="E627" s="65"/>
      <c r="F627" s="8"/>
      <c r="G627" s="241"/>
      <c r="H627" s="242"/>
      <c r="I627"/>
      <c r="J627"/>
      <c r="K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</row>
    <row r="628" spans="2:147" s="9" customFormat="1" x14ac:dyDescent="0.2">
      <c r="B628"/>
      <c r="C628"/>
      <c r="D628" s="65"/>
      <c r="E628" s="65"/>
      <c r="F628" s="8"/>
      <c r="G628" s="241"/>
      <c r="H628" s="242"/>
      <c r="I628"/>
      <c r="J628"/>
      <c r="K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</row>
    <row r="629" spans="2:147" s="9" customFormat="1" x14ac:dyDescent="0.2">
      <c r="B629"/>
      <c r="C629"/>
      <c r="D629" s="65"/>
      <c r="E629" s="65"/>
      <c r="F629" s="8"/>
      <c r="G629" s="241"/>
      <c r="H629" s="242"/>
      <c r="I629"/>
      <c r="J629"/>
      <c r="K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</row>
    <row r="630" spans="2:147" s="9" customFormat="1" x14ac:dyDescent="0.2">
      <c r="B630"/>
      <c r="C630"/>
      <c r="D630" s="65"/>
      <c r="E630" s="65"/>
      <c r="F630" s="8"/>
      <c r="G630" s="241"/>
      <c r="H630" s="242"/>
      <c r="I630"/>
      <c r="J630"/>
      <c r="K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</row>
    <row r="631" spans="2:147" s="9" customFormat="1" x14ac:dyDescent="0.2">
      <c r="B631"/>
      <c r="C631"/>
      <c r="D631" s="65"/>
      <c r="E631" s="65"/>
      <c r="F631" s="8"/>
      <c r="G631" s="241"/>
      <c r="H631" s="242"/>
      <c r="I631"/>
      <c r="J631"/>
      <c r="K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</row>
    <row r="632" spans="2:147" s="9" customFormat="1" x14ac:dyDescent="0.2">
      <c r="B632"/>
      <c r="C632"/>
      <c r="D632" s="65"/>
      <c r="E632" s="65"/>
      <c r="F632" s="8"/>
      <c r="G632" s="241"/>
      <c r="H632" s="242"/>
      <c r="I632"/>
      <c r="J632"/>
      <c r="K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</row>
    <row r="633" spans="2:147" s="9" customFormat="1" x14ac:dyDescent="0.2">
      <c r="B633"/>
      <c r="C633"/>
      <c r="D633" s="65"/>
      <c r="E633" s="65"/>
      <c r="F633" s="8"/>
      <c r="G633" s="241"/>
      <c r="H633" s="242"/>
      <c r="I633"/>
      <c r="J633"/>
      <c r="K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</row>
    <row r="634" spans="2:147" s="9" customFormat="1" x14ac:dyDescent="0.2">
      <c r="B634"/>
      <c r="C634"/>
      <c r="D634" s="65"/>
      <c r="E634" s="65"/>
      <c r="F634" s="8"/>
      <c r="G634" s="241"/>
      <c r="H634" s="242"/>
      <c r="I634"/>
      <c r="J634"/>
      <c r="K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</row>
    <row r="635" spans="2:147" s="9" customFormat="1" x14ac:dyDescent="0.2">
      <c r="B635"/>
      <c r="C635"/>
      <c r="D635" s="65"/>
      <c r="E635" s="65"/>
      <c r="F635" s="8"/>
      <c r="G635" s="241"/>
      <c r="H635" s="242"/>
      <c r="I635"/>
      <c r="J635"/>
      <c r="K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</row>
    <row r="636" spans="2:147" s="9" customFormat="1" x14ac:dyDescent="0.2">
      <c r="B636"/>
      <c r="C636"/>
      <c r="D636" s="65"/>
      <c r="E636" s="65"/>
      <c r="F636" s="8"/>
      <c r="G636" s="241"/>
      <c r="H636" s="242"/>
      <c r="I636"/>
      <c r="J636"/>
      <c r="K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</row>
    <row r="637" spans="2:147" s="9" customFormat="1" x14ac:dyDescent="0.2">
      <c r="B637"/>
      <c r="C637"/>
      <c r="D637" s="65"/>
      <c r="E637" s="65"/>
      <c r="F637" s="8"/>
      <c r="G637" s="241"/>
      <c r="H637" s="242"/>
      <c r="I637"/>
      <c r="J637"/>
      <c r="K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</row>
    <row r="638" spans="2:147" s="9" customFormat="1" x14ac:dyDescent="0.2">
      <c r="B638"/>
      <c r="C638"/>
      <c r="D638" s="65"/>
      <c r="E638" s="65"/>
      <c r="F638" s="8"/>
      <c r="G638" s="241"/>
      <c r="H638" s="242"/>
      <c r="I638"/>
      <c r="J638"/>
      <c r="K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</row>
    <row r="639" spans="2:147" s="9" customFormat="1" x14ac:dyDescent="0.2">
      <c r="B639"/>
      <c r="C639"/>
      <c r="D639" s="65"/>
      <c r="E639" s="65"/>
      <c r="F639" s="8"/>
      <c r="G639" s="241"/>
      <c r="H639" s="242"/>
      <c r="I639"/>
      <c r="J639"/>
      <c r="K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</row>
    <row r="640" spans="2:147" s="9" customFormat="1" x14ac:dyDescent="0.2">
      <c r="B640"/>
      <c r="C640"/>
      <c r="D640" s="65"/>
      <c r="E640" s="65"/>
      <c r="F640" s="8"/>
      <c r="G640" s="241"/>
      <c r="H640" s="242"/>
      <c r="I640"/>
      <c r="J640"/>
      <c r="K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</row>
    <row r="641" spans="2:147" s="9" customFormat="1" x14ac:dyDescent="0.2">
      <c r="B641"/>
      <c r="C641"/>
      <c r="D641" s="65"/>
      <c r="E641" s="65"/>
      <c r="F641" s="8"/>
      <c r="G641" s="241"/>
      <c r="H641" s="242"/>
      <c r="I641"/>
      <c r="J641"/>
      <c r="K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</row>
    <row r="642" spans="2:147" s="9" customFormat="1" x14ac:dyDescent="0.2">
      <c r="B642"/>
      <c r="C642"/>
      <c r="D642" s="65"/>
      <c r="E642" s="65"/>
      <c r="F642" s="8"/>
      <c r="G642" s="241"/>
      <c r="H642" s="242"/>
      <c r="I642"/>
      <c r="J642"/>
      <c r="K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</row>
    <row r="643" spans="2:147" s="9" customFormat="1" x14ac:dyDescent="0.2">
      <c r="B643"/>
      <c r="C643"/>
      <c r="D643" s="65"/>
      <c r="E643" s="65"/>
      <c r="F643" s="8"/>
      <c r="G643" s="241"/>
      <c r="H643" s="242"/>
      <c r="I643"/>
      <c r="J643"/>
      <c r="K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</row>
    <row r="644" spans="2:147" s="9" customFormat="1" x14ac:dyDescent="0.2">
      <c r="B644"/>
      <c r="C644"/>
      <c r="D644" s="65"/>
      <c r="E644" s="65"/>
      <c r="F644" s="8"/>
      <c r="G644" s="241"/>
      <c r="H644" s="242"/>
      <c r="I644"/>
      <c r="J644"/>
      <c r="K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</row>
    <row r="645" spans="2:147" s="9" customFormat="1" x14ac:dyDescent="0.2">
      <c r="B645"/>
      <c r="C645"/>
      <c r="D645" s="65"/>
      <c r="E645" s="65"/>
      <c r="F645" s="8"/>
      <c r="G645" s="241"/>
      <c r="H645" s="242"/>
      <c r="I645"/>
      <c r="J645"/>
      <c r="K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</row>
    <row r="646" spans="2:147" s="9" customFormat="1" x14ac:dyDescent="0.2">
      <c r="B646"/>
      <c r="C646"/>
      <c r="D646" s="65"/>
      <c r="E646" s="65"/>
      <c r="F646" s="8"/>
      <c r="G646" s="241"/>
      <c r="H646" s="242"/>
      <c r="I646"/>
      <c r="J646"/>
      <c r="K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</row>
    <row r="647" spans="2:147" s="9" customFormat="1" x14ac:dyDescent="0.2">
      <c r="B647"/>
      <c r="C647"/>
      <c r="D647" s="65"/>
      <c r="E647" s="65"/>
      <c r="F647" s="8"/>
      <c r="G647" s="241"/>
      <c r="H647" s="242"/>
      <c r="I647"/>
      <c r="J647"/>
      <c r="K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</row>
    <row r="648" spans="2:147" s="9" customFormat="1" x14ac:dyDescent="0.2">
      <c r="B648"/>
      <c r="C648"/>
      <c r="D648" s="65"/>
      <c r="E648" s="65"/>
      <c r="F648" s="8"/>
      <c r="G648" s="241"/>
      <c r="H648" s="242"/>
      <c r="I648"/>
      <c r="J648"/>
      <c r="K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</row>
    <row r="649" spans="2:147" s="9" customFormat="1" x14ac:dyDescent="0.2">
      <c r="B649"/>
      <c r="C649"/>
      <c r="D649" s="65"/>
      <c r="E649" s="65"/>
      <c r="F649" s="8"/>
      <c r="G649" s="241"/>
      <c r="H649" s="242"/>
      <c r="I649"/>
      <c r="J649"/>
      <c r="K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</row>
    <row r="650" spans="2:147" s="9" customFormat="1" x14ac:dyDescent="0.2">
      <c r="B650"/>
      <c r="C650"/>
      <c r="D650" s="65"/>
      <c r="E650" s="65"/>
      <c r="F650" s="8"/>
      <c r="G650" s="241"/>
      <c r="H650" s="242"/>
      <c r="I650"/>
      <c r="J650"/>
      <c r="K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</row>
    <row r="651" spans="2:147" s="9" customFormat="1" x14ac:dyDescent="0.2">
      <c r="B651"/>
      <c r="C651"/>
      <c r="D651" s="65"/>
      <c r="E651" s="65"/>
      <c r="F651" s="8"/>
      <c r="G651" s="241"/>
      <c r="H651" s="242"/>
      <c r="I651"/>
      <c r="J651"/>
      <c r="K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</row>
    <row r="652" spans="2:147" s="9" customFormat="1" x14ac:dyDescent="0.2">
      <c r="B652"/>
      <c r="C652"/>
      <c r="D652" s="65"/>
      <c r="E652" s="65"/>
      <c r="F652" s="8"/>
      <c r="G652" s="241"/>
      <c r="H652" s="242"/>
      <c r="I652"/>
      <c r="J652"/>
      <c r="K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</row>
    <row r="653" spans="2:147" s="9" customFormat="1" x14ac:dyDescent="0.2">
      <c r="B653"/>
      <c r="C653"/>
      <c r="D653" s="65"/>
      <c r="E653" s="65"/>
      <c r="F653" s="8"/>
      <c r="G653" s="241"/>
      <c r="H653" s="242"/>
      <c r="I653"/>
      <c r="J653"/>
      <c r="K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</row>
    <row r="654" spans="2:147" s="9" customFormat="1" x14ac:dyDescent="0.2">
      <c r="B654"/>
      <c r="C654"/>
      <c r="D654" s="65"/>
      <c r="E654" s="65"/>
      <c r="F654" s="8"/>
      <c r="G654" s="241"/>
      <c r="H654" s="242"/>
      <c r="I654"/>
      <c r="J654"/>
      <c r="K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</row>
    <row r="655" spans="2:147" s="9" customFormat="1" x14ac:dyDescent="0.2">
      <c r="B655"/>
      <c r="C655"/>
      <c r="D655" s="65"/>
      <c r="E655" s="65"/>
      <c r="F655" s="8"/>
      <c r="G655" s="241"/>
      <c r="H655" s="242"/>
      <c r="I655"/>
      <c r="J655"/>
      <c r="K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</row>
    <row r="656" spans="2:147" s="9" customFormat="1" x14ac:dyDescent="0.2">
      <c r="B656"/>
      <c r="C656"/>
      <c r="D656" s="65"/>
      <c r="E656" s="65"/>
      <c r="F656" s="8"/>
      <c r="G656" s="241"/>
      <c r="H656" s="242"/>
      <c r="I656"/>
      <c r="J656"/>
      <c r="K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</row>
    <row r="657" spans="2:147" s="9" customFormat="1" x14ac:dyDescent="0.2">
      <c r="B657"/>
      <c r="C657"/>
      <c r="D657" s="65"/>
      <c r="E657" s="65"/>
      <c r="F657" s="8"/>
      <c r="G657" s="241"/>
      <c r="H657" s="242"/>
      <c r="I657"/>
      <c r="J657"/>
      <c r="K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</row>
    <row r="658" spans="2:147" s="9" customFormat="1" x14ac:dyDescent="0.2">
      <c r="B658"/>
      <c r="C658"/>
      <c r="D658" s="65"/>
      <c r="E658" s="65"/>
      <c r="F658" s="8"/>
      <c r="G658" s="241"/>
      <c r="H658" s="242"/>
      <c r="I658"/>
      <c r="J658"/>
      <c r="K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</row>
    <row r="659" spans="2:147" s="9" customFormat="1" x14ac:dyDescent="0.2">
      <c r="B659"/>
      <c r="C659"/>
      <c r="D659" s="65"/>
      <c r="E659" s="65"/>
      <c r="F659" s="8"/>
      <c r="G659" s="241"/>
      <c r="H659" s="242"/>
      <c r="I659"/>
      <c r="J659"/>
      <c r="K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</row>
    <row r="660" spans="2:147" s="9" customFormat="1" x14ac:dyDescent="0.2">
      <c r="B660"/>
      <c r="C660"/>
      <c r="D660" s="65"/>
      <c r="E660" s="65"/>
      <c r="F660" s="8"/>
      <c r="G660" s="241"/>
      <c r="H660" s="242"/>
      <c r="I660"/>
      <c r="J660"/>
      <c r="K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</row>
    <row r="661" spans="2:147" s="9" customFormat="1" x14ac:dyDescent="0.2">
      <c r="B661"/>
      <c r="C661"/>
      <c r="D661" s="65"/>
      <c r="E661" s="65"/>
      <c r="F661" s="8"/>
      <c r="G661" s="241"/>
      <c r="H661" s="242"/>
      <c r="I661"/>
      <c r="J661"/>
      <c r="K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</row>
    <row r="662" spans="2:147" s="9" customFormat="1" x14ac:dyDescent="0.2">
      <c r="B662"/>
      <c r="C662"/>
      <c r="D662" s="65"/>
      <c r="E662" s="65"/>
      <c r="F662" s="8"/>
      <c r="G662" s="241"/>
      <c r="H662" s="242"/>
      <c r="I662"/>
      <c r="J662"/>
      <c r="K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</row>
    <row r="663" spans="2:147" s="9" customFormat="1" x14ac:dyDescent="0.2">
      <c r="B663"/>
      <c r="C663"/>
      <c r="D663" s="65"/>
      <c r="E663" s="65"/>
      <c r="F663" s="8"/>
      <c r="G663" s="241"/>
      <c r="H663" s="242"/>
      <c r="I663"/>
      <c r="J663"/>
      <c r="K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</row>
    <row r="664" spans="2:147" s="9" customFormat="1" x14ac:dyDescent="0.2">
      <c r="B664"/>
      <c r="C664"/>
      <c r="D664" s="65"/>
      <c r="E664" s="65"/>
      <c r="F664" s="8"/>
      <c r="G664" s="241"/>
      <c r="H664" s="242"/>
      <c r="I664"/>
      <c r="J664"/>
      <c r="K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</row>
    <row r="665" spans="2:147" s="9" customFormat="1" x14ac:dyDescent="0.2">
      <c r="B665"/>
      <c r="C665"/>
      <c r="D665" s="65"/>
      <c r="E665" s="65"/>
      <c r="F665" s="8"/>
      <c r="G665" s="241"/>
      <c r="H665" s="242"/>
      <c r="I665"/>
      <c r="J665"/>
      <c r="K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</row>
    <row r="666" spans="2:147" s="9" customFormat="1" x14ac:dyDescent="0.2">
      <c r="B666"/>
      <c r="C666"/>
      <c r="D666" s="65"/>
      <c r="E666" s="65"/>
      <c r="F666" s="8"/>
      <c r="G666" s="241"/>
      <c r="H666" s="242"/>
      <c r="I666"/>
      <c r="J666"/>
      <c r="K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</row>
    <row r="667" spans="2:147" s="9" customFormat="1" x14ac:dyDescent="0.2">
      <c r="B667"/>
      <c r="C667"/>
      <c r="D667" s="65"/>
      <c r="E667" s="65"/>
      <c r="F667" s="8"/>
      <c r="G667" s="241"/>
      <c r="H667" s="242"/>
      <c r="I667"/>
      <c r="J667"/>
      <c r="K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</row>
    <row r="668" spans="2:147" s="9" customFormat="1" x14ac:dyDescent="0.2">
      <c r="B668"/>
      <c r="C668"/>
      <c r="D668" s="65"/>
      <c r="E668" s="65"/>
      <c r="F668" s="8"/>
      <c r="G668" s="241"/>
      <c r="H668" s="242"/>
      <c r="I668"/>
      <c r="J668"/>
      <c r="K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</row>
    <row r="669" spans="2:147" s="9" customFormat="1" x14ac:dyDescent="0.2">
      <c r="B669"/>
      <c r="C669"/>
      <c r="D669" s="65"/>
      <c r="E669" s="65"/>
      <c r="F669" s="8"/>
      <c r="G669" s="241"/>
      <c r="H669" s="242"/>
      <c r="I669"/>
      <c r="J669"/>
      <c r="K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</row>
    <row r="670" spans="2:147" s="9" customFormat="1" x14ac:dyDescent="0.2">
      <c r="B670"/>
      <c r="C670"/>
      <c r="D670" s="65"/>
      <c r="E670" s="65"/>
      <c r="F670" s="8"/>
      <c r="G670" s="241"/>
      <c r="H670" s="242"/>
      <c r="I670"/>
      <c r="J670"/>
      <c r="K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</row>
    <row r="671" spans="2:147" s="9" customFormat="1" x14ac:dyDescent="0.2">
      <c r="B671"/>
      <c r="C671"/>
      <c r="D671" s="65"/>
      <c r="E671" s="65"/>
      <c r="F671" s="8"/>
      <c r="G671" s="241"/>
      <c r="H671" s="242"/>
      <c r="I671"/>
      <c r="J671"/>
      <c r="K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</row>
    <row r="672" spans="2:147" s="9" customFormat="1" x14ac:dyDescent="0.2">
      <c r="B672"/>
      <c r="C672"/>
      <c r="D672" s="65"/>
      <c r="E672" s="65"/>
      <c r="F672" s="8"/>
      <c r="G672" s="241"/>
      <c r="H672" s="242"/>
      <c r="I672"/>
      <c r="J672"/>
      <c r="K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</row>
    <row r="673" spans="2:147" s="9" customFormat="1" x14ac:dyDescent="0.2">
      <c r="B673"/>
      <c r="C673"/>
      <c r="D673" s="65"/>
      <c r="E673" s="65"/>
      <c r="F673" s="8"/>
      <c r="G673" s="241"/>
      <c r="H673" s="242"/>
      <c r="I673"/>
      <c r="J673"/>
      <c r="K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</row>
    <row r="674" spans="2:147" s="9" customFormat="1" x14ac:dyDescent="0.2">
      <c r="B674"/>
      <c r="C674"/>
      <c r="D674" s="65"/>
      <c r="E674" s="65"/>
      <c r="F674" s="8"/>
      <c r="G674" s="241"/>
      <c r="H674" s="242"/>
      <c r="I674"/>
      <c r="J674"/>
      <c r="K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</row>
    <row r="675" spans="2:147" s="9" customFormat="1" x14ac:dyDescent="0.2">
      <c r="B675"/>
      <c r="C675"/>
      <c r="D675" s="65"/>
      <c r="E675" s="65"/>
      <c r="F675" s="8"/>
      <c r="G675" s="241"/>
      <c r="H675" s="242"/>
      <c r="I675"/>
      <c r="J675"/>
      <c r="K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</row>
    <row r="676" spans="2:147" s="9" customFormat="1" x14ac:dyDescent="0.2">
      <c r="B676"/>
      <c r="C676"/>
      <c r="D676" s="65"/>
      <c r="E676" s="65"/>
      <c r="F676" s="8"/>
      <c r="G676" s="241"/>
      <c r="H676" s="242"/>
      <c r="I676"/>
      <c r="J676"/>
      <c r="K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</row>
    <row r="677" spans="2:147" s="9" customFormat="1" x14ac:dyDescent="0.2">
      <c r="B677"/>
      <c r="C677"/>
      <c r="D677" s="65"/>
      <c r="E677" s="65"/>
      <c r="F677" s="8"/>
      <c r="G677" s="241"/>
      <c r="H677" s="242"/>
      <c r="I677"/>
      <c r="J677"/>
      <c r="K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</row>
    <row r="678" spans="2:147" s="9" customFormat="1" x14ac:dyDescent="0.2">
      <c r="B678"/>
      <c r="C678"/>
      <c r="D678" s="65"/>
      <c r="E678" s="65"/>
      <c r="F678" s="8"/>
      <c r="G678" s="241"/>
      <c r="H678" s="242"/>
      <c r="I678"/>
      <c r="J678"/>
      <c r="K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</row>
    <row r="679" spans="2:147" s="9" customFormat="1" x14ac:dyDescent="0.2">
      <c r="B679"/>
      <c r="C679"/>
      <c r="D679" s="65"/>
      <c r="E679" s="65"/>
      <c r="F679" s="8"/>
      <c r="G679" s="241"/>
      <c r="H679" s="242"/>
      <c r="I679"/>
      <c r="J679"/>
      <c r="K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</row>
    <row r="680" spans="2:147" s="9" customFormat="1" x14ac:dyDescent="0.2">
      <c r="B680"/>
      <c r="C680"/>
      <c r="D680" s="65"/>
      <c r="E680" s="65"/>
      <c r="F680" s="8"/>
      <c r="G680" s="241"/>
      <c r="H680" s="242"/>
      <c r="I680"/>
      <c r="J680"/>
      <c r="K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</row>
    <row r="681" spans="2:147" s="9" customFormat="1" x14ac:dyDescent="0.2">
      <c r="B681"/>
      <c r="C681"/>
      <c r="D681" s="65"/>
      <c r="E681" s="65"/>
      <c r="F681" s="8"/>
      <c r="G681" s="241"/>
      <c r="H681" s="242"/>
      <c r="I681"/>
      <c r="J681"/>
      <c r="K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</row>
    <row r="682" spans="2:147" s="9" customFormat="1" x14ac:dyDescent="0.2">
      <c r="B682"/>
      <c r="C682"/>
      <c r="D682" s="65"/>
      <c r="E682" s="65"/>
      <c r="F682" s="8"/>
      <c r="G682" s="241"/>
      <c r="H682" s="242"/>
      <c r="I682"/>
      <c r="J682"/>
      <c r="K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</row>
    <row r="683" spans="2:147" s="9" customFormat="1" x14ac:dyDescent="0.2">
      <c r="B683"/>
      <c r="C683"/>
      <c r="D683" s="65"/>
      <c r="E683" s="65"/>
      <c r="F683" s="8"/>
      <c r="G683" s="241"/>
      <c r="H683" s="242"/>
      <c r="I683"/>
      <c r="J683"/>
      <c r="K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</row>
    <row r="684" spans="2:147" s="9" customFormat="1" x14ac:dyDescent="0.2">
      <c r="B684"/>
      <c r="C684"/>
      <c r="D684" s="65"/>
      <c r="E684" s="65"/>
      <c r="F684" s="8"/>
      <c r="G684" s="241"/>
      <c r="H684" s="242"/>
      <c r="I684"/>
      <c r="J684"/>
      <c r="K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</row>
    <row r="685" spans="2:147" s="9" customFormat="1" x14ac:dyDescent="0.2">
      <c r="B685"/>
      <c r="C685"/>
      <c r="D685" s="65"/>
      <c r="E685" s="65"/>
      <c r="F685" s="8"/>
      <c r="G685" s="241"/>
      <c r="H685" s="242"/>
      <c r="I685"/>
      <c r="J685"/>
      <c r="K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</row>
    <row r="686" spans="2:147" s="9" customFormat="1" x14ac:dyDescent="0.2">
      <c r="B686"/>
      <c r="C686"/>
      <c r="D686" s="65"/>
      <c r="E686" s="65"/>
      <c r="F686" s="8"/>
      <c r="G686" s="241"/>
      <c r="H686" s="242"/>
      <c r="I686"/>
      <c r="J686"/>
      <c r="K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</row>
    <row r="687" spans="2:147" s="9" customFormat="1" x14ac:dyDescent="0.2">
      <c r="B687"/>
      <c r="C687"/>
      <c r="D687" s="65"/>
      <c r="E687" s="65"/>
      <c r="F687" s="8"/>
      <c r="G687" s="241"/>
      <c r="H687" s="242"/>
      <c r="I687"/>
      <c r="J687"/>
      <c r="K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</row>
    <row r="688" spans="2:147" s="9" customFormat="1" x14ac:dyDescent="0.2">
      <c r="B688"/>
      <c r="C688"/>
      <c r="D688" s="65"/>
      <c r="E688" s="65"/>
      <c r="F688" s="8"/>
      <c r="G688" s="241"/>
      <c r="H688" s="242"/>
      <c r="I688"/>
      <c r="J688"/>
      <c r="K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</row>
    <row r="689" spans="2:147" s="9" customFormat="1" x14ac:dyDescent="0.2">
      <c r="B689"/>
      <c r="C689"/>
      <c r="D689" s="65"/>
      <c r="E689" s="65"/>
      <c r="F689" s="8"/>
      <c r="G689" s="241"/>
      <c r="H689" s="242"/>
      <c r="I689"/>
      <c r="J689"/>
      <c r="K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</row>
    <row r="690" spans="2:147" s="9" customFormat="1" x14ac:dyDescent="0.2">
      <c r="B690"/>
      <c r="C690"/>
      <c r="D690" s="65"/>
      <c r="E690" s="65"/>
      <c r="F690" s="8"/>
      <c r="G690" s="241"/>
      <c r="H690" s="242"/>
      <c r="I690"/>
      <c r="J690"/>
      <c r="K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</row>
    <row r="691" spans="2:147" s="9" customFormat="1" x14ac:dyDescent="0.2">
      <c r="B691"/>
      <c r="C691"/>
      <c r="D691" s="65"/>
      <c r="E691" s="65"/>
      <c r="F691" s="8"/>
      <c r="G691" s="241"/>
      <c r="H691" s="242"/>
      <c r="I691"/>
      <c r="J691"/>
      <c r="K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</row>
    <row r="692" spans="2:147" s="9" customFormat="1" x14ac:dyDescent="0.2">
      <c r="B692"/>
      <c r="C692"/>
      <c r="D692" s="65"/>
      <c r="E692" s="65"/>
      <c r="F692" s="8"/>
      <c r="G692" s="241"/>
      <c r="H692" s="242"/>
      <c r="I692"/>
      <c r="J692"/>
      <c r="K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</row>
    <row r="693" spans="2:147" s="9" customFormat="1" x14ac:dyDescent="0.2">
      <c r="B693"/>
      <c r="C693"/>
      <c r="D693" s="65"/>
      <c r="E693" s="65"/>
      <c r="F693" s="8"/>
      <c r="G693" s="241"/>
      <c r="H693" s="242"/>
      <c r="I693"/>
      <c r="J693"/>
      <c r="K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</row>
    <row r="694" spans="2:147" s="9" customFormat="1" x14ac:dyDescent="0.2">
      <c r="B694"/>
      <c r="C694"/>
      <c r="D694" s="65"/>
      <c r="E694" s="65"/>
      <c r="F694" s="8"/>
      <c r="G694" s="241"/>
      <c r="H694" s="242"/>
      <c r="I694"/>
      <c r="J694"/>
      <c r="K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</row>
    <row r="695" spans="2:147" s="9" customFormat="1" x14ac:dyDescent="0.2">
      <c r="B695"/>
      <c r="C695"/>
      <c r="D695" s="65"/>
      <c r="E695" s="65"/>
      <c r="F695" s="8"/>
      <c r="G695" s="241"/>
      <c r="H695" s="242"/>
      <c r="I695"/>
      <c r="J695"/>
      <c r="K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</row>
    <row r="696" spans="2:147" s="9" customFormat="1" x14ac:dyDescent="0.2">
      <c r="B696"/>
      <c r="C696"/>
      <c r="D696" s="65"/>
      <c r="E696" s="65"/>
      <c r="F696" s="8"/>
      <c r="G696" s="241"/>
      <c r="H696" s="242"/>
      <c r="I696"/>
      <c r="J696"/>
      <c r="K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</row>
    <row r="697" spans="2:147" s="9" customFormat="1" x14ac:dyDescent="0.2">
      <c r="B697"/>
      <c r="C697"/>
      <c r="D697" s="65"/>
      <c r="E697" s="65"/>
      <c r="F697" s="8"/>
      <c r="G697" s="241"/>
      <c r="H697" s="242"/>
      <c r="I697"/>
      <c r="J697"/>
      <c r="K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</row>
    <row r="698" spans="2:147" s="9" customFormat="1" x14ac:dyDescent="0.2">
      <c r="B698"/>
      <c r="C698"/>
      <c r="D698" s="65"/>
      <c r="E698" s="65"/>
      <c r="F698" s="8"/>
      <c r="G698" s="241"/>
      <c r="H698" s="242"/>
      <c r="I698"/>
      <c r="J698"/>
      <c r="K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</row>
    <row r="699" spans="2:147" s="9" customFormat="1" x14ac:dyDescent="0.2">
      <c r="B699"/>
      <c r="C699"/>
      <c r="D699" s="65"/>
      <c r="E699" s="65"/>
      <c r="F699" s="8"/>
      <c r="G699" s="241"/>
      <c r="H699" s="242"/>
      <c r="I699"/>
      <c r="J699"/>
      <c r="K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</row>
    <row r="700" spans="2:147" s="9" customFormat="1" x14ac:dyDescent="0.2">
      <c r="B700"/>
      <c r="C700"/>
      <c r="D700" s="65"/>
      <c r="E700" s="65"/>
      <c r="F700" s="8"/>
      <c r="G700" s="241"/>
      <c r="H700" s="242"/>
      <c r="I700"/>
      <c r="J700"/>
      <c r="K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</row>
    <row r="701" spans="2:147" s="9" customFormat="1" x14ac:dyDescent="0.2">
      <c r="B701"/>
      <c r="C701"/>
      <c r="D701" s="65"/>
      <c r="E701" s="65"/>
      <c r="F701" s="8"/>
      <c r="G701" s="241"/>
      <c r="H701" s="242"/>
      <c r="I701"/>
      <c r="J701"/>
      <c r="K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</row>
    <row r="702" spans="2:147" s="9" customFormat="1" x14ac:dyDescent="0.2">
      <c r="B702"/>
      <c r="C702"/>
      <c r="D702" s="65"/>
      <c r="E702" s="65"/>
      <c r="F702" s="8"/>
      <c r="G702" s="241"/>
      <c r="H702" s="242"/>
      <c r="I702"/>
      <c r="J702"/>
      <c r="K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</row>
    <row r="703" spans="2:147" s="9" customFormat="1" x14ac:dyDescent="0.2">
      <c r="B703"/>
      <c r="C703"/>
      <c r="D703" s="65"/>
      <c r="E703" s="65"/>
      <c r="F703" s="8"/>
      <c r="G703" s="241"/>
      <c r="H703" s="242"/>
      <c r="I703"/>
      <c r="J703"/>
      <c r="K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</row>
    <row r="704" spans="2:147" s="9" customFormat="1" x14ac:dyDescent="0.2">
      <c r="B704"/>
      <c r="C704"/>
      <c r="D704" s="65"/>
      <c r="E704" s="65"/>
      <c r="F704" s="8"/>
      <c r="G704" s="241"/>
      <c r="H704" s="242"/>
      <c r="I704"/>
      <c r="J704"/>
      <c r="K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</row>
    <row r="705" spans="2:147" s="9" customFormat="1" x14ac:dyDescent="0.2">
      <c r="B705"/>
      <c r="C705"/>
      <c r="D705" s="65"/>
      <c r="E705" s="65"/>
      <c r="F705" s="8"/>
      <c r="G705" s="241"/>
      <c r="H705" s="242"/>
      <c r="I705"/>
      <c r="J705"/>
      <c r="K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</row>
    <row r="706" spans="2:147" s="9" customFormat="1" x14ac:dyDescent="0.2">
      <c r="B706"/>
      <c r="C706"/>
      <c r="D706" s="65"/>
      <c r="E706" s="65"/>
      <c r="F706" s="8"/>
      <c r="G706" s="241"/>
      <c r="H706" s="242"/>
      <c r="I706"/>
      <c r="J706"/>
      <c r="K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</row>
    <row r="707" spans="2:147" s="9" customFormat="1" x14ac:dyDescent="0.2">
      <c r="B707"/>
      <c r="C707"/>
      <c r="D707" s="65"/>
      <c r="E707" s="65"/>
      <c r="F707" s="8"/>
      <c r="G707" s="241"/>
      <c r="H707" s="242"/>
      <c r="I707"/>
      <c r="J707"/>
      <c r="K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</row>
    <row r="708" spans="2:147" s="9" customFormat="1" x14ac:dyDescent="0.2">
      <c r="B708"/>
      <c r="C708"/>
      <c r="D708" s="65"/>
      <c r="E708" s="65"/>
      <c r="F708" s="8"/>
      <c r="G708" s="241"/>
      <c r="H708" s="242"/>
      <c r="I708"/>
      <c r="J708"/>
      <c r="K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</row>
    <row r="709" spans="2:147" s="9" customFormat="1" x14ac:dyDescent="0.2">
      <c r="B709"/>
      <c r="C709"/>
      <c r="D709" s="65"/>
      <c r="E709" s="65"/>
      <c r="F709" s="8"/>
      <c r="G709" s="241"/>
      <c r="H709" s="242"/>
      <c r="I709"/>
      <c r="J709"/>
      <c r="K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</row>
    <row r="710" spans="2:147" s="9" customFormat="1" x14ac:dyDescent="0.2">
      <c r="B710"/>
      <c r="C710"/>
      <c r="D710" s="65"/>
      <c r="E710" s="65"/>
      <c r="F710" s="8"/>
      <c r="G710" s="241"/>
      <c r="H710" s="242"/>
      <c r="I710"/>
      <c r="J710"/>
      <c r="K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</row>
    <row r="711" spans="2:147" s="9" customFormat="1" x14ac:dyDescent="0.2">
      <c r="B711"/>
      <c r="C711"/>
      <c r="D711" s="65"/>
      <c r="E711" s="65"/>
      <c r="F711" s="8"/>
      <c r="G711" s="241"/>
      <c r="H711" s="242"/>
      <c r="I711"/>
      <c r="J711"/>
      <c r="K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</row>
    <row r="712" spans="2:147" s="9" customFormat="1" x14ac:dyDescent="0.2">
      <c r="B712"/>
      <c r="C712"/>
      <c r="D712" s="65"/>
      <c r="E712" s="65"/>
      <c r="F712" s="8"/>
      <c r="G712" s="241"/>
      <c r="H712" s="242"/>
      <c r="I712"/>
      <c r="J712"/>
      <c r="K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</row>
    <row r="713" spans="2:147" s="9" customFormat="1" x14ac:dyDescent="0.2">
      <c r="B713"/>
      <c r="C713"/>
      <c r="D713" s="65"/>
      <c r="E713" s="65"/>
      <c r="F713" s="8"/>
      <c r="G713" s="241"/>
      <c r="H713" s="242"/>
      <c r="I713"/>
      <c r="J713"/>
      <c r="K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</row>
    <row r="714" spans="2:147" s="9" customFormat="1" x14ac:dyDescent="0.2">
      <c r="B714"/>
      <c r="C714"/>
      <c r="D714" s="65"/>
      <c r="E714" s="65"/>
      <c r="F714" s="8"/>
      <c r="G714" s="241"/>
      <c r="H714" s="242"/>
      <c r="I714"/>
      <c r="J714"/>
      <c r="K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</row>
    <row r="715" spans="2:147" s="9" customFormat="1" x14ac:dyDescent="0.2">
      <c r="B715"/>
      <c r="C715"/>
      <c r="D715" s="65"/>
      <c r="E715" s="65"/>
      <c r="F715" s="8"/>
      <c r="G715" s="241"/>
      <c r="H715" s="242"/>
      <c r="I715"/>
      <c r="J715"/>
      <c r="K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</row>
    <row r="716" spans="2:147" s="9" customFormat="1" x14ac:dyDescent="0.2">
      <c r="B716"/>
      <c r="C716"/>
      <c r="D716" s="65"/>
      <c r="E716" s="65"/>
      <c r="F716" s="8"/>
      <c r="G716" s="241"/>
      <c r="H716" s="242"/>
      <c r="I716"/>
      <c r="J716"/>
      <c r="K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</row>
    <row r="717" spans="2:147" s="9" customFormat="1" x14ac:dyDescent="0.2">
      <c r="B717"/>
      <c r="C717"/>
      <c r="D717" s="65"/>
      <c r="E717" s="65"/>
      <c r="F717" s="8"/>
      <c r="G717" s="241"/>
      <c r="H717" s="242"/>
      <c r="I717"/>
      <c r="J717"/>
      <c r="K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</row>
    <row r="718" spans="2:147" s="9" customFormat="1" x14ac:dyDescent="0.2">
      <c r="B718"/>
      <c r="C718"/>
      <c r="D718" s="65"/>
      <c r="E718" s="65"/>
      <c r="F718" s="8"/>
      <c r="G718" s="241"/>
      <c r="H718" s="242"/>
      <c r="I718"/>
      <c r="J718"/>
      <c r="K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</row>
    <row r="719" spans="2:147" s="9" customFormat="1" x14ac:dyDescent="0.2">
      <c r="B719"/>
      <c r="C719"/>
      <c r="D719" s="65"/>
      <c r="E719" s="65"/>
      <c r="F719" s="8"/>
      <c r="G719" s="241"/>
      <c r="H719" s="242"/>
      <c r="I719"/>
      <c r="J719"/>
      <c r="K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</row>
    <row r="720" spans="2:147" s="9" customFormat="1" x14ac:dyDescent="0.2">
      <c r="B720"/>
      <c r="C720"/>
      <c r="D720" s="65"/>
      <c r="E720" s="65"/>
      <c r="F720" s="8"/>
      <c r="G720" s="241"/>
      <c r="H720" s="242"/>
      <c r="I720"/>
      <c r="J720"/>
      <c r="K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</row>
    <row r="721" spans="2:147" s="9" customFormat="1" x14ac:dyDescent="0.2">
      <c r="B721"/>
      <c r="C721"/>
      <c r="D721" s="65"/>
      <c r="E721" s="65"/>
      <c r="F721" s="8"/>
      <c r="G721" s="241"/>
      <c r="H721" s="242"/>
      <c r="I721"/>
      <c r="J721"/>
      <c r="K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</row>
    <row r="722" spans="2:147" s="9" customFormat="1" x14ac:dyDescent="0.2">
      <c r="B722"/>
      <c r="C722"/>
      <c r="D722" s="65"/>
      <c r="E722" s="65"/>
      <c r="F722" s="8"/>
      <c r="G722" s="241"/>
      <c r="H722" s="242"/>
      <c r="I722"/>
      <c r="J722"/>
      <c r="K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</row>
    <row r="723" spans="2:147" s="9" customFormat="1" x14ac:dyDescent="0.2">
      <c r="B723"/>
      <c r="C723"/>
      <c r="D723" s="65"/>
      <c r="E723" s="65"/>
      <c r="F723" s="8"/>
      <c r="G723" s="241"/>
      <c r="H723" s="242"/>
      <c r="I723"/>
      <c r="J723"/>
      <c r="K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</row>
    <row r="724" spans="2:147" s="9" customFormat="1" x14ac:dyDescent="0.2">
      <c r="B724"/>
      <c r="C724"/>
      <c r="D724" s="65"/>
      <c r="E724" s="65"/>
      <c r="F724" s="8"/>
      <c r="G724" s="241"/>
      <c r="H724" s="242"/>
      <c r="I724"/>
      <c r="J724"/>
      <c r="K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</row>
    <row r="725" spans="2:147" s="9" customFormat="1" x14ac:dyDescent="0.2">
      <c r="B725"/>
      <c r="C725"/>
      <c r="D725" s="65"/>
      <c r="E725" s="65"/>
      <c r="F725" s="8"/>
      <c r="G725" s="241"/>
      <c r="H725" s="242"/>
      <c r="I725"/>
      <c r="J725"/>
      <c r="K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</row>
    <row r="726" spans="2:147" s="9" customFormat="1" x14ac:dyDescent="0.2">
      <c r="B726"/>
      <c r="C726"/>
      <c r="D726" s="65"/>
      <c r="E726" s="65"/>
      <c r="F726" s="8"/>
      <c r="G726" s="241"/>
      <c r="H726" s="242"/>
      <c r="I726"/>
      <c r="J726"/>
      <c r="K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</row>
    <row r="727" spans="2:147" s="9" customFormat="1" x14ac:dyDescent="0.2">
      <c r="B727"/>
      <c r="C727"/>
      <c r="D727" s="65"/>
      <c r="E727" s="65"/>
      <c r="F727" s="8"/>
      <c r="G727" s="241"/>
      <c r="H727" s="242"/>
      <c r="I727"/>
      <c r="J727"/>
      <c r="K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</row>
    <row r="728" spans="2:147" s="9" customFormat="1" x14ac:dyDescent="0.2">
      <c r="B728"/>
      <c r="C728"/>
      <c r="D728" s="65"/>
      <c r="E728" s="65"/>
      <c r="F728" s="8"/>
      <c r="G728" s="241"/>
      <c r="H728" s="242"/>
      <c r="I728"/>
      <c r="J728"/>
      <c r="K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</row>
    <row r="729" spans="2:147" s="9" customFormat="1" x14ac:dyDescent="0.2">
      <c r="B729"/>
      <c r="C729"/>
      <c r="D729" s="65"/>
      <c r="E729" s="65"/>
      <c r="F729" s="8"/>
      <c r="G729" s="241"/>
      <c r="H729" s="242"/>
      <c r="I729"/>
      <c r="J729"/>
      <c r="K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</row>
    <row r="730" spans="2:147" s="9" customFormat="1" x14ac:dyDescent="0.2">
      <c r="B730"/>
      <c r="C730"/>
      <c r="D730" s="65"/>
      <c r="E730" s="65"/>
      <c r="F730" s="8"/>
      <c r="G730" s="241"/>
      <c r="H730" s="242"/>
      <c r="I730"/>
      <c r="J730"/>
      <c r="K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</row>
    <row r="731" spans="2:147" s="9" customFormat="1" x14ac:dyDescent="0.2">
      <c r="B731"/>
      <c r="C731"/>
      <c r="D731" s="65"/>
      <c r="E731" s="65"/>
      <c r="F731" s="8"/>
      <c r="G731" s="241"/>
      <c r="H731" s="242"/>
      <c r="I731"/>
      <c r="J731"/>
      <c r="K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</row>
    <row r="732" spans="2:147" s="9" customFormat="1" x14ac:dyDescent="0.2">
      <c r="B732"/>
      <c r="C732"/>
      <c r="D732" s="65"/>
      <c r="E732" s="65"/>
      <c r="F732" s="8"/>
      <c r="G732" s="241"/>
      <c r="H732" s="242"/>
      <c r="I732"/>
      <c r="J732"/>
      <c r="K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</row>
    <row r="733" spans="2:147" s="9" customFormat="1" x14ac:dyDescent="0.2">
      <c r="B733"/>
      <c r="C733"/>
      <c r="D733" s="65"/>
      <c r="E733" s="65"/>
      <c r="F733" s="8"/>
      <c r="G733" s="241"/>
      <c r="H733" s="242"/>
      <c r="I733"/>
      <c r="J733"/>
      <c r="K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</row>
    <row r="734" spans="2:147" s="9" customFormat="1" x14ac:dyDescent="0.2">
      <c r="B734"/>
      <c r="C734"/>
      <c r="D734" s="65"/>
      <c r="E734" s="65"/>
      <c r="F734" s="8"/>
      <c r="G734" s="241"/>
      <c r="H734" s="242"/>
      <c r="I734"/>
      <c r="J734"/>
      <c r="K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</row>
    <row r="735" spans="2:147" s="9" customFormat="1" x14ac:dyDescent="0.2">
      <c r="B735"/>
      <c r="C735"/>
      <c r="D735" s="65"/>
      <c r="E735" s="65"/>
      <c r="F735" s="8"/>
      <c r="G735" s="241"/>
      <c r="H735" s="242"/>
      <c r="I735"/>
      <c r="J735"/>
      <c r="K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</row>
    <row r="736" spans="2:147" s="9" customFormat="1" x14ac:dyDescent="0.2">
      <c r="B736"/>
      <c r="C736"/>
      <c r="D736" s="65"/>
      <c r="E736" s="65"/>
      <c r="F736" s="8"/>
      <c r="G736" s="241"/>
      <c r="H736" s="242"/>
      <c r="I736"/>
      <c r="J736"/>
      <c r="K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</row>
    <row r="737" spans="2:147" s="9" customFormat="1" x14ac:dyDescent="0.2">
      <c r="B737"/>
      <c r="C737"/>
      <c r="D737" s="65"/>
      <c r="E737" s="65"/>
      <c r="F737" s="8"/>
      <c r="G737" s="241"/>
      <c r="H737" s="242"/>
      <c r="I737"/>
      <c r="J737"/>
      <c r="K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</row>
    <row r="738" spans="2:147" s="9" customFormat="1" x14ac:dyDescent="0.2">
      <c r="B738"/>
      <c r="C738"/>
      <c r="D738" s="65"/>
      <c r="E738" s="65"/>
      <c r="F738" s="8"/>
      <c r="G738" s="241"/>
      <c r="H738" s="242"/>
      <c r="I738"/>
      <c r="J738"/>
      <c r="K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</row>
    <row r="739" spans="2:147" s="9" customFormat="1" x14ac:dyDescent="0.2">
      <c r="B739"/>
      <c r="C739"/>
      <c r="D739" s="65"/>
      <c r="E739" s="65"/>
      <c r="F739" s="8"/>
      <c r="G739" s="241"/>
      <c r="H739" s="242"/>
      <c r="I739"/>
      <c r="J739"/>
      <c r="K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</row>
    <row r="740" spans="2:147" s="9" customFormat="1" x14ac:dyDescent="0.2">
      <c r="B740"/>
      <c r="C740"/>
      <c r="D740" s="65"/>
      <c r="E740" s="65"/>
      <c r="F740" s="8"/>
      <c r="G740" s="241"/>
      <c r="H740" s="242"/>
      <c r="I740"/>
      <c r="J740"/>
      <c r="K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</row>
    <row r="741" spans="2:147" s="9" customFormat="1" x14ac:dyDescent="0.2">
      <c r="B741"/>
      <c r="C741"/>
      <c r="D741" s="65"/>
      <c r="E741" s="65"/>
      <c r="F741" s="8"/>
      <c r="G741" s="241"/>
      <c r="H741" s="242"/>
      <c r="I741"/>
      <c r="J741"/>
      <c r="K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</row>
    <row r="742" spans="2:147" s="9" customFormat="1" x14ac:dyDescent="0.2">
      <c r="B742"/>
      <c r="C742"/>
      <c r="D742" s="65"/>
      <c r="E742" s="65"/>
      <c r="F742" s="8"/>
      <c r="G742" s="241"/>
      <c r="H742" s="242"/>
      <c r="I742"/>
      <c r="J742"/>
      <c r="K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</row>
    <row r="743" spans="2:147" s="9" customFormat="1" x14ac:dyDescent="0.2">
      <c r="B743"/>
      <c r="C743"/>
      <c r="D743" s="65"/>
      <c r="E743" s="65"/>
      <c r="F743" s="8"/>
      <c r="G743" s="241"/>
      <c r="H743" s="242"/>
      <c r="I743"/>
      <c r="J743"/>
      <c r="K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</row>
    <row r="744" spans="2:147" s="9" customFormat="1" x14ac:dyDescent="0.2">
      <c r="B744"/>
      <c r="C744"/>
      <c r="D744" s="65"/>
      <c r="E744" s="65"/>
      <c r="F744" s="8"/>
      <c r="G744" s="241"/>
      <c r="H744" s="242"/>
      <c r="I744"/>
      <c r="J744"/>
      <c r="K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</row>
    <row r="745" spans="2:147" s="9" customFormat="1" x14ac:dyDescent="0.2">
      <c r="B745"/>
      <c r="C745"/>
      <c r="D745" s="65"/>
      <c r="E745" s="65"/>
      <c r="F745" s="8"/>
      <c r="G745" s="241"/>
      <c r="H745" s="242"/>
      <c r="I745"/>
      <c r="J745"/>
      <c r="K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</row>
    <row r="746" spans="2:147" s="9" customFormat="1" x14ac:dyDescent="0.2">
      <c r="B746"/>
      <c r="C746"/>
      <c r="D746" s="65"/>
      <c r="E746" s="65"/>
      <c r="F746" s="8"/>
      <c r="G746" s="241"/>
      <c r="H746" s="242"/>
      <c r="I746"/>
      <c r="J746"/>
      <c r="K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</row>
    <row r="747" spans="2:147" s="9" customFormat="1" x14ac:dyDescent="0.2">
      <c r="B747"/>
      <c r="C747"/>
      <c r="D747" s="65"/>
      <c r="E747" s="65"/>
      <c r="F747" s="8"/>
      <c r="G747" s="241"/>
      <c r="H747" s="242"/>
      <c r="I747"/>
      <c r="J747"/>
      <c r="K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</row>
    <row r="748" spans="2:147" s="9" customFormat="1" x14ac:dyDescent="0.2">
      <c r="B748"/>
      <c r="C748"/>
      <c r="D748" s="65"/>
      <c r="E748" s="65"/>
      <c r="F748" s="8"/>
      <c r="G748" s="241"/>
      <c r="H748" s="242"/>
      <c r="I748"/>
      <c r="J748"/>
      <c r="K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</row>
    <row r="749" spans="2:147" s="9" customFormat="1" x14ac:dyDescent="0.2">
      <c r="B749"/>
      <c r="C749"/>
      <c r="D749" s="65"/>
      <c r="E749" s="65"/>
      <c r="F749" s="8"/>
      <c r="G749" s="241"/>
      <c r="H749" s="242"/>
      <c r="I749"/>
      <c r="J749"/>
      <c r="K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</row>
    <row r="750" spans="2:147" s="9" customFormat="1" x14ac:dyDescent="0.2">
      <c r="B750"/>
      <c r="C750"/>
      <c r="D750" s="65"/>
      <c r="E750" s="65"/>
      <c r="F750" s="8"/>
      <c r="G750" s="241"/>
      <c r="H750" s="242"/>
      <c r="I750"/>
      <c r="J750"/>
      <c r="K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</row>
    <row r="751" spans="2:147" s="9" customFormat="1" x14ac:dyDescent="0.2">
      <c r="B751"/>
      <c r="C751"/>
      <c r="D751" s="65"/>
      <c r="E751" s="65"/>
      <c r="F751" s="8"/>
      <c r="G751" s="241"/>
      <c r="H751" s="242"/>
      <c r="I751"/>
      <c r="J751"/>
      <c r="K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</row>
    <row r="752" spans="2:147" s="9" customFormat="1" x14ac:dyDescent="0.2">
      <c r="B752"/>
      <c r="C752"/>
      <c r="D752" s="65"/>
      <c r="E752" s="65"/>
      <c r="F752" s="8"/>
      <c r="G752" s="241"/>
      <c r="H752" s="242"/>
      <c r="I752"/>
      <c r="J752"/>
      <c r="K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</row>
    <row r="753" spans="2:147" s="9" customFormat="1" x14ac:dyDescent="0.2">
      <c r="B753"/>
      <c r="C753"/>
      <c r="D753" s="65"/>
      <c r="E753" s="65"/>
      <c r="F753" s="8"/>
      <c r="G753" s="241"/>
      <c r="H753" s="242"/>
      <c r="I753"/>
      <c r="J753"/>
      <c r="K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</row>
    <row r="754" spans="2:147" s="9" customFormat="1" x14ac:dyDescent="0.2">
      <c r="B754"/>
      <c r="C754"/>
      <c r="D754" s="65"/>
      <c r="E754" s="65"/>
      <c r="F754" s="8"/>
      <c r="G754" s="241"/>
      <c r="H754" s="242"/>
      <c r="I754"/>
      <c r="J754"/>
      <c r="K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</row>
    <row r="755" spans="2:147" s="9" customFormat="1" x14ac:dyDescent="0.2">
      <c r="B755"/>
      <c r="C755"/>
      <c r="D755" s="65"/>
      <c r="E755" s="65"/>
      <c r="F755" s="8"/>
      <c r="G755" s="241"/>
      <c r="H755" s="242"/>
      <c r="I755"/>
      <c r="J755"/>
      <c r="K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</row>
    <row r="756" spans="2:147" s="9" customFormat="1" x14ac:dyDescent="0.2">
      <c r="B756"/>
      <c r="C756"/>
      <c r="D756" s="65"/>
      <c r="E756" s="65"/>
      <c r="F756" s="8"/>
      <c r="G756" s="241"/>
      <c r="H756" s="242"/>
      <c r="I756"/>
      <c r="J756"/>
      <c r="K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</row>
    <row r="757" spans="2:147" s="9" customFormat="1" x14ac:dyDescent="0.2">
      <c r="B757"/>
      <c r="C757"/>
      <c r="D757" s="65"/>
      <c r="E757" s="65"/>
      <c r="F757" s="8"/>
      <c r="G757" s="241"/>
      <c r="H757" s="242"/>
      <c r="I757"/>
      <c r="J757"/>
      <c r="K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</row>
    <row r="758" spans="2:147" s="9" customFormat="1" x14ac:dyDescent="0.2">
      <c r="B758"/>
      <c r="C758"/>
      <c r="D758" s="65"/>
      <c r="E758" s="65"/>
      <c r="F758" s="8"/>
      <c r="G758" s="241"/>
      <c r="H758" s="242"/>
      <c r="I758"/>
      <c r="J758"/>
      <c r="K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</row>
    <row r="759" spans="2:147" s="9" customFormat="1" x14ac:dyDescent="0.2">
      <c r="B759"/>
      <c r="C759"/>
      <c r="D759" s="65"/>
      <c r="E759" s="65"/>
      <c r="F759" s="8"/>
      <c r="G759" s="241"/>
      <c r="H759" s="242"/>
      <c r="I759"/>
      <c r="J759"/>
      <c r="K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</row>
    <row r="760" spans="2:147" s="9" customFormat="1" x14ac:dyDescent="0.2">
      <c r="B760"/>
      <c r="C760"/>
      <c r="D760" s="65"/>
      <c r="E760" s="65"/>
      <c r="F760" s="8"/>
      <c r="G760" s="241"/>
      <c r="H760" s="242"/>
      <c r="I760"/>
      <c r="J760"/>
      <c r="K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</row>
    <row r="761" spans="2:147" s="9" customFormat="1" x14ac:dyDescent="0.2">
      <c r="B761"/>
      <c r="C761"/>
      <c r="D761" s="65"/>
      <c r="E761" s="65"/>
      <c r="F761" s="8"/>
      <c r="G761" s="241"/>
      <c r="H761" s="242"/>
      <c r="I761"/>
      <c r="J761"/>
      <c r="K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</row>
    <row r="762" spans="2:147" s="9" customFormat="1" x14ac:dyDescent="0.2">
      <c r="B762"/>
      <c r="C762"/>
      <c r="D762" s="65"/>
      <c r="E762" s="65"/>
      <c r="F762" s="8"/>
      <c r="G762" s="241"/>
      <c r="H762" s="242"/>
      <c r="I762"/>
      <c r="J762"/>
      <c r="K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</row>
    <row r="763" spans="2:147" s="9" customFormat="1" x14ac:dyDescent="0.2">
      <c r="B763"/>
      <c r="C763"/>
      <c r="D763" s="65"/>
      <c r="E763" s="65"/>
      <c r="F763" s="8"/>
      <c r="G763" s="241"/>
      <c r="H763" s="242"/>
      <c r="I763"/>
      <c r="J763"/>
      <c r="K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</row>
    <row r="764" spans="2:147" s="9" customFormat="1" x14ac:dyDescent="0.2">
      <c r="B764"/>
      <c r="C764"/>
      <c r="D764" s="65"/>
      <c r="E764" s="65"/>
      <c r="F764" s="8"/>
      <c r="G764" s="241"/>
      <c r="H764" s="242"/>
      <c r="I764"/>
      <c r="J764"/>
      <c r="K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</row>
    <row r="765" spans="2:147" s="9" customFormat="1" x14ac:dyDescent="0.2">
      <c r="B765"/>
      <c r="C765"/>
      <c r="D765" s="65"/>
      <c r="E765" s="65"/>
      <c r="F765" s="8"/>
      <c r="G765" s="241"/>
      <c r="H765" s="242"/>
      <c r="I765"/>
      <c r="J765"/>
      <c r="K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</row>
    <row r="766" spans="2:147" s="9" customFormat="1" x14ac:dyDescent="0.2">
      <c r="B766"/>
      <c r="C766"/>
      <c r="D766" s="65"/>
      <c r="E766" s="65"/>
      <c r="F766" s="8"/>
      <c r="G766" s="241"/>
      <c r="H766" s="242"/>
      <c r="I766"/>
      <c r="J766"/>
      <c r="K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</row>
    <row r="767" spans="2:147" s="9" customFormat="1" x14ac:dyDescent="0.2">
      <c r="B767"/>
      <c r="C767"/>
      <c r="D767" s="65"/>
      <c r="E767" s="65"/>
      <c r="F767" s="8"/>
      <c r="G767" s="241"/>
      <c r="H767" s="242"/>
      <c r="I767"/>
      <c r="J767"/>
      <c r="K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</row>
    <row r="768" spans="2:147" s="9" customFormat="1" x14ac:dyDescent="0.2">
      <c r="B768"/>
      <c r="C768"/>
      <c r="D768" s="65"/>
      <c r="E768" s="65"/>
      <c r="F768" s="8"/>
      <c r="G768" s="241"/>
      <c r="H768" s="242"/>
      <c r="I768"/>
      <c r="J768"/>
      <c r="K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</row>
    <row r="769" spans="2:147" s="9" customFormat="1" x14ac:dyDescent="0.2">
      <c r="B769"/>
      <c r="C769"/>
      <c r="D769" s="65"/>
      <c r="E769" s="65"/>
      <c r="F769" s="8"/>
      <c r="G769" s="241"/>
      <c r="H769" s="242"/>
      <c r="I769"/>
      <c r="J769"/>
      <c r="K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</row>
    <row r="770" spans="2:147" s="9" customFormat="1" x14ac:dyDescent="0.2">
      <c r="B770"/>
      <c r="C770"/>
      <c r="D770" s="65"/>
      <c r="E770" s="65"/>
      <c r="F770" s="8"/>
      <c r="G770" s="241"/>
      <c r="H770" s="242"/>
      <c r="I770"/>
      <c r="J770"/>
      <c r="K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</row>
    <row r="771" spans="2:147" s="9" customFormat="1" x14ac:dyDescent="0.2">
      <c r="B771"/>
      <c r="C771"/>
      <c r="D771" s="65"/>
      <c r="E771" s="65"/>
      <c r="F771" s="8"/>
      <c r="G771" s="241"/>
      <c r="H771" s="242"/>
      <c r="I771"/>
      <c r="J771"/>
      <c r="K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</row>
    <row r="772" spans="2:147" s="9" customFormat="1" x14ac:dyDescent="0.2">
      <c r="B772"/>
      <c r="C772"/>
      <c r="D772" s="65"/>
      <c r="E772" s="65"/>
      <c r="F772" s="8"/>
      <c r="G772" s="241"/>
      <c r="H772" s="242"/>
      <c r="I772"/>
      <c r="J772"/>
      <c r="K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</row>
    <row r="773" spans="2:147" s="9" customFormat="1" x14ac:dyDescent="0.2">
      <c r="B773"/>
      <c r="C773"/>
      <c r="D773" s="65"/>
      <c r="E773" s="65"/>
      <c r="F773" s="8"/>
      <c r="G773" s="241"/>
      <c r="H773" s="242"/>
      <c r="I773"/>
      <c r="J773"/>
      <c r="K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</row>
    <row r="774" spans="2:147" s="9" customFormat="1" x14ac:dyDescent="0.2">
      <c r="B774"/>
      <c r="C774"/>
      <c r="D774" s="65"/>
      <c r="E774" s="65"/>
      <c r="F774" s="8"/>
      <c r="G774" s="241"/>
      <c r="H774" s="242"/>
      <c r="I774"/>
      <c r="J774"/>
      <c r="K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</row>
    <row r="775" spans="2:147" s="9" customFormat="1" x14ac:dyDescent="0.2">
      <c r="B775"/>
      <c r="C775"/>
      <c r="D775" s="65"/>
      <c r="E775" s="65"/>
      <c r="F775" s="8"/>
      <c r="G775" s="241"/>
      <c r="H775" s="242"/>
      <c r="I775"/>
      <c r="J775"/>
      <c r="K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</row>
    <row r="776" spans="2:147" s="9" customFormat="1" x14ac:dyDescent="0.2">
      <c r="B776"/>
      <c r="C776"/>
      <c r="D776" s="65"/>
      <c r="E776" s="65"/>
      <c r="F776" s="8"/>
      <c r="G776" s="241"/>
      <c r="H776" s="242"/>
      <c r="I776"/>
      <c r="J776"/>
      <c r="K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</row>
    <row r="777" spans="2:147" s="9" customFormat="1" x14ac:dyDescent="0.2">
      <c r="B777"/>
      <c r="C777"/>
      <c r="D777" s="65"/>
      <c r="E777" s="65"/>
      <c r="F777" s="8"/>
      <c r="G777" s="241"/>
      <c r="H777" s="242"/>
      <c r="I777"/>
      <c r="J777"/>
      <c r="K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</row>
    <row r="778" spans="2:147" s="9" customFormat="1" x14ac:dyDescent="0.2">
      <c r="B778"/>
      <c r="C778"/>
      <c r="D778" s="65"/>
      <c r="E778" s="65"/>
      <c r="F778" s="8"/>
      <c r="G778" s="241"/>
      <c r="H778" s="242"/>
      <c r="I778"/>
      <c r="J778"/>
      <c r="K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</row>
    <row r="779" spans="2:147" s="9" customFormat="1" x14ac:dyDescent="0.2">
      <c r="B779"/>
      <c r="C779"/>
      <c r="D779" s="65"/>
      <c r="E779" s="65"/>
      <c r="F779" s="8"/>
      <c r="G779" s="241"/>
      <c r="H779" s="242"/>
      <c r="I779"/>
      <c r="J779"/>
      <c r="K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</row>
    <row r="780" spans="2:147" s="9" customFormat="1" x14ac:dyDescent="0.2">
      <c r="B780"/>
      <c r="C780"/>
      <c r="D780" s="65"/>
      <c r="E780" s="65"/>
      <c r="F780" s="8"/>
      <c r="G780" s="241"/>
      <c r="H780" s="242"/>
      <c r="I780"/>
      <c r="J780"/>
      <c r="K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</row>
    <row r="781" spans="2:147" s="9" customFormat="1" x14ac:dyDescent="0.2">
      <c r="B781"/>
      <c r="C781"/>
      <c r="D781" s="65"/>
      <c r="E781" s="65"/>
      <c r="F781" s="8"/>
      <c r="G781" s="241"/>
      <c r="H781" s="242"/>
      <c r="I781"/>
      <c r="J781"/>
      <c r="K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</row>
    <row r="782" spans="2:147" s="9" customFormat="1" x14ac:dyDescent="0.2">
      <c r="B782"/>
      <c r="C782"/>
      <c r="D782" s="65"/>
      <c r="E782" s="65"/>
      <c r="F782" s="8"/>
      <c r="G782" s="241"/>
      <c r="H782" s="242"/>
      <c r="I782"/>
      <c r="J782"/>
      <c r="K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</row>
    <row r="783" spans="2:147" s="9" customFormat="1" x14ac:dyDescent="0.2">
      <c r="B783"/>
      <c r="C783"/>
      <c r="D783" s="65"/>
      <c r="E783" s="65"/>
      <c r="F783" s="8"/>
      <c r="G783" s="241"/>
      <c r="H783" s="242"/>
      <c r="I783"/>
      <c r="J783"/>
      <c r="K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</row>
    <row r="784" spans="2:147" s="9" customFormat="1" x14ac:dyDescent="0.2">
      <c r="B784"/>
      <c r="C784"/>
      <c r="D784" s="65"/>
      <c r="E784" s="65"/>
      <c r="F784" s="8"/>
      <c r="G784" s="241"/>
      <c r="H784" s="242"/>
      <c r="I784"/>
      <c r="J784"/>
      <c r="K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</row>
    <row r="785" spans="2:147" s="9" customFormat="1" x14ac:dyDescent="0.2">
      <c r="B785"/>
      <c r="C785"/>
      <c r="D785" s="65"/>
      <c r="E785" s="65"/>
      <c r="F785" s="8"/>
      <c r="G785" s="241"/>
      <c r="H785" s="242"/>
      <c r="I785"/>
      <c r="J785"/>
      <c r="K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</row>
    <row r="786" spans="2:147" s="9" customFormat="1" x14ac:dyDescent="0.2">
      <c r="B786"/>
      <c r="C786"/>
      <c r="D786" s="65"/>
      <c r="E786" s="65"/>
      <c r="F786" s="8"/>
      <c r="G786" s="241"/>
      <c r="H786" s="242"/>
      <c r="I786"/>
      <c r="J786"/>
      <c r="K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</row>
    <row r="787" spans="2:147" s="9" customFormat="1" x14ac:dyDescent="0.2">
      <c r="B787"/>
      <c r="C787"/>
      <c r="D787" s="65"/>
      <c r="E787" s="65"/>
      <c r="F787" s="8"/>
      <c r="G787" s="241"/>
      <c r="H787" s="242"/>
      <c r="I787"/>
      <c r="J787"/>
      <c r="K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</row>
    <row r="788" spans="2:147" s="9" customFormat="1" x14ac:dyDescent="0.2">
      <c r="B788"/>
      <c r="C788"/>
      <c r="D788" s="65"/>
      <c r="E788" s="65"/>
      <c r="F788" s="8"/>
      <c r="G788" s="241"/>
      <c r="H788" s="242"/>
      <c r="I788"/>
      <c r="J788"/>
      <c r="K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</row>
    <row r="789" spans="2:147" s="9" customFormat="1" x14ac:dyDescent="0.2">
      <c r="B789"/>
      <c r="C789"/>
      <c r="D789" s="65"/>
      <c r="E789" s="65"/>
      <c r="F789" s="8"/>
      <c r="G789" s="241"/>
      <c r="H789" s="242"/>
      <c r="I789"/>
      <c r="J789"/>
      <c r="K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</row>
    <row r="790" spans="2:147" s="9" customFormat="1" x14ac:dyDescent="0.2">
      <c r="B790"/>
      <c r="C790"/>
      <c r="D790" s="65"/>
      <c r="E790" s="65"/>
      <c r="F790" s="8"/>
      <c r="G790" s="241"/>
      <c r="H790" s="242"/>
      <c r="I790"/>
      <c r="J790"/>
      <c r="K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</row>
    <row r="791" spans="2:147" s="9" customFormat="1" x14ac:dyDescent="0.2">
      <c r="B791"/>
      <c r="C791"/>
      <c r="D791" s="65"/>
      <c r="E791" s="65"/>
      <c r="F791" s="8"/>
      <c r="G791" s="241"/>
      <c r="H791" s="242"/>
      <c r="I791"/>
      <c r="J791"/>
      <c r="K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</row>
    <row r="792" spans="2:147" s="9" customFormat="1" x14ac:dyDescent="0.2">
      <c r="B792"/>
      <c r="C792"/>
      <c r="D792" s="65"/>
      <c r="E792" s="65"/>
      <c r="F792" s="8"/>
      <c r="G792" s="241"/>
      <c r="H792" s="242"/>
      <c r="I792"/>
      <c r="J792"/>
      <c r="K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</row>
    <row r="793" spans="2:147" s="9" customFormat="1" x14ac:dyDescent="0.2">
      <c r="B793"/>
      <c r="C793"/>
      <c r="D793" s="65"/>
      <c r="E793" s="65"/>
      <c r="F793" s="8"/>
      <c r="G793" s="241"/>
      <c r="H793" s="242"/>
      <c r="I793"/>
      <c r="J793"/>
      <c r="K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</row>
    <row r="794" spans="2:147" s="9" customFormat="1" x14ac:dyDescent="0.2">
      <c r="B794"/>
      <c r="C794"/>
      <c r="D794" s="65"/>
      <c r="E794" s="65"/>
      <c r="F794" s="8"/>
      <c r="G794" s="241"/>
      <c r="H794" s="242"/>
      <c r="I794"/>
      <c r="J794"/>
      <c r="K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</row>
    <row r="795" spans="2:147" s="9" customFormat="1" x14ac:dyDescent="0.2">
      <c r="B795"/>
      <c r="C795"/>
      <c r="D795" s="65"/>
      <c r="E795" s="65"/>
      <c r="F795" s="8"/>
      <c r="G795" s="241"/>
      <c r="H795" s="242"/>
      <c r="I795"/>
      <c r="J795"/>
      <c r="K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</row>
    <row r="796" spans="2:147" s="9" customFormat="1" x14ac:dyDescent="0.2">
      <c r="B796"/>
      <c r="C796"/>
      <c r="D796" s="65"/>
      <c r="E796" s="65"/>
      <c r="F796" s="8"/>
      <c r="G796" s="241"/>
      <c r="H796" s="242"/>
      <c r="I796"/>
      <c r="J796"/>
      <c r="K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</row>
    <row r="797" spans="2:147" s="9" customFormat="1" x14ac:dyDescent="0.2">
      <c r="B797"/>
      <c r="C797"/>
      <c r="D797" s="65"/>
      <c r="E797" s="65"/>
      <c r="F797" s="8"/>
      <c r="G797" s="241"/>
      <c r="H797" s="242"/>
      <c r="I797"/>
      <c r="J797"/>
      <c r="K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</row>
    <row r="798" spans="2:147" s="9" customFormat="1" x14ac:dyDescent="0.2">
      <c r="B798"/>
      <c r="C798"/>
      <c r="D798" s="65"/>
      <c r="E798" s="65"/>
      <c r="F798" s="8"/>
      <c r="G798" s="241"/>
      <c r="H798" s="242"/>
      <c r="I798"/>
      <c r="J798"/>
      <c r="K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</row>
    <row r="799" spans="2:147" s="9" customFormat="1" x14ac:dyDescent="0.2">
      <c r="B799"/>
      <c r="C799"/>
      <c r="D799" s="65"/>
      <c r="E799" s="65"/>
      <c r="F799" s="8"/>
      <c r="G799" s="241"/>
      <c r="H799" s="242"/>
      <c r="I799"/>
      <c r="J799"/>
      <c r="K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</row>
    <row r="800" spans="2:147" s="9" customFormat="1" x14ac:dyDescent="0.2">
      <c r="B800"/>
      <c r="C800"/>
      <c r="D800" s="65"/>
      <c r="E800" s="65"/>
      <c r="F800" s="8"/>
      <c r="G800" s="241"/>
      <c r="H800" s="242"/>
      <c r="I800"/>
      <c r="J800"/>
      <c r="K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</row>
    <row r="801" spans="2:147" s="9" customFormat="1" x14ac:dyDescent="0.2">
      <c r="B801"/>
      <c r="C801"/>
      <c r="D801" s="65"/>
      <c r="E801" s="65"/>
      <c r="F801" s="8"/>
      <c r="G801" s="241"/>
      <c r="H801" s="242"/>
      <c r="I801"/>
      <c r="J801"/>
      <c r="K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</row>
    <row r="802" spans="2:147" s="9" customFormat="1" x14ac:dyDescent="0.2">
      <c r="B802"/>
      <c r="C802"/>
      <c r="D802" s="65"/>
      <c r="E802" s="65"/>
      <c r="F802" s="8"/>
      <c r="G802" s="241"/>
      <c r="H802" s="242"/>
      <c r="I802"/>
      <c r="J802"/>
      <c r="K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</row>
    <row r="803" spans="2:147" s="9" customFormat="1" x14ac:dyDescent="0.2">
      <c r="B803"/>
      <c r="C803"/>
      <c r="D803" s="65"/>
      <c r="E803" s="65"/>
      <c r="F803" s="8"/>
      <c r="G803" s="241"/>
      <c r="H803" s="242"/>
      <c r="I803"/>
      <c r="J803"/>
      <c r="K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</row>
    <row r="804" spans="2:147" s="9" customFormat="1" x14ac:dyDescent="0.2">
      <c r="B804"/>
      <c r="C804"/>
      <c r="D804" s="65"/>
      <c r="E804" s="65"/>
      <c r="F804" s="8"/>
      <c r="G804" s="241"/>
      <c r="H804" s="242"/>
      <c r="I804"/>
      <c r="J804"/>
      <c r="K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</row>
    <row r="805" spans="2:147" s="9" customFormat="1" x14ac:dyDescent="0.2">
      <c r="B805"/>
      <c r="C805"/>
      <c r="D805" s="65"/>
      <c r="E805" s="65"/>
      <c r="F805" s="8"/>
      <c r="G805" s="241"/>
      <c r="H805" s="242"/>
      <c r="I805"/>
      <c r="J805"/>
      <c r="K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</row>
    <row r="806" spans="2:147" s="9" customFormat="1" x14ac:dyDescent="0.2">
      <c r="B806"/>
      <c r="C806"/>
      <c r="D806" s="65"/>
      <c r="E806" s="65"/>
      <c r="F806" s="8"/>
      <c r="G806" s="241"/>
      <c r="H806" s="242"/>
      <c r="I806"/>
      <c r="J806"/>
      <c r="K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</row>
    <row r="807" spans="2:147" s="9" customFormat="1" x14ac:dyDescent="0.2">
      <c r="B807"/>
      <c r="C807"/>
      <c r="D807" s="65"/>
      <c r="E807" s="65"/>
      <c r="F807" s="8"/>
      <c r="G807" s="241"/>
      <c r="H807" s="242"/>
      <c r="I807"/>
      <c r="J807"/>
      <c r="K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</row>
    <row r="808" spans="2:147" s="9" customFormat="1" x14ac:dyDescent="0.2">
      <c r="B808"/>
      <c r="C808"/>
      <c r="D808" s="65"/>
      <c r="E808" s="65"/>
      <c r="F808" s="8"/>
      <c r="G808" s="241"/>
      <c r="H808" s="242"/>
      <c r="I808"/>
      <c r="J808"/>
      <c r="K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</row>
    <row r="809" spans="2:147" s="9" customFormat="1" x14ac:dyDescent="0.2">
      <c r="B809"/>
      <c r="C809"/>
      <c r="D809" s="65"/>
      <c r="E809" s="65"/>
      <c r="F809" s="8"/>
      <c r="G809" s="241"/>
      <c r="H809" s="242"/>
      <c r="I809"/>
      <c r="J809"/>
      <c r="K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</row>
    <row r="810" spans="2:147" s="9" customFormat="1" x14ac:dyDescent="0.2">
      <c r="B810"/>
      <c r="C810"/>
      <c r="D810" s="65"/>
      <c r="E810" s="65"/>
      <c r="F810" s="8"/>
      <c r="G810" s="241"/>
      <c r="H810" s="242"/>
      <c r="I810"/>
      <c r="J810"/>
      <c r="K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</row>
    <row r="811" spans="2:147" s="9" customFormat="1" x14ac:dyDescent="0.2">
      <c r="B811"/>
      <c r="C811"/>
      <c r="D811" s="65"/>
      <c r="E811" s="65"/>
      <c r="F811" s="8"/>
      <c r="G811" s="241"/>
      <c r="H811" s="242"/>
      <c r="I811"/>
      <c r="J811"/>
      <c r="K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</row>
    <row r="812" spans="2:147" s="9" customFormat="1" x14ac:dyDescent="0.2">
      <c r="B812"/>
      <c r="C812"/>
      <c r="D812" s="65"/>
      <c r="E812" s="65"/>
      <c r="F812" s="8"/>
      <c r="G812" s="241"/>
      <c r="H812" s="242"/>
      <c r="I812"/>
      <c r="J812"/>
      <c r="K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</row>
    <row r="813" spans="2:147" s="9" customFormat="1" x14ac:dyDescent="0.2">
      <c r="B813"/>
      <c r="C813"/>
      <c r="D813" s="65"/>
      <c r="E813" s="65"/>
      <c r="F813" s="8"/>
      <c r="G813" s="241"/>
      <c r="H813" s="242"/>
      <c r="I813"/>
      <c r="J813"/>
      <c r="K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</row>
    <row r="814" spans="2:147" s="9" customFormat="1" x14ac:dyDescent="0.2">
      <c r="B814"/>
      <c r="C814"/>
      <c r="D814" s="65"/>
      <c r="E814" s="65"/>
      <c r="F814" s="8"/>
      <c r="G814" s="241"/>
      <c r="H814" s="242"/>
      <c r="I814"/>
      <c r="J814"/>
      <c r="K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</row>
    <row r="815" spans="2:147" s="9" customFormat="1" x14ac:dyDescent="0.2">
      <c r="B815"/>
      <c r="C815"/>
      <c r="D815" s="65"/>
      <c r="E815" s="65"/>
      <c r="F815" s="8"/>
      <c r="G815" s="241"/>
      <c r="H815" s="242"/>
      <c r="I815"/>
      <c r="J815"/>
      <c r="K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</row>
    <row r="816" spans="2:147" s="9" customFormat="1" x14ac:dyDescent="0.2">
      <c r="B816"/>
      <c r="C816"/>
      <c r="D816" s="65"/>
      <c r="E816" s="65"/>
      <c r="F816" s="8"/>
      <c r="G816" s="241"/>
      <c r="H816" s="242"/>
      <c r="I816"/>
      <c r="J816"/>
      <c r="K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</row>
    <row r="817" spans="2:147" s="9" customFormat="1" x14ac:dyDescent="0.2">
      <c r="B817"/>
      <c r="C817"/>
      <c r="D817" s="65"/>
      <c r="E817" s="65"/>
      <c r="F817" s="8"/>
      <c r="G817" s="241"/>
      <c r="H817" s="242"/>
      <c r="I817"/>
      <c r="J817"/>
      <c r="K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</row>
    <row r="818" spans="2:147" s="9" customFormat="1" x14ac:dyDescent="0.2">
      <c r="B818"/>
      <c r="C818"/>
      <c r="D818" s="65"/>
      <c r="E818" s="65"/>
      <c r="F818" s="8"/>
      <c r="G818" s="241"/>
      <c r="H818" s="242"/>
      <c r="I818"/>
      <c r="J818"/>
      <c r="K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</row>
    <row r="819" spans="2:147" s="9" customFormat="1" x14ac:dyDescent="0.2">
      <c r="B819"/>
      <c r="C819"/>
      <c r="D819" s="65"/>
      <c r="E819" s="65"/>
      <c r="F819" s="8"/>
      <c r="G819" s="241"/>
      <c r="H819" s="242"/>
      <c r="I819"/>
      <c r="J819"/>
      <c r="K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</row>
    <row r="820" spans="2:147" s="9" customFormat="1" x14ac:dyDescent="0.2">
      <c r="B820"/>
      <c r="C820"/>
      <c r="D820" s="65"/>
      <c r="E820" s="65"/>
      <c r="F820" s="8"/>
      <c r="G820" s="241"/>
      <c r="H820" s="242"/>
      <c r="I820"/>
      <c r="J820"/>
      <c r="K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</row>
    <row r="821" spans="2:147" s="9" customFormat="1" x14ac:dyDescent="0.2">
      <c r="B821"/>
      <c r="C821"/>
      <c r="D821" s="65"/>
      <c r="E821" s="65"/>
      <c r="F821" s="8"/>
      <c r="G821" s="241"/>
      <c r="H821" s="242"/>
      <c r="I821"/>
      <c r="J821"/>
      <c r="K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</row>
    <row r="822" spans="2:147" s="9" customFormat="1" x14ac:dyDescent="0.2">
      <c r="B822"/>
      <c r="C822"/>
      <c r="D822" s="65"/>
      <c r="E822" s="65"/>
      <c r="F822" s="8"/>
      <c r="G822" s="241"/>
      <c r="H822" s="242"/>
      <c r="I822"/>
      <c r="J822"/>
      <c r="K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</row>
    <row r="823" spans="2:147" s="9" customFormat="1" x14ac:dyDescent="0.2">
      <c r="B823"/>
      <c r="C823"/>
      <c r="D823" s="65"/>
      <c r="E823" s="65"/>
      <c r="F823" s="8"/>
      <c r="G823" s="241"/>
      <c r="H823" s="242"/>
      <c r="I823"/>
      <c r="J823"/>
      <c r="K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</row>
    <row r="824" spans="2:147" s="9" customFormat="1" x14ac:dyDescent="0.2">
      <c r="B824"/>
      <c r="C824"/>
      <c r="D824" s="65"/>
      <c r="E824" s="65"/>
      <c r="F824" s="8"/>
      <c r="G824" s="241"/>
      <c r="H824" s="242"/>
      <c r="I824"/>
      <c r="J824"/>
      <c r="K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</row>
    <row r="825" spans="2:147" s="9" customFormat="1" x14ac:dyDescent="0.2">
      <c r="B825"/>
      <c r="C825"/>
      <c r="D825" s="65"/>
      <c r="E825" s="65"/>
      <c r="F825" s="8"/>
      <c r="G825" s="241"/>
      <c r="H825" s="242"/>
      <c r="I825"/>
      <c r="J825"/>
      <c r="K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</row>
    <row r="826" spans="2:147" s="9" customFormat="1" x14ac:dyDescent="0.2">
      <c r="B826"/>
      <c r="C826"/>
      <c r="D826" s="65"/>
      <c r="E826" s="65"/>
      <c r="F826" s="8"/>
      <c r="G826" s="241"/>
      <c r="H826" s="242"/>
      <c r="I826"/>
      <c r="J826"/>
      <c r="K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</row>
    <row r="827" spans="2:147" s="9" customFormat="1" x14ac:dyDescent="0.2">
      <c r="B827"/>
      <c r="C827"/>
      <c r="D827" s="65"/>
      <c r="E827" s="65"/>
      <c r="F827" s="8"/>
      <c r="G827" s="241"/>
      <c r="H827" s="242"/>
      <c r="I827"/>
      <c r="J827"/>
      <c r="K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</row>
    <row r="828" spans="2:147" s="9" customFormat="1" x14ac:dyDescent="0.2">
      <c r="B828"/>
      <c r="C828"/>
      <c r="D828" s="65"/>
      <c r="E828" s="65"/>
      <c r="F828" s="8"/>
      <c r="G828" s="241"/>
      <c r="H828" s="242"/>
      <c r="I828"/>
      <c r="J828"/>
      <c r="K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</row>
    <row r="829" spans="2:147" s="9" customFormat="1" x14ac:dyDescent="0.2">
      <c r="B829"/>
      <c r="C829"/>
      <c r="D829" s="65"/>
      <c r="E829" s="65"/>
      <c r="F829" s="8"/>
      <c r="G829" s="241"/>
      <c r="H829" s="242"/>
      <c r="I829"/>
      <c r="J829"/>
      <c r="K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</row>
    <row r="830" spans="2:147" s="9" customFormat="1" x14ac:dyDescent="0.2">
      <c r="B830"/>
      <c r="C830"/>
      <c r="D830" s="65"/>
      <c r="E830" s="65"/>
      <c r="F830" s="8"/>
      <c r="G830" s="241"/>
      <c r="H830" s="242"/>
      <c r="I830"/>
      <c r="J830"/>
      <c r="K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</row>
    <row r="831" spans="2:147" s="9" customFormat="1" x14ac:dyDescent="0.2">
      <c r="B831"/>
      <c r="C831"/>
      <c r="D831" s="65"/>
      <c r="E831" s="65"/>
      <c r="F831" s="8"/>
      <c r="G831" s="241"/>
      <c r="H831" s="242"/>
      <c r="I831"/>
      <c r="J831"/>
      <c r="K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</row>
    <row r="832" spans="2:147" s="9" customFormat="1" x14ac:dyDescent="0.2">
      <c r="B832"/>
      <c r="C832"/>
      <c r="D832" s="65"/>
      <c r="E832" s="65"/>
      <c r="F832" s="8"/>
      <c r="G832" s="241"/>
      <c r="H832" s="242"/>
      <c r="I832"/>
      <c r="J832"/>
      <c r="K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</row>
    <row r="833" spans="2:147" s="9" customFormat="1" x14ac:dyDescent="0.2">
      <c r="B833"/>
      <c r="C833"/>
      <c r="D833" s="65"/>
      <c r="E833" s="65"/>
      <c r="F833" s="8"/>
      <c r="G833" s="241"/>
      <c r="H833" s="242"/>
      <c r="I833"/>
      <c r="J833"/>
      <c r="K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</row>
    <row r="834" spans="2:147" s="9" customFormat="1" x14ac:dyDescent="0.2">
      <c r="B834"/>
      <c r="C834"/>
      <c r="D834" s="65"/>
      <c r="E834" s="65"/>
      <c r="F834" s="8"/>
      <c r="G834" s="241"/>
      <c r="H834" s="242"/>
      <c r="I834"/>
      <c r="J834"/>
      <c r="K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</row>
    <row r="835" spans="2:147" s="9" customFormat="1" x14ac:dyDescent="0.2">
      <c r="B835"/>
      <c r="C835"/>
      <c r="D835" s="65"/>
      <c r="E835" s="65"/>
      <c r="F835" s="8"/>
      <c r="G835" s="241"/>
      <c r="H835" s="242"/>
      <c r="I835"/>
      <c r="J835"/>
      <c r="K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</row>
    <row r="836" spans="2:147" s="9" customFormat="1" x14ac:dyDescent="0.2">
      <c r="B836"/>
      <c r="C836"/>
      <c r="D836" s="65"/>
      <c r="E836" s="65"/>
      <c r="F836" s="8"/>
      <c r="G836" s="241"/>
      <c r="H836" s="242"/>
      <c r="I836"/>
      <c r="J836"/>
      <c r="K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</row>
    <row r="837" spans="2:147" s="9" customFormat="1" x14ac:dyDescent="0.2">
      <c r="B837"/>
      <c r="C837"/>
      <c r="D837" s="65"/>
      <c r="E837" s="65"/>
      <c r="F837" s="8"/>
      <c r="G837" s="241"/>
      <c r="H837" s="242"/>
      <c r="I837"/>
      <c r="J837"/>
      <c r="K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</row>
    <row r="838" spans="2:147" s="9" customFormat="1" x14ac:dyDescent="0.2">
      <c r="B838"/>
      <c r="C838"/>
      <c r="D838" s="65"/>
      <c r="E838" s="65"/>
      <c r="F838" s="8"/>
      <c r="G838" s="241"/>
      <c r="H838" s="242"/>
      <c r="I838"/>
      <c r="J838"/>
      <c r="K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</row>
    <row r="839" spans="2:147" s="9" customFormat="1" x14ac:dyDescent="0.2">
      <c r="B839"/>
      <c r="C839"/>
      <c r="D839" s="65"/>
      <c r="E839" s="65"/>
      <c r="F839" s="8"/>
      <c r="G839" s="241"/>
      <c r="H839" s="242"/>
      <c r="I839"/>
      <c r="J839"/>
      <c r="K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</row>
    <row r="840" spans="2:147" s="9" customFormat="1" x14ac:dyDescent="0.2">
      <c r="B840"/>
      <c r="C840"/>
      <c r="D840" s="65"/>
      <c r="E840" s="65"/>
      <c r="F840" s="8"/>
      <c r="G840" s="241"/>
      <c r="H840" s="242"/>
      <c r="I840"/>
      <c r="J840"/>
      <c r="K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</row>
    <row r="841" spans="2:147" s="9" customFormat="1" x14ac:dyDescent="0.2">
      <c r="B841"/>
      <c r="C841"/>
      <c r="D841" s="65"/>
      <c r="E841" s="65"/>
      <c r="F841" s="8"/>
      <c r="G841" s="241"/>
      <c r="H841" s="242"/>
      <c r="I841"/>
      <c r="J841"/>
      <c r="K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</row>
    <row r="842" spans="2:147" s="9" customFormat="1" x14ac:dyDescent="0.2">
      <c r="B842"/>
      <c r="C842"/>
      <c r="D842" s="65"/>
      <c r="E842" s="65"/>
      <c r="F842" s="8"/>
      <c r="G842" s="241"/>
      <c r="H842" s="242"/>
      <c r="I842"/>
      <c r="J842"/>
      <c r="K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</row>
    <row r="843" spans="2:147" s="9" customFormat="1" x14ac:dyDescent="0.2">
      <c r="B843"/>
      <c r="C843"/>
      <c r="D843" s="65"/>
      <c r="E843" s="65"/>
      <c r="F843" s="8"/>
      <c r="G843" s="241"/>
      <c r="H843" s="242"/>
      <c r="I843"/>
      <c r="J843"/>
      <c r="K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</row>
    <row r="844" spans="2:147" s="9" customFormat="1" x14ac:dyDescent="0.2">
      <c r="B844"/>
      <c r="C844"/>
      <c r="D844" s="65"/>
      <c r="E844" s="65"/>
      <c r="F844" s="8"/>
      <c r="G844" s="241"/>
      <c r="H844" s="242"/>
      <c r="I844"/>
      <c r="J844"/>
      <c r="K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</row>
    <row r="845" spans="2:147" s="9" customFormat="1" x14ac:dyDescent="0.2">
      <c r="B845"/>
      <c r="C845"/>
      <c r="D845" s="65"/>
      <c r="E845" s="65"/>
      <c r="F845" s="8"/>
      <c r="G845" s="241"/>
      <c r="H845" s="242"/>
      <c r="I845"/>
      <c r="J845"/>
      <c r="K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</row>
    <row r="846" spans="2:147" s="9" customFormat="1" x14ac:dyDescent="0.2">
      <c r="B846"/>
      <c r="C846"/>
      <c r="D846" s="65"/>
      <c r="E846" s="65"/>
      <c r="F846" s="8"/>
      <c r="G846" s="241"/>
      <c r="H846" s="242"/>
      <c r="I846"/>
      <c r="J846"/>
      <c r="K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</row>
    <row r="847" spans="2:147" s="9" customFormat="1" x14ac:dyDescent="0.2">
      <c r="B847"/>
      <c r="C847"/>
      <c r="D847" s="65"/>
      <c r="E847" s="65"/>
      <c r="F847" s="8"/>
      <c r="G847" s="241"/>
      <c r="H847" s="242"/>
      <c r="I847"/>
      <c r="J847"/>
      <c r="K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</row>
    <row r="848" spans="2:147" s="9" customFormat="1" x14ac:dyDescent="0.2">
      <c r="B848"/>
      <c r="C848"/>
      <c r="D848" s="65"/>
      <c r="E848" s="65"/>
      <c r="F848" s="8"/>
      <c r="G848" s="241"/>
      <c r="H848" s="242"/>
      <c r="I848"/>
      <c r="J848"/>
      <c r="K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</row>
    <row r="849" spans="2:147" s="9" customFormat="1" x14ac:dyDescent="0.2">
      <c r="B849"/>
      <c r="C849"/>
      <c r="D849" s="65"/>
      <c r="E849" s="65"/>
      <c r="F849" s="8"/>
      <c r="G849" s="241"/>
      <c r="H849" s="242"/>
      <c r="I849"/>
      <c r="J849"/>
      <c r="K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</row>
    <row r="850" spans="2:147" s="9" customFormat="1" x14ac:dyDescent="0.2">
      <c r="B850"/>
      <c r="C850"/>
      <c r="D850" s="65"/>
      <c r="E850" s="65"/>
      <c r="F850" s="8"/>
      <c r="G850" s="241"/>
      <c r="H850" s="242"/>
      <c r="I850"/>
      <c r="J850"/>
      <c r="K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</row>
    <row r="851" spans="2:147" s="9" customFormat="1" x14ac:dyDescent="0.2">
      <c r="B851"/>
      <c r="C851"/>
      <c r="D851" s="65"/>
      <c r="E851" s="65"/>
      <c r="F851" s="8"/>
      <c r="G851" s="241"/>
      <c r="H851" s="242"/>
      <c r="I851"/>
      <c r="J851"/>
      <c r="K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</row>
    <row r="852" spans="2:147" s="9" customFormat="1" x14ac:dyDescent="0.2">
      <c r="B852"/>
      <c r="C852"/>
      <c r="D852" s="65"/>
      <c r="E852" s="65"/>
      <c r="F852" s="8"/>
      <c r="G852" s="241"/>
      <c r="H852" s="242"/>
      <c r="I852"/>
      <c r="J852"/>
      <c r="K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</row>
    <row r="853" spans="2:147" s="9" customFormat="1" x14ac:dyDescent="0.2">
      <c r="B853"/>
      <c r="C853"/>
      <c r="D853" s="65"/>
      <c r="E853" s="65"/>
      <c r="F853" s="8"/>
      <c r="G853" s="241"/>
      <c r="H853" s="242"/>
      <c r="I853"/>
      <c r="J853"/>
      <c r="K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</row>
    <row r="854" spans="2:147" s="9" customFormat="1" x14ac:dyDescent="0.2">
      <c r="B854"/>
      <c r="C854"/>
      <c r="D854" s="65"/>
      <c r="E854" s="65"/>
      <c r="F854" s="8"/>
      <c r="G854" s="241"/>
      <c r="H854" s="242"/>
      <c r="I854"/>
      <c r="J854"/>
      <c r="K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</row>
    <row r="855" spans="2:147" s="9" customFormat="1" x14ac:dyDescent="0.2">
      <c r="B855"/>
      <c r="C855"/>
      <c r="D855" s="65"/>
      <c r="E855" s="65"/>
      <c r="F855" s="8"/>
      <c r="G855" s="241"/>
      <c r="H855" s="242"/>
      <c r="I855"/>
      <c r="J855"/>
      <c r="K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</row>
    <row r="856" spans="2:147" s="9" customFormat="1" x14ac:dyDescent="0.2">
      <c r="B856"/>
      <c r="C856"/>
      <c r="D856" s="65"/>
      <c r="E856" s="65"/>
      <c r="F856" s="8"/>
      <c r="G856" s="241"/>
      <c r="H856" s="242"/>
      <c r="I856"/>
      <c r="J856"/>
      <c r="K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</row>
    <row r="857" spans="2:147" s="9" customFormat="1" x14ac:dyDescent="0.2">
      <c r="B857"/>
      <c r="C857"/>
      <c r="D857" s="65"/>
      <c r="E857" s="65"/>
      <c r="F857" s="8"/>
      <c r="G857" s="241"/>
      <c r="H857" s="242"/>
      <c r="I857"/>
      <c r="J857"/>
      <c r="K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</row>
    <row r="858" spans="2:147" s="9" customFormat="1" x14ac:dyDescent="0.2">
      <c r="B858"/>
      <c r="C858"/>
      <c r="D858" s="65"/>
      <c r="E858" s="65"/>
      <c r="F858" s="8"/>
      <c r="G858" s="241"/>
      <c r="H858" s="242"/>
      <c r="I858"/>
      <c r="J858"/>
      <c r="K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</row>
    <row r="859" spans="2:147" s="9" customFormat="1" x14ac:dyDescent="0.2">
      <c r="B859"/>
      <c r="C859"/>
      <c r="D859" s="65"/>
      <c r="E859" s="65"/>
      <c r="F859" s="8"/>
      <c r="G859" s="241"/>
      <c r="H859" s="242"/>
      <c r="I859"/>
      <c r="J859"/>
      <c r="K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</row>
    <row r="860" spans="2:147" s="9" customFormat="1" x14ac:dyDescent="0.2">
      <c r="B860"/>
      <c r="C860"/>
      <c r="D860" s="65"/>
      <c r="E860" s="65"/>
      <c r="F860" s="8"/>
      <c r="G860" s="241"/>
      <c r="H860" s="242"/>
      <c r="I860"/>
      <c r="J860"/>
      <c r="K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</row>
    <row r="861" spans="2:147" s="9" customFormat="1" x14ac:dyDescent="0.2">
      <c r="B861"/>
      <c r="C861"/>
      <c r="D861" s="65"/>
      <c r="E861" s="65"/>
      <c r="F861" s="8"/>
      <c r="G861" s="241"/>
      <c r="H861" s="242"/>
      <c r="I861"/>
      <c r="J861"/>
      <c r="K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</row>
    <row r="862" spans="2:147" s="9" customFormat="1" x14ac:dyDescent="0.2">
      <c r="B862"/>
      <c r="C862"/>
      <c r="D862" s="65"/>
      <c r="E862" s="65"/>
      <c r="F862" s="8"/>
      <c r="G862" s="241"/>
      <c r="H862" s="242"/>
      <c r="I862"/>
      <c r="J862"/>
      <c r="K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</row>
    <row r="863" spans="2:147" s="9" customFormat="1" x14ac:dyDescent="0.2">
      <c r="B863"/>
      <c r="C863"/>
      <c r="D863" s="65"/>
      <c r="E863" s="65"/>
      <c r="F863" s="8"/>
      <c r="G863" s="241"/>
      <c r="H863" s="242"/>
      <c r="I863"/>
      <c r="J863"/>
      <c r="K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</row>
    <row r="864" spans="2:147" s="9" customFormat="1" x14ac:dyDescent="0.2">
      <c r="B864"/>
      <c r="C864"/>
      <c r="D864" s="65"/>
      <c r="E864" s="65"/>
      <c r="F864" s="8"/>
      <c r="G864" s="241"/>
      <c r="H864" s="242"/>
      <c r="I864"/>
      <c r="J864"/>
      <c r="K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</row>
    <row r="865" spans="2:147" s="9" customFormat="1" x14ac:dyDescent="0.2">
      <c r="B865"/>
      <c r="C865"/>
      <c r="D865" s="65"/>
      <c r="E865" s="65"/>
      <c r="F865" s="8"/>
      <c r="G865" s="241"/>
      <c r="H865" s="242"/>
      <c r="I865"/>
      <c r="J865"/>
      <c r="K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</row>
    <row r="866" spans="2:147" s="9" customFormat="1" x14ac:dyDescent="0.2">
      <c r="B866"/>
      <c r="C866"/>
      <c r="D866" s="65"/>
      <c r="E866" s="65"/>
      <c r="F866" s="8"/>
      <c r="G866" s="241"/>
      <c r="H866" s="242"/>
      <c r="I866"/>
      <c r="J866"/>
      <c r="K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</row>
    <row r="867" spans="2:147" s="9" customFormat="1" x14ac:dyDescent="0.2">
      <c r="B867"/>
      <c r="C867"/>
      <c r="D867" s="65"/>
      <c r="E867" s="65"/>
      <c r="F867" s="8"/>
      <c r="G867" s="241"/>
      <c r="H867" s="242"/>
      <c r="I867"/>
      <c r="J867"/>
      <c r="K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</row>
    <row r="868" spans="2:147" s="9" customFormat="1" x14ac:dyDescent="0.2">
      <c r="B868"/>
      <c r="C868"/>
      <c r="D868" s="65"/>
      <c r="E868" s="65"/>
      <c r="F868" s="8"/>
      <c r="G868" s="241"/>
      <c r="H868" s="242"/>
      <c r="I868"/>
      <c r="J868"/>
      <c r="K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</row>
    <row r="869" spans="2:147" s="9" customFormat="1" x14ac:dyDescent="0.2">
      <c r="B869"/>
      <c r="C869"/>
      <c r="D869" s="65"/>
      <c r="E869" s="65"/>
      <c r="F869" s="8"/>
      <c r="G869" s="241"/>
      <c r="H869" s="242"/>
      <c r="I869"/>
      <c r="J869"/>
      <c r="K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</row>
    <row r="870" spans="2:147" s="9" customFormat="1" x14ac:dyDescent="0.2">
      <c r="B870"/>
      <c r="C870"/>
      <c r="D870" s="65"/>
      <c r="E870" s="65"/>
      <c r="F870" s="8"/>
      <c r="G870" s="241"/>
      <c r="H870" s="242"/>
      <c r="I870"/>
      <c r="J870"/>
      <c r="K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</row>
    <row r="871" spans="2:147" s="9" customFormat="1" x14ac:dyDescent="0.2">
      <c r="B871"/>
      <c r="C871"/>
      <c r="D871" s="65"/>
      <c r="E871" s="65"/>
      <c r="F871" s="8"/>
      <c r="G871" s="241"/>
      <c r="H871" s="242"/>
      <c r="I871"/>
      <c r="J871"/>
      <c r="K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</row>
    <row r="872" spans="2:147" s="9" customFormat="1" x14ac:dyDescent="0.2">
      <c r="B872"/>
      <c r="C872"/>
      <c r="D872" s="65"/>
      <c r="E872" s="65"/>
      <c r="F872" s="8"/>
      <c r="G872" s="241"/>
      <c r="H872" s="242"/>
      <c r="I872"/>
      <c r="J872"/>
      <c r="K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</row>
    <row r="873" spans="2:147" s="9" customFormat="1" x14ac:dyDescent="0.2">
      <c r="B873"/>
      <c r="C873"/>
      <c r="D873" s="65"/>
      <c r="E873" s="65"/>
      <c r="F873" s="8"/>
      <c r="G873" s="241"/>
      <c r="H873" s="242"/>
      <c r="I873"/>
      <c r="J873"/>
      <c r="K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</row>
    <row r="874" spans="2:147" s="9" customFormat="1" x14ac:dyDescent="0.2">
      <c r="B874"/>
      <c r="C874"/>
      <c r="D874" s="65"/>
      <c r="E874" s="65"/>
      <c r="F874" s="8"/>
      <c r="G874" s="241"/>
      <c r="H874" s="242"/>
      <c r="I874"/>
      <c r="J874"/>
      <c r="K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</row>
    <row r="875" spans="2:147" s="9" customFormat="1" x14ac:dyDescent="0.2">
      <c r="B875"/>
      <c r="C875"/>
      <c r="D875" s="65"/>
      <c r="E875" s="65"/>
      <c r="F875" s="8"/>
      <c r="G875" s="241"/>
      <c r="H875" s="242"/>
      <c r="I875"/>
      <c r="J875"/>
      <c r="K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</row>
    <row r="876" spans="2:147" s="9" customFormat="1" x14ac:dyDescent="0.2">
      <c r="B876"/>
      <c r="C876"/>
      <c r="D876" s="65"/>
      <c r="E876" s="65"/>
      <c r="F876" s="8"/>
      <c r="G876" s="241"/>
      <c r="H876" s="242"/>
      <c r="I876"/>
      <c r="J876"/>
      <c r="K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</row>
    <row r="877" spans="2:147" s="9" customFormat="1" x14ac:dyDescent="0.2">
      <c r="B877"/>
      <c r="C877"/>
      <c r="D877" s="65"/>
      <c r="E877" s="65"/>
      <c r="F877" s="8"/>
      <c r="G877" s="241"/>
      <c r="H877" s="242"/>
      <c r="I877"/>
      <c r="J877"/>
      <c r="K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</row>
    <row r="878" spans="2:147" s="9" customFormat="1" x14ac:dyDescent="0.2">
      <c r="B878"/>
      <c r="C878"/>
      <c r="D878" s="65"/>
      <c r="E878" s="65"/>
      <c r="F878" s="8"/>
      <c r="G878" s="241"/>
      <c r="H878" s="242"/>
      <c r="I878"/>
      <c r="J878"/>
      <c r="K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</row>
    <row r="879" spans="2:147" s="9" customFormat="1" x14ac:dyDescent="0.2">
      <c r="B879"/>
      <c r="C879"/>
      <c r="D879" s="65"/>
      <c r="E879" s="65"/>
      <c r="F879" s="8"/>
      <c r="G879" s="241"/>
      <c r="H879" s="242"/>
      <c r="I879"/>
      <c r="J879"/>
      <c r="K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</row>
    <row r="880" spans="2:147" s="9" customFormat="1" x14ac:dyDescent="0.2">
      <c r="B880"/>
      <c r="C880"/>
      <c r="D880" s="65"/>
      <c r="E880" s="65"/>
      <c r="F880" s="8"/>
      <c r="G880" s="241"/>
      <c r="H880" s="242"/>
      <c r="I880"/>
      <c r="J880"/>
      <c r="K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</row>
    <row r="881" spans="2:147" s="9" customFormat="1" x14ac:dyDescent="0.2">
      <c r="B881"/>
      <c r="C881"/>
      <c r="D881" s="65"/>
      <c r="E881" s="65"/>
      <c r="F881" s="8"/>
      <c r="G881" s="241"/>
      <c r="H881" s="242"/>
      <c r="I881"/>
      <c r="J881"/>
      <c r="K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</row>
    <row r="882" spans="2:147" s="9" customFormat="1" x14ac:dyDescent="0.2">
      <c r="B882"/>
      <c r="C882"/>
      <c r="D882" s="65"/>
      <c r="E882" s="65"/>
      <c r="F882" s="8"/>
      <c r="G882" s="241"/>
      <c r="H882" s="242"/>
      <c r="I882"/>
      <c r="J882"/>
      <c r="K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</row>
    <row r="883" spans="2:147" s="9" customFormat="1" x14ac:dyDescent="0.2">
      <c r="B883"/>
      <c r="C883"/>
      <c r="D883" s="65"/>
      <c r="E883" s="65"/>
      <c r="F883" s="8"/>
      <c r="G883" s="241"/>
      <c r="H883" s="242"/>
      <c r="I883"/>
      <c r="J883"/>
      <c r="K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</row>
    <row r="884" spans="2:147" s="9" customFormat="1" x14ac:dyDescent="0.2">
      <c r="B884"/>
      <c r="C884"/>
      <c r="D884" s="65"/>
      <c r="E884" s="65"/>
      <c r="F884" s="8"/>
      <c r="G884" s="241"/>
      <c r="H884" s="242"/>
      <c r="I884"/>
      <c r="J884"/>
      <c r="K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</row>
    <row r="885" spans="2:147" s="9" customFormat="1" x14ac:dyDescent="0.2">
      <c r="B885"/>
      <c r="C885"/>
      <c r="D885" s="65"/>
      <c r="E885" s="65"/>
      <c r="F885" s="8"/>
      <c r="G885" s="241"/>
      <c r="H885" s="242"/>
      <c r="I885"/>
      <c r="J885"/>
      <c r="K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</row>
    <row r="886" spans="2:147" s="9" customFormat="1" x14ac:dyDescent="0.2">
      <c r="B886"/>
      <c r="C886"/>
      <c r="D886" s="65"/>
      <c r="E886" s="65"/>
      <c r="F886" s="8"/>
      <c r="G886" s="241"/>
      <c r="H886" s="242"/>
      <c r="I886"/>
      <c r="J886"/>
      <c r="K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</row>
    <row r="887" spans="2:147" s="9" customFormat="1" x14ac:dyDescent="0.2">
      <c r="B887"/>
      <c r="C887"/>
      <c r="D887" s="65"/>
      <c r="E887" s="65"/>
      <c r="F887" s="8"/>
      <c r="G887" s="241"/>
      <c r="H887" s="242"/>
      <c r="I887"/>
      <c r="J887"/>
      <c r="K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</row>
    <row r="888" spans="2:147" s="9" customFormat="1" x14ac:dyDescent="0.2">
      <c r="B888"/>
      <c r="C888"/>
      <c r="D888" s="65"/>
      <c r="E888" s="65"/>
      <c r="F888" s="8"/>
      <c r="G888" s="241"/>
      <c r="H888" s="242"/>
      <c r="I888"/>
      <c r="J888"/>
      <c r="K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</row>
    <row r="889" spans="2:147" s="9" customFormat="1" x14ac:dyDescent="0.2">
      <c r="B889"/>
      <c r="C889"/>
      <c r="D889" s="65"/>
      <c r="E889" s="65"/>
      <c r="F889" s="8"/>
      <c r="G889" s="241"/>
      <c r="H889" s="242"/>
      <c r="I889"/>
      <c r="J889"/>
      <c r="K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</row>
    <row r="890" spans="2:147" s="9" customFormat="1" x14ac:dyDescent="0.2">
      <c r="B890"/>
      <c r="C890"/>
      <c r="D890" s="65"/>
      <c r="E890" s="65"/>
      <c r="F890" s="8"/>
      <c r="G890" s="241"/>
      <c r="H890" s="242"/>
      <c r="I890"/>
      <c r="J890"/>
      <c r="K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</row>
    <row r="891" spans="2:147" s="9" customFormat="1" x14ac:dyDescent="0.2">
      <c r="B891"/>
      <c r="C891"/>
      <c r="D891" s="65"/>
      <c r="E891" s="65"/>
      <c r="F891" s="8"/>
      <c r="G891" s="241"/>
      <c r="H891" s="242"/>
      <c r="I891"/>
      <c r="J891"/>
      <c r="K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</row>
    <row r="892" spans="2:147" s="9" customFormat="1" x14ac:dyDescent="0.2">
      <c r="B892"/>
      <c r="C892"/>
      <c r="D892" s="65"/>
      <c r="E892" s="65"/>
      <c r="F892" s="8"/>
      <c r="G892" s="241"/>
      <c r="H892" s="242"/>
      <c r="I892"/>
      <c r="J892"/>
      <c r="K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</row>
    <row r="893" spans="2:147" s="9" customFormat="1" x14ac:dyDescent="0.2">
      <c r="B893"/>
      <c r="C893"/>
      <c r="D893" s="65"/>
      <c r="E893" s="65"/>
      <c r="F893" s="8"/>
      <c r="G893" s="241"/>
      <c r="H893" s="242"/>
      <c r="I893"/>
      <c r="J893"/>
      <c r="K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</row>
    <row r="894" spans="2:147" s="9" customFormat="1" x14ac:dyDescent="0.2">
      <c r="B894"/>
      <c r="C894"/>
      <c r="D894" s="65"/>
      <c r="E894" s="65"/>
      <c r="F894" s="8"/>
      <c r="G894" s="241"/>
      <c r="H894" s="242"/>
      <c r="I894"/>
      <c r="J894"/>
      <c r="K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</row>
    <row r="895" spans="2:147" s="9" customFormat="1" x14ac:dyDescent="0.2">
      <c r="B895"/>
      <c r="C895"/>
      <c r="D895" s="65"/>
      <c r="E895" s="65"/>
      <c r="F895" s="8"/>
      <c r="G895" s="241"/>
      <c r="H895" s="242"/>
      <c r="I895"/>
      <c r="J895"/>
      <c r="K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</row>
    <row r="896" spans="2:147" s="9" customFormat="1" x14ac:dyDescent="0.2">
      <c r="B896"/>
      <c r="C896"/>
      <c r="D896" s="65"/>
      <c r="E896" s="65"/>
      <c r="F896" s="8"/>
      <c r="G896" s="241"/>
      <c r="H896" s="242"/>
      <c r="I896"/>
      <c r="J896"/>
      <c r="K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</row>
    <row r="897" spans="2:147" s="9" customFormat="1" x14ac:dyDescent="0.2">
      <c r="B897"/>
      <c r="C897"/>
      <c r="D897" s="65"/>
      <c r="E897" s="65"/>
      <c r="F897" s="8"/>
      <c r="G897" s="241"/>
      <c r="H897" s="242"/>
      <c r="I897"/>
      <c r="J897"/>
      <c r="K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</row>
    <row r="898" spans="2:147" s="9" customFormat="1" x14ac:dyDescent="0.2">
      <c r="B898"/>
      <c r="C898"/>
      <c r="D898" s="65"/>
      <c r="E898" s="65"/>
      <c r="F898" s="8"/>
      <c r="G898" s="241"/>
      <c r="H898" s="242"/>
      <c r="I898"/>
      <c r="J898"/>
      <c r="K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</row>
    <row r="899" spans="2:147" s="9" customFormat="1" x14ac:dyDescent="0.2">
      <c r="B899"/>
      <c r="C899"/>
      <c r="D899" s="65"/>
      <c r="E899" s="65"/>
      <c r="F899" s="8"/>
      <c r="G899" s="241"/>
      <c r="H899" s="242"/>
      <c r="I899"/>
      <c r="J899"/>
      <c r="K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</row>
    <row r="900" spans="2:147" s="9" customFormat="1" x14ac:dyDescent="0.2">
      <c r="B900"/>
      <c r="C900"/>
      <c r="D900" s="65"/>
      <c r="E900" s="65"/>
      <c r="F900" s="8"/>
      <c r="G900" s="241"/>
      <c r="H900" s="242"/>
      <c r="I900"/>
      <c r="J900"/>
      <c r="K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</row>
    <row r="901" spans="2:147" s="9" customFormat="1" x14ac:dyDescent="0.2">
      <c r="B901"/>
      <c r="C901"/>
      <c r="D901" s="65"/>
      <c r="E901" s="65"/>
      <c r="F901" s="8"/>
      <c r="G901" s="241"/>
      <c r="H901" s="242"/>
      <c r="I901"/>
      <c r="J901"/>
      <c r="K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</row>
    <row r="902" spans="2:147" s="9" customFormat="1" x14ac:dyDescent="0.2">
      <c r="B902"/>
      <c r="C902"/>
      <c r="D902" s="65"/>
      <c r="E902" s="65"/>
      <c r="F902" s="8"/>
      <c r="G902" s="241"/>
      <c r="H902" s="242"/>
      <c r="I902"/>
      <c r="J902"/>
      <c r="K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</row>
    <row r="903" spans="2:147" s="9" customFormat="1" x14ac:dyDescent="0.2">
      <c r="B903"/>
      <c r="C903"/>
      <c r="D903" s="65"/>
      <c r="E903" s="65"/>
      <c r="F903" s="8"/>
      <c r="G903" s="241"/>
      <c r="H903" s="242"/>
      <c r="I903"/>
      <c r="J903"/>
      <c r="K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</row>
    <row r="904" spans="2:147" s="9" customFormat="1" x14ac:dyDescent="0.2">
      <c r="B904"/>
      <c r="C904"/>
      <c r="D904" s="65"/>
      <c r="E904" s="65"/>
      <c r="F904" s="8"/>
      <c r="G904" s="241"/>
      <c r="H904" s="242"/>
      <c r="I904"/>
      <c r="J904"/>
      <c r="K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</row>
    <row r="905" spans="2:147" s="9" customFormat="1" x14ac:dyDescent="0.2">
      <c r="B905"/>
      <c r="C905"/>
      <c r="D905" s="65"/>
      <c r="E905" s="65"/>
      <c r="F905" s="8"/>
      <c r="G905" s="241"/>
      <c r="H905" s="242"/>
      <c r="I905"/>
      <c r="J905"/>
      <c r="K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</row>
    <row r="906" spans="2:147" s="9" customFormat="1" x14ac:dyDescent="0.2">
      <c r="B906"/>
      <c r="C906"/>
      <c r="D906" s="65"/>
      <c r="E906" s="65"/>
      <c r="F906" s="8"/>
      <c r="G906" s="241"/>
      <c r="H906" s="242"/>
      <c r="I906"/>
      <c r="J906"/>
      <c r="K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</row>
    <row r="907" spans="2:147" s="9" customFormat="1" x14ac:dyDescent="0.2">
      <c r="B907"/>
      <c r="C907"/>
      <c r="D907" s="65"/>
      <c r="E907" s="65"/>
      <c r="F907" s="8"/>
      <c r="G907" s="241"/>
      <c r="H907" s="242"/>
      <c r="I907"/>
      <c r="J907"/>
      <c r="K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</row>
    <row r="908" spans="2:147" s="9" customFormat="1" x14ac:dyDescent="0.2">
      <c r="B908"/>
      <c r="C908"/>
      <c r="D908" s="65"/>
      <c r="E908" s="65"/>
      <c r="F908" s="8"/>
      <c r="G908" s="241"/>
      <c r="H908" s="242"/>
      <c r="I908"/>
      <c r="J908"/>
      <c r="K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</row>
    <row r="909" spans="2:147" s="9" customFormat="1" x14ac:dyDescent="0.2">
      <c r="B909"/>
      <c r="C909"/>
      <c r="D909" s="65"/>
      <c r="E909" s="65"/>
      <c r="F909" s="8"/>
      <c r="G909" s="241"/>
      <c r="H909" s="242"/>
      <c r="I909"/>
      <c r="J909"/>
      <c r="K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</row>
    <row r="910" spans="2:147" s="9" customFormat="1" x14ac:dyDescent="0.2">
      <c r="B910"/>
      <c r="C910"/>
      <c r="D910" s="65"/>
      <c r="E910" s="65"/>
      <c r="F910" s="8"/>
      <c r="G910" s="241"/>
      <c r="H910" s="242"/>
      <c r="I910"/>
      <c r="J910"/>
      <c r="K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</row>
    <row r="911" spans="2:147" s="9" customFormat="1" x14ac:dyDescent="0.2">
      <c r="B911"/>
      <c r="C911"/>
      <c r="D911" s="65"/>
      <c r="E911" s="65"/>
      <c r="F911" s="8"/>
      <c r="G911" s="241"/>
      <c r="H911" s="242"/>
      <c r="I911"/>
      <c r="J911"/>
      <c r="K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</row>
    <row r="912" spans="2:147" s="9" customFormat="1" x14ac:dyDescent="0.2">
      <c r="B912"/>
      <c r="C912"/>
      <c r="D912" s="65"/>
      <c r="E912" s="65"/>
      <c r="F912" s="8"/>
      <c r="G912" s="241"/>
      <c r="H912" s="242"/>
      <c r="I912"/>
      <c r="J912"/>
      <c r="K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</row>
    <row r="913" spans="2:147" s="9" customFormat="1" x14ac:dyDescent="0.2">
      <c r="B913"/>
      <c r="C913"/>
      <c r="D913" s="65"/>
      <c r="E913" s="65"/>
      <c r="F913" s="8"/>
      <c r="G913" s="241"/>
      <c r="H913" s="242"/>
      <c r="I913"/>
      <c r="J913"/>
      <c r="K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</row>
    <row r="914" spans="2:147" s="9" customFormat="1" x14ac:dyDescent="0.2">
      <c r="B914"/>
      <c r="C914"/>
      <c r="D914" s="65"/>
      <c r="E914" s="65"/>
      <c r="F914" s="8"/>
      <c r="G914" s="241"/>
      <c r="H914" s="242"/>
      <c r="I914"/>
      <c r="J914"/>
      <c r="K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</row>
    <row r="915" spans="2:147" s="9" customFormat="1" x14ac:dyDescent="0.2">
      <c r="B915"/>
      <c r="C915"/>
      <c r="D915" s="65"/>
      <c r="E915" s="65"/>
      <c r="F915" s="8"/>
      <c r="G915" s="241"/>
      <c r="H915" s="242"/>
      <c r="I915"/>
      <c r="J915"/>
      <c r="K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</row>
    <row r="916" spans="2:147" s="9" customFormat="1" x14ac:dyDescent="0.2">
      <c r="B916"/>
      <c r="C916"/>
      <c r="D916" s="65"/>
      <c r="E916" s="65"/>
      <c r="F916" s="8"/>
      <c r="G916" s="241"/>
      <c r="H916" s="242"/>
      <c r="I916"/>
      <c r="J916"/>
      <c r="K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</row>
    <row r="917" spans="2:147" s="9" customFormat="1" x14ac:dyDescent="0.2">
      <c r="B917"/>
      <c r="C917"/>
      <c r="D917" s="65"/>
      <c r="E917" s="65"/>
      <c r="F917" s="8"/>
      <c r="G917" s="241"/>
      <c r="H917" s="242"/>
      <c r="I917"/>
      <c r="J917"/>
      <c r="K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</row>
    <row r="918" spans="2:147" s="9" customFormat="1" x14ac:dyDescent="0.2">
      <c r="B918"/>
      <c r="C918"/>
      <c r="D918" s="65"/>
      <c r="E918" s="65"/>
      <c r="F918" s="8"/>
      <c r="G918" s="241"/>
      <c r="H918" s="242"/>
      <c r="I918"/>
      <c r="J918"/>
      <c r="K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</row>
    <row r="919" spans="2:147" s="9" customFormat="1" x14ac:dyDescent="0.2">
      <c r="B919"/>
      <c r="C919"/>
      <c r="D919" s="65"/>
      <c r="E919" s="65"/>
      <c r="F919" s="8"/>
      <c r="G919" s="241"/>
      <c r="H919" s="242"/>
      <c r="I919"/>
      <c r="J919"/>
      <c r="K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</row>
    <row r="920" spans="2:147" s="9" customFormat="1" x14ac:dyDescent="0.2">
      <c r="B920"/>
      <c r="C920"/>
      <c r="D920" s="65"/>
      <c r="E920" s="65"/>
      <c r="F920" s="8"/>
      <c r="G920" s="241"/>
      <c r="H920" s="242"/>
      <c r="I920"/>
      <c r="J920"/>
      <c r="K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</row>
    <row r="921" spans="2:147" s="9" customFormat="1" x14ac:dyDescent="0.2">
      <c r="B921"/>
      <c r="C921"/>
      <c r="D921" s="65"/>
      <c r="E921" s="65"/>
      <c r="F921" s="8"/>
      <c r="G921" s="241"/>
      <c r="H921" s="242"/>
      <c r="I921"/>
      <c r="J921"/>
      <c r="K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</row>
    <row r="922" spans="2:147" s="9" customFormat="1" x14ac:dyDescent="0.2">
      <c r="B922"/>
      <c r="C922"/>
      <c r="D922" s="65"/>
      <c r="E922" s="65"/>
      <c r="F922" s="8"/>
      <c r="G922" s="241"/>
      <c r="H922" s="242"/>
      <c r="I922"/>
      <c r="J922"/>
      <c r="K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</row>
    <row r="923" spans="2:147" s="9" customFormat="1" x14ac:dyDescent="0.2">
      <c r="B923"/>
      <c r="C923"/>
      <c r="D923" s="65"/>
      <c r="E923" s="65"/>
      <c r="F923" s="8"/>
      <c r="G923" s="241"/>
      <c r="H923" s="242"/>
      <c r="I923"/>
      <c r="J923"/>
      <c r="K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</row>
    <row r="924" spans="2:147" s="9" customFormat="1" x14ac:dyDescent="0.2">
      <c r="B924"/>
      <c r="C924"/>
      <c r="D924" s="65"/>
      <c r="E924" s="65"/>
      <c r="F924" s="8"/>
      <c r="G924" s="241"/>
      <c r="H924" s="242"/>
      <c r="I924"/>
      <c r="J924"/>
      <c r="K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</row>
    <row r="925" spans="2:147" s="9" customFormat="1" x14ac:dyDescent="0.2">
      <c r="B925"/>
      <c r="C925"/>
      <c r="D925" s="65"/>
      <c r="E925" s="65"/>
      <c r="F925" s="8"/>
      <c r="G925" s="241"/>
      <c r="H925" s="242"/>
      <c r="I925"/>
      <c r="J925"/>
      <c r="K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</row>
    <row r="926" spans="2:147" s="9" customFormat="1" x14ac:dyDescent="0.2">
      <c r="B926"/>
      <c r="C926"/>
      <c r="D926" s="65"/>
      <c r="E926" s="65"/>
      <c r="F926" s="8"/>
      <c r="G926" s="241"/>
      <c r="H926" s="242"/>
      <c r="I926"/>
      <c r="J926"/>
      <c r="K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</row>
    <row r="927" spans="2:147" s="9" customFormat="1" x14ac:dyDescent="0.2">
      <c r="B927"/>
      <c r="C927"/>
      <c r="D927" s="65"/>
      <c r="E927" s="65"/>
      <c r="F927" s="8"/>
      <c r="G927" s="241"/>
      <c r="H927" s="242"/>
      <c r="I927"/>
      <c r="J927"/>
      <c r="K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</row>
    <row r="928" spans="2:147" s="9" customFormat="1" x14ac:dyDescent="0.2">
      <c r="B928"/>
      <c r="C928"/>
      <c r="D928" s="65"/>
      <c r="E928" s="65"/>
      <c r="F928" s="8"/>
      <c r="G928" s="241"/>
      <c r="H928" s="242"/>
      <c r="I928"/>
      <c r="J928"/>
      <c r="K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</row>
    <row r="929" spans="2:147" s="9" customFormat="1" x14ac:dyDescent="0.2">
      <c r="B929"/>
      <c r="C929"/>
      <c r="D929" s="65"/>
      <c r="E929" s="65"/>
      <c r="F929" s="8"/>
      <c r="G929" s="241"/>
      <c r="H929" s="242"/>
      <c r="I929"/>
      <c r="J929"/>
      <c r="K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</row>
    <row r="930" spans="2:147" s="9" customFormat="1" x14ac:dyDescent="0.2">
      <c r="B930"/>
      <c r="C930"/>
      <c r="D930" s="65"/>
      <c r="E930" s="65"/>
      <c r="F930" s="8"/>
      <c r="G930" s="241"/>
      <c r="H930" s="242"/>
      <c r="I930"/>
      <c r="J930"/>
      <c r="K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</row>
    <row r="931" spans="2:147" s="9" customFormat="1" x14ac:dyDescent="0.2">
      <c r="B931"/>
      <c r="C931"/>
      <c r="D931" s="65"/>
      <c r="E931" s="65"/>
      <c r="F931" s="8"/>
      <c r="G931" s="241"/>
      <c r="H931" s="242"/>
      <c r="I931"/>
      <c r="J931"/>
      <c r="K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</row>
    <row r="932" spans="2:147" s="9" customFormat="1" x14ac:dyDescent="0.2">
      <c r="B932"/>
      <c r="C932"/>
      <c r="D932" s="65"/>
      <c r="E932" s="65"/>
      <c r="F932" s="8"/>
      <c r="G932" s="241"/>
      <c r="H932" s="242"/>
      <c r="I932"/>
      <c r="J932"/>
      <c r="K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</row>
    <row r="933" spans="2:147" s="9" customFormat="1" x14ac:dyDescent="0.2">
      <c r="B933"/>
      <c r="C933"/>
      <c r="D933" s="65"/>
      <c r="E933" s="65"/>
      <c r="F933" s="8"/>
      <c r="G933" s="241"/>
      <c r="H933" s="242"/>
      <c r="I933"/>
      <c r="J933"/>
      <c r="K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</row>
    <row r="934" spans="2:147" s="9" customFormat="1" x14ac:dyDescent="0.2">
      <c r="B934"/>
      <c r="C934"/>
      <c r="D934" s="65"/>
      <c r="E934" s="65"/>
      <c r="F934" s="8"/>
      <c r="G934" s="241"/>
      <c r="H934" s="242"/>
      <c r="I934"/>
      <c r="J934"/>
      <c r="K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</row>
    <row r="935" spans="2:147" s="9" customFormat="1" x14ac:dyDescent="0.2">
      <c r="B935"/>
      <c r="C935"/>
      <c r="D935" s="65"/>
      <c r="E935" s="65"/>
      <c r="F935" s="8"/>
      <c r="G935" s="241"/>
      <c r="H935" s="242"/>
      <c r="I935"/>
      <c r="J935"/>
      <c r="K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</row>
    <row r="936" spans="2:147" s="9" customFormat="1" x14ac:dyDescent="0.2">
      <c r="B936"/>
      <c r="C936"/>
      <c r="D936" s="65"/>
      <c r="E936" s="65"/>
      <c r="F936" s="8"/>
      <c r="G936" s="241"/>
      <c r="H936" s="242"/>
      <c r="I936"/>
      <c r="J936"/>
      <c r="K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</row>
    <row r="937" spans="2:147" s="9" customFormat="1" x14ac:dyDescent="0.2">
      <c r="B937"/>
      <c r="C937"/>
      <c r="D937" s="65"/>
      <c r="E937" s="65"/>
      <c r="F937" s="8"/>
      <c r="G937" s="241"/>
      <c r="H937" s="242"/>
      <c r="I937"/>
      <c r="J937"/>
      <c r="K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</row>
    <row r="938" spans="2:147" s="9" customFormat="1" x14ac:dyDescent="0.2">
      <c r="B938"/>
      <c r="C938"/>
      <c r="D938" s="65"/>
      <c r="E938" s="65"/>
      <c r="F938" s="8"/>
      <c r="G938" s="241"/>
      <c r="H938" s="242"/>
      <c r="I938"/>
      <c r="J938"/>
      <c r="K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</row>
    <row r="939" spans="2:147" s="9" customFormat="1" x14ac:dyDescent="0.2">
      <c r="B939"/>
      <c r="C939"/>
      <c r="D939" s="65"/>
      <c r="E939" s="65"/>
      <c r="F939" s="8"/>
      <c r="G939" s="241"/>
      <c r="H939" s="242"/>
      <c r="I939"/>
      <c r="J939"/>
      <c r="K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</row>
    <row r="940" spans="2:147" s="9" customFormat="1" x14ac:dyDescent="0.2">
      <c r="B940"/>
      <c r="C940"/>
      <c r="D940" s="65"/>
      <c r="E940" s="65"/>
      <c r="F940" s="8"/>
      <c r="G940" s="241"/>
      <c r="H940" s="242"/>
      <c r="I940"/>
      <c r="J940"/>
      <c r="K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</row>
    <row r="941" spans="2:147" s="9" customFormat="1" x14ac:dyDescent="0.2">
      <c r="B941"/>
      <c r="C941"/>
      <c r="D941" s="65"/>
      <c r="E941" s="65"/>
      <c r="F941" s="8"/>
      <c r="G941" s="241"/>
      <c r="H941" s="242"/>
      <c r="I941"/>
      <c r="J941"/>
      <c r="K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</row>
    <row r="942" spans="2:147" s="9" customFormat="1" x14ac:dyDescent="0.2">
      <c r="B942"/>
      <c r="C942"/>
      <c r="D942" s="65"/>
      <c r="E942" s="65"/>
      <c r="F942" s="8"/>
      <c r="G942" s="241"/>
      <c r="H942" s="242"/>
      <c r="I942"/>
      <c r="J942"/>
      <c r="K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</row>
    <row r="943" spans="2:147" s="9" customFormat="1" x14ac:dyDescent="0.2">
      <c r="B943"/>
      <c r="C943"/>
      <c r="D943" s="65"/>
      <c r="E943" s="65"/>
      <c r="F943" s="8"/>
      <c r="G943" s="241"/>
      <c r="H943" s="242"/>
      <c r="I943"/>
      <c r="J943"/>
      <c r="K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</row>
    <row r="944" spans="2:147" s="9" customFormat="1" x14ac:dyDescent="0.2">
      <c r="B944"/>
      <c r="C944"/>
      <c r="D944" s="65"/>
      <c r="E944" s="65"/>
      <c r="F944" s="8"/>
      <c r="G944" s="241"/>
      <c r="H944" s="242"/>
      <c r="I944"/>
      <c r="J944"/>
      <c r="K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</row>
    <row r="945" spans="2:147" s="9" customFormat="1" x14ac:dyDescent="0.2">
      <c r="B945"/>
      <c r="C945"/>
      <c r="D945" s="65"/>
      <c r="E945" s="65"/>
      <c r="F945" s="8"/>
      <c r="G945" s="241"/>
      <c r="H945" s="242"/>
      <c r="I945"/>
      <c r="J945"/>
      <c r="K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</row>
    <row r="946" spans="2:147" s="9" customFormat="1" x14ac:dyDescent="0.2">
      <c r="B946"/>
      <c r="C946"/>
      <c r="D946" s="65"/>
      <c r="E946" s="65"/>
      <c r="F946" s="8"/>
      <c r="G946" s="241"/>
      <c r="H946" s="242"/>
      <c r="I946"/>
      <c r="J946"/>
      <c r="K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</row>
    <row r="947" spans="2:147" s="9" customFormat="1" x14ac:dyDescent="0.2">
      <c r="B947"/>
      <c r="C947"/>
      <c r="D947" s="65"/>
      <c r="E947" s="65"/>
      <c r="F947" s="8"/>
      <c r="G947" s="241"/>
      <c r="H947" s="242"/>
      <c r="I947"/>
      <c r="J947"/>
      <c r="K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</row>
    <row r="948" spans="2:147" s="9" customFormat="1" x14ac:dyDescent="0.2">
      <c r="B948"/>
      <c r="C948"/>
      <c r="D948" s="65"/>
      <c r="E948" s="65"/>
      <c r="F948" s="8"/>
      <c r="G948" s="241"/>
      <c r="H948" s="242"/>
      <c r="I948"/>
      <c r="J948"/>
      <c r="K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</row>
    <row r="949" spans="2:147" s="9" customFormat="1" x14ac:dyDescent="0.2">
      <c r="B949"/>
      <c r="C949"/>
      <c r="D949" s="65"/>
      <c r="E949" s="65"/>
      <c r="F949" s="8"/>
      <c r="G949" s="241"/>
      <c r="H949" s="242"/>
      <c r="I949"/>
      <c r="J949"/>
      <c r="K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</row>
    <row r="950" spans="2:147" s="9" customFormat="1" x14ac:dyDescent="0.2">
      <c r="B950"/>
      <c r="C950"/>
      <c r="D950" s="65"/>
      <c r="E950" s="65"/>
      <c r="F950" s="8"/>
      <c r="G950" s="241"/>
      <c r="H950" s="242"/>
      <c r="I950"/>
      <c r="J950"/>
      <c r="K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</row>
    <row r="951" spans="2:147" s="9" customFormat="1" x14ac:dyDescent="0.2">
      <c r="B951"/>
      <c r="C951"/>
      <c r="D951" s="65"/>
      <c r="E951" s="65"/>
      <c r="F951" s="8"/>
      <c r="G951" s="241"/>
      <c r="H951" s="242"/>
      <c r="I951"/>
      <c r="J951"/>
      <c r="K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</row>
    <row r="952" spans="2:147" s="9" customFormat="1" x14ac:dyDescent="0.2">
      <c r="B952"/>
      <c r="C952"/>
      <c r="D952" s="65"/>
      <c r="E952" s="65"/>
      <c r="F952" s="8"/>
      <c r="G952" s="241"/>
      <c r="H952" s="242"/>
      <c r="I952"/>
      <c r="J952"/>
      <c r="K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</row>
    <row r="953" spans="2:147" s="9" customFormat="1" x14ac:dyDescent="0.2">
      <c r="B953"/>
      <c r="C953"/>
      <c r="D953" s="65"/>
      <c r="E953" s="65"/>
      <c r="F953" s="8"/>
      <c r="G953" s="241"/>
      <c r="H953" s="242"/>
      <c r="I953"/>
      <c r="J953"/>
      <c r="K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</row>
    <row r="954" spans="2:147" s="9" customFormat="1" x14ac:dyDescent="0.2">
      <c r="B954"/>
      <c r="C954"/>
      <c r="D954" s="65"/>
      <c r="E954" s="65"/>
      <c r="F954" s="8"/>
      <c r="G954" s="241"/>
      <c r="H954" s="242"/>
      <c r="I954"/>
      <c r="J954"/>
      <c r="K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</row>
    <row r="955" spans="2:147" s="9" customFormat="1" x14ac:dyDescent="0.2">
      <c r="B955"/>
      <c r="C955"/>
      <c r="D955" s="65"/>
      <c r="E955" s="65"/>
      <c r="F955" s="8"/>
      <c r="G955" s="241"/>
      <c r="H955" s="242"/>
      <c r="I955"/>
      <c r="J955"/>
      <c r="K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</row>
    <row r="956" spans="2:147" s="9" customFormat="1" x14ac:dyDescent="0.2">
      <c r="B956"/>
      <c r="C956"/>
      <c r="D956" s="65"/>
      <c r="E956" s="65"/>
      <c r="F956" s="8"/>
      <c r="G956" s="241"/>
      <c r="H956" s="242"/>
      <c r="I956"/>
      <c r="J956"/>
      <c r="K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</row>
    <row r="957" spans="2:147" s="9" customFormat="1" x14ac:dyDescent="0.2">
      <c r="B957"/>
      <c r="C957"/>
      <c r="D957" s="65"/>
      <c r="E957" s="65"/>
      <c r="F957" s="8"/>
      <c r="G957" s="241"/>
      <c r="H957" s="242"/>
      <c r="I957"/>
      <c r="J957"/>
      <c r="K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</row>
    <row r="958" spans="2:147" s="9" customFormat="1" x14ac:dyDescent="0.2">
      <c r="B958"/>
      <c r="C958"/>
      <c r="D958" s="65"/>
      <c r="E958" s="65"/>
      <c r="F958" s="8"/>
      <c r="G958" s="241"/>
      <c r="H958" s="242"/>
      <c r="I958"/>
      <c r="J958"/>
      <c r="K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</row>
    <row r="959" spans="2:147" s="9" customFormat="1" x14ac:dyDescent="0.2">
      <c r="B959"/>
      <c r="C959"/>
      <c r="D959" s="65"/>
      <c r="E959" s="65"/>
      <c r="F959" s="8"/>
      <c r="G959" s="241"/>
      <c r="H959" s="242"/>
      <c r="I959"/>
      <c r="J959"/>
      <c r="K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</row>
    <row r="960" spans="2:147" s="9" customFormat="1" x14ac:dyDescent="0.2">
      <c r="B960"/>
      <c r="C960"/>
      <c r="D960" s="65"/>
      <c r="E960" s="65"/>
      <c r="F960" s="8"/>
      <c r="G960" s="241"/>
      <c r="H960" s="242"/>
      <c r="I960"/>
      <c r="J960"/>
      <c r="K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</row>
    <row r="961" spans="2:147" s="9" customFormat="1" x14ac:dyDescent="0.2">
      <c r="B961"/>
      <c r="C961"/>
      <c r="D961" s="65"/>
      <c r="E961" s="65"/>
      <c r="F961" s="8"/>
      <c r="G961" s="241"/>
      <c r="H961" s="242"/>
      <c r="I961"/>
      <c r="J961"/>
      <c r="K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</row>
    <row r="962" spans="2:147" s="9" customFormat="1" x14ac:dyDescent="0.2">
      <c r="B962"/>
      <c r="C962"/>
      <c r="D962" s="65"/>
      <c r="E962" s="65"/>
      <c r="F962" s="8"/>
      <c r="G962" s="241"/>
      <c r="H962" s="242"/>
      <c r="I962"/>
      <c r="J962"/>
      <c r="K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</row>
    <row r="963" spans="2:147" s="9" customFormat="1" x14ac:dyDescent="0.2">
      <c r="B963"/>
      <c r="C963"/>
      <c r="D963" s="65"/>
      <c r="E963" s="65"/>
      <c r="F963" s="8"/>
      <c r="G963" s="241"/>
      <c r="H963" s="242"/>
      <c r="I963"/>
      <c r="J963"/>
      <c r="K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</row>
    <row r="964" spans="2:147" s="9" customFormat="1" x14ac:dyDescent="0.2">
      <c r="B964"/>
      <c r="C964"/>
      <c r="D964" s="65"/>
      <c r="E964" s="65"/>
      <c r="F964" s="8"/>
      <c r="G964" s="241"/>
      <c r="H964" s="242"/>
      <c r="I964"/>
      <c r="J964"/>
      <c r="K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</row>
    <row r="965" spans="2:147" s="9" customFormat="1" x14ac:dyDescent="0.2">
      <c r="B965"/>
      <c r="C965"/>
      <c r="D965" s="65"/>
      <c r="E965" s="65"/>
      <c r="F965" s="8"/>
      <c r="G965" s="241"/>
      <c r="H965" s="242"/>
      <c r="I965"/>
      <c r="J965"/>
      <c r="K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</row>
    <row r="966" spans="2:147" s="9" customFormat="1" x14ac:dyDescent="0.2">
      <c r="B966"/>
      <c r="C966"/>
      <c r="D966" s="65"/>
      <c r="E966" s="65"/>
      <c r="F966" s="8"/>
      <c r="G966" s="241"/>
      <c r="H966" s="242"/>
      <c r="I966"/>
      <c r="J966"/>
      <c r="K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</row>
    <row r="967" spans="2:147" s="9" customFormat="1" x14ac:dyDescent="0.2">
      <c r="B967"/>
      <c r="C967"/>
      <c r="D967" s="65"/>
      <c r="E967" s="65"/>
      <c r="F967" s="8"/>
      <c r="G967" s="241"/>
      <c r="H967" s="242"/>
      <c r="I967"/>
      <c r="J967"/>
      <c r="K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</row>
    <row r="968" spans="2:147" s="9" customFormat="1" x14ac:dyDescent="0.2">
      <c r="B968"/>
      <c r="C968"/>
      <c r="D968" s="65"/>
      <c r="E968" s="65"/>
      <c r="F968" s="8"/>
      <c r="G968" s="241"/>
      <c r="H968" s="242"/>
      <c r="I968"/>
      <c r="J968"/>
      <c r="K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</row>
    <row r="969" spans="2:147" s="9" customFormat="1" x14ac:dyDescent="0.2">
      <c r="B969"/>
      <c r="C969"/>
      <c r="D969" s="65"/>
      <c r="E969" s="65"/>
      <c r="F969" s="8"/>
      <c r="G969" s="241"/>
      <c r="H969" s="242"/>
      <c r="I969"/>
      <c r="J969"/>
      <c r="K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</row>
    <row r="970" spans="2:147" s="9" customFormat="1" x14ac:dyDescent="0.2">
      <c r="B970"/>
      <c r="C970"/>
      <c r="D970" s="65"/>
      <c r="E970" s="65"/>
      <c r="F970" s="8"/>
      <c r="G970" s="241"/>
      <c r="H970" s="242"/>
      <c r="I970"/>
      <c r="J970"/>
      <c r="K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</row>
    <row r="971" spans="2:147" s="9" customFormat="1" x14ac:dyDescent="0.2">
      <c r="B971"/>
      <c r="C971"/>
      <c r="D971" s="65"/>
      <c r="E971" s="65"/>
      <c r="F971" s="8"/>
      <c r="G971" s="241"/>
      <c r="H971" s="242"/>
      <c r="I971"/>
      <c r="J971"/>
      <c r="K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</row>
    <row r="972" spans="2:147" s="9" customFormat="1" x14ac:dyDescent="0.2">
      <c r="B972"/>
      <c r="C972"/>
      <c r="D972" s="65"/>
      <c r="E972" s="65"/>
      <c r="F972" s="8"/>
      <c r="G972" s="241"/>
      <c r="H972" s="242"/>
      <c r="I972"/>
      <c r="J972"/>
      <c r="K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</row>
    <row r="973" spans="2:147" s="9" customFormat="1" x14ac:dyDescent="0.2">
      <c r="B973"/>
      <c r="C973"/>
      <c r="D973" s="65"/>
      <c r="E973" s="65"/>
      <c r="F973" s="8"/>
      <c r="G973" s="241"/>
      <c r="H973" s="242"/>
      <c r="I973"/>
      <c r="J973"/>
      <c r="K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</row>
    <row r="974" spans="2:147" s="9" customFormat="1" x14ac:dyDescent="0.2">
      <c r="B974"/>
      <c r="C974"/>
      <c r="D974" s="65"/>
      <c r="E974" s="65"/>
      <c r="F974" s="8"/>
      <c r="G974" s="241"/>
      <c r="H974" s="242"/>
      <c r="I974"/>
      <c r="J974"/>
      <c r="K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</row>
    <row r="975" spans="2:147" s="9" customFormat="1" x14ac:dyDescent="0.2">
      <c r="B975"/>
      <c r="C975"/>
      <c r="D975" s="65"/>
      <c r="E975" s="65"/>
      <c r="F975" s="8"/>
      <c r="G975" s="241"/>
      <c r="H975" s="242"/>
      <c r="I975"/>
      <c r="J975"/>
      <c r="K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</row>
    <row r="976" spans="2:147" s="9" customFormat="1" x14ac:dyDescent="0.2">
      <c r="B976"/>
      <c r="C976"/>
      <c r="D976" s="65"/>
      <c r="E976" s="65"/>
      <c r="F976" s="8"/>
      <c r="G976" s="241"/>
      <c r="H976" s="242"/>
      <c r="I976"/>
      <c r="J976"/>
      <c r="K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</row>
    <row r="977" spans="2:147" s="9" customFormat="1" x14ac:dyDescent="0.2">
      <c r="B977"/>
      <c r="C977"/>
      <c r="D977" s="65"/>
      <c r="E977" s="65"/>
      <c r="F977" s="8"/>
      <c r="G977" s="241"/>
      <c r="H977" s="242"/>
      <c r="I977"/>
      <c r="J977"/>
      <c r="K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</row>
    <row r="978" spans="2:147" s="9" customFormat="1" x14ac:dyDescent="0.2">
      <c r="B978"/>
      <c r="C978"/>
      <c r="D978" s="65"/>
      <c r="E978" s="65"/>
      <c r="F978" s="8"/>
      <c r="G978" s="241"/>
      <c r="H978" s="242"/>
      <c r="I978"/>
      <c r="J978"/>
      <c r="K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</row>
    <row r="979" spans="2:147" s="9" customFormat="1" x14ac:dyDescent="0.2">
      <c r="B979"/>
      <c r="C979"/>
      <c r="D979" s="65"/>
      <c r="E979" s="65"/>
      <c r="F979" s="8"/>
      <c r="G979" s="241"/>
      <c r="H979" s="242"/>
      <c r="I979"/>
      <c r="J979"/>
      <c r="K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</row>
    <row r="980" spans="2:147" s="9" customFormat="1" x14ac:dyDescent="0.2">
      <c r="B980"/>
      <c r="C980"/>
      <c r="D980" s="65"/>
      <c r="E980" s="65"/>
      <c r="F980" s="8"/>
      <c r="G980" s="241"/>
      <c r="H980" s="242"/>
      <c r="I980"/>
      <c r="J980"/>
      <c r="K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</row>
    <row r="981" spans="2:147" s="9" customFormat="1" x14ac:dyDescent="0.2">
      <c r="B981"/>
      <c r="C981"/>
      <c r="D981" s="65"/>
      <c r="E981" s="65"/>
      <c r="F981" s="8"/>
      <c r="G981" s="241"/>
      <c r="H981" s="242"/>
      <c r="I981"/>
      <c r="J981"/>
      <c r="K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</row>
    <row r="982" spans="2:147" s="9" customFormat="1" x14ac:dyDescent="0.2">
      <c r="B982"/>
      <c r="C982"/>
      <c r="D982" s="65"/>
      <c r="E982" s="65"/>
      <c r="F982" s="8"/>
      <c r="G982" s="241"/>
      <c r="H982" s="242"/>
      <c r="I982"/>
      <c r="J982"/>
      <c r="K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</row>
    <row r="983" spans="2:147" s="9" customFormat="1" x14ac:dyDescent="0.2">
      <c r="B983"/>
      <c r="C983"/>
      <c r="D983" s="65"/>
      <c r="E983" s="65"/>
      <c r="F983" s="8"/>
      <c r="G983" s="241"/>
      <c r="H983" s="242"/>
      <c r="I983"/>
      <c r="J983"/>
      <c r="K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</row>
    <row r="984" spans="2:147" s="9" customFormat="1" x14ac:dyDescent="0.2">
      <c r="B984"/>
      <c r="C984"/>
      <c r="D984" s="65"/>
      <c r="E984" s="65"/>
      <c r="F984" s="8"/>
      <c r="G984" s="241"/>
      <c r="H984" s="242"/>
      <c r="I984"/>
      <c r="J984"/>
      <c r="K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</row>
    <row r="985" spans="2:147" s="9" customFormat="1" x14ac:dyDescent="0.2">
      <c r="B985"/>
      <c r="C985"/>
      <c r="D985" s="65"/>
      <c r="E985" s="65"/>
      <c r="F985" s="8"/>
      <c r="G985" s="241"/>
      <c r="H985" s="242"/>
      <c r="I985"/>
      <c r="J985"/>
      <c r="K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</row>
    <row r="986" spans="2:147" s="9" customFormat="1" x14ac:dyDescent="0.2">
      <c r="B986"/>
      <c r="C986"/>
      <c r="D986" s="65"/>
      <c r="E986" s="65"/>
      <c r="F986" s="8"/>
      <c r="G986" s="241"/>
      <c r="H986" s="242"/>
      <c r="I986"/>
      <c r="J986"/>
      <c r="K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</row>
    <row r="987" spans="2:147" s="9" customFormat="1" x14ac:dyDescent="0.2">
      <c r="B987"/>
      <c r="C987"/>
      <c r="D987" s="65"/>
      <c r="E987" s="65"/>
      <c r="F987" s="8"/>
      <c r="G987" s="241"/>
      <c r="H987" s="242"/>
      <c r="I987"/>
      <c r="J987"/>
      <c r="K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</row>
    <row r="988" spans="2:147" s="9" customFormat="1" x14ac:dyDescent="0.2">
      <c r="B988"/>
      <c r="C988"/>
      <c r="D988" s="65"/>
      <c r="E988" s="65"/>
      <c r="F988" s="8"/>
      <c r="G988" s="241"/>
      <c r="H988" s="242"/>
      <c r="I988"/>
      <c r="J988"/>
      <c r="K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</row>
    <row r="989" spans="2:147" s="9" customFormat="1" x14ac:dyDescent="0.2">
      <c r="B989"/>
      <c r="C989"/>
      <c r="D989" s="65"/>
      <c r="E989" s="65"/>
      <c r="F989" s="8"/>
      <c r="G989" s="241"/>
      <c r="H989" s="242"/>
      <c r="I989"/>
      <c r="J989"/>
      <c r="K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</row>
    <row r="990" spans="2:147" s="9" customFormat="1" x14ac:dyDescent="0.2">
      <c r="B990"/>
      <c r="C990"/>
      <c r="D990" s="65"/>
      <c r="E990" s="65"/>
      <c r="F990" s="8"/>
      <c r="G990" s="241"/>
      <c r="H990" s="242"/>
      <c r="I990"/>
      <c r="J990"/>
      <c r="K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</row>
    <row r="991" spans="2:147" s="9" customFormat="1" x14ac:dyDescent="0.2">
      <c r="B991"/>
      <c r="C991"/>
      <c r="D991" s="65"/>
      <c r="E991" s="65"/>
      <c r="F991" s="8"/>
      <c r="G991" s="241"/>
      <c r="H991" s="242"/>
      <c r="I991"/>
      <c r="J991"/>
      <c r="K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</row>
    <row r="992" spans="2:147" s="9" customFormat="1" x14ac:dyDescent="0.2">
      <c r="B992"/>
      <c r="C992"/>
      <c r="D992" s="65"/>
      <c r="E992" s="65"/>
      <c r="F992" s="8"/>
      <c r="G992" s="241"/>
      <c r="H992" s="242"/>
      <c r="I992"/>
      <c r="J992"/>
      <c r="K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</row>
    <row r="993" spans="2:147" s="9" customFormat="1" x14ac:dyDescent="0.2">
      <c r="B993"/>
      <c r="C993"/>
      <c r="D993" s="65"/>
      <c r="E993" s="65"/>
      <c r="F993" s="8"/>
      <c r="G993" s="241"/>
      <c r="H993" s="242"/>
      <c r="I993"/>
      <c r="J993"/>
      <c r="K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</row>
    <row r="994" spans="2:147" s="9" customFormat="1" x14ac:dyDescent="0.2">
      <c r="B994"/>
      <c r="C994"/>
      <c r="D994" s="65"/>
      <c r="E994" s="65"/>
      <c r="F994" s="8"/>
      <c r="G994" s="241"/>
      <c r="H994" s="242"/>
      <c r="I994"/>
      <c r="J994"/>
      <c r="K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</row>
    <row r="995" spans="2:147" s="9" customFormat="1" x14ac:dyDescent="0.2">
      <c r="B995"/>
      <c r="C995"/>
      <c r="D995" s="65"/>
      <c r="E995" s="65"/>
      <c r="F995" s="8"/>
      <c r="G995" s="241"/>
      <c r="H995" s="242"/>
      <c r="I995"/>
      <c r="J995"/>
      <c r="K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</row>
    <row r="996" spans="2:147" s="9" customFormat="1" x14ac:dyDescent="0.2">
      <c r="B996"/>
      <c r="C996"/>
      <c r="D996" s="65"/>
      <c r="E996" s="65"/>
      <c r="F996" s="8"/>
      <c r="G996" s="241"/>
      <c r="H996" s="242"/>
      <c r="I996"/>
      <c r="J996"/>
      <c r="K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</row>
    <row r="997" spans="2:147" s="9" customFormat="1" x14ac:dyDescent="0.2">
      <c r="B997"/>
      <c r="C997"/>
      <c r="D997" s="65"/>
      <c r="E997" s="65"/>
      <c r="F997" s="8"/>
      <c r="G997" s="241"/>
      <c r="H997" s="242"/>
      <c r="I997"/>
      <c r="J997"/>
      <c r="K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</row>
    <row r="998" spans="2:147" s="9" customFormat="1" x14ac:dyDescent="0.2">
      <c r="B998"/>
      <c r="C998"/>
      <c r="D998" s="65"/>
      <c r="E998" s="65"/>
      <c r="F998" s="8"/>
      <c r="G998" s="241"/>
      <c r="H998" s="242"/>
      <c r="I998"/>
      <c r="J998"/>
      <c r="K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</row>
    <row r="999" spans="2:147" s="9" customFormat="1" x14ac:dyDescent="0.2">
      <c r="B999"/>
      <c r="C999"/>
      <c r="D999" s="65"/>
      <c r="E999" s="65"/>
      <c r="F999" s="8"/>
      <c r="G999" s="241"/>
      <c r="H999" s="242"/>
      <c r="I999"/>
      <c r="J999"/>
      <c r="K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</row>
    <row r="1000" spans="2:147" s="9" customFormat="1" x14ac:dyDescent="0.2">
      <c r="B1000"/>
      <c r="C1000"/>
      <c r="D1000" s="65"/>
      <c r="E1000" s="65"/>
      <c r="F1000" s="8"/>
      <c r="G1000" s="241"/>
      <c r="H1000" s="242"/>
      <c r="I1000"/>
      <c r="J1000"/>
      <c r="K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</row>
    <row r="1001" spans="2:147" s="9" customFormat="1" x14ac:dyDescent="0.2">
      <c r="B1001"/>
      <c r="C1001"/>
      <c r="D1001" s="65"/>
      <c r="E1001" s="65"/>
      <c r="F1001" s="8"/>
      <c r="G1001" s="241"/>
      <c r="H1001" s="242"/>
      <c r="I1001"/>
      <c r="J1001"/>
      <c r="K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</row>
    <row r="1002" spans="2:147" s="9" customFormat="1" x14ac:dyDescent="0.2">
      <c r="B1002"/>
      <c r="C1002"/>
      <c r="D1002" s="65"/>
      <c r="E1002" s="65"/>
      <c r="F1002" s="8"/>
      <c r="G1002" s="241"/>
      <c r="H1002" s="242"/>
      <c r="I1002"/>
      <c r="J1002"/>
      <c r="K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</row>
    <row r="1003" spans="2:147" s="9" customFormat="1" x14ac:dyDescent="0.2">
      <c r="B1003"/>
      <c r="C1003"/>
      <c r="D1003" s="65"/>
      <c r="E1003" s="65"/>
      <c r="F1003" s="8"/>
      <c r="G1003" s="241"/>
      <c r="H1003" s="242"/>
      <c r="I1003"/>
      <c r="J1003"/>
      <c r="K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</row>
    <row r="1004" spans="2:147" s="9" customFormat="1" x14ac:dyDescent="0.2">
      <c r="B1004"/>
      <c r="C1004"/>
      <c r="D1004" s="65"/>
      <c r="E1004" s="65"/>
      <c r="F1004" s="8"/>
      <c r="G1004" s="241"/>
      <c r="H1004" s="242"/>
      <c r="I1004"/>
      <c r="J1004"/>
      <c r="K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</row>
    <row r="1005" spans="2:147" s="9" customFormat="1" x14ac:dyDescent="0.2">
      <c r="B1005"/>
      <c r="C1005"/>
      <c r="D1005" s="65"/>
      <c r="E1005" s="65"/>
      <c r="F1005" s="8"/>
      <c r="G1005" s="241"/>
      <c r="H1005" s="242"/>
      <c r="I1005"/>
      <c r="J1005"/>
      <c r="K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</row>
    <row r="1006" spans="2:147" s="9" customFormat="1" x14ac:dyDescent="0.2">
      <c r="B1006"/>
      <c r="C1006"/>
      <c r="D1006" s="65"/>
      <c r="E1006" s="65"/>
      <c r="F1006" s="8"/>
      <c r="G1006" s="241"/>
      <c r="H1006" s="242"/>
      <c r="I1006"/>
      <c r="J1006"/>
      <c r="K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</row>
    <row r="1007" spans="2:147" s="9" customFormat="1" x14ac:dyDescent="0.2">
      <c r="B1007"/>
      <c r="C1007"/>
      <c r="D1007" s="65"/>
      <c r="E1007" s="65"/>
      <c r="F1007" s="8"/>
      <c r="G1007" s="241"/>
      <c r="H1007" s="242"/>
      <c r="I1007"/>
      <c r="J1007"/>
      <c r="K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</row>
    <row r="1008" spans="2:147" s="9" customFormat="1" x14ac:dyDescent="0.2">
      <c r="B1008"/>
      <c r="C1008"/>
      <c r="D1008" s="65"/>
      <c r="E1008" s="65"/>
      <c r="F1008" s="8"/>
      <c r="G1008" s="241"/>
      <c r="H1008" s="242"/>
      <c r="I1008"/>
      <c r="J1008"/>
      <c r="K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</row>
    <row r="1009" spans="2:147" s="9" customFormat="1" x14ac:dyDescent="0.2">
      <c r="B1009"/>
      <c r="C1009"/>
      <c r="D1009" s="65"/>
      <c r="E1009" s="65"/>
      <c r="F1009" s="8"/>
      <c r="G1009" s="241"/>
      <c r="H1009" s="242"/>
      <c r="I1009"/>
      <c r="J1009"/>
      <c r="K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</row>
    <row r="1010" spans="2:147" s="9" customFormat="1" x14ac:dyDescent="0.2">
      <c r="B1010"/>
      <c r="C1010"/>
      <c r="D1010" s="65"/>
      <c r="E1010" s="65"/>
      <c r="F1010" s="8"/>
      <c r="G1010" s="241"/>
      <c r="H1010" s="242"/>
      <c r="I1010"/>
      <c r="J1010"/>
      <c r="K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</row>
    <row r="1011" spans="2:147" s="9" customFormat="1" x14ac:dyDescent="0.2">
      <c r="B1011"/>
      <c r="C1011"/>
      <c r="D1011" s="65"/>
      <c r="E1011" s="65"/>
      <c r="F1011" s="8"/>
      <c r="G1011" s="241"/>
      <c r="H1011" s="242"/>
      <c r="I1011"/>
      <c r="J1011"/>
      <c r="K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</row>
    <row r="1012" spans="2:147" s="9" customFormat="1" x14ac:dyDescent="0.2">
      <c r="B1012"/>
      <c r="C1012"/>
      <c r="D1012" s="65"/>
      <c r="E1012" s="65"/>
      <c r="F1012" s="8"/>
      <c r="G1012" s="241"/>
      <c r="H1012" s="242"/>
      <c r="I1012"/>
      <c r="J1012"/>
      <c r="K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</row>
    <row r="1013" spans="2:147" s="9" customFormat="1" x14ac:dyDescent="0.2">
      <c r="B1013"/>
      <c r="C1013"/>
      <c r="D1013" s="65"/>
      <c r="E1013" s="65"/>
      <c r="F1013" s="8"/>
      <c r="G1013" s="241"/>
      <c r="H1013" s="242"/>
      <c r="I1013"/>
      <c r="J1013"/>
      <c r="K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</row>
    <row r="1014" spans="2:147" s="9" customFormat="1" x14ac:dyDescent="0.2">
      <c r="B1014"/>
      <c r="C1014"/>
      <c r="D1014" s="65"/>
      <c r="E1014" s="65"/>
      <c r="F1014" s="8"/>
      <c r="G1014" s="241"/>
      <c r="H1014" s="242"/>
      <c r="I1014"/>
      <c r="J1014"/>
      <c r="K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</row>
    <row r="1015" spans="2:147" s="9" customFormat="1" x14ac:dyDescent="0.2">
      <c r="B1015"/>
      <c r="C1015"/>
      <c r="D1015" s="65"/>
      <c r="E1015" s="65"/>
      <c r="F1015" s="8"/>
      <c r="G1015" s="241"/>
      <c r="H1015" s="242"/>
      <c r="I1015"/>
      <c r="J1015"/>
      <c r="K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</row>
    <row r="1016" spans="2:147" s="9" customFormat="1" x14ac:dyDescent="0.2">
      <c r="B1016"/>
      <c r="C1016"/>
      <c r="D1016" s="65"/>
      <c r="E1016" s="65"/>
      <c r="F1016" s="8"/>
      <c r="G1016" s="241"/>
      <c r="H1016" s="242"/>
      <c r="I1016"/>
      <c r="J1016"/>
      <c r="K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</row>
    <row r="1017" spans="2:147" s="9" customFormat="1" x14ac:dyDescent="0.2">
      <c r="B1017"/>
      <c r="C1017"/>
      <c r="D1017" s="65"/>
      <c r="E1017" s="65"/>
      <c r="F1017" s="8"/>
      <c r="G1017" s="241"/>
      <c r="H1017" s="242"/>
      <c r="I1017"/>
      <c r="J1017"/>
      <c r="K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</row>
    <row r="1018" spans="2:147" s="9" customFormat="1" x14ac:dyDescent="0.2">
      <c r="B1018"/>
      <c r="C1018"/>
      <c r="D1018" s="65"/>
      <c r="E1018" s="65"/>
      <c r="F1018" s="8"/>
      <c r="G1018" s="241"/>
      <c r="H1018" s="242"/>
      <c r="I1018"/>
      <c r="J1018"/>
      <c r="K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</row>
    <row r="1019" spans="2:147" s="9" customFormat="1" x14ac:dyDescent="0.2">
      <c r="B1019"/>
      <c r="C1019"/>
      <c r="D1019" s="65"/>
      <c r="E1019" s="65"/>
      <c r="F1019" s="8"/>
      <c r="G1019" s="241"/>
      <c r="H1019" s="242"/>
      <c r="I1019"/>
      <c r="J1019"/>
      <c r="K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</row>
    <row r="1020" spans="2:147" s="9" customFormat="1" x14ac:dyDescent="0.2">
      <c r="B1020"/>
      <c r="C1020"/>
      <c r="D1020" s="65"/>
      <c r="E1020" s="65"/>
      <c r="F1020" s="8"/>
      <c r="G1020" s="241"/>
      <c r="H1020" s="242"/>
      <c r="I1020"/>
      <c r="J1020"/>
      <c r="K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</row>
    <row r="1021" spans="2:147" s="9" customFormat="1" x14ac:dyDescent="0.2">
      <c r="B1021"/>
      <c r="C1021"/>
      <c r="D1021" s="65"/>
      <c r="E1021" s="65"/>
      <c r="F1021" s="8"/>
      <c r="G1021" s="241"/>
      <c r="H1021" s="242"/>
      <c r="I1021"/>
      <c r="J1021"/>
      <c r="K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</row>
    <row r="1022" spans="2:147" s="9" customFormat="1" x14ac:dyDescent="0.2">
      <c r="B1022"/>
      <c r="C1022"/>
      <c r="D1022" s="65"/>
      <c r="E1022" s="65"/>
      <c r="F1022" s="8"/>
      <c r="G1022" s="241"/>
      <c r="H1022" s="242"/>
      <c r="I1022"/>
      <c r="J1022"/>
      <c r="K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</row>
    <row r="1023" spans="2:147" s="9" customFormat="1" x14ac:dyDescent="0.2">
      <c r="B1023"/>
      <c r="C1023"/>
      <c r="D1023" s="65"/>
      <c r="E1023" s="65"/>
      <c r="F1023" s="8"/>
      <c r="G1023" s="241"/>
      <c r="H1023" s="242"/>
      <c r="I1023"/>
      <c r="J1023"/>
      <c r="K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</row>
    <row r="1024" spans="2:147" s="9" customFormat="1" x14ac:dyDescent="0.2">
      <c r="B1024"/>
      <c r="C1024"/>
      <c r="D1024" s="65"/>
      <c r="E1024" s="65"/>
      <c r="F1024" s="8"/>
      <c r="G1024" s="241"/>
      <c r="H1024" s="242"/>
      <c r="I1024"/>
      <c r="J1024"/>
      <c r="K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</row>
    <row r="1025" spans="2:147" s="9" customFormat="1" x14ac:dyDescent="0.2">
      <c r="B1025"/>
      <c r="C1025"/>
      <c r="D1025" s="65"/>
      <c r="E1025" s="65"/>
      <c r="F1025" s="8"/>
      <c r="G1025" s="241"/>
      <c r="H1025" s="242"/>
      <c r="I1025"/>
      <c r="J1025"/>
      <c r="K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</row>
    <row r="1026" spans="2:147" s="9" customFormat="1" x14ac:dyDescent="0.2">
      <c r="B1026"/>
      <c r="C1026"/>
      <c r="D1026" s="65"/>
      <c r="E1026" s="65"/>
      <c r="F1026" s="8"/>
      <c r="G1026" s="241"/>
      <c r="H1026" s="242"/>
      <c r="I1026"/>
      <c r="J1026"/>
      <c r="K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</row>
    <row r="1027" spans="2:147" s="9" customFormat="1" x14ac:dyDescent="0.2">
      <c r="B1027"/>
      <c r="C1027"/>
      <c r="D1027" s="65"/>
      <c r="E1027" s="65"/>
      <c r="F1027" s="8"/>
      <c r="G1027" s="241"/>
      <c r="H1027" s="242"/>
      <c r="I1027"/>
      <c r="J1027"/>
      <c r="K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</row>
    <row r="1028" spans="2:147" s="9" customFormat="1" x14ac:dyDescent="0.2">
      <c r="B1028"/>
      <c r="C1028"/>
      <c r="D1028" s="65"/>
      <c r="E1028" s="65"/>
      <c r="F1028" s="8"/>
      <c r="G1028" s="241"/>
      <c r="H1028" s="242"/>
      <c r="I1028"/>
      <c r="J1028"/>
      <c r="K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</row>
    <row r="1029" spans="2:147" s="9" customFormat="1" x14ac:dyDescent="0.2">
      <c r="B1029"/>
      <c r="C1029"/>
      <c r="D1029" s="65"/>
      <c r="E1029" s="65"/>
      <c r="F1029" s="8"/>
      <c r="G1029" s="241"/>
      <c r="H1029" s="242"/>
      <c r="I1029"/>
      <c r="J1029"/>
      <c r="K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</row>
    <row r="1030" spans="2:147" s="9" customFormat="1" x14ac:dyDescent="0.2">
      <c r="B1030"/>
      <c r="C1030"/>
      <c r="D1030" s="65"/>
      <c r="E1030" s="65"/>
      <c r="F1030" s="8"/>
      <c r="G1030" s="241"/>
      <c r="H1030" s="242"/>
      <c r="I1030"/>
      <c r="J1030"/>
      <c r="K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</row>
    <row r="1031" spans="2:147" s="9" customFormat="1" x14ac:dyDescent="0.2">
      <c r="B1031"/>
      <c r="C1031"/>
      <c r="D1031" s="65"/>
      <c r="E1031" s="65"/>
      <c r="F1031" s="8"/>
      <c r="G1031" s="241"/>
      <c r="H1031" s="242"/>
      <c r="I1031"/>
      <c r="J1031"/>
      <c r="K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</row>
    <row r="1032" spans="2:147" s="9" customFormat="1" x14ac:dyDescent="0.2">
      <c r="B1032"/>
      <c r="C1032"/>
      <c r="D1032" s="65"/>
      <c r="E1032" s="65"/>
      <c r="F1032" s="8"/>
      <c r="G1032" s="241"/>
      <c r="H1032" s="242"/>
      <c r="I1032"/>
      <c r="J1032"/>
      <c r="K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</row>
    <row r="1033" spans="2:147" s="9" customFormat="1" x14ac:dyDescent="0.2">
      <c r="B1033"/>
      <c r="C1033"/>
      <c r="D1033" s="65"/>
      <c r="E1033" s="65"/>
      <c r="F1033" s="8"/>
      <c r="G1033" s="241"/>
      <c r="H1033" s="242"/>
      <c r="I1033"/>
      <c r="J1033"/>
      <c r="K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</row>
    <row r="1034" spans="2:147" s="9" customFormat="1" x14ac:dyDescent="0.2">
      <c r="B1034"/>
      <c r="C1034"/>
      <c r="D1034" s="65"/>
      <c r="E1034" s="65"/>
      <c r="F1034" s="8"/>
      <c r="G1034" s="241"/>
      <c r="H1034" s="242"/>
      <c r="I1034"/>
      <c r="J1034"/>
      <c r="K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</row>
    <row r="1035" spans="2:147" s="9" customFormat="1" x14ac:dyDescent="0.2">
      <c r="B1035"/>
      <c r="C1035"/>
      <c r="D1035" s="65"/>
      <c r="E1035" s="65"/>
      <c r="F1035" s="8"/>
      <c r="G1035" s="241"/>
      <c r="H1035" s="242"/>
      <c r="I1035"/>
      <c r="J1035"/>
      <c r="K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</row>
    <row r="1036" spans="2:147" s="9" customFormat="1" x14ac:dyDescent="0.2">
      <c r="B1036"/>
      <c r="C1036"/>
      <c r="D1036" s="65"/>
      <c r="E1036" s="65"/>
      <c r="F1036" s="8"/>
      <c r="G1036" s="241"/>
      <c r="H1036" s="242"/>
      <c r="I1036"/>
      <c r="J1036"/>
      <c r="K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</row>
    <row r="1037" spans="2:147" s="9" customFormat="1" x14ac:dyDescent="0.2">
      <c r="B1037"/>
      <c r="C1037"/>
      <c r="D1037" s="65"/>
      <c r="E1037" s="65"/>
      <c r="F1037" s="8"/>
      <c r="G1037" s="241"/>
      <c r="H1037" s="242"/>
      <c r="I1037"/>
      <c r="J1037"/>
      <c r="K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</row>
    <row r="1038" spans="2:147" s="9" customFormat="1" x14ac:dyDescent="0.2">
      <c r="B1038"/>
      <c r="C1038"/>
      <c r="D1038" s="65"/>
      <c r="E1038" s="65"/>
      <c r="F1038" s="8"/>
      <c r="G1038" s="241"/>
      <c r="H1038" s="242"/>
      <c r="I1038"/>
      <c r="J1038"/>
      <c r="K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</row>
    <row r="1039" spans="2:147" s="9" customFormat="1" x14ac:dyDescent="0.2">
      <c r="B1039"/>
      <c r="C1039"/>
      <c r="D1039" s="65"/>
      <c r="E1039" s="65"/>
      <c r="F1039" s="8"/>
      <c r="G1039" s="241"/>
      <c r="H1039" s="242"/>
      <c r="I1039"/>
      <c r="J1039"/>
      <c r="K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</row>
    <row r="1040" spans="2:147" s="9" customFormat="1" x14ac:dyDescent="0.2">
      <c r="B1040"/>
      <c r="C1040"/>
      <c r="D1040" s="65"/>
      <c r="E1040" s="65"/>
      <c r="F1040" s="8"/>
      <c r="G1040" s="241"/>
      <c r="H1040" s="242"/>
      <c r="I1040"/>
      <c r="J1040"/>
      <c r="K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</row>
    <row r="1041" spans="2:147" s="9" customFormat="1" x14ac:dyDescent="0.2">
      <c r="B1041"/>
      <c r="C1041"/>
      <c r="D1041" s="65"/>
      <c r="E1041" s="65"/>
      <c r="F1041" s="8"/>
      <c r="G1041" s="241"/>
      <c r="H1041" s="242"/>
      <c r="I1041"/>
      <c r="J1041"/>
      <c r="K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</row>
    <row r="1042" spans="2:147" s="9" customFormat="1" x14ac:dyDescent="0.2">
      <c r="B1042"/>
      <c r="C1042"/>
      <c r="D1042" s="65"/>
      <c r="E1042" s="65"/>
      <c r="F1042" s="8"/>
      <c r="G1042" s="241"/>
      <c r="H1042" s="242"/>
      <c r="I1042"/>
      <c r="J1042"/>
      <c r="K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</row>
    <row r="1043" spans="2:147" s="9" customFormat="1" x14ac:dyDescent="0.2">
      <c r="B1043"/>
      <c r="C1043"/>
      <c r="D1043" s="65"/>
      <c r="E1043" s="65"/>
      <c r="F1043" s="8"/>
      <c r="G1043" s="241"/>
      <c r="H1043" s="242"/>
      <c r="I1043"/>
      <c r="J1043"/>
      <c r="K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</row>
    <row r="1044" spans="2:147" s="9" customFormat="1" x14ac:dyDescent="0.2">
      <c r="B1044"/>
      <c r="C1044"/>
      <c r="D1044" s="65"/>
      <c r="E1044" s="65"/>
      <c r="F1044" s="8"/>
      <c r="G1044" s="241"/>
      <c r="H1044" s="242"/>
      <c r="I1044"/>
      <c r="J1044"/>
      <c r="K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</row>
    <row r="1045" spans="2:147" s="9" customFormat="1" x14ac:dyDescent="0.2">
      <c r="B1045"/>
      <c r="C1045"/>
      <c r="D1045" s="65"/>
      <c r="E1045" s="65"/>
      <c r="F1045" s="8"/>
      <c r="G1045" s="241"/>
      <c r="H1045" s="242"/>
      <c r="I1045"/>
      <c r="J1045"/>
      <c r="K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</row>
    <row r="1046" spans="2:147" s="9" customFormat="1" x14ac:dyDescent="0.2">
      <c r="B1046"/>
      <c r="C1046"/>
      <c r="D1046" s="65"/>
      <c r="E1046" s="65"/>
      <c r="F1046" s="8"/>
      <c r="G1046" s="241"/>
      <c r="H1046" s="242"/>
      <c r="I1046"/>
      <c r="J1046"/>
      <c r="K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</row>
    <row r="1047" spans="2:147" s="9" customFormat="1" x14ac:dyDescent="0.2">
      <c r="B1047"/>
      <c r="C1047"/>
      <c r="D1047" s="65"/>
      <c r="E1047" s="65"/>
      <c r="F1047" s="8"/>
      <c r="G1047" s="241"/>
      <c r="H1047" s="242"/>
      <c r="I1047"/>
      <c r="J1047"/>
      <c r="K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</row>
    <row r="1048" spans="2:147" s="9" customFormat="1" x14ac:dyDescent="0.2">
      <c r="B1048"/>
      <c r="C1048"/>
      <c r="D1048" s="65"/>
      <c r="E1048" s="65"/>
      <c r="F1048" s="8"/>
      <c r="G1048" s="241"/>
      <c r="H1048" s="242"/>
      <c r="I1048"/>
      <c r="J1048"/>
      <c r="K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</row>
    <row r="1049" spans="2:147" s="9" customFormat="1" x14ac:dyDescent="0.2">
      <c r="B1049"/>
      <c r="C1049"/>
      <c r="D1049" s="65"/>
      <c r="E1049" s="65"/>
      <c r="F1049" s="8"/>
      <c r="G1049" s="241"/>
      <c r="H1049" s="242"/>
      <c r="I1049"/>
      <c r="J1049"/>
      <c r="K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</row>
    <row r="1050" spans="2:147" s="9" customFormat="1" x14ac:dyDescent="0.2">
      <c r="B1050"/>
      <c r="C1050"/>
      <c r="D1050" s="65"/>
      <c r="E1050" s="65"/>
      <c r="F1050" s="8"/>
      <c r="G1050" s="241"/>
      <c r="H1050" s="242"/>
      <c r="I1050"/>
      <c r="J1050"/>
      <c r="K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</row>
    <row r="1051" spans="2:147" s="9" customFormat="1" x14ac:dyDescent="0.2">
      <c r="B1051"/>
      <c r="C1051"/>
      <c r="D1051" s="65"/>
      <c r="E1051" s="65"/>
      <c r="F1051" s="8"/>
      <c r="G1051" s="241"/>
      <c r="H1051" s="242"/>
      <c r="I1051"/>
      <c r="J1051"/>
      <c r="K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</row>
    <row r="1052" spans="2:147" s="9" customFormat="1" x14ac:dyDescent="0.2">
      <c r="B1052"/>
      <c r="C1052"/>
      <c r="D1052" s="65"/>
      <c r="E1052" s="65"/>
      <c r="F1052" s="8"/>
      <c r="G1052" s="241"/>
      <c r="H1052" s="242"/>
      <c r="I1052"/>
      <c r="J1052"/>
      <c r="K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</row>
    <row r="1053" spans="2:147" s="9" customFormat="1" x14ac:dyDescent="0.2">
      <c r="B1053"/>
      <c r="C1053"/>
      <c r="D1053" s="65"/>
      <c r="E1053" s="65"/>
      <c r="F1053" s="8"/>
      <c r="G1053" s="241"/>
      <c r="H1053" s="242"/>
      <c r="I1053"/>
      <c r="J1053"/>
      <c r="K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</row>
    <row r="1054" spans="2:147" s="9" customFormat="1" x14ac:dyDescent="0.2">
      <c r="B1054"/>
      <c r="C1054"/>
      <c r="D1054" s="65"/>
      <c r="E1054" s="65"/>
      <c r="F1054" s="8"/>
      <c r="G1054" s="241"/>
      <c r="H1054" s="242"/>
      <c r="I1054"/>
      <c r="J1054"/>
      <c r="K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</row>
    <row r="1055" spans="2:147" s="9" customFormat="1" x14ac:dyDescent="0.2">
      <c r="B1055"/>
      <c r="C1055"/>
      <c r="D1055" s="65"/>
      <c r="E1055" s="65"/>
      <c r="F1055" s="8"/>
      <c r="G1055" s="241"/>
      <c r="H1055" s="242"/>
      <c r="I1055"/>
      <c r="J1055"/>
      <c r="K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</row>
    <row r="1056" spans="2:147" s="9" customFormat="1" x14ac:dyDescent="0.2">
      <c r="B1056"/>
      <c r="C1056"/>
      <c r="D1056" s="65"/>
      <c r="E1056" s="65"/>
      <c r="F1056" s="8"/>
      <c r="G1056" s="241"/>
      <c r="H1056" s="242"/>
      <c r="I1056"/>
      <c r="J1056"/>
      <c r="K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</row>
    <row r="1057" spans="2:147" s="9" customFormat="1" x14ac:dyDescent="0.2">
      <c r="B1057"/>
      <c r="C1057"/>
      <c r="D1057" s="65"/>
      <c r="E1057" s="65"/>
      <c r="F1057" s="8"/>
      <c r="G1057" s="241"/>
      <c r="H1057" s="242"/>
      <c r="I1057"/>
      <c r="J1057"/>
      <c r="K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</row>
    <row r="1058" spans="2:147" s="9" customFormat="1" x14ac:dyDescent="0.2">
      <c r="B1058"/>
      <c r="C1058"/>
      <c r="D1058" s="65"/>
      <c r="E1058" s="65"/>
      <c r="F1058" s="8"/>
      <c r="G1058" s="241"/>
      <c r="H1058" s="242"/>
      <c r="I1058"/>
      <c r="J1058"/>
      <c r="K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</row>
    <row r="1059" spans="2:147" s="9" customFormat="1" x14ac:dyDescent="0.2">
      <c r="B1059"/>
      <c r="C1059"/>
      <c r="D1059" s="65"/>
      <c r="E1059" s="65"/>
      <c r="F1059" s="8"/>
      <c r="G1059" s="241"/>
      <c r="H1059" s="242"/>
      <c r="I1059"/>
      <c r="J1059"/>
      <c r="K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</row>
    <row r="1060" spans="2:147" s="9" customFormat="1" x14ac:dyDescent="0.2">
      <c r="B1060"/>
      <c r="C1060"/>
      <c r="D1060" s="65"/>
      <c r="E1060" s="65"/>
      <c r="F1060" s="8"/>
      <c r="G1060" s="241"/>
      <c r="H1060" s="242"/>
      <c r="I1060"/>
      <c r="J1060"/>
      <c r="K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</row>
    <row r="1061" spans="2:147" s="9" customFormat="1" x14ac:dyDescent="0.2">
      <c r="B1061"/>
      <c r="C1061"/>
      <c r="D1061" s="65"/>
      <c r="E1061" s="65"/>
      <c r="F1061" s="8"/>
      <c r="G1061" s="241"/>
      <c r="H1061" s="242"/>
      <c r="I1061"/>
      <c r="J1061"/>
      <c r="K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</row>
    <row r="1062" spans="2:147" s="9" customFormat="1" x14ac:dyDescent="0.2">
      <c r="B1062"/>
      <c r="C1062"/>
      <c r="D1062" s="65"/>
      <c r="E1062" s="65"/>
      <c r="F1062" s="8"/>
      <c r="G1062" s="241"/>
      <c r="H1062" s="242"/>
      <c r="I1062"/>
      <c r="J1062"/>
      <c r="K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</row>
    <row r="1063" spans="2:147" s="9" customFormat="1" x14ac:dyDescent="0.2">
      <c r="B1063"/>
      <c r="C1063"/>
      <c r="D1063" s="65"/>
      <c r="E1063" s="65"/>
      <c r="F1063" s="8"/>
      <c r="G1063" s="241"/>
      <c r="H1063" s="242"/>
      <c r="I1063"/>
      <c r="J1063"/>
      <c r="K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</row>
    <row r="1064" spans="2:147" s="9" customFormat="1" x14ac:dyDescent="0.2">
      <c r="B1064"/>
      <c r="C1064"/>
      <c r="D1064" s="65"/>
      <c r="E1064" s="65"/>
      <c r="F1064" s="8"/>
      <c r="G1064" s="241"/>
      <c r="H1064" s="242"/>
      <c r="I1064"/>
      <c r="J1064"/>
      <c r="K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</row>
    <row r="1065" spans="2:147" s="9" customFormat="1" x14ac:dyDescent="0.2">
      <c r="B1065"/>
      <c r="C1065"/>
      <c r="D1065" s="65"/>
      <c r="E1065" s="65"/>
      <c r="F1065" s="8"/>
      <c r="G1065" s="241"/>
      <c r="H1065" s="242"/>
      <c r="I1065"/>
      <c r="J1065"/>
      <c r="K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</row>
    <row r="1066" spans="2:147" s="9" customFormat="1" x14ac:dyDescent="0.2">
      <c r="B1066"/>
      <c r="C1066"/>
      <c r="D1066" s="65"/>
      <c r="E1066" s="65"/>
      <c r="F1066" s="8"/>
      <c r="G1066" s="241"/>
      <c r="H1066" s="242"/>
      <c r="I1066"/>
      <c r="J1066"/>
      <c r="K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</row>
    <row r="1067" spans="2:147" s="9" customFormat="1" x14ac:dyDescent="0.2">
      <c r="B1067"/>
      <c r="C1067"/>
      <c r="D1067" s="65"/>
      <c r="E1067" s="65"/>
      <c r="F1067" s="8"/>
      <c r="G1067" s="241"/>
      <c r="H1067" s="242"/>
      <c r="I1067"/>
      <c r="J1067"/>
      <c r="K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</row>
    <row r="1068" spans="2:147" s="9" customFormat="1" x14ac:dyDescent="0.2">
      <c r="B1068"/>
      <c r="C1068"/>
      <c r="D1068" s="65"/>
      <c r="E1068" s="65"/>
      <c r="F1068" s="8"/>
      <c r="G1068" s="241"/>
      <c r="H1068" s="242"/>
      <c r="I1068"/>
      <c r="J1068"/>
      <c r="K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</row>
    <row r="1069" spans="2:147" s="9" customFormat="1" x14ac:dyDescent="0.2">
      <c r="B1069"/>
      <c r="C1069"/>
      <c r="D1069" s="65"/>
      <c r="E1069" s="65"/>
      <c r="F1069" s="8"/>
      <c r="G1069" s="241"/>
      <c r="H1069" s="242"/>
      <c r="I1069"/>
      <c r="J1069"/>
      <c r="K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</row>
    <row r="1070" spans="2:147" s="9" customFormat="1" x14ac:dyDescent="0.2">
      <c r="B1070"/>
      <c r="C1070"/>
      <c r="D1070" s="65"/>
      <c r="E1070" s="65"/>
      <c r="F1070" s="8"/>
      <c r="G1070" s="241"/>
      <c r="H1070" s="242"/>
      <c r="I1070"/>
      <c r="J1070"/>
      <c r="K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</row>
    <row r="1071" spans="2:147" s="9" customFormat="1" x14ac:dyDescent="0.2">
      <c r="B1071"/>
      <c r="C1071"/>
      <c r="D1071" s="65"/>
      <c r="E1071" s="65"/>
      <c r="F1071" s="8"/>
      <c r="G1071" s="241"/>
      <c r="H1071" s="242"/>
      <c r="I1071"/>
      <c r="J1071"/>
      <c r="K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</row>
    <row r="1072" spans="2:147" s="9" customFormat="1" x14ac:dyDescent="0.2">
      <c r="B1072"/>
      <c r="C1072"/>
      <c r="D1072" s="65"/>
      <c r="E1072" s="65"/>
      <c r="F1072" s="8"/>
      <c r="G1072" s="241"/>
      <c r="H1072" s="242"/>
      <c r="I1072"/>
      <c r="J1072"/>
      <c r="K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</row>
    <row r="1073" spans="2:147" s="9" customFormat="1" x14ac:dyDescent="0.2">
      <c r="B1073"/>
      <c r="C1073"/>
      <c r="D1073" s="65"/>
      <c r="E1073" s="65"/>
      <c r="F1073" s="8"/>
      <c r="G1073" s="241"/>
      <c r="H1073" s="242"/>
      <c r="I1073"/>
      <c r="J1073"/>
      <c r="K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</row>
    <row r="1074" spans="2:147" s="9" customFormat="1" x14ac:dyDescent="0.2">
      <c r="B1074"/>
      <c r="C1074"/>
      <c r="D1074" s="65"/>
      <c r="E1074" s="65"/>
      <c r="F1074" s="8"/>
      <c r="G1074" s="241"/>
      <c r="H1074" s="242"/>
      <c r="I1074"/>
      <c r="J1074"/>
      <c r="K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</row>
    <row r="1075" spans="2:147" s="9" customFormat="1" x14ac:dyDescent="0.2">
      <c r="B1075"/>
      <c r="C1075"/>
      <c r="D1075" s="65"/>
      <c r="E1075" s="65"/>
      <c r="F1075" s="8"/>
      <c r="G1075" s="241"/>
      <c r="H1075" s="242"/>
      <c r="I1075"/>
      <c r="J1075"/>
      <c r="K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</row>
    <row r="1076" spans="2:147" s="9" customFormat="1" x14ac:dyDescent="0.2">
      <c r="B1076"/>
      <c r="C1076"/>
      <c r="D1076" s="65"/>
      <c r="E1076" s="65"/>
      <c r="F1076" s="8"/>
      <c r="G1076" s="241"/>
      <c r="H1076" s="242"/>
      <c r="I1076"/>
      <c r="J1076"/>
      <c r="K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</row>
    <row r="1077" spans="2:147" s="9" customFormat="1" x14ac:dyDescent="0.2">
      <c r="B1077"/>
      <c r="C1077"/>
      <c r="D1077" s="65"/>
      <c r="E1077" s="65"/>
      <c r="F1077" s="8"/>
      <c r="G1077" s="241"/>
      <c r="H1077" s="242"/>
      <c r="I1077"/>
      <c r="J1077"/>
      <c r="K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</row>
    <row r="1078" spans="2:147" s="9" customFormat="1" x14ac:dyDescent="0.2">
      <c r="B1078"/>
      <c r="C1078"/>
      <c r="D1078" s="65"/>
      <c r="E1078" s="65"/>
      <c r="F1078" s="8"/>
      <c r="G1078" s="241"/>
      <c r="H1078" s="242"/>
      <c r="I1078"/>
      <c r="J1078"/>
      <c r="K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</row>
    <row r="1079" spans="2:147" s="9" customFormat="1" x14ac:dyDescent="0.2">
      <c r="B1079"/>
      <c r="C1079"/>
      <c r="D1079" s="65"/>
      <c r="E1079" s="65"/>
      <c r="F1079" s="8"/>
      <c r="G1079" s="241"/>
      <c r="H1079" s="242"/>
      <c r="I1079"/>
      <c r="J1079"/>
      <c r="K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</row>
    <row r="1080" spans="2:147" s="9" customFormat="1" x14ac:dyDescent="0.2">
      <c r="B1080"/>
      <c r="C1080"/>
      <c r="D1080" s="65"/>
      <c r="E1080" s="65"/>
      <c r="F1080" s="8"/>
      <c r="G1080" s="241"/>
      <c r="H1080" s="242"/>
      <c r="I1080"/>
      <c r="J1080"/>
      <c r="K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</row>
    <row r="1081" spans="2:147" s="9" customFormat="1" x14ac:dyDescent="0.2">
      <c r="B1081"/>
      <c r="C1081"/>
      <c r="D1081" s="65"/>
      <c r="E1081" s="65"/>
      <c r="F1081" s="8"/>
      <c r="G1081" s="241"/>
      <c r="H1081" s="242"/>
      <c r="I1081"/>
      <c r="J1081"/>
      <c r="K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</row>
    <row r="1082" spans="2:147" s="9" customFormat="1" x14ac:dyDescent="0.2">
      <c r="B1082"/>
      <c r="C1082"/>
      <c r="D1082" s="65"/>
      <c r="E1082" s="65"/>
      <c r="F1082" s="8"/>
      <c r="G1082" s="241"/>
      <c r="H1082" s="242"/>
      <c r="I1082"/>
      <c r="J1082"/>
      <c r="K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</row>
    <row r="1083" spans="2:147" s="9" customFormat="1" x14ac:dyDescent="0.2">
      <c r="B1083"/>
      <c r="C1083"/>
      <c r="D1083" s="65"/>
      <c r="E1083" s="65"/>
      <c r="F1083" s="8"/>
      <c r="G1083" s="241"/>
      <c r="H1083" s="242"/>
      <c r="I1083"/>
      <c r="J1083"/>
      <c r="K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</row>
    <row r="1084" spans="2:147" s="9" customFormat="1" x14ac:dyDescent="0.2">
      <c r="B1084"/>
      <c r="C1084"/>
      <c r="D1084" s="65"/>
      <c r="E1084" s="65"/>
      <c r="F1084" s="8"/>
      <c r="G1084" s="241"/>
      <c r="H1084" s="242"/>
      <c r="I1084"/>
      <c r="J1084"/>
      <c r="K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</row>
    <row r="1085" spans="2:147" s="9" customFormat="1" x14ac:dyDescent="0.2">
      <c r="B1085"/>
      <c r="C1085"/>
      <c r="D1085" s="65"/>
      <c r="E1085" s="65"/>
      <c r="F1085" s="8"/>
      <c r="G1085" s="241"/>
      <c r="H1085" s="242"/>
      <c r="I1085"/>
      <c r="J1085"/>
      <c r="K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</row>
    <row r="1086" spans="2:147" s="9" customFormat="1" x14ac:dyDescent="0.2">
      <c r="B1086"/>
      <c r="C1086"/>
      <c r="D1086" s="65"/>
      <c r="E1086" s="65"/>
      <c r="F1086" s="8"/>
      <c r="G1086" s="241"/>
      <c r="H1086" s="242"/>
      <c r="I1086"/>
      <c r="J1086"/>
      <c r="K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</row>
    <row r="1087" spans="2:147" s="9" customFormat="1" x14ac:dyDescent="0.2">
      <c r="B1087"/>
      <c r="C1087"/>
      <c r="D1087" s="65"/>
      <c r="E1087" s="65"/>
      <c r="F1087" s="8"/>
      <c r="G1087" s="241"/>
      <c r="H1087" s="242"/>
      <c r="I1087"/>
      <c r="J1087"/>
      <c r="K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</row>
    <row r="1088" spans="2:147" s="9" customFormat="1" x14ac:dyDescent="0.2">
      <c r="B1088"/>
      <c r="C1088"/>
      <c r="D1088" s="65"/>
      <c r="E1088" s="65"/>
      <c r="F1088" s="8"/>
      <c r="G1088" s="241"/>
      <c r="H1088" s="242"/>
      <c r="I1088"/>
      <c r="J1088"/>
      <c r="K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</row>
    <row r="1089" spans="2:147" s="9" customFormat="1" x14ac:dyDescent="0.2">
      <c r="B1089"/>
      <c r="C1089"/>
      <c r="D1089" s="65"/>
      <c r="E1089" s="65"/>
      <c r="F1089" s="8"/>
      <c r="G1089" s="241"/>
      <c r="H1089" s="242"/>
      <c r="I1089"/>
      <c r="J1089"/>
      <c r="K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</row>
    <row r="1090" spans="2:147" s="9" customFormat="1" x14ac:dyDescent="0.2">
      <c r="B1090"/>
      <c r="C1090"/>
      <c r="D1090" s="65"/>
      <c r="E1090" s="65"/>
      <c r="F1090" s="8"/>
      <c r="G1090" s="241"/>
      <c r="H1090" s="242"/>
      <c r="I1090"/>
      <c r="J1090"/>
      <c r="K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</row>
    <row r="1091" spans="2:147" s="9" customFormat="1" x14ac:dyDescent="0.2">
      <c r="B1091"/>
      <c r="C1091"/>
      <c r="D1091" s="65"/>
      <c r="E1091" s="65"/>
      <c r="F1091" s="8"/>
      <c r="G1091" s="241"/>
      <c r="H1091" s="242"/>
      <c r="I1091"/>
      <c r="J1091"/>
      <c r="K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</row>
    <row r="1092" spans="2:147" s="9" customFormat="1" x14ac:dyDescent="0.2">
      <c r="B1092"/>
      <c r="C1092"/>
      <c r="D1092" s="65"/>
      <c r="E1092" s="65"/>
      <c r="F1092" s="8"/>
      <c r="G1092" s="241"/>
      <c r="H1092" s="242"/>
      <c r="I1092"/>
      <c r="J1092"/>
      <c r="K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</row>
    <row r="1093" spans="2:147" s="9" customFormat="1" x14ac:dyDescent="0.2">
      <c r="B1093"/>
      <c r="C1093"/>
      <c r="D1093" s="65"/>
      <c r="E1093" s="65"/>
      <c r="F1093" s="8"/>
      <c r="G1093" s="241"/>
      <c r="H1093" s="242"/>
      <c r="I1093"/>
      <c r="J1093"/>
      <c r="K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</row>
    <row r="1094" spans="2:147" s="9" customFormat="1" x14ac:dyDescent="0.2">
      <c r="B1094"/>
      <c r="C1094"/>
      <c r="D1094" s="65"/>
      <c r="E1094" s="65"/>
      <c r="F1094" s="8"/>
      <c r="G1094" s="241"/>
      <c r="H1094" s="242"/>
      <c r="I1094"/>
      <c r="J1094"/>
      <c r="K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</row>
    <row r="1095" spans="2:147" s="9" customFormat="1" x14ac:dyDescent="0.2">
      <c r="B1095"/>
      <c r="C1095"/>
      <c r="D1095" s="65"/>
      <c r="E1095" s="65"/>
      <c r="F1095" s="8"/>
      <c r="G1095" s="241"/>
      <c r="H1095" s="242"/>
      <c r="I1095"/>
      <c r="J1095"/>
      <c r="K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</row>
    <row r="1096" spans="2:147" s="9" customFormat="1" x14ac:dyDescent="0.2">
      <c r="B1096"/>
      <c r="C1096"/>
      <c r="D1096" s="65"/>
      <c r="E1096" s="65"/>
      <c r="F1096" s="8"/>
      <c r="G1096" s="241"/>
      <c r="H1096" s="242"/>
      <c r="I1096"/>
      <c r="J1096"/>
      <c r="K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</row>
    <row r="1097" spans="2:147" s="9" customFormat="1" x14ac:dyDescent="0.2">
      <c r="B1097"/>
      <c r="C1097"/>
      <c r="D1097" s="65"/>
      <c r="E1097" s="65"/>
      <c r="F1097" s="8"/>
      <c r="G1097" s="241"/>
      <c r="H1097" s="242"/>
      <c r="I1097"/>
      <c r="J1097"/>
      <c r="K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</row>
    <row r="1098" spans="2:147" s="9" customFormat="1" x14ac:dyDescent="0.2">
      <c r="B1098"/>
      <c r="C1098"/>
      <c r="D1098" s="65"/>
      <c r="E1098" s="65"/>
      <c r="F1098" s="8"/>
      <c r="G1098" s="241"/>
      <c r="H1098" s="242"/>
      <c r="I1098"/>
      <c r="J1098"/>
      <c r="K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</row>
    <row r="1099" spans="2:147" s="9" customFormat="1" x14ac:dyDescent="0.2">
      <c r="B1099"/>
      <c r="C1099"/>
      <c r="D1099" s="65"/>
      <c r="E1099" s="65"/>
      <c r="F1099" s="8"/>
      <c r="G1099" s="241"/>
      <c r="H1099" s="242"/>
      <c r="I1099"/>
      <c r="J1099"/>
      <c r="K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</row>
    <row r="1100" spans="2:147" s="9" customFormat="1" x14ac:dyDescent="0.2">
      <c r="B1100"/>
      <c r="C1100"/>
      <c r="D1100" s="65"/>
      <c r="E1100" s="65"/>
      <c r="F1100" s="8"/>
      <c r="G1100" s="241"/>
      <c r="H1100" s="242"/>
      <c r="I1100"/>
      <c r="J1100"/>
      <c r="K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</row>
    <row r="1101" spans="2:147" s="9" customFormat="1" x14ac:dyDescent="0.2">
      <c r="B1101"/>
      <c r="C1101"/>
      <c r="D1101" s="65"/>
      <c r="E1101" s="65"/>
      <c r="F1101" s="8"/>
      <c r="G1101" s="241"/>
      <c r="H1101" s="242"/>
      <c r="I1101"/>
      <c r="J1101"/>
      <c r="K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</row>
    <row r="1102" spans="2:147" s="9" customFormat="1" x14ac:dyDescent="0.2">
      <c r="B1102"/>
      <c r="C1102"/>
      <c r="D1102" s="65"/>
      <c r="E1102" s="65"/>
      <c r="F1102" s="8"/>
      <c r="G1102" s="241"/>
      <c r="H1102" s="242"/>
      <c r="I1102"/>
      <c r="J1102"/>
      <c r="K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</row>
    <row r="1103" spans="2:147" s="9" customFormat="1" x14ac:dyDescent="0.2">
      <c r="B1103"/>
      <c r="C1103"/>
      <c r="D1103" s="65"/>
      <c r="E1103" s="65"/>
      <c r="F1103" s="8"/>
      <c r="G1103" s="241"/>
      <c r="H1103" s="242"/>
      <c r="I1103"/>
      <c r="J1103"/>
      <c r="K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</row>
    <row r="1104" spans="2:147" s="9" customFormat="1" x14ac:dyDescent="0.2">
      <c r="B1104"/>
      <c r="C1104"/>
      <c r="D1104" s="65"/>
      <c r="E1104" s="65"/>
      <c r="F1104" s="8"/>
      <c r="G1104" s="241"/>
      <c r="H1104" s="242"/>
      <c r="I1104"/>
      <c r="J1104"/>
      <c r="K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</row>
    <row r="1105" spans="2:147" s="9" customFormat="1" x14ac:dyDescent="0.2">
      <c r="B1105"/>
      <c r="C1105"/>
      <c r="D1105" s="65"/>
      <c r="E1105" s="65"/>
      <c r="F1105" s="8"/>
      <c r="G1105" s="241"/>
      <c r="H1105" s="242"/>
      <c r="I1105"/>
      <c r="J1105"/>
      <c r="K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</row>
    <row r="1106" spans="2:147" s="9" customFormat="1" x14ac:dyDescent="0.2">
      <c r="B1106"/>
      <c r="C1106"/>
      <c r="D1106" s="65"/>
      <c r="E1106" s="65"/>
      <c r="F1106" s="8"/>
      <c r="G1106" s="241"/>
      <c r="H1106" s="242"/>
      <c r="I1106"/>
      <c r="J1106"/>
      <c r="K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</row>
    <row r="1107" spans="2:147" s="9" customFormat="1" x14ac:dyDescent="0.2">
      <c r="B1107"/>
      <c r="C1107"/>
      <c r="D1107" s="65"/>
      <c r="E1107" s="65"/>
      <c r="F1107" s="8"/>
      <c r="G1107" s="241"/>
      <c r="H1107" s="242"/>
      <c r="I1107"/>
      <c r="J1107"/>
      <c r="K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</row>
    <row r="1108" spans="2:147" s="9" customFormat="1" x14ac:dyDescent="0.2">
      <c r="B1108"/>
      <c r="C1108"/>
      <c r="D1108" s="65"/>
      <c r="E1108" s="65"/>
      <c r="F1108" s="8"/>
      <c r="G1108" s="241"/>
      <c r="H1108" s="242"/>
      <c r="I1108"/>
      <c r="J1108"/>
      <c r="K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</row>
    <row r="1109" spans="2:147" s="9" customFormat="1" x14ac:dyDescent="0.2">
      <c r="B1109"/>
      <c r="C1109"/>
      <c r="D1109" s="65"/>
      <c r="E1109" s="65"/>
      <c r="F1109" s="8"/>
      <c r="G1109" s="241"/>
      <c r="H1109" s="242"/>
      <c r="I1109"/>
      <c r="J1109"/>
      <c r="K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</row>
    <row r="1110" spans="2:147" s="9" customFormat="1" x14ac:dyDescent="0.2">
      <c r="B1110"/>
      <c r="C1110"/>
      <c r="D1110" s="65"/>
      <c r="E1110" s="65"/>
      <c r="F1110" s="8"/>
      <c r="G1110" s="241"/>
      <c r="H1110" s="242"/>
      <c r="I1110"/>
      <c r="J1110"/>
      <c r="K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</row>
    <row r="1111" spans="2:147" s="9" customFormat="1" x14ac:dyDescent="0.2">
      <c r="B1111"/>
      <c r="C1111"/>
      <c r="D1111" s="65"/>
      <c r="E1111" s="65"/>
      <c r="F1111" s="8"/>
      <c r="G1111" s="241"/>
      <c r="H1111" s="242"/>
      <c r="I1111"/>
      <c r="J1111"/>
      <c r="K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</row>
    <row r="1112" spans="2:147" s="9" customFormat="1" x14ac:dyDescent="0.2">
      <c r="B1112"/>
      <c r="C1112"/>
      <c r="D1112" s="65"/>
      <c r="E1112" s="65"/>
      <c r="F1112" s="8"/>
      <c r="G1112" s="241"/>
      <c r="H1112" s="242"/>
      <c r="I1112"/>
      <c r="J1112"/>
      <c r="K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</row>
    <row r="1113" spans="2:147" s="9" customFormat="1" x14ac:dyDescent="0.2">
      <c r="B1113"/>
      <c r="C1113"/>
      <c r="D1113" s="65"/>
      <c r="E1113" s="65"/>
      <c r="F1113" s="8"/>
      <c r="G1113" s="241"/>
      <c r="H1113" s="242"/>
      <c r="I1113"/>
      <c r="J1113"/>
      <c r="K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</row>
    <row r="1114" spans="2:147" s="9" customFormat="1" x14ac:dyDescent="0.2">
      <c r="B1114"/>
      <c r="C1114"/>
      <c r="D1114" s="65"/>
      <c r="E1114" s="65"/>
      <c r="F1114" s="8"/>
      <c r="G1114" s="241"/>
      <c r="H1114" s="242"/>
      <c r="I1114"/>
      <c r="J1114"/>
      <c r="K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</row>
    <row r="1115" spans="2:147" s="9" customFormat="1" x14ac:dyDescent="0.2">
      <c r="B1115"/>
      <c r="C1115"/>
      <c r="D1115" s="65"/>
      <c r="E1115" s="65"/>
      <c r="F1115" s="8"/>
      <c r="G1115" s="241"/>
      <c r="H1115" s="242"/>
      <c r="I1115"/>
      <c r="J1115"/>
      <c r="K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</row>
    <row r="1116" spans="2:147" s="9" customFormat="1" x14ac:dyDescent="0.2">
      <c r="B1116"/>
      <c r="C1116"/>
      <c r="D1116" s="65"/>
      <c r="E1116" s="65"/>
      <c r="F1116" s="8"/>
      <c r="G1116" s="241"/>
      <c r="H1116" s="242"/>
      <c r="I1116"/>
      <c r="J1116"/>
      <c r="K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</row>
    <row r="1117" spans="2:147" s="9" customFormat="1" x14ac:dyDescent="0.2">
      <c r="B1117"/>
      <c r="C1117"/>
      <c r="D1117" s="65"/>
      <c r="E1117" s="65"/>
      <c r="F1117" s="8"/>
      <c r="G1117" s="241"/>
      <c r="H1117" s="242"/>
      <c r="I1117"/>
      <c r="J1117"/>
      <c r="K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</row>
    <row r="1118" spans="2:147" s="9" customFormat="1" x14ac:dyDescent="0.2">
      <c r="B1118"/>
      <c r="C1118"/>
      <c r="D1118" s="65"/>
      <c r="E1118" s="65"/>
      <c r="F1118" s="8"/>
      <c r="G1118" s="241"/>
      <c r="H1118" s="242"/>
      <c r="I1118"/>
      <c r="J1118"/>
      <c r="K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</row>
    <row r="1119" spans="2:147" s="9" customFormat="1" x14ac:dyDescent="0.2">
      <c r="B1119"/>
      <c r="C1119"/>
      <c r="D1119" s="65"/>
      <c r="E1119" s="65"/>
      <c r="F1119" s="8"/>
      <c r="G1119" s="241"/>
      <c r="H1119" s="242"/>
      <c r="I1119"/>
      <c r="J1119"/>
      <c r="K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</row>
    <row r="1120" spans="2:147" s="9" customFormat="1" x14ac:dyDescent="0.2">
      <c r="B1120"/>
      <c r="C1120"/>
      <c r="D1120" s="65"/>
      <c r="E1120" s="65"/>
      <c r="F1120" s="8"/>
      <c r="G1120" s="241"/>
      <c r="H1120" s="242"/>
      <c r="I1120"/>
      <c r="J1120"/>
      <c r="K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</row>
    <row r="1121" spans="2:147" s="9" customFormat="1" x14ac:dyDescent="0.2">
      <c r="B1121"/>
      <c r="C1121"/>
      <c r="D1121" s="65"/>
      <c r="E1121" s="65"/>
      <c r="F1121" s="8"/>
      <c r="G1121" s="241"/>
      <c r="H1121" s="242"/>
      <c r="I1121"/>
      <c r="J1121"/>
      <c r="K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</row>
    <row r="1122" spans="2:147" s="9" customFormat="1" x14ac:dyDescent="0.2">
      <c r="B1122"/>
      <c r="C1122"/>
      <c r="D1122" s="65"/>
      <c r="E1122" s="65"/>
      <c r="F1122" s="8"/>
      <c r="G1122" s="241"/>
      <c r="H1122" s="242"/>
      <c r="I1122"/>
      <c r="J1122"/>
      <c r="K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</row>
    <row r="1123" spans="2:147" s="9" customFormat="1" x14ac:dyDescent="0.2">
      <c r="B1123"/>
      <c r="C1123"/>
      <c r="D1123" s="65"/>
      <c r="E1123" s="65"/>
      <c r="F1123" s="8"/>
      <c r="G1123" s="241"/>
      <c r="H1123" s="242"/>
      <c r="I1123"/>
      <c r="J1123"/>
      <c r="K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</row>
    <row r="1124" spans="2:147" s="9" customFormat="1" x14ac:dyDescent="0.2">
      <c r="B1124"/>
      <c r="C1124"/>
      <c r="D1124" s="65"/>
      <c r="E1124" s="65"/>
      <c r="F1124" s="8"/>
      <c r="G1124" s="241"/>
      <c r="H1124" s="242"/>
      <c r="I1124"/>
      <c r="J1124"/>
      <c r="K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</row>
    <row r="1125" spans="2:147" s="9" customFormat="1" x14ac:dyDescent="0.2">
      <c r="B1125"/>
      <c r="C1125"/>
      <c r="D1125" s="65"/>
      <c r="E1125" s="65"/>
      <c r="F1125" s="8"/>
      <c r="G1125" s="241"/>
      <c r="H1125" s="242"/>
      <c r="I1125"/>
      <c r="J1125"/>
      <c r="K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</row>
    <row r="1126" spans="2:147" s="9" customFormat="1" x14ac:dyDescent="0.2">
      <c r="B1126"/>
      <c r="C1126"/>
      <c r="D1126" s="65"/>
      <c r="E1126" s="65"/>
      <c r="F1126" s="8"/>
      <c r="G1126" s="241"/>
      <c r="H1126" s="242"/>
      <c r="I1126"/>
      <c r="J1126"/>
      <c r="K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</row>
    <row r="1127" spans="2:147" s="9" customFormat="1" x14ac:dyDescent="0.2">
      <c r="B1127"/>
      <c r="C1127"/>
      <c r="D1127" s="65"/>
      <c r="E1127" s="65"/>
      <c r="F1127" s="8"/>
      <c r="G1127" s="241"/>
      <c r="H1127" s="242"/>
      <c r="I1127"/>
      <c r="J1127"/>
      <c r="K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</row>
    <row r="1128" spans="2:147" s="9" customFormat="1" x14ac:dyDescent="0.2">
      <c r="B1128"/>
      <c r="C1128"/>
      <c r="D1128" s="65"/>
      <c r="E1128" s="65"/>
      <c r="F1128" s="8"/>
      <c r="G1128" s="241"/>
      <c r="H1128" s="242"/>
      <c r="I1128"/>
      <c r="J1128"/>
      <c r="K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</row>
    <row r="1129" spans="2:147" s="9" customFormat="1" x14ac:dyDescent="0.2">
      <c r="B1129"/>
      <c r="C1129"/>
      <c r="D1129" s="65"/>
      <c r="E1129" s="65"/>
      <c r="F1129" s="8"/>
      <c r="G1129" s="241"/>
      <c r="H1129" s="242"/>
      <c r="I1129"/>
      <c r="J1129"/>
      <c r="K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</row>
    <row r="1130" spans="2:147" s="9" customFormat="1" x14ac:dyDescent="0.2">
      <c r="B1130"/>
      <c r="C1130"/>
      <c r="D1130" s="65"/>
      <c r="E1130" s="65"/>
      <c r="F1130" s="8"/>
      <c r="G1130" s="241"/>
      <c r="H1130" s="242"/>
      <c r="I1130"/>
      <c r="J1130"/>
      <c r="K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</row>
    <row r="1131" spans="2:147" s="9" customFormat="1" x14ac:dyDescent="0.2">
      <c r="B1131"/>
      <c r="C1131"/>
      <c r="D1131" s="65"/>
      <c r="E1131" s="65"/>
      <c r="F1131" s="8"/>
      <c r="G1131" s="241"/>
      <c r="H1131" s="242"/>
      <c r="I1131"/>
      <c r="J1131"/>
      <c r="K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</row>
    <row r="1132" spans="2:147" s="9" customFormat="1" x14ac:dyDescent="0.2">
      <c r="B1132"/>
      <c r="C1132"/>
      <c r="D1132" s="65"/>
      <c r="E1132" s="65"/>
      <c r="F1132" s="8"/>
      <c r="G1132" s="241"/>
      <c r="H1132" s="242"/>
      <c r="I1132"/>
      <c r="J1132"/>
      <c r="K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</row>
    <row r="1133" spans="2:147" s="9" customFormat="1" x14ac:dyDescent="0.2">
      <c r="B1133"/>
      <c r="C1133"/>
      <c r="D1133" s="65"/>
      <c r="E1133" s="65"/>
      <c r="F1133" s="8"/>
      <c r="G1133" s="241"/>
      <c r="H1133" s="242"/>
      <c r="I1133"/>
      <c r="J1133"/>
      <c r="K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</row>
    <row r="1134" spans="2:147" s="9" customFormat="1" x14ac:dyDescent="0.2">
      <c r="B1134"/>
      <c r="C1134"/>
      <c r="D1134" s="65"/>
      <c r="E1134" s="65"/>
      <c r="F1134" s="8"/>
      <c r="G1134" s="241"/>
      <c r="H1134" s="242"/>
      <c r="I1134"/>
      <c r="J1134"/>
      <c r="K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</row>
    <row r="1135" spans="2:147" s="9" customFormat="1" x14ac:dyDescent="0.2">
      <c r="B1135"/>
      <c r="C1135"/>
      <c r="D1135" s="65"/>
      <c r="E1135" s="65"/>
      <c r="F1135" s="8"/>
      <c r="G1135" s="241"/>
      <c r="H1135" s="242"/>
      <c r="I1135"/>
      <c r="J1135"/>
      <c r="K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</row>
    <row r="1136" spans="2:147" s="9" customFormat="1" x14ac:dyDescent="0.2">
      <c r="B1136"/>
      <c r="C1136"/>
      <c r="D1136" s="65"/>
      <c r="E1136" s="65"/>
      <c r="F1136" s="8"/>
      <c r="G1136" s="241"/>
      <c r="H1136" s="242"/>
      <c r="I1136"/>
      <c r="J1136"/>
      <c r="K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</row>
    <row r="1137" spans="2:147" s="9" customFormat="1" x14ac:dyDescent="0.2">
      <c r="B1137"/>
      <c r="C1137"/>
      <c r="D1137" s="65"/>
      <c r="E1137" s="65"/>
      <c r="F1137" s="8"/>
      <c r="G1137" s="241"/>
      <c r="H1137" s="242"/>
      <c r="I1137"/>
      <c r="J1137"/>
      <c r="K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</row>
    <row r="1138" spans="2:147" s="9" customFormat="1" x14ac:dyDescent="0.2">
      <c r="B1138"/>
      <c r="C1138"/>
      <c r="D1138" s="65"/>
      <c r="E1138" s="65"/>
      <c r="F1138" s="8"/>
      <c r="G1138" s="241"/>
      <c r="H1138" s="242"/>
      <c r="I1138"/>
      <c r="J1138"/>
      <c r="K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</row>
    <row r="1139" spans="2:147" s="9" customFormat="1" x14ac:dyDescent="0.2">
      <c r="B1139"/>
      <c r="C1139"/>
      <c r="D1139" s="65"/>
      <c r="E1139" s="65"/>
      <c r="F1139" s="8"/>
      <c r="G1139" s="241"/>
      <c r="H1139" s="242"/>
      <c r="I1139"/>
      <c r="J1139"/>
      <c r="K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</row>
    <row r="1140" spans="2:147" s="9" customFormat="1" x14ac:dyDescent="0.2">
      <c r="B1140"/>
      <c r="C1140"/>
      <c r="D1140" s="65"/>
      <c r="E1140" s="65"/>
      <c r="F1140" s="8"/>
      <c r="G1140" s="241"/>
      <c r="H1140" s="242"/>
      <c r="I1140"/>
      <c r="J1140"/>
      <c r="K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</row>
    <row r="1141" spans="2:147" s="9" customFormat="1" x14ac:dyDescent="0.2">
      <c r="B1141"/>
      <c r="C1141"/>
      <c r="D1141" s="65"/>
      <c r="E1141" s="65"/>
      <c r="F1141" s="8"/>
      <c r="G1141" s="241"/>
      <c r="H1141" s="242"/>
      <c r="I1141"/>
      <c r="J1141"/>
      <c r="K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</row>
    <row r="1142" spans="2:147" s="9" customFormat="1" x14ac:dyDescent="0.2">
      <c r="B1142"/>
      <c r="C1142"/>
      <c r="D1142" s="65"/>
      <c r="E1142" s="65"/>
      <c r="F1142" s="8"/>
      <c r="G1142" s="241"/>
      <c r="H1142" s="242"/>
      <c r="I1142"/>
      <c r="J1142"/>
      <c r="K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</row>
    <row r="1143" spans="2:147" s="9" customFormat="1" x14ac:dyDescent="0.2">
      <c r="B1143"/>
      <c r="C1143"/>
      <c r="D1143" s="65"/>
      <c r="E1143" s="65"/>
      <c r="F1143" s="8"/>
      <c r="G1143" s="241"/>
      <c r="H1143" s="242"/>
      <c r="I1143"/>
      <c r="J1143"/>
      <c r="K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</row>
    <row r="1144" spans="2:147" s="9" customFormat="1" x14ac:dyDescent="0.2">
      <c r="B1144"/>
      <c r="C1144"/>
      <c r="D1144" s="65"/>
      <c r="E1144" s="65"/>
      <c r="F1144" s="8"/>
      <c r="G1144" s="241"/>
      <c r="H1144" s="242"/>
      <c r="I1144"/>
      <c r="J1144"/>
      <c r="K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</row>
    <row r="1145" spans="2:147" s="9" customFormat="1" x14ac:dyDescent="0.2">
      <c r="B1145"/>
      <c r="C1145"/>
      <c r="D1145" s="65"/>
      <c r="E1145" s="65"/>
      <c r="F1145" s="8"/>
      <c r="G1145" s="241"/>
      <c r="H1145" s="242"/>
      <c r="I1145"/>
      <c r="J1145"/>
      <c r="K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</row>
    <row r="1146" spans="2:147" s="9" customFormat="1" x14ac:dyDescent="0.2">
      <c r="B1146"/>
      <c r="C1146"/>
      <c r="D1146" s="65"/>
      <c r="E1146" s="65"/>
      <c r="F1146" s="8"/>
      <c r="G1146" s="241"/>
      <c r="H1146" s="242"/>
      <c r="I1146"/>
      <c r="J1146"/>
      <c r="K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</row>
    <row r="1147" spans="2:147" s="9" customFormat="1" x14ac:dyDescent="0.2">
      <c r="B1147"/>
      <c r="C1147"/>
      <c r="D1147" s="65"/>
      <c r="E1147" s="65"/>
      <c r="F1147" s="8"/>
      <c r="G1147" s="241"/>
      <c r="H1147" s="242"/>
      <c r="I1147"/>
      <c r="J1147"/>
      <c r="K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</row>
    <row r="1148" spans="2:147" s="9" customFormat="1" x14ac:dyDescent="0.2">
      <c r="B1148"/>
      <c r="C1148"/>
      <c r="D1148" s="65"/>
      <c r="E1148" s="65"/>
      <c r="F1148" s="8"/>
      <c r="G1148" s="241"/>
      <c r="H1148" s="242"/>
      <c r="I1148"/>
      <c r="J1148"/>
      <c r="K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</row>
    <row r="1149" spans="2:147" s="9" customFormat="1" x14ac:dyDescent="0.2">
      <c r="B1149"/>
      <c r="C1149"/>
      <c r="D1149" s="65"/>
      <c r="E1149" s="65"/>
      <c r="F1149" s="8"/>
      <c r="G1149" s="241"/>
      <c r="H1149" s="242"/>
      <c r="I1149"/>
      <c r="J1149"/>
      <c r="K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</row>
    <row r="1150" spans="2:147" s="9" customFormat="1" x14ac:dyDescent="0.2">
      <c r="B1150"/>
      <c r="C1150"/>
      <c r="D1150" s="65"/>
      <c r="E1150" s="65"/>
      <c r="F1150" s="8"/>
      <c r="G1150" s="241"/>
      <c r="H1150" s="242"/>
      <c r="I1150"/>
      <c r="J1150"/>
      <c r="K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</row>
    <row r="1151" spans="2:147" s="9" customFormat="1" x14ac:dyDescent="0.2">
      <c r="B1151"/>
      <c r="C1151"/>
      <c r="D1151" s="65"/>
      <c r="E1151" s="65"/>
      <c r="F1151" s="8"/>
      <c r="G1151" s="241"/>
      <c r="H1151" s="242"/>
      <c r="I1151"/>
      <c r="J1151"/>
      <c r="K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</row>
    <row r="1152" spans="2:147" s="9" customFormat="1" x14ac:dyDescent="0.2">
      <c r="B1152"/>
      <c r="C1152"/>
      <c r="D1152" s="65"/>
      <c r="E1152" s="65"/>
      <c r="F1152" s="8"/>
      <c r="G1152" s="241"/>
      <c r="H1152" s="242"/>
      <c r="I1152"/>
      <c r="J1152"/>
      <c r="K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</row>
    <row r="1153" spans="2:147" s="9" customFormat="1" x14ac:dyDescent="0.2">
      <c r="B1153"/>
      <c r="C1153"/>
      <c r="D1153" s="65"/>
      <c r="E1153" s="65"/>
      <c r="F1153" s="8"/>
      <c r="G1153" s="241"/>
      <c r="H1153" s="242"/>
      <c r="I1153"/>
      <c r="J1153"/>
      <c r="K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</row>
    <row r="1154" spans="2:147" s="9" customFormat="1" x14ac:dyDescent="0.2">
      <c r="B1154"/>
      <c r="C1154"/>
      <c r="D1154" s="65"/>
      <c r="E1154" s="65"/>
      <c r="F1154" s="8"/>
      <c r="G1154" s="241"/>
      <c r="H1154" s="242"/>
      <c r="I1154"/>
      <c r="J1154"/>
      <c r="K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</row>
    <row r="1155" spans="2:147" s="9" customFormat="1" x14ac:dyDescent="0.2">
      <c r="B1155"/>
      <c r="C1155"/>
      <c r="D1155" s="65"/>
      <c r="E1155" s="65"/>
      <c r="F1155" s="8"/>
      <c r="G1155" s="241"/>
      <c r="H1155" s="242"/>
      <c r="I1155"/>
      <c r="J1155"/>
      <c r="K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</row>
    <row r="1156" spans="2:147" s="9" customFormat="1" x14ac:dyDescent="0.2">
      <c r="B1156"/>
      <c r="C1156"/>
      <c r="D1156" s="65"/>
      <c r="E1156" s="65"/>
      <c r="F1156" s="8"/>
      <c r="G1156" s="241"/>
      <c r="H1156" s="242"/>
      <c r="I1156"/>
      <c r="J1156"/>
      <c r="K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</row>
    <row r="1157" spans="2:147" s="9" customFormat="1" x14ac:dyDescent="0.2">
      <c r="B1157"/>
      <c r="C1157"/>
      <c r="D1157" s="65"/>
      <c r="E1157" s="65"/>
      <c r="F1157" s="8"/>
      <c r="G1157" s="241"/>
      <c r="H1157" s="242"/>
      <c r="I1157"/>
      <c r="J1157"/>
      <c r="K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</row>
    <row r="1158" spans="2:147" s="9" customFormat="1" x14ac:dyDescent="0.2">
      <c r="B1158"/>
      <c r="C1158"/>
      <c r="D1158" s="65"/>
      <c r="E1158" s="65"/>
      <c r="F1158" s="8"/>
      <c r="G1158" s="241"/>
      <c r="H1158" s="242"/>
      <c r="I1158"/>
      <c r="J1158"/>
      <c r="K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</row>
    <row r="1159" spans="2:147" s="9" customFormat="1" x14ac:dyDescent="0.2">
      <c r="B1159"/>
      <c r="C1159"/>
      <c r="D1159" s="65"/>
      <c r="E1159" s="65"/>
      <c r="F1159" s="8"/>
      <c r="G1159" s="241"/>
      <c r="H1159" s="242"/>
      <c r="I1159"/>
      <c r="J1159"/>
      <c r="K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</row>
    <row r="1160" spans="2:147" s="9" customFormat="1" x14ac:dyDescent="0.2">
      <c r="B1160"/>
      <c r="C1160"/>
      <c r="D1160" s="65"/>
      <c r="E1160" s="65"/>
      <c r="F1160" s="8"/>
      <c r="G1160" s="241"/>
      <c r="H1160" s="242"/>
      <c r="I1160"/>
      <c r="J1160"/>
      <c r="K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</row>
    <row r="1161" spans="2:147" s="9" customFormat="1" x14ac:dyDescent="0.2">
      <c r="B1161"/>
      <c r="C1161"/>
      <c r="D1161" s="65"/>
      <c r="E1161" s="65"/>
      <c r="F1161" s="8"/>
      <c r="G1161" s="241"/>
      <c r="H1161" s="242"/>
      <c r="I1161"/>
      <c r="J1161"/>
      <c r="K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</row>
    <row r="1162" spans="2:147" s="9" customFormat="1" x14ac:dyDescent="0.2">
      <c r="B1162"/>
      <c r="C1162"/>
      <c r="D1162" s="65"/>
      <c r="E1162" s="65"/>
      <c r="F1162" s="8"/>
      <c r="G1162" s="241"/>
      <c r="H1162" s="242"/>
      <c r="I1162"/>
      <c r="J1162"/>
      <c r="K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</row>
    <row r="1163" spans="2:147" s="9" customFormat="1" x14ac:dyDescent="0.2">
      <c r="B1163"/>
      <c r="C1163"/>
      <c r="D1163" s="65"/>
      <c r="E1163" s="65"/>
      <c r="F1163" s="8"/>
      <c r="G1163" s="241"/>
      <c r="H1163" s="242"/>
      <c r="I1163"/>
      <c r="J1163"/>
      <c r="K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</row>
    <row r="1164" spans="2:147" s="9" customFormat="1" x14ac:dyDescent="0.2">
      <c r="B1164"/>
      <c r="C1164"/>
      <c r="D1164" s="65"/>
      <c r="E1164" s="65"/>
      <c r="F1164" s="8"/>
      <c r="G1164" s="241"/>
      <c r="H1164" s="242"/>
      <c r="I1164"/>
      <c r="J1164"/>
      <c r="K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</row>
    <row r="1165" spans="2:147" s="9" customFormat="1" x14ac:dyDescent="0.2">
      <c r="B1165"/>
      <c r="C1165"/>
      <c r="D1165" s="65"/>
      <c r="E1165" s="65"/>
      <c r="F1165" s="8"/>
      <c r="G1165" s="241"/>
      <c r="H1165" s="242"/>
      <c r="I1165"/>
      <c r="J1165"/>
      <c r="K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</row>
    <row r="1166" spans="2:147" s="9" customFormat="1" x14ac:dyDescent="0.2">
      <c r="B1166"/>
      <c r="C1166"/>
      <c r="D1166" s="65"/>
      <c r="E1166" s="65"/>
      <c r="F1166" s="8"/>
      <c r="G1166" s="241"/>
      <c r="H1166" s="242"/>
      <c r="I1166"/>
      <c r="J1166"/>
      <c r="K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</row>
    <row r="1167" spans="2:147" s="9" customFormat="1" x14ac:dyDescent="0.2">
      <c r="B1167"/>
      <c r="C1167"/>
      <c r="D1167" s="65"/>
      <c r="E1167" s="65"/>
      <c r="F1167" s="8"/>
      <c r="G1167" s="241"/>
      <c r="H1167" s="242"/>
      <c r="I1167"/>
      <c r="J1167"/>
      <c r="K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</row>
    <row r="1168" spans="2:147" s="9" customFormat="1" x14ac:dyDescent="0.2">
      <c r="B1168"/>
      <c r="C1168"/>
      <c r="D1168" s="65"/>
      <c r="E1168" s="65"/>
      <c r="F1168" s="8"/>
      <c r="G1168" s="241"/>
      <c r="H1168" s="242"/>
      <c r="I1168"/>
      <c r="J1168"/>
      <c r="K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</row>
    <row r="1169" spans="2:147" s="9" customFormat="1" x14ac:dyDescent="0.2">
      <c r="B1169"/>
      <c r="C1169"/>
      <c r="D1169" s="65"/>
      <c r="E1169" s="65"/>
      <c r="F1169" s="8"/>
      <c r="G1169" s="241"/>
      <c r="H1169" s="242"/>
      <c r="I1169"/>
      <c r="J1169"/>
      <c r="K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</row>
    <row r="1170" spans="2:147" s="9" customFormat="1" x14ac:dyDescent="0.2">
      <c r="B1170"/>
      <c r="C1170"/>
      <c r="D1170" s="65"/>
      <c r="E1170" s="65"/>
      <c r="F1170" s="8"/>
      <c r="G1170" s="241"/>
      <c r="H1170" s="242"/>
      <c r="I1170"/>
      <c r="J1170"/>
      <c r="K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</row>
    <row r="1171" spans="2:147" s="9" customFormat="1" x14ac:dyDescent="0.2">
      <c r="B1171"/>
      <c r="C1171"/>
      <c r="D1171" s="65"/>
      <c r="E1171" s="65"/>
      <c r="F1171" s="8"/>
      <c r="G1171" s="241"/>
      <c r="H1171" s="242"/>
      <c r="I1171"/>
      <c r="J1171"/>
      <c r="K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</row>
    <row r="1172" spans="2:147" s="9" customFormat="1" x14ac:dyDescent="0.2">
      <c r="B1172"/>
      <c r="C1172"/>
      <c r="D1172" s="65"/>
      <c r="E1172" s="65"/>
      <c r="F1172" s="8"/>
      <c r="G1172" s="241"/>
      <c r="H1172" s="242"/>
      <c r="I1172"/>
      <c r="J1172"/>
      <c r="K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</row>
    <row r="1173" spans="2:147" s="9" customFormat="1" x14ac:dyDescent="0.2">
      <c r="B1173"/>
      <c r="C1173"/>
      <c r="D1173" s="65"/>
      <c r="E1173" s="65"/>
      <c r="F1173" s="8"/>
      <c r="G1173" s="241"/>
      <c r="H1173" s="242"/>
      <c r="I1173"/>
      <c r="J1173"/>
      <c r="K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</row>
    <row r="1174" spans="2:147" s="9" customFormat="1" x14ac:dyDescent="0.2">
      <c r="B1174"/>
      <c r="C1174"/>
      <c r="D1174" s="65"/>
      <c r="E1174" s="65"/>
      <c r="F1174" s="8"/>
      <c r="G1174" s="241"/>
      <c r="H1174" s="242"/>
      <c r="I1174"/>
      <c r="J1174"/>
      <c r="K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</row>
    <row r="1175" spans="2:147" s="9" customFormat="1" x14ac:dyDescent="0.2">
      <c r="B1175"/>
      <c r="C1175"/>
      <c r="D1175" s="65"/>
      <c r="E1175" s="65"/>
      <c r="F1175" s="8"/>
      <c r="G1175" s="241"/>
      <c r="H1175" s="242"/>
      <c r="I1175"/>
      <c r="J1175"/>
      <c r="K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</row>
    <row r="1176" spans="2:147" s="9" customFormat="1" x14ac:dyDescent="0.2">
      <c r="B1176"/>
      <c r="C1176"/>
      <c r="D1176" s="65"/>
      <c r="E1176" s="65"/>
      <c r="F1176" s="8"/>
      <c r="G1176" s="241"/>
      <c r="H1176" s="242"/>
      <c r="I1176"/>
      <c r="J1176"/>
      <c r="K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</row>
    <row r="1177" spans="2:147" s="9" customFormat="1" x14ac:dyDescent="0.2">
      <c r="B1177"/>
      <c r="C1177"/>
      <c r="D1177" s="65"/>
      <c r="E1177" s="65"/>
      <c r="F1177" s="8"/>
      <c r="G1177" s="241"/>
      <c r="H1177" s="242"/>
      <c r="I1177"/>
      <c r="J1177"/>
      <c r="K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</row>
    <row r="1178" spans="2:147" s="9" customFormat="1" x14ac:dyDescent="0.2">
      <c r="B1178"/>
      <c r="C1178"/>
      <c r="D1178" s="65"/>
      <c r="E1178" s="65"/>
      <c r="F1178" s="8"/>
      <c r="G1178" s="241"/>
      <c r="H1178" s="242"/>
      <c r="I1178"/>
      <c r="J1178"/>
      <c r="K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</row>
    <row r="1179" spans="2:147" s="9" customFormat="1" x14ac:dyDescent="0.2">
      <c r="B1179"/>
      <c r="C1179"/>
      <c r="D1179" s="65"/>
      <c r="E1179" s="65"/>
      <c r="F1179" s="8"/>
      <c r="G1179" s="241"/>
      <c r="H1179" s="242"/>
      <c r="I1179"/>
      <c r="J1179"/>
      <c r="K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</row>
    <row r="1180" spans="2:147" s="9" customFormat="1" x14ac:dyDescent="0.2">
      <c r="B1180"/>
      <c r="C1180"/>
      <c r="D1180" s="65"/>
      <c r="E1180" s="65"/>
      <c r="F1180" s="8"/>
      <c r="G1180" s="241"/>
      <c r="H1180" s="242"/>
      <c r="I1180"/>
      <c r="J1180"/>
      <c r="K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</row>
    <row r="1181" spans="2:147" s="9" customFormat="1" x14ac:dyDescent="0.2">
      <c r="B1181"/>
      <c r="C1181"/>
      <c r="D1181" s="65"/>
      <c r="E1181" s="65"/>
      <c r="F1181" s="8"/>
      <c r="G1181" s="241"/>
      <c r="H1181" s="242"/>
      <c r="I1181"/>
      <c r="J1181"/>
      <c r="K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</row>
    <row r="1182" spans="2:147" s="9" customFormat="1" x14ac:dyDescent="0.2">
      <c r="B1182"/>
      <c r="C1182"/>
      <c r="D1182" s="65"/>
      <c r="E1182" s="65"/>
      <c r="F1182" s="8"/>
      <c r="G1182" s="241"/>
      <c r="H1182" s="242"/>
      <c r="I1182"/>
      <c r="J1182"/>
      <c r="K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</row>
    <row r="1183" spans="2:147" s="9" customFormat="1" x14ac:dyDescent="0.2">
      <c r="B1183"/>
      <c r="C1183"/>
      <c r="D1183" s="65"/>
      <c r="E1183" s="65"/>
      <c r="F1183" s="8"/>
      <c r="G1183" s="241"/>
      <c r="H1183" s="242"/>
      <c r="I1183"/>
      <c r="J1183"/>
      <c r="K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</row>
    <row r="1184" spans="2:147" s="9" customFormat="1" x14ac:dyDescent="0.2">
      <c r="B1184"/>
      <c r="C1184"/>
      <c r="D1184" s="65"/>
      <c r="E1184" s="65"/>
      <c r="F1184" s="8"/>
      <c r="G1184" s="241"/>
      <c r="H1184" s="242"/>
      <c r="I1184"/>
      <c r="J1184"/>
      <c r="K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</row>
    <row r="1185" spans="2:147" s="9" customFormat="1" x14ac:dyDescent="0.2">
      <c r="B1185"/>
      <c r="C1185"/>
      <c r="D1185" s="65"/>
      <c r="E1185" s="65"/>
      <c r="F1185" s="8"/>
      <c r="G1185" s="241"/>
      <c r="H1185" s="242"/>
      <c r="I1185"/>
      <c r="J1185"/>
      <c r="K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</row>
    <row r="1186" spans="2:147" s="9" customFormat="1" x14ac:dyDescent="0.2">
      <c r="B1186"/>
      <c r="C1186"/>
      <c r="D1186" s="65"/>
      <c r="E1186" s="65"/>
      <c r="F1186" s="8"/>
      <c r="G1186" s="241"/>
      <c r="H1186" s="242"/>
      <c r="I1186"/>
      <c r="J1186"/>
      <c r="K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</row>
    <row r="1187" spans="2:147" s="9" customFormat="1" x14ac:dyDescent="0.2">
      <c r="B1187"/>
      <c r="C1187"/>
      <c r="D1187" s="65"/>
      <c r="E1187" s="65"/>
      <c r="F1187" s="8"/>
      <c r="G1187" s="241"/>
      <c r="H1187" s="242"/>
      <c r="I1187"/>
      <c r="J1187"/>
      <c r="K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</row>
    <row r="1188" spans="2:147" s="9" customFormat="1" x14ac:dyDescent="0.2">
      <c r="B1188"/>
      <c r="C1188"/>
      <c r="D1188" s="65"/>
      <c r="E1188" s="65"/>
      <c r="F1188" s="8"/>
      <c r="G1188" s="241"/>
      <c r="H1188" s="242"/>
      <c r="I1188"/>
      <c r="J1188"/>
      <c r="K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</row>
    <row r="1189" spans="2:147" s="9" customFormat="1" x14ac:dyDescent="0.2">
      <c r="B1189"/>
      <c r="C1189"/>
      <c r="D1189" s="65"/>
      <c r="E1189" s="65"/>
      <c r="F1189" s="8"/>
      <c r="G1189" s="241"/>
      <c r="H1189" s="242"/>
      <c r="I1189"/>
      <c r="J1189"/>
      <c r="K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</row>
    <row r="1190" spans="2:147" s="9" customFormat="1" x14ac:dyDescent="0.2">
      <c r="B1190"/>
      <c r="C1190"/>
      <c r="D1190" s="65"/>
      <c r="E1190" s="65"/>
      <c r="F1190" s="8"/>
      <c r="G1190" s="241"/>
      <c r="H1190" s="242"/>
      <c r="I1190"/>
      <c r="J1190"/>
      <c r="K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</row>
    <row r="1191" spans="2:147" s="9" customFormat="1" x14ac:dyDescent="0.2">
      <c r="B1191"/>
      <c r="C1191"/>
      <c r="D1191" s="65"/>
      <c r="E1191" s="65"/>
      <c r="F1191" s="8"/>
      <c r="G1191" s="241"/>
      <c r="H1191" s="242"/>
      <c r="I1191"/>
      <c r="J1191"/>
      <c r="K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</row>
    <row r="1192" spans="2:147" s="9" customFormat="1" x14ac:dyDescent="0.2">
      <c r="B1192"/>
      <c r="C1192"/>
      <c r="D1192" s="65"/>
      <c r="E1192" s="65"/>
      <c r="F1192" s="8"/>
      <c r="G1192" s="241"/>
      <c r="H1192" s="242"/>
      <c r="I1192"/>
      <c r="J1192"/>
      <c r="K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</row>
    <row r="1193" spans="2:147" s="9" customFormat="1" x14ac:dyDescent="0.2">
      <c r="B1193"/>
      <c r="C1193"/>
      <c r="D1193" s="65"/>
      <c r="E1193" s="65"/>
      <c r="F1193" s="8"/>
      <c r="G1193" s="241"/>
      <c r="H1193" s="242"/>
      <c r="I1193"/>
      <c r="J1193"/>
      <c r="K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</row>
    <row r="1194" spans="2:147" s="9" customFormat="1" x14ac:dyDescent="0.2">
      <c r="B1194"/>
      <c r="C1194"/>
      <c r="D1194" s="65"/>
      <c r="E1194" s="65"/>
      <c r="F1194" s="8"/>
      <c r="G1194" s="241"/>
      <c r="H1194" s="242"/>
      <c r="I1194"/>
      <c r="J1194"/>
      <c r="K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</row>
    <row r="1195" spans="2:147" s="9" customFormat="1" x14ac:dyDescent="0.2">
      <c r="B1195"/>
      <c r="C1195"/>
      <c r="D1195" s="65"/>
      <c r="E1195" s="65"/>
      <c r="F1195" s="8"/>
      <c r="G1195" s="241"/>
      <c r="H1195" s="242"/>
      <c r="I1195"/>
      <c r="J1195"/>
      <c r="K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</row>
    <row r="1196" spans="2:147" s="9" customFormat="1" x14ac:dyDescent="0.2">
      <c r="B1196"/>
      <c r="C1196"/>
      <c r="D1196" s="65"/>
      <c r="E1196" s="65"/>
      <c r="F1196" s="8"/>
      <c r="G1196" s="241"/>
      <c r="H1196" s="242"/>
      <c r="I1196"/>
      <c r="J1196"/>
      <c r="K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</row>
    <row r="1197" spans="2:147" s="9" customFormat="1" x14ac:dyDescent="0.2">
      <c r="B1197"/>
      <c r="C1197"/>
      <c r="D1197" s="65"/>
      <c r="E1197" s="65"/>
      <c r="F1197" s="8"/>
      <c r="G1197" s="241"/>
      <c r="H1197" s="242"/>
      <c r="I1197"/>
      <c r="J1197"/>
      <c r="K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</row>
    <row r="1198" spans="2:147" s="9" customFormat="1" x14ac:dyDescent="0.2">
      <c r="B1198"/>
      <c r="C1198"/>
      <c r="D1198" s="65"/>
      <c r="E1198" s="65"/>
      <c r="F1198" s="8"/>
      <c r="G1198" s="241"/>
      <c r="H1198" s="242"/>
      <c r="I1198"/>
      <c r="J1198"/>
      <c r="K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</row>
    <row r="1199" spans="2:147" s="9" customFormat="1" x14ac:dyDescent="0.2">
      <c r="B1199"/>
      <c r="C1199"/>
      <c r="D1199" s="65"/>
      <c r="E1199" s="65"/>
      <c r="F1199" s="8"/>
      <c r="G1199" s="241"/>
      <c r="H1199" s="242"/>
      <c r="I1199"/>
      <c r="J1199"/>
      <c r="K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</row>
    <row r="1200" spans="2:147" s="9" customFormat="1" x14ac:dyDescent="0.2">
      <c r="B1200"/>
      <c r="C1200"/>
      <c r="D1200" s="65"/>
      <c r="E1200" s="65"/>
      <c r="F1200" s="8"/>
      <c r="G1200" s="241"/>
      <c r="H1200" s="242"/>
      <c r="I1200"/>
      <c r="J1200"/>
      <c r="K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</row>
    <row r="1201" spans="2:147" s="9" customFormat="1" x14ac:dyDescent="0.2">
      <c r="B1201"/>
      <c r="C1201"/>
      <c r="D1201" s="65"/>
      <c r="E1201" s="65"/>
      <c r="F1201" s="8"/>
      <c r="G1201" s="241"/>
      <c r="H1201" s="242"/>
      <c r="I1201"/>
      <c r="J1201"/>
      <c r="K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</row>
    <row r="1202" spans="2:147" s="9" customFormat="1" x14ac:dyDescent="0.2">
      <c r="B1202"/>
      <c r="C1202"/>
      <c r="D1202" s="65"/>
      <c r="E1202" s="65"/>
      <c r="F1202" s="8"/>
      <c r="G1202" s="241"/>
      <c r="H1202" s="242"/>
      <c r="I1202"/>
      <c r="J1202"/>
      <c r="K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</row>
    <row r="1203" spans="2:147" s="9" customFormat="1" x14ac:dyDescent="0.2">
      <c r="B1203"/>
      <c r="C1203"/>
      <c r="D1203" s="65"/>
      <c r="E1203" s="65"/>
      <c r="F1203" s="8"/>
      <c r="G1203" s="241"/>
      <c r="H1203" s="242"/>
      <c r="I1203"/>
      <c r="J1203"/>
      <c r="K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</row>
    <row r="1204" spans="2:147" s="9" customFormat="1" x14ac:dyDescent="0.2">
      <c r="B1204"/>
      <c r="C1204"/>
      <c r="D1204" s="65"/>
      <c r="E1204" s="65"/>
      <c r="F1204" s="8"/>
      <c r="G1204" s="241"/>
      <c r="H1204" s="242"/>
      <c r="I1204"/>
      <c r="J1204"/>
      <c r="K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</row>
    <row r="1205" spans="2:147" s="9" customFormat="1" x14ac:dyDescent="0.2">
      <c r="B1205"/>
      <c r="C1205"/>
      <c r="D1205" s="65"/>
      <c r="E1205" s="65"/>
      <c r="F1205" s="8"/>
      <c r="G1205" s="241"/>
      <c r="H1205" s="242"/>
      <c r="I1205"/>
      <c r="J1205"/>
      <c r="K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</row>
    <row r="1206" spans="2:147" s="9" customFormat="1" x14ac:dyDescent="0.2">
      <c r="B1206"/>
      <c r="C1206"/>
      <c r="D1206" s="65"/>
      <c r="E1206" s="65"/>
      <c r="F1206" s="8"/>
      <c r="G1206" s="241"/>
      <c r="H1206" s="242"/>
      <c r="I1206"/>
      <c r="J1206"/>
      <c r="K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</row>
    <row r="1207" spans="2:147" s="9" customFormat="1" x14ac:dyDescent="0.2">
      <c r="B1207"/>
      <c r="C1207"/>
      <c r="D1207" s="65"/>
      <c r="E1207" s="65"/>
      <c r="F1207" s="8"/>
      <c r="G1207" s="241"/>
      <c r="H1207" s="242"/>
      <c r="I1207"/>
      <c r="J1207"/>
      <c r="K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</row>
    <row r="1208" spans="2:147" s="9" customFormat="1" x14ac:dyDescent="0.2">
      <c r="B1208"/>
      <c r="C1208"/>
      <c r="D1208" s="65"/>
      <c r="E1208" s="65"/>
      <c r="F1208" s="8"/>
      <c r="G1208" s="241"/>
      <c r="H1208" s="242"/>
      <c r="I1208"/>
      <c r="J1208"/>
      <c r="K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</row>
    <row r="1209" spans="2:147" s="9" customFormat="1" x14ac:dyDescent="0.2">
      <c r="B1209"/>
      <c r="C1209"/>
      <c r="D1209" s="65"/>
      <c r="E1209" s="65"/>
      <c r="F1209" s="8"/>
      <c r="G1209" s="241"/>
      <c r="H1209" s="242"/>
      <c r="I1209"/>
      <c r="J1209"/>
      <c r="K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</row>
    <row r="1210" spans="2:147" s="9" customFormat="1" x14ac:dyDescent="0.2">
      <c r="B1210"/>
      <c r="C1210"/>
      <c r="D1210" s="65"/>
      <c r="E1210" s="65"/>
      <c r="F1210" s="8"/>
      <c r="G1210" s="241"/>
      <c r="H1210" s="242"/>
      <c r="I1210"/>
      <c r="J1210"/>
      <c r="K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</row>
    <row r="1211" spans="2:147" s="9" customFormat="1" x14ac:dyDescent="0.2">
      <c r="B1211"/>
      <c r="C1211"/>
      <c r="D1211" s="65"/>
      <c r="E1211" s="65"/>
      <c r="F1211" s="8"/>
      <c r="G1211" s="241"/>
      <c r="H1211" s="242"/>
      <c r="I1211"/>
      <c r="J1211"/>
      <c r="K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</row>
    <row r="1212" spans="2:147" s="9" customFormat="1" x14ac:dyDescent="0.2">
      <c r="B1212"/>
      <c r="C1212"/>
      <c r="D1212" s="65"/>
      <c r="E1212" s="65"/>
      <c r="F1212" s="8"/>
      <c r="G1212" s="241"/>
      <c r="H1212" s="242"/>
      <c r="I1212"/>
      <c r="J1212"/>
      <c r="K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</row>
    <row r="1213" spans="2:147" s="9" customFormat="1" x14ac:dyDescent="0.2">
      <c r="B1213"/>
      <c r="C1213"/>
      <c r="D1213" s="65"/>
      <c r="E1213" s="65"/>
      <c r="F1213" s="8"/>
      <c r="G1213" s="241"/>
      <c r="H1213" s="242"/>
      <c r="I1213"/>
      <c r="J1213"/>
      <c r="K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</row>
    <row r="1214" spans="2:147" s="9" customFormat="1" x14ac:dyDescent="0.2">
      <c r="B1214"/>
      <c r="C1214"/>
      <c r="D1214" s="65"/>
      <c r="E1214" s="65"/>
      <c r="F1214" s="8"/>
      <c r="G1214" s="241"/>
      <c r="H1214" s="242"/>
      <c r="I1214"/>
      <c r="J1214"/>
      <c r="K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</row>
    <row r="1215" spans="2:147" s="9" customFormat="1" x14ac:dyDescent="0.2">
      <c r="B1215"/>
      <c r="C1215"/>
      <c r="D1215" s="65"/>
      <c r="E1215" s="65"/>
      <c r="F1215" s="8"/>
      <c r="G1215" s="241"/>
      <c r="H1215" s="242"/>
      <c r="I1215"/>
      <c r="J1215"/>
      <c r="K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</row>
    <row r="1216" spans="2:147" s="9" customFormat="1" x14ac:dyDescent="0.2">
      <c r="B1216"/>
      <c r="C1216"/>
      <c r="D1216" s="65"/>
      <c r="E1216" s="65"/>
      <c r="F1216" s="8"/>
      <c r="G1216" s="241"/>
      <c r="H1216" s="242"/>
      <c r="I1216"/>
      <c r="J1216"/>
      <c r="K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</row>
    <row r="1217" spans="2:147" s="9" customFormat="1" x14ac:dyDescent="0.2">
      <c r="B1217"/>
      <c r="C1217"/>
      <c r="D1217" s="65"/>
      <c r="E1217" s="65"/>
      <c r="F1217" s="8"/>
      <c r="G1217" s="241"/>
      <c r="H1217" s="242"/>
      <c r="I1217"/>
      <c r="J1217"/>
      <c r="K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</row>
    <row r="1218" spans="2:147" s="9" customFormat="1" x14ac:dyDescent="0.2">
      <c r="B1218"/>
      <c r="C1218"/>
      <c r="D1218" s="65"/>
      <c r="E1218" s="65"/>
      <c r="F1218" s="8"/>
      <c r="G1218" s="241"/>
      <c r="H1218" s="242"/>
      <c r="I1218"/>
      <c r="J1218"/>
      <c r="K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</row>
    <row r="1219" spans="2:147" s="9" customFormat="1" x14ac:dyDescent="0.2">
      <c r="B1219"/>
      <c r="C1219"/>
      <c r="D1219" s="65"/>
      <c r="E1219" s="65"/>
      <c r="F1219" s="8"/>
      <c r="G1219" s="241"/>
      <c r="H1219" s="242"/>
      <c r="I1219"/>
      <c r="J1219"/>
      <c r="K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</row>
    <row r="1220" spans="2:147" s="9" customFormat="1" x14ac:dyDescent="0.2">
      <c r="B1220"/>
      <c r="C1220"/>
      <c r="D1220" s="65"/>
      <c r="E1220" s="65"/>
      <c r="F1220" s="8"/>
      <c r="G1220" s="241"/>
      <c r="H1220" s="242"/>
      <c r="I1220"/>
      <c r="J1220"/>
      <c r="K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</row>
    <row r="1221" spans="2:147" s="9" customFormat="1" x14ac:dyDescent="0.2">
      <c r="B1221"/>
      <c r="C1221"/>
      <c r="D1221" s="65"/>
      <c r="E1221" s="65"/>
      <c r="F1221" s="8"/>
      <c r="G1221" s="241"/>
      <c r="H1221" s="242"/>
      <c r="I1221"/>
      <c r="J1221"/>
      <c r="K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</row>
    <row r="1222" spans="2:147" s="9" customFormat="1" x14ac:dyDescent="0.2">
      <c r="B1222"/>
      <c r="C1222"/>
      <c r="D1222" s="65"/>
      <c r="E1222" s="65"/>
      <c r="F1222" s="8"/>
      <c r="G1222" s="241"/>
      <c r="H1222" s="242"/>
      <c r="I1222"/>
      <c r="J1222"/>
      <c r="K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</row>
    <row r="1223" spans="2:147" s="9" customFormat="1" x14ac:dyDescent="0.2">
      <c r="B1223"/>
      <c r="C1223"/>
      <c r="D1223" s="65"/>
      <c r="E1223" s="65"/>
      <c r="F1223" s="8"/>
      <c r="G1223" s="241"/>
      <c r="H1223" s="242"/>
      <c r="I1223"/>
      <c r="J1223"/>
      <c r="K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</row>
    <row r="1224" spans="2:147" s="9" customFormat="1" x14ac:dyDescent="0.2">
      <c r="B1224"/>
      <c r="C1224"/>
      <c r="D1224" s="65"/>
      <c r="E1224" s="65"/>
      <c r="F1224" s="8"/>
      <c r="G1224" s="241"/>
      <c r="H1224" s="242"/>
      <c r="I1224"/>
      <c r="J1224"/>
      <c r="K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</row>
    <row r="1225" spans="2:147" s="9" customFormat="1" x14ac:dyDescent="0.2">
      <c r="B1225"/>
      <c r="C1225"/>
      <c r="D1225" s="65"/>
      <c r="E1225" s="65"/>
      <c r="F1225" s="8"/>
      <c r="G1225" s="241"/>
      <c r="H1225" s="242"/>
      <c r="I1225"/>
      <c r="J1225"/>
      <c r="K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</row>
    <row r="1226" spans="2:147" s="9" customFormat="1" x14ac:dyDescent="0.2">
      <c r="B1226"/>
      <c r="C1226"/>
      <c r="D1226" s="65"/>
      <c r="E1226" s="65"/>
      <c r="F1226" s="8"/>
      <c r="G1226" s="241"/>
      <c r="H1226" s="242"/>
      <c r="I1226"/>
      <c r="J1226"/>
      <c r="K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</row>
    <row r="1227" spans="2:147" s="9" customFormat="1" x14ac:dyDescent="0.2">
      <c r="B1227"/>
      <c r="C1227"/>
      <c r="D1227" s="65"/>
      <c r="E1227" s="65"/>
      <c r="F1227" s="8"/>
      <c r="G1227" s="241"/>
      <c r="H1227" s="242"/>
      <c r="I1227"/>
      <c r="J1227"/>
      <c r="K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</row>
    <row r="1228" spans="2:147" s="9" customFormat="1" x14ac:dyDescent="0.2">
      <c r="B1228"/>
      <c r="C1228"/>
      <c r="D1228" s="65"/>
      <c r="E1228" s="65"/>
      <c r="F1228" s="8"/>
      <c r="G1228" s="241"/>
      <c r="H1228" s="242"/>
      <c r="I1228"/>
      <c r="J1228"/>
      <c r="K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</row>
    <row r="1229" spans="2:147" s="9" customFormat="1" x14ac:dyDescent="0.2">
      <c r="B1229"/>
      <c r="C1229"/>
      <c r="D1229" s="65"/>
      <c r="E1229" s="65"/>
      <c r="F1229" s="8"/>
      <c r="G1229" s="241"/>
      <c r="H1229" s="242"/>
      <c r="I1229"/>
      <c r="J1229"/>
      <c r="K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</row>
    <row r="1230" spans="2:147" s="9" customFormat="1" x14ac:dyDescent="0.2">
      <c r="B1230"/>
      <c r="C1230"/>
      <c r="D1230" s="65"/>
      <c r="E1230" s="65"/>
      <c r="F1230" s="8"/>
      <c r="G1230" s="241"/>
      <c r="H1230" s="242"/>
      <c r="I1230"/>
      <c r="J1230"/>
      <c r="K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</row>
    <row r="1231" spans="2:147" s="9" customFormat="1" x14ac:dyDescent="0.2">
      <c r="B1231"/>
      <c r="C1231"/>
      <c r="D1231" s="65"/>
      <c r="E1231" s="65"/>
      <c r="F1231" s="8"/>
      <c r="G1231" s="241"/>
      <c r="H1231" s="242"/>
      <c r="I1231"/>
      <c r="J1231"/>
      <c r="K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</row>
    <row r="1232" spans="2:147" s="9" customFormat="1" x14ac:dyDescent="0.2">
      <c r="B1232"/>
      <c r="C1232"/>
      <c r="D1232" s="65"/>
      <c r="E1232" s="65"/>
      <c r="F1232" s="8"/>
      <c r="G1232" s="241"/>
      <c r="H1232" s="242"/>
      <c r="I1232"/>
      <c r="J1232"/>
      <c r="K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</row>
    <row r="1233" spans="2:147" s="9" customFormat="1" x14ac:dyDescent="0.2">
      <c r="B1233"/>
      <c r="C1233"/>
      <c r="D1233" s="65"/>
      <c r="E1233" s="65"/>
      <c r="F1233" s="8"/>
      <c r="G1233" s="241"/>
      <c r="H1233" s="242"/>
      <c r="I1233"/>
      <c r="J1233"/>
      <c r="K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</row>
    <row r="1234" spans="2:147" s="9" customFormat="1" x14ac:dyDescent="0.2">
      <c r="B1234"/>
      <c r="C1234"/>
      <c r="D1234" s="65"/>
      <c r="E1234" s="65"/>
      <c r="F1234" s="8"/>
      <c r="G1234" s="241"/>
      <c r="H1234" s="242"/>
      <c r="I1234"/>
      <c r="J1234"/>
      <c r="K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</row>
    <row r="1235" spans="2:147" s="9" customFormat="1" x14ac:dyDescent="0.2">
      <c r="B1235"/>
      <c r="C1235"/>
      <c r="D1235" s="65"/>
      <c r="E1235" s="65"/>
      <c r="F1235" s="8"/>
      <c r="G1235" s="241"/>
      <c r="H1235" s="242"/>
      <c r="I1235"/>
      <c r="J1235"/>
      <c r="K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</row>
    <row r="1236" spans="2:147" s="9" customFormat="1" x14ac:dyDescent="0.2">
      <c r="B1236"/>
      <c r="C1236"/>
      <c r="D1236" s="65"/>
      <c r="E1236" s="65"/>
      <c r="F1236" s="8"/>
      <c r="G1236" s="241"/>
      <c r="H1236" s="242"/>
      <c r="I1236"/>
      <c r="J1236"/>
      <c r="K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</row>
    <row r="1237" spans="2:147" s="9" customFormat="1" x14ac:dyDescent="0.2">
      <c r="B1237"/>
      <c r="C1237"/>
      <c r="D1237" s="65"/>
      <c r="E1237" s="65"/>
      <c r="F1237" s="8"/>
      <c r="G1237" s="241"/>
      <c r="H1237" s="242"/>
      <c r="I1237"/>
      <c r="J1237"/>
      <c r="K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</row>
    <row r="1238" spans="2:147" s="9" customFormat="1" x14ac:dyDescent="0.2">
      <c r="B1238"/>
      <c r="C1238"/>
      <c r="D1238" s="65"/>
      <c r="E1238" s="65"/>
      <c r="F1238" s="8"/>
      <c r="G1238" s="241"/>
      <c r="H1238" s="242"/>
      <c r="I1238"/>
      <c r="J1238"/>
      <c r="K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</row>
    <row r="1239" spans="2:147" s="9" customFormat="1" x14ac:dyDescent="0.2">
      <c r="B1239"/>
      <c r="C1239"/>
      <c r="D1239" s="65"/>
      <c r="E1239" s="65"/>
      <c r="F1239" s="8"/>
      <c r="G1239" s="241"/>
      <c r="H1239" s="242"/>
      <c r="I1239"/>
      <c r="J1239"/>
      <c r="K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</row>
    <row r="1240" spans="2:147" s="9" customFormat="1" x14ac:dyDescent="0.2">
      <c r="B1240"/>
      <c r="C1240"/>
      <c r="D1240" s="65"/>
      <c r="E1240" s="65"/>
      <c r="F1240" s="8"/>
      <c r="G1240" s="241"/>
      <c r="H1240" s="242"/>
      <c r="I1240"/>
      <c r="J1240"/>
      <c r="K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</row>
    <row r="1241" spans="2:147" s="9" customFormat="1" x14ac:dyDescent="0.2">
      <c r="B1241"/>
      <c r="C1241"/>
      <c r="D1241" s="65"/>
      <c r="E1241" s="65"/>
      <c r="F1241" s="8"/>
      <c r="G1241" s="241"/>
      <c r="H1241" s="242"/>
      <c r="I1241"/>
      <c r="J1241"/>
      <c r="K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</row>
    <row r="1242" spans="2:147" s="9" customFormat="1" x14ac:dyDescent="0.2">
      <c r="B1242"/>
      <c r="C1242"/>
      <c r="D1242" s="65"/>
      <c r="E1242" s="65"/>
      <c r="F1242" s="8"/>
      <c r="G1242" s="241"/>
      <c r="H1242" s="242"/>
      <c r="I1242"/>
      <c r="J1242"/>
      <c r="K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</row>
    <row r="1243" spans="2:147" s="9" customFormat="1" x14ac:dyDescent="0.2">
      <c r="B1243"/>
      <c r="C1243"/>
      <c r="D1243" s="65"/>
      <c r="E1243" s="65"/>
      <c r="F1243" s="8"/>
      <c r="G1243" s="241"/>
      <c r="H1243" s="242"/>
      <c r="I1243"/>
      <c r="J1243"/>
      <c r="K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</row>
    <row r="1244" spans="2:147" s="9" customFormat="1" x14ac:dyDescent="0.2">
      <c r="B1244"/>
      <c r="C1244"/>
      <c r="D1244" s="65"/>
      <c r="E1244" s="65"/>
      <c r="F1244" s="8"/>
      <c r="G1244" s="241"/>
      <c r="H1244" s="242"/>
      <c r="I1244"/>
      <c r="J1244"/>
      <c r="K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</row>
    <row r="1245" spans="2:147" s="9" customFormat="1" x14ac:dyDescent="0.2">
      <c r="B1245"/>
      <c r="C1245"/>
      <c r="D1245" s="65"/>
      <c r="E1245" s="65"/>
      <c r="F1245" s="8"/>
      <c r="G1245" s="241"/>
      <c r="H1245" s="242"/>
      <c r="I1245"/>
      <c r="J1245"/>
      <c r="K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</row>
    <row r="1246" spans="2:147" s="9" customFormat="1" x14ac:dyDescent="0.2">
      <c r="B1246"/>
      <c r="C1246"/>
      <c r="D1246" s="65"/>
      <c r="E1246" s="65"/>
      <c r="F1246" s="8"/>
      <c r="G1246" s="241"/>
      <c r="H1246" s="242"/>
      <c r="I1246"/>
      <c r="J1246"/>
      <c r="K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</row>
    <row r="1247" spans="2:147" s="9" customFormat="1" x14ac:dyDescent="0.2">
      <c r="B1247"/>
      <c r="C1247"/>
      <c r="D1247" s="65"/>
      <c r="E1247" s="65"/>
      <c r="F1247" s="8"/>
      <c r="G1247" s="241"/>
      <c r="H1247" s="242"/>
      <c r="I1247"/>
      <c r="J1247"/>
      <c r="K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</row>
    <row r="1248" spans="2:147" s="9" customFormat="1" x14ac:dyDescent="0.2">
      <c r="B1248"/>
      <c r="C1248"/>
      <c r="D1248" s="65"/>
      <c r="E1248" s="65"/>
      <c r="F1248" s="8"/>
      <c r="G1248" s="241"/>
      <c r="H1248" s="242"/>
      <c r="I1248"/>
      <c r="J1248"/>
      <c r="K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</row>
    <row r="1249" spans="2:147" s="9" customFormat="1" x14ac:dyDescent="0.2">
      <c r="B1249"/>
      <c r="C1249"/>
      <c r="D1249" s="65"/>
      <c r="E1249" s="65"/>
      <c r="F1249" s="8"/>
      <c r="G1249" s="241"/>
      <c r="H1249" s="242"/>
      <c r="I1249"/>
      <c r="J1249"/>
      <c r="K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</row>
    <row r="1250" spans="2:147" s="9" customFormat="1" x14ac:dyDescent="0.2">
      <c r="B1250"/>
      <c r="C1250"/>
      <c r="D1250" s="65"/>
      <c r="E1250" s="65"/>
      <c r="F1250" s="8"/>
      <c r="G1250" s="241"/>
      <c r="H1250" s="242"/>
      <c r="I1250"/>
      <c r="J1250"/>
      <c r="K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</row>
    <row r="1251" spans="2:147" s="9" customFormat="1" x14ac:dyDescent="0.2">
      <c r="B1251"/>
      <c r="C1251"/>
      <c r="D1251" s="65"/>
      <c r="E1251" s="65"/>
      <c r="F1251" s="8"/>
      <c r="G1251" s="241"/>
      <c r="H1251" s="242"/>
      <c r="I1251"/>
      <c r="J1251"/>
      <c r="K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</row>
    <row r="1252" spans="2:147" s="9" customFormat="1" x14ac:dyDescent="0.2">
      <c r="B1252"/>
      <c r="C1252"/>
      <c r="D1252" s="65"/>
      <c r="E1252" s="65"/>
      <c r="F1252" s="8"/>
      <c r="G1252" s="241"/>
      <c r="H1252" s="242"/>
      <c r="I1252"/>
      <c r="J1252"/>
      <c r="K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</row>
    <row r="1253" spans="2:147" s="9" customFormat="1" x14ac:dyDescent="0.2">
      <c r="B1253"/>
      <c r="C1253"/>
      <c r="D1253" s="65"/>
      <c r="E1253" s="65"/>
      <c r="F1253" s="8"/>
      <c r="G1253" s="241"/>
      <c r="H1253" s="242"/>
      <c r="I1253"/>
      <c r="J1253"/>
      <c r="K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</row>
    <row r="1254" spans="2:147" s="9" customFormat="1" x14ac:dyDescent="0.2">
      <c r="B1254"/>
      <c r="C1254"/>
      <c r="D1254" s="65"/>
      <c r="E1254" s="65"/>
      <c r="F1254" s="8"/>
      <c r="G1254" s="241"/>
      <c r="H1254" s="242"/>
      <c r="I1254"/>
      <c r="J1254"/>
      <c r="K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</row>
    <row r="1255" spans="2:147" s="9" customFormat="1" x14ac:dyDescent="0.2">
      <c r="B1255"/>
      <c r="C1255"/>
      <c r="D1255" s="65"/>
      <c r="E1255" s="65"/>
      <c r="F1255" s="8"/>
      <c r="G1255" s="241"/>
      <c r="H1255" s="242"/>
      <c r="I1255"/>
      <c r="J1255"/>
      <c r="K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</row>
    <row r="1256" spans="2:147" s="9" customFormat="1" x14ac:dyDescent="0.2">
      <c r="B1256"/>
      <c r="C1256"/>
      <c r="D1256" s="65"/>
      <c r="E1256" s="65"/>
      <c r="F1256" s="8"/>
      <c r="G1256" s="241"/>
      <c r="H1256" s="242"/>
      <c r="I1256"/>
      <c r="J1256"/>
      <c r="K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</row>
    <row r="1257" spans="2:147" s="9" customFormat="1" x14ac:dyDescent="0.2">
      <c r="B1257"/>
      <c r="C1257"/>
      <c r="D1257" s="65"/>
      <c r="E1257" s="65"/>
      <c r="F1257" s="8"/>
      <c r="G1257" s="241"/>
      <c r="H1257" s="242"/>
      <c r="I1257"/>
      <c r="J1257"/>
      <c r="K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</row>
    <row r="1258" spans="2:147" s="9" customFormat="1" x14ac:dyDescent="0.2">
      <c r="B1258"/>
      <c r="C1258"/>
      <c r="D1258" s="65"/>
      <c r="E1258" s="65"/>
      <c r="F1258" s="8"/>
      <c r="G1258" s="241"/>
      <c r="H1258" s="242"/>
      <c r="I1258"/>
      <c r="J1258"/>
      <c r="K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</row>
    <row r="1259" spans="2:147" s="9" customFormat="1" x14ac:dyDescent="0.2">
      <c r="B1259"/>
      <c r="C1259"/>
      <c r="D1259" s="65"/>
      <c r="E1259" s="65"/>
      <c r="F1259" s="8"/>
      <c r="G1259" s="241"/>
      <c r="H1259" s="242"/>
      <c r="I1259"/>
      <c r="J1259"/>
      <c r="K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</row>
    <row r="1260" spans="2:147" s="9" customFormat="1" x14ac:dyDescent="0.2">
      <c r="B1260"/>
      <c r="C1260"/>
      <c r="D1260" s="65"/>
      <c r="E1260" s="65"/>
      <c r="F1260" s="8"/>
      <c r="G1260" s="241"/>
      <c r="H1260" s="242"/>
      <c r="I1260"/>
      <c r="J1260"/>
      <c r="K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</row>
    <row r="1261" spans="2:147" s="9" customFormat="1" x14ac:dyDescent="0.2">
      <c r="B1261"/>
      <c r="C1261"/>
      <c r="D1261" s="65"/>
      <c r="E1261" s="65"/>
      <c r="F1261" s="8"/>
      <c r="G1261" s="241"/>
      <c r="H1261" s="242"/>
      <c r="I1261"/>
      <c r="J1261"/>
      <c r="K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</row>
    <row r="1262" spans="2:147" s="9" customFormat="1" x14ac:dyDescent="0.2">
      <c r="B1262"/>
      <c r="C1262"/>
      <c r="D1262" s="65"/>
      <c r="E1262" s="65"/>
      <c r="F1262" s="8"/>
      <c r="G1262" s="241"/>
      <c r="H1262" s="242"/>
      <c r="I1262"/>
      <c r="J1262"/>
      <c r="K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</row>
    <row r="1263" spans="2:147" s="9" customFormat="1" x14ac:dyDescent="0.2">
      <c r="B1263"/>
      <c r="C1263"/>
      <c r="D1263" s="65"/>
      <c r="E1263" s="65"/>
      <c r="F1263" s="8"/>
      <c r="G1263" s="241"/>
      <c r="H1263" s="242"/>
      <c r="I1263"/>
      <c r="J1263"/>
      <c r="K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</row>
    <row r="1264" spans="2:147" s="9" customFormat="1" x14ac:dyDescent="0.2">
      <c r="B1264"/>
      <c r="C1264"/>
      <c r="D1264" s="65"/>
      <c r="E1264" s="65"/>
      <c r="F1264" s="8"/>
      <c r="G1264" s="241"/>
      <c r="H1264" s="242"/>
      <c r="I1264"/>
      <c r="J1264"/>
      <c r="K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</row>
    <row r="1265" spans="2:147" s="9" customFormat="1" x14ac:dyDescent="0.2">
      <c r="B1265"/>
      <c r="C1265"/>
      <c r="D1265" s="65"/>
      <c r="E1265" s="65"/>
      <c r="F1265" s="8"/>
      <c r="G1265" s="241"/>
      <c r="H1265" s="242"/>
      <c r="I1265"/>
      <c r="J1265"/>
      <c r="K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</row>
    <row r="1266" spans="2:147" s="9" customFormat="1" x14ac:dyDescent="0.2">
      <c r="B1266"/>
      <c r="C1266"/>
      <c r="D1266" s="65"/>
      <c r="E1266" s="65"/>
      <c r="F1266" s="8"/>
      <c r="G1266" s="241"/>
      <c r="H1266" s="242"/>
      <c r="I1266"/>
      <c r="J1266"/>
      <c r="K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</row>
    <row r="1267" spans="2:147" s="9" customFormat="1" x14ac:dyDescent="0.2">
      <c r="B1267"/>
      <c r="C1267"/>
      <c r="D1267" s="65"/>
      <c r="E1267" s="65"/>
      <c r="F1267" s="8"/>
      <c r="G1267" s="241"/>
      <c r="H1267" s="242"/>
      <c r="I1267"/>
      <c r="J1267"/>
      <c r="K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</row>
    <row r="1268" spans="2:147" s="9" customFormat="1" x14ac:dyDescent="0.2">
      <c r="B1268"/>
      <c r="C1268"/>
      <c r="D1268" s="65"/>
      <c r="E1268" s="65"/>
      <c r="F1268" s="8"/>
      <c r="G1268" s="241"/>
      <c r="H1268" s="242"/>
      <c r="I1268"/>
      <c r="J1268"/>
      <c r="K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</row>
    <row r="1269" spans="2:147" s="9" customFormat="1" x14ac:dyDescent="0.2">
      <c r="B1269"/>
      <c r="C1269"/>
      <c r="D1269" s="65"/>
      <c r="E1269" s="65"/>
      <c r="F1269" s="8"/>
      <c r="G1269" s="241"/>
      <c r="H1269" s="242"/>
      <c r="I1269"/>
      <c r="J1269"/>
      <c r="K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</row>
    <row r="1270" spans="2:147" s="9" customFormat="1" x14ac:dyDescent="0.2">
      <c r="B1270"/>
      <c r="C1270"/>
      <c r="D1270" s="65"/>
      <c r="E1270" s="65"/>
      <c r="F1270" s="8"/>
      <c r="G1270" s="241"/>
      <c r="H1270" s="242"/>
      <c r="I1270"/>
      <c r="J1270"/>
      <c r="K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</row>
    <row r="1271" spans="2:147" s="9" customFormat="1" x14ac:dyDescent="0.2">
      <c r="B1271"/>
      <c r="C1271"/>
      <c r="D1271" s="65"/>
      <c r="E1271" s="65"/>
      <c r="F1271" s="8"/>
      <c r="G1271" s="241"/>
      <c r="H1271" s="242"/>
      <c r="I1271"/>
      <c r="J1271"/>
      <c r="K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</row>
    <row r="1272" spans="2:147" s="9" customFormat="1" x14ac:dyDescent="0.2">
      <c r="B1272"/>
      <c r="C1272"/>
      <c r="D1272" s="65"/>
      <c r="E1272" s="65"/>
      <c r="F1272" s="8"/>
      <c r="G1272" s="241"/>
      <c r="H1272" s="242"/>
      <c r="I1272"/>
      <c r="J1272"/>
      <c r="K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</row>
    <row r="1273" spans="2:147" s="9" customFormat="1" x14ac:dyDescent="0.2">
      <c r="B1273"/>
      <c r="C1273"/>
      <c r="D1273" s="65"/>
      <c r="E1273" s="65"/>
      <c r="F1273" s="8"/>
      <c r="G1273" s="241"/>
      <c r="H1273" s="242"/>
      <c r="I1273"/>
      <c r="J1273"/>
      <c r="K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</row>
    <row r="1274" spans="2:147" s="9" customFormat="1" x14ac:dyDescent="0.2">
      <c r="B1274"/>
      <c r="C1274"/>
      <c r="D1274" s="65"/>
      <c r="E1274" s="65"/>
      <c r="F1274" s="8"/>
      <c r="G1274" s="241"/>
      <c r="H1274" s="242"/>
      <c r="I1274"/>
      <c r="J1274"/>
      <c r="K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</row>
    <row r="1275" spans="2:147" s="9" customFormat="1" x14ac:dyDescent="0.2">
      <c r="B1275"/>
      <c r="C1275"/>
      <c r="D1275" s="65"/>
      <c r="E1275" s="65"/>
      <c r="F1275" s="8"/>
      <c r="G1275" s="241"/>
      <c r="H1275" s="242"/>
      <c r="I1275"/>
      <c r="J1275"/>
      <c r="K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</row>
    <row r="1276" spans="2:147" s="9" customFormat="1" x14ac:dyDescent="0.2">
      <c r="B1276"/>
      <c r="C1276"/>
      <c r="D1276" s="65"/>
      <c r="E1276" s="65"/>
      <c r="F1276" s="8"/>
      <c r="G1276" s="241"/>
      <c r="H1276" s="242"/>
      <c r="I1276"/>
      <c r="J1276"/>
      <c r="K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</row>
    <row r="1277" spans="2:147" s="9" customFormat="1" x14ac:dyDescent="0.2">
      <c r="B1277"/>
      <c r="C1277"/>
      <c r="D1277" s="65"/>
      <c r="E1277" s="65"/>
      <c r="F1277" s="8"/>
      <c r="G1277" s="241"/>
      <c r="H1277" s="242"/>
      <c r="I1277"/>
      <c r="J1277"/>
      <c r="K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</row>
    <row r="1278" spans="2:147" s="9" customFormat="1" x14ac:dyDescent="0.2">
      <c r="B1278"/>
      <c r="C1278"/>
      <c r="D1278" s="65"/>
      <c r="E1278" s="65"/>
      <c r="F1278" s="8"/>
      <c r="G1278" s="241"/>
      <c r="H1278" s="242"/>
      <c r="I1278"/>
      <c r="J1278"/>
      <c r="K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</row>
    <row r="1279" spans="2:147" s="9" customFormat="1" x14ac:dyDescent="0.2">
      <c r="B1279"/>
      <c r="C1279"/>
      <c r="D1279" s="65"/>
      <c r="E1279" s="65"/>
      <c r="F1279" s="8"/>
      <c r="G1279" s="241"/>
      <c r="H1279" s="242"/>
      <c r="I1279"/>
      <c r="J1279"/>
      <c r="K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</row>
    <row r="1280" spans="2:147" s="9" customFormat="1" x14ac:dyDescent="0.2">
      <c r="B1280"/>
      <c r="C1280"/>
      <c r="D1280" s="65"/>
      <c r="E1280" s="65"/>
      <c r="F1280" s="8"/>
      <c r="G1280" s="241"/>
      <c r="H1280" s="242"/>
      <c r="I1280"/>
      <c r="J1280"/>
      <c r="K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</row>
    <row r="1281" spans="2:147" s="9" customFormat="1" x14ac:dyDescent="0.2">
      <c r="B1281"/>
      <c r="C1281"/>
      <c r="D1281" s="65"/>
      <c r="E1281" s="65"/>
      <c r="F1281" s="8"/>
      <c r="G1281" s="241"/>
      <c r="H1281" s="242"/>
      <c r="I1281"/>
      <c r="J1281"/>
      <c r="K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</row>
    <row r="1282" spans="2:147" s="9" customFormat="1" x14ac:dyDescent="0.2">
      <c r="B1282"/>
      <c r="C1282"/>
      <c r="D1282" s="65"/>
      <c r="E1282" s="65"/>
      <c r="F1282" s="8"/>
      <c r="G1282" s="241"/>
      <c r="H1282" s="242"/>
      <c r="I1282"/>
      <c r="J1282"/>
      <c r="K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</row>
    <row r="1283" spans="2:147" s="9" customFormat="1" x14ac:dyDescent="0.2">
      <c r="B1283"/>
      <c r="C1283"/>
      <c r="D1283" s="65"/>
      <c r="E1283" s="65"/>
      <c r="F1283" s="8"/>
      <c r="G1283" s="241"/>
      <c r="H1283" s="242"/>
      <c r="I1283"/>
      <c r="J1283"/>
      <c r="K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</row>
    <row r="1284" spans="2:147" s="9" customFormat="1" x14ac:dyDescent="0.2">
      <c r="B1284"/>
      <c r="C1284"/>
      <c r="D1284" s="65"/>
      <c r="E1284" s="65"/>
      <c r="F1284" s="8"/>
      <c r="G1284" s="241"/>
      <c r="H1284" s="242"/>
      <c r="I1284"/>
      <c r="J1284"/>
      <c r="K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</row>
    <row r="1285" spans="2:147" s="9" customFormat="1" x14ac:dyDescent="0.2">
      <c r="B1285"/>
      <c r="C1285"/>
      <c r="D1285" s="65"/>
      <c r="E1285" s="65"/>
      <c r="F1285" s="8"/>
      <c r="G1285" s="241"/>
      <c r="H1285" s="242"/>
      <c r="I1285"/>
      <c r="J1285"/>
      <c r="K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</row>
    <row r="1286" spans="2:147" s="9" customFormat="1" x14ac:dyDescent="0.2">
      <c r="B1286"/>
      <c r="C1286"/>
      <c r="D1286" s="65"/>
      <c r="E1286" s="65"/>
      <c r="F1286" s="8"/>
      <c r="G1286" s="241"/>
      <c r="H1286" s="242"/>
      <c r="I1286"/>
      <c r="J1286"/>
      <c r="K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</row>
    <row r="1287" spans="2:147" s="9" customFormat="1" x14ac:dyDescent="0.2">
      <c r="B1287"/>
      <c r="C1287"/>
      <c r="D1287" s="65"/>
      <c r="E1287" s="65"/>
      <c r="F1287" s="8"/>
      <c r="G1287" s="241"/>
      <c r="H1287" s="242"/>
      <c r="I1287"/>
      <c r="J1287"/>
      <c r="K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</row>
    <row r="1288" spans="2:147" s="9" customFormat="1" x14ac:dyDescent="0.2">
      <c r="B1288"/>
      <c r="C1288"/>
      <c r="D1288" s="65"/>
      <c r="E1288" s="65"/>
      <c r="F1288" s="8"/>
      <c r="G1288" s="241"/>
      <c r="H1288" s="242"/>
      <c r="I1288"/>
      <c r="J1288"/>
      <c r="K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</row>
    <row r="1289" spans="2:147" s="9" customFormat="1" x14ac:dyDescent="0.2">
      <c r="B1289"/>
      <c r="C1289"/>
      <c r="D1289" s="65"/>
      <c r="E1289" s="65"/>
      <c r="F1289" s="8"/>
      <c r="G1289" s="241"/>
      <c r="H1289" s="242"/>
      <c r="I1289"/>
      <c r="J1289"/>
      <c r="K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</row>
    <row r="1290" spans="2:147" s="9" customFormat="1" x14ac:dyDescent="0.2">
      <c r="B1290"/>
      <c r="C1290"/>
      <c r="D1290" s="65"/>
      <c r="E1290" s="65"/>
      <c r="F1290" s="8"/>
      <c r="G1290" s="241"/>
      <c r="H1290" s="242"/>
      <c r="I1290"/>
      <c r="J1290"/>
      <c r="K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</row>
    <row r="1291" spans="2:147" s="9" customFormat="1" x14ac:dyDescent="0.2">
      <c r="B1291"/>
      <c r="C1291"/>
      <c r="D1291" s="65"/>
      <c r="E1291" s="65"/>
      <c r="F1291" s="8"/>
      <c r="G1291" s="241"/>
      <c r="H1291" s="242"/>
      <c r="I1291"/>
      <c r="J1291"/>
      <c r="K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</row>
    <row r="1292" spans="2:147" s="9" customFormat="1" x14ac:dyDescent="0.2">
      <c r="B1292"/>
      <c r="C1292"/>
      <c r="D1292" s="65"/>
      <c r="E1292" s="65"/>
      <c r="F1292" s="8"/>
      <c r="G1292" s="241"/>
      <c r="H1292" s="242"/>
      <c r="I1292"/>
      <c r="J1292"/>
      <c r="K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</row>
    <row r="1293" spans="2:147" s="9" customFormat="1" x14ac:dyDescent="0.2">
      <c r="B1293"/>
      <c r="C1293"/>
      <c r="D1293" s="65"/>
      <c r="E1293" s="65"/>
      <c r="F1293" s="8"/>
      <c r="G1293" s="241"/>
      <c r="H1293" s="242"/>
      <c r="I1293"/>
      <c r="J1293"/>
      <c r="K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</row>
    <row r="1294" spans="2:147" s="9" customFormat="1" x14ac:dyDescent="0.2">
      <c r="B1294"/>
      <c r="C1294"/>
      <c r="D1294" s="65"/>
      <c r="E1294" s="65"/>
      <c r="F1294" s="8"/>
      <c r="G1294" s="241"/>
      <c r="H1294" s="242"/>
      <c r="I1294"/>
      <c r="J1294"/>
      <c r="K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</row>
    <row r="1295" spans="2:147" s="9" customFormat="1" x14ac:dyDescent="0.2">
      <c r="B1295"/>
      <c r="C1295"/>
      <c r="D1295" s="65"/>
      <c r="E1295" s="65"/>
      <c r="F1295" s="8"/>
      <c r="G1295" s="241"/>
      <c r="H1295" s="242"/>
      <c r="I1295"/>
      <c r="J1295"/>
      <c r="K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</row>
    <row r="1296" spans="2:147" s="9" customFormat="1" x14ac:dyDescent="0.2">
      <c r="B1296"/>
      <c r="C1296"/>
      <c r="D1296" s="65"/>
      <c r="E1296" s="65"/>
      <c r="F1296" s="8"/>
      <c r="G1296" s="241"/>
      <c r="H1296" s="242"/>
      <c r="I1296"/>
      <c r="J1296"/>
      <c r="K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</row>
    <row r="1297" spans="2:147" s="9" customFormat="1" x14ac:dyDescent="0.2">
      <c r="B1297"/>
      <c r="C1297"/>
      <c r="D1297" s="65"/>
      <c r="E1297" s="65"/>
      <c r="F1297" s="8"/>
      <c r="G1297" s="241"/>
      <c r="H1297" s="242"/>
      <c r="I1297"/>
      <c r="J1297"/>
      <c r="K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</row>
    <row r="1298" spans="2:147" s="9" customFormat="1" x14ac:dyDescent="0.2">
      <c r="B1298"/>
      <c r="C1298"/>
      <c r="D1298" s="65"/>
      <c r="E1298" s="65"/>
      <c r="F1298" s="8"/>
      <c r="G1298" s="241"/>
      <c r="H1298" s="242"/>
      <c r="I1298"/>
      <c r="J1298"/>
      <c r="K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</row>
    <row r="1299" spans="2:147" s="9" customFormat="1" x14ac:dyDescent="0.2">
      <c r="B1299"/>
      <c r="C1299"/>
      <c r="D1299" s="65"/>
      <c r="E1299" s="65"/>
      <c r="F1299" s="8"/>
      <c r="G1299" s="241"/>
      <c r="H1299" s="242"/>
      <c r="I1299"/>
      <c r="J1299"/>
      <c r="K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</row>
    <row r="1300" spans="2:147" s="9" customFormat="1" x14ac:dyDescent="0.2">
      <c r="B1300"/>
      <c r="C1300"/>
      <c r="D1300" s="65"/>
      <c r="E1300" s="65"/>
      <c r="F1300" s="8"/>
      <c r="G1300" s="241"/>
      <c r="H1300" s="242"/>
      <c r="I1300"/>
      <c r="J1300"/>
      <c r="K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</row>
    <row r="1301" spans="2:147" s="9" customFormat="1" x14ac:dyDescent="0.2">
      <c r="B1301"/>
      <c r="C1301"/>
      <c r="D1301" s="65"/>
      <c r="E1301" s="65"/>
      <c r="F1301" s="8"/>
      <c r="G1301" s="241"/>
      <c r="H1301" s="242"/>
      <c r="I1301"/>
      <c r="J1301"/>
      <c r="K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</row>
    <row r="1302" spans="2:147" s="9" customFormat="1" x14ac:dyDescent="0.2">
      <c r="B1302"/>
      <c r="C1302"/>
      <c r="D1302" s="65"/>
      <c r="E1302" s="65"/>
      <c r="F1302" s="8"/>
      <c r="G1302" s="241"/>
      <c r="H1302" s="242"/>
      <c r="I1302"/>
      <c r="J1302"/>
      <c r="K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</row>
    <row r="1303" spans="2:147" s="9" customFormat="1" x14ac:dyDescent="0.2">
      <c r="B1303"/>
      <c r="C1303"/>
      <c r="D1303" s="65"/>
      <c r="E1303" s="65"/>
      <c r="F1303" s="8"/>
      <c r="G1303" s="241"/>
      <c r="H1303" s="242"/>
      <c r="I1303"/>
      <c r="J1303"/>
      <c r="K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</row>
    <row r="1304" spans="2:147" s="9" customFormat="1" x14ac:dyDescent="0.2">
      <c r="B1304"/>
      <c r="C1304"/>
      <c r="D1304" s="65"/>
      <c r="E1304" s="65"/>
      <c r="F1304" s="8"/>
      <c r="G1304" s="241"/>
      <c r="H1304" s="242"/>
      <c r="I1304"/>
      <c r="J1304"/>
      <c r="K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</row>
    <row r="1305" spans="2:147" s="9" customFormat="1" x14ac:dyDescent="0.2">
      <c r="B1305"/>
      <c r="C1305"/>
      <c r="D1305" s="65"/>
      <c r="E1305" s="65"/>
      <c r="F1305" s="8"/>
      <c r="G1305" s="241"/>
      <c r="H1305" s="242"/>
      <c r="I1305"/>
      <c r="J1305"/>
      <c r="K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</row>
    <row r="1306" spans="2:147" s="9" customFormat="1" x14ac:dyDescent="0.2">
      <c r="B1306"/>
      <c r="C1306"/>
      <c r="D1306" s="65"/>
      <c r="E1306" s="65"/>
      <c r="F1306" s="8"/>
      <c r="G1306" s="241"/>
      <c r="H1306" s="242"/>
      <c r="I1306"/>
      <c r="J1306"/>
      <c r="K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</row>
    <row r="1307" spans="2:147" s="9" customFormat="1" x14ac:dyDescent="0.2">
      <c r="B1307"/>
      <c r="C1307"/>
      <c r="D1307" s="65"/>
      <c r="E1307" s="65"/>
      <c r="F1307" s="8"/>
      <c r="G1307" s="241"/>
      <c r="H1307" s="242"/>
      <c r="I1307"/>
      <c r="J1307"/>
      <c r="K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</row>
    <row r="1308" spans="2:147" s="9" customFormat="1" x14ac:dyDescent="0.2">
      <c r="B1308"/>
      <c r="C1308"/>
      <c r="D1308" s="65"/>
      <c r="E1308" s="65"/>
      <c r="F1308" s="8"/>
      <c r="G1308" s="241"/>
      <c r="H1308" s="242"/>
      <c r="I1308"/>
      <c r="J1308"/>
      <c r="K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</row>
    <row r="1309" spans="2:147" s="9" customFormat="1" x14ac:dyDescent="0.2">
      <c r="B1309"/>
      <c r="C1309"/>
      <c r="D1309" s="65"/>
      <c r="E1309" s="65"/>
      <c r="F1309" s="8"/>
      <c r="G1309" s="241"/>
      <c r="H1309" s="242"/>
      <c r="I1309"/>
      <c r="J1309"/>
      <c r="K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</row>
    <row r="1310" spans="2:147" s="9" customFormat="1" x14ac:dyDescent="0.2">
      <c r="B1310"/>
      <c r="C1310"/>
      <c r="D1310" s="65"/>
      <c r="E1310" s="65"/>
      <c r="F1310" s="8"/>
      <c r="G1310" s="241"/>
      <c r="H1310" s="242"/>
      <c r="I1310"/>
      <c r="J1310"/>
      <c r="K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</row>
    <row r="1311" spans="2:147" s="9" customFormat="1" x14ac:dyDescent="0.2">
      <c r="B1311"/>
      <c r="C1311"/>
      <c r="D1311" s="65"/>
      <c r="E1311" s="65"/>
      <c r="F1311" s="8"/>
      <c r="G1311" s="241"/>
      <c r="H1311" s="242"/>
      <c r="I1311"/>
      <c r="J1311"/>
      <c r="K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</row>
    <row r="1312" spans="2:147" s="9" customFormat="1" x14ac:dyDescent="0.2">
      <c r="B1312"/>
      <c r="C1312"/>
      <c r="D1312" s="65"/>
      <c r="E1312" s="65"/>
      <c r="F1312" s="8"/>
      <c r="G1312" s="241"/>
      <c r="H1312" s="242"/>
      <c r="I1312"/>
      <c r="J1312"/>
      <c r="K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</row>
    <row r="1313" spans="2:147" s="9" customFormat="1" x14ac:dyDescent="0.2">
      <c r="B1313"/>
      <c r="C1313"/>
      <c r="D1313" s="65"/>
      <c r="E1313" s="65"/>
      <c r="F1313" s="8"/>
      <c r="G1313" s="241"/>
      <c r="H1313" s="242"/>
      <c r="I1313"/>
      <c r="J1313"/>
      <c r="K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</row>
    <row r="1314" spans="2:147" s="9" customFormat="1" x14ac:dyDescent="0.2">
      <c r="B1314"/>
      <c r="C1314"/>
      <c r="D1314" s="65"/>
      <c r="E1314" s="65"/>
      <c r="F1314" s="8"/>
      <c r="G1314" s="241"/>
      <c r="H1314" s="242"/>
      <c r="I1314"/>
      <c r="J1314"/>
      <c r="K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</row>
    <row r="1315" spans="2:147" s="9" customFormat="1" x14ac:dyDescent="0.2">
      <c r="B1315"/>
      <c r="C1315"/>
      <c r="D1315" s="65"/>
      <c r="E1315" s="65"/>
      <c r="F1315" s="8"/>
      <c r="G1315" s="241"/>
      <c r="H1315" s="242"/>
      <c r="I1315"/>
      <c r="J1315"/>
      <c r="K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</row>
    <row r="1316" spans="2:147" s="9" customFormat="1" x14ac:dyDescent="0.2">
      <c r="B1316"/>
      <c r="C1316"/>
      <c r="D1316" s="65"/>
      <c r="E1316" s="65"/>
      <c r="F1316" s="8"/>
      <c r="G1316" s="241"/>
      <c r="H1316" s="242"/>
      <c r="I1316"/>
      <c r="J1316"/>
      <c r="K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</row>
    <row r="1317" spans="2:147" s="9" customFormat="1" x14ac:dyDescent="0.2">
      <c r="B1317"/>
      <c r="C1317"/>
      <c r="D1317" s="65"/>
      <c r="E1317" s="65"/>
      <c r="F1317" s="8"/>
      <c r="G1317" s="241"/>
      <c r="H1317" s="242"/>
      <c r="I1317"/>
      <c r="J1317"/>
      <c r="K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</row>
    <row r="1318" spans="2:147" s="9" customFormat="1" x14ac:dyDescent="0.2">
      <c r="B1318"/>
      <c r="C1318"/>
      <c r="D1318" s="65"/>
      <c r="E1318" s="65"/>
      <c r="F1318" s="8"/>
      <c r="G1318" s="241"/>
      <c r="H1318" s="242"/>
      <c r="I1318"/>
      <c r="J1318"/>
      <c r="K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</row>
    <row r="1319" spans="2:147" s="9" customFormat="1" x14ac:dyDescent="0.2">
      <c r="B1319"/>
      <c r="C1319"/>
      <c r="D1319" s="65"/>
      <c r="E1319" s="65"/>
      <c r="F1319" s="8"/>
      <c r="G1319" s="241"/>
      <c r="H1319" s="242"/>
      <c r="I1319"/>
      <c r="J1319"/>
      <c r="K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</row>
    <row r="1320" spans="2:147" s="9" customFormat="1" x14ac:dyDescent="0.2">
      <c r="B1320"/>
      <c r="C1320"/>
      <c r="D1320" s="65"/>
      <c r="E1320" s="65"/>
      <c r="F1320" s="8"/>
      <c r="G1320" s="241"/>
      <c r="H1320" s="242"/>
      <c r="I1320"/>
      <c r="J1320"/>
      <c r="K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</row>
    <row r="1321" spans="2:147" s="9" customFormat="1" x14ac:dyDescent="0.2">
      <c r="B1321"/>
      <c r="C1321"/>
      <c r="D1321" s="65"/>
      <c r="E1321" s="65"/>
      <c r="F1321" s="8"/>
      <c r="G1321" s="241"/>
      <c r="H1321" s="242"/>
      <c r="I1321"/>
      <c r="J1321"/>
      <c r="K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</row>
    <row r="1322" spans="2:147" s="9" customFormat="1" x14ac:dyDescent="0.2">
      <c r="B1322"/>
      <c r="C1322"/>
      <c r="D1322" s="65"/>
      <c r="E1322" s="65"/>
      <c r="F1322" s="8"/>
      <c r="G1322" s="241"/>
      <c r="H1322" s="242"/>
      <c r="I1322"/>
      <c r="J1322"/>
      <c r="K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</row>
    <row r="1323" spans="2:147" s="9" customFormat="1" x14ac:dyDescent="0.2">
      <c r="B1323"/>
      <c r="C1323"/>
      <c r="D1323" s="65"/>
      <c r="E1323" s="65"/>
      <c r="F1323" s="8"/>
      <c r="G1323" s="241"/>
      <c r="H1323" s="242"/>
      <c r="I1323"/>
      <c r="J1323"/>
      <c r="K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</row>
    <row r="1324" spans="2:147" s="9" customFormat="1" x14ac:dyDescent="0.2">
      <c r="B1324"/>
      <c r="C1324"/>
      <c r="D1324" s="65"/>
      <c r="E1324" s="65"/>
      <c r="F1324" s="8"/>
      <c r="G1324" s="241"/>
      <c r="H1324" s="242"/>
      <c r="I1324"/>
      <c r="J1324"/>
      <c r="K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</row>
    <row r="1325" spans="2:147" s="9" customFormat="1" x14ac:dyDescent="0.2">
      <c r="B1325"/>
      <c r="C1325"/>
      <c r="D1325" s="65"/>
      <c r="E1325" s="65"/>
      <c r="F1325" s="8"/>
      <c r="G1325" s="241"/>
      <c r="H1325" s="242"/>
      <c r="I1325"/>
      <c r="J1325"/>
      <c r="K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</row>
    <row r="1326" spans="2:147" s="9" customFormat="1" x14ac:dyDescent="0.2">
      <c r="B1326"/>
      <c r="C1326"/>
      <c r="D1326" s="65"/>
      <c r="E1326" s="65"/>
      <c r="F1326" s="8"/>
      <c r="G1326" s="241"/>
      <c r="H1326" s="242"/>
      <c r="I1326"/>
      <c r="J1326"/>
      <c r="K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</row>
    <row r="1327" spans="2:147" s="9" customFormat="1" x14ac:dyDescent="0.2">
      <c r="B1327"/>
      <c r="C1327"/>
      <c r="D1327" s="65"/>
      <c r="E1327" s="65"/>
      <c r="F1327" s="8"/>
      <c r="G1327" s="241"/>
      <c r="H1327" s="242"/>
      <c r="I1327"/>
      <c r="J1327"/>
      <c r="K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</row>
    <row r="1328" spans="2:147" s="9" customFormat="1" x14ac:dyDescent="0.2">
      <c r="B1328"/>
      <c r="C1328"/>
      <c r="D1328" s="65"/>
      <c r="E1328" s="65"/>
      <c r="F1328" s="8"/>
      <c r="G1328" s="241"/>
      <c r="H1328" s="242"/>
      <c r="I1328"/>
      <c r="J1328"/>
      <c r="K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</row>
    <row r="1329" spans="2:147" s="9" customFormat="1" x14ac:dyDescent="0.2">
      <c r="B1329"/>
      <c r="C1329"/>
      <c r="D1329" s="65"/>
      <c r="E1329" s="65"/>
      <c r="F1329" s="8"/>
      <c r="G1329" s="241"/>
      <c r="H1329" s="242"/>
      <c r="I1329"/>
      <c r="J1329"/>
      <c r="K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</row>
    <row r="1330" spans="2:147" s="9" customFormat="1" x14ac:dyDescent="0.2">
      <c r="B1330"/>
      <c r="C1330"/>
      <c r="D1330" s="65"/>
      <c r="E1330" s="65"/>
      <c r="F1330" s="8"/>
      <c r="G1330" s="241"/>
      <c r="H1330" s="242"/>
      <c r="I1330"/>
      <c r="J1330"/>
      <c r="K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</row>
    <row r="1331" spans="2:147" s="9" customFormat="1" x14ac:dyDescent="0.2">
      <c r="B1331"/>
      <c r="C1331"/>
      <c r="D1331" s="65"/>
      <c r="E1331" s="65"/>
      <c r="F1331" s="8"/>
      <c r="G1331" s="241"/>
      <c r="H1331" s="242"/>
      <c r="I1331"/>
      <c r="J1331"/>
      <c r="K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</row>
    <row r="1332" spans="2:147" s="9" customFormat="1" x14ac:dyDescent="0.2">
      <c r="B1332"/>
      <c r="C1332"/>
      <c r="D1332" s="65"/>
      <c r="E1332" s="65"/>
      <c r="F1332" s="8"/>
      <c r="G1332" s="241"/>
      <c r="H1332" s="242"/>
      <c r="I1332"/>
      <c r="J1332"/>
      <c r="K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</row>
    <row r="1333" spans="2:147" s="9" customFormat="1" x14ac:dyDescent="0.2">
      <c r="B1333"/>
      <c r="C1333"/>
      <c r="D1333" s="65"/>
      <c r="E1333" s="65"/>
      <c r="F1333" s="8"/>
      <c r="G1333" s="241"/>
      <c r="H1333" s="242"/>
      <c r="I1333"/>
      <c r="J1333"/>
      <c r="K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</row>
    <row r="1334" spans="2:147" s="9" customFormat="1" x14ac:dyDescent="0.2">
      <c r="B1334"/>
      <c r="C1334"/>
      <c r="D1334" s="65"/>
      <c r="E1334" s="65"/>
      <c r="F1334" s="8"/>
      <c r="G1334" s="241"/>
      <c r="H1334" s="242"/>
      <c r="I1334"/>
      <c r="J1334"/>
      <c r="K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</row>
    <row r="1335" spans="2:147" s="9" customFormat="1" x14ac:dyDescent="0.2">
      <c r="B1335"/>
      <c r="C1335"/>
      <c r="D1335" s="65"/>
      <c r="E1335" s="65"/>
      <c r="F1335" s="8"/>
      <c r="G1335" s="241"/>
      <c r="H1335" s="242"/>
      <c r="I1335"/>
      <c r="J1335"/>
      <c r="K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</row>
    <row r="1336" spans="2:147" s="9" customFormat="1" x14ac:dyDescent="0.2">
      <c r="B1336"/>
      <c r="C1336"/>
      <c r="D1336" s="65"/>
      <c r="E1336" s="65"/>
      <c r="F1336" s="8"/>
      <c r="G1336" s="241"/>
      <c r="H1336" s="242"/>
      <c r="I1336"/>
      <c r="J1336"/>
      <c r="K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</row>
    <row r="1337" spans="2:147" s="9" customFormat="1" x14ac:dyDescent="0.2">
      <c r="B1337"/>
      <c r="C1337"/>
      <c r="D1337" s="65"/>
      <c r="E1337" s="65"/>
      <c r="F1337" s="8"/>
      <c r="G1337" s="241"/>
      <c r="H1337" s="242"/>
      <c r="I1337"/>
      <c r="J1337"/>
      <c r="K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</row>
    <row r="1338" spans="2:147" s="9" customFormat="1" x14ac:dyDescent="0.2">
      <c r="B1338"/>
      <c r="C1338"/>
      <c r="D1338" s="65"/>
      <c r="E1338" s="65"/>
      <c r="F1338" s="8"/>
      <c r="G1338" s="241"/>
      <c r="H1338" s="242"/>
      <c r="I1338"/>
      <c r="J1338"/>
      <c r="K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</row>
    <row r="1339" spans="2:147" s="9" customFormat="1" x14ac:dyDescent="0.2">
      <c r="B1339"/>
      <c r="C1339"/>
      <c r="D1339" s="65"/>
      <c r="E1339" s="65"/>
      <c r="F1339" s="8"/>
      <c r="G1339" s="241"/>
      <c r="H1339" s="242"/>
      <c r="I1339"/>
      <c r="J1339"/>
      <c r="K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</row>
    <row r="1340" spans="2:147" s="9" customFormat="1" x14ac:dyDescent="0.2">
      <c r="B1340"/>
      <c r="C1340"/>
      <c r="D1340" s="65"/>
      <c r="E1340" s="65"/>
      <c r="F1340" s="8"/>
      <c r="G1340" s="241"/>
      <c r="H1340" s="242"/>
      <c r="I1340"/>
      <c r="J1340"/>
      <c r="K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</row>
    <row r="1341" spans="2:147" s="9" customFormat="1" x14ac:dyDescent="0.2">
      <c r="B1341"/>
      <c r="C1341"/>
      <c r="D1341" s="65"/>
      <c r="E1341" s="65"/>
      <c r="F1341" s="8"/>
      <c r="G1341" s="241"/>
      <c r="H1341" s="242"/>
      <c r="I1341"/>
      <c r="J1341"/>
      <c r="K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</row>
    <row r="1342" spans="2:147" s="9" customFormat="1" x14ac:dyDescent="0.2">
      <c r="B1342"/>
      <c r="C1342"/>
      <c r="D1342" s="65"/>
      <c r="E1342" s="65"/>
      <c r="F1342" s="8"/>
      <c r="G1342" s="241"/>
      <c r="H1342" s="242"/>
      <c r="I1342"/>
      <c r="J1342"/>
      <c r="K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</row>
    <row r="1343" spans="2:147" s="9" customFormat="1" x14ac:dyDescent="0.2">
      <c r="B1343"/>
      <c r="C1343"/>
      <c r="D1343" s="65"/>
      <c r="E1343" s="65"/>
      <c r="F1343" s="8"/>
      <c r="G1343" s="241"/>
      <c r="H1343" s="242"/>
      <c r="I1343"/>
      <c r="J1343"/>
      <c r="K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</row>
    <row r="1344" spans="2:147" s="9" customFormat="1" x14ac:dyDescent="0.2">
      <c r="B1344"/>
      <c r="C1344"/>
      <c r="D1344" s="65"/>
      <c r="E1344" s="65"/>
      <c r="F1344" s="8"/>
      <c r="G1344" s="241"/>
      <c r="H1344" s="242"/>
      <c r="I1344"/>
      <c r="J1344"/>
      <c r="K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</row>
    <row r="1345" spans="2:147" s="9" customFormat="1" x14ac:dyDescent="0.2">
      <c r="B1345"/>
      <c r="C1345"/>
      <c r="D1345" s="65"/>
      <c r="E1345" s="65"/>
      <c r="F1345" s="8"/>
      <c r="G1345" s="241"/>
      <c r="H1345" s="242"/>
      <c r="I1345"/>
      <c r="J1345"/>
      <c r="K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</row>
    <row r="1346" spans="2:147" s="9" customFormat="1" x14ac:dyDescent="0.2">
      <c r="B1346"/>
      <c r="C1346"/>
      <c r="D1346" s="65"/>
      <c r="E1346" s="65"/>
      <c r="F1346" s="8"/>
      <c r="G1346" s="241"/>
      <c r="H1346" s="242"/>
      <c r="I1346"/>
      <c r="J1346"/>
      <c r="K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</row>
    <row r="1347" spans="2:147" s="9" customFormat="1" x14ac:dyDescent="0.2">
      <c r="B1347"/>
      <c r="C1347"/>
      <c r="D1347" s="65"/>
      <c r="E1347" s="65"/>
      <c r="F1347" s="8"/>
      <c r="G1347" s="241"/>
      <c r="H1347" s="242"/>
      <c r="I1347"/>
      <c r="J1347"/>
      <c r="K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</row>
    <row r="1348" spans="2:147" s="9" customFormat="1" x14ac:dyDescent="0.2">
      <c r="B1348"/>
      <c r="C1348"/>
      <c r="D1348" s="65"/>
      <c r="E1348" s="65"/>
      <c r="F1348" s="8"/>
      <c r="G1348" s="241"/>
      <c r="H1348" s="242"/>
      <c r="I1348"/>
      <c r="J1348"/>
      <c r="K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</row>
    <row r="1349" spans="2:147" s="9" customFormat="1" x14ac:dyDescent="0.2">
      <c r="B1349"/>
      <c r="C1349"/>
      <c r="D1349" s="65"/>
      <c r="E1349" s="65"/>
      <c r="F1349" s="8"/>
      <c r="G1349" s="241"/>
      <c r="H1349" s="242"/>
      <c r="I1349"/>
      <c r="J1349"/>
      <c r="K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</row>
    <row r="1350" spans="2:147" s="9" customFormat="1" x14ac:dyDescent="0.2">
      <c r="B1350"/>
      <c r="C1350"/>
      <c r="D1350" s="65"/>
      <c r="E1350" s="65"/>
      <c r="F1350" s="8"/>
      <c r="G1350" s="241"/>
      <c r="H1350" s="242"/>
      <c r="I1350"/>
      <c r="J1350"/>
      <c r="K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</row>
    <row r="1351" spans="2:147" s="9" customFormat="1" x14ac:dyDescent="0.2">
      <c r="B1351"/>
      <c r="C1351"/>
      <c r="D1351" s="65"/>
      <c r="E1351" s="65"/>
      <c r="F1351" s="8"/>
      <c r="G1351" s="241"/>
      <c r="H1351" s="242"/>
      <c r="I1351"/>
      <c r="J1351"/>
      <c r="K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</row>
    <row r="1352" spans="2:147" s="9" customFormat="1" x14ac:dyDescent="0.2">
      <c r="B1352"/>
      <c r="C1352"/>
      <c r="D1352" s="65"/>
      <c r="E1352" s="65"/>
      <c r="F1352" s="8"/>
      <c r="G1352" s="241"/>
      <c r="H1352" s="242"/>
      <c r="I1352"/>
      <c r="J1352"/>
      <c r="K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</row>
    <row r="1353" spans="2:147" s="9" customFormat="1" x14ac:dyDescent="0.2">
      <c r="B1353"/>
      <c r="C1353"/>
      <c r="D1353" s="65"/>
      <c r="E1353" s="65"/>
      <c r="F1353" s="8"/>
      <c r="G1353" s="241"/>
      <c r="H1353" s="242"/>
      <c r="I1353"/>
      <c r="J1353"/>
      <c r="K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</row>
    <row r="1354" spans="2:147" s="9" customFormat="1" x14ac:dyDescent="0.2">
      <c r="B1354"/>
      <c r="C1354"/>
      <c r="D1354" s="65"/>
      <c r="E1354" s="65"/>
      <c r="F1354" s="8"/>
      <c r="G1354" s="241"/>
      <c r="H1354" s="242"/>
      <c r="I1354"/>
      <c r="J1354"/>
      <c r="K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</row>
    <row r="1355" spans="2:147" s="9" customFormat="1" x14ac:dyDescent="0.2">
      <c r="B1355"/>
      <c r="C1355"/>
      <c r="D1355" s="65"/>
      <c r="E1355" s="65"/>
      <c r="F1355" s="8"/>
      <c r="G1355" s="241"/>
      <c r="H1355" s="242"/>
      <c r="I1355"/>
      <c r="J1355"/>
      <c r="K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</row>
    <row r="1356" spans="2:147" s="9" customFormat="1" x14ac:dyDescent="0.2">
      <c r="B1356"/>
      <c r="C1356"/>
      <c r="D1356" s="65"/>
      <c r="E1356" s="65"/>
      <c r="F1356" s="8"/>
      <c r="G1356" s="241"/>
      <c r="H1356" s="242"/>
      <c r="I1356"/>
      <c r="J1356"/>
      <c r="K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</row>
    <row r="1357" spans="2:147" s="9" customFormat="1" x14ac:dyDescent="0.2">
      <c r="B1357"/>
      <c r="C1357"/>
      <c r="D1357" s="65"/>
      <c r="E1357" s="65"/>
      <c r="F1357" s="8"/>
      <c r="G1357" s="241"/>
      <c r="H1357" s="242"/>
      <c r="I1357"/>
      <c r="J1357"/>
      <c r="K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</row>
    <row r="1358" spans="2:147" s="9" customFormat="1" x14ac:dyDescent="0.2">
      <c r="B1358"/>
      <c r="C1358"/>
      <c r="D1358" s="65"/>
      <c r="E1358" s="65"/>
      <c r="F1358" s="8"/>
      <c r="G1358" s="241"/>
      <c r="H1358" s="242"/>
      <c r="I1358"/>
      <c r="J1358"/>
      <c r="K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</row>
    <row r="1359" spans="2:147" s="9" customFormat="1" x14ac:dyDescent="0.2">
      <c r="B1359"/>
      <c r="C1359"/>
      <c r="D1359" s="65"/>
      <c r="E1359" s="65"/>
      <c r="F1359" s="8"/>
      <c r="G1359" s="241"/>
      <c r="H1359" s="242"/>
      <c r="I1359"/>
      <c r="J1359"/>
      <c r="K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</row>
    <row r="1360" spans="2:147" s="9" customFormat="1" x14ac:dyDescent="0.2">
      <c r="B1360"/>
      <c r="C1360"/>
      <c r="D1360" s="65"/>
      <c r="E1360" s="65"/>
      <c r="F1360" s="8"/>
      <c r="G1360" s="241"/>
      <c r="H1360" s="242"/>
      <c r="I1360"/>
      <c r="J1360"/>
      <c r="K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</row>
    <row r="1361" spans="2:147" s="9" customFormat="1" x14ac:dyDescent="0.2">
      <c r="B1361"/>
      <c r="C1361"/>
      <c r="D1361" s="65"/>
      <c r="E1361" s="65"/>
      <c r="F1361" s="8"/>
      <c r="G1361" s="241"/>
      <c r="H1361" s="242"/>
      <c r="I1361"/>
      <c r="J1361"/>
      <c r="K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</row>
    <row r="1362" spans="2:147" s="9" customFormat="1" x14ac:dyDescent="0.2">
      <c r="B1362"/>
      <c r="C1362"/>
      <c r="D1362" s="65"/>
      <c r="E1362" s="65"/>
      <c r="F1362" s="8"/>
      <c r="G1362" s="241"/>
      <c r="H1362" s="242"/>
      <c r="I1362"/>
      <c r="J1362"/>
      <c r="K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</row>
    <row r="1363" spans="2:147" s="9" customFormat="1" x14ac:dyDescent="0.2">
      <c r="B1363"/>
      <c r="C1363"/>
      <c r="D1363" s="65"/>
      <c r="E1363" s="65"/>
      <c r="F1363" s="8"/>
      <c r="G1363" s="241"/>
      <c r="H1363" s="242"/>
      <c r="I1363"/>
      <c r="J1363"/>
      <c r="K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</row>
    <row r="1364" spans="2:147" s="9" customFormat="1" x14ac:dyDescent="0.2">
      <c r="B1364"/>
      <c r="C1364"/>
      <c r="D1364" s="65"/>
      <c r="E1364" s="65"/>
      <c r="F1364" s="8"/>
      <c r="G1364" s="241"/>
      <c r="H1364" s="242"/>
      <c r="I1364"/>
      <c r="J1364"/>
      <c r="K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</row>
    <row r="1365" spans="2:147" s="9" customFormat="1" x14ac:dyDescent="0.2">
      <c r="B1365"/>
      <c r="C1365"/>
      <c r="D1365" s="65"/>
      <c r="E1365" s="65"/>
      <c r="F1365" s="8"/>
      <c r="G1365" s="241"/>
      <c r="H1365" s="242"/>
      <c r="I1365"/>
      <c r="J1365"/>
      <c r="K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</row>
    <row r="1366" spans="2:147" s="9" customFormat="1" x14ac:dyDescent="0.2">
      <c r="B1366"/>
      <c r="C1366"/>
      <c r="D1366" s="65"/>
      <c r="E1366" s="65"/>
      <c r="F1366" s="8"/>
      <c r="G1366" s="241"/>
      <c r="H1366" s="242"/>
      <c r="I1366"/>
      <c r="J1366"/>
      <c r="K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</row>
    <row r="1367" spans="2:147" s="9" customFormat="1" x14ac:dyDescent="0.2">
      <c r="B1367"/>
      <c r="C1367"/>
      <c r="D1367" s="65"/>
      <c r="E1367" s="65"/>
      <c r="F1367" s="8"/>
      <c r="G1367" s="241"/>
      <c r="H1367" s="242"/>
      <c r="I1367"/>
      <c r="J1367"/>
      <c r="K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</row>
    <row r="1368" spans="2:147" s="9" customFormat="1" x14ac:dyDescent="0.2">
      <c r="B1368"/>
      <c r="C1368"/>
      <c r="D1368" s="65"/>
      <c r="E1368" s="65"/>
      <c r="F1368" s="8"/>
      <c r="G1368" s="241"/>
      <c r="H1368" s="242"/>
      <c r="I1368"/>
      <c r="J1368"/>
      <c r="K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</row>
    <row r="1369" spans="2:147" s="9" customFormat="1" x14ac:dyDescent="0.2">
      <c r="B1369"/>
      <c r="C1369"/>
      <c r="D1369" s="65"/>
      <c r="E1369" s="65"/>
      <c r="F1369" s="8"/>
      <c r="G1369" s="241"/>
      <c r="H1369" s="242"/>
      <c r="I1369"/>
      <c r="J1369"/>
      <c r="K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</row>
    <row r="1370" spans="2:147" s="9" customFormat="1" x14ac:dyDescent="0.2">
      <c r="B1370"/>
      <c r="C1370"/>
      <c r="D1370" s="65"/>
      <c r="E1370" s="65"/>
      <c r="F1370" s="8"/>
      <c r="G1370" s="241"/>
      <c r="H1370" s="242"/>
      <c r="I1370"/>
      <c r="J1370"/>
      <c r="K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</row>
    <row r="1371" spans="2:147" s="9" customFormat="1" x14ac:dyDescent="0.2">
      <c r="B1371"/>
      <c r="C1371"/>
      <c r="D1371" s="65"/>
      <c r="E1371" s="65"/>
      <c r="F1371" s="8"/>
      <c r="G1371" s="241"/>
      <c r="H1371" s="242"/>
      <c r="I1371"/>
      <c r="J1371"/>
      <c r="K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</row>
    <row r="1372" spans="2:147" s="9" customFormat="1" x14ac:dyDescent="0.2">
      <c r="B1372"/>
      <c r="C1372"/>
      <c r="D1372" s="65"/>
      <c r="E1372" s="65"/>
      <c r="F1372" s="8"/>
      <c r="G1372" s="241"/>
      <c r="H1372" s="242"/>
      <c r="I1372"/>
      <c r="J1372"/>
      <c r="K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</row>
    <row r="1373" spans="2:147" s="9" customFormat="1" x14ac:dyDescent="0.2">
      <c r="B1373"/>
      <c r="C1373"/>
      <c r="D1373" s="65"/>
      <c r="E1373" s="65"/>
      <c r="F1373" s="8"/>
      <c r="G1373" s="241"/>
      <c r="H1373" s="242"/>
      <c r="I1373"/>
      <c r="J1373"/>
      <c r="K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</row>
    <row r="1374" spans="2:147" s="9" customFormat="1" x14ac:dyDescent="0.2">
      <c r="B1374"/>
      <c r="C1374"/>
      <c r="D1374" s="65"/>
      <c r="E1374" s="65"/>
      <c r="F1374" s="8"/>
      <c r="G1374" s="241"/>
      <c r="H1374" s="242"/>
      <c r="I1374"/>
      <c r="J1374"/>
      <c r="K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</row>
    <row r="1375" spans="2:147" s="9" customFormat="1" x14ac:dyDescent="0.2">
      <c r="B1375"/>
      <c r="C1375"/>
      <c r="D1375" s="65"/>
      <c r="E1375" s="65"/>
      <c r="F1375" s="8"/>
      <c r="G1375" s="241"/>
      <c r="H1375" s="242"/>
      <c r="I1375"/>
      <c r="J1375"/>
      <c r="K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</row>
    <row r="1376" spans="2:147" s="9" customFormat="1" x14ac:dyDescent="0.2">
      <c r="B1376"/>
      <c r="C1376"/>
      <c r="D1376" s="65"/>
      <c r="E1376" s="65"/>
      <c r="F1376" s="8"/>
      <c r="G1376" s="241"/>
      <c r="H1376" s="242"/>
      <c r="I1376"/>
      <c r="J1376"/>
      <c r="K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</row>
    <row r="1377" spans="2:147" s="9" customFormat="1" x14ac:dyDescent="0.2">
      <c r="B1377"/>
      <c r="C1377"/>
      <c r="D1377" s="65"/>
      <c r="E1377" s="65"/>
      <c r="F1377" s="8"/>
      <c r="G1377" s="241"/>
      <c r="H1377" s="242"/>
      <c r="I1377"/>
      <c r="J1377"/>
      <c r="K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</row>
    <row r="1378" spans="2:147" s="9" customFormat="1" x14ac:dyDescent="0.2">
      <c r="B1378"/>
      <c r="C1378"/>
      <c r="D1378" s="65"/>
      <c r="E1378" s="65"/>
      <c r="F1378" s="8"/>
      <c r="G1378" s="241"/>
      <c r="H1378" s="242"/>
      <c r="I1378"/>
      <c r="J1378"/>
      <c r="K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</row>
    <row r="1379" spans="2:147" s="9" customFormat="1" x14ac:dyDescent="0.2">
      <c r="B1379"/>
      <c r="C1379"/>
      <c r="D1379" s="65"/>
      <c r="E1379" s="65"/>
      <c r="F1379" s="8"/>
      <c r="G1379" s="241"/>
      <c r="H1379" s="242"/>
      <c r="I1379"/>
      <c r="J1379"/>
      <c r="K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</row>
    <row r="1380" spans="2:147" s="9" customFormat="1" x14ac:dyDescent="0.2">
      <c r="B1380"/>
      <c r="C1380"/>
      <c r="D1380" s="65"/>
      <c r="E1380" s="65"/>
      <c r="F1380" s="8"/>
      <c r="G1380" s="241"/>
      <c r="H1380" s="242"/>
      <c r="I1380"/>
      <c r="J1380"/>
      <c r="K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</row>
    <row r="1381" spans="2:147" s="9" customFormat="1" x14ac:dyDescent="0.2">
      <c r="B1381"/>
      <c r="C1381"/>
      <c r="D1381" s="65"/>
      <c r="E1381" s="65"/>
      <c r="F1381" s="8"/>
      <c r="G1381" s="241"/>
      <c r="H1381" s="242"/>
      <c r="I1381"/>
      <c r="J1381"/>
      <c r="K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</row>
    <row r="1382" spans="2:147" s="9" customFormat="1" x14ac:dyDescent="0.2">
      <c r="B1382"/>
      <c r="C1382"/>
      <c r="D1382" s="65"/>
      <c r="E1382" s="65"/>
      <c r="F1382" s="8"/>
      <c r="G1382" s="241"/>
      <c r="H1382" s="242"/>
      <c r="I1382"/>
      <c r="J1382"/>
      <c r="K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</row>
    <row r="1383" spans="2:147" s="9" customFormat="1" x14ac:dyDescent="0.2">
      <c r="B1383"/>
      <c r="C1383"/>
      <c r="D1383" s="65"/>
      <c r="E1383" s="65"/>
      <c r="F1383" s="8"/>
      <c r="G1383" s="241"/>
      <c r="H1383" s="242"/>
      <c r="I1383"/>
      <c r="J1383"/>
      <c r="K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</row>
    <row r="1384" spans="2:147" s="9" customFormat="1" x14ac:dyDescent="0.2">
      <c r="B1384"/>
      <c r="C1384"/>
      <c r="D1384" s="65"/>
      <c r="E1384" s="65"/>
      <c r="F1384" s="8"/>
      <c r="G1384" s="241"/>
      <c r="H1384" s="242"/>
      <c r="I1384"/>
      <c r="J1384"/>
      <c r="K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</row>
    <row r="1385" spans="2:147" s="9" customFormat="1" x14ac:dyDescent="0.2">
      <c r="B1385"/>
      <c r="C1385"/>
      <c r="D1385" s="65"/>
      <c r="E1385" s="65"/>
      <c r="F1385" s="8"/>
      <c r="G1385" s="241"/>
      <c r="H1385" s="242"/>
      <c r="I1385"/>
      <c r="J1385"/>
      <c r="K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</row>
    <row r="1386" spans="2:147" s="9" customFormat="1" x14ac:dyDescent="0.2">
      <c r="B1386"/>
      <c r="C1386"/>
      <c r="D1386" s="65"/>
      <c r="E1386" s="65"/>
      <c r="F1386" s="8"/>
      <c r="G1386" s="241"/>
      <c r="H1386" s="242"/>
      <c r="I1386"/>
      <c r="J1386"/>
      <c r="K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</row>
    <row r="1387" spans="2:147" s="9" customFormat="1" x14ac:dyDescent="0.2">
      <c r="B1387"/>
      <c r="C1387"/>
      <c r="D1387" s="65"/>
      <c r="E1387" s="65"/>
      <c r="F1387" s="8"/>
      <c r="G1387" s="241"/>
      <c r="H1387" s="242"/>
      <c r="I1387"/>
      <c r="J1387"/>
      <c r="K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</row>
    <row r="1388" spans="2:147" s="9" customFormat="1" x14ac:dyDescent="0.2">
      <c r="B1388"/>
      <c r="C1388"/>
      <c r="D1388" s="65"/>
      <c r="E1388" s="65"/>
      <c r="F1388" s="8"/>
      <c r="G1388" s="241"/>
      <c r="H1388" s="242"/>
      <c r="I1388"/>
      <c r="J1388"/>
      <c r="K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</row>
    <row r="1389" spans="2:147" s="9" customFormat="1" x14ac:dyDescent="0.2">
      <c r="B1389"/>
      <c r="C1389"/>
      <c r="D1389" s="65"/>
      <c r="E1389" s="65"/>
      <c r="F1389" s="8"/>
      <c r="G1389" s="241"/>
      <c r="H1389" s="242"/>
      <c r="I1389"/>
      <c r="J1389"/>
      <c r="K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</row>
    <row r="1390" spans="2:147" s="9" customFormat="1" x14ac:dyDescent="0.2">
      <c r="B1390"/>
      <c r="C1390"/>
      <c r="D1390" s="65"/>
      <c r="E1390" s="65"/>
      <c r="F1390" s="8"/>
      <c r="G1390" s="241"/>
      <c r="H1390" s="242"/>
      <c r="I1390"/>
      <c r="J1390"/>
      <c r="K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</row>
    <row r="1391" spans="2:147" s="9" customFormat="1" x14ac:dyDescent="0.2">
      <c r="B1391"/>
      <c r="C1391"/>
      <c r="D1391" s="65"/>
      <c r="E1391" s="65"/>
      <c r="F1391" s="8"/>
      <c r="G1391" s="241"/>
      <c r="H1391" s="242"/>
      <c r="I1391"/>
      <c r="J1391"/>
      <c r="K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</row>
    <row r="1392" spans="2:147" s="9" customFormat="1" x14ac:dyDescent="0.2">
      <c r="B1392"/>
      <c r="C1392"/>
      <c r="D1392" s="65"/>
      <c r="E1392" s="65"/>
      <c r="F1392" s="8"/>
      <c r="G1392" s="241"/>
      <c r="H1392" s="242"/>
      <c r="I1392"/>
      <c r="J1392"/>
      <c r="K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</row>
    <row r="1393" spans="2:147" s="9" customFormat="1" x14ac:dyDescent="0.2">
      <c r="B1393"/>
      <c r="C1393"/>
      <c r="D1393" s="65"/>
      <c r="E1393" s="65"/>
      <c r="F1393" s="8"/>
      <c r="G1393" s="241"/>
      <c r="H1393" s="242"/>
      <c r="I1393"/>
      <c r="J1393"/>
      <c r="K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</row>
    <row r="1394" spans="2:147" s="9" customFormat="1" x14ac:dyDescent="0.2">
      <c r="B1394"/>
      <c r="C1394"/>
      <c r="D1394" s="65"/>
      <c r="E1394" s="65"/>
      <c r="F1394" s="8"/>
      <c r="G1394" s="241"/>
      <c r="H1394" s="242"/>
      <c r="I1394"/>
      <c r="J1394"/>
      <c r="K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</row>
    <row r="1395" spans="2:147" s="9" customFormat="1" x14ac:dyDescent="0.2">
      <c r="B1395"/>
      <c r="C1395"/>
      <c r="D1395" s="65"/>
      <c r="E1395" s="65"/>
      <c r="F1395" s="8"/>
      <c r="G1395" s="241"/>
      <c r="H1395" s="242"/>
      <c r="I1395"/>
      <c r="J1395"/>
      <c r="K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</row>
    <row r="1396" spans="2:147" s="9" customFormat="1" x14ac:dyDescent="0.2">
      <c r="B1396"/>
      <c r="C1396"/>
      <c r="D1396" s="65"/>
      <c r="E1396" s="65"/>
      <c r="F1396" s="8"/>
      <c r="G1396" s="241"/>
      <c r="H1396" s="242"/>
      <c r="I1396"/>
      <c r="J1396"/>
      <c r="K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</row>
    <row r="1397" spans="2:147" s="9" customFormat="1" x14ac:dyDescent="0.2">
      <c r="B1397"/>
      <c r="C1397"/>
      <c r="D1397" s="65"/>
      <c r="E1397" s="65"/>
      <c r="F1397" s="8"/>
      <c r="G1397" s="241"/>
      <c r="H1397" s="242"/>
      <c r="I1397"/>
      <c r="J1397"/>
      <c r="K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</row>
    <row r="1398" spans="2:147" s="9" customFormat="1" x14ac:dyDescent="0.2">
      <c r="B1398"/>
      <c r="C1398"/>
      <c r="D1398" s="65"/>
      <c r="E1398" s="65"/>
      <c r="F1398" s="8"/>
      <c r="G1398" s="241"/>
      <c r="H1398" s="242"/>
      <c r="I1398"/>
      <c r="J1398"/>
      <c r="K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</row>
    <row r="1399" spans="2:147" s="9" customFormat="1" x14ac:dyDescent="0.2">
      <c r="B1399"/>
      <c r="C1399"/>
      <c r="D1399" s="65"/>
      <c r="E1399" s="65"/>
      <c r="F1399" s="8"/>
      <c r="G1399" s="241"/>
      <c r="H1399" s="242"/>
      <c r="I1399"/>
      <c r="J1399"/>
      <c r="K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</row>
    <row r="1400" spans="2:147" s="9" customFormat="1" x14ac:dyDescent="0.2">
      <c r="B1400"/>
      <c r="C1400"/>
      <c r="D1400" s="65"/>
      <c r="E1400" s="65"/>
      <c r="F1400" s="8"/>
      <c r="G1400" s="241"/>
      <c r="H1400" s="242"/>
      <c r="I1400"/>
      <c r="J1400"/>
      <c r="K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</row>
    <row r="1401" spans="2:147" s="9" customFormat="1" x14ac:dyDescent="0.2">
      <c r="B1401"/>
      <c r="C1401"/>
      <c r="D1401" s="65"/>
      <c r="E1401" s="65"/>
      <c r="F1401" s="8"/>
      <c r="G1401" s="241"/>
      <c r="H1401" s="242"/>
      <c r="I1401"/>
      <c r="J1401"/>
      <c r="K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</row>
    <row r="1402" spans="2:147" s="9" customFormat="1" x14ac:dyDescent="0.2">
      <c r="B1402"/>
      <c r="C1402"/>
      <c r="D1402" s="65"/>
      <c r="E1402" s="65"/>
      <c r="F1402" s="8"/>
      <c r="G1402" s="241"/>
      <c r="H1402" s="242"/>
      <c r="I1402"/>
      <c r="J1402"/>
      <c r="K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</row>
    <row r="1403" spans="2:147" s="9" customFormat="1" x14ac:dyDescent="0.2">
      <c r="B1403"/>
      <c r="C1403"/>
      <c r="D1403" s="65"/>
      <c r="E1403" s="65"/>
      <c r="F1403" s="8"/>
      <c r="G1403" s="241"/>
      <c r="H1403" s="242"/>
      <c r="I1403"/>
      <c r="J1403"/>
      <c r="K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</row>
    <row r="1404" spans="2:147" s="9" customFormat="1" x14ac:dyDescent="0.2">
      <c r="B1404"/>
      <c r="C1404"/>
      <c r="D1404" s="65"/>
      <c r="E1404" s="65"/>
      <c r="F1404" s="8"/>
      <c r="G1404" s="241"/>
      <c r="H1404" s="242"/>
      <c r="I1404"/>
      <c r="J1404"/>
      <c r="K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</row>
    <row r="1405" spans="2:147" s="9" customFormat="1" x14ac:dyDescent="0.2">
      <c r="B1405"/>
      <c r="C1405"/>
      <c r="D1405" s="65"/>
      <c r="E1405" s="65"/>
      <c r="F1405" s="8"/>
      <c r="G1405" s="241"/>
      <c r="H1405" s="242"/>
      <c r="I1405"/>
      <c r="J1405"/>
      <c r="K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</row>
    <row r="1406" spans="2:147" s="9" customFormat="1" x14ac:dyDescent="0.2">
      <c r="B1406"/>
      <c r="C1406"/>
      <c r="D1406" s="65"/>
      <c r="E1406" s="65"/>
      <c r="F1406" s="8"/>
      <c r="G1406" s="241"/>
      <c r="H1406" s="242"/>
      <c r="I1406"/>
      <c r="J1406"/>
      <c r="K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</row>
    <row r="1407" spans="2:147" s="9" customFormat="1" x14ac:dyDescent="0.2">
      <c r="B1407"/>
      <c r="C1407"/>
      <c r="D1407" s="65"/>
      <c r="E1407" s="65"/>
      <c r="F1407" s="8"/>
      <c r="G1407" s="241"/>
      <c r="H1407" s="242"/>
      <c r="I1407"/>
      <c r="J1407"/>
      <c r="K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</row>
    <row r="1408" spans="2:147" s="9" customFormat="1" x14ac:dyDescent="0.2">
      <c r="B1408"/>
      <c r="C1408"/>
      <c r="D1408" s="65"/>
      <c r="E1408" s="65"/>
      <c r="F1408" s="8"/>
      <c r="G1408" s="241"/>
      <c r="H1408" s="242"/>
      <c r="I1408"/>
      <c r="J1408"/>
      <c r="K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</row>
    <row r="1409" spans="2:147" s="9" customFormat="1" x14ac:dyDescent="0.2">
      <c r="B1409"/>
      <c r="C1409"/>
      <c r="D1409" s="65"/>
      <c r="E1409" s="65"/>
      <c r="F1409" s="8"/>
      <c r="G1409" s="241"/>
      <c r="H1409" s="242"/>
      <c r="I1409"/>
      <c r="J1409"/>
      <c r="K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</row>
    <row r="1410" spans="2:147" s="9" customFormat="1" x14ac:dyDescent="0.2">
      <c r="B1410"/>
      <c r="C1410"/>
      <c r="D1410" s="65"/>
      <c r="E1410" s="65"/>
      <c r="F1410" s="8"/>
      <c r="G1410" s="241"/>
      <c r="H1410" s="242"/>
      <c r="I1410"/>
      <c r="J1410"/>
      <c r="K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</row>
    <row r="1411" spans="2:147" s="9" customFormat="1" x14ac:dyDescent="0.2">
      <c r="B1411"/>
      <c r="C1411"/>
      <c r="D1411" s="65"/>
      <c r="E1411" s="65"/>
      <c r="F1411" s="8"/>
      <c r="G1411" s="241"/>
      <c r="H1411" s="242"/>
      <c r="I1411"/>
      <c r="J1411"/>
      <c r="K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</row>
    <row r="1412" spans="2:147" s="9" customFormat="1" x14ac:dyDescent="0.2">
      <c r="B1412"/>
      <c r="C1412"/>
      <c r="D1412" s="65"/>
      <c r="E1412" s="65"/>
      <c r="F1412" s="8"/>
      <c r="G1412" s="241"/>
      <c r="H1412" s="242"/>
      <c r="I1412"/>
      <c r="J1412"/>
      <c r="K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</row>
    <row r="1413" spans="2:147" s="9" customFormat="1" x14ac:dyDescent="0.2">
      <c r="B1413"/>
      <c r="C1413"/>
      <c r="D1413" s="65"/>
      <c r="E1413" s="65"/>
      <c r="F1413" s="8"/>
      <c r="G1413" s="241"/>
      <c r="H1413" s="242"/>
      <c r="I1413"/>
      <c r="J1413"/>
      <c r="K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</row>
    <row r="1414" spans="2:147" s="9" customFormat="1" x14ac:dyDescent="0.2">
      <c r="B1414"/>
      <c r="C1414"/>
      <c r="D1414" s="65"/>
      <c r="E1414" s="65"/>
      <c r="F1414" s="8"/>
      <c r="G1414" s="241"/>
      <c r="H1414" s="242"/>
      <c r="I1414"/>
      <c r="J1414"/>
      <c r="K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</row>
    <row r="1415" spans="2:147" s="9" customFormat="1" x14ac:dyDescent="0.2">
      <c r="B1415"/>
      <c r="C1415"/>
      <c r="D1415" s="65"/>
      <c r="E1415" s="65"/>
      <c r="F1415" s="8"/>
      <c r="G1415" s="241"/>
      <c r="H1415" s="242"/>
      <c r="I1415"/>
      <c r="J1415"/>
      <c r="K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</row>
    <row r="1416" spans="2:147" s="9" customFormat="1" x14ac:dyDescent="0.2">
      <c r="B1416"/>
      <c r="C1416"/>
      <c r="D1416" s="65"/>
      <c r="E1416" s="65"/>
      <c r="F1416" s="8"/>
      <c r="G1416" s="241"/>
      <c r="H1416" s="242"/>
      <c r="I1416"/>
      <c r="J1416"/>
      <c r="K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</row>
    <row r="1417" spans="2:147" s="9" customFormat="1" x14ac:dyDescent="0.2">
      <c r="B1417"/>
      <c r="C1417"/>
      <c r="D1417" s="65"/>
      <c r="E1417" s="65"/>
      <c r="F1417" s="8"/>
      <c r="G1417" s="241"/>
      <c r="H1417" s="242"/>
      <c r="I1417"/>
      <c r="J1417"/>
      <c r="K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</row>
    <row r="1418" spans="2:147" s="9" customFormat="1" x14ac:dyDescent="0.2">
      <c r="B1418"/>
      <c r="C1418"/>
      <c r="D1418" s="65"/>
      <c r="E1418" s="65"/>
      <c r="F1418" s="8"/>
      <c r="G1418" s="241"/>
      <c r="H1418" s="242"/>
      <c r="I1418"/>
      <c r="J1418"/>
      <c r="K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</row>
    <row r="1419" spans="2:147" s="9" customFormat="1" x14ac:dyDescent="0.2">
      <c r="B1419"/>
      <c r="C1419"/>
      <c r="D1419" s="65"/>
      <c r="E1419" s="65"/>
      <c r="F1419" s="8"/>
      <c r="G1419" s="241"/>
      <c r="H1419" s="242"/>
      <c r="I1419"/>
      <c r="J1419"/>
      <c r="K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</row>
    <row r="1420" spans="2:147" s="9" customFormat="1" x14ac:dyDescent="0.2">
      <c r="B1420"/>
      <c r="C1420"/>
      <c r="D1420" s="65"/>
      <c r="E1420" s="65"/>
      <c r="F1420" s="8"/>
      <c r="G1420" s="241"/>
      <c r="H1420" s="242"/>
      <c r="I1420"/>
      <c r="J1420"/>
      <c r="K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</row>
    <row r="1421" spans="2:147" s="9" customFormat="1" x14ac:dyDescent="0.2">
      <c r="B1421"/>
      <c r="C1421"/>
      <c r="D1421" s="65"/>
      <c r="E1421" s="65"/>
      <c r="F1421" s="8"/>
      <c r="G1421" s="241"/>
      <c r="H1421" s="242"/>
      <c r="I1421"/>
      <c r="J1421"/>
      <c r="K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</row>
    <row r="1422" spans="2:147" s="9" customFormat="1" x14ac:dyDescent="0.2">
      <c r="B1422"/>
      <c r="C1422"/>
      <c r="D1422" s="65"/>
      <c r="E1422" s="65"/>
      <c r="F1422" s="8"/>
      <c r="G1422" s="241"/>
      <c r="H1422" s="242"/>
      <c r="I1422"/>
      <c r="J1422"/>
      <c r="K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</row>
    <row r="1423" spans="2:147" s="9" customFormat="1" x14ac:dyDescent="0.2">
      <c r="B1423"/>
      <c r="C1423"/>
      <c r="D1423" s="65"/>
      <c r="E1423" s="65"/>
      <c r="F1423" s="8"/>
      <c r="G1423" s="241"/>
      <c r="H1423" s="242"/>
      <c r="I1423"/>
      <c r="J1423"/>
      <c r="K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</row>
    <row r="1424" spans="2:147" s="9" customFormat="1" x14ac:dyDescent="0.2">
      <c r="B1424"/>
      <c r="C1424"/>
      <c r="D1424" s="65"/>
      <c r="E1424" s="65"/>
      <c r="F1424" s="8"/>
      <c r="G1424" s="241"/>
      <c r="H1424" s="242"/>
      <c r="I1424"/>
      <c r="J1424"/>
      <c r="K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</row>
    <row r="1425" spans="2:147" s="9" customFormat="1" x14ac:dyDescent="0.2">
      <c r="B1425"/>
      <c r="C1425"/>
      <c r="D1425" s="65"/>
      <c r="E1425" s="65"/>
      <c r="F1425" s="8"/>
      <c r="G1425" s="241"/>
      <c r="H1425" s="242"/>
      <c r="I1425"/>
      <c r="J1425"/>
      <c r="K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</row>
    <row r="1426" spans="2:147" s="9" customFormat="1" x14ac:dyDescent="0.2">
      <c r="B1426"/>
      <c r="C1426"/>
      <c r="D1426" s="65"/>
      <c r="E1426" s="65"/>
      <c r="F1426" s="8"/>
      <c r="G1426" s="241"/>
      <c r="H1426" s="242"/>
      <c r="I1426"/>
      <c r="J1426"/>
      <c r="K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</row>
    <row r="1427" spans="2:147" s="9" customFormat="1" x14ac:dyDescent="0.2">
      <c r="B1427"/>
      <c r="C1427"/>
      <c r="D1427" s="65"/>
      <c r="E1427" s="65"/>
      <c r="F1427" s="8"/>
      <c r="G1427" s="241"/>
      <c r="H1427" s="242"/>
      <c r="I1427"/>
      <c r="J1427"/>
      <c r="K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</row>
    <row r="1428" spans="2:147" s="9" customFormat="1" x14ac:dyDescent="0.2">
      <c r="B1428"/>
      <c r="C1428"/>
      <c r="D1428" s="65"/>
      <c r="E1428" s="65"/>
      <c r="F1428" s="8"/>
      <c r="G1428" s="241"/>
      <c r="H1428" s="242"/>
      <c r="I1428"/>
      <c r="J1428"/>
      <c r="K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</row>
    <row r="1429" spans="2:147" s="9" customFormat="1" x14ac:dyDescent="0.2">
      <c r="B1429"/>
      <c r="C1429"/>
      <c r="D1429" s="65"/>
      <c r="E1429" s="65"/>
      <c r="F1429" s="8"/>
      <c r="G1429" s="241"/>
      <c r="H1429" s="242"/>
      <c r="I1429"/>
      <c r="J1429"/>
      <c r="K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</row>
    <row r="1430" spans="2:147" s="9" customFormat="1" x14ac:dyDescent="0.2">
      <c r="B1430"/>
      <c r="C1430"/>
      <c r="D1430" s="65"/>
      <c r="E1430" s="65"/>
      <c r="F1430" s="8"/>
      <c r="G1430" s="241"/>
      <c r="H1430" s="242"/>
      <c r="I1430"/>
      <c r="J1430"/>
      <c r="K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</row>
    <row r="1431" spans="2:147" s="9" customFormat="1" x14ac:dyDescent="0.2">
      <c r="B1431"/>
      <c r="C1431"/>
      <c r="D1431" s="65"/>
      <c r="E1431" s="65"/>
      <c r="F1431" s="8"/>
      <c r="G1431" s="241"/>
      <c r="H1431" s="242"/>
      <c r="I1431"/>
      <c r="J1431"/>
      <c r="K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</row>
    <row r="1432" spans="2:147" s="9" customFormat="1" x14ac:dyDescent="0.2">
      <c r="B1432"/>
      <c r="C1432"/>
      <c r="D1432" s="65"/>
      <c r="E1432" s="65"/>
      <c r="F1432" s="8"/>
      <c r="G1432" s="241"/>
      <c r="H1432" s="242"/>
      <c r="I1432"/>
      <c r="J1432"/>
      <c r="K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</row>
    <row r="1433" spans="2:147" s="9" customFormat="1" x14ac:dyDescent="0.2">
      <c r="B1433"/>
      <c r="C1433"/>
      <c r="D1433" s="65"/>
      <c r="E1433" s="65"/>
      <c r="F1433" s="8"/>
      <c r="G1433" s="241"/>
      <c r="H1433" s="242"/>
      <c r="I1433"/>
      <c r="J1433"/>
      <c r="K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</row>
    <row r="1434" spans="2:147" s="9" customFormat="1" x14ac:dyDescent="0.2">
      <c r="B1434"/>
      <c r="C1434"/>
      <c r="D1434" s="65"/>
      <c r="E1434" s="65"/>
      <c r="F1434" s="8"/>
      <c r="G1434" s="241"/>
      <c r="H1434" s="242"/>
      <c r="I1434"/>
      <c r="J1434"/>
      <c r="K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</row>
    <row r="1435" spans="2:147" s="9" customFormat="1" x14ac:dyDescent="0.2">
      <c r="B1435"/>
      <c r="C1435"/>
      <c r="D1435" s="65"/>
      <c r="E1435" s="65"/>
      <c r="F1435" s="8"/>
      <c r="G1435" s="241"/>
      <c r="H1435" s="242"/>
      <c r="I1435"/>
      <c r="J1435"/>
      <c r="K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</row>
    <row r="1436" spans="2:147" s="9" customFormat="1" x14ac:dyDescent="0.2">
      <c r="B1436"/>
      <c r="C1436"/>
      <c r="D1436" s="65"/>
      <c r="E1436" s="65"/>
      <c r="F1436" s="8"/>
      <c r="G1436" s="241"/>
      <c r="H1436" s="242"/>
      <c r="I1436"/>
      <c r="J1436"/>
      <c r="K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</row>
    <row r="1437" spans="2:147" s="9" customFormat="1" x14ac:dyDescent="0.2">
      <c r="B1437"/>
      <c r="C1437"/>
      <c r="D1437" s="65"/>
      <c r="E1437" s="65"/>
      <c r="F1437" s="8"/>
      <c r="G1437" s="241"/>
      <c r="H1437" s="242"/>
      <c r="I1437"/>
      <c r="J1437"/>
      <c r="K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</row>
    <row r="1438" spans="2:147" s="9" customFormat="1" x14ac:dyDescent="0.2">
      <c r="B1438"/>
      <c r="C1438"/>
      <c r="D1438" s="65"/>
      <c r="E1438" s="65"/>
      <c r="F1438" s="8"/>
      <c r="G1438" s="241"/>
      <c r="H1438" s="242"/>
      <c r="I1438"/>
      <c r="J1438"/>
      <c r="K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</row>
    <row r="1439" spans="2:147" s="9" customFormat="1" x14ac:dyDescent="0.2">
      <c r="B1439"/>
      <c r="C1439"/>
      <c r="D1439" s="65"/>
      <c r="E1439" s="65"/>
      <c r="F1439" s="8"/>
      <c r="G1439" s="241"/>
      <c r="H1439" s="242"/>
      <c r="I1439"/>
      <c r="J1439"/>
      <c r="K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</row>
    <row r="1440" spans="2:147" s="9" customFormat="1" x14ac:dyDescent="0.2">
      <c r="B1440"/>
      <c r="C1440"/>
      <c r="D1440" s="65"/>
      <c r="E1440" s="65"/>
      <c r="F1440" s="8"/>
      <c r="G1440" s="241"/>
      <c r="H1440" s="242"/>
      <c r="I1440"/>
      <c r="J1440"/>
      <c r="K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</row>
    <row r="1441" spans="2:147" s="9" customFormat="1" x14ac:dyDescent="0.2">
      <c r="B1441"/>
      <c r="C1441"/>
      <c r="D1441" s="65"/>
      <c r="E1441" s="65"/>
      <c r="F1441" s="8"/>
      <c r="G1441" s="241"/>
      <c r="H1441" s="242"/>
      <c r="I1441"/>
      <c r="J1441"/>
      <c r="K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</row>
    <row r="1442" spans="2:147" s="9" customFormat="1" x14ac:dyDescent="0.2">
      <c r="B1442"/>
      <c r="C1442"/>
      <c r="D1442" s="65"/>
      <c r="E1442" s="65"/>
      <c r="F1442" s="8"/>
      <c r="G1442" s="241"/>
      <c r="H1442" s="242"/>
      <c r="I1442"/>
      <c r="J1442"/>
      <c r="K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</row>
    <row r="1443" spans="2:147" s="9" customFormat="1" x14ac:dyDescent="0.2">
      <c r="B1443"/>
      <c r="C1443"/>
      <c r="D1443" s="65"/>
      <c r="E1443" s="65"/>
      <c r="F1443" s="8"/>
      <c r="G1443" s="241"/>
      <c r="H1443" s="242"/>
      <c r="I1443"/>
      <c r="J1443"/>
      <c r="K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</row>
    <row r="1444" spans="2:147" s="9" customFormat="1" x14ac:dyDescent="0.2">
      <c r="B1444"/>
      <c r="C1444"/>
      <c r="D1444" s="65"/>
      <c r="E1444" s="65"/>
      <c r="F1444" s="8"/>
      <c r="G1444" s="241"/>
      <c r="H1444" s="242"/>
      <c r="I1444"/>
      <c r="J1444"/>
      <c r="K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</row>
    <row r="1445" spans="2:147" s="9" customFormat="1" x14ac:dyDescent="0.2">
      <c r="B1445"/>
      <c r="C1445"/>
      <c r="D1445" s="65"/>
      <c r="E1445" s="65"/>
      <c r="F1445" s="8"/>
      <c r="G1445" s="241"/>
      <c r="H1445" s="242"/>
      <c r="I1445"/>
      <c r="J1445"/>
      <c r="K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</row>
    <row r="1446" spans="2:147" s="9" customFormat="1" x14ac:dyDescent="0.2">
      <c r="B1446"/>
      <c r="C1446"/>
      <c r="D1446" s="65"/>
      <c r="E1446" s="65"/>
      <c r="F1446" s="8"/>
      <c r="G1446" s="241"/>
      <c r="H1446" s="242"/>
      <c r="I1446"/>
      <c r="J1446"/>
      <c r="K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</row>
    <row r="1447" spans="2:147" s="9" customFormat="1" x14ac:dyDescent="0.2">
      <c r="B1447"/>
      <c r="C1447"/>
      <c r="D1447" s="65"/>
      <c r="E1447" s="65"/>
      <c r="F1447" s="8"/>
      <c r="G1447" s="241"/>
      <c r="H1447" s="242"/>
      <c r="I1447"/>
      <c r="J1447"/>
      <c r="K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</row>
    <row r="1448" spans="2:147" s="9" customFormat="1" x14ac:dyDescent="0.2">
      <c r="B1448"/>
      <c r="C1448"/>
      <c r="D1448" s="65"/>
      <c r="E1448" s="65"/>
      <c r="F1448" s="8"/>
      <c r="G1448" s="241"/>
      <c r="H1448" s="242"/>
      <c r="I1448"/>
      <c r="J1448"/>
      <c r="K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</row>
    <row r="1449" spans="2:147" s="9" customFormat="1" x14ac:dyDescent="0.2">
      <c r="B1449"/>
      <c r="C1449"/>
      <c r="D1449" s="65"/>
      <c r="E1449" s="65"/>
      <c r="F1449" s="8"/>
      <c r="G1449" s="241"/>
      <c r="H1449" s="242"/>
      <c r="I1449"/>
      <c r="J1449"/>
      <c r="K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</row>
    <row r="1450" spans="2:147" s="9" customFormat="1" x14ac:dyDescent="0.2">
      <c r="B1450"/>
      <c r="C1450"/>
      <c r="D1450" s="65"/>
      <c r="E1450" s="65"/>
      <c r="F1450" s="8"/>
      <c r="G1450" s="241"/>
      <c r="H1450" s="242"/>
      <c r="I1450"/>
      <c r="J1450"/>
      <c r="K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</row>
    <row r="1451" spans="2:147" s="9" customFormat="1" x14ac:dyDescent="0.2">
      <c r="B1451"/>
      <c r="C1451"/>
      <c r="D1451" s="65"/>
      <c r="E1451" s="65"/>
      <c r="F1451" s="8"/>
      <c r="G1451" s="241"/>
      <c r="H1451" s="242"/>
      <c r="I1451"/>
      <c r="J1451"/>
      <c r="K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</row>
    <row r="1452" spans="2:147" s="9" customFormat="1" x14ac:dyDescent="0.2">
      <c r="B1452"/>
      <c r="C1452"/>
      <c r="D1452" s="65"/>
      <c r="E1452" s="65"/>
      <c r="F1452" s="8"/>
      <c r="G1452" s="241"/>
      <c r="H1452" s="242"/>
      <c r="I1452"/>
      <c r="J1452"/>
      <c r="K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</row>
    <row r="1453" spans="2:147" s="9" customFormat="1" x14ac:dyDescent="0.2">
      <c r="B1453"/>
      <c r="C1453"/>
      <c r="D1453" s="65"/>
      <c r="E1453" s="65"/>
      <c r="F1453" s="8"/>
      <c r="G1453" s="241"/>
      <c r="H1453" s="242"/>
      <c r="I1453"/>
      <c r="J1453"/>
      <c r="K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</row>
    <row r="1454" spans="2:147" s="9" customFormat="1" x14ac:dyDescent="0.2">
      <c r="B1454"/>
      <c r="C1454"/>
      <c r="D1454" s="65"/>
      <c r="E1454" s="65"/>
      <c r="F1454" s="8"/>
      <c r="G1454" s="241"/>
      <c r="H1454" s="242"/>
      <c r="I1454"/>
      <c r="J1454"/>
      <c r="K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</row>
    <row r="1455" spans="2:147" s="9" customFormat="1" x14ac:dyDescent="0.2">
      <c r="B1455"/>
      <c r="C1455"/>
      <c r="D1455" s="65"/>
      <c r="E1455" s="65"/>
      <c r="F1455" s="8"/>
      <c r="G1455" s="241"/>
      <c r="H1455" s="242"/>
      <c r="I1455"/>
      <c r="J1455"/>
      <c r="K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</row>
    <row r="1456" spans="2:147" s="9" customFormat="1" x14ac:dyDescent="0.2">
      <c r="B1456"/>
      <c r="C1456"/>
      <c r="D1456" s="65"/>
      <c r="E1456" s="65"/>
      <c r="F1456" s="8"/>
      <c r="G1456" s="241"/>
      <c r="H1456" s="242"/>
      <c r="I1456"/>
      <c r="J1456"/>
      <c r="K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</row>
    <row r="1457" spans="2:147" s="9" customFormat="1" x14ac:dyDescent="0.2">
      <c r="B1457"/>
      <c r="C1457"/>
      <c r="D1457" s="65"/>
      <c r="E1457" s="65"/>
      <c r="F1457" s="8"/>
      <c r="G1457" s="241"/>
      <c r="H1457" s="242"/>
      <c r="I1457"/>
      <c r="J1457"/>
      <c r="K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</row>
    <row r="1458" spans="2:147" s="9" customFormat="1" x14ac:dyDescent="0.2">
      <c r="B1458"/>
      <c r="C1458"/>
      <c r="D1458" s="65"/>
      <c r="E1458" s="65"/>
      <c r="F1458" s="8"/>
      <c r="G1458" s="241"/>
      <c r="H1458" s="242"/>
      <c r="I1458"/>
      <c r="J1458"/>
      <c r="K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</row>
    <row r="1459" spans="2:147" s="9" customFormat="1" x14ac:dyDescent="0.2">
      <c r="B1459"/>
      <c r="C1459"/>
      <c r="D1459" s="65"/>
      <c r="E1459" s="65"/>
      <c r="F1459" s="8"/>
      <c r="G1459" s="241"/>
      <c r="H1459" s="242"/>
      <c r="I1459"/>
      <c r="J1459"/>
      <c r="K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</row>
    <row r="1460" spans="2:147" s="9" customFormat="1" x14ac:dyDescent="0.2">
      <c r="B1460"/>
      <c r="C1460"/>
      <c r="D1460" s="65"/>
      <c r="E1460" s="65"/>
      <c r="F1460" s="8"/>
      <c r="G1460" s="241"/>
      <c r="H1460" s="242"/>
      <c r="I1460"/>
      <c r="J1460"/>
      <c r="K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</row>
    <row r="1461" spans="2:147" s="9" customFormat="1" x14ac:dyDescent="0.2">
      <c r="B1461"/>
      <c r="C1461"/>
      <c r="D1461" s="65"/>
      <c r="E1461" s="65"/>
      <c r="F1461" s="8"/>
      <c r="G1461" s="241"/>
      <c r="H1461" s="242"/>
      <c r="I1461"/>
      <c r="J1461"/>
      <c r="K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</row>
    <row r="1462" spans="2:147" s="9" customFormat="1" x14ac:dyDescent="0.2">
      <c r="B1462"/>
      <c r="C1462"/>
      <c r="D1462" s="65"/>
      <c r="E1462" s="65"/>
      <c r="F1462" s="8"/>
      <c r="G1462" s="241"/>
      <c r="H1462" s="242"/>
      <c r="I1462"/>
      <c r="J1462"/>
      <c r="K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</row>
    <row r="1463" spans="2:147" s="9" customFormat="1" x14ac:dyDescent="0.2">
      <c r="B1463"/>
      <c r="C1463"/>
      <c r="D1463" s="65"/>
      <c r="E1463" s="65"/>
      <c r="F1463" s="8"/>
      <c r="G1463" s="241"/>
      <c r="H1463" s="242"/>
      <c r="I1463"/>
      <c r="J1463"/>
      <c r="K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</row>
    <row r="1464" spans="2:147" s="9" customFormat="1" x14ac:dyDescent="0.2">
      <c r="B1464"/>
      <c r="C1464"/>
      <c r="D1464" s="65"/>
      <c r="E1464" s="65"/>
      <c r="F1464" s="8"/>
      <c r="G1464" s="241"/>
      <c r="H1464" s="242"/>
      <c r="I1464"/>
      <c r="J1464"/>
      <c r="K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</row>
    <row r="1465" spans="2:147" s="9" customFormat="1" x14ac:dyDescent="0.2">
      <c r="B1465"/>
      <c r="C1465"/>
      <c r="D1465" s="65"/>
      <c r="E1465" s="65"/>
      <c r="F1465" s="8"/>
      <c r="G1465" s="241"/>
      <c r="H1465" s="242"/>
      <c r="I1465"/>
      <c r="J1465"/>
      <c r="K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</row>
    <row r="1466" spans="2:147" s="9" customFormat="1" x14ac:dyDescent="0.2">
      <c r="B1466"/>
      <c r="C1466"/>
      <c r="D1466" s="65"/>
      <c r="E1466" s="65"/>
      <c r="F1466" s="8"/>
      <c r="G1466" s="241"/>
      <c r="H1466" s="242"/>
      <c r="I1466"/>
      <c r="J1466"/>
      <c r="K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</row>
    <row r="1467" spans="2:147" s="9" customFormat="1" x14ac:dyDescent="0.2">
      <c r="B1467"/>
      <c r="C1467"/>
      <c r="D1467" s="65"/>
      <c r="E1467" s="65"/>
      <c r="F1467" s="8"/>
      <c r="G1467" s="241"/>
      <c r="H1467" s="242"/>
      <c r="I1467"/>
      <c r="J1467"/>
      <c r="K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</row>
    <row r="1468" spans="2:147" s="9" customFormat="1" x14ac:dyDescent="0.2">
      <c r="B1468"/>
      <c r="C1468"/>
      <c r="D1468" s="65"/>
      <c r="E1468" s="65"/>
      <c r="F1468" s="8"/>
      <c r="G1468" s="241"/>
      <c r="H1468" s="242"/>
      <c r="I1468"/>
      <c r="J1468"/>
      <c r="K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</row>
    <row r="1469" spans="2:147" s="9" customFormat="1" x14ac:dyDescent="0.2">
      <c r="B1469"/>
      <c r="C1469"/>
      <c r="D1469" s="65"/>
      <c r="E1469" s="65"/>
      <c r="F1469" s="8"/>
      <c r="G1469" s="241"/>
      <c r="H1469" s="242"/>
      <c r="I1469"/>
      <c r="J1469"/>
      <c r="K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</row>
    <row r="1470" spans="2:147" s="9" customFormat="1" x14ac:dyDescent="0.2">
      <c r="B1470"/>
      <c r="C1470"/>
      <c r="D1470" s="65"/>
      <c r="E1470" s="65"/>
      <c r="F1470" s="8"/>
      <c r="G1470" s="241"/>
      <c r="H1470" s="242"/>
      <c r="I1470"/>
      <c r="J1470"/>
      <c r="K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</row>
    <row r="1471" spans="2:147" s="9" customFormat="1" x14ac:dyDescent="0.2">
      <c r="B1471"/>
      <c r="C1471"/>
      <c r="D1471" s="65"/>
      <c r="E1471" s="65"/>
      <c r="F1471" s="8"/>
      <c r="G1471" s="241"/>
      <c r="H1471" s="242"/>
      <c r="I1471"/>
      <c r="J1471"/>
      <c r="K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</row>
    <row r="1472" spans="2:147" s="9" customFormat="1" x14ac:dyDescent="0.2">
      <c r="B1472"/>
      <c r="C1472"/>
      <c r="D1472" s="65"/>
      <c r="E1472" s="65"/>
      <c r="F1472" s="8"/>
      <c r="G1472" s="241"/>
      <c r="H1472" s="242"/>
      <c r="I1472"/>
      <c r="J1472"/>
      <c r="K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</row>
    <row r="1473" spans="2:147" s="9" customFormat="1" x14ac:dyDescent="0.2">
      <c r="B1473"/>
      <c r="C1473"/>
      <c r="D1473" s="65"/>
      <c r="E1473" s="65"/>
      <c r="F1473" s="8"/>
      <c r="G1473" s="241"/>
      <c r="H1473" s="242"/>
      <c r="I1473"/>
      <c r="J1473"/>
      <c r="K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</row>
    <row r="1474" spans="2:147" s="9" customFormat="1" x14ac:dyDescent="0.2">
      <c r="B1474"/>
      <c r="C1474"/>
      <c r="D1474" s="65"/>
      <c r="E1474" s="65"/>
      <c r="F1474" s="8"/>
      <c r="G1474" s="241"/>
      <c r="H1474" s="242"/>
      <c r="I1474"/>
      <c r="J1474"/>
      <c r="K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</row>
    <row r="1475" spans="2:147" s="9" customFormat="1" x14ac:dyDescent="0.2">
      <c r="B1475"/>
      <c r="C1475"/>
      <c r="D1475" s="65"/>
      <c r="E1475" s="65"/>
      <c r="F1475" s="8"/>
      <c r="G1475" s="241"/>
      <c r="H1475" s="242"/>
      <c r="I1475"/>
      <c r="J1475"/>
      <c r="K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</row>
    <row r="1476" spans="2:147" s="9" customFormat="1" x14ac:dyDescent="0.2">
      <c r="B1476"/>
      <c r="C1476"/>
      <c r="D1476" s="65"/>
      <c r="E1476" s="65"/>
      <c r="F1476" s="8"/>
      <c r="G1476" s="241"/>
      <c r="H1476" s="242"/>
      <c r="I1476"/>
      <c r="J1476"/>
      <c r="K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</row>
    <row r="1477" spans="2:147" s="9" customFormat="1" x14ac:dyDescent="0.2">
      <c r="B1477"/>
      <c r="C1477"/>
      <c r="D1477" s="65"/>
      <c r="E1477" s="65"/>
      <c r="F1477" s="8"/>
      <c r="G1477" s="241"/>
      <c r="H1477" s="242"/>
      <c r="I1477"/>
      <c r="J1477"/>
      <c r="K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</row>
    <row r="1478" spans="2:147" s="9" customFormat="1" x14ac:dyDescent="0.2">
      <c r="B1478"/>
      <c r="C1478"/>
      <c r="D1478" s="65"/>
      <c r="E1478" s="65"/>
      <c r="F1478" s="8"/>
      <c r="G1478" s="241"/>
      <c r="H1478" s="242"/>
      <c r="I1478"/>
      <c r="J1478"/>
      <c r="K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</row>
    <row r="1479" spans="2:147" s="9" customFormat="1" x14ac:dyDescent="0.2">
      <c r="B1479"/>
      <c r="C1479"/>
      <c r="D1479" s="65"/>
      <c r="E1479" s="65"/>
      <c r="F1479" s="8"/>
      <c r="G1479" s="241"/>
      <c r="H1479" s="242"/>
      <c r="I1479"/>
      <c r="J1479"/>
      <c r="K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</row>
    <row r="1480" spans="2:147" s="9" customFormat="1" x14ac:dyDescent="0.2">
      <c r="B1480"/>
      <c r="C1480"/>
      <c r="D1480" s="65"/>
      <c r="E1480" s="65"/>
      <c r="F1480" s="8"/>
      <c r="G1480" s="241"/>
      <c r="H1480" s="242"/>
      <c r="I1480"/>
      <c r="J1480"/>
      <c r="K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</row>
    <row r="1481" spans="2:147" s="9" customFormat="1" x14ac:dyDescent="0.2">
      <c r="B1481"/>
      <c r="C1481"/>
      <c r="D1481" s="65"/>
      <c r="E1481" s="65"/>
      <c r="F1481" s="8"/>
      <c r="G1481" s="241"/>
      <c r="H1481" s="242"/>
      <c r="I1481"/>
      <c r="J1481"/>
      <c r="K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</row>
    <row r="1482" spans="2:147" s="9" customFormat="1" x14ac:dyDescent="0.2">
      <c r="B1482"/>
      <c r="C1482"/>
      <c r="D1482" s="65"/>
      <c r="E1482" s="65"/>
      <c r="F1482" s="8"/>
      <c r="G1482" s="241"/>
      <c r="H1482" s="242"/>
      <c r="I1482"/>
      <c r="J1482"/>
      <c r="K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</row>
    <row r="1483" spans="2:147" s="9" customFormat="1" x14ac:dyDescent="0.2">
      <c r="B1483"/>
      <c r="C1483"/>
      <c r="D1483" s="65"/>
      <c r="E1483" s="65"/>
      <c r="F1483" s="8"/>
      <c r="G1483" s="241"/>
      <c r="H1483" s="242"/>
      <c r="I1483"/>
      <c r="J1483"/>
      <c r="K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</row>
    <row r="1484" spans="2:147" s="9" customFormat="1" x14ac:dyDescent="0.2">
      <c r="B1484"/>
      <c r="C1484"/>
      <c r="D1484" s="65"/>
      <c r="E1484" s="65"/>
      <c r="F1484" s="8"/>
      <c r="G1484" s="241"/>
      <c r="H1484" s="242"/>
      <c r="I1484"/>
      <c r="J1484"/>
      <c r="K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</row>
    <row r="1485" spans="2:147" s="9" customFormat="1" x14ac:dyDescent="0.2">
      <c r="B1485"/>
      <c r="C1485"/>
      <c r="D1485" s="65"/>
      <c r="E1485" s="65"/>
      <c r="F1485" s="8"/>
      <c r="G1485" s="241"/>
      <c r="H1485" s="242"/>
      <c r="I1485"/>
      <c r="J1485"/>
      <c r="K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</row>
    <row r="1486" spans="2:147" s="9" customFormat="1" x14ac:dyDescent="0.2">
      <c r="B1486"/>
      <c r="C1486"/>
      <c r="D1486" s="65"/>
      <c r="E1486" s="65"/>
      <c r="F1486" s="8"/>
      <c r="G1486" s="241"/>
      <c r="H1486" s="242"/>
      <c r="I1486"/>
      <c r="J1486"/>
      <c r="K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</row>
    <row r="1487" spans="2:147" s="9" customFormat="1" x14ac:dyDescent="0.2">
      <c r="B1487"/>
      <c r="C1487"/>
      <c r="D1487" s="65"/>
      <c r="E1487" s="65"/>
      <c r="F1487" s="8"/>
      <c r="G1487" s="241"/>
      <c r="H1487" s="242"/>
      <c r="I1487"/>
      <c r="J1487"/>
      <c r="K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</row>
    <row r="1488" spans="2:147" s="9" customFormat="1" x14ac:dyDescent="0.2">
      <c r="B1488"/>
      <c r="C1488"/>
      <c r="D1488" s="65"/>
      <c r="E1488" s="65"/>
      <c r="F1488" s="8"/>
      <c r="G1488" s="241"/>
      <c r="H1488" s="242"/>
      <c r="I1488"/>
      <c r="J1488"/>
      <c r="K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</row>
    <row r="1489" spans="2:147" s="9" customFormat="1" x14ac:dyDescent="0.2">
      <c r="B1489"/>
      <c r="C1489"/>
      <c r="D1489" s="65"/>
      <c r="E1489" s="65"/>
      <c r="F1489" s="8"/>
      <c r="G1489" s="241"/>
      <c r="H1489" s="242"/>
      <c r="I1489"/>
      <c r="J1489"/>
      <c r="K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</row>
    <row r="1490" spans="2:147" s="9" customFormat="1" x14ac:dyDescent="0.2">
      <c r="B1490"/>
      <c r="C1490"/>
      <c r="D1490" s="65"/>
      <c r="E1490" s="65"/>
      <c r="F1490" s="8"/>
      <c r="G1490" s="241"/>
      <c r="H1490" s="242"/>
      <c r="I1490"/>
      <c r="J1490"/>
      <c r="K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</row>
    <row r="1491" spans="2:147" s="9" customFormat="1" x14ac:dyDescent="0.2">
      <c r="B1491"/>
      <c r="C1491"/>
      <c r="D1491" s="65"/>
      <c r="E1491" s="65"/>
      <c r="F1491" s="8"/>
      <c r="G1491" s="241"/>
      <c r="H1491" s="242"/>
      <c r="I1491"/>
      <c r="J1491"/>
      <c r="K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</row>
    <row r="1492" spans="2:147" s="9" customFormat="1" x14ac:dyDescent="0.2">
      <c r="B1492"/>
      <c r="C1492"/>
      <c r="D1492" s="65"/>
      <c r="E1492" s="65"/>
      <c r="F1492" s="8"/>
      <c r="G1492" s="241"/>
      <c r="H1492" s="242"/>
      <c r="I1492"/>
      <c r="J1492"/>
      <c r="K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</row>
    <row r="1493" spans="2:147" s="9" customFormat="1" x14ac:dyDescent="0.2">
      <c r="B1493"/>
      <c r="C1493"/>
      <c r="D1493" s="65"/>
      <c r="E1493" s="65"/>
      <c r="F1493" s="8"/>
      <c r="G1493" s="241"/>
      <c r="H1493" s="242"/>
      <c r="I1493"/>
      <c r="J1493"/>
      <c r="K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</row>
    <row r="1494" spans="2:147" s="9" customFormat="1" x14ac:dyDescent="0.2">
      <c r="B1494"/>
      <c r="C1494"/>
      <c r="D1494" s="65"/>
      <c r="E1494" s="65"/>
      <c r="F1494" s="8"/>
      <c r="G1494" s="241"/>
      <c r="H1494" s="242"/>
      <c r="I1494"/>
      <c r="J1494"/>
      <c r="K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</row>
    <row r="1495" spans="2:147" s="9" customFormat="1" x14ac:dyDescent="0.2">
      <c r="B1495"/>
      <c r="C1495"/>
      <c r="D1495" s="65"/>
      <c r="E1495" s="65"/>
      <c r="F1495" s="8"/>
      <c r="G1495" s="241"/>
      <c r="H1495" s="242"/>
      <c r="I1495"/>
      <c r="J1495"/>
      <c r="K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</row>
    <row r="1496" spans="2:147" s="9" customFormat="1" x14ac:dyDescent="0.2">
      <c r="B1496"/>
      <c r="C1496"/>
      <c r="D1496" s="65"/>
      <c r="E1496" s="65"/>
      <c r="F1496" s="8"/>
      <c r="G1496" s="241"/>
      <c r="H1496" s="242"/>
      <c r="I1496"/>
      <c r="J1496"/>
      <c r="K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</row>
    <row r="1497" spans="2:147" s="9" customFormat="1" x14ac:dyDescent="0.2">
      <c r="B1497"/>
      <c r="C1497"/>
      <c r="D1497" s="65"/>
      <c r="E1497" s="65"/>
      <c r="F1497" s="8"/>
      <c r="G1497" s="241"/>
      <c r="H1497" s="242"/>
      <c r="I1497"/>
      <c r="J1497"/>
      <c r="K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</row>
    <row r="1498" spans="2:147" s="9" customFormat="1" x14ac:dyDescent="0.2">
      <c r="B1498"/>
      <c r="C1498"/>
      <c r="D1498" s="65"/>
      <c r="E1498" s="65"/>
      <c r="F1498" s="8"/>
      <c r="G1498" s="241"/>
      <c r="H1498" s="242"/>
      <c r="I1498"/>
      <c r="J1498"/>
      <c r="K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</row>
    <row r="1499" spans="2:147" s="9" customFormat="1" x14ac:dyDescent="0.2">
      <c r="B1499"/>
      <c r="C1499"/>
      <c r="D1499" s="65"/>
      <c r="E1499" s="65"/>
      <c r="F1499" s="8"/>
      <c r="G1499" s="241"/>
      <c r="H1499" s="242"/>
      <c r="I1499"/>
      <c r="J1499"/>
      <c r="K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</row>
    <row r="1500" spans="2:147" s="9" customFormat="1" x14ac:dyDescent="0.2">
      <c r="B1500"/>
      <c r="C1500"/>
      <c r="D1500" s="65"/>
      <c r="E1500" s="65"/>
      <c r="F1500" s="8"/>
      <c r="G1500" s="241"/>
      <c r="H1500" s="242"/>
      <c r="I1500"/>
      <c r="J1500"/>
      <c r="K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</row>
    <row r="1501" spans="2:147" s="9" customFormat="1" x14ac:dyDescent="0.2">
      <c r="B1501"/>
      <c r="C1501"/>
      <c r="D1501" s="65"/>
      <c r="E1501" s="65"/>
      <c r="F1501" s="8"/>
      <c r="G1501" s="241"/>
      <c r="H1501" s="242"/>
      <c r="I1501"/>
      <c r="J1501"/>
      <c r="K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</row>
    <row r="1502" spans="2:147" s="9" customFormat="1" x14ac:dyDescent="0.2">
      <c r="B1502"/>
      <c r="C1502"/>
      <c r="D1502" s="65"/>
      <c r="E1502" s="65"/>
      <c r="F1502" s="8"/>
      <c r="G1502" s="241"/>
      <c r="H1502" s="242"/>
      <c r="I1502"/>
      <c r="J1502"/>
      <c r="K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</row>
    <row r="1503" spans="2:147" s="9" customFormat="1" x14ac:dyDescent="0.2">
      <c r="B1503"/>
      <c r="C1503"/>
      <c r="D1503" s="65"/>
      <c r="E1503" s="65"/>
      <c r="F1503" s="8"/>
      <c r="G1503" s="241"/>
      <c r="H1503" s="242"/>
      <c r="I1503"/>
      <c r="J1503"/>
      <c r="K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</row>
    <row r="1504" spans="2:147" s="9" customFormat="1" x14ac:dyDescent="0.2">
      <c r="B1504"/>
      <c r="C1504"/>
      <c r="D1504" s="65"/>
      <c r="E1504" s="65"/>
      <c r="F1504" s="8"/>
      <c r="G1504" s="241"/>
      <c r="H1504" s="242"/>
      <c r="I1504"/>
      <c r="J1504"/>
      <c r="K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</row>
    <row r="1505" spans="2:147" s="9" customFormat="1" x14ac:dyDescent="0.2">
      <c r="B1505"/>
      <c r="C1505"/>
      <c r="D1505" s="65"/>
      <c r="E1505" s="65"/>
      <c r="F1505" s="8"/>
      <c r="G1505" s="241"/>
      <c r="H1505" s="242"/>
      <c r="I1505"/>
      <c r="J1505"/>
      <c r="K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</row>
    <row r="1506" spans="2:147" s="9" customFormat="1" x14ac:dyDescent="0.2">
      <c r="B1506"/>
      <c r="C1506"/>
      <c r="D1506" s="65"/>
      <c r="E1506" s="65"/>
      <c r="F1506" s="8"/>
      <c r="G1506" s="241"/>
      <c r="H1506" s="242"/>
      <c r="I1506"/>
      <c r="J1506"/>
      <c r="K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</row>
    <row r="1507" spans="2:147" s="9" customFormat="1" x14ac:dyDescent="0.2">
      <c r="B1507"/>
      <c r="C1507"/>
      <c r="D1507" s="65"/>
      <c r="E1507" s="65"/>
      <c r="F1507" s="8"/>
      <c r="G1507" s="241"/>
      <c r="H1507" s="242"/>
      <c r="I1507"/>
      <c r="J1507"/>
      <c r="K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</row>
    <row r="1508" spans="2:147" s="9" customFormat="1" x14ac:dyDescent="0.2">
      <c r="B1508"/>
      <c r="C1508"/>
      <c r="D1508" s="65"/>
      <c r="E1508" s="65"/>
      <c r="F1508" s="8"/>
      <c r="G1508" s="241"/>
      <c r="H1508" s="242"/>
      <c r="I1508"/>
      <c r="J1508"/>
      <c r="K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</row>
    <row r="1509" spans="2:147" s="9" customFormat="1" x14ac:dyDescent="0.2">
      <c r="B1509"/>
      <c r="C1509"/>
      <c r="D1509" s="65"/>
      <c r="E1509" s="65"/>
      <c r="F1509" s="8"/>
      <c r="G1509" s="241"/>
      <c r="H1509" s="242"/>
      <c r="I1509"/>
      <c r="J1509"/>
      <c r="K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</row>
    <row r="1510" spans="2:147" s="9" customFormat="1" x14ac:dyDescent="0.2">
      <c r="B1510"/>
      <c r="C1510"/>
      <c r="D1510" s="65"/>
      <c r="E1510" s="65"/>
      <c r="F1510" s="8"/>
      <c r="G1510" s="241"/>
      <c r="H1510" s="242"/>
      <c r="I1510"/>
      <c r="J1510"/>
      <c r="K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</row>
    <row r="1511" spans="2:147" s="9" customFormat="1" x14ac:dyDescent="0.2">
      <c r="B1511"/>
      <c r="C1511"/>
      <c r="D1511" s="65"/>
      <c r="E1511" s="65"/>
      <c r="F1511" s="8"/>
      <c r="G1511" s="241"/>
      <c r="H1511" s="242"/>
      <c r="I1511"/>
      <c r="J1511"/>
      <c r="K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</row>
    <row r="1512" spans="2:147" s="9" customFormat="1" x14ac:dyDescent="0.2">
      <c r="B1512"/>
      <c r="C1512"/>
      <c r="D1512" s="65"/>
      <c r="E1512" s="65"/>
      <c r="F1512" s="8"/>
      <c r="G1512" s="241"/>
      <c r="H1512" s="242"/>
      <c r="I1512"/>
      <c r="J1512"/>
      <c r="K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</row>
    <row r="1513" spans="2:147" s="9" customFormat="1" x14ac:dyDescent="0.2">
      <c r="B1513"/>
      <c r="C1513"/>
      <c r="D1513" s="65"/>
      <c r="E1513" s="65"/>
      <c r="F1513" s="8"/>
      <c r="G1513" s="241"/>
      <c r="H1513" s="242"/>
      <c r="I1513"/>
      <c r="J1513"/>
      <c r="K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</row>
    <row r="1514" spans="2:147" s="9" customFormat="1" x14ac:dyDescent="0.2">
      <c r="B1514"/>
      <c r="C1514"/>
      <c r="D1514" s="65"/>
      <c r="E1514" s="65"/>
      <c r="F1514" s="8"/>
      <c r="G1514" s="241"/>
      <c r="H1514" s="242"/>
      <c r="I1514"/>
      <c r="J1514"/>
      <c r="K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</row>
    <row r="1515" spans="2:147" s="9" customFormat="1" x14ac:dyDescent="0.2">
      <c r="B1515"/>
      <c r="C1515"/>
      <c r="D1515" s="65"/>
      <c r="E1515" s="65"/>
      <c r="F1515" s="8"/>
      <c r="G1515" s="241"/>
      <c r="H1515" s="242"/>
      <c r="I1515"/>
      <c r="J1515"/>
      <c r="K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</row>
    <row r="1516" spans="2:147" s="9" customFormat="1" x14ac:dyDescent="0.2">
      <c r="B1516"/>
      <c r="C1516"/>
      <c r="D1516" s="65"/>
      <c r="E1516" s="65"/>
      <c r="F1516" s="8"/>
      <c r="G1516" s="241"/>
      <c r="H1516" s="242"/>
      <c r="I1516"/>
      <c r="J1516"/>
      <c r="K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</row>
    <row r="1517" spans="2:147" s="9" customFormat="1" x14ac:dyDescent="0.2">
      <c r="B1517"/>
      <c r="C1517"/>
      <c r="D1517" s="65"/>
      <c r="E1517" s="65"/>
      <c r="F1517" s="8"/>
      <c r="G1517" s="241"/>
      <c r="H1517" s="242"/>
      <c r="I1517"/>
      <c r="J1517"/>
      <c r="K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</row>
    <row r="1518" spans="2:147" s="9" customFormat="1" x14ac:dyDescent="0.2">
      <c r="B1518"/>
      <c r="C1518"/>
      <c r="D1518" s="65"/>
      <c r="E1518" s="65"/>
      <c r="F1518" s="8"/>
      <c r="G1518" s="241"/>
      <c r="H1518" s="242"/>
      <c r="I1518"/>
      <c r="J1518"/>
      <c r="K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</row>
    <row r="1519" spans="2:147" s="9" customFormat="1" x14ac:dyDescent="0.2">
      <c r="B1519"/>
      <c r="C1519"/>
      <c r="D1519" s="65"/>
      <c r="E1519" s="65"/>
      <c r="F1519" s="8"/>
      <c r="G1519" s="241"/>
      <c r="H1519" s="242"/>
      <c r="I1519"/>
      <c r="J1519"/>
      <c r="K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</row>
    <row r="1520" spans="2:147" s="9" customFormat="1" x14ac:dyDescent="0.2">
      <c r="B1520"/>
      <c r="C1520"/>
      <c r="D1520" s="65"/>
      <c r="E1520" s="65"/>
      <c r="F1520" s="8"/>
      <c r="G1520" s="241"/>
      <c r="H1520" s="242"/>
      <c r="I1520"/>
      <c r="J1520"/>
      <c r="K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</row>
    <row r="1521" spans="2:147" s="9" customFormat="1" x14ac:dyDescent="0.2">
      <c r="B1521"/>
      <c r="C1521"/>
      <c r="D1521" s="65"/>
      <c r="E1521" s="65"/>
      <c r="F1521" s="8"/>
      <c r="G1521" s="241"/>
      <c r="H1521" s="242"/>
      <c r="I1521"/>
      <c r="J1521"/>
      <c r="K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</row>
    <row r="1522" spans="2:147" s="9" customFormat="1" x14ac:dyDescent="0.2">
      <c r="B1522"/>
      <c r="C1522"/>
      <c r="D1522" s="65"/>
      <c r="E1522" s="65"/>
      <c r="F1522" s="8"/>
      <c r="G1522" s="241"/>
      <c r="H1522" s="242"/>
      <c r="I1522"/>
      <c r="J1522"/>
      <c r="K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</row>
    <row r="1523" spans="2:147" s="9" customFormat="1" x14ac:dyDescent="0.2">
      <c r="B1523"/>
      <c r="C1523"/>
      <c r="D1523" s="65"/>
      <c r="E1523" s="65"/>
      <c r="F1523" s="8"/>
      <c r="G1523" s="241"/>
      <c r="H1523" s="242"/>
      <c r="I1523"/>
      <c r="J1523"/>
      <c r="K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</row>
    <row r="1524" spans="2:147" s="9" customFormat="1" x14ac:dyDescent="0.2">
      <c r="B1524"/>
      <c r="C1524"/>
      <c r="D1524" s="65"/>
      <c r="E1524" s="65"/>
      <c r="F1524" s="8"/>
      <c r="G1524" s="241"/>
      <c r="H1524" s="242"/>
      <c r="I1524"/>
      <c r="J1524"/>
      <c r="K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</row>
    <row r="1525" spans="2:147" s="9" customFormat="1" x14ac:dyDescent="0.2">
      <c r="B1525"/>
      <c r="C1525"/>
      <c r="D1525" s="65"/>
      <c r="E1525" s="65"/>
      <c r="F1525" s="8"/>
      <c r="G1525" s="241"/>
      <c r="H1525" s="242"/>
      <c r="I1525"/>
      <c r="J1525"/>
      <c r="K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</row>
    <row r="1526" spans="2:147" s="9" customFormat="1" x14ac:dyDescent="0.2">
      <c r="B1526"/>
      <c r="C1526"/>
      <c r="D1526" s="65"/>
      <c r="E1526" s="65"/>
      <c r="F1526" s="8"/>
      <c r="G1526" s="241"/>
      <c r="H1526" s="242"/>
      <c r="I1526"/>
      <c r="J1526"/>
      <c r="K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</row>
    <row r="1527" spans="2:147" s="9" customFormat="1" x14ac:dyDescent="0.2">
      <c r="B1527"/>
      <c r="C1527"/>
      <c r="D1527" s="65"/>
      <c r="E1527" s="65"/>
      <c r="F1527" s="8"/>
      <c r="G1527" s="241"/>
      <c r="H1527" s="242"/>
      <c r="I1527"/>
      <c r="J1527"/>
      <c r="K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</row>
    <row r="1528" spans="2:147" s="9" customFormat="1" x14ac:dyDescent="0.2">
      <c r="B1528"/>
      <c r="C1528"/>
      <c r="D1528" s="65"/>
      <c r="E1528" s="65"/>
      <c r="F1528" s="8"/>
      <c r="G1528" s="241"/>
      <c r="H1528" s="242"/>
      <c r="I1528"/>
      <c r="J1528"/>
      <c r="K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</row>
    <row r="1529" spans="2:147" s="9" customFormat="1" x14ac:dyDescent="0.2">
      <c r="B1529"/>
      <c r="C1529"/>
      <c r="D1529" s="65"/>
      <c r="E1529" s="65"/>
      <c r="F1529" s="8"/>
      <c r="G1529" s="241"/>
      <c r="H1529" s="242"/>
      <c r="I1529"/>
      <c r="J1529"/>
      <c r="K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</row>
    <row r="1530" spans="2:147" s="9" customFormat="1" x14ac:dyDescent="0.2">
      <c r="B1530"/>
      <c r="C1530"/>
      <c r="D1530" s="65"/>
      <c r="E1530" s="65"/>
      <c r="F1530" s="8"/>
      <c r="G1530" s="241"/>
      <c r="H1530" s="242"/>
      <c r="I1530"/>
      <c r="J1530"/>
      <c r="K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</row>
    <row r="1531" spans="2:147" s="9" customFormat="1" x14ac:dyDescent="0.2">
      <c r="B1531"/>
      <c r="C1531"/>
      <c r="D1531" s="65"/>
      <c r="E1531" s="65"/>
      <c r="F1531" s="8"/>
      <c r="G1531" s="241"/>
      <c r="H1531" s="242"/>
      <c r="I1531"/>
      <c r="J1531"/>
      <c r="K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</row>
    <row r="1532" spans="2:147" s="9" customFormat="1" x14ac:dyDescent="0.2">
      <c r="B1532"/>
      <c r="C1532"/>
      <c r="D1532" s="65"/>
      <c r="E1532" s="65"/>
      <c r="F1532" s="8"/>
      <c r="G1532" s="241"/>
      <c r="H1532" s="242"/>
      <c r="I1532"/>
      <c r="J1532"/>
      <c r="K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</row>
    <row r="1533" spans="2:147" s="9" customFormat="1" x14ac:dyDescent="0.2">
      <c r="B1533"/>
      <c r="C1533"/>
      <c r="D1533" s="65"/>
      <c r="E1533" s="65"/>
      <c r="F1533" s="8"/>
      <c r="G1533" s="241"/>
      <c r="H1533" s="242"/>
      <c r="I1533"/>
      <c r="J1533"/>
      <c r="K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</row>
    <row r="1534" spans="2:147" s="9" customFormat="1" x14ac:dyDescent="0.2">
      <c r="B1534"/>
      <c r="C1534"/>
      <c r="D1534" s="65"/>
      <c r="E1534" s="65"/>
      <c r="F1534" s="8"/>
      <c r="G1534" s="241"/>
      <c r="H1534" s="242"/>
      <c r="I1534"/>
      <c r="J1534"/>
      <c r="K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</row>
    <row r="1535" spans="2:147" s="9" customFormat="1" x14ac:dyDescent="0.2">
      <c r="B1535"/>
      <c r="C1535"/>
      <c r="D1535" s="65"/>
      <c r="E1535" s="65"/>
      <c r="F1535" s="8"/>
      <c r="G1535" s="241"/>
      <c r="H1535" s="242"/>
      <c r="I1535"/>
      <c r="J1535"/>
      <c r="K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</row>
    <row r="1536" spans="2:147" s="9" customFormat="1" x14ac:dyDescent="0.2">
      <c r="B1536"/>
      <c r="C1536"/>
      <c r="D1536" s="65"/>
      <c r="E1536" s="65"/>
      <c r="F1536" s="8"/>
      <c r="G1536" s="241"/>
      <c r="H1536" s="242"/>
      <c r="I1536"/>
      <c r="J1536"/>
      <c r="K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</row>
    <row r="1537" spans="2:147" s="9" customFormat="1" x14ac:dyDescent="0.2">
      <c r="B1537"/>
      <c r="C1537"/>
      <c r="D1537" s="65"/>
      <c r="E1537" s="65"/>
      <c r="F1537" s="8"/>
      <c r="G1537" s="241"/>
      <c r="H1537" s="242"/>
      <c r="I1537"/>
      <c r="J1537"/>
      <c r="K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</row>
    <row r="1538" spans="2:147" s="9" customFormat="1" x14ac:dyDescent="0.2">
      <c r="B1538"/>
      <c r="C1538"/>
      <c r="D1538" s="65"/>
      <c r="E1538" s="65"/>
      <c r="F1538" s="8"/>
      <c r="G1538" s="241"/>
      <c r="H1538" s="242"/>
      <c r="I1538"/>
      <c r="J1538"/>
      <c r="K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</row>
    <row r="1539" spans="2:147" s="9" customFormat="1" x14ac:dyDescent="0.2">
      <c r="B1539"/>
      <c r="C1539"/>
      <c r="D1539" s="65"/>
      <c r="E1539" s="65"/>
      <c r="F1539" s="8"/>
      <c r="G1539" s="241"/>
      <c r="H1539" s="242"/>
      <c r="I1539"/>
      <c r="J1539"/>
      <c r="K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</row>
    <row r="1540" spans="2:147" s="9" customFormat="1" x14ac:dyDescent="0.2">
      <c r="B1540"/>
      <c r="C1540"/>
      <c r="D1540" s="65"/>
      <c r="E1540" s="65"/>
      <c r="F1540" s="8"/>
      <c r="G1540" s="241"/>
      <c r="H1540" s="242"/>
      <c r="I1540"/>
      <c r="J1540"/>
      <c r="K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</row>
    <row r="1541" spans="2:147" s="9" customFormat="1" x14ac:dyDescent="0.2">
      <c r="B1541"/>
      <c r="C1541"/>
      <c r="D1541" s="65"/>
      <c r="E1541" s="65"/>
      <c r="F1541" s="8"/>
      <c r="G1541" s="241"/>
      <c r="H1541" s="242"/>
      <c r="I1541"/>
      <c r="J1541"/>
      <c r="K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</row>
    <row r="1542" spans="2:147" s="9" customFormat="1" x14ac:dyDescent="0.2">
      <c r="B1542"/>
      <c r="C1542"/>
      <c r="D1542" s="65"/>
      <c r="E1542" s="65"/>
      <c r="F1542" s="8"/>
      <c r="G1542" s="241"/>
      <c r="H1542" s="242"/>
      <c r="I1542"/>
      <c r="J1542"/>
      <c r="K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</row>
    <row r="1543" spans="2:147" s="9" customFormat="1" x14ac:dyDescent="0.2">
      <c r="B1543"/>
      <c r="C1543"/>
      <c r="D1543" s="65"/>
      <c r="E1543" s="65"/>
      <c r="F1543" s="8"/>
      <c r="G1543" s="241"/>
      <c r="H1543" s="242"/>
      <c r="I1543"/>
      <c r="J1543"/>
      <c r="K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</row>
    <row r="1544" spans="2:147" s="9" customFormat="1" x14ac:dyDescent="0.2">
      <c r="B1544"/>
      <c r="C1544"/>
      <c r="D1544" s="65"/>
      <c r="E1544" s="65"/>
      <c r="F1544" s="8"/>
      <c r="G1544" s="241"/>
      <c r="H1544" s="242"/>
      <c r="I1544"/>
      <c r="J1544"/>
      <c r="K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</row>
    <row r="1545" spans="2:147" s="9" customFormat="1" x14ac:dyDescent="0.2">
      <c r="B1545"/>
      <c r="C1545"/>
      <c r="D1545" s="65"/>
      <c r="E1545" s="65"/>
      <c r="F1545" s="8"/>
      <c r="G1545" s="241"/>
      <c r="H1545" s="242"/>
      <c r="I1545"/>
      <c r="J1545"/>
      <c r="K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</row>
    <row r="1546" spans="2:147" s="9" customFormat="1" x14ac:dyDescent="0.2">
      <c r="B1546"/>
      <c r="C1546"/>
      <c r="D1546" s="65"/>
      <c r="E1546" s="65"/>
      <c r="F1546" s="8"/>
      <c r="G1546" s="241"/>
      <c r="H1546" s="242"/>
      <c r="I1546"/>
      <c r="J1546"/>
      <c r="K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</row>
    <row r="1547" spans="2:147" s="9" customFormat="1" x14ac:dyDescent="0.2">
      <c r="B1547"/>
      <c r="C1547"/>
      <c r="D1547" s="65"/>
      <c r="E1547" s="65"/>
      <c r="F1547" s="8"/>
      <c r="G1547" s="241"/>
      <c r="H1547" s="242"/>
      <c r="I1547"/>
      <c r="J1547"/>
      <c r="K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</row>
    <row r="1548" spans="2:147" s="9" customFormat="1" x14ac:dyDescent="0.2">
      <c r="B1548"/>
      <c r="C1548"/>
      <c r="D1548" s="65"/>
      <c r="E1548" s="65"/>
      <c r="F1548" s="8"/>
      <c r="G1548" s="241"/>
      <c r="H1548" s="242"/>
      <c r="I1548"/>
      <c r="J1548"/>
      <c r="K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</row>
    <row r="1549" spans="2:147" s="9" customFormat="1" x14ac:dyDescent="0.2">
      <c r="B1549"/>
      <c r="C1549"/>
      <c r="D1549" s="65"/>
      <c r="E1549" s="65"/>
      <c r="F1549" s="8"/>
      <c r="G1549" s="241"/>
      <c r="H1549" s="242"/>
      <c r="I1549"/>
      <c r="J1549"/>
      <c r="K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</row>
    <row r="1550" spans="2:147" s="9" customFormat="1" x14ac:dyDescent="0.2">
      <c r="B1550"/>
      <c r="C1550"/>
      <c r="D1550" s="65"/>
      <c r="E1550" s="65"/>
      <c r="F1550" s="8"/>
      <c r="G1550" s="241"/>
      <c r="H1550" s="242"/>
      <c r="I1550"/>
      <c r="J1550"/>
      <c r="K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</row>
    <row r="1551" spans="2:147" s="9" customFormat="1" x14ac:dyDescent="0.2">
      <c r="B1551"/>
      <c r="C1551"/>
      <c r="D1551" s="65"/>
      <c r="E1551" s="65"/>
      <c r="F1551" s="8"/>
      <c r="G1551" s="241"/>
      <c r="H1551" s="242"/>
      <c r="I1551"/>
      <c r="J1551"/>
      <c r="K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</row>
    <row r="1552" spans="2:147" s="9" customFormat="1" x14ac:dyDescent="0.2">
      <c r="B1552"/>
      <c r="C1552"/>
      <c r="D1552" s="65"/>
      <c r="E1552" s="65"/>
      <c r="F1552" s="8"/>
      <c r="G1552" s="241"/>
      <c r="H1552" s="242"/>
      <c r="I1552"/>
      <c r="J1552"/>
      <c r="K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</row>
    <row r="1553" spans="2:147" s="9" customFormat="1" x14ac:dyDescent="0.2">
      <c r="B1553"/>
      <c r="C1553"/>
      <c r="D1553" s="65"/>
      <c r="E1553" s="65"/>
      <c r="F1553" s="8"/>
      <c r="G1553" s="241"/>
      <c r="H1553" s="242"/>
      <c r="I1553"/>
      <c r="J1553"/>
      <c r="K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</row>
    <row r="1554" spans="2:147" s="9" customFormat="1" x14ac:dyDescent="0.2">
      <c r="B1554"/>
      <c r="C1554"/>
      <c r="D1554" s="65"/>
      <c r="E1554" s="65"/>
      <c r="F1554" s="8"/>
      <c r="G1554" s="241"/>
      <c r="H1554" s="242"/>
      <c r="I1554"/>
      <c r="J1554"/>
      <c r="K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</row>
    <row r="1555" spans="2:147" s="9" customFormat="1" x14ac:dyDescent="0.2">
      <c r="B1555"/>
      <c r="C1555"/>
      <c r="D1555" s="65"/>
      <c r="E1555" s="65"/>
      <c r="F1555" s="8"/>
      <c r="G1555" s="241"/>
      <c r="H1555" s="242"/>
      <c r="I1555"/>
      <c r="J1555"/>
      <c r="K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</row>
    <row r="1556" spans="2:147" s="9" customFormat="1" x14ac:dyDescent="0.2">
      <c r="B1556"/>
      <c r="C1556"/>
      <c r="D1556" s="65"/>
      <c r="E1556" s="65"/>
      <c r="F1556" s="8"/>
      <c r="G1556" s="241"/>
      <c r="H1556" s="242"/>
      <c r="I1556"/>
      <c r="J1556"/>
      <c r="K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</row>
    <row r="1557" spans="2:147" s="9" customFormat="1" x14ac:dyDescent="0.2">
      <c r="B1557"/>
      <c r="C1557"/>
      <c r="D1557" s="65"/>
      <c r="E1557" s="65"/>
      <c r="F1557" s="8"/>
      <c r="G1557" s="241"/>
      <c r="H1557" s="242"/>
      <c r="I1557"/>
      <c r="J1557"/>
      <c r="K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</row>
    <row r="1558" spans="2:147" s="9" customFormat="1" x14ac:dyDescent="0.2">
      <c r="B1558"/>
      <c r="C1558"/>
      <c r="D1558" s="65"/>
      <c r="E1558" s="65"/>
      <c r="F1558" s="8"/>
      <c r="G1558" s="241"/>
      <c r="H1558" s="242"/>
      <c r="I1558"/>
      <c r="J1558"/>
      <c r="K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</row>
    <row r="1559" spans="2:147" s="9" customFormat="1" x14ac:dyDescent="0.2">
      <c r="B1559"/>
      <c r="C1559"/>
      <c r="D1559" s="65"/>
      <c r="E1559" s="65"/>
      <c r="F1559" s="8"/>
      <c r="G1559" s="241"/>
      <c r="H1559" s="242"/>
      <c r="I1559"/>
      <c r="J1559"/>
      <c r="K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</row>
    <row r="1560" spans="2:147" s="9" customFormat="1" x14ac:dyDescent="0.2">
      <c r="B1560"/>
      <c r="C1560"/>
      <c r="D1560" s="65"/>
      <c r="E1560" s="65"/>
      <c r="F1560" s="8"/>
      <c r="G1560" s="241"/>
      <c r="H1560" s="242"/>
      <c r="I1560"/>
      <c r="J1560"/>
      <c r="K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</row>
    <row r="1561" spans="2:147" s="9" customFormat="1" x14ac:dyDescent="0.2">
      <c r="B1561"/>
      <c r="C1561"/>
      <c r="D1561" s="65"/>
      <c r="E1561" s="65"/>
      <c r="F1561" s="8"/>
      <c r="G1561" s="241"/>
      <c r="H1561" s="242"/>
      <c r="I1561"/>
      <c r="J1561"/>
      <c r="K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</row>
    <row r="1562" spans="2:147" s="9" customFormat="1" x14ac:dyDescent="0.2">
      <c r="B1562"/>
      <c r="C1562"/>
      <c r="D1562" s="65"/>
      <c r="E1562" s="65"/>
      <c r="F1562" s="8"/>
      <c r="G1562" s="241"/>
      <c r="H1562" s="242"/>
      <c r="I1562"/>
      <c r="J1562"/>
      <c r="K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</row>
    <row r="1563" spans="2:147" s="9" customFormat="1" x14ac:dyDescent="0.2">
      <c r="B1563"/>
      <c r="C1563"/>
      <c r="D1563" s="65"/>
      <c r="E1563" s="65"/>
      <c r="F1563" s="8"/>
      <c r="G1563" s="241"/>
      <c r="H1563" s="242"/>
      <c r="I1563"/>
      <c r="J1563"/>
      <c r="K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</row>
    <row r="1564" spans="2:147" s="9" customFormat="1" x14ac:dyDescent="0.2">
      <c r="B1564"/>
      <c r="C1564"/>
      <c r="D1564" s="65"/>
      <c r="E1564" s="65"/>
      <c r="F1564" s="8"/>
      <c r="G1564" s="241"/>
      <c r="H1564" s="242"/>
      <c r="I1564"/>
      <c r="J1564"/>
      <c r="K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</row>
    <row r="1565" spans="2:147" s="9" customFormat="1" x14ac:dyDescent="0.2">
      <c r="B1565"/>
      <c r="C1565"/>
      <c r="D1565" s="65"/>
      <c r="E1565" s="65"/>
      <c r="F1565" s="8"/>
      <c r="G1565" s="241"/>
      <c r="H1565" s="242"/>
      <c r="I1565"/>
      <c r="J1565"/>
      <c r="K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</row>
    <row r="1566" spans="2:147" s="9" customFormat="1" x14ac:dyDescent="0.2">
      <c r="B1566"/>
      <c r="C1566"/>
      <c r="D1566" s="65"/>
      <c r="E1566" s="65"/>
      <c r="F1566" s="8"/>
      <c r="G1566" s="241"/>
      <c r="H1566" s="242"/>
      <c r="I1566"/>
      <c r="J1566"/>
      <c r="K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</row>
    <row r="1567" spans="2:147" s="9" customFormat="1" x14ac:dyDescent="0.2">
      <c r="B1567"/>
      <c r="C1567"/>
      <c r="D1567" s="65"/>
      <c r="E1567" s="65"/>
      <c r="F1567" s="8"/>
      <c r="G1567" s="241"/>
      <c r="H1567" s="242"/>
      <c r="I1567"/>
      <c r="J1567"/>
      <c r="K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</row>
    <row r="1568" spans="2:147" s="9" customFormat="1" x14ac:dyDescent="0.2">
      <c r="B1568"/>
      <c r="C1568"/>
      <c r="D1568" s="65"/>
      <c r="E1568" s="65"/>
      <c r="F1568" s="8"/>
      <c r="G1568" s="241"/>
      <c r="H1568" s="242"/>
      <c r="I1568"/>
      <c r="J1568"/>
      <c r="K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</row>
    <row r="1569" spans="2:147" s="9" customFormat="1" x14ac:dyDescent="0.2">
      <c r="B1569"/>
      <c r="C1569"/>
      <c r="D1569" s="65"/>
      <c r="E1569" s="65"/>
      <c r="F1569" s="8"/>
      <c r="G1569" s="241"/>
      <c r="H1569" s="242"/>
      <c r="I1569"/>
      <c r="J1569"/>
      <c r="K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</row>
    <row r="1570" spans="2:147" s="9" customFormat="1" x14ac:dyDescent="0.2">
      <c r="B1570"/>
      <c r="C1570"/>
      <c r="D1570" s="65"/>
      <c r="E1570" s="65"/>
      <c r="F1570" s="8"/>
      <c r="G1570" s="241"/>
      <c r="H1570" s="242"/>
      <c r="I1570"/>
      <c r="J1570"/>
      <c r="K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</row>
    <row r="1571" spans="2:147" s="9" customFormat="1" x14ac:dyDescent="0.2">
      <c r="B1571"/>
      <c r="C1571"/>
      <c r="D1571" s="65"/>
      <c r="E1571" s="65"/>
      <c r="F1571" s="8"/>
      <c r="G1571" s="241"/>
      <c r="H1571" s="242"/>
      <c r="I1571"/>
      <c r="J1571"/>
      <c r="K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</row>
    <row r="1572" spans="2:147" s="9" customFormat="1" x14ac:dyDescent="0.2">
      <c r="B1572"/>
      <c r="C1572"/>
      <c r="D1572" s="65"/>
      <c r="E1572" s="65"/>
      <c r="F1572" s="8"/>
      <c r="G1572" s="241"/>
      <c r="H1572" s="242"/>
      <c r="I1572"/>
      <c r="J1572"/>
      <c r="K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</row>
    <row r="1573" spans="2:147" s="9" customFormat="1" x14ac:dyDescent="0.2">
      <c r="B1573"/>
      <c r="C1573"/>
      <c r="D1573" s="65"/>
      <c r="E1573" s="65"/>
      <c r="F1573" s="8"/>
      <c r="G1573" s="241"/>
      <c r="H1573" s="242"/>
      <c r="I1573"/>
      <c r="J1573"/>
      <c r="K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</row>
    <row r="1574" spans="2:147" s="9" customFormat="1" x14ac:dyDescent="0.2">
      <c r="B1574"/>
      <c r="C1574"/>
      <c r="D1574" s="65"/>
      <c r="E1574" s="65"/>
      <c r="F1574" s="8"/>
      <c r="G1574" s="241"/>
      <c r="H1574" s="242"/>
      <c r="I1574"/>
      <c r="J1574"/>
      <c r="K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</row>
    <row r="1575" spans="2:147" s="9" customFormat="1" x14ac:dyDescent="0.2">
      <c r="B1575"/>
      <c r="C1575"/>
      <c r="D1575" s="65"/>
      <c r="E1575" s="65"/>
      <c r="F1575" s="8"/>
      <c r="G1575" s="241"/>
      <c r="H1575" s="242"/>
      <c r="I1575"/>
      <c r="J1575"/>
      <c r="K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</row>
    <row r="1576" spans="2:147" s="9" customFormat="1" x14ac:dyDescent="0.2">
      <c r="B1576"/>
      <c r="C1576"/>
      <c r="D1576" s="65"/>
      <c r="E1576" s="65"/>
      <c r="F1576" s="8"/>
      <c r="G1576" s="241"/>
      <c r="H1576" s="242"/>
      <c r="I1576"/>
      <c r="J1576"/>
      <c r="K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</row>
    <row r="1577" spans="2:147" s="9" customFormat="1" x14ac:dyDescent="0.2">
      <c r="B1577"/>
      <c r="C1577"/>
      <c r="D1577" s="65"/>
      <c r="E1577" s="65"/>
      <c r="F1577" s="8"/>
      <c r="G1577" s="241"/>
      <c r="H1577" s="242"/>
      <c r="I1577"/>
      <c r="J1577"/>
      <c r="K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</row>
    <row r="1578" spans="2:147" s="9" customFormat="1" x14ac:dyDescent="0.2">
      <c r="B1578"/>
      <c r="C1578"/>
      <c r="D1578" s="65"/>
      <c r="E1578" s="65"/>
      <c r="F1578" s="8"/>
      <c r="G1578" s="241"/>
      <c r="H1578" s="242"/>
      <c r="I1578"/>
      <c r="J1578"/>
      <c r="K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</row>
    <row r="1579" spans="2:147" s="9" customFormat="1" x14ac:dyDescent="0.2">
      <c r="B1579"/>
      <c r="C1579"/>
      <c r="D1579" s="65"/>
      <c r="E1579" s="65"/>
      <c r="F1579" s="8"/>
      <c r="G1579" s="241"/>
      <c r="H1579" s="242"/>
      <c r="I1579"/>
      <c r="J1579"/>
      <c r="K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</row>
    <row r="1580" spans="2:147" s="9" customFormat="1" x14ac:dyDescent="0.2">
      <c r="B1580"/>
      <c r="C1580"/>
      <c r="D1580" s="65"/>
      <c r="E1580" s="65"/>
      <c r="F1580" s="8"/>
      <c r="G1580" s="241"/>
      <c r="H1580" s="242"/>
      <c r="I1580"/>
      <c r="J1580"/>
      <c r="K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</row>
    <row r="1581" spans="2:147" s="9" customFormat="1" x14ac:dyDescent="0.2">
      <c r="B1581"/>
      <c r="C1581"/>
      <c r="D1581" s="65"/>
      <c r="E1581" s="65"/>
      <c r="F1581" s="8"/>
      <c r="G1581" s="241"/>
      <c r="H1581" s="242"/>
      <c r="I1581"/>
      <c r="J1581"/>
      <c r="K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</row>
    <row r="1582" spans="2:147" s="9" customFormat="1" x14ac:dyDescent="0.2">
      <c r="B1582"/>
      <c r="C1582"/>
      <c r="D1582" s="65"/>
      <c r="E1582" s="65"/>
      <c r="F1582" s="8"/>
      <c r="G1582" s="241"/>
      <c r="H1582" s="242"/>
      <c r="I1582"/>
      <c r="J1582"/>
      <c r="K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</row>
    <row r="1583" spans="2:147" s="9" customFormat="1" x14ac:dyDescent="0.2">
      <c r="B1583"/>
      <c r="C1583"/>
      <c r="D1583" s="65"/>
      <c r="E1583" s="65"/>
      <c r="F1583" s="8"/>
      <c r="G1583" s="241"/>
      <c r="H1583" s="242"/>
      <c r="I1583"/>
      <c r="J1583"/>
      <c r="K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</row>
    <row r="1584" spans="2:147" s="9" customFormat="1" x14ac:dyDescent="0.2">
      <c r="B1584"/>
      <c r="C1584"/>
      <c r="D1584" s="65"/>
      <c r="E1584" s="65"/>
      <c r="F1584" s="8"/>
      <c r="G1584" s="241"/>
      <c r="H1584" s="242"/>
      <c r="I1584"/>
      <c r="J1584"/>
      <c r="K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</row>
    <row r="1585" spans="2:147" s="9" customFormat="1" x14ac:dyDescent="0.2">
      <c r="B1585"/>
      <c r="C1585"/>
      <c r="D1585" s="65"/>
      <c r="E1585" s="65"/>
      <c r="F1585" s="8"/>
      <c r="G1585" s="241"/>
      <c r="H1585" s="242"/>
      <c r="I1585"/>
      <c r="J1585"/>
      <c r="K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</row>
    <row r="1586" spans="2:147" s="9" customFormat="1" x14ac:dyDescent="0.2">
      <c r="B1586"/>
      <c r="C1586"/>
      <c r="D1586" s="65"/>
      <c r="E1586" s="65"/>
      <c r="F1586" s="8"/>
      <c r="G1586" s="241"/>
      <c r="H1586" s="242"/>
      <c r="I1586"/>
      <c r="J1586"/>
      <c r="K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</row>
    <row r="1587" spans="2:147" s="9" customFormat="1" x14ac:dyDescent="0.2">
      <c r="B1587"/>
      <c r="C1587"/>
      <c r="D1587" s="65"/>
      <c r="E1587" s="65"/>
      <c r="F1587" s="8"/>
      <c r="G1587" s="241"/>
      <c r="H1587" s="242"/>
      <c r="I1587"/>
      <c r="J1587"/>
      <c r="K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</row>
    <row r="1588" spans="2:147" s="9" customFormat="1" x14ac:dyDescent="0.2">
      <c r="B1588"/>
      <c r="C1588"/>
      <c r="D1588" s="65"/>
      <c r="E1588" s="65"/>
      <c r="F1588" s="8"/>
      <c r="G1588" s="241"/>
      <c r="H1588" s="242"/>
      <c r="I1588"/>
      <c r="J1588"/>
      <c r="K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</row>
    <row r="1589" spans="2:147" s="9" customFormat="1" x14ac:dyDescent="0.2">
      <c r="B1589"/>
      <c r="C1589"/>
      <c r="D1589" s="65"/>
      <c r="E1589" s="65"/>
      <c r="F1589" s="8"/>
      <c r="G1589" s="241"/>
      <c r="H1589" s="242"/>
      <c r="I1589"/>
      <c r="J1589"/>
      <c r="K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</row>
    <row r="1590" spans="2:147" s="9" customFormat="1" x14ac:dyDescent="0.2">
      <c r="B1590"/>
      <c r="C1590"/>
      <c r="D1590" s="65"/>
      <c r="E1590" s="65"/>
      <c r="F1590" s="8"/>
      <c r="G1590" s="241"/>
      <c r="H1590" s="242"/>
      <c r="I1590"/>
      <c r="J1590"/>
      <c r="K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</row>
    <row r="1591" spans="2:147" s="9" customFormat="1" x14ac:dyDescent="0.2">
      <c r="B1591"/>
      <c r="C1591"/>
      <c r="D1591" s="65"/>
      <c r="E1591" s="65"/>
      <c r="F1591" s="8"/>
      <c r="G1591" s="241"/>
      <c r="H1591" s="242"/>
      <c r="I1591"/>
      <c r="J1591"/>
      <c r="K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</row>
    <row r="1592" spans="2:147" s="9" customFormat="1" x14ac:dyDescent="0.2">
      <c r="B1592"/>
      <c r="C1592"/>
      <c r="D1592" s="65"/>
      <c r="E1592" s="65"/>
      <c r="F1592" s="8"/>
      <c r="G1592" s="241"/>
      <c r="H1592" s="242"/>
      <c r="I1592"/>
      <c r="J1592"/>
      <c r="K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</row>
    <row r="1593" spans="2:147" s="9" customFormat="1" x14ac:dyDescent="0.2">
      <c r="B1593"/>
      <c r="C1593"/>
      <c r="D1593" s="65"/>
      <c r="E1593" s="65"/>
      <c r="F1593" s="8"/>
      <c r="G1593" s="241"/>
      <c r="H1593" s="242"/>
      <c r="I1593"/>
      <c r="J1593"/>
      <c r="K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</row>
    <row r="1594" spans="2:147" s="9" customFormat="1" x14ac:dyDescent="0.2">
      <c r="B1594"/>
      <c r="C1594"/>
      <c r="D1594" s="65"/>
      <c r="E1594" s="65"/>
      <c r="F1594" s="8"/>
      <c r="G1594" s="241"/>
      <c r="H1594" s="242"/>
      <c r="I1594"/>
      <c r="J1594"/>
      <c r="K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</row>
    <row r="1595" spans="2:147" s="9" customFormat="1" x14ac:dyDescent="0.2">
      <c r="B1595"/>
      <c r="C1595"/>
      <c r="D1595" s="65"/>
      <c r="E1595" s="65"/>
      <c r="F1595" s="8"/>
      <c r="G1595" s="241"/>
      <c r="H1595" s="242"/>
      <c r="I1595"/>
      <c r="J1595"/>
      <c r="K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</row>
    <row r="1596" spans="2:147" s="9" customFormat="1" x14ac:dyDescent="0.2">
      <c r="B1596"/>
      <c r="C1596"/>
      <c r="D1596" s="65"/>
      <c r="E1596" s="65"/>
      <c r="F1596" s="8"/>
      <c r="G1596" s="241"/>
      <c r="H1596" s="242"/>
      <c r="I1596"/>
      <c r="J1596"/>
      <c r="K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</row>
    <row r="1597" spans="2:147" s="9" customFormat="1" x14ac:dyDescent="0.2">
      <c r="B1597"/>
      <c r="C1597"/>
      <c r="D1597" s="65"/>
      <c r="E1597" s="65"/>
      <c r="F1597" s="8"/>
      <c r="G1597" s="241"/>
      <c r="H1597" s="242"/>
      <c r="I1597"/>
      <c r="J1597"/>
      <c r="K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</row>
    <row r="1598" spans="2:147" s="9" customFormat="1" x14ac:dyDescent="0.2">
      <c r="B1598"/>
      <c r="C1598"/>
      <c r="D1598" s="65"/>
      <c r="E1598" s="65"/>
      <c r="F1598" s="8"/>
      <c r="G1598" s="241"/>
      <c r="H1598" s="242"/>
      <c r="I1598"/>
      <c r="J1598"/>
      <c r="K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</row>
    <row r="1599" spans="2:147" s="9" customFormat="1" x14ac:dyDescent="0.2">
      <c r="B1599"/>
      <c r="C1599"/>
      <c r="D1599" s="65"/>
      <c r="E1599" s="65"/>
      <c r="F1599" s="8"/>
      <c r="G1599" s="241"/>
      <c r="H1599" s="242"/>
      <c r="I1599"/>
      <c r="J1599"/>
      <c r="K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</row>
    <row r="1600" spans="2:147" s="9" customFormat="1" x14ac:dyDescent="0.2">
      <c r="B1600"/>
      <c r="C1600"/>
      <c r="D1600" s="65"/>
      <c r="E1600" s="65"/>
      <c r="F1600" s="8"/>
      <c r="G1600" s="241"/>
      <c r="H1600" s="242"/>
      <c r="I1600"/>
      <c r="J1600"/>
      <c r="K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</row>
    <row r="1601" spans="2:147" s="9" customFormat="1" x14ac:dyDescent="0.2">
      <c r="B1601"/>
      <c r="C1601"/>
      <c r="D1601" s="65"/>
      <c r="E1601" s="65"/>
      <c r="F1601" s="8"/>
      <c r="G1601" s="241"/>
      <c r="H1601" s="242"/>
      <c r="I1601"/>
      <c r="J1601"/>
      <c r="K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</row>
    <row r="1602" spans="2:147" s="9" customFormat="1" x14ac:dyDescent="0.2">
      <c r="B1602"/>
      <c r="C1602"/>
      <c r="D1602" s="65"/>
      <c r="E1602" s="65"/>
      <c r="F1602" s="8"/>
      <c r="G1602" s="241"/>
      <c r="H1602" s="242"/>
      <c r="I1602"/>
      <c r="J1602"/>
      <c r="K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</row>
    <row r="1603" spans="2:147" s="9" customFormat="1" x14ac:dyDescent="0.2">
      <c r="B1603"/>
      <c r="C1603"/>
      <c r="D1603" s="65"/>
      <c r="E1603" s="65"/>
      <c r="F1603" s="8"/>
      <c r="G1603" s="241"/>
      <c r="H1603" s="242"/>
      <c r="I1603"/>
      <c r="J1603"/>
      <c r="K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</row>
    <row r="1604" spans="2:147" s="9" customFormat="1" x14ac:dyDescent="0.2">
      <c r="B1604"/>
      <c r="C1604"/>
      <c r="D1604" s="65"/>
      <c r="E1604" s="65"/>
      <c r="F1604" s="8"/>
      <c r="G1604" s="241"/>
      <c r="H1604" s="242"/>
      <c r="I1604"/>
      <c r="J1604"/>
      <c r="K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</row>
    <row r="1605" spans="2:147" s="9" customFormat="1" x14ac:dyDescent="0.2">
      <c r="B1605"/>
      <c r="C1605"/>
      <c r="D1605" s="65"/>
      <c r="E1605" s="65"/>
      <c r="F1605" s="8"/>
      <c r="G1605" s="241"/>
      <c r="H1605" s="242"/>
      <c r="I1605"/>
      <c r="J1605"/>
      <c r="K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</row>
    <row r="1606" spans="2:147" s="9" customFormat="1" x14ac:dyDescent="0.2">
      <c r="B1606"/>
      <c r="C1606"/>
      <c r="D1606" s="65"/>
      <c r="E1606" s="65"/>
      <c r="F1606" s="8"/>
      <c r="G1606" s="241"/>
      <c r="H1606" s="242"/>
      <c r="I1606"/>
      <c r="J1606"/>
      <c r="K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</row>
    <row r="1607" spans="2:147" s="9" customFormat="1" x14ac:dyDescent="0.2">
      <c r="B1607"/>
      <c r="C1607"/>
      <c r="D1607" s="65"/>
      <c r="E1607" s="65"/>
      <c r="F1607" s="8"/>
      <c r="G1607" s="241"/>
      <c r="H1607" s="242"/>
      <c r="I1607"/>
      <c r="J1607"/>
      <c r="K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</row>
    <row r="1608" spans="2:147" s="9" customFormat="1" x14ac:dyDescent="0.2">
      <c r="B1608"/>
      <c r="C1608"/>
      <c r="D1608" s="65"/>
      <c r="E1608" s="65"/>
      <c r="F1608" s="8"/>
      <c r="G1608" s="241"/>
      <c r="H1608" s="242"/>
      <c r="I1608"/>
      <c r="J1608"/>
      <c r="K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</row>
    <row r="1609" spans="2:147" s="9" customFormat="1" x14ac:dyDescent="0.2">
      <c r="B1609"/>
      <c r="C1609"/>
      <c r="D1609" s="65"/>
      <c r="E1609" s="65"/>
      <c r="F1609" s="8"/>
      <c r="G1609" s="241"/>
      <c r="H1609" s="242"/>
      <c r="I1609"/>
      <c r="J1609"/>
      <c r="K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</row>
    <row r="1610" spans="2:147" s="9" customFormat="1" x14ac:dyDescent="0.2">
      <c r="B1610"/>
      <c r="C1610"/>
      <c r="D1610" s="65"/>
      <c r="E1610" s="65"/>
      <c r="F1610" s="8"/>
      <c r="G1610" s="241"/>
      <c r="H1610" s="242"/>
      <c r="I1610"/>
      <c r="J1610"/>
      <c r="K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</row>
    <row r="1611" spans="2:147" s="9" customFormat="1" x14ac:dyDescent="0.2">
      <c r="B1611"/>
      <c r="C1611"/>
      <c r="D1611" s="65"/>
      <c r="E1611" s="65"/>
      <c r="F1611" s="8"/>
      <c r="G1611" s="241"/>
      <c r="H1611" s="242"/>
      <c r="I1611"/>
      <c r="J1611"/>
      <c r="K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</row>
    <row r="1612" spans="2:147" s="9" customFormat="1" x14ac:dyDescent="0.2">
      <c r="B1612"/>
      <c r="C1612"/>
      <c r="D1612" s="65"/>
      <c r="E1612" s="65"/>
      <c r="F1612" s="8"/>
      <c r="G1612" s="241"/>
      <c r="H1612" s="242"/>
      <c r="I1612"/>
      <c r="J1612"/>
      <c r="K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</row>
    <row r="1613" spans="2:147" s="9" customFormat="1" x14ac:dyDescent="0.2">
      <c r="B1613"/>
      <c r="C1613"/>
      <c r="D1613" s="65"/>
      <c r="E1613" s="65"/>
      <c r="F1613" s="8"/>
      <c r="G1613" s="241"/>
      <c r="H1613" s="242"/>
      <c r="I1613"/>
      <c r="J1613"/>
      <c r="K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</row>
    <row r="1614" spans="2:147" s="9" customFormat="1" x14ac:dyDescent="0.2">
      <c r="B1614"/>
      <c r="C1614"/>
      <c r="D1614" s="65"/>
      <c r="E1614" s="65"/>
      <c r="F1614" s="8"/>
      <c r="G1614" s="241"/>
      <c r="H1614" s="242"/>
      <c r="I1614"/>
      <c r="J1614"/>
      <c r="K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</row>
    <row r="1615" spans="2:147" s="9" customFormat="1" x14ac:dyDescent="0.2">
      <c r="B1615"/>
      <c r="C1615"/>
      <c r="D1615" s="65"/>
      <c r="E1615" s="65"/>
      <c r="F1615" s="8"/>
      <c r="G1615" s="241"/>
      <c r="H1615" s="242"/>
      <c r="I1615"/>
      <c r="J1615"/>
      <c r="K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</row>
    <row r="1616" spans="2:147" s="9" customFormat="1" x14ac:dyDescent="0.2">
      <c r="B1616"/>
      <c r="C1616"/>
      <c r="D1616" s="65"/>
      <c r="E1616" s="65"/>
      <c r="F1616" s="8"/>
      <c r="G1616" s="241"/>
      <c r="H1616" s="242"/>
      <c r="I1616"/>
      <c r="J1616"/>
      <c r="K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</row>
    <row r="1617" spans="2:147" s="9" customFormat="1" x14ac:dyDescent="0.2">
      <c r="B1617"/>
      <c r="C1617"/>
      <c r="D1617" s="65"/>
      <c r="E1617" s="65"/>
      <c r="F1617" s="8"/>
      <c r="G1617" s="241"/>
      <c r="H1617" s="242"/>
      <c r="I1617"/>
      <c r="J1617"/>
      <c r="K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</row>
    <row r="1618" spans="2:147" s="9" customFormat="1" x14ac:dyDescent="0.2">
      <c r="B1618"/>
      <c r="C1618"/>
      <c r="D1618" s="65"/>
      <c r="E1618" s="65"/>
      <c r="F1618" s="8"/>
      <c r="G1618" s="241"/>
      <c r="H1618" s="242"/>
      <c r="I1618"/>
      <c r="J1618"/>
      <c r="K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</row>
    <row r="1619" spans="2:147" s="9" customFormat="1" x14ac:dyDescent="0.2">
      <c r="B1619"/>
      <c r="C1619"/>
      <c r="D1619" s="65"/>
      <c r="E1619" s="65"/>
      <c r="F1619" s="8"/>
      <c r="G1619" s="241"/>
      <c r="H1619" s="242"/>
      <c r="I1619"/>
      <c r="J1619"/>
      <c r="K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</row>
    <row r="1620" spans="2:147" s="9" customFormat="1" x14ac:dyDescent="0.2">
      <c r="B1620"/>
      <c r="C1620"/>
      <c r="D1620" s="65"/>
      <c r="E1620" s="65"/>
      <c r="F1620" s="8"/>
      <c r="G1620" s="241"/>
      <c r="H1620" s="242"/>
      <c r="I1620"/>
      <c r="J1620"/>
      <c r="K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</row>
    <row r="1621" spans="2:147" s="9" customFormat="1" x14ac:dyDescent="0.2">
      <c r="B1621"/>
      <c r="C1621"/>
      <c r="D1621" s="65"/>
      <c r="E1621" s="65"/>
      <c r="F1621" s="8"/>
      <c r="G1621" s="241"/>
      <c r="H1621" s="242"/>
      <c r="I1621"/>
      <c r="J1621"/>
      <c r="K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</row>
    <row r="1622" spans="2:147" s="9" customFormat="1" x14ac:dyDescent="0.2">
      <c r="B1622"/>
      <c r="C1622"/>
      <c r="D1622" s="65"/>
      <c r="E1622" s="65"/>
      <c r="F1622" s="8"/>
      <c r="G1622" s="241"/>
      <c r="H1622" s="242"/>
      <c r="I1622"/>
      <c r="J1622"/>
      <c r="K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</row>
    <row r="1623" spans="2:147" s="9" customFormat="1" x14ac:dyDescent="0.2">
      <c r="B1623"/>
      <c r="C1623"/>
      <c r="D1623" s="65"/>
      <c r="E1623" s="65"/>
      <c r="F1623" s="8"/>
      <c r="G1623" s="241"/>
      <c r="H1623" s="242"/>
      <c r="I1623"/>
      <c r="J1623"/>
      <c r="K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</row>
    <row r="1624" spans="2:147" s="9" customFormat="1" x14ac:dyDescent="0.2">
      <c r="B1624"/>
      <c r="C1624"/>
      <c r="D1624" s="65"/>
      <c r="E1624" s="65"/>
      <c r="F1624" s="8"/>
      <c r="G1624" s="241"/>
      <c r="H1624" s="242"/>
      <c r="I1624"/>
      <c r="J1624"/>
      <c r="K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</row>
    <row r="1625" spans="2:147" s="9" customFormat="1" x14ac:dyDescent="0.2">
      <c r="B1625"/>
      <c r="C1625"/>
      <c r="D1625" s="65"/>
      <c r="E1625" s="65"/>
      <c r="F1625" s="8"/>
      <c r="G1625" s="241"/>
      <c r="H1625" s="242"/>
      <c r="I1625"/>
      <c r="J1625"/>
      <c r="K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</row>
    <row r="1626" spans="2:147" s="9" customFormat="1" x14ac:dyDescent="0.2">
      <c r="B1626"/>
      <c r="C1626"/>
      <c r="D1626" s="65"/>
      <c r="E1626" s="65"/>
      <c r="F1626" s="8"/>
      <c r="G1626" s="241"/>
      <c r="H1626" s="242"/>
      <c r="I1626"/>
      <c r="J1626"/>
      <c r="K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</row>
    <row r="1627" spans="2:147" s="9" customFormat="1" x14ac:dyDescent="0.2">
      <c r="B1627"/>
      <c r="C1627"/>
      <c r="D1627" s="65"/>
      <c r="E1627" s="65"/>
      <c r="F1627" s="8"/>
      <c r="G1627" s="241"/>
      <c r="H1627" s="242"/>
      <c r="I1627"/>
      <c r="J1627"/>
      <c r="K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</row>
    <row r="1628" spans="2:147" s="9" customFormat="1" x14ac:dyDescent="0.2">
      <c r="B1628"/>
      <c r="C1628"/>
      <c r="D1628" s="65"/>
      <c r="E1628" s="65"/>
      <c r="F1628" s="8"/>
      <c r="G1628" s="241"/>
      <c r="H1628" s="242"/>
      <c r="I1628"/>
      <c r="J1628"/>
      <c r="K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</row>
    <row r="1629" spans="2:147" s="9" customFormat="1" x14ac:dyDescent="0.2">
      <c r="B1629"/>
      <c r="C1629"/>
      <c r="D1629" s="65"/>
      <c r="E1629" s="65"/>
      <c r="F1629" s="8"/>
      <c r="G1629" s="241"/>
      <c r="H1629" s="242"/>
      <c r="I1629"/>
      <c r="J1629"/>
      <c r="K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</row>
    <row r="1630" spans="2:147" s="9" customFormat="1" x14ac:dyDescent="0.2">
      <c r="B1630"/>
      <c r="C1630"/>
      <c r="D1630" s="65"/>
      <c r="E1630" s="65"/>
      <c r="F1630" s="8"/>
      <c r="G1630" s="241"/>
      <c r="H1630" s="242"/>
      <c r="I1630"/>
      <c r="J1630"/>
      <c r="K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</row>
    <row r="1631" spans="2:147" s="9" customFormat="1" x14ac:dyDescent="0.2">
      <c r="B1631"/>
      <c r="C1631"/>
      <c r="D1631" s="65"/>
      <c r="E1631" s="65"/>
      <c r="F1631" s="8"/>
      <c r="G1631" s="241"/>
      <c r="H1631" s="242"/>
      <c r="I1631"/>
      <c r="J1631"/>
      <c r="K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</row>
    <row r="1632" spans="2:147" s="9" customFormat="1" x14ac:dyDescent="0.2">
      <c r="B1632"/>
      <c r="C1632"/>
      <c r="D1632" s="65"/>
      <c r="E1632" s="65"/>
      <c r="F1632" s="8"/>
      <c r="G1632" s="241"/>
      <c r="H1632" s="242"/>
      <c r="I1632"/>
      <c r="J1632"/>
      <c r="K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</row>
    <row r="1633" spans="2:147" s="9" customFormat="1" x14ac:dyDescent="0.2">
      <c r="B1633"/>
      <c r="C1633"/>
      <c r="D1633" s="65"/>
      <c r="E1633" s="65"/>
      <c r="F1633" s="8"/>
      <c r="G1633" s="241"/>
      <c r="H1633" s="242"/>
      <c r="I1633"/>
      <c r="J1633"/>
      <c r="K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</row>
    <row r="1634" spans="2:147" s="9" customFormat="1" x14ac:dyDescent="0.2">
      <c r="B1634"/>
      <c r="C1634"/>
      <c r="D1634" s="65"/>
      <c r="E1634" s="65"/>
      <c r="F1634" s="8"/>
      <c r="G1634" s="241"/>
      <c r="H1634" s="242"/>
      <c r="I1634"/>
      <c r="J1634"/>
      <c r="K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</row>
    <row r="1635" spans="2:147" s="9" customFormat="1" x14ac:dyDescent="0.2">
      <c r="B1635"/>
      <c r="C1635"/>
      <c r="D1635" s="65"/>
      <c r="E1635" s="65"/>
      <c r="F1635" s="8"/>
      <c r="G1635" s="241"/>
      <c r="H1635" s="242"/>
      <c r="I1635"/>
      <c r="J1635"/>
      <c r="K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</row>
    <row r="1636" spans="2:147" s="9" customFormat="1" x14ac:dyDescent="0.2">
      <c r="B1636"/>
      <c r="C1636"/>
      <c r="D1636" s="65"/>
      <c r="E1636" s="65"/>
      <c r="F1636" s="8"/>
      <c r="G1636" s="241"/>
      <c r="H1636" s="242"/>
      <c r="I1636"/>
      <c r="J1636"/>
      <c r="K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</row>
    <row r="1637" spans="2:147" s="9" customFormat="1" x14ac:dyDescent="0.2">
      <c r="B1637"/>
      <c r="C1637"/>
      <c r="D1637" s="65"/>
      <c r="E1637" s="65"/>
      <c r="F1637" s="8"/>
      <c r="G1637" s="241"/>
      <c r="H1637" s="242"/>
      <c r="I1637"/>
      <c r="J1637"/>
      <c r="K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</row>
    <row r="1638" spans="2:147" s="9" customFormat="1" x14ac:dyDescent="0.2">
      <c r="B1638"/>
      <c r="C1638"/>
      <c r="D1638" s="65"/>
      <c r="E1638" s="65"/>
      <c r="F1638" s="8"/>
      <c r="G1638" s="241"/>
      <c r="H1638" s="242"/>
      <c r="I1638"/>
      <c r="J1638"/>
      <c r="K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</row>
    <row r="1639" spans="2:147" s="9" customFormat="1" x14ac:dyDescent="0.2">
      <c r="B1639"/>
      <c r="C1639"/>
      <c r="D1639" s="65"/>
      <c r="E1639" s="65"/>
      <c r="F1639" s="8"/>
      <c r="G1639" s="241"/>
      <c r="H1639" s="242"/>
      <c r="I1639"/>
      <c r="J1639"/>
      <c r="K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</row>
    <row r="1640" spans="2:147" s="9" customFormat="1" x14ac:dyDescent="0.2">
      <c r="B1640"/>
      <c r="C1640"/>
      <c r="D1640" s="65"/>
      <c r="E1640" s="65"/>
      <c r="F1640" s="8"/>
      <c r="G1640" s="241"/>
      <c r="H1640" s="242"/>
      <c r="I1640"/>
      <c r="J1640"/>
      <c r="K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</row>
    <row r="1641" spans="2:147" s="9" customFormat="1" x14ac:dyDescent="0.2">
      <c r="B1641"/>
      <c r="C1641"/>
      <c r="D1641" s="65"/>
      <c r="E1641" s="65"/>
      <c r="F1641" s="8"/>
      <c r="G1641" s="241"/>
      <c r="H1641" s="242"/>
      <c r="I1641"/>
      <c r="J1641"/>
      <c r="K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</row>
    <row r="1642" spans="2:147" s="9" customFormat="1" x14ac:dyDescent="0.2">
      <c r="B1642"/>
      <c r="C1642"/>
      <c r="D1642" s="65"/>
      <c r="E1642" s="65"/>
      <c r="F1642" s="8"/>
      <c r="G1642" s="241"/>
      <c r="H1642" s="242"/>
      <c r="I1642"/>
      <c r="J1642"/>
      <c r="K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</row>
    <row r="1643" spans="2:147" s="9" customFormat="1" x14ac:dyDescent="0.2">
      <c r="B1643"/>
      <c r="C1643"/>
      <c r="D1643" s="65"/>
      <c r="E1643" s="65"/>
      <c r="F1643" s="8"/>
      <c r="G1643" s="241"/>
      <c r="H1643" s="242"/>
      <c r="I1643"/>
      <c r="J1643"/>
      <c r="K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</row>
    <row r="1644" spans="2:147" s="9" customFormat="1" x14ac:dyDescent="0.2">
      <c r="B1644"/>
      <c r="C1644"/>
      <c r="D1644" s="65"/>
      <c r="E1644" s="65"/>
      <c r="F1644" s="8"/>
      <c r="G1644" s="241"/>
      <c r="H1644" s="242"/>
      <c r="I1644"/>
      <c r="J1644"/>
      <c r="K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</row>
    <row r="1645" spans="2:147" s="9" customFormat="1" x14ac:dyDescent="0.2">
      <c r="B1645"/>
      <c r="C1645"/>
      <c r="D1645" s="65"/>
      <c r="E1645" s="65"/>
      <c r="F1645" s="8"/>
      <c r="G1645" s="241"/>
      <c r="H1645" s="242"/>
      <c r="I1645"/>
      <c r="J1645"/>
      <c r="K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</row>
    <row r="1646" spans="2:147" s="9" customFormat="1" x14ac:dyDescent="0.2">
      <c r="B1646"/>
      <c r="C1646"/>
      <c r="D1646" s="65"/>
      <c r="E1646" s="65"/>
      <c r="F1646" s="8"/>
      <c r="G1646" s="241"/>
      <c r="H1646" s="242"/>
      <c r="I1646"/>
      <c r="J1646"/>
      <c r="K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</row>
    <row r="1647" spans="2:147" s="9" customFormat="1" x14ac:dyDescent="0.2">
      <c r="B1647"/>
      <c r="C1647"/>
      <c r="D1647" s="65"/>
      <c r="E1647" s="65"/>
      <c r="F1647" s="8"/>
      <c r="G1647" s="241"/>
      <c r="H1647" s="242"/>
      <c r="I1647"/>
      <c r="J1647"/>
      <c r="K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</row>
    <row r="1648" spans="2:147" s="9" customFormat="1" x14ac:dyDescent="0.2">
      <c r="B1648"/>
      <c r="C1648"/>
      <c r="D1648" s="65"/>
      <c r="E1648" s="65"/>
      <c r="F1648" s="8"/>
      <c r="G1648" s="241"/>
      <c r="H1648" s="242"/>
      <c r="I1648"/>
      <c r="J1648"/>
      <c r="K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</row>
    <row r="1649" spans="2:147" s="9" customFormat="1" x14ac:dyDescent="0.2">
      <c r="B1649"/>
      <c r="C1649"/>
      <c r="D1649" s="65"/>
      <c r="E1649" s="65"/>
      <c r="F1649" s="8"/>
      <c r="G1649" s="241"/>
      <c r="H1649" s="242"/>
      <c r="I1649"/>
      <c r="J1649"/>
      <c r="K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</row>
    <row r="1650" spans="2:147" s="9" customFormat="1" x14ac:dyDescent="0.2">
      <c r="B1650"/>
      <c r="C1650"/>
      <c r="D1650" s="65"/>
      <c r="E1650" s="65"/>
      <c r="F1650" s="8"/>
      <c r="G1650" s="241"/>
      <c r="H1650" s="242"/>
      <c r="I1650"/>
      <c r="J1650"/>
      <c r="K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</row>
    <row r="1651" spans="2:147" s="9" customFormat="1" x14ac:dyDescent="0.2">
      <c r="B1651"/>
      <c r="C1651"/>
      <c r="D1651" s="65"/>
      <c r="E1651" s="65"/>
      <c r="F1651" s="8"/>
      <c r="G1651" s="241"/>
      <c r="H1651" s="242"/>
      <c r="I1651"/>
      <c r="J1651"/>
      <c r="K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</row>
    <row r="1652" spans="2:147" s="9" customFormat="1" x14ac:dyDescent="0.2">
      <c r="B1652"/>
      <c r="C1652"/>
      <c r="D1652" s="65"/>
      <c r="E1652" s="65"/>
      <c r="F1652" s="8"/>
      <c r="G1652" s="241"/>
      <c r="H1652" s="242"/>
      <c r="I1652"/>
      <c r="J1652"/>
      <c r="K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</row>
    <row r="1653" spans="2:147" s="9" customFormat="1" x14ac:dyDescent="0.2">
      <c r="B1653"/>
      <c r="C1653"/>
      <c r="D1653" s="65"/>
      <c r="E1653" s="65"/>
      <c r="F1653" s="8"/>
      <c r="G1653" s="241"/>
      <c r="H1653" s="242"/>
      <c r="I1653"/>
      <c r="J1653"/>
      <c r="K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</row>
    <row r="1654" spans="2:147" s="9" customFormat="1" x14ac:dyDescent="0.2">
      <c r="B1654"/>
      <c r="C1654"/>
      <c r="D1654" s="65"/>
      <c r="E1654" s="65"/>
      <c r="F1654" s="8"/>
      <c r="G1654" s="241"/>
      <c r="H1654" s="242"/>
      <c r="I1654"/>
      <c r="J1654"/>
      <c r="K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</row>
    <row r="1655" spans="2:147" s="9" customFormat="1" x14ac:dyDescent="0.2">
      <c r="B1655"/>
      <c r="C1655"/>
      <c r="D1655" s="65"/>
      <c r="E1655" s="65"/>
      <c r="F1655" s="8"/>
      <c r="G1655" s="241"/>
      <c r="H1655" s="242"/>
      <c r="I1655"/>
      <c r="J1655"/>
      <c r="K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</row>
    <row r="1656" spans="2:147" s="9" customFormat="1" x14ac:dyDescent="0.2">
      <c r="B1656"/>
      <c r="C1656"/>
      <c r="D1656" s="65"/>
      <c r="E1656" s="65"/>
      <c r="F1656" s="8"/>
      <c r="G1656" s="241"/>
      <c r="H1656" s="242"/>
      <c r="I1656"/>
      <c r="J1656"/>
      <c r="K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</row>
    <row r="1657" spans="2:147" s="9" customFormat="1" x14ac:dyDescent="0.2">
      <c r="B1657"/>
      <c r="C1657"/>
      <c r="D1657" s="65"/>
      <c r="E1657" s="65"/>
      <c r="F1657" s="8"/>
      <c r="G1657" s="241"/>
      <c r="H1657" s="242"/>
      <c r="I1657"/>
      <c r="J1657"/>
      <c r="K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</row>
    <row r="1658" spans="2:147" s="9" customFormat="1" x14ac:dyDescent="0.2">
      <c r="B1658"/>
      <c r="C1658"/>
      <c r="D1658" s="65"/>
      <c r="E1658" s="65"/>
      <c r="F1658" s="8"/>
      <c r="G1658" s="241"/>
      <c r="H1658" s="242"/>
      <c r="I1658"/>
      <c r="J1658"/>
      <c r="K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</row>
    <row r="1659" spans="2:147" s="9" customFormat="1" x14ac:dyDescent="0.2">
      <c r="B1659"/>
      <c r="C1659"/>
      <c r="D1659" s="65"/>
      <c r="E1659" s="65"/>
      <c r="F1659" s="8"/>
      <c r="G1659" s="241"/>
      <c r="H1659" s="242"/>
      <c r="I1659"/>
      <c r="J1659"/>
      <c r="K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</row>
    <row r="1660" spans="2:147" s="9" customFormat="1" x14ac:dyDescent="0.2">
      <c r="B1660"/>
      <c r="C1660"/>
      <c r="D1660" s="65"/>
      <c r="E1660" s="65"/>
      <c r="F1660" s="8"/>
      <c r="G1660" s="241"/>
      <c r="H1660" s="242"/>
      <c r="I1660"/>
      <c r="J1660"/>
      <c r="K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</row>
    <row r="1661" spans="2:147" s="9" customFormat="1" x14ac:dyDescent="0.2">
      <c r="B1661"/>
      <c r="C1661"/>
      <c r="D1661" s="65"/>
      <c r="E1661" s="65"/>
      <c r="F1661" s="8"/>
      <c r="G1661" s="241"/>
      <c r="H1661" s="242"/>
      <c r="I1661"/>
      <c r="J1661"/>
      <c r="K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</row>
    <row r="1662" spans="2:147" s="9" customFormat="1" x14ac:dyDescent="0.2">
      <c r="B1662"/>
      <c r="C1662"/>
      <c r="D1662" s="65"/>
      <c r="E1662" s="65"/>
      <c r="F1662" s="8"/>
      <c r="G1662" s="241"/>
      <c r="H1662" s="242"/>
      <c r="I1662"/>
      <c r="J1662"/>
      <c r="K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</row>
    <row r="1663" spans="2:147" s="9" customFormat="1" x14ac:dyDescent="0.2">
      <c r="B1663"/>
      <c r="C1663"/>
      <c r="D1663" s="65"/>
      <c r="E1663" s="65"/>
      <c r="F1663" s="8"/>
      <c r="G1663" s="241"/>
      <c r="H1663" s="242"/>
      <c r="I1663"/>
      <c r="J1663"/>
      <c r="K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</row>
    <row r="1664" spans="2:147" s="9" customFormat="1" x14ac:dyDescent="0.2">
      <c r="B1664"/>
      <c r="C1664"/>
      <c r="D1664" s="65"/>
      <c r="E1664" s="65"/>
      <c r="F1664" s="8"/>
      <c r="G1664" s="241"/>
      <c r="H1664" s="242"/>
      <c r="I1664"/>
      <c r="J1664"/>
      <c r="K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</row>
    <row r="1665" spans="2:147" s="9" customFormat="1" x14ac:dyDescent="0.2">
      <c r="B1665"/>
      <c r="C1665"/>
      <c r="D1665" s="65"/>
      <c r="E1665" s="65"/>
      <c r="F1665" s="8"/>
      <c r="G1665" s="241"/>
      <c r="H1665" s="242"/>
      <c r="I1665"/>
      <c r="J1665"/>
      <c r="K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</row>
    <row r="1666" spans="2:147" s="9" customFormat="1" x14ac:dyDescent="0.2">
      <c r="B1666"/>
      <c r="C1666"/>
      <c r="D1666" s="65"/>
      <c r="E1666" s="65"/>
      <c r="F1666" s="8"/>
      <c r="G1666" s="241"/>
      <c r="H1666" s="242"/>
      <c r="I1666"/>
      <c r="J1666"/>
      <c r="K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</row>
    <row r="1667" spans="2:147" s="9" customFormat="1" x14ac:dyDescent="0.2">
      <c r="B1667"/>
      <c r="C1667"/>
      <c r="D1667" s="65"/>
      <c r="E1667" s="65"/>
      <c r="F1667" s="8"/>
      <c r="G1667" s="241"/>
      <c r="H1667" s="242"/>
      <c r="I1667"/>
      <c r="J1667"/>
      <c r="K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</row>
    <row r="1668" spans="2:147" s="9" customFormat="1" x14ac:dyDescent="0.2">
      <c r="B1668"/>
      <c r="C1668"/>
      <c r="D1668" s="65"/>
      <c r="E1668" s="65"/>
      <c r="F1668" s="8"/>
      <c r="G1668" s="241"/>
      <c r="H1668" s="242"/>
      <c r="I1668"/>
      <c r="J1668"/>
      <c r="K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</row>
    <row r="1669" spans="2:147" s="9" customFormat="1" x14ac:dyDescent="0.2">
      <c r="B1669"/>
      <c r="C1669"/>
      <c r="D1669" s="65"/>
      <c r="E1669" s="65"/>
      <c r="F1669" s="8"/>
      <c r="G1669" s="241"/>
      <c r="H1669" s="242"/>
      <c r="I1669"/>
      <c r="J1669"/>
      <c r="K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</row>
    <row r="1670" spans="2:147" s="9" customFormat="1" x14ac:dyDescent="0.2">
      <c r="B1670"/>
      <c r="C1670"/>
      <c r="D1670" s="65"/>
      <c r="E1670" s="65"/>
      <c r="F1670" s="8"/>
      <c r="G1670" s="241"/>
      <c r="H1670" s="242"/>
      <c r="I1670"/>
      <c r="J1670"/>
      <c r="K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</row>
    <row r="1671" spans="2:147" s="9" customFormat="1" x14ac:dyDescent="0.2">
      <c r="B1671"/>
      <c r="C1671"/>
      <c r="D1671" s="65"/>
      <c r="E1671" s="65"/>
      <c r="F1671" s="8"/>
      <c r="G1671" s="241"/>
      <c r="H1671" s="242"/>
      <c r="I1671"/>
      <c r="J1671"/>
      <c r="K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</row>
    <row r="1672" spans="2:147" s="9" customFormat="1" x14ac:dyDescent="0.2">
      <c r="B1672"/>
      <c r="C1672"/>
      <c r="D1672" s="65"/>
      <c r="E1672" s="65"/>
      <c r="F1672" s="8"/>
      <c r="G1672" s="241"/>
      <c r="H1672" s="242"/>
      <c r="I1672"/>
      <c r="J1672"/>
      <c r="K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</row>
    <row r="1673" spans="2:147" s="9" customFormat="1" x14ac:dyDescent="0.2">
      <c r="B1673"/>
      <c r="C1673"/>
      <c r="D1673" s="65"/>
      <c r="E1673" s="65"/>
      <c r="F1673" s="8"/>
      <c r="G1673" s="241"/>
      <c r="H1673" s="242"/>
      <c r="I1673"/>
      <c r="J1673"/>
      <c r="K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</row>
    <row r="1674" spans="2:147" s="9" customFormat="1" x14ac:dyDescent="0.2">
      <c r="B1674"/>
      <c r="C1674"/>
      <c r="D1674" s="65"/>
      <c r="E1674" s="65"/>
      <c r="F1674" s="8"/>
      <c r="G1674" s="241"/>
      <c r="H1674" s="242"/>
      <c r="I1674"/>
      <c r="J1674"/>
      <c r="K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</row>
    <row r="1675" spans="2:147" s="9" customFormat="1" x14ac:dyDescent="0.2">
      <c r="B1675"/>
      <c r="C1675"/>
      <c r="D1675" s="65"/>
      <c r="E1675" s="65"/>
      <c r="F1675" s="8"/>
      <c r="G1675" s="241"/>
      <c r="H1675" s="242"/>
      <c r="I1675"/>
      <c r="J1675"/>
      <c r="K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</row>
    <row r="1676" spans="2:147" s="9" customFormat="1" x14ac:dyDescent="0.2">
      <c r="B1676"/>
      <c r="C1676"/>
      <c r="D1676" s="65"/>
      <c r="E1676" s="65"/>
      <c r="F1676" s="8"/>
      <c r="G1676" s="241"/>
      <c r="H1676" s="242"/>
      <c r="I1676"/>
      <c r="J1676"/>
      <c r="K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</row>
    <row r="1677" spans="2:147" s="9" customFormat="1" x14ac:dyDescent="0.2">
      <c r="B1677"/>
      <c r="C1677"/>
      <c r="D1677" s="65"/>
      <c r="E1677" s="65"/>
      <c r="F1677" s="8"/>
      <c r="G1677" s="241"/>
      <c r="H1677" s="242"/>
      <c r="I1677"/>
      <c r="J1677"/>
      <c r="K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</row>
    <row r="1678" spans="2:147" s="9" customFormat="1" x14ac:dyDescent="0.2">
      <c r="B1678"/>
      <c r="C1678"/>
      <c r="D1678" s="65"/>
      <c r="E1678" s="65"/>
      <c r="F1678" s="8"/>
      <c r="G1678" s="241"/>
      <c r="H1678" s="242"/>
      <c r="I1678"/>
      <c r="J1678"/>
      <c r="K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</row>
    <row r="1679" spans="2:147" s="9" customFormat="1" x14ac:dyDescent="0.2">
      <c r="B1679"/>
      <c r="C1679"/>
      <c r="D1679" s="65"/>
      <c r="E1679" s="65"/>
      <c r="F1679" s="8"/>
      <c r="G1679" s="241"/>
      <c r="H1679" s="242"/>
      <c r="I1679"/>
      <c r="J1679"/>
      <c r="K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</row>
    <row r="1680" spans="2:147" s="9" customFormat="1" x14ac:dyDescent="0.2">
      <c r="B1680"/>
      <c r="C1680"/>
      <c r="D1680" s="65"/>
      <c r="E1680" s="65"/>
      <c r="F1680" s="8"/>
      <c r="G1680" s="241"/>
      <c r="H1680" s="242"/>
      <c r="I1680"/>
      <c r="J1680"/>
      <c r="K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</row>
    <row r="1681" spans="2:147" s="9" customFormat="1" x14ac:dyDescent="0.2">
      <c r="B1681"/>
      <c r="C1681"/>
      <c r="D1681" s="65"/>
      <c r="E1681" s="65"/>
      <c r="F1681" s="8"/>
      <c r="G1681" s="241"/>
      <c r="H1681" s="242"/>
      <c r="I1681"/>
      <c r="J1681"/>
      <c r="K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</row>
    <row r="1682" spans="2:147" s="9" customFormat="1" x14ac:dyDescent="0.2">
      <c r="B1682"/>
      <c r="C1682"/>
      <c r="D1682" s="65"/>
      <c r="E1682" s="65"/>
      <c r="F1682" s="8"/>
      <c r="G1682" s="241"/>
      <c r="H1682" s="242"/>
      <c r="I1682"/>
      <c r="J1682"/>
      <c r="K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</row>
    <row r="1683" spans="2:147" s="9" customFormat="1" x14ac:dyDescent="0.2">
      <c r="B1683"/>
      <c r="C1683"/>
      <c r="D1683" s="65"/>
      <c r="E1683" s="65"/>
      <c r="F1683" s="8"/>
      <c r="G1683" s="241"/>
      <c r="H1683" s="242"/>
      <c r="I1683"/>
      <c r="J1683"/>
      <c r="K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</row>
    <row r="1684" spans="2:147" s="9" customFormat="1" x14ac:dyDescent="0.2">
      <c r="B1684"/>
      <c r="C1684"/>
      <c r="D1684" s="65"/>
      <c r="E1684" s="65"/>
      <c r="F1684" s="8"/>
      <c r="G1684" s="241"/>
      <c r="H1684" s="242"/>
      <c r="I1684"/>
      <c r="J1684"/>
      <c r="K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</row>
    <row r="1685" spans="2:147" s="9" customFormat="1" x14ac:dyDescent="0.2">
      <c r="B1685"/>
      <c r="C1685"/>
      <c r="D1685" s="65"/>
      <c r="E1685" s="65"/>
      <c r="F1685" s="8"/>
      <c r="G1685" s="241"/>
      <c r="H1685" s="242"/>
      <c r="I1685"/>
      <c r="J1685"/>
      <c r="K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</row>
    <row r="1686" spans="2:147" s="9" customFormat="1" x14ac:dyDescent="0.2">
      <c r="B1686"/>
      <c r="C1686"/>
      <c r="D1686" s="65"/>
      <c r="E1686" s="65"/>
      <c r="F1686" s="8"/>
      <c r="G1686" s="241"/>
      <c r="H1686" s="242"/>
      <c r="I1686"/>
      <c r="J1686"/>
      <c r="K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</row>
    <row r="1687" spans="2:147" s="9" customFormat="1" x14ac:dyDescent="0.2">
      <c r="B1687"/>
      <c r="C1687"/>
      <c r="D1687" s="65"/>
      <c r="E1687" s="65"/>
      <c r="F1687" s="8"/>
      <c r="G1687" s="241"/>
      <c r="H1687" s="242"/>
      <c r="I1687"/>
      <c r="J1687"/>
      <c r="K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</row>
    <row r="1688" spans="2:147" s="9" customFormat="1" x14ac:dyDescent="0.2">
      <c r="B1688"/>
      <c r="C1688"/>
      <c r="D1688" s="65"/>
      <c r="E1688" s="65"/>
      <c r="F1688" s="8"/>
      <c r="G1688" s="241"/>
      <c r="H1688" s="242"/>
      <c r="I1688"/>
      <c r="J1688"/>
      <c r="K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</row>
    <row r="1689" spans="2:147" s="9" customFormat="1" x14ac:dyDescent="0.2">
      <c r="B1689"/>
      <c r="C1689"/>
      <c r="D1689" s="65"/>
      <c r="E1689" s="65"/>
      <c r="F1689" s="8"/>
      <c r="G1689" s="241"/>
      <c r="H1689" s="242"/>
      <c r="I1689"/>
      <c r="J1689"/>
      <c r="K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</row>
    <row r="1690" spans="2:147" s="9" customFormat="1" x14ac:dyDescent="0.2">
      <c r="B1690"/>
      <c r="C1690"/>
      <c r="D1690" s="65"/>
      <c r="E1690" s="65"/>
      <c r="F1690" s="8"/>
      <c r="G1690" s="241"/>
      <c r="H1690" s="242"/>
      <c r="I1690"/>
      <c r="J1690"/>
      <c r="K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</row>
    <row r="1691" spans="2:147" s="9" customFormat="1" x14ac:dyDescent="0.2">
      <c r="B1691"/>
      <c r="C1691"/>
      <c r="D1691" s="65"/>
      <c r="E1691" s="65"/>
      <c r="F1691" s="8"/>
      <c r="G1691" s="241"/>
      <c r="H1691" s="242"/>
      <c r="I1691"/>
      <c r="J1691"/>
      <c r="K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</row>
    <row r="1692" spans="2:147" s="9" customFormat="1" x14ac:dyDescent="0.2">
      <c r="B1692"/>
      <c r="C1692"/>
      <c r="D1692" s="65"/>
      <c r="E1692" s="65"/>
      <c r="F1692" s="8"/>
      <c r="G1692" s="241"/>
      <c r="H1692" s="242"/>
      <c r="I1692"/>
      <c r="J1692"/>
      <c r="K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</row>
    <row r="1693" spans="2:147" s="9" customFormat="1" x14ac:dyDescent="0.2">
      <c r="B1693"/>
      <c r="C1693"/>
      <c r="D1693" s="65"/>
      <c r="E1693" s="65"/>
      <c r="F1693" s="8"/>
      <c r="G1693" s="241"/>
      <c r="H1693" s="242"/>
      <c r="I1693"/>
      <c r="J1693"/>
      <c r="K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</row>
    <row r="1694" spans="2:147" s="9" customFormat="1" x14ac:dyDescent="0.2">
      <c r="B1694"/>
      <c r="C1694"/>
      <c r="D1694" s="65"/>
      <c r="E1694" s="65"/>
      <c r="F1694" s="8"/>
      <c r="G1694" s="241"/>
      <c r="H1694" s="242"/>
      <c r="I1694"/>
      <c r="J1694"/>
      <c r="K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</row>
    <row r="1695" spans="2:147" s="9" customFormat="1" x14ac:dyDescent="0.2">
      <c r="B1695"/>
      <c r="C1695"/>
      <c r="D1695" s="65"/>
      <c r="E1695" s="65"/>
      <c r="F1695" s="8"/>
      <c r="G1695" s="241"/>
      <c r="H1695" s="242"/>
      <c r="I1695"/>
      <c r="J1695"/>
      <c r="K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</row>
    <row r="1696" spans="2:147" s="9" customFormat="1" x14ac:dyDescent="0.2">
      <c r="B1696"/>
      <c r="C1696"/>
      <c r="D1696" s="65"/>
      <c r="E1696" s="65"/>
      <c r="F1696" s="8"/>
      <c r="G1696" s="241"/>
      <c r="H1696" s="242"/>
      <c r="I1696"/>
      <c r="J1696"/>
      <c r="K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</row>
    <row r="1697" spans="2:147" s="9" customFormat="1" x14ac:dyDescent="0.2">
      <c r="B1697"/>
      <c r="C1697"/>
      <c r="D1697" s="65"/>
      <c r="E1697" s="65"/>
      <c r="F1697" s="8"/>
      <c r="G1697" s="241"/>
      <c r="H1697" s="242"/>
      <c r="I1697"/>
      <c r="J1697"/>
      <c r="K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</row>
    <row r="1698" spans="2:147" s="9" customFormat="1" x14ac:dyDescent="0.2">
      <c r="B1698"/>
      <c r="C1698"/>
      <c r="D1698" s="65"/>
      <c r="E1698" s="65"/>
      <c r="F1698" s="8"/>
      <c r="G1698" s="241"/>
      <c r="H1698" s="242"/>
      <c r="I1698"/>
      <c r="J1698"/>
      <c r="K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</row>
    <row r="1699" spans="2:147" s="9" customFormat="1" x14ac:dyDescent="0.2">
      <c r="B1699"/>
      <c r="C1699"/>
      <c r="D1699" s="65"/>
      <c r="E1699" s="65"/>
      <c r="F1699" s="8"/>
      <c r="G1699" s="241"/>
      <c r="H1699" s="242"/>
      <c r="I1699"/>
      <c r="J1699"/>
      <c r="K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</row>
    <row r="1700" spans="2:147" s="9" customFormat="1" x14ac:dyDescent="0.2">
      <c r="B1700"/>
      <c r="C1700"/>
      <c r="D1700" s="65"/>
      <c r="E1700" s="65"/>
      <c r="F1700" s="8"/>
      <c r="G1700" s="241"/>
      <c r="H1700" s="242"/>
      <c r="I1700"/>
      <c r="J1700"/>
      <c r="K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</row>
    <row r="1701" spans="2:147" s="9" customFormat="1" x14ac:dyDescent="0.2">
      <c r="B1701"/>
      <c r="C1701"/>
      <c r="D1701" s="65"/>
      <c r="E1701" s="65"/>
      <c r="F1701" s="8"/>
      <c r="G1701" s="241"/>
      <c r="H1701" s="242"/>
      <c r="I1701"/>
      <c r="J1701"/>
      <c r="K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</row>
    <row r="1702" spans="2:147" s="9" customFormat="1" x14ac:dyDescent="0.2">
      <c r="B1702"/>
      <c r="C1702"/>
      <c r="D1702" s="65"/>
      <c r="E1702" s="65"/>
      <c r="F1702" s="8"/>
      <c r="G1702" s="241"/>
      <c r="H1702" s="242"/>
      <c r="I1702"/>
      <c r="J1702"/>
      <c r="K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</row>
    <row r="1703" spans="2:147" s="9" customFormat="1" x14ac:dyDescent="0.2">
      <c r="B1703"/>
      <c r="C1703"/>
      <c r="D1703" s="65"/>
      <c r="E1703" s="65"/>
      <c r="F1703" s="8"/>
      <c r="G1703" s="241"/>
      <c r="H1703" s="242"/>
      <c r="I1703"/>
      <c r="J1703"/>
      <c r="K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</row>
    <row r="1704" spans="2:147" s="9" customFormat="1" x14ac:dyDescent="0.2">
      <c r="B1704"/>
      <c r="C1704"/>
      <c r="D1704" s="65"/>
      <c r="E1704" s="65"/>
      <c r="F1704" s="8"/>
      <c r="G1704" s="241"/>
      <c r="H1704" s="242"/>
      <c r="I1704"/>
      <c r="J1704"/>
      <c r="K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</row>
    <row r="1705" spans="2:147" s="9" customFormat="1" x14ac:dyDescent="0.2">
      <c r="B1705"/>
      <c r="C1705"/>
      <c r="D1705" s="65"/>
      <c r="E1705" s="65"/>
      <c r="F1705" s="8"/>
      <c r="G1705" s="241"/>
      <c r="H1705" s="242"/>
      <c r="I1705"/>
      <c r="J1705"/>
      <c r="K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</row>
    <row r="1706" spans="2:147" s="9" customFormat="1" x14ac:dyDescent="0.2">
      <c r="B1706"/>
      <c r="C1706"/>
      <c r="D1706" s="65"/>
      <c r="E1706" s="65"/>
      <c r="F1706" s="8"/>
      <c r="G1706" s="241"/>
      <c r="H1706" s="242"/>
      <c r="I1706"/>
      <c r="J1706"/>
      <c r="K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</row>
    <row r="1707" spans="2:147" s="9" customFormat="1" x14ac:dyDescent="0.2">
      <c r="B1707"/>
      <c r="C1707"/>
      <c r="D1707" s="65"/>
      <c r="E1707" s="65"/>
      <c r="F1707" s="8"/>
      <c r="G1707" s="241"/>
      <c r="H1707" s="242"/>
      <c r="I1707"/>
      <c r="J1707"/>
      <c r="K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</row>
    <row r="1708" spans="2:147" s="9" customFormat="1" x14ac:dyDescent="0.2">
      <c r="B1708"/>
      <c r="C1708"/>
      <c r="D1708" s="65"/>
      <c r="E1708" s="65"/>
      <c r="F1708" s="8"/>
      <c r="G1708" s="241"/>
      <c r="H1708" s="242"/>
      <c r="I1708"/>
      <c r="J1708"/>
      <c r="K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</row>
    <row r="1709" spans="2:147" s="9" customFormat="1" x14ac:dyDescent="0.2">
      <c r="B1709"/>
      <c r="C1709"/>
      <c r="D1709" s="65"/>
      <c r="E1709" s="65"/>
      <c r="F1709" s="8"/>
      <c r="G1709" s="241"/>
      <c r="H1709" s="242"/>
      <c r="I1709"/>
      <c r="J1709"/>
      <c r="K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</row>
    <row r="1710" spans="2:147" s="9" customFormat="1" x14ac:dyDescent="0.2">
      <c r="B1710"/>
      <c r="C1710"/>
      <c r="D1710" s="65"/>
      <c r="E1710" s="65"/>
      <c r="F1710" s="8"/>
      <c r="G1710" s="241"/>
      <c r="H1710" s="242"/>
      <c r="I1710"/>
      <c r="J1710"/>
      <c r="K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</row>
    <row r="1711" spans="2:147" s="9" customFormat="1" x14ac:dyDescent="0.2">
      <c r="B1711"/>
      <c r="C1711"/>
      <c r="D1711" s="65"/>
      <c r="E1711" s="65"/>
      <c r="F1711" s="8"/>
      <c r="G1711" s="241"/>
      <c r="H1711" s="242"/>
      <c r="I1711"/>
      <c r="J1711"/>
      <c r="K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</row>
    <row r="1712" spans="2:147" s="9" customFormat="1" x14ac:dyDescent="0.2">
      <c r="B1712"/>
      <c r="C1712"/>
      <c r="D1712" s="65"/>
      <c r="E1712" s="65"/>
      <c r="F1712" s="8"/>
      <c r="G1712" s="241"/>
      <c r="H1712" s="242"/>
      <c r="I1712"/>
      <c r="J1712"/>
      <c r="K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</row>
    <row r="1713" spans="2:147" s="9" customFormat="1" x14ac:dyDescent="0.2">
      <c r="B1713"/>
      <c r="C1713"/>
      <c r="D1713" s="65"/>
      <c r="E1713" s="65"/>
      <c r="F1713" s="8"/>
      <c r="G1713" s="241"/>
      <c r="H1713" s="242"/>
      <c r="I1713"/>
      <c r="J1713"/>
      <c r="K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</row>
    <row r="1714" spans="2:147" s="9" customFormat="1" x14ac:dyDescent="0.2">
      <c r="B1714"/>
      <c r="C1714"/>
      <c r="D1714" s="65"/>
      <c r="E1714" s="65"/>
      <c r="F1714" s="8"/>
      <c r="G1714" s="241"/>
      <c r="H1714" s="242"/>
      <c r="I1714"/>
      <c r="J1714"/>
      <c r="K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</row>
    <row r="1715" spans="2:147" s="9" customFormat="1" x14ac:dyDescent="0.2">
      <c r="B1715"/>
      <c r="C1715"/>
      <c r="D1715" s="65"/>
      <c r="E1715" s="65"/>
      <c r="F1715" s="8"/>
      <c r="G1715" s="241"/>
      <c r="H1715" s="242"/>
      <c r="I1715"/>
      <c r="J1715"/>
      <c r="K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</row>
    <row r="1716" spans="2:147" s="9" customFormat="1" x14ac:dyDescent="0.2">
      <c r="B1716"/>
      <c r="C1716"/>
      <c r="D1716" s="65"/>
      <c r="E1716" s="65"/>
      <c r="F1716" s="8"/>
      <c r="G1716" s="241"/>
      <c r="H1716" s="242"/>
      <c r="I1716"/>
      <c r="J1716"/>
      <c r="K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</row>
    <row r="1717" spans="2:147" s="9" customFormat="1" x14ac:dyDescent="0.2">
      <c r="B1717"/>
      <c r="C1717"/>
      <c r="D1717" s="65"/>
      <c r="E1717" s="65"/>
      <c r="F1717" s="8"/>
      <c r="G1717" s="241"/>
      <c r="H1717" s="242"/>
      <c r="I1717"/>
      <c r="J1717"/>
      <c r="K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</row>
    <row r="1718" spans="2:147" s="9" customFormat="1" x14ac:dyDescent="0.2">
      <c r="B1718"/>
      <c r="C1718"/>
      <c r="D1718" s="65"/>
      <c r="E1718" s="65"/>
      <c r="F1718" s="8"/>
      <c r="G1718" s="241"/>
      <c r="H1718" s="242"/>
      <c r="I1718"/>
      <c r="J1718"/>
      <c r="K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</row>
    <row r="1719" spans="2:147" s="9" customFormat="1" x14ac:dyDescent="0.2">
      <c r="B1719"/>
      <c r="C1719"/>
      <c r="D1719" s="65"/>
      <c r="E1719" s="65"/>
      <c r="F1719" s="8"/>
      <c r="G1719" s="241"/>
      <c r="H1719" s="242"/>
      <c r="I1719"/>
      <c r="J1719"/>
      <c r="K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</row>
    <row r="1720" spans="2:147" s="9" customFormat="1" x14ac:dyDescent="0.2">
      <c r="B1720"/>
      <c r="C1720"/>
      <c r="D1720" s="65"/>
      <c r="E1720" s="65"/>
      <c r="F1720" s="8"/>
      <c r="G1720" s="241"/>
      <c r="H1720" s="242"/>
      <c r="I1720"/>
      <c r="J1720"/>
      <c r="K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</row>
    <row r="1721" spans="2:147" s="9" customFormat="1" x14ac:dyDescent="0.2">
      <c r="B1721"/>
      <c r="C1721"/>
      <c r="D1721" s="65"/>
      <c r="E1721" s="65"/>
      <c r="F1721" s="8"/>
      <c r="G1721" s="241"/>
      <c r="H1721" s="242"/>
      <c r="I1721"/>
      <c r="J1721"/>
      <c r="K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</row>
    <row r="1722" spans="2:147" s="9" customFormat="1" x14ac:dyDescent="0.2">
      <c r="B1722"/>
      <c r="C1722"/>
      <c r="D1722" s="65"/>
      <c r="E1722" s="65"/>
      <c r="F1722" s="8"/>
      <c r="G1722" s="241"/>
      <c r="H1722" s="242"/>
      <c r="I1722"/>
      <c r="J1722"/>
      <c r="K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</row>
    <row r="1723" spans="2:147" s="9" customFormat="1" x14ac:dyDescent="0.2">
      <c r="B1723"/>
      <c r="C1723"/>
      <c r="D1723" s="65"/>
      <c r="E1723" s="65"/>
      <c r="F1723" s="8"/>
      <c r="G1723" s="241"/>
      <c r="H1723" s="242"/>
      <c r="I1723"/>
      <c r="J1723"/>
      <c r="K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</row>
    <row r="1724" spans="2:147" s="9" customFormat="1" x14ac:dyDescent="0.2">
      <c r="B1724"/>
      <c r="C1724"/>
      <c r="D1724" s="65"/>
      <c r="E1724" s="65"/>
      <c r="F1724" s="8"/>
      <c r="G1724" s="241"/>
      <c r="H1724" s="242"/>
      <c r="I1724"/>
      <c r="J1724"/>
      <c r="K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</row>
    <row r="1725" spans="2:147" s="9" customFormat="1" x14ac:dyDescent="0.2">
      <c r="B1725"/>
      <c r="C1725"/>
      <c r="D1725" s="65"/>
      <c r="E1725" s="65"/>
      <c r="F1725" s="8"/>
      <c r="G1725" s="241"/>
      <c r="H1725" s="242"/>
      <c r="I1725"/>
      <c r="J1725"/>
      <c r="K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</row>
    <row r="1726" spans="2:147" s="9" customFormat="1" x14ac:dyDescent="0.2">
      <c r="B1726"/>
      <c r="C1726"/>
      <c r="D1726" s="65"/>
      <c r="E1726" s="65"/>
      <c r="F1726" s="8"/>
      <c r="G1726" s="241"/>
      <c r="H1726" s="242"/>
      <c r="I1726"/>
      <c r="J1726"/>
      <c r="K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</row>
    <row r="1727" spans="2:147" s="9" customFormat="1" x14ac:dyDescent="0.2">
      <c r="B1727"/>
      <c r="C1727"/>
      <c r="D1727" s="65"/>
      <c r="E1727" s="65"/>
      <c r="F1727" s="8"/>
      <c r="G1727" s="241"/>
      <c r="H1727" s="242"/>
      <c r="I1727"/>
      <c r="J1727"/>
      <c r="K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</row>
    <row r="1728" spans="2:147" s="9" customFormat="1" x14ac:dyDescent="0.2">
      <c r="B1728"/>
      <c r="C1728"/>
      <c r="D1728" s="65"/>
      <c r="E1728" s="65"/>
      <c r="F1728" s="8"/>
      <c r="G1728" s="241"/>
      <c r="H1728" s="242"/>
      <c r="I1728"/>
      <c r="J1728"/>
      <c r="K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</row>
    <row r="1729" spans="2:147" s="9" customFormat="1" x14ac:dyDescent="0.2">
      <c r="B1729"/>
      <c r="C1729"/>
      <c r="D1729" s="65"/>
      <c r="E1729" s="65"/>
      <c r="F1729" s="8"/>
      <c r="G1729" s="241"/>
      <c r="H1729" s="242"/>
      <c r="I1729"/>
      <c r="J1729"/>
      <c r="K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</row>
    <row r="1730" spans="2:147" s="9" customFormat="1" x14ac:dyDescent="0.2">
      <c r="B1730"/>
      <c r="C1730"/>
      <c r="D1730" s="65"/>
      <c r="E1730" s="65"/>
      <c r="F1730" s="8"/>
      <c r="G1730" s="241"/>
      <c r="H1730" s="242"/>
      <c r="I1730"/>
      <c r="J1730"/>
      <c r="K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</row>
    <row r="1731" spans="2:147" s="9" customFormat="1" x14ac:dyDescent="0.2">
      <c r="B1731"/>
      <c r="C1731"/>
      <c r="D1731" s="65"/>
      <c r="E1731" s="65"/>
      <c r="F1731" s="8"/>
      <c r="G1731" s="241"/>
      <c r="H1731" s="242"/>
      <c r="I1731"/>
      <c r="J1731"/>
      <c r="K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</row>
    <row r="1732" spans="2:147" s="9" customFormat="1" x14ac:dyDescent="0.2">
      <c r="B1732"/>
      <c r="C1732"/>
      <c r="D1732" s="65"/>
      <c r="E1732" s="65"/>
      <c r="F1732" s="8"/>
      <c r="G1732" s="241"/>
      <c r="H1732" s="242"/>
      <c r="I1732"/>
      <c r="J1732"/>
      <c r="K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</row>
    <row r="1733" spans="2:147" s="9" customFormat="1" x14ac:dyDescent="0.2">
      <c r="B1733"/>
      <c r="C1733"/>
      <c r="D1733" s="65"/>
      <c r="E1733" s="65"/>
      <c r="F1733" s="8"/>
      <c r="G1733" s="241"/>
      <c r="H1733" s="242"/>
      <c r="I1733"/>
      <c r="J1733"/>
      <c r="K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</row>
    <row r="1734" spans="2:147" s="9" customFormat="1" x14ac:dyDescent="0.2">
      <c r="B1734"/>
      <c r="C1734"/>
      <c r="D1734" s="65"/>
      <c r="E1734" s="65"/>
      <c r="F1734" s="8"/>
      <c r="G1734" s="241"/>
      <c r="H1734" s="242"/>
      <c r="I1734"/>
      <c r="J1734"/>
      <c r="K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</row>
    <row r="1735" spans="2:147" s="9" customFormat="1" x14ac:dyDescent="0.2">
      <c r="B1735"/>
      <c r="C1735"/>
      <c r="D1735" s="65"/>
      <c r="E1735" s="65"/>
      <c r="F1735" s="8"/>
      <c r="G1735" s="241"/>
      <c r="H1735" s="242"/>
      <c r="I1735"/>
      <c r="J1735"/>
      <c r="K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</row>
    <row r="1736" spans="2:147" s="9" customFormat="1" x14ac:dyDescent="0.2">
      <c r="B1736"/>
      <c r="C1736"/>
      <c r="D1736" s="65"/>
      <c r="E1736" s="65"/>
      <c r="F1736" s="8"/>
      <c r="G1736" s="241"/>
      <c r="H1736" s="242"/>
      <c r="I1736"/>
      <c r="J1736"/>
      <c r="K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</row>
    <row r="1737" spans="2:147" s="9" customFormat="1" x14ac:dyDescent="0.2">
      <c r="B1737"/>
      <c r="C1737"/>
      <c r="D1737" s="65"/>
      <c r="E1737" s="65"/>
      <c r="F1737" s="8"/>
      <c r="G1737" s="241"/>
      <c r="H1737" s="242"/>
      <c r="I1737"/>
      <c r="J1737"/>
      <c r="K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</row>
    <row r="1738" spans="2:147" s="9" customFormat="1" x14ac:dyDescent="0.2">
      <c r="B1738"/>
      <c r="C1738"/>
      <c r="D1738" s="65"/>
      <c r="E1738" s="65"/>
      <c r="F1738" s="8"/>
      <c r="G1738" s="241"/>
      <c r="H1738" s="242"/>
      <c r="I1738"/>
      <c r="J1738"/>
      <c r="K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</row>
    <row r="1739" spans="2:147" s="9" customFormat="1" x14ac:dyDescent="0.2">
      <c r="B1739"/>
      <c r="C1739"/>
      <c r="D1739" s="65"/>
      <c r="E1739" s="65"/>
      <c r="F1739" s="8"/>
      <c r="G1739" s="241"/>
      <c r="H1739" s="242"/>
      <c r="I1739"/>
      <c r="J1739"/>
      <c r="K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</row>
    <row r="1740" spans="2:147" s="9" customFormat="1" x14ac:dyDescent="0.2">
      <c r="B1740"/>
      <c r="C1740"/>
      <c r="D1740" s="65"/>
      <c r="E1740" s="65"/>
      <c r="F1740" s="8"/>
      <c r="G1740" s="241"/>
      <c r="H1740" s="242"/>
      <c r="I1740"/>
      <c r="J1740"/>
      <c r="K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</row>
    <row r="1741" spans="2:147" s="9" customFormat="1" x14ac:dyDescent="0.2">
      <c r="B1741"/>
      <c r="C1741"/>
      <c r="D1741" s="65"/>
      <c r="E1741" s="65"/>
      <c r="F1741" s="8"/>
      <c r="G1741" s="241"/>
      <c r="H1741" s="242"/>
      <c r="I1741"/>
      <c r="J1741"/>
      <c r="K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</row>
    <row r="1742" spans="2:147" s="9" customFormat="1" x14ac:dyDescent="0.2">
      <c r="B1742"/>
      <c r="C1742"/>
      <c r="D1742" s="65"/>
      <c r="E1742" s="65"/>
      <c r="F1742" s="8"/>
      <c r="G1742" s="241"/>
      <c r="H1742" s="242"/>
      <c r="I1742"/>
      <c r="J1742"/>
      <c r="K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</row>
    <row r="1743" spans="2:147" s="9" customFormat="1" x14ac:dyDescent="0.2">
      <c r="B1743"/>
      <c r="C1743"/>
      <c r="D1743" s="65"/>
      <c r="E1743" s="65"/>
      <c r="F1743" s="8"/>
      <c r="G1743" s="241"/>
      <c r="H1743" s="242"/>
      <c r="I1743"/>
      <c r="J1743"/>
      <c r="K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</row>
    <row r="1744" spans="2:147" s="9" customFormat="1" x14ac:dyDescent="0.2">
      <c r="B1744"/>
      <c r="C1744"/>
      <c r="D1744" s="65"/>
      <c r="E1744" s="65"/>
      <c r="F1744" s="8"/>
      <c r="G1744" s="241"/>
      <c r="H1744" s="242"/>
      <c r="I1744"/>
      <c r="J1744"/>
      <c r="K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</row>
    <row r="1745" spans="2:147" s="9" customFormat="1" x14ac:dyDescent="0.2">
      <c r="B1745"/>
      <c r="C1745"/>
      <c r="D1745" s="65"/>
      <c r="E1745" s="65"/>
      <c r="F1745" s="8"/>
      <c r="G1745" s="241"/>
      <c r="H1745" s="242"/>
      <c r="I1745"/>
      <c r="J1745"/>
      <c r="K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</row>
    <row r="1746" spans="2:147" s="9" customFormat="1" x14ac:dyDescent="0.2">
      <c r="B1746"/>
      <c r="C1746"/>
      <c r="D1746" s="65"/>
      <c r="E1746" s="65"/>
      <c r="F1746" s="8"/>
      <c r="G1746" s="241"/>
      <c r="H1746" s="242"/>
      <c r="I1746"/>
      <c r="J1746"/>
      <c r="K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</row>
    <row r="1747" spans="2:147" s="9" customFormat="1" x14ac:dyDescent="0.2">
      <c r="B1747"/>
      <c r="C1747"/>
      <c r="D1747" s="65"/>
      <c r="E1747" s="65"/>
      <c r="F1747" s="8"/>
      <c r="G1747" s="241"/>
      <c r="H1747" s="242"/>
      <c r="I1747"/>
      <c r="J1747"/>
      <c r="K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</row>
    <row r="1748" spans="2:147" s="9" customFormat="1" x14ac:dyDescent="0.2">
      <c r="B1748"/>
      <c r="C1748"/>
      <c r="D1748" s="65"/>
      <c r="E1748" s="65"/>
      <c r="F1748" s="8"/>
      <c r="G1748" s="241"/>
      <c r="H1748" s="242"/>
      <c r="I1748"/>
      <c r="J1748"/>
      <c r="K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</row>
    <row r="1749" spans="2:147" s="9" customFormat="1" x14ac:dyDescent="0.2">
      <c r="B1749"/>
      <c r="C1749"/>
      <c r="D1749" s="65"/>
      <c r="E1749" s="65"/>
      <c r="F1749" s="8"/>
      <c r="G1749" s="241"/>
      <c r="H1749" s="242"/>
      <c r="I1749"/>
      <c r="J1749"/>
      <c r="K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</row>
    <row r="1750" spans="2:147" s="9" customFormat="1" x14ac:dyDescent="0.2">
      <c r="B1750"/>
      <c r="C1750"/>
      <c r="D1750" s="65"/>
      <c r="E1750" s="65"/>
      <c r="F1750" s="8"/>
      <c r="G1750" s="241"/>
      <c r="H1750" s="242"/>
      <c r="I1750"/>
      <c r="J1750"/>
      <c r="K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</row>
    <row r="1751" spans="2:147" s="9" customFormat="1" x14ac:dyDescent="0.2">
      <c r="B1751"/>
      <c r="C1751"/>
      <c r="D1751" s="65"/>
      <c r="E1751" s="65"/>
      <c r="F1751" s="8"/>
      <c r="G1751" s="241"/>
      <c r="H1751" s="242"/>
      <c r="I1751"/>
      <c r="J1751"/>
      <c r="K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</row>
    <row r="1752" spans="2:147" s="9" customFormat="1" x14ac:dyDescent="0.2">
      <c r="B1752"/>
      <c r="C1752"/>
      <c r="D1752" s="65"/>
      <c r="E1752" s="65"/>
      <c r="F1752" s="8"/>
      <c r="G1752" s="241"/>
      <c r="H1752" s="242"/>
      <c r="I1752"/>
      <c r="J1752"/>
      <c r="K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</row>
    <row r="1753" spans="2:147" s="9" customFormat="1" x14ac:dyDescent="0.2">
      <c r="B1753"/>
      <c r="C1753"/>
      <c r="D1753" s="65"/>
      <c r="E1753" s="65"/>
      <c r="F1753" s="8"/>
      <c r="G1753" s="241"/>
      <c r="H1753" s="242"/>
      <c r="I1753"/>
      <c r="J1753"/>
      <c r="K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</row>
    <row r="1754" spans="2:147" s="9" customFormat="1" x14ac:dyDescent="0.2">
      <c r="B1754"/>
      <c r="C1754"/>
      <c r="D1754" s="65"/>
      <c r="E1754" s="65"/>
      <c r="F1754" s="8"/>
      <c r="G1754" s="241"/>
      <c r="H1754" s="242"/>
      <c r="I1754"/>
      <c r="J1754"/>
      <c r="K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</row>
    <row r="1755" spans="2:147" s="9" customFormat="1" x14ac:dyDescent="0.2">
      <c r="B1755"/>
      <c r="C1755"/>
      <c r="D1755" s="65"/>
      <c r="E1755" s="65"/>
      <c r="F1755" s="8"/>
      <c r="G1755" s="241"/>
      <c r="H1755" s="242"/>
      <c r="I1755"/>
      <c r="J1755"/>
      <c r="K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</row>
    <row r="1756" spans="2:147" s="9" customFormat="1" x14ac:dyDescent="0.2">
      <c r="B1756"/>
      <c r="C1756"/>
      <c r="D1756" s="65"/>
      <c r="E1756" s="65"/>
      <c r="F1756" s="8"/>
      <c r="G1756" s="241"/>
      <c r="H1756" s="242"/>
      <c r="I1756"/>
      <c r="J1756"/>
      <c r="K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</row>
    <row r="1757" spans="2:147" s="9" customFormat="1" x14ac:dyDescent="0.2">
      <c r="B1757"/>
      <c r="C1757"/>
      <c r="D1757" s="65"/>
      <c r="E1757" s="65"/>
      <c r="F1757" s="8"/>
      <c r="G1757" s="241"/>
      <c r="H1757" s="242"/>
      <c r="I1757"/>
      <c r="J1757"/>
      <c r="K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</row>
    <row r="1758" spans="2:147" s="9" customFormat="1" x14ac:dyDescent="0.2">
      <c r="B1758"/>
      <c r="C1758"/>
      <c r="D1758" s="65"/>
      <c r="E1758" s="65"/>
      <c r="F1758" s="8"/>
      <c r="G1758" s="241"/>
      <c r="H1758" s="242"/>
      <c r="I1758"/>
      <c r="J1758"/>
      <c r="K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</row>
    <row r="1759" spans="2:147" s="9" customFormat="1" x14ac:dyDescent="0.2">
      <c r="B1759"/>
      <c r="C1759"/>
      <c r="D1759" s="65"/>
      <c r="E1759" s="65"/>
      <c r="F1759" s="8"/>
      <c r="G1759" s="241"/>
      <c r="H1759" s="242"/>
      <c r="I1759"/>
      <c r="J1759"/>
      <c r="K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</row>
    <row r="1760" spans="2:147" s="9" customFormat="1" x14ac:dyDescent="0.2">
      <c r="B1760"/>
      <c r="C1760"/>
      <c r="D1760" s="65"/>
      <c r="E1760" s="65"/>
      <c r="F1760" s="8"/>
      <c r="G1760" s="241"/>
      <c r="H1760" s="242"/>
      <c r="I1760"/>
      <c r="J1760"/>
      <c r="K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</row>
    <row r="1761" spans="2:147" s="9" customFormat="1" x14ac:dyDescent="0.2">
      <c r="B1761"/>
      <c r="C1761"/>
      <c r="D1761" s="65"/>
      <c r="E1761" s="65"/>
      <c r="F1761" s="8"/>
      <c r="G1761" s="241"/>
      <c r="H1761" s="242"/>
      <c r="I1761"/>
      <c r="J1761"/>
      <c r="K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</row>
    <row r="1762" spans="2:147" s="9" customFormat="1" x14ac:dyDescent="0.2">
      <c r="B1762"/>
      <c r="C1762"/>
      <c r="D1762" s="65"/>
      <c r="E1762" s="65"/>
      <c r="F1762" s="8"/>
      <c r="G1762" s="241"/>
      <c r="H1762" s="242"/>
      <c r="I1762"/>
      <c r="J1762"/>
      <c r="K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</row>
    <row r="1763" spans="2:147" s="9" customFormat="1" x14ac:dyDescent="0.2">
      <c r="B1763"/>
      <c r="C1763"/>
      <c r="D1763" s="65"/>
      <c r="E1763" s="65"/>
      <c r="F1763" s="8"/>
      <c r="G1763" s="241"/>
      <c r="H1763" s="242"/>
      <c r="I1763"/>
      <c r="J1763"/>
      <c r="K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</row>
    <row r="1764" spans="2:147" s="9" customFormat="1" x14ac:dyDescent="0.2">
      <c r="B1764"/>
      <c r="C1764"/>
      <c r="D1764" s="65"/>
      <c r="E1764" s="65"/>
      <c r="F1764" s="8"/>
      <c r="G1764" s="241"/>
      <c r="H1764" s="242"/>
      <c r="I1764"/>
      <c r="J1764"/>
      <c r="K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</row>
    <row r="1765" spans="2:147" s="9" customFormat="1" x14ac:dyDescent="0.2">
      <c r="B1765"/>
      <c r="C1765"/>
      <c r="D1765" s="65"/>
      <c r="E1765" s="65"/>
      <c r="F1765" s="8"/>
      <c r="G1765" s="241"/>
      <c r="H1765" s="242"/>
      <c r="I1765"/>
      <c r="J1765"/>
      <c r="K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</row>
    <row r="1766" spans="2:147" s="9" customFormat="1" x14ac:dyDescent="0.2">
      <c r="B1766"/>
      <c r="C1766"/>
      <c r="D1766" s="65"/>
      <c r="E1766" s="65"/>
      <c r="F1766" s="8"/>
      <c r="G1766" s="241"/>
      <c r="H1766" s="242"/>
      <c r="I1766"/>
      <c r="J1766"/>
      <c r="K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</row>
    <row r="1767" spans="2:147" s="9" customFormat="1" x14ac:dyDescent="0.2">
      <c r="B1767"/>
      <c r="C1767"/>
      <c r="D1767" s="65"/>
      <c r="E1767" s="65"/>
      <c r="F1767" s="8"/>
      <c r="G1767" s="241"/>
      <c r="H1767" s="242"/>
      <c r="I1767"/>
      <c r="J1767"/>
      <c r="K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</row>
    <row r="1768" spans="2:147" s="9" customFormat="1" x14ac:dyDescent="0.2">
      <c r="B1768"/>
      <c r="C1768"/>
      <c r="D1768" s="65"/>
      <c r="E1768" s="65"/>
      <c r="F1768" s="8"/>
      <c r="G1768" s="241"/>
      <c r="H1768" s="242"/>
      <c r="I1768"/>
      <c r="J1768"/>
      <c r="K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</row>
    <row r="1769" spans="2:147" s="9" customFormat="1" x14ac:dyDescent="0.2">
      <c r="B1769"/>
      <c r="C1769"/>
      <c r="D1769" s="65"/>
      <c r="E1769" s="65"/>
      <c r="F1769" s="8"/>
      <c r="G1769" s="241"/>
      <c r="H1769" s="242"/>
      <c r="I1769"/>
      <c r="J1769"/>
      <c r="K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</row>
    <row r="1770" spans="2:147" s="9" customFormat="1" x14ac:dyDescent="0.2">
      <c r="B1770"/>
      <c r="C1770"/>
      <c r="D1770" s="65"/>
      <c r="E1770" s="65"/>
      <c r="F1770" s="8"/>
      <c r="G1770" s="241"/>
      <c r="H1770" s="242"/>
      <c r="I1770"/>
      <c r="J1770"/>
      <c r="K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</row>
    <row r="1771" spans="2:147" s="9" customFormat="1" x14ac:dyDescent="0.2">
      <c r="B1771"/>
      <c r="C1771"/>
      <c r="D1771" s="65"/>
      <c r="E1771" s="65"/>
      <c r="F1771" s="8"/>
      <c r="G1771" s="241"/>
      <c r="H1771" s="242"/>
      <c r="I1771"/>
      <c r="J1771"/>
      <c r="K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</row>
    <row r="1772" spans="2:147" s="9" customFormat="1" x14ac:dyDescent="0.2">
      <c r="B1772"/>
      <c r="C1772"/>
      <c r="D1772" s="65"/>
      <c r="E1772" s="65"/>
      <c r="F1772" s="8"/>
      <c r="G1772" s="241"/>
      <c r="H1772" s="242"/>
      <c r="I1772"/>
      <c r="J1772"/>
      <c r="K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</row>
    <row r="1773" spans="2:147" s="9" customFormat="1" x14ac:dyDescent="0.2">
      <c r="B1773"/>
      <c r="C1773"/>
      <c r="D1773" s="65"/>
      <c r="E1773" s="65"/>
      <c r="F1773" s="8"/>
      <c r="G1773" s="241"/>
      <c r="H1773" s="242"/>
      <c r="I1773"/>
      <c r="J1773"/>
      <c r="K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</row>
    <row r="1774" spans="2:147" s="9" customFormat="1" x14ac:dyDescent="0.2">
      <c r="B1774"/>
      <c r="C1774"/>
      <c r="D1774" s="65"/>
      <c r="E1774" s="65"/>
      <c r="F1774" s="8"/>
      <c r="G1774" s="241"/>
      <c r="H1774" s="242"/>
      <c r="I1774"/>
      <c r="J1774"/>
      <c r="K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</row>
    <row r="1775" spans="2:147" s="9" customFormat="1" x14ac:dyDescent="0.2">
      <c r="B1775"/>
      <c r="C1775"/>
      <c r="D1775" s="65"/>
      <c r="E1775" s="65"/>
      <c r="F1775" s="8"/>
      <c r="G1775" s="241"/>
      <c r="H1775" s="242"/>
      <c r="I1775"/>
      <c r="J1775"/>
      <c r="K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</row>
    <row r="1776" spans="2:147" s="9" customFormat="1" x14ac:dyDescent="0.2">
      <c r="B1776"/>
      <c r="C1776"/>
      <c r="D1776" s="65"/>
      <c r="E1776" s="65"/>
      <c r="F1776" s="8"/>
      <c r="G1776" s="241"/>
      <c r="H1776" s="242"/>
      <c r="I1776"/>
      <c r="J1776"/>
      <c r="K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</row>
    <row r="1777" spans="2:147" s="9" customFormat="1" x14ac:dyDescent="0.2">
      <c r="B1777"/>
      <c r="C1777"/>
      <c r="D1777" s="65"/>
      <c r="E1777" s="65"/>
      <c r="F1777" s="8"/>
      <c r="G1777" s="241"/>
      <c r="H1777" s="242"/>
      <c r="I1777"/>
      <c r="J1777"/>
      <c r="K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</row>
    <row r="1778" spans="2:147" s="9" customFormat="1" x14ac:dyDescent="0.2">
      <c r="B1778"/>
      <c r="C1778"/>
      <c r="D1778" s="65"/>
      <c r="E1778" s="65"/>
      <c r="F1778" s="8"/>
      <c r="G1778" s="241"/>
      <c r="H1778" s="242"/>
      <c r="I1778"/>
      <c r="J1778"/>
      <c r="K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</row>
    <row r="1779" spans="2:147" s="9" customFormat="1" x14ac:dyDescent="0.2">
      <c r="B1779"/>
      <c r="C1779"/>
      <c r="D1779" s="65"/>
      <c r="E1779" s="65"/>
      <c r="F1779" s="8"/>
      <c r="G1779" s="241"/>
      <c r="H1779" s="242"/>
      <c r="I1779"/>
      <c r="J1779"/>
      <c r="K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</row>
    <row r="1780" spans="2:147" s="9" customFormat="1" x14ac:dyDescent="0.2">
      <c r="B1780"/>
      <c r="C1780"/>
      <c r="D1780" s="65"/>
      <c r="E1780" s="65"/>
      <c r="F1780" s="8"/>
      <c r="G1780" s="241"/>
      <c r="H1780" s="242"/>
      <c r="I1780"/>
      <c r="J1780"/>
      <c r="K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</row>
    <row r="1781" spans="2:147" s="9" customFormat="1" x14ac:dyDescent="0.2">
      <c r="B1781"/>
      <c r="C1781"/>
      <c r="D1781" s="65"/>
      <c r="E1781" s="65"/>
      <c r="F1781" s="8"/>
      <c r="G1781" s="241"/>
      <c r="H1781" s="242"/>
      <c r="I1781"/>
      <c r="J1781"/>
      <c r="K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</row>
    <row r="1782" spans="2:147" s="9" customFormat="1" x14ac:dyDescent="0.2">
      <c r="B1782"/>
      <c r="C1782"/>
      <c r="D1782" s="65"/>
      <c r="E1782" s="65"/>
      <c r="F1782" s="8"/>
      <c r="G1782" s="241"/>
      <c r="H1782" s="242"/>
      <c r="I1782"/>
      <c r="J1782"/>
      <c r="K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</row>
    <row r="1783" spans="2:147" s="9" customFormat="1" x14ac:dyDescent="0.2">
      <c r="B1783"/>
      <c r="C1783"/>
      <c r="D1783" s="65"/>
      <c r="E1783" s="65"/>
      <c r="F1783" s="8"/>
      <c r="G1783" s="241"/>
      <c r="H1783" s="242"/>
      <c r="I1783"/>
      <c r="J1783"/>
      <c r="K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</row>
    <row r="1784" spans="2:147" s="9" customFormat="1" x14ac:dyDescent="0.2">
      <c r="B1784"/>
      <c r="C1784"/>
      <c r="D1784" s="65"/>
      <c r="E1784" s="65"/>
      <c r="F1784" s="8"/>
      <c r="G1784" s="241"/>
      <c r="H1784" s="242"/>
      <c r="I1784"/>
      <c r="J1784"/>
      <c r="K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</row>
    <row r="1785" spans="2:147" s="9" customFormat="1" x14ac:dyDescent="0.2">
      <c r="B1785"/>
      <c r="C1785"/>
      <c r="D1785" s="65"/>
      <c r="E1785" s="65"/>
      <c r="F1785" s="8"/>
      <c r="G1785" s="241"/>
      <c r="H1785" s="242"/>
      <c r="I1785"/>
      <c r="J1785"/>
      <c r="K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</row>
    <row r="1786" spans="2:147" s="9" customFormat="1" x14ac:dyDescent="0.2">
      <c r="B1786"/>
      <c r="C1786"/>
      <c r="D1786" s="65"/>
      <c r="E1786" s="65"/>
      <c r="F1786" s="8"/>
      <c r="G1786" s="241"/>
      <c r="H1786" s="242"/>
      <c r="I1786"/>
      <c r="J1786"/>
      <c r="K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</row>
    <row r="1787" spans="2:147" s="9" customFormat="1" x14ac:dyDescent="0.2">
      <c r="B1787"/>
      <c r="C1787"/>
      <c r="D1787" s="65"/>
      <c r="E1787" s="65"/>
      <c r="F1787" s="8"/>
      <c r="G1787" s="241"/>
      <c r="H1787" s="242"/>
      <c r="I1787"/>
      <c r="J1787"/>
      <c r="K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</row>
    <row r="1788" spans="2:147" s="9" customFormat="1" x14ac:dyDescent="0.2">
      <c r="B1788"/>
      <c r="C1788"/>
      <c r="D1788" s="65"/>
      <c r="E1788" s="65"/>
      <c r="F1788" s="8"/>
      <c r="G1788" s="241"/>
      <c r="H1788" s="242"/>
      <c r="I1788"/>
      <c r="J1788"/>
      <c r="K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</row>
    <row r="1789" spans="2:147" s="9" customFormat="1" x14ac:dyDescent="0.2">
      <c r="B1789"/>
      <c r="C1789"/>
      <c r="D1789" s="65"/>
      <c r="E1789" s="65"/>
      <c r="F1789" s="8"/>
      <c r="G1789" s="241"/>
      <c r="H1789" s="242"/>
      <c r="I1789"/>
      <c r="J1789"/>
      <c r="K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</row>
    <row r="1790" spans="2:147" s="9" customFormat="1" x14ac:dyDescent="0.2">
      <c r="B1790"/>
      <c r="C1790"/>
      <c r="D1790" s="65"/>
      <c r="E1790" s="65"/>
      <c r="F1790" s="8"/>
      <c r="G1790" s="241"/>
      <c r="H1790" s="242"/>
      <c r="I1790"/>
      <c r="J1790"/>
      <c r="K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</row>
    <row r="1791" spans="2:147" s="9" customFormat="1" x14ac:dyDescent="0.2">
      <c r="B1791"/>
      <c r="C1791"/>
      <c r="D1791" s="65"/>
      <c r="E1791" s="65"/>
      <c r="F1791" s="8"/>
      <c r="G1791" s="241"/>
      <c r="H1791" s="242"/>
      <c r="I1791"/>
      <c r="J1791"/>
      <c r="K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</row>
    <row r="1792" spans="2:147" s="9" customFormat="1" x14ac:dyDescent="0.2">
      <c r="B1792"/>
      <c r="C1792"/>
      <c r="D1792" s="65"/>
      <c r="E1792" s="65"/>
      <c r="F1792" s="8"/>
      <c r="G1792" s="241"/>
      <c r="H1792" s="242"/>
      <c r="I1792"/>
      <c r="J1792"/>
      <c r="K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</row>
    <row r="1793" spans="2:147" s="9" customFormat="1" x14ac:dyDescent="0.2">
      <c r="B1793"/>
      <c r="C1793"/>
      <c r="D1793" s="65"/>
      <c r="E1793" s="65"/>
      <c r="F1793" s="8"/>
      <c r="G1793" s="241"/>
      <c r="H1793" s="242"/>
      <c r="I1793"/>
      <c r="J1793"/>
      <c r="K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</row>
    <row r="1794" spans="2:147" s="9" customFormat="1" x14ac:dyDescent="0.2">
      <c r="B1794"/>
      <c r="C1794"/>
      <c r="D1794" s="65"/>
      <c r="E1794" s="65"/>
      <c r="F1794" s="8"/>
      <c r="G1794" s="241"/>
      <c r="H1794" s="242"/>
      <c r="I1794"/>
      <c r="J1794"/>
      <c r="K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</row>
    <row r="1795" spans="2:147" s="9" customFormat="1" x14ac:dyDescent="0.2">
      <c r="B1795"/>
      <c r="C1795"/>
      <c r="D1795" s="65"/>
      <c r="E1795" s="65"/>
      <c r="F1795" s="8"/>
      <c r="G1795" s="241"/>
      <c r="H1795" s="242"/>
      <c r="I1795"/>
      <c r="J1795"/>
      <c r="K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</row>
    <row r="1796" spans="2:147" s="9" customFormat="1" x14ac:dyDescent="0.2">
      <c r="B1796"/>
      <c r="C1796"/>
      <c r="D1796" s="65"/>
      <c r="E1796" s="65"/>
      <c r="F1796" s="8"/>
      <c r="G1796" s="241"/>
      <c r="H1796" s="242"/>
      <c r="I1796"/>
      <c r="J1796"/>
      <c r="K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</row>
    <row r="1797" spans="2:147" s="9" customFormat="1" x14ac:dyDescent="0.2">
      <c r="B1797"/>
      <c r="C1797"/>
      <c r="D1797" s="65"/>
      <c r="E1797" s="65"/>
      <c r="F1797" s="8"/>
      <c r="G1797" s="241"/>
      <c r="H1797" s="242"/>
      <c r="I1797"/>
      <c r="J1797"/>
      <c r="K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</row>
    <row r="1798" spans="2:147" s="9" customFormat="1" x14ac:dyDescent="0.2">
      <c r="B1798"/>
      <c r="C1798"/>
      <c r="D1798" s="65"/>
      <c r="E1798" s="65"/>
      <c r="F1798" s="8"/>
      <c r="G1798" s="241"/>
      <c r="H1798" s="242"/>
      <c r="I1798"/>
      <c r="J1798"/>
      <c r="K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</row>
    <row r="1799" spans="2:147" s="9" customFormat="1" x14ac:dyDescent="0.2">
      <c r="B1799"/>
      <c r="C1799"/>
      <c r="D1799" s="65"/>
      <c r="E1799" s="65"/>
      <c r="F1799" s="8"/>
      <c r="G1799" s="241"/>
      <c r="H1799" s="242"/>
      <c r="I1799"/>
      <c r="J1799"/>
      <c r="K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</row>
    <row r="1800" spans="2:147" s="9" customFormat="1" x14ac:dyDescent="0.2">
      <c r="B1800"/>
      <c r="C1800"/>
      <c r="D1800" s="65"/>
      <c r="E1800" s="65"/>
      <c r="F1800" s="8"/>
      <c r="G1800" s="241"/>
      <c r="H1800" s="242"/>
      <c r="I1800"/>
      <c r="J1800"/>
      <c r="K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</row>
    <row r="1801" spans="2:147" s="9" customFormat="1" x14ac:dyDescent="0.2">
      <c r="B1801"/>
      <c r="C1801"/>
      <c r="D1801" s="65"/>
      <c r="E1801" s="65"/>
      <c r="F1801" s="8"/>
      <c r="G1801" s="241"/>
      <c r="H1801" s="242"/>
      <c r="I1801"/>
      <c r="J1801"/>
      <c r="K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</row>
    <row r="1802" spans="2:147" s="9" customFormat="1" x14ac:dyDescent="0.2">
      <c r="B1802"/>
      <c r="C1802"/>
      <c r="D1802" s="65"/>
      <c r="E1802" s="65"/>
      <c r="F1802" s="8"/>
      <c r="G1802" s="241"/>
      <c r="H1802" s="242"/>
      <c r="I1802"/>
      <c r="J1802"/>
      <c r="K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</row>
    <row r="1803" spans="2:147" s="9" customFormat="1" x14ac:dyDescent="0.2">
      <c r="B1803"/>
      <c r="C1803"/>
      <c r="D1803" s="65"/>
      <c r="E1803" s="65"/>
      <c r="F1803" s="8"/>
      <c r="G1803" s="241"/>
      <c r="H1803" s="242"/>
      <c r="I1803"/>
      <c r="J1803"/>
      <c r="K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</row>
    <row r="1804" spans="2:147" s="9" customFormat="1" x14ac:dyDescent="0.2">
      <c r="B1804"/>
      <c r="C1804"/>
      <c r="D1804" s="65"/>
      <c r="E1804" s="65"/>
      <c r="F1804" s="8"/>
      <c r="G1804" s="241"/>
      <c r="H1804" s="242"/>
      <c r="I1804"/>
      <c r="J1804"/>
      <c r="K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</row>
    <row r="1805" spans="2:147" s="9" customFormat="1" x14ac:dyDescent="0.2">
      <c r="B1805"/>
      <c r="C1805"/>
      <c r="D1805" s="65"/>
      <c r="E1805" s="65"/>
      <c r="F1805" s="8"/>
      <c r="G1805" s="241"/>
      <c r="H1805" s="242"/>
      <c r="I1805"/>
      <c r="J1805"/>
      <c r="K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</row>
    <row r="1806" spans="2:147" s="9" customFormat="1" x14ac:dyDescent="0.2">
      <c r="B1806"/>
      <c r="C1806"/>
      <c r="D1806" s="65"/>
      <c r="E1806" s="65"/>
      <c r="F1806" s="8"/>
      <c r="G1806" s="241"/>
      <c r="H1806" s="242"/>
      <c r="I1806"/>
      <c r="J1806"/>
      <c r="K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</row>
    <row r="1807" spans="2:147" s="9" customFormat="1" x14ac:dyDescent="0.2">
      <c r="B1807"/>
      <c r="C1807"/>
      <c r="D1807" s="65"/>
      <c r="E1807" s="65"/>
      <c r="F1807" s="8"/>
      <c r="G1807" s="241"/>
      <c r="H1807" s="242"/>
      <c r="I1807"/>
      <c r="J1807"/>
      <c r="K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</row>
    <row r="1808" spans="2:147" s="9" customFormat="1" x14ac:dyDescent="0.2">
      <c r="B1808"/>
      <c r="C1808"/>
      <c r="D1808" s="65"/>
      <c r="E1808" s="65"/>
      <c r="F1808" s="8"/>
      <c r="G1808" s="241"/>
      <c r="H1808" s="242"/>
      <c r="I1808"/>
      <c r="J1808"/>
      <c r="K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</row>
    <row r="1809" spans="2:147" s="9" customFormat="1" x14ac:dyDescent="0.2">
      <c r="B1809"/>
      <c r="C1809"/>
      <c r="D1809" s="65"/>
      <c r="E1809" s="65"/>
      <c r="F1809" s="8"/>
      <c r="G1809" s="241"/>
      <c r="H1809" s="242"/>
      <c r="I1809"/>
      <c r="J1809"/>
      <c r="K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</row>
    <row r="1810" spans="2:147" s="9" customFormat="1" x14ac:dyDescent="0.2">
      <c r="B1810"/>
      <c r="C1810"/>
      <c r="D1810" s="65"/>
      <c r="E1810" s="65"/>
      <c r="F1810" s="8"/>
      <c r="G1810" s="241"/>
      <c r="H1810" s="242"/>
      <c r="I1810"/>
      <c r="J1810"/>
      <c r="K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</row>
    <row r="1811" spans="2:147" s="9" customFormat="1" x14ac:dyDescent="0.2">
      <c r="B1811"/>
      <c r="C1811"/>
      <c r="D1811" s="65"/>
      <c r="E1811" s="65"/>
      <c r="F1811" s="8"/>
      <c r="G1811" s="241"/>
      <c r="H1811" s="242"/>
      <c r="I1811"/>
      <c r="J1811"/>
      <c r="K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</row>
    <row r="1812" spans="2:147" s="9" customFormat="1" x14ac:dyDescent="0.2">
      <c r="B1812"/>
      <c r="C1812"/>
      <c r="D1812" s="65"/>
      <c r="E1812" s="65"/>
      <c r="F1812" s="8"/>
      <c r="G1812" s="241"/>
      <c r="H1812" s="242"/>
      <c r="I1812"/>
      <c r="J1812"/>
      <c r="K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</row>
    <row r="1813" spans="2:147" s="9" customFormat="1" x14ac:dyDescent="0.2">
      <c r="B1813"/>
      <c r="C1813"/>
      <c r="D1813" s="65"/>
      <c r="E1813" s="65"/>
      <c r="F1813" s="8"/>
      <c r="G1813" s="241"/>
      <c r="H1813" s="242"/>
      <c r="I1813"/>
      <c r="J1813"/>
      <c r="K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</row>
    <row r="1814" spans="2:147" s="9" customFormat="1" x14ac:dyDescent="0.2">
      <c r="B1814"/>
      <c r="C1814"/>
      <c r="D1814" s="65"/>
      <c r="E1814" s="65"/>
      <c r="F1814" s="8"/>
      <c r="G1814" s="241"/>
      <c r="H1814" s="242"/>
      <c r="I1814"/>
      <c r="J1814"/>
      <c r="K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</row>
    <row r="1815" spans="2:147" s="9" customFormat="1" x14ac:dyDescent="0.2">
      <c r="B1815"/>
      <c r="C1815"/>
      <c r="D1815" s="65"/>
      <c r="E1815" s="65"/>
      <c r="F1815" s="8"/>
      <c r="G1815" s="241"/>
      <c r="H1815" s="242"/>
      <c r="I1815"/>
      <c r="J1815"/>
      <c r="K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</row>
    <row r="1816" spans="2:147" s="9" customFormat="1" x14ac:dyDescent="0.2">
      <c r="B1816"/>
      <c r="C1816"/>
      <c r="D1816" s="65"/>
      <c r="E1816" s="65"/>
      <c r="F1816" s="8"/>
      <c r="G1816" s="241"/>
      <c r="H1816" s="242"/>
      <c r="I1816"/>
      <c r="J1816"/>
      <c r="K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</row>
    <row r="1817" spans="2:147" s="9" customFormat="1" x14ac:dyDescent="0.2">
      <c r="B1817"/>
      <c r="C1817"/>
      <c r="D1817" s="65"/>
      <c r="E1817" s="65"/>
      <c r="F1817" s="8"/>
      <c r="G1817" s="241"/>
      <c r="H1817" s="242"/>
      <c r="I1817"/>
      <c r="J1817"/>
      <c r="K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</row>
    <row r="1818" spans="2:147" s="9" customFormat="1" x14ac:dyDescent="0.2">
      <c r="B1818"/>
      <c r="C1818"/>
      <c r="D1818" s="65"/>
      <c r="E1818" s="65"/>
      <c r="F1818" s="8"/>
      <c r="G1818" s="241"/>
      <c r="H1818" s="242"/>
      <c r="I1818"/>
      <c r="J1818"/>
      <c r="K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</row>
    <row r="1819" spans="2:147" s="9" customFormat="1" x14ac:dyDescent="0.2">
      <c r="B1819"/>
      <c r="C1819"/>
      <c r="D1819" s="65"/>
      <c r="E1819" s="65"/>
      <c r="F1819" s="8"/>
      <c r="G1819" s="241"/>
      <c r="H1819" s="242"/>
      <c r="I1819"/>
      <c r="J1819"/>
      <c r="K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</row>
    <row r="1820" spans="2:147" s="9" customFormat="1" x14ac:dyDescent="0.2">
      <c r="B1820"/>
      <c r="C1820"/>
      <c r="D1820" s="65"/>
      <c r="E1820" s="65"/>
      <c r="F1820" s="8"/>
      <c r="G1820" s="241"/>
      <c r="H1820" s="242"/>
      <c r="I1820"/>
      <c r="J1820"/>
      <c r="K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</row>
    <row r="1821" spans="2:147" s="9" customFormat="1" x14ac:dyDescent="0.2">
      <c r="B1821"/>
      <c r="C1821"/>
      <c r="D1821" s="65"/>
      <c r="E1821" s="65"/>
      <c r="F1821" s="8"/>
      <c r="G1821" s="241"/>
      <c r="H1821" s="242"/>
      <c r="I1821"/>
      <c r="J1821"/>
      <c r="K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</row>
    <row r="1822" spans="2:147" s="9" customFormat="1" x14ac:dyDescent="0.2">
      <c r="B1822"/>
      <c r="C1822"/>
      <c r="D1822" s="65"/>
      <c r="E1822" s="65"/>
      <c r="F1822" s="8"/>
      <c r="G1822" s="241"/>
      <c r="H1822" s="242"/>
      <c r="I1822"/>
      <c r="J1822"/>
      <c r="K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</row>
    <row r="1823" spans="2:147" s="9" customFormat="1" x14ac:dyDescent="0.2">
      <c r="B1823"/>
      <c r="C1823"/>
      <c r="D1823" s="65"/>
      <c r="E1823" s="65"/>
      <c r="F1823" s="8"/>
      <c r="G1823" s="241"/>
      <c r="H1823" s="242"/>
      <c r="I1823"/>
      <c r="J1823"/>
      <c r="K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</row>
    <row r="1824" spans="2:147" s="9" customFormat="1" x14ac:dyDescent="0.2">
      <c r="B1824"/>
      <c r="C1824"/>
      <c r="D1824" s="65"/>
      <c r="E1824" s="65"/>
      <c r="F1824" s="8"/>
      <c r="G1824" s="241"/>
      <c r="H1824" s="242"/>
      <c r="I1824"/>
      <c r="J1824"/>
      <c r="K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</row>
    <row r="1825" spans="2:147" s="9" customFormat="1" x14ac:dyDescent="0.2">
      <c r="B1825"/>
      <c r="C1825"/>
      <c r="D1825" s="65"/>
      <c r="E1825" s="65"/>
      <c r="F1825" s="8"/>
      <c r="G1825" s="241"/>
      <c r="H1825" s="242"/>
      <c r="I1825"/>
      <c r="J1825"/>
      <c r="K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</row>
    <row r="1826" spans="2:147" s="9" customFormat="1" x14ac:dyDescent="0.2">
      <c r="B1826"/>
      <c r="C1826"/>
      <c r="D1826" s="65"/>
      <c r="E1826" s="65"/>
      <c r="F1826" s="8"/>
      <c r="G1826" s="241"/>
      <c r="H1826" s="242"/>
      <c r="I1826"/>
      <c r="J1826"/>
      <c r="K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</row>
    <row r="1827" spans="2:147" s="9" customFormat="1" x14ac:dyDescent="0.2">
      <c r="B1827"/>
      <c r="C1827"/>
      <c r="D1827" s="65"/>
      <c r="E1827" s="65"/>
      <c r="F1827" s="8"/>
      <c r="G1827" s="241"/>
      <c r="H1827" s="242"/>
      <c r="I1827"/>
      <c r="J1827"/>
      <c r="K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</row>
    <row r="1828" spans="2:147" s="9" customFormat="1" x14ac:dyDescent="0.2">
      <c r="B1828"/>
      <c r="C1828"/>
      <c r="D1828" s="65"/>
      <c r="E1828" s="65"/>
      <c r="F1828" s="8"/>
      <c r="G1828" s="241"/>
      <c r="H1828" s="242"/>
      <c r="I1828"/>
      <c r="J1828"/>
      <c r="K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</row>
    <row r="1829" spans="2:147" s="9" customFormat="1" x14ac:dyDescent="0.2">
      <c r="B1829"/>
      <c r="C1829"/>
      <c r="D1829" s="65"/>
      <c r="E1829" s="65"/>
      <c r="F1829" s="8"/>
      <c r="G1829" s="241"/>
      <c r="H1829" s="242"/>
      <c r="I1829"/>
      <c r="J1829"/>
      <c r="K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</row>
    <row r="1830" spans="2:147" s="9" customFormat="1" x14ac:dyDescent="0.2">
      <c r="B1830"/>
      <c r="C1830"/>
      <c r="D1830" s="65"/>
      <c r="E1830" s="65"/>
      <c r="F1830" s="8"/>
      <c r="G1830" s="241"/>
      <c r="H1830" s="242"/>
      <c r="I1830"/>
      <c r="J1830"/>
      <c r="K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</row>
    <row r="1831" spans="2:147" s="9" customFormat="1" x14ac:dyDescent="0.2">
      <c r="B1831"/>
      <c r="C1831"/>
      <c r="D1831" s="65"/>
      <c r="E1831" s="65"/>
      <c r="F1831" s="8"/>
      <c r="G1831" s="241"/>
      <c r="H1831" s="242"/>
      <c r="I1831"/>
      <c r="J1831"/>
      <c r="K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</row>
    <row r="1832" spans="2:147" s="9" customFormat="1" x14ac:dyDescent="0.2">
      <c r="B1832"/>
      <c r="C1832"/>
      <c r="D1832" s="65"/>
      <c r="E1832" s="65"/>
      <c r="F1832" s="8"/>
      <c r="G1832" s="241"/>
      <c r="H1832" s="242"/>
      <c r="I1832"/>
      <c r="J1832"/>
      <c r="K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</row>
    <row r="1833" spans="2:147" s="9" customFormat="1" x14ac:dyDescent="0.2">
      <c r="B1833"/>
      <c r="C1833"/>
      <c r="D1833" s="65"/>
      <c r="E1833" s="65"/>
      <c r="F1833" s="8"/>
      <c r="G1833" s="241"/>
      <c r="H1833" s="242"/>
      <c r="I1833"/>
      <c r="J1833"/>
      <c r="K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</row>
    <row r="1834" spans="2:147" s="9" customFormat="1" x14ac:dyDescent="0.2">
      <c r="B1834"/>
      <c r="C1834"/>
      <c r="D1834" s="65"/>
      <c r="E1834" s="65"/>
      <c r="F1834" s="8"/>
      <c r="G1834" s="241"/>
      <c r="H1834" s="242"/>
      <c r="I1834"/>
      <c r="J1834"/>
      <c r="K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</row>
    <row r="1835" spans="2:147" s="9" customFormat="1" x14ac:dyDescent="0.2">
      <c r="B1835"/>
      <c r="C1835"/>
      <c r="D1835" s="65"/>
      <c r="E1835" s="65"/>
      <c r="F1835" s="8"/>
      <c r="G1835" s="241"/>
      <c r="H1835" s="242"/>
      <c r="I1835"/>
      <c r="J1835"/>
      <c r="K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</row>
    <row r="1836" spans="2:147" s="9" customFormat="1" x14ac:dyDescent="0.2">
      <c r="B1836"/>
      <c r="C1836"/>
      <c r="D1836" s="65"/>
      <c r="E1836" s="65"/>
      <c r="F1836" s="8"/>
      <c r="G1836" s="241"/>
      <c r="H1836" s="242"/>
      <c r="I1836"/>
      <c r="J1836"/>
      <c r="K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</row>
    <row r="1837" spans="2:147" s="9" customFormat="1" x14ac:dyDescent="0.2">
      <c r="B1837"/>
      <c r="C1837"/>
      <c r="D1837" s="65"/>
      <c r="E1837" s="65"/>
      <c r="F1837" s="8"/>
      <c r="G1837" s="241"/>
      <c r="H1837" s="242"/>
      <c r="I1837"/>
      <c r="J1837"/>
      <c r="K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</row>
    <row r="1838" spans="2:147" s="9" customFormat="1" x14ac:dyDescent="0.2">
      <c r="B1838"/>
      <c r="C1838"/>
      <c r="D1838" s="65"/>
      <c r="E1838" s="65"/>
      <c r="F1838" s="8"/>
      <c r="G1838" s="241"/>
      <c r="H1838" s="242"/>
      <c r="I1838"/>
      <c r="J1838"/>
      <c r="K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</row>
    <row r="1839" spans="2:147" s="9" customFormat="1" x14ac:dyDescent="0.2">
      <c r="B1839"/>
      <c r="C1839"/>
      <c r="D1839" s="65"/>
      <c r="E1839" s="65"/>
      <c r="F1839" s="8"/>
      <c r="G1839" s="241"/>
      <c r="H1839" s="242"/>
      <c r="I1839"/>
      <c r="J1839"/>
      <c r="K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</row>
    <row r="1840" spans="2:147" s="9" customFormat="1" x14ac:dyDescent="0.2">
      <c r="B1840"/>
      <c r="C1840"/>
      <c r="D1840" s="65"/>
      <c r="E1840" s="65"/>
      <c r="F1840" s="8"/>
      <c r="G1840" s="241"/>
      <c r="H1840" s="242"/>
      <c r="I1840"/>
      <c r="J1840"/>
      <c r="K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</row>
    <row r="1841" spans="2:147" s="9" customFormat="1" x14ac:dyDescent="0.2">
      <c r="B1841"/>
      <c r="C1841"/>
      <c r="D1841" s="65"/>
      <c r="E1841" s="65"/>
      <c r="F1841" s="8"/>
      <c r="G1841" s="241"/>
      <c r="H1841" s="242"/>
      <c r="I1841"/>
      <c r="J1841"/>
      <c r="K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</row>
    <row r="1842" spans="2:147" s="9" customFormat="1" x14ac:dyDescent="0.2">
      <c r="B1842"/>
      <c r="C1842"/>
      <c r="D1842" s="65"/>
      <c r="E1842" s="65"/>
      <c r="F1842" s="8"/>
      <c r="G1842" s="241"/>
      <c r="H1842" s="242"/>
      <c r="I1842"/>
      <c r="J1842"/>
      <c r="K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</row>
    <row r="1843" spans="2:147" s="9" customFormat="1" x14ac:dyDescent="0.2">
      <c r="B1843"/>
      <c r="C1843"/>
      <c r="D1843" s="65"/>
      <c r="E1843" s="65"/>
      <c r="F1843" s="8"/>
      <c r="G1843" s="241"/>
      <c r="H1843" s="242"/>
      <c r="I1843"/>
      <c r="J1843"/>
      <c r="K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</row>
    <row r="1844" spans="2:147" s="9" customFormat="1" x14ac:dyDescent="0.2">
      <c r="B1844"/>
      <c r="C1844"/>
      <c r="D1844" s="65"/>
      <c r="E1844" s="65"/>
      <c r="F1844" s="8"/>
      <c r="G1844" s="241"/>
      <c r="H1844" s="242"/>
      <c r="I1844"/>
      <c r="J1844"/>
      <c r="K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</row>
    <row r="1845" spans="2:147" s="9" customFormat="1" x14ac:dyDescent="0.2">
      <c r="B1845"/>
      <c r="C1845"/>
      <c r="D1845" s="65"/>
      <c r="E1845" s="65"/>
      <c r="F1845" s="8"/>
      <c r="G1845" s="241"/>
      <c r="H1845" s="242"/>
      <c r="I1845"/>
      <c r="J1845"/>
      <c r="K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</row>
    <row r="1846" spans="2:147" s="9" customFormat="1" x14ac:dyDescent="0.2">
      <c r="B1846"/>
      <c r="C1846"/>
      <c r="D1846" s="65"/>
      <c r="E1846" s="65"/>
      <c r="F1846" s="8"/>
      <c r="G1846" s="241"/>
      <c r="H1846" s="242"/>
      <c r="I1846"/>
      <c r="J1846"/>
      <c r="K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</row>
    <row r="1847" spans="2:147" s="9" customFormat="1" x14ac:dyDescent="0.2">
      <c r="B1847"/>
      <c r="C1847"/>
      <c r="D1847" s="65"/>
      <c r="E1847" s="65"/>
      <c r="F1847" s="8"/>
      <c r="G1847" s="241"/>
      <c r="H1847" s="242"/>
      <c r="I1847"/>
      <c r="J1847"/>
      <c r="K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</row>
    <row r="1848" spans="2:147" s="9" customFormat="1" x14ac:dyDescent="0.2">
      <c r="B1848"/>
      <c r="C1848"/>
      <c r="D1848" s="65"/>
      <c r="E1848" s="65"/>
      <c r="F1848" s="8"/>
      <c r="G1848" s="241"/>
      <c r="H1848" s="242"/>
      <c r="I1848"/>
      <c r="J1848"/>
      <c r="K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</row>
    <row r="1849" spans="2:147" s="9" customFormat="1" x14ac:dyDescent="0.2">
      <c r="B1849"/>
      <c r="C1849"/>
      <c r="D1849" s="65"/>
      <c r="E1849" s="65"/>
      <c r="F1849" s="8"/>
      <c r="G1849" s="241"/>
      <c r="H1849" s="242"/>
      <c r="I1849"/>
      <c r="J1849"/>
      <c r="K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</row>
    <row r="1850" spans="2:147" s="9" customFormat="1" x14ac:dyDescent="0.2">
      <c r="B1850"/>
      <c r="C1850"/>
      <c r="D1850" s="65"/>
      <c r="E1850" s="65"/>
      <c r="F1850" s="8"/>
      <c r="G1850" s="241"/>
      <c r="H1850" s="242"/>
      <c r="I1850"/>
      <c r="J1850"/>
      <c r="K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</row>
    <row r="1851" spans="2:147" s="9" customFormat="1" x14ac:dyDescent="0.2">
      <c r="B1851"/>
      <c r="C1851"/>
      <c r="D1851" s="65"/>
      <c r="E1851" s="65"/>
      <c r="F1851" s="8"/>
      <c r="G1851" s="241"/>
      <c r="H1851" s="242"/>
      <c r="I1851"/>
      <c r="J1851"/>
      <c r="K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</row>
    <row r="1852" spans="2:147" s="9" customFormat="1" x14ac:dyDescent="0.2">
      <c r="B1852"/>
      <c r="C1852"/>
      <c r="D1852" s="65"/>
      <c r="E1852" s="65"/>
      <c r="F1852" s="8"/>
      <c r="G1852" s="241"/>
      <c r="H1852" s="242"/>
      <c r="I1852"/>
      <c r="J1852"/>
      <c r="K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</row>
    <row r="1853" spans="2:147" s="9" customFormat="1" x14ac:dyDescent="0.2">
      <c r="B1853"/>
      <c r="C1853"/>
      <c r="D1853" s="65"/>
      <c r="E1853" s="65"/>
      <c r="F1853" s="8"/>
      <c r="G1853" s="241"/>
      <c r="H1853" s="242"/>
      <c r="I1853"/>
      <c r="J1853"/>
      <c r="K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</row>
    <row r="1854" spans="2:147" s="9" customFormat="1" x14ac:dyDescent="0.2">
      <c r="B1854"/>
      <c r="C1854"/>
      <c r="D1854" s="65"/>
      <c r="E1854" s="65"/>
      <c r="F1854" s="8"/>
      <c r="G1854" s="241"/>
      <c r="H1854" s="242"/>
      <c r="I1854"/>
      <c r="J1854"/>
      <c r="K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</row>
    <row r="1855" spans="2:147" s="9" customFormat="1" x14ac:dyDescent="0.2">
      <c r="B1855"/>
      <c r="C1855"/>
      <c r="D1855" s="65"/>
      <c r="E1855" s="65"/>
      <c r="F1855" s="8"/>
      <c r="G1855" s="241"/>
      <c r="H1855" s="242"/>
      <c r="I1855"/>
      <c r="J1855"/>
      <c r="K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</row>
    <row r="1856" spans="2:147" s="9" customFormat="1" x14ac:dyDescent="0.2">
      <c r="B1856"/>
      <c r="C1856"/>
      <c r="D1856" s="65"/>
      <c r="E1856" s="65"/>
      <c r="F1856" s="8"/>
      <c r="G1856" s="241"/>
      <c r="H1856" s="242"/>
      <c r="I1856"/>
      <c r="J1856"/>
      <c r="K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</row>
    <row r="1857" spans="2:147" s="9" customFormat="1" x14ac:dyDescent="0.2">
      <c r="B1857"/>
      <c r="C1857"/>
      <c r="D1857" s="65"/>
      <c r="E1857" s="65"/>
      <c r="F1857" s="8"/>
      <c r="G1857" s="241"/>
      <c r="H1857" s="242"/>
      <c r="I1857"/>
      <c r="J1857"/>
      <c r="K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</row>
    <row r="1858" spans="2:147" s="9" customFormat="1" x14ac:dyDescent="0.2">
      <c r="B1858"/>
      <c r="C1858"/>
      <c r="D1858" s="65"/>
      <c r="E1858" s="65"/>
      <c r="F1858" s="8"/>
      <c r="G1858" s="241"/>
      <c r="H1858" s="242"/>
      <c r="I1858"/>
      <c r="J1858"/>
      <c r="K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</row>
    <row r="1859" spans="2:147" s="9" customFormat="1" x14ac:dyDescent="0.2">
      <c r="B1859"/>
      <c r="C1859"/>
      <c r="D1859" s="65"/>
      <c r="E1859" s="65"/>
      <c r="F1859" s="8"/>
      <c r="G1859" s="241"/>
      <c r="H1859" s="242"/>
      <c r="I1859"/>
      <c r="J1859"/>
      <c r="K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</row>
    <row r="1860" spans="2:147" s="9" customFormat="1" x14ac:dyDescent="0.2">
      <c r="B1860"/>
      <c r="C1860"/>
      <c r="D1860" s="65"/>
      <c r="E1860" s="65"/>
      <c r="F1860" s="8"/>
      <c r="G1860" s="241"/>
      <c r="H1860" s="242"/>
      <c r="I1860"/>
      <c r="J1860"/>
      <c r="K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</row>
    <row r="1861" spans="2:147" s="9" customFormat="1" x14ac:dyDescent="0.2">
      <c r="B1861"/>
      <c r="C1861"/>
      <c r="D1861" s="65"/>
      <c r="E1861" s="65"/>
      <c r="F1861" s="8"/>
      <c r="G1861" s="241"/>
      <c r="H1861" s="242"/>
      <c r="I1861"/>
      <c r="J1861"/>
      <c r="K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</row>
    <row r="1862" spans="2:147" s="9" customFormat="1" x14ac:dyDescent="0.2">
      <c r="B1862"/>
      <c r="C1862"/>
      <c r="D1862" s="65"/>
      <c r="E1862" s="65"/>
      <c r="F1862" s="8"/>
      <c r="G1862" s="241"/>
      <c r="H1862" s="242"/>
      <c r="I1862"/>
      <c r="J1862"/>
      <c r="K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</row>
    <row r="1863" spans="2:147" s="9" customFormat="1" x14ac:dyDescent="0.2">
      <c r="B1863"/>
      <c r="C1863"/>
      <c r="D1863" s="65"/>
      <c r="E1863" s="65"/>
      <c r="F1863" s="8"/>
      <c r="G1863" s="241"/>
      <c r="H1863" s="242"/>
      <c r="I1863"/>
      <c r="J1863"/>
      <c r="K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</row>
    <row r="1864" spans="2:147" s="9" customFormat="1" x14ac:dyDescent="0.2">
      <c r="B1864"/>
      <c r="C1864"/>
      <c r="D1864" s="65"/>
      <c r="E1864" s="65"/>
      <c r="F1864" s="8"/>
      <c r="G1864" s="241"/>
      <c r="H1864" s="242"/>
      <c r="I1864"/>
      <c r="J1864"/>
      <c r="K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</row>
    <row r="1865" spans="2:147" s="9" customFormat="1" x14ac:dyDescent="0.2">
      <c r="B1865"/>
      <c r="C1865"/>
      <c r="D1865" s="65"/>
      <c r="E1865" s="65"/>
      <c r="F1865" s="8"/>
      <c r="G1865" s="241"/>
      <c r="H1865" s="242"/>
      <c r="I1865"/>
      <c r="J1865"/>
      <c r="K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</row>
    <row r="1866" spans="2:147" s="9" customFormat="1" x14ac:dyDescent="0.2">
      <c r="B1866"/>
      <c r="C1866"/>
      <c r="D1866" s="65"/>
      <c r="E1866" s="65"/>
      <c r="F1866" s="8"/>
      <c r="G1866" s="241"/>
      <c r="H1866" s="242"/>
      <c r="I1866"/>
      <c r="J1866"/>
      <c r="K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</row>
    <row r="1867" spans="2:147" s="9" customFormat="1" x14ac:dyDescent="0.2">
      <c r="B1867"/>
      <c r="C1867"/>
      <c r="D1867" s="65"/>
      <c r="E1867" s="65"/>
      <c r="F1867" s="8"/>
      <c r="G1867" s="241"/>
      <c r="H1867" s="242"/>
      <c r="I1867"/>
      <c r="J1867"/>
      <c r="K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</row>
    <row r="1868" spans="2:147" s="9" customFormat="1" x14ac:dyDescent="0.2">
      <c r="B1868"/>
      <c r="C1868"/>
      <c r="D1868" s="65"/>
      <c r="E1868" s="65"/>
      <c r="F1868" s="8"/>
      <c r="G1868" s="241"/>
      <c r="H1868" s="242"/>
      <c r="I1868"/>
      <c r="J1868"/>
      <c r="K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</row>
    <row r="1869" spans="2:147" s="9" customFormat="1" x14ac:dyDescent="0.2">
      <c r="B1869"/>
      <c r="C1869"/>
      <c r="D1869" s="65"/>
      <c r="E1869" s="65"/>
      <c r="F1869" s="8"/>
      <c r="G1869" s="241"/>
      <c r="H1869" s="242"/>
      <c r="I1869"/>
      <c r="J1869"/>
      <c r="K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</row>
    <row r="1870" spans="2:147" s="9" customFormat="1" x14ac:dyDescent="0.2">
      <c r="B1870"/>
      <c r="C1870"/>
      <c r="D1870" s="65"/>
      <c r="E1870" s="65"/>
      <c r="F1870" s="8"/>
      <c r="G1870" s="241"/>
      <c r="H1870" s="242"/>
      <c r="I1870"/>
      <c r="J1870"/>
      <c r="K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</row>
    <row r="1871" spans="2:147" s="9" customFormat="1" x14ac:dyDescent="0.2">
      <c r="B1871"/>
      <c r="C1871"/>
      <c r="D1871" s="65"/>
      <c r="E1871" s="65"/>
      <c r="F1871" s="8"/>
      <c r="G1871" s="241"/>
      <c r="H1871" s="242"/>
      <c r="I1871"/>
      <c r="J1871"/>
      <c r="K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</row>
    <row r="1872" spans="2:147" s="9" customFormat="1" x14ac:dyDescent="0.2">
      <c r="B1872"/>
      <c r="C1872"/>
      <c r="D1872" s="65"/>
      <c r="E1872" s="65"/>
      <c r="F1872" s="8"/>
      <c r="G1872" s="241"/>
      <c r="H1872" s="242"/>
      <c r="I1872"/>
      <c r="J1872"/>
      <c r="K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</row>
    <row r="1873" spans="2:147" s="9" customFormat="1" x14ac:dyDescent="0.2">
      <c r="B1873"/>
      <c r="C1873"/>
      <c r="D1873" s="65"/>
      <c r="E1873" s="65"/>
      <c r="F1873" s="8"/>
      <c r="G1873" s="241"/>
      <c r="H1873" s="242"/>
      <c r="I1873"/>
      <c r="J1873"/>
      <c r="K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</row>
    <row r="1874" spans="2:147" s="9" customFormat="1" x14ac:dyDescent="0.2">
      <c r="B1874"/>
      <c r="C1874"/>
      <c r="D1874" s="65"/>
      <c r="E1874" s="65"/>
      <c r="F1874" s="8"/>
      <c r="G1874" s="241"/>
      <c r="H1874" s="242"/>
      <c r="I1874"/>
      <c r="J1874"/>
      <c r="K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</row>
    <row r="1875" spans="2:147" s="9" customFormat="1" x14ac:dyDescent="0.2">
      <c r="B1875"/>
      <c r="C1875"/>
      <c r="D1875" s="65"/>
      <c r="E1875" s="65"/>
      <c r="F1875" s="8"/>
      <c r="G1875" s="241"/>
      <c r="H1875" s="242"/>
      <c r="I1875"/>
      <c r="J1875"/>
      <c r="K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</row>
    <row r="1876" spans="2:147" s="9" customFormat="1" x14ac:dyDescent="0.2">
      <c r="B1876"/>
      <c r="C1876"/>
      <c r="D1876" s="65"/>
      <c r="E1876" s="65"/>
      <c r="F1876" s="8"/>
      <c r="G1876" s="241"/>
      <c r="H1876" s="242"/>
      <c r="I1876"/>
      <c r="J1876"/>
      <c r="K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</row>
    <row r="1877" spans="2:147" s="9" customFormat="1" x14ac:dyDescent="0.2">
      <c r="B1877"/>
      <c r="C1877"/>
      <c r="D1877" s="65"/>
      <c r="E1877" s="65"/>
      <c r="F1877" s="8"/>
      <c r="G1877" s="241"/>
      <c r="H1877" s="242"/>
      <c r="I1877"/>
      <c r="J1877"/>
      <c r="K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</row>
    <row r="1878" spans="2:147" s="9" customFormat="1" x14ac:dyDescent="0.2">
      <c r="B1878"/>
      <c r="C1878"/>
      <c r="D1878" s="65"/>
      <c r="E1878" s="65"/>
      <c r="F1878" s="8"/>
      <c r="G1878" s="241"/>
      <c r="H1878" s="242"/>
      <c r="I1878"/>
      <c r="J1878"/>
      <c r="K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</row>
    <row r="1879" spans="2:147" s="9" customFormat="1" x14ac:dyDescent="0.2">
      <c r="B1879"/>
      <c r="C1879"/>
      <c r="D1879" s="65"/>
      <c r="E1879" s="65"/>
      <c r="F1879" s="8"/>
      <c r="G1879" s="241"/>
      <c r="H1879" s="242"/>
      <c r="I1879"/>
      <c r="J1879"/>
      <c r="K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</row>
    <row r="1880" spans="2:147" s="9" customFormat="1" x14ac:dyDescent="0.2">
      <c r="B1880"/>
      <c r="C1880"/>
      <c r="D1880" s="65"/>
      <c r="E1880" s="65"/>
      <c r="F1880" s="8"/>
      <c r="G1880" s="241"/>
      <c r="H1880" s="242"/>
      <c r="I1880"/>
      <c r="J1880"/>
      <c r="K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</row>
    <row r="1881" spans="2:147" s="9" customFormat="1" x14ac:dyDescent="0.2">
      <c r="B1881"/>
      <c r="C1881"/>
      <c r="D1881" s="65"/>
      <c r="E1881" s="65"/>
      <c r="F1881" s="8"/>
      <c r="G1881" s="241"/>
      <c r="H1881" s="242"/>
      <c r="I1881"/>
      <c r="J1881"/>
      <c r="K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</row>
    <row r="1882" spans="2:147" s="9" customFormat="1" x14ac:dyDescent="0.2">
      <c r="B1882"/>
      <c r="C1882"/>
      <c r="D1882" s="65"/>
      <c r="E1882" s="65"/>
      <c r="F1882" s="8"/>
      <c r="G1882" s="241"/>
      <c r="H1882" s="242"/>
      <c r="I1882"/>
      <c r="J1882"/>
      <c r="K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</row>
    <row r="1883" spans="2:147" s="9" customFormat="1" x14ac:dyDescent="0.2">
      <c r="B1883"/>
      <c r="C1883"/>
      <c r="D1883" s="65"/>
      <c r="E1883" s="65"/>
      <c r="F1883" s="8"/>
      <c r="G1883" s="241"/>
      <c r="H1883" s="242"/>
      <c r="I1883"/>
      <c r="J1883"/>
      <c r="K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</row>
    <row r="1884" spans="2:147" s="9" customFormat="1" x14ac:dyDescent="0.2">
      <c r="B1884"/>
      <c r="C1884"/>
      <c r="D1884" s="65"/>
      <c r="E1884" s="65"/>
      <c r="F1884" s="8"/>
      <c r="G1884" s="241"/>
      <c r="H1884" s="242"/>
      <c r="I1884"/>
      <c r="J1884"/>
      <c r="K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</row>
    <row r="1885" spans="2:147" s="9" customFormat="1" x14ac:dyDescent="0.2">
      <c r="B1885"/>
      <c r="C1885"/>
      <c r="D1885" s="65"/>
      <c r="E1885" s="65"/>
      <c r="F1885" s="8"/>
      <c r="G1885" s="241"/>
      <c r="H1885" s="242"/>
      <c r="I1885"/>
      <c r="J1885"/>
      <c r="K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</row>
    <row r="1886" spans="2:147" s="9" customFormat="1" x14ac:dyDescent="0.2">
      <c r="B1886"/>
      <c r="C1886"/>
      <c r="D1886" s="65"/>
      <c r="E1886" s="65"/>
      <c r="F1886" s="8"/>
      <c r="G1886" s="241"/>
      <c r="H1886" s="242"/>
      <c r="I1886"/>
      <c r="J1886"/>
      <c r="K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</row>
    <row r="1887" spans="2:147" s="9" customFormat="1" x14ac:dyDescent="0.2">
      <c r="B1887"/>
      <c r="C1887"/>
      <c r="D1887" s="65"/>
      <c r="E1887" s="65"/>
      <c r="F1887" s="8"/>
      <c r="G1887" s="241"/>
      <c r="H1887" s="242"/>
      <c r="I1887"/>
      <c r="J1887"/>
      <c r="K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</row>
    <row r="1888" spans="2:147" s="9" customFormat="1" x14ac:dyDescent="0.2">
      <c r="B1888"/>
      <c r="C1888"/>
      <c r="D1888" s="65"/>
      <c r="E1888" s="65"/>
      <c r="F1888" s="8"/>
      <c r="G1888" s="241"/>
      <c r="H1888" s="242"/>
      <c r="I1888"/>
      <c r="J1888"/>
      <c r="K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</row>
    <row r="1889" spans="2:147" s="9" customFormat="1" x14ac:dyDescent="0.2">
      <c r="B1889"/>
      <c r="C1889"/>
      <c r="D1889" s="65"/>
      <c r="E1889" s="65"/>
      <c r="F1889" s="8"/>
      <c r="G1889" s="241"/>
      <c r="H1889" s="242"/>
      <c r="I1889"/>
      <c r="J1889"/>
      <c r="K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</row>
    <row r="1890" spans="2:147" s="9" customFormat="1" x14ac:dyDescent="0.2">
      <c r="B1890"/>
      <c r="C1890"/>
      <c r="D1890" s="65"/>
      <c r="E1890" s="65"/>
      <c r="F1890" s="8"/>
      <c r="G1890" s="241"/>
      <c r="H1890" s="242"/>
      <c r="I1890"/>
      <c r="J1890"/>
      <c r="K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</row>
    <row r="1891" spans="2:147" s="9" customFormat="1" x14ac:dyDescent="0.2">
      <c r="B1891"/>
      <c r="C1891"/>
      <c r="D1891" s="65"/>
      <c r="E1891" s="65"/>
      <c r="F1891" s="8"/>
      <c r="G1891" s="241"/>
      <c r="H1891" s="242"/>
      <c r="I1891"/>
      <c r="J1891"/>
      <c r="K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</row>
    <row r="1892" spans="2:147" s="9" customFormat="1" x14ac:dyDescent="0.2">
      <c r="B1892"/>
      <c r="C1892"/>
      <c r="D1892" s="65"/>
      <c r="E1892" s="65"/>
      <c r="F1892" s="8"/>
      <c r="G1892" s="241"/>
      <c r="H1892" s="242"/>
      <c r="I1892"/>
      <c r="J1892"/>
      <c r="K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</row>
    <row r="1893" spans="2:147" s="9" customFormat="1" x14ac:dyDescent="0.2">
      <c r="B1893"/>
      <c r="C1893"/>
      <c r="D1893" s="65"/>
      <c r="E1893" s="65"/>
      <c r="F1893" s="8"/>
      <c r="G1893" s="241"/>
      <c r="H1893" s="242"/>
      <c r="I1893"/>
      <c r="J1893"/>
      <c r="K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</row>
    <row r="1894" spans="2:147" s="9" customFormat="1" x14ac:dyDescent="0.2">
      <c r="B1894"/>
      <c r="C1894"/>
      <c r="D1894" s="65"/>
      <c r="E1894" s="65"/>
      <c r="F1894" s="8"/>
      <c r="G1894" s="241"/>
      <c r="H1894" s="242"/>
      <c r="I1894"/>
      <c r="J1894"/>
      <c r="K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</row>
    <row r="1895" spans="2:147" s="9" customFormat="1" x14ac:dyDescent="0.2">
      <c r="B1895"/>
      <c r="C1895"/>
      <c r="D1895" s="65"/>
      <c r="E1895" s="65"/>
      <c r="F1895" s="8"/>
      <c r="G1895" s="241"/>
      <c r="H1895" s="242"/>
      <c r="I1895"/>
      <c r="J1895"/>
      <c r="K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</row>
    <row r="1896" spans="2:147" s="9" customFormat="1" x14ac:dyDescent="0.2">
      <c r="B1896"/>
      <c r="C1896"/>
      <c r="D1896" s="65"/>
      <c r="E1896" s="65"/>
      <c r="F1896" s="8"/>
      <c r="G1896" s="241"/>
      <c r="H1896" s="242"/>
      <c r="I1896"/>
      <c r="J1896"/>
      <c r="K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</row>
    <row r="1897" spans="2:147" s="9" customFormat="1" x14ac:dyDescent="0.2">
      <c r="B1897"/>
      <c r="C1897"/>
      <c r="D1897" s="65"/>
      <c r="E1897" s="65"/>
      <c r="F1897" s="8"/>
      <c r="G1897" s="241"/>
      <c r="H1897" s="242"/>
      <c r="I1897"/>
      <c r="J1897"/>
      <c r="K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</row>
    <row r="1898" spans="2:147" s="9" customFormat="1" x14ac:dyDescent="0.2">
      <c r="B1898"/>
      <c r="C1898"/>
      <c r="D1898" s="65"/>
      <c r="E1898" s="65"/>
      <c r="F1898" s="8"/>
      <c r="G1898" s="241"/>
      <c r="H1898" s="242"/>
      <c r="I1898"/>
      <c r="J1898"/>
      <c r="K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</row>
    <row r="1899" spans="2:147" s="9" customFormat="1" x14ac:dyDescent="0.2">
      <c r="B1899"/>
      <c r="C1899"/>
      <c r="D1899" s="65"/>
      <c r="E1899" s="65"/>
      <c r="F1899" s="8"/>
      <c r="G1899" s="241"/>
      <c r="H1899" s="242"/>
      <c r="I1899"/>
      <c r="J1899"/>
      <c r="K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</row>
    <row r="1900" spans="2:147" s="9" customFormat="1" x14ac:dyDescent="0.2">
      <c r="B1900"/>
      <c r="C1900"/>
      <c r="D1900" s="65"/>
      <c r="E1900" s="65"/>
      <c r="F1900" s="8"/>
      <c r="G1900" s="241"/>
      <c r="H1900" s="242"/>
      <c r="I1900"/>
      <c r="J1900"/>
      <c r="K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</row>
    <row r="1901" spans="2:147" s="9" customFormat="1" x14ac:dyDescent="0.2">
      <c r="B1901"/>
      <c r="C1901"/>
      <c r="D1901" s="65"/>
      <c r="E1901" s="65"/>
      <c r="F1901" s="8"/>
      <c r="G1901" s="241"/>
      <c r="H1901" s="242"/>
      <c r="I1901"/>
      <c r="J1901"/>
      <c r="K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</row>
    <row r="1902" spans="2:147" s="9" customFormat="1" x14ac:dyDescent="0.2">
      <c r="B1902"/>
      <c r="C1902"/>
      <c r="D1902" s="65"/>
      <c r="E1902" s="65"/>
      <c r="F1902" s="8"/>
      <c r="G1902" s="241"/>
      <c r="H1902" s="242"/>
      <c r="I1902"/>
      <c r="J1902"/>
      <c r="K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</row>
    <row r="1903" spans="2:147" s="9" customFormat="1" x14ac:dyDescent="0.2">
      <c r="B1903"/>
      <c r="C1903"/>
      <c r="D1903" s="65"/>
      <c r="E1903" s="65"/>
      <c r="F1903" s="8"/>
      <c r="G1903" s="241"/>
      <c r="H1903" s="242"/>
      <c r="I1903"/>
      <c r="J1903"/>
      <c r="K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</row>
    <row r="1904" spans="2:147" s="9" customFormat="1" x14ac:dyDescent="0.2">
      <c r="B1904"/>
      <c r="C1904"/>
      <c r="D1904" s="65"/>
      <c r="E1904" s="65"/>
      <c r="F1904" s="8"/>
      <c r="G1904" s="241"/>
      <c r="H1904" s="242"/>
      <c r="I1904"/>
      <c r="J1904"/>
      <c r="K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</row>
    <row r="1905" spans="2:147" s="9" customFormat="1" x14ac:dyDescent="0.2">
      <c r="B1905"/>
      <c r="C1905"/>
      <c r="D1905" s="65"/>
      <c r="E1905" s="65"/>
      <c r="F1905" s="8"/>
      <c r="G1905" s="241"/>
      <c r="H1905" s="242"/>
      <c r="I1905"/>
      <c r="J1905"/>
      <c r="K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</row>
    <row r="1906" spans="2:147" s="9" customFormat="1" x14ac:dyDescent="0.2">
      <c r="B1906"/>
      <c r="C1906"/>
      <c r="D1906" s="65"/>
      <c r="E1906" s="65"/>
      <c r="F1906" s="8"/>
      <c r="G1906" s="241"/>
      <c r="H1906" s="242"/>
      <c r="I1906"/>
      <c r="J1906"/>
      <c r="K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</row>
    <row r="1907" spans="2:147" s="9" customFormat="1" x14ac:dyDescent="0.2">
      <c r="B1907"/>
      <c r="C1907"/>
      <c r="D1907" s="65"/>
      <c r="E1907" s="65"/>
      <c r="F1907" s="8"/>
      <c r="G1907" s="241"/>
      <c r="H1907" s="242"/>
      <c r="I1907"/>
      <c r="J1907"/>
      <c r="K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</row>
    <row r="1908" spans="2:147" s="9" customFormat="1" x14ac:dyDescent="0.2">
      <c r="B1908"/>
      <c r="C1908"/>
      <c r="D1908" s="65"/>
      <c r="E1908" s="65"/>
      <c r="F1908" s="8"/>
      <c r="G1908" s="241"/>
      <c r="H1908" s="242"/>
      <c r="I1908"/>
      <c r="J1908"/>
      <c r="K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</row>
    <row r="1909" spans="2:147" s="9" customFormat="1" x14ac:dyDescent="0.2">
      <c r="B1909"/>
      <c r="C1909"/>
      <c r="D1909" s="65"/>
      <c r="E1909" s="65"/>
      <c r="F1909" s="8"/>
      <c r="G1909" s="241"/>
      <c r="H1909" s="242"/>
      <c r="I1909"/>
      <c r="J1909"/>
      <c r="K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</row>
    <row r="1910" spans="2:147" s="9" customFormat="1" x14ac:dyDescent="0.2">
      <c r="B1910"/>
      <c r="C1910"/>
      <c r="D1910" s="65"/>
      <c r="E1910" s="65"/>
      <c r="F1910" s="8"/>
      <c r="G1910" s="241"/>
      <c r="H1910" s="242"/>
      <c r="I1910"/>
      <c r="J1910"/>
      <c r="K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</row>
    <row r="1911" spans="2:147" s="9" customFormat="1" x14ac:dyDescent="0.2">
      <c r="B1911"/>
      <c r="C1911"/>
      <c r="D1911" s="65"/>
      <c r="E1911" s="65"/>
      <c r="F1911" s="8"/>
      <c r="G1911" s="241"/>
      <c r="H1911" s="242"/>
      <c r="I1911"/>
      <c r="J1911"/>
      <c r="K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</row>
    <row r="1912" spans="2:147" s="9" customFormat="1" x14ac:dyDescent="0.2">
      <c r="B1912"/>
      <c r="C1912"/>
      <c r="D1912" s="65"/>
      <c r="E1912" s="65"/>
      <c r="F1912" s="8"/>
      <c r="G1912" s="241"/>
      <c r="H1912" s="242"/>
      <c r="I1912"/>
      <c r="J1912"/>
      <c r="K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</row>
    <row r="1913" spans="2:147" s="9" customFormat="1" x14ac:dyDescent="0.2">
      <c r="B1913"/>
      <c r="C1913"/>
      <c r="D1913" s="65"/>
      <c r="E1913" s="65"/>
      <c r="F1913" s="8"/>
      <c r="G1913" s="241"/>
      <c r="H1913" s="242"/>
      <c r="I1913"/>
      <c r="J1913"/>
      <c r="K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</row>
    <row r="1914" spans="2:147" s="9" customFormat="1" x14ac:dyDescent="0.2">
      <c r="B1914"/>
      <c r="C1914"/>
      <c r="D1914" s="65"/>
      <c r="E1914" s="65"/>
      <c r="F1914" s="8"/>
      <c r="G1914" s="241"/>
      <c r="H1914" s="242"/>
      <c r="I1914"/>
      <c r="J1914"/>
      <c r="K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</row>
    <row r="1915" spans="2:147" s="9" customFormat="1" x14ac:dyDescent="0.2">
      <c r="B1915"/>
      <c r="C1915"/>
      <c r="D1915" s="65"/>
      <c r="E1915" s="65"/>
      <c r="F1915" s="8"/>
      <c r="G1915" s="241"/>
      <c r="H1915" s="242"/>
      <c r="I1915"/>
      <c r="J1915"/>
      <c r="K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</row>
    <row r="1916" spans="2:147" s="9" customFormat="1" x14ac:dyDescent="0.2">
      <c r="B1916"/>
      <c r="C1916"/>
      <c r="D1916" s="65"/>
      <c r="E1916" s="65"/>
      <c r="F1916" s="8"/>
      <c r="G1916" s="241"/>
      <c r="H1916" s="242"/>
      <c r="I1916"/>
      <c r="J1916"/>
      <c r="K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</row>
    <row r="1917" spans="2:147" s="9" customFormat="1" x14ac:dyDescent="0.2">
      <c r="B1917"/>
      <c r="C1917"/>
      <c r="D1917" s="65"/>
      <c r="E1917" s="65"/>
      <c r="F1917" s="8"/>
      <c r="G1917" s="241"/>
      <c r="H1917" s="242"/>
      <c r="I1917"/>
      <c r="J1917"/>
      <c r="K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</row>
    <row r="1918" spans="2:147" s="9" customFormat="1" x14ac:dyDescent="0.2">
      <c r="B1918"/>
      <c r="C1918"/>
      <c r="D1918" s="65"/>
      <c r="E1918" s="65"/>
      <c r="F1918" s="8"/>
      <c r="G1918" s="241"/>
      <c r="H1918" s="242"/>
      <c r="I1918"/>
      <c r="J1918"/>
      <c r="K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</row>
    <row r="1919" spans="2:147" s="9" customFormat="1" x14ac:dyDescent="0.2">
      <c r="B1919"/>
      <c r="C1919"/>
      <c r="D1919" s="65"/>
      <c r="E1919" s="65"/>
      <c r="F1919" s="8"/>
      <c r="G1919" s="241"/>
      <c r="H1919" s="242"/>
      <c r="I1919"/>
      <c r="J1919"/>
      <c r="K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</row>
    <row r="1920" spans="2:147" s="9" customFormat="1" x14ac:dyDescent="0.2">
      <c r="B1920"/>
      <c r="C1920"/>
      <c r="D1920" s="65"/>
      <c r="E1920" s="65"/>
      <c r="F1920" s="8"/>
      <c r="G1920" s="241"/>
      <c r="H1920" s="242"/>
      <c r="I1920"/>
      <c r="J1920"/>
      <c r="K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</row>
    <row r="1921" spans="2:147" s="9" customFormat="1" x14ac:dyDescent="0.2">
      <c r="B1921"/>
      <c r="C1921"/>
      <c r="D1921" s="65"/>
      <c r="E1921" s="65"/>
      <c r="F1921" s="8"/>
      <c r="G1921" s="241"/>
      <c r="H1921" s="242"/>
      <c r="I1921"/>
      <c r="J1921"/>
      <c r="K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</row>
    <row r="1922" spans="2:147" s="9" customFormat="1" x14ac:dyDescent="0.2">
      <c r="B1922"/>
      <c r="C1922"/>
      <c r="D1922" s="65"/>
      <c r="E1922" s="65"/>
      <c r="F1922" s="8"/>
      <c r="G1922" s="241"/>
      <c r="H1922" s="242"/>
      <c r="I1922"/>
      <c r="J1922"/>
      <c r="K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</row>
    <row r="1923" spans="2:147" s="9" customFormat="1" x14ac:dyDescent="0.2">
      <c r="B1923"/>
      <c r="C1923"/>
      <c r="D1923" s="65"/>
      <c r="E1923" s="65"/>
      <c r="F1923" s="8"/>
      <c r="G1923" s="241"/>
      <c r="H1923" s="242"/>
      <c r="I1923"/>
      <c r="J1923"/>
      <c r="K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</row>
    <row r="1924" spans="2:147" s="9" customFormat="1" x14ac:dyDescent="0.2">
      <c r="B1924"/>
      <c r="C1924"/>
      <c r="D1924" s="65"/>
      <c r="E1924" s="65"/>
      <c r="F1924" s="8"/>
      <c r="G1924" s="241"/>
      <c r="H1924" s="242"/>
      <c r="I1924"/>
      <c r="J1924"/>
      <c r="K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</row>
    <row r="1925" spans="2:147" s="9" customFormat="1" x14ac:dyDescent="0.2">
      <c r="B1925"/>
      <c r="C1925"/>
      <c r="D1925" s="65"/>
      <c r="E1925" s="65"/>
      <c r="F1925" s="8"/>
      <c r="G1925" s="241"/>
      <c r="H1925" s="242"/>
      <c r="I1925"/>
      <c r="J1925"/>
      <c r="K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</row>
    <row r="1926" spans="2:147" s="9" customFormat="1" x14ac:dyDescent="0.2">
      <c r="B1926"/>
      <c r="C1926"/>
      <c r="D1926" s="65"/>
      <c r="E1926" s="65"/>
      <c r="F1926" s="8"/>
      <c r="G1926" s="241"/>
      <c r="H1926" s="242"/>
      <c r="I1926"/>
      <c r="J1926"/>
      <c r="K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</row>
    <row r="1927" spans="2:147" s="9" customFormat="1" x14ac:dyDescent="0.2">
      <c r="B1927"/>
      <c r="C1927"/>
      <c r="D1927" s="65"/>
      <c r="E1927" s="65"/>
      <c r="F1927" s="8"/>
      <c r="G1927" s="241"/>
      <c r="H1927" s="242"/>
      <c r="I1927"/>
      <c r="J1927"/>
      <c r="K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</row>
    <row r="1928" spans="2:147" s="9" customFormat="1" x14ac:dyDescent="0.2">
      <c r="B1928"/>
      <c r="C1928"/>
      <c r="D1928" s="65"/>
      <c r="E1928" s="65"/>
      <c r="F1928" s="8"/>
      <c r="G1928" s="241"/>
      <c r="H1928" s="242"/>
      <c r="I1928"/>
      <c r="J1928"/>
      <c r="K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</row>
    <row r="1929" spans="2:147" s="9" customFormat="1" x14ac:dyDescent="0.2">
      <c r="B1929"/>
      <c r="C1929"/>
      <c r="D1929" s="65"/>
      <c r="E1929" s="65"/>
      <c r="F1929" s="8"/>
      <c r="G1929" s="241"/>
      <c r="H1929" s="242"/>
      <c r="I1929"/>
      <c r="J1929"/>
      <c r="K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</row>
    <row r="1930" spans="2:147" s="9" customFormat="1" x14ac:dyDescent="0.2">
      <c r="B1930"/>
      <c r="C1930"/>
      <c r="D1930" s="65"/>
      <c r="E1930" s="65"/>
      <c r="F1930" s="8"/>
      <c r="G1930" s="241"/>
      <c r="H1930" s="242"/>
      <c r="I1930"/>
      <c r="J1930"/>
      <c r="K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</row>
    <row r="1931" spans="2:147" s="9" customFormat="1" x14ac:dyDescent="0.2">
      <c r="B1931"/>
      <c r="C1931"/>
      <c r="D1931" s="65"/>
      <c r="E1931" s="65"/>
      <c r="F1931" s="8"/>
      <c r="G1931" s="241"/>
      <c r="H1931" s="242"/>
      <c r="I1931"/>
      <c r="J1931"/>
      <c r="K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</row>
    <row r="1932" spans="2:147" s="9" customFormat="1" x14ac:dyDescent="0.2">
      <c r="B1932"/>
      <c r="C1932"/>
      <c r="D1932" s="65"/>
      <c r="E1932" s="65"/>
      <c r="F1932" s="8"/>
      <c r="G1932" s="241"/>
      <c r="H1932" s="242"/>
      <c r="I1932"/>
      <c r="J1932"/>
      <c r="K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</row>
    <row r="1933" spans="2:147" s="9" customFormat="1" x14ac:dyDescent="0.2">
      <c r="B1933"/>
      <c r="C1933"/>
      <c r="D1933" s="65"/>
      <c r="E1933" s="65"/>
      <c r="F1933" s="8"/>
      <c r="G1933" s="241"/>
      <c r="H1933" s="242"/>
      <c r="I1933"/>
      <c r="J1933"/>
      <c r="K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</row>
    <row r="1934" spans="2:147" s="9" customFormat="1" x14ac:dyDescent="0.2">
      <c r="B1934"/>
      <c r="C1934"/>
      <c r="D1934" s="65"/>
      <c r="E1934" s="65"/>
      <c r="F1934" s="8"/>
      <c r="G1934" s="241"/>
      <c r="H1934" s="242"/>
      <c r="I1934"/>
      <c r="J1934"/>
      <c r="K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</row>
    <row r="1935" spans="2:147" s="9" customFormat="1" x14ac:dyDescent="0.2">
      <c r="B1935"/>
      <c r="C1935"/>
      <c r="D1935" s="65"/>
      <c r="E1935" s="65"/>
      <c r="F1935" s="8"/>
      <c r="G1935" s="241"/>
      <c r="H1935" s="242"/>
      <c r="I1935"/>
      <c r="J1935"/>
      <c r="K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</row>
    <row r="1936" spans="2:147" s="9" customFormat="1" x14ac:dyDescent="0.2">
      <c r="B1936"/>
      <c r="C1936"/>
      <c r="D1936" s="65"/>
      <c r="E1936" s="65"/>
      <c r="F1936" s="8"/>
      <c r="G1936" s="241"/>
      <c r="H1936" s="242"/>
      <c r="I1936"/>
      <c r="J1936"/>
      <c r="K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</row>
    <row r="1937" spans="2:147" s="9" customFormat="1" x14ac:dyDescent="0.2">
      <c r="B1937"/>
      <c r="C1937"/>
      <c r="D1937" s="65"/>
      <c r="E1937" s="65"/>
      <c r="F1937" s="8"/>
      <c r="G1937" s="241"/>
      <c r="H1937" s="242"/>
      <c r="I1937"/>
      <c r="J1937"/>
      <c r="K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</row>
    <row r="1938" spans="2:147" s="9" customFormat="1" x14ac:dyDescent="0.2">
      <c r="B1938"/>
      <c r="C1938"/>
      <c r="D1938" s="65"/>
      <c r="E1938" s="65"/>
      <c r="F1938" s="8"/>
      <c r="G1938" s="241"/>
      <c r="H1938" s="242"/>
      <c r="I1938"/>
      <c r="J1938"/>
      <c r="K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</row>
    <row r="1939" spans="2:147" s="9" customFormat="1" x14ac:dyDescent="0.2">
      <c r="B1939"/>
      <c r="C1939"/>
      <c r="D1939" s="65"/>
      <c r="E1939" s="65"/>
      <c r="F1939" s="8"/>
      <c r="G1939" s="241"/>
      <c r="H1939" s="242"/>
      <c r="I1939"/>
      <c r="J1939"/>
      <c r="K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</row>
    <row r="1940" spans="2:147" s="9" customFormat="1" x14ac:dyDescent="0.2">
      <c r="B1940"/>
      <c r="C1940"/>
      <c r="D1940" s="65"/>
      <c r="E1940" s="65"/>
      <c r="F1940" s="8"/>
      <c r="G1940" s="241"/>
      <c r="H1940" s="242"/>
      <c r="I1940"/>
      <c r="J1940"/>
      <c r="K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</row>
    <row r="1941" spans="2:147" s="9" customFormat="1" x14ac:dyDescent="0.2">
      <c r="B1941"/>
      <c r="C1941"/>
      <c r="D1941" s="65"/>
      <c r="E1941" s="65"/>
      <c r="F1941" s="8"/>
      <c r="G1941" s="241"/>
      <c r="H1941" s="242"/>
      <c r="I1941"/>
      <c r="J1941"/>
      <c r="K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</row>
    <row r="1942" spans="2:147" s="9" customFormat="1" x14ac:dyDescent="0.2">
      <c r="B1942"/>
      <c r="C1942"/>
      <c r="D1942" s="65"/>
      <c r="E1942" s="65"/>
      <c r="F1942" s="8"/>
      <c r="G1942" s="241"/>
      <c r="H1942" s="242"/>
      <c r="I1942"/>
      <c r="J1942"/>
      <c r="K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</row>
    <row r="1943" spans="2:147" s="9" customFormat="1" x14ac:dyDescent="0.2">
      <c r="B1943"/>
      <c r="C1943"/>
      <c r="D1943" s="65"/>
      <c r="E1943" s="65"/>
      <c r="F1943" s="8"/>
      <c r="G1943" s="241"/>
      <c r="H1943" s="242"/>
      <c r="I1943"/>
      <c r="J1943"/>
      <c r="K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</row>
    <row r="1944" spans="2:147" s="9" customFormat="1" x14ac:dyDescent="0.2">
      <c r="B1944"/>
      <c r="C1944"/>
      <c r="D1944" s="65"/>
      <c r="E1944" s="65"/>
      <c r="F1944" s="8"/>
      <c r="G1944" s="241"/>
      <c r="H1944" s="242"/>
      <c r="I1944"/>
      <c r="J1944"/>
      <c r="K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</row>
    <row r="1945" spans="2:147" s="9" customFormat="1" x14ac:dyDescent="0.2">
      <c r="B1945"/>
      <c r="C1945"/>
      <c r="D1945" s="65"/>
      <c r="E1945" s="65"/>
      <c r="F1945" s="8"/>
      <c r="G1945" s="241"/>
      <c r="H1945" s="242"/>
      <c r="I1945"/>
      <c r="J1945"/>
      <c r="K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</row>
    <row r="1946" spans="2:147" s="9" customFormat="1" x14ac:dyDescent="0.2">
      <c r="B1946"/>
      <c r="C1946"/>
      <c r="D1946" s="65"/>
      <c r="E1946" s="65"/>
      <c r="F1946" s="8"/>
      <c r="G1946" s="241"/>
      <c r="H1946" s="242"/>
      <c r="I1946"/>
      <c r="J1946"/>
      <c r="K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</row>
    <row r="1947" spans="2:147" s="9" customFormat="1" x14ac:dyDescent="0.2">
      <c r="B1947"/>
      <c r="C1947"/>
      <c r="D1947" s="65"/>
      <c r="E1947" s="65"/>
      <c r="F1947" s="8"/>
      <c r="G1947" s="241"/>
      <c r="H1947" s="242"/>
      <c r="I1947"/>
      <c r="J1947"/>
      <c r="K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</row>
    <row r="1948" spans="2:147" s="9" customFormat="1" x14ac:dyDescent="0.2">
      <c r="B1948"/>
      <c r="C1948"/>
      <c r="D1948" s="65"/>
      <c r="E1948" s="65"/>
      <c r="F1948" s="8"/>
      <c r="G1948" s="241"/>
      <c r="H1948" s="242"/>
      <c r="I1948"/>
      <c r="J1948"/>
      <c r="K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</row>
    <row r="1949" spans="2:147" s="9" customFormat="1" x14ac:dyDescent="0.2">
      <c r="B1949"/>
      <c r="C1949"/>
      <c r="D1949" s="65"/>
      <c r="E1949" s="65"/>
      <c r="F1949" s="8"/>
      <c r="G1949" s="241"/>
      <c r="H1949" s="242"/>
      <c r="I1949"/>
      <c r="J1949"/>
      <c r="K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</row>
    <row r="1950" spans="2:147" s="9" customFormat="1" x14ac:dyDescent="0.2">
      <c r="B1950"/>
      <c r="C1950"/>
      <c r="D1950" s="65"/>
      <c r="E1950" s="65"/>
      <c r="F1950" s="8"/>
      <c r="G1950" s="241"/>
      <c r="H1950" s="242"/>
      <c r="I1950"/>
      <c r="J1950"/>
      <c r="K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</row>
    <row r="1951" spans="2:147" s="9" customFormat="1" x14ac:dyDescent="0.2">
      <c r="B1951"/>
      <c r="C1951"/>
      <c r="D1951" s="65"/>
      <c r="E1951" s="65"/>
      <c r="F1951" s="8"/>
      <c r="G1951" s="241"/>
      <c r="H1951" s="242"/>
      <c r="I1951"/>
      <c r="J1951"/>
      <c r="K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</row>
    <row r="1952" spans="2:147" s="9" customFormat="1" x14ac:dyDescent="0.2">
      <c r="B1952"/>
      <c r="C1952"/>
      <c r="D1952" s="65"/>
      <c r="E1952" s="65"/>
      <c r="F1952" s="8"/>
      <c r="G1952" s="241"/>
      <c r="H1952" s="242"/>
      <c r="I1952"/>
      <c r="J1952"/>
      <c r="K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</row>
    <row r="1953" spans="2:147" s="9" customFormat="1" x14ac:dyDescent="0.2">
      <c r="B1953"/>
      <c r="C1953"/>
      <c r="D1953" s="65"/>
      <c r="E1953" s="65"/>
      <c r="F1953" s="8"/>
      <c r="G1953" s="241"/>
      <c r="H1953" s="242"/>
      <c r="I1953"/>
      <c r="J1953"/>
      <c r="K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</row>
    <row r="1954" spans="2:147" s="9" customFormat="1" x14ac:dyDescent="0.2">
      <c r="B1954"/>
      <c r="C1954"/>
      <c r="D1954" s="65"/>
      <c r="E1954" s="65"/>
      <c r="F1954" s="8"/>
      <c r="G1954" s="241"/>
      <c r="H1954" s="242"/>
      <c r="I1954"/>
      <c r="J1954"/>
      <c r="K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</row>
    <row r="1955" spans="2:147" s="9" customFormat="1" x14ac:dyDescent="0.2">
      <c r="B1955"/>
      <c r="C1955"/>
      <c r="D1955" s="65"/>
      <c r="E1955" s="65"/>
      <c r="F1955" s="8"/>
      <c r="G1955" s="241"/>
      <c r="H1955" s="242"/>
      <c r="I1955"/>
      <c r="J1955"/>
      <c r="K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</row>
    <row r="1956" spans="2:147" s="9" customFormat="1" x14ac:dyDescent="0.2">
      <c r="B1956"/>
      <c r="C1956"/>
      <c r="D1956" s="65"/>
      <c r="E1956" s="65"/>
      <c r="F1956" s="8"/>
      <c r="G1956" s="241"/>
      <c r="H1956" s="242"/>
      <c r="I1956"/>
      <c r="J1956"/>
      <c r="K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</row>
    <row r="1957" spans="2:147" s="9" customFormat="1" x14ac:dyDescent="0.2">
      <c r="B1957"/>
      <c r="C1957"/>
      <c r="D1957" s="65"/>
      <c r="E1957" s="65"/>
      <c r="F1957" s="8"/>
      <c r="G1957" s="241"/>
      <c r="H1957" s="242"/>
      <c r="I1957"/>
      <c r="J1957"/>
      <c r="K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</row>
    <row r="1958" spans="2:147" s="9" customFormat="1" x14ac:dyDescent="0.2">
      <c r="B1958"/>
      <c r="C1958"/>
      <c r="D1958" s="65"/>
      <c r="E1958" s="65"/>
      <c r="F1958" s="8"/>
      <c r="G1958" s="241"/>
      <c r="H1958" s="242"/>
      <c r="I1958"/>
      <c r="J1958"/>
      <c r="K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</row>
    <row r="1959" spans="2:147" s="9" customFormat="1" x14ac:dyDescent="0.2">
      <c r="B1959"/>
      <c r="C1959"/>
      <c r="D1959" s="65"/>
      <c r="E1959" s="65"/>
      <c r="F1959" s="8"/>
      <c r="G1959" s="241"/>
      <c r="H1959" s="242"/>
      <c r="I1959"/>
      <c r="J1959"/>
      <c r="K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</row>
    <row r="1960" spans="2:147" s="9" customFormat="1" x14ac:dyDescent="0.2">
      <c r="B1960"/>
      <c r="C1960"/>
      <c r="D1960" s="65"/>
      <c r="E1960" s="65"/>
      <c r="F1960" s="8"/>
      <c r="G1960" s="241"/>
      <c r="H1960" s="242"/>
      <c r="I1960"/>
      <c r="J1960"/>
      <c r="K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</row>
    <row r="1961" spans="2:147" s="9" customFormat="1" x14ac:dyDescent="0.2">
      <c r="B1961"/>
      <c r="C1961"/>
      <c r="D1961" s="65"/>
      <c r="E1961" s="65"/>
      <c r="F1961" s="8"/>
      <c r="G1961" s="241"/>
      <c r="H1961" s="242"/>
      <c r="I1961"/>
      <c r="J1961"/>
      <c r="K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</row>
    <row r="1962" spans="2:147" s="9" customFormat="1" x14ac:dyDescent="0.2">
      <c r="B1962"/>
      <c r="C1962"/>
      <c r="D1962" s="65"/>
      <c r="E1962" s="65"/>
      <c r="F1962" s="8"/>
      <c r="G1962" s="241"/>
      <c r="H1962" s="242"/>
      <c r="I1962"/>
      <c r="J1962"/>
      <c r="K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</row>
    <row r="1963" spans="2:147" s="9" customFormat="1" x14ac:dyDescent="0.2">
      <c r="B1963"/>
      <c r="C1963"/>
      <c r="D1963" s="65"/>
      <c r="E1963" s="65"/>
      <c r="F1963" s="8"/>
      <c r="G1963" s="241"/>
      <c r="H1963" s="242"/>
      <c r="I1963"/>
      <c r="J1963"/>
      <c r="K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</row>
    <row r="1964" spans="2:147" s="9" customFormat="1" x14ac:dyDescent="0.2">
      <c r="B1964"/>
      <c r="C1964"/>
      <c r="D1964" s="65"/>
      <c r="E1964" s="65"/>
      <c r="F1964" s="8"/>
      <c r="G1964" s="241"/>
      <c r="H1964" s="242"/>
      <c r="I1964"/>
      <c r="J1964"/>
      <c r="K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</row>
    <row r="1965" spans="2:147" s="9" customFormat="1" x14ac:dyDescent="0.2">
      <c r="B1965"/>
      <c r="C1965"/>
      <c r="D1965" s="65"/>
      <c r="E1965" s="65"/>
      <c r="F1965" s="8"/>
      <c r="G1965" s="241"/>
      <c r="H1965" s="242"/>
      <c r="I1965"/>
      <c r="J1965"/>
      <c r="K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</row>
    <row r="1966" spans="2:147" s="9" customFormat="1" x14ac:dyDescent="0.2">
      <c r="B1966"/>
      <c r="C1966"/>
      <c r="D1966" s="65"/>
      <c r="E1966" s="65"/>
      <c r="F1966" s="8"/>
      <c r="G1966" s="241"/>
      <c r="H1966" s="242"/>
      <c r="I1966"/>
      <c r="J1966"/>
      <c r="K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</row>
    <row r="1967" spans="2:147" s="9" customFormat="1" x14ac:dyDescent="0.2">
      <c r="B1967"/>
      <c r="C1967"/>
      <c r="D1967" s="65"/>
      <c r="E1967" s="65"/>
      <c r="F1967" s="8"/>
      <c r="G1967" s="241"/>
      <c r="H1967" s="242"/>
      <c r="I1967"/>
      <c r="J1967"/>
      <c r="K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</row>
    <row r="1968" spans="2:147" s="9" customFormat="1" x14ac:dyDescent="0.2">
      <c r="B1968"/>
      <c r="C1968"/>
      <c r="D1968" s="65"/>
      <c r="E1968" s="65"/>
      <c r="F1968" s="8"/>
      <c r="G1968" s="241"/>
      <c r="H1968" s="242"/>
      <c r="I1968"/>
      <c r="J1968"/>
      <c r="K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</row>
    <row r="1969" spans="2:147" s="9" customFormat="1" x14ac:dyDescent="0.2">
      <c r="B1969"/>
      <c r="C1969"/>
      <c r="D1969" s="65"/>
      <c r="E1969" s="65"/>
      <c r="F1969" s="8"/>
      <c r="G1969" s="241"/>
      <c r="H1969" s="242"/>
      <c r="I1969"/>
      <c r="J1969"/>
      <c r="K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</row>
    <row r="1970" spans="2:147" s="9" customFormat="1" x14ac:dyDescent="0.2">
      <c r="B1970"/>
      <c r="C1970"/>
      <c r="D1970" s="65"/>
      <c r="E1970" s="65"/>
      <c r="F1970" s="8"/>
      <c r="G1970" s="241"/>
      <c r="H1970" s="242"/>
      <c r="I1970"/>
      <c r="J1970"/>
      <c r="K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</row>
    <row r="1971" spans="2:147" s="9" customFormat="1" x14ac:dyDescent="0.2">
      <c r="B1971"/>
      <c r="C1971"/>
      <c r="D1971" s="65"/>
      <c r="E1971" s="65"/>
      <c r="F1971" s="8"/>
      <c r="G1971" s="241"/>
      <c r="H1971" s="242"/>
      <c r="I1971"/>
      <c r="J1971"/>
      <c r="K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</row>
    <row r="1972" spans="2:147" s="9" customFormat="1" x14ac:dyDescent="0.2">
      <c r="B1972"/>
      <c r="C1972"/>
      <c r="D1972" s="65"/>
      <c r="E1972" s="65"/>
      <c r="F1972" s="8"/>
      <c r="G1972" s="241"/>
      <c r="H1972" s="242"/>
      <c r="I1972"/>
      <c r="J1972"/>
      <c r="K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</row>
    <row r="1973" spans="2:147" s="9" customFormat="1" x14ac:dyDescent="0.2">
      <c r="B1973"/>
      <c r="C1973"/>
      <c r="D1973" s="65"/>
      <c r="E1973" s="65"/>
      <c r="F1973" s="8"/>
      <c r="G1973" s="241"/>
      <c r="H1973" s="242"/>
      <c r="I1973"/>
      <c r="J1973"/>
      <c r="K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</row>
    <row r="1974" spans="2:147" s="9" customFormat="1" x14ac:dyDescent="0.2">
      <c r="B1974"/>
      <c r="C1974"/>
      <c r="D1974" s="65"/>
      <c r="E1974" s="65"/>
      <c r="F1974" s="8"/>
      <c r="G1974" s="241"/>
      <c r="H1974" s="242"/>
      <c r="I1974"/>
      <c r="J1974"/>
      <c r="K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</row>
    <row r="1975" spans="2:147" s="9" customFormat="1" x14ac:dyDescent="0.2">
      <c r="B1975"/>
      <c r="C1975"/>
      <c r="D1975" s="65"/>
      <c r="E1975" s="65"/>
      <c r="F1975" s="8"/>
      <c r="G1975" s="241"/>
      <c r="H1975" s="242"/>
      <c r="I1975"/>
      <c r="J1975"/>
      <c r="K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</row>
    <row r="1976" spans="2:147" s="9" customFormat="1" x14ac:dyDescent="0.2">
      <c r="B1976"/>
      <c r="C1976"/>
      <c r="D1976" s="65"/>
      <c r="E1976" s="65"/>
      <c r="F1976" s="8"/>
      <c r="G1976" s="241"/>
      <c r="H1976" s="242"/>
      <c r="I1976"/>
      <c r="J1976"/>
      <c r="K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</row>
    <row r="1977" spans="2:147" s="9" customFormat="1" x14ac:dyDescent="0.2">
      <c r="B1977"/>
      <c r="C1977"/>
      <c r="D1977" s="65"/>
      <c r="E1977" s="65"/>
      <c r="F1977" s="8"/>
      <c r="G1977" s="241"/>
      <c r="H1977" s="242"/>
      <c r="I1977"/>
      <c r="J1977"/>
      <c r="K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</row>
    <row r="1978" spans="2:147" s="9" customFormat="1" x14ac:dyDescent="0.2">
      <c r="B1978"/>
      <c r="C1978"/>
      <c r="D1978" s="65"/>
      <c r="E1978" s="65"/>
      <c r="F1978" s="8"/>
      <c r="G1978" s="241"/>
      <c r="H1978" s="242"/>
      <c r="I1978"/>
      <c r="J1978"/>
      <c r="K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</row>
    <row r="1979" spans="2:147" s="9" customFormat="1" x14ac:dyDescent="0.2">
      <c r="B1979"/>
      <c r="C1979"/>
      <c r="D1979" s="65"/>
      <c r="E1979" s="65"/>
      <c r="F1979" s="8"/>
      <c r="G1979" s="241"/>
      <c r="H1979" s="242"/>
      <c r="I1979"/>
      <c r="J1979"/>
      <c r="K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</row>
    <row r="1980" spans="2:147" s="9" customFormat="1" x14ac:dyDescent="0.2">
      <c r="B1980"/>
      <c r="C1980"/>
      <c r="D1980" s="65"/>
      <c r="E1980" s="65"/>
      <c r="F1980" s="8"/>
      <c r="G1980" s="241"/>
      <c r="H1980" s="242"/>
      <c r="I1980"/>
      <c r="J1980"/>
      <c r="K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</row>
    <row r="1981" spans="2:147" s="9" customFormat="1" x14ac:dyDescent="0.2">
      <c r="B1981"/>
      <c r="C1981"/>
      <c r="D1981" s="65"/>
      <c r="E1981" s="65"/>
      <c r="F1981" s="8"/>
      <c r="G1981" s="241"/>
      <c r="H1981" s="242"/>
      <c r="I1981"/>
      <c r="J1981"/>
      <c r="K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</row>
    <row r="1982" spans="2:147" s="9" customFormat="1" x14ac:dyDescent="0.2">
      <c r="B1982"/>
      <c r="C1982"/>
      <c r="D1982" s="65"/>
      <c r="E1982" s="65"/>
      <c r="F1982" s="8"/>
      <c r="G1982" s="241"/>
      <c r="H1982" s="242"/>
      <c r="I1982"/>
      <c r="J1982"/>
      <c r="K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</row>
    <row r="1983" spans="2:147" s="9" customFormat="1" x14ac:dyDescent="0.2">
      <c r="B1983"/>
      <c r="C1983"/>
      <c r="D1983" s="65"/>
      <c r="E1983" s="65"/>
      <c r="F1983" s="8"/>
      <c r="G1983" s="241"/>
      <c r="H1983" s="242"/>
      <c r="I1983"/>
      <c r="J1983"/>
      <c r="K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</row>
    <row r="1984" spans="2:147" s="9" customFormat="1" x14ac:dyDescent="0.2">
      <c r="B1984"/>
      <c r="C1984"/>
      <c r="D1984" s="65"/>
      <c r="E1984" s="65"/>
      <c r="F1984" s="8"/>
      <c r="G1984" s="241"/>
      <c r="H1984" s="242"/>
      <c r="I1984"/>
      <c r="J1984"/>
      <c r="K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</row>
    <row r="1985" spans="2:147" s="9" customFormat="1" x14ac:dyDescent="0.2">
      <c r="B1985"/>
      <c r="C1985"/>
      <c r="D1985" s="65"/>
      <c r="E1985" s="65"/>
      <c r="F1985" s="8"/>
      <c r="G1985" s="241"/>
      <c r="H1985" s="242"/>
      <c r="I1985"/>
      <c r="J1985"/>
      <c r="K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</row>
    <row r="1986" spans="2:147" s="9" customFormat="1" x14ac:dyDescent="0.2">
      <c r="B1986"/>
      <c r="C1986"/>
      <c r="D1986" s="65"/>
      <c r="E1986" s="65"/>
      <c r="F1986" s="8"/>
      <c r="G1986" s="241"/>
      <c r="H1986" s="242"/>
      <c r="I1986"/>
      <c r="J1986"/>
      <c r="K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</row>
    <row r="1987" spans="2:147" s="9" customFormat="1" x14ac:dyDescent="0.2">
      <c r="B1987"/>
      <c r="C1987"/>
      <c r="D1987" s="65"/>
      <c r="E1987" s="65"/>
      <c r="F1987" s="8"/>
      <c r="G1987" s="241"/>
      <c r="H1987" s="242"/>
      <c r="I1987"/>
      <c r="J1987"/>
      <c r="K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</row>
    <row r="1988" spans="2:147" s="9" customFormat="1" x14ac:dyDescent="0.2">
      <c r="B1988"/>
      <c r="C1988"/>
      <c r="D1988" s="65"/>
      <c r="E1988" s="65"/>
      <c r="F1988" s="8"/>
      <c r="G1988" s="241"/>
      <c r="H1988" s="242"/>
      <c r="I1988"/>
      <c r="J1988"/>
      <c r="K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</row>
    <row r="1989" spans="2:147" s="9" customFormat="1" x14ac:dyDescent="0.2">
      <c r="B1989"/>
      <c r="C1989"/>
      <c r="D1989" s="65"/>
      <c r="E1989" s="65"/>
      <c r="F1989" s="8"/>
      <c r="G1989" s="241"/>
      <c r="H1989" s="242"/>
      <c r="I1989"/>
      <c r="J1989"/>
      <c r="K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</row>
    <row r="1990" spans="2:147" s="9" customFormat="1" x14ac:dyDescent="0.2">
      <c r="B1990"/>
      <c r="C1990"/>
      <c r="D1990" s="65"/>
      <c r="E1990" s="65"/>
      <c r="F1990" s="8"/>
      <c r="G1990" s="241"/>
      <c r="H1990" s="242"/>
      <c r="I1990"/>
      <c r="J1990"/>
      <c r="K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</row>
    <row r="1991" spans="2:147" s="9" customFormat="1" x14ac:dyDescent="0.2">
      <c r="B1991"/>
      <c r="C1991"/>
      <c r="D1991" s="65"/>
      <c r="E1991" s="65"/>
      <c r="F1991" s="8"/>
      <c r="G1991" s="241"/>
      <c r="H1991" s="242"/>
      <c r="I1991"/>
      <c r="J1991"/>
      <c r="K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</row>
    <row r="1992" spans="2:147" s="9" customFormat="1" x14ac:dyDescent="0.2">
      <c r="B1992"/>
      <c r="C1992"/>
      <c r="D1992" s="65"/>
      <c r="E1992" s="65"/>
      <c r="F1992" s="8"/>
      <c r="G1992" s="241"/>
      <c r="H1992" s="242"/>
      <c r="I1992"/>
      <c r="J1992"/>
      <c r="K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</row>
    <row r="1993" spans="2:147" s="9" customFormat="1" x14ac:dyDescent="0.2">
      <c r="B1993"/>
      <c r="C1993"/>
      <c r="D1993" s="65"/>
      <c r="E1993" s="65"/>
      <c r="F1993" s="8"/>
      <c r="G1993" s="241"/>
      <c r="H1993" s="242"/>
      <c r="I1993"/>
      <c r="J1993"/>
      <c r="K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</row>
    <row r="1994" spans="2:147" s="9" customFormat="1" x14ac:dyDescent="0.2">
      <c r="B1994"/>
      <c r="C1994"/>
      <c r="D1994" s="65"/>
      <c r="E1994" s="65"/>
      <c r="F1994" s="8"/>
      <c r="G1994" s="241"/>
      <c r="H1994" s="242"/>
      <c r="I1994"/>
      <c r="J1994"/>
      <c r="K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</row>
    <row r="1995" spans="2:147" s="9" customFormat="1" x14ac:dyDescent="0.2">
      <c r="B1995"/>
      <c r="C1995"/>
      <c r="D1995" s="65"/>
      <c r="E1995" s="65"/>
      <c r="F1995" s="8"/>
      <c r="G1995" s="241"/>
      <c r="H1995" s="242"/>
      <c r="I1995"/>
      <c r="J1995"/>
      <c r="K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</row>
    <row r="1996" spans="2:147" s="9" customFormat="1" x14ac:dyDescent="0.2">
      <c r="B1996"/>
      <c r="C1996"/>
      <c r="D1996" s="65"/>
      <c r="E1996" s="65"/>
      <c r="F1996" s="8"/>
      <c r="G1996" s="241"/>
      <c r="H1996" s="242"/>
      <c r="I1996"/>
      <c r="J1996"/>
      <c r="K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</row>
    <row r="1997" spans="2:147" s="9" customFormat="1" x14ac:dyDescent="0.2">
      <c r="B1997"/>
      <c r="C1997"/>
      <c r="D1997" s="65"/>
      <c r="E1997" s="65"/>
      <c r="F1997" s="8"/>
      <c r="G1997" s="241"/>
      <c r="H1997" s="242"/>
      <c r="I1997"/>
      <c r="J1997"/>
      <c r="K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</row>
    <row r="1998" spans="2:147" s="9" customFormat="1" x14ac:dyDescent="0.2">
      <c r="B1998"/>
      <c r="C1998"/>
      <c r="D1998" s="65"/>
      <c r="E1998" s="65"/>
      <c r="F1998" s="8"/>
      <c r="G1998" s="241"/>
      <c r="H1998" s="242"/>
      <c r="I1998"/>
      <c r="J1998"/>
      <c r="K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</row>
    <row r="1999" spans="2:147" s="9" customFormat="1" x14ac:dyDescent="0.2">
      <c r="B1999"/>
      <c r="C1999"/>
      <c r="D1999" s="65"/>
      <c r="E1999" s="65"/>
      <c r="F1999" s="8"/>
      <c r="G1999" s="241"/>
      <c r="H1999" s="242"/>
      <c r="I1999"/>
      <c r="J1999"/>
      <c r="K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</row>
    <row r="2000" spans="2:147" s="9" customFormat="1" x14ac:dyDescent="0.2">
      <c r="B2000"/>
      <c r="C2000"/>
      <c r="D2000" s="65"/>
      <c r="E2000" s="65"/>
      <c r="F2000" s="8"/>
      <c r="G2000" s="241"/>
      <c r="H2000" s="242"/>
      <c r="I2000"/>
      <c r="J2000"/>
      <c r="K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</row>
    <row r="2001" spans="2:147" s="9" customFormat="1" x14ac:dyDescent="0.2">
      <c r="B2001"/>
      <c r="C2001"/>
      <c r="D2001" s="65"/>
      <c r="E2001" s="65"/>
      <c r="F2001" s="8"/>
      <c r="G2001" s="241"/>
      <c r="H2001" s="242"/>
      <c r="I2001"/>
      <c r="J2001"/>
      <c r="K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</row>
    <row r="2002" spans="2:147" s="9" customFormat="1" x14ac:dyDescent="0.2">
      <c r="B2002"/>
      <c r="C2002"/>
      <c r="D2002" s="65"/>
      <c r="E2002" s="65"/>
      <c r="F2002" s="8"/>
      <c r="G2002" s="241"/>
      <c r="H2002" s="242"/>
      <c r="I2002"/>
      <c r="J2002"/>
      <c r="K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</row>
    <row r="2003" spans="2:147" s="9" customFormat="1" x14ac:dyDescent="0.2">
      <c r="B2003"/>
      <c r="C2003"/>
      <c r="D2003" s="65"/>
      <c r="E2003" s="65"/>
      <c r="F2003" s="8"/>
      <c r="G2003" s="241"/>
      <c r="H2003" s="242"/>
      <c r="I2003"/>
      <c r="J2003"/>
      <c r="K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</row>
    <row r="2004" spans="2:147" s="9" customFormat="1" x14ac:dyDescent="0.2">
      <c r="B2004"/>
      <c r="C2004"/>
      <c r="D2004" s="65"/>
      <c r="E2004" s="65"/>
      <c r="F2004" s="8"/>
      <c r="G2004" s="241"/>
      <c r="H2004" s="242"/>
      <c r="I2004"/>
      <c r="J2004"/>
      <c r="K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</row>
    <row r="2005" spans="2:147" s="9" customFormat="1" x14ac:dyDescent="0.2">
      <c r="B2005"/>
      <c r="C2005"/>
      <c r="D2005" s="65"/>
      <c r="E2005" s="65"/>
      <c r="F2005" s="8"/>
      <c r="G2005" s="241"/>
      <c r="H2005" s="242"/>
      <c r="I2005"/>
      <c r="J2005"/>
      <c r="K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</row>
    <row r="2006" spans="2:147" s="9" customFormat="1" x14ac:dyDescent="0.2">
      <c r="B2006"/>
      <c r="C2006"/>
      <c r="D2006" s="65"/>
      <c r="E2006" s="65"/>
      <c r="F2006" s="8"/>
      <c r="G2006" s="241"/>
      <c r="H2006" s="242"/>
      <c r="I2006"/>
      <c r="J2006"/>
      <c r="K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</row>
    <row r="2007" spans="2:147" s="9" customFormat="1" x14ac:dyDescent="0.2">
      <c r="B2007"/>
      <c r="C2007"/>
      <c r="D2007" s="65"/>
      <c r="E2007" s="65"/>
      <c r="F2007" s="8"/>
      <c r="G2007" s="241"/>
      <c r="H2007" s="242"/>
      <c r="I2007"/>
      <c r="J2007"/>
      <c r="K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</row>
    <row r="2008" spans="2:147" s="9" customFormat="1" x14ac:dyDescent="0.2">
      <c r="B2008"/>
      <c r="C2008"/>
      <c r="D2008" s="65"/>
      <c r="E2008" s="65"/>
      <c r="F2008" s="8"/>
      <c r="G2008" s="241"/>
      <c r="H2008" s="242"/>
      <c r="I2008"/>
      <c r="J2008"/>
      <c r="K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</row>
    <row r="2009" spans="2:147" s="9" customFormat="1" x14ac:dyDescent="0.2">
      <c r="B2009"/>
      <c r="C2009"/>
      <c r="D2009" s="65"/>
      <c r="E2009" s="65"/>
      <c r="F2009" s="8"/>
      <c r="G2009" s="241"/>
      <c r="H2009" s="242"/>
      <c r="I2009"/>
      <c r="J2009"/>
      <c r="K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</row>
    <row r="2010" spans="2:147" s="9" customFormat="1" x14ac:dyDescent="0.2">
      <c r="B2010"/>
      <c r="C2010"/>
      <c r="D2010" s="65"/>
      <c r="E2010" s="65"/>
      <c r="F2010" s="8"/>
      <c r="G2010" s="241"/>
      <c r="H2010" s="242"/>
      <c r="I2010"/>
      <c r="J2010"/>
      <c r="K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</row>
    <row r="2011" spans="2:147" s="9" customFormat="1" x14ac:dyDescent="0.2">
      <c r="B2011"/>
      <c r="C2011"/>
      <c r="D2011" s="65"/>
      <c r="E2011" s="65"/>
      <c r="F2011" s="8"/>
      <c r="G2011" s="241"/>
      <c r="H2011" s="242"/>
      <c r="I2011"/>
      <c r="J2011"/>
      <c r="K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</row>
    <row r="2012" spans="2:147" s="9" customFormat="1" x14ac:dyDescent="0.2">
      <c r="B2012"/>
      <c r="C2012"/>
      <c r="D2012" s="65"/>
      <c r="E2012" s="65"/>
      <c r="F2012" s="8"/>
      <c r="G2012" s="241"/>
      <c r="H2012" s="242"/>
      <c r="I2012"/>
      <c r="J2012"/>
      <c r="K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</row>
    <row r="2013" spans="2:147" s="9" customFormat="1" x14ac:dyDescent="0.2">
      <c r="B2013"/>
      <c r="C2013"/>
      <c r="D2013" s="65"/>
      <c r="E2013" s="65"/>
      <c r="F2013" s="8"/>
      <c r="G2013" s="241"/>
      <c r="H2013" s="242"/>
      <c r="I2013"/>
      <c r="J2013"/>
      <c r="K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</row>
    <row r="2014" spans="2:147" s="9" customFormat="1" x14ac:dyDescent="0.2">
      <c r="B2014"/>
      <c r="C2014"/>
      <c r="D2014" s="65"/>
      <c r="E2014" s="65"/>
      <c r="F2014" s="8"/>
      <c r="G2014" s="241"/>
      <c r="H2014" s="242"/>
      <c r="I2014"/>
      <c r="J2014"/>
      <c r="K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</row>
    <row r="2015" spans="2:147" s="9" customFormat="1" x14ac:dyDescent="0.2">
      <c r="B2015"/>
      <c r="C2015"/>
      <c r="D2015" s="65"/>
      <c r="E2015" s="65"/>
      <c r="F2015" s="8"/>
      <c r="G2015" s="241"/>
      <c r="H2015" s="242"/>
      <c r="I2015"/>
      <c r="J2015"/>
      <c r="K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</row>
    <row r="2016" spans="2:147" s="9" customFormat="1" x14ac:dyDescent="0.2">
      <c r="B2016"/>
      <c r="C2016"/>
      <c r="D2016" s="65"/>
      <c r="E2016" s="65"/>
      <c r="F2016" s="8"/>
      <c r="G2016" s="241"/>
      <c r="H2016" s="242"/>
      <c r="I2016"/>
      <c r="J2016"/>
      <c r="K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</row>
    <row r="2017" spans="2:147" s="9" customFormat="1" x14ac:dyDescent="0.2">
      <c r="B2017"/>
      <c r="C2017"/>
      <c r="D2017" s="65"/>
      <c r="E2017" s="65"/>
      <c r="F2017" s="8"/>
      <c r="G2017" s="241"/>
      <c r="H2017" s="242"/>
      <c r="I2017"/>
      <c r="J2017"/>
      <c r="K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</row>
    <row r="2018" spans="2:147" s="9" customFormat="1" x14ac:dyDescent="0.2">
      <c r="B2018"/>
      <c r="C2018"/>
      <c r="D2018" s="65"/>
      <c r="E2018" s="65"/>
      <c r="F2018" s="8"/>
      <c r="G2018" s="241"/>
      <c r="H2018" s="242"/>
      <c r="I2018"/>
      <c r="J2018"/>
      <c r="K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</row>
    <row r="2019" spans="2:147" s="9" customFormat="1" x14ac:dyDescent="0.2">
      <c r="B2019"/>
      <c r="C2019"/>
      <c r="D2019" s="65"/>
      <c r="E2019" s="65"/>
      <c r="F2019" s="8"/>
      <c r="G2019" s="241"/>
      <c r="H2019" s="242"/>
      <c r="I2019"/>
      <c r="J2019"/>
      <c r="K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</row>
    <row r="2020" spans="2:147" s="9" customFormat="1" x14ac:dyDescent="0.2">
      <c r="B2020"/>
      <c r="C2020"/>
      <c r="D2020" s="65"/>
      <c r="E2020" s="65"/>
      <c r="F2020" s="8"/>
      <c r="G2020" s="241"/>
      <c r="H2020" s="242"/>
      <c r="I2020"/>
      <c r="J2020"/>
      <c r="K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</row>
    <row r="2021" spans="2:147" s="9" customFormat="1" x14ac:dyDescent="0.2">
      <c r="B2021"/>
      <c r="C2021"/>
      <c r="D2021" s="65"/>
      <c r="E2021" s="65"/>
      <c r="F2021" s="8"/>
      <c r="G2021" s="241"/>
      <c r="H2021" s="242"/>
      <c r="I2021"/>
      <c r="J2021"/>
      <c r="K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</row>
    <row r="2022" spans="2:147" s="9" customFormat="1" x14ac:dyDescent="0.2">
      <c r="B2022"/>
      <c r="C2022"/>
      <c r="D2022" s="65"/>
      <c r="E2022" s="65"/>
      <c r="F2022" s="8"/>
      <c r="G2022" s="241"/>
      <c r="H2022" s="242"/>
      <c r="I2022"/>
      <c r="J2022"/>
      <c r="K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</row>
    <row r="2023" spans="2:147" s="9" customFormat="1" x14ac:dyDescent="0.2">
      <c r="B2023"/>
      <c r="C2023"/>
      <c r="D2023" s="65"/>
      <c r="E2023" s="65"/>
      <c r="F2023" s="8"/>
      <c r="G2023" s="241"/>
      <c r="H2023" s="242"/>
      <c r="I2023"/>
      <c r="J2023"/>
      <c r="K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</row>
    <row r="2024" spans="2:147" s="9" customFormat="1" x14ac:dyDescent="0.2">
      <c r="B2024"/>
      <c r="C2024"/>
      <c r="D2024" s="65"/>
      <c r="E2024" s="65"/>
      <c r="F2024" s="8"/>
      <c r="G2024" s="241"/>
      <c r="H2024" s="242"/>
      <c r="I2024"/>
      <c r="J2024"/>
      <c r="K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</row>
    <row r="2025" spans="2:147" s="9" customFormat="1" x14ac:dyDescent="0.2">
      <c r="B2025"/>
      <c r="C2025"/>
      <c r="D2025" s="65"/>
      <c r="E2025" s="65"/>
      <c r="F2025" s="8"/>
      <c r="G2025" s="241"/>
      <c r="H2025" s="242"/>
      <c r="I2025"/>
      <c r="J2025"/>
      <c r="K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</row>
    <row r="2026" spans="2:147" s="9" customFormat="1" x14ac:dyDescent="0.2">
      <c r="B2026"/>
      <c r="C2026"/>
      <c r="D2026" s="65"/>
      <c r="E2026" s="65"/>
      <c r="F2026" s="8"/>
      <c r="G2026" s="241"/>
      <c r="H2026" s="242"/>
      <c r="I2026"/>
      <c r="J2026"/>
      <c r="K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</row>
    <row r="2027" spans="2:147" s="9" customFormat="1" x14ac:dyDescent="0.2">
      <c r="B2027"/>
      <c r="C2027"/>
      <c r="D2027" s="65"/>
      <c r="E2027" s="65"/>
      <c r="F2027" s="8"/>
      <c r="G2027" s="241"/>
      <c r="H2027" s="242"/>
      <c r="I2027"/>
      <c r="J2027"/>
      <c r="K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</row>
    <row r="2028" spans="2:147" s="9" customFormat="1" x14ac:dyDescent="0.2">
      <c r="B2028"/>
      <c r="C2028"/>
      <c r="D2028" s="65"/>
      <c r="E2028" s="65"/>
      <c r="F2028" s="8"/>
      <c r="G2028" s="241"/>
      <c r="H2028" s="242"/>
      <c r="I2028"/>
      <c r="J2028"/>
      <c r="K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</row>
    <row r="2029" spans="2:147" s="9" customFormat="1" x14ac:dyDescent="0.2">
      <c r="B2029"/>
      <c r="C2029"/>
      <c r="D2029" s="65"/>
      <c r="E2029" s="65"/>
      <c r="F2029" s="8"/>
      <c r="G2029" s="241"/>
      <c r="H2029" s="242"/>
      <c r="I2029"/>
      <c r="J2029"/>
      <c r="K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</row>
    <row r="2030" spans="2:147" s="9" customFormat="1" x14ac:dyDescent="0.2">
      <c r="B2030"/>
      <c r="C2030"/>
      <c r="D2030" s="65"/>
      <c r="E2030" s="65"/>
      <c r="F2030" s="8"/>
      <c r="G2030" s="241"/>
      <c r="H2030" s="242"/>
      <c r="I2030"/>
      <c r="J2030"/>
      <c r="K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</row>
    <row r="2031" spans="2:147" s="9" customFormat="1" x14ac:dyDescent="0.2">
      <c r="B2031"/>
      <c r="C2031"/>
      <c r="D2031" s="65"/>
      <c r="E2031" s="65"/>
      <c r="F2031" s="8"/>
      <c r="G2031" s="241"/>
      <c r="H2031" s="242"/>
      <c r="I2031"/>
      <c r="J2031"/>
      <c r="K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</row>
    <row r="2032" spans="2:147" s="9" customFormat="1" x14ac:dyDescent="0.2">
      <c r="B2032"/>
      <c r="C2032"/>
      <c r="D2032" s="65"/>
      <c r="E2032" s="65"/>
      <c r="F2032" s="8"/>
      <c r="G2032" s="241"/>
      <c r="H2032" s="242"/>
      <c r="I2032"/>
      <c r="J2032"/>
      <c r="K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</row>
    <row r="2033" spans="2:147" s="9" customFormat="1" x14ac:dyDescent="0.2">
      <c r="B2033"/>
      <c r="C2033"/>
      <c r="D2033" s="65"/>
      <c r="E2033" s="65"/>
      <c r="F2033" s="8"/>
      <c r="G2033" s="241"/>
      <c r="H2033" s="242"/>
      <c r="I2033"/>
      <c r="J2033"/>
      <c r="K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</row>
    <row r="2034" spans="2:147" s="9" customFormat="1" x14ac:dyDescent="0.2">
      <c r="B2034"/>
      <c r="C2034"/>
      <c r="D2034" s="65"/>
      <c r="E2034" s="65"/>
      <c r="F2034" s="8"/>
      <c r="G2034" s="241"/>
      <c r="H2034" s="242"/>
      <c r="I2034"/>
      <c r="J2034"/>
      <c r="K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</row>
    <row r="2035" spans="2:147" s="9" customFormat="1" x14ac:dyDescent="0.2">
      <c r="B2035"/>
      <c r="C2035"/>
      <c r="D2035" s="65"/>
      <c r="E2035" s="65"/>
      <c r="F2035" s="8"/>
      <c r="G2035" s="241"/>
      <c r="H2035" s="242"/>
      <c r="I2035"/>
      <c r="J2035"/>
      <c r="K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</row>
    <row r="2036" spans="2:147" s="9" customFormat="1" x14ac:dyDescent="0.2">
      <c r="B2036"/>
      <c r="C2036"/>
      <c r="D2036" s="65"/>
      <c r="E2036" s="65"/>
      <c r="F2036" s="8"/>
      <c r="G2036" s="241"/>
      <c r="H2036" s="242"/>
      <c r="I2036"/>
      <c r="J2036"/>
      <c r="K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</row>
    <row r="2037" spans="2:147" s="9" customFormat="1" x14ac:dyDescent="0.2">
      <c r="B2037"/>
      <c r="C2037"/>
      <c r="D2037" s="65"/>
      <c r="E2037" s="65"/>
      <c r="F2037" s="8"/>
      <c r="G2037" s="241"/>
      <c r="H2037" s="242"/>
      <c r="I2037"/>
      <c r="J2037"/>
      <c r="K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</row>
    <row r="2038" spans="2:147" s="9" customFormat="1" x14ac:dyDescent="0.2">
      <c r="B2038"/>
      <c r="C2038"/>
      <c r="D2038" s="65"/>
      <c r="E2038" s="65"/>
      <c r="F2038" s="8"/>
      <c r="G2038" s="241"/>
      <c r="H2038" s="242"/>
      <c r="I2038"/>
      <c r="J2038"/>
      <c r="K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</row>
    <row r="2039" spans="2:147" s="9" customFormat="1" x14ac:dyDescent="0.2">
      <c r="B2039"/>
      <c r="C2039"/>
      <c r="D2039" s="65"/>
      <c r="E2039" s="65"/>
      <c r="F2039" s="8"/>
      <c r="G2039" s="241"/>
      <c r="H2039" s="242"/>
      <c r="I2039"/>
      <c r="J2039"/>
      <c r="K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</row>
    <row r="2040" spans="2:147" s="9" customFormat="1" x14ac:dyDescent="0.2">
      <c r="B2040"/>
      <c r="C2040"/>
      <c r="D2040" s="65"/>
      <c r="E2040" s="65"/>
      <c r="F2040" s="8"/>
      <c r="G2040" s="241"/>
      <c r="H2040" s="242"/>
      <c r="I2040"/>
      <c r="J2040"/>
      <c r="K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</row>
    <row r="2041" spans="2:147" s="9" customFormat="1" x14ac:dyDescent="0.2">
      <c r="B2041"/>
      <c r="C2041"/>
      <c r="D2041" s="65"/>
      <c r="E2041" s="65"/>
      <c r="F2041" s="8"/>
      <c r="G2041" s="241"/>
      <c r="H2041" s="242"/>
      <c r="I2041"/>
      <c r="J2041"/>
      <c r="K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</row>
    <row r="2042" spans="2:147" s="9" customFormat="1" x14ac:dyDescent="0.2">
      <c r="B2042"/>
      <c r="C2042"/>
      <c r="D2042" s="65"/>
      <c r="E2042" s="65"/>
      <c r="F2042" s="8"/>
      <c r="G2042" s="241"/>
      <c r="H2042" s="242"/>
      <c r="I2042"/>
      <c r="J2042"/>
      <c r="K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</row>
    <row r="2043" spans="2:147" s="9" customFormat="1" x14ac:dyDescent="0.2">
      <c r="B2043"/>
      <c r="C2043"/>
      <c r="D2043" s="65"/>
      <c r="E2043" s="65"/>
      <c r="F2043" s="8"/>
      <c r="G2043" s="241"/>
      <c r="H2043" s="242"/>
      <c r="I2043"/>
      <c r="J2043"/>
      <c r="K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</row>
    <row r="2044" spans="2:147" s="9" customFormat="1" x14ac:dyDescent="0.2">
      <c r="B2044"/>
      <c r="C2044"/>
      <c r="D2044" s="65"/>
      <c r="E2044" s="65"/>
      <c r="F2044" s="8"/>
      <c r="G2044" s="241"/>
      <c r="H2044" s="242"/>
      <c r="I2044"/>
      <c r="J2044"/>
      <c r="K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</row>
    <row r="2045" spans="2:147" s="9" customFormat="1" x14ac:dyDescent="0.2">
      <c r="B2045"/>
      <c r="C2045"/>
      <c r="D2045" s="65"/>
      <c r="E2045" s="65"/>
      <c r="F2045" s="8"/>
      <c r="G2045" s="241"/>
      <c r="H2045" s="242"/>
      <c r="I2045"/>
      <c r="J2045"/>
      <c r="K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</row>
    <row r="2046" spans="2:147" s="9" customFormat="1" x14ac:dyDescent="0.2">
      <c r="B2046"/>
      <c r="C2046"/>
      <c r="D2046" s="65"/>
      <c r="E2046" s="65"/>
      <c r="F2046" s="8"/>
      <c r="G2046" s="241"/>
      <c r="H2046" s="242"/>
      <c r="I2046"/>
      <c r="J2046"/>
      <c r="K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</row>
    <row r="2047" spans="2:147" s="9" customFormat="1" x14ac:dyDescent="0.2">
      <c r="B2047"/>
      <c r="C2047"/>
      <c r="D2047" s="65"/>
      <c r="E2047" s="65"/>
      <c r="F2047" s="8"/>
      <c r="G2047" s="241"/>
      <c r="H2047" s="242"/>
      <c r="I2047"/>
      <c r="J2047"/>
      <c r="K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</row>
    <row r="2048" spans="2:147" s="9" customFormat="1" x14ac:dyDescent="0.2">
      <c r="B2048"/>
      <c r="C2048"/>
      <c r="D2048" s="65"/>
      <c r="E2048" s="65"/>
      <c r="F2048" s="8"/>
      <c r="G2048" s="241"/>
      <c r="H2048" s="242"/>
      <c r="I2048"/>
      <c r="J2048"/>
      <c r="K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</row>
    <row r="2049" spans="2:147" s="9" customFormat="1" x14ac:dyDescent="0.2">
      <c r="B2049"/>
      <c r="C2049"/>
      <c r="D2049" s="65"/>
      <c r="E2049" s="65"/>
      <c r="F2049" s="8"/>
      <c r="G2049" s="241"/>
      <c r="H2049" s="242"/>
      <c r="I2049"/>
      <c r="J2049"/>
      <c r="K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</row>
    <row r="2050" spans="2:147" s="9" customFormat="1" x14ac:dyDescent="0.2">
      <c r="B2050"/>
      <c r="C2050"/>
      <c r="D2050" s="65"/>
      <c r="E2050" s="65"/>
      <c r="F2050" s="8"/>
      <c r="G2050" s="241"/>
      <c r="H2050" s="242"/>
      <c r="I2050"/>
      <c r="J2050"/>
      <c r="K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</row>
    <row r="2051" spans="2:147" s="9" customFormat="1" x14ac:dyDescent="0.2">
      <c r="B2051"/>
      <c r="C2051"/>
      <c r="D2051" s="65"/>
      <c r="E2051" s="65"/>
      <c r="F2051" s="8"/>
      <c r="G2051" s="241"/>
      <c r="H2051" s="242"/>
      <c r="I2051"/>
      <c r="J2051"/>
      <c r="K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</row>
    <row r="2052" spans="2:147" s="9" customFormat="1" x14ac:dyDescent="0.2">
      <c r="B2052"/>
      <c r="C2052"/>
      <c r="D2052" s="65"/>
      <c r="E2052" s="65"/>
      <c r="F2052" s="8"/>
      <c r="G2052" s="241"/>
      <c r="H2052" s="242"/>
      <c r="I2052"/>
      <c r="J2052"/>
      <c r="K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</row>
    <row r="2053" spans="2:147" s="9" customFormat="1" x14ac:dyDescent="0.2">
      <c r="B2053"/>
      <c r="C2053"/>
      <c r="D2053" s="65"/>
      <c r="E2053" s="65"/>
      <c r="F2053" s="8"/>
      <c r="G2053" s="241"/>
      <c r="H2053" s="242"/>
      <c r="I2053"/>
      <c r="J2053"/>
      <c r="K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</row>
    <row r="2054" spans="2:147" s="9" customFormat="1" x14ac:dyDescent="0.2">
      <c r="B2054"/>
      <c r="C2054"/>
      <c r="D2054" s="65"/>
      <c r="E2054" s="65"/>
      <c r="F2054" s="8"/>
      <c r="G2054" s="241"/>
      <c r="H2054" s="242"/>
      <c r="I2054"/>
      <c r="J2054"/>
      <c r="K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</row>
    <row r="2055" spans="2:147" s="9" customFormat="1" x14ac:dyDescent="0.2">
      <c r="B2055"/>
      <c r="C2055"/>
      <c r="D2055" s="65"/>
      <c r="E2055" s="65"/>
      <c r="F2055" s="8"/>
      <c r="G2055" s="241"/>
      <c r="H2055" s="242"/>
      <c r="I2055"/>
      <c r="J2055"/>
      <c r="K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</row>
    <row r="2056" spans="2:147" s="9" customFormat="1" x14ac:dyDescent="0.2">
      <c r="B2056"/>
      <c r="C2056"/>
      <c r="D2056" s="65"/>
      <c r="E2056" s="65"/>
      <c r="F2056" s="8"/>
      <c r="G2056" s="241"/>
      <c r="H2056" s="242"/>
      <c r="I2056"/>
      <c r="J2056"/>
      <c r="K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</row>
    <row r="2057" spans="2:147" s="9" customFormat="1" x14ac:dyDescent="0.2">
      <c r="B2057"/>
      <c r="C2057"/>
      <c r="D2057" s="65"/>
      <c r="E2057" s="65"/>
      <c r="F2057" s="8"/>
      <c r="G2057" s="241"/>
      <c r="H2057" s="242"/>
      <c r="I2057"/>
      <c r="J2057"/>
      <c r="K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</row>
    <row r="2058" spans="2:147" s="9" customFormat="1" x14ac:dyDescent="0.2">
      <c r="B2058"/>
      <c r="C2058"/>
      <c r="D2058" s="65"/>
      <c r="E2058" s="65"/>
      <c r="F2058" s="8"/>
      <c r="G2058" s="241"/>
      <c r="H2058" s="242"/>
      <c r="I2058"/>
      <c r="J2058"/>
      <c r="K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</row>
    <row r="2059" spans="2:147" s="9" customFormat="1" x14ac:dyDescent="0.2">
      <c r="B2059"/>
      <c r="C2059"/>
      <c r="D2059" s="65"/>
      <c r="E2059" s="65"/>
      <c r="F2059" s="8"/>
      <c r="G2059" s="241"/>
      <c r="H2059" s="242"/>
      <c r="I2059"/>
      <c r="J2059"/>
      <c r="K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</row>
    <row r="2060" spans="2:147" s="9" customFormat="1" x14ac:dyDescent="0.2">
      <c r="B2060"/>
      <c r="C2060"/>
      <c r="D2060" s="65"/>
      <c r="E2060" s="65"/>
      <c r="F2060" s="8"/>
      <c r="G2060" s="241"/>
      <c r="H2060" s="242"/>
      <c r="I2060"/>
      <c r="J2060"/>
      <c r="K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</row>
    <row r="2061" spans="2:147" s="9" customFormat="1" x14ac:dyDescent="0.2">
      <c r="B2061"/>
      <c r="C2061"/>
      <c r="D2061" s="65"/>
      <c r="E2061" s="65"/>
      <c r="F2061" s="8"/>
      <c r="G2061" s="241"/>
      <c r="H2061" s="242"/>
      <c r="I2061"/>
      <c r="J2061"/>
      <c r="K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</row>
    <row r="2062" spans="2:147" s="9" customFormat="1" x14ac:dyDescent="0.2">
      <c r="B2062"/>
      <c r="C2062"/>
      <c r="D2062" s="65"/>
      <c r="E2062" s="65"/>
      <c r="F2062" s="8"/>
      <c r="G2062" s="241"/>
      <c r="H2062" s="242"/>
      <c r="I2062"/>
      <c r="J2062"/>
      <c r="K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</row>
    <row r="2063" spans="2:147" s="9" customFormat="1" x14ac:dyDescent="0.2">
      <c r="B2063"/>
      <c r="C2063"/>
      <c r="D2063" s="65"/>
      <c r="E2063" s="65"/>
      <c r="F2063" s="8"/>
      <c r="G2063" s="241"/>
      <c r="H2063" s="242"/>
      <c r="I2063"/>
      <c r="J2063"/>
      <c r="K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</row>
    <row r="2064" spans="2:147" s="9" customFormat="1" x14ac:dyDescent="0.2">
      <c r="B2064"/>
      <c r="C2064"/>
      <c r="D2064" s="65"/>
      <c r="E2064" s="65"/>
      <c r="F2064" s="8"/>
      <c r="G2064" s="241"/>
      <c r="H2064" s="242"/>
      <c r="I2064"/>
      <c r="J2064"/>
      <c r="K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</row>
    <row r="2065" spans="2:147" s="9" customFormat="1" x14ac:dyDescent="0.2">
      <c r="B2065"/>
      <c r="C2065"/>
      <c r="D2065" s="65"/>
      <c r="E2065" s="65"/>
      <c r="F2065" s="8"/>
      <c r="G2065" s="241"/>
      <c r="H2065" s="242"/>
      <c r="I2065"/>
      <c r="J2065"/>
      <c r="K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</row>
    <row r="2066" spans="2:147" s="9" customFormat="1" x14ac:dyDescent="0.2">
      <c r="B2066"/>
      <c r="C2066"/>
      <c r="D2066" s="65"/>
      <c r="E2066" s="65"/>
      <c r="F2066" s="8"/>
      <c r="G2066" s="241"/>
      <c r="H2066" s="242"/>
      <c r="I2066"/>
      <c r="J2066"/>
      <c r="K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</row>
    <row r="2067" spans="2:147" s="9" customFormat="1" x14ac:dyDescent="0.2">
      <c r="B2067"/>
      <c r="C2067"/>
      <c r="D2067" s="65"/>
      <c r="E2067" s="65"/>
      <c r="F2067" s="8"/>
      <c r="G2067" s="241"/>
      <c r="H2067" s="242"/>
      <c r="I2067"/>
      <c r="J2067"/>
      <c r="K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</row>
    <row r="2068" spans="2:147" s="9" customFormat="1" x14ac:dyDescent="0.2">
      <c r="B2068"/>
      <c r="C2068"/>
      <c r="D2068" s="65"/>
      <c r="E2068" s="65"/>
      <c r="F2068" s="8"/>
      <c r="G2068" s="241"/>
      <c r="H2068" s="242"/>
      <c r="I2068"/>
      <c r="J2068"/>
      <c r="K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</row>
    <row r="2069" spans="2:147" s="9" customFormat="1" x14ac:dyDescent="0.2">
      <c r="B2069"/>
      <c r="C2069"/>
      <c r="D2069" s="65"/>
      <c r="E2069" s="65"/>
      <c r="F2069" s="8"/>
      <c r="G2069" s="241"/>
      <c r="H2069" s="242"/>
      <c r="I2069"/>
      <c r="J2069"/>
      <c r="K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</row>
    <row r="2070" spans="2:147" s="9" customFormat="1" x14ac:dyDescent="0.2">
      <c r="B2070"/>
      <c r="C2070"/>
      <c r="D2070" s="65"/>
      <c r="E2070" s="65"/>
      <c r="F2070" s="8"/>
      <c r="G2070" s="241"/>
      <c r="H2070" s="242"/>
      <c r="I2070"/>
      <c r="J2070"/>
      <c r="K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</row>
    <row r="2071" spans="2:147" s="9" customFormat="1" x14ac:dyDescent="0.2">
      <c r="B2071"/>
      <c r="C2071"/>
      <c r="D2071" s="65"/>
      <c r="E2071" s="65"/>
      <c r="F2071" s="8"/>
      <c r="G2071" s="241"/>
      <c r="H2071" s="242"/>
      <c r="I2071"/>
      <c r="J2071"/>
      <c r="K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</row>
    <row r="2072" spans="2:147" s="9" customFormat="1" x14ac:dyDescent="0.2">
      <c r="B2072"/>
      <c r="C2072"/>
      <c r="D2072" s="65"/>
      <c r="E2072" s="65"/>
      <c r="F2072" s="8"/>
      <c r="G2072" s="241"/>
      <c r="H2072" s="242"/>
      <c r="I2072"/>
      <c r="J2072"/>
      <c r="K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</row>
    <row r="2073" spans="2:147" s="9" customFormat="1" x14ac:dyDescent="0.2">
      <c r="B2073"/>
      <c r="C2073"/>
      <c r="D2073" s="65"/>
      <c r="E2073" s="65"/>
      <c r="F2073" s="8"/>
      <c r="G2073" s="241"/>
      <c r="H2073" s="242"/>
      <c r="I2073"/>
      <c r="J2073"/>
      <c r="K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</row>
    <row r="2074" spans="2:147" s="9" customFormat="1" x14ac:dyDescent="0.2">
      <c r="B2074"/>
      <c r="C2074"/>
      <c r="D2074" s="65"/>
      <c r="E2074" s="65"/>
      <c r="F2074" s="8"/>
      <c r="G2074" s="241"/>
      <c r="H2074" s="242"/>
      <c r="I2074"/>
      <c r="J2074"/>
      <c r="K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</row>
    <row r="2075" spans="2:147" s="9" customFormat="1" x14ac:dyDescent="0.2">
      <c r="B2075"/>
      <c r="C2075"/>
      <c r="D2075" s="65"/>
      <c r="E2075" s="65"/>
      <c r="F2075" s="8"/>
      <c r="G2075" s="241"/>
      <c r="H2075" s="242"/>
      <c r="I2075"/>
      <c r="J2075"/>
      <c r="K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</row>
    <row r="2076" spans="2:147" s="9" customFormat="1" x14ac:dyDescent="0.2">
      <c r="B2076"/>
      <c r="C2076"/>
      <c r="D2076" s="65"/>
      <c r="E2076" s="65"/>
      <c r="F2076" s="8"/>
      <c r="G2076" s="241"/>
      <c r="H2076" s="242"/>
      <c r="I2076"/>
      <c r="J2076"/>
      <c r="K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</row>
    <row r="2077" spans="2:147" s="9" customFormat="1" x14ac:dyDescent="0.2">
      <c r="B2077"/>
      <c r="C2077"/>
      <c r="D2077" s="65"/>
      <c r="E2077" s="65"/>
      <c r="F2077" s="8"/>
      <c r="G2077" s="241"/>
      <c r="H2077" s="242"/>
      <c r="I2077"/>
      <c r="J2077"/>
      <c r="K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</row>
    <row r="2078" spans="2:147" s="9" customFormat="1" x14ac:dyDescent="0.2">
      <c r="B2078"/>
      <c r="C2078"/>
      <c r="D2078" s="65"/>
      <c r="E2078" s="65"/>
      <c r="F2078" s="8"/>
      <c r="G2078" s="241"/>
      <c r="H2078" s="242"/>
      <c r="I2078"/>
      <c r="J2078"/>
      <c r="K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</row>
    <row r="2079" spans="2:147" s="9" customFormat="1" x14ac:dyDescent="0.2">
      <c r="B2079"/>
      <c r="C2079"/>
      <c r="D2079" s="65"/>
      <c r="E2079" s="65"/>
      <c r="F2079" s="8"/>
      <c r="G2079" s="241"/>
      <c r="H2079" s="242"/>
      <c r="I2079"/>
      <c r="J2079"/>
      <c r="K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</row>
    <row r="2080" spans="2:147" s="9" customFormat="1" x14ac:dyDescent="0.2">
      <c r="B2080"/>
      <c r="C2080"/>
      <c r="D2080" s="65"/>
      <c r="E2080" s="65"/>
      <c r="F2080" s="8"/>
      <c r="G2080" s="241"/>
      <c r="H2080" s="242"/>
      <c r="I2080"/>
      <c r="J2080"/>
      <c r="K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</row>
    <row r="2081" spans="2:147" s="9" customFormat="1" x14ac:dyDescent="0.2">
      <c r="B2081"/>
      <c r="C2081"/>
      <c r="D2081" s="65"/>
      <c r="E2081" s="65"/>
      <c r="F2081" s="8"/>
      <c r="G2081" s="241"/>
      <c r="H2081" s="242"/>
      <c r="I2081"/>
      <c r="J2081"/>
      <c r="K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</row>
    <row r="2082" spans="2:147" s="9" customFormat="1" x14ac:dyDescent="0.2">
      <c r="B2082"/>
      <c r="C2082"/>
      <c r="D2082" s="65"/>
      <c r="E2082" s="65"/>
      <c r="F2082" s="8"/>
      <c r="G2082" s="241"/>
      <c r="H2082" s="242"/>
      <c r="I2082"/>
      <c r="J2082"/>
      <c r="K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</row>
    <row r="2083" spans="2:147" s="9" customFormat="1" x14ac:dyDescent="0.2">
      <c r="B2083"/>
      <c r="C2083"/>
      <c r="D2083" s="65"/>
      <c r="E2083" s="65"/>
      <c r="F2083" s="8"/>
      <c r="G2083" s="241"/>
      <c r="H2083" s="242"/>
      <c r="I2083"/>
      <c r="J2083"/>
      <c r="K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</row>
    <row r="2084" spans="2:147" s="9" customFormat="1" x14ac:dyDescent="0.2">
      <c r="B2084"/>
      <c r="C2084"/>
      <c r="D2084" s="65"/>
      <c r="E2084" s="65"/>
      <c r="F2084" s="8"/>
      <c r="G2084" s="241"/>
      <c r="H2084" s="242"/>
      <c r="I2084"/>
      <c r="J2084"/>
      <c r="K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</row>
    <row r="2085" spans="2:147" s="9" customFormat="1" x14ac:dyDescent="0.2">
      <c r="B2085"/>
      <c r="C2085"/>
      <c r="D2085" s="65"/>
      <c r="E2085" s="65"/>
      <c r="F2085" s="8"/>
      <c r="G2085" s="241"/>
      <c r="H2085" s="242"/>
      <c r="I2085"/>
      <c r="J2085"/>
      <c r="K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</row>
    <row r="2086" spans="2:147" s="9" customFormat="1" x14ac:dyDescent="0.2">
      <c r="B2086"/>
      <c r="C2086"/>
      <c r="D2086" s="65"/>
      <c r="E2086" s="65"/>
      <c r="F2086" s="8"/>
      <c r="G2086" s="241"/>
      <c r="H2086" s="242"/>
      <c r="I2086"/>
      <c r="J2086"/>
      <c r="K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</row>
    <row r="2087" spans="2:147" s="9" customFormat="1" x14ac:dyDescent="0.2">
      <c r="B2087"/>
      <c r="C2087"/>
      <c r="D2087" s="65"/>
      <c r="E2087" s="65"/>
      <c r="F2087" s="8"/>
      <c r="G2087" s="241"/>
      <c r="H2087" s="242"/>
      <c r="I2087"/>
      <c r="J2087"/>
      <c r="K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</row>
    <row r="2088" spans="2:147" s="9" customFormat="1" x14ac:dyDescent="0.2">
      <c r="B2088"/>
      <c r="C2088"/>
      <c r="D2088" s="65"/>
      <c r="E2088" s="65"/>
      <c r="F2088" s="8"/>
      <c r="G2088" s="241"/>
      <c r="H2088" s="242"/>
      <c r="I2088"/>
      <c r="J2088"/>
      <c r="K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</row>
    <row r="2089" spans="2:147" s="9" customFormat="1" x14ac:dyDescent="0.2">
      <c r="B2089"/>
      <c r="C2089"/>
      <c r="D2089" s="65"/>
      <c r="E2089" s="65"/>
      <c r="F2089" s="8"/>
      <c r="G2089" s="241"/>
      <c r="H2089" s="242"/>
      <c r="I2089"/>
      <c r="J2089"/>
      <c r="K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</row>
    <row r="2090" spans="2:147" s="9" customFormat="1" x14ac:dyDescent="0.2">
      <c r="B2090"/>
      <c r="C2090"/>
      <c r="D2090" s="65"/>
      <c r="E2090" s="65"/>
      <c r="F2090" s="8"/>
      <c r="G2090" s="241"/>
      <c r="H2090" s="242"/>
      <c r="I2090"/>
      <c r="J2090"/>
      <c r="K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</row>
    <row r="2091" spans="2:147" s="9" customFormat="1" x14ac:dyDescent="0.2">
      <c r="B2091"/>
      <c r="C2091"/>
      <c r="D2091" s="65"/>
      <c r="E2091" s="65"/>
      <c r="F2091" s="8"/>
      <c r="G2091" s="241"/>
      <c r="H2091" s="242"/>
      <c r="I2091"/>
      <c r="J2091"/>
      <c r="K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</row>
    <row r="2092" spans="2:147" s="9" customFormat="1" x14ac:dyDescent="0.2">
      <c r="B2092"/>
      <c r="C2092"/>
      <c r="D2092" s="65"/>
      <c r="E2092" s="65"/>
      <c r="F2092" s="8"/>
      <c r="G2092" s="241"/>
      <c r="H2092" s="242"/>
      <c r="I2092"/>
      <c r="J2092"/>
      <c r="K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</row>
    <row r="2093" spans="2:147" s="9" customFormat="1" x14ac:dyDescent="0.2">
      <c r="B2093"/>
      <c r="C2093"/>
      <c r="D2093" s="65"/>
      <c r="E2093" s="65"/>
      <c r="F2093" s="8"/>
      <c r="G2093" s="241"/>
      <c r="H2093" s="242"/>
      <c r="I2093"/>
      <c r="J2093"/>
      <c r="K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</row>
    <row r="2094" spans="2:147" s="9" customFormat="1" x14ac:dyDescent="0.2">
      <c r="B2094"/>
      <c r="C2094"/>
      <c r="D2094" s="65"/>
      <c r="E2094" s="65"/>
      <c r="F2094" s="8"/>
      <c r="G2094" s="241"/>
      <c r="H2094" s="242"/>
      <c r="I2094"/>
      <c r="J2094"/>
      <c r="K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</row>
    <row r="2095" spans="2:147" s="9" customFormat="1" x14ac:dyDescent="0.2">
      <c r="B2095"/>
      <c r="C2095"/>
      <c r="D2095" s="65"/>
      <c r="E2095" s="65"/>
      <c r="F2095" s="8"/>
      <c r="G2095" s="241"/>
      <c r="H2095" s="242"/>
      <c r="I2095"/>
      <c r="J2095"/>
      <c r="K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</row>
    <row r="2096" spans="2:147" s="9" customFormat="1" x14ac:dyDescent="0.2">
      <c r="B2096"/>
      <c r="C2096"/>
      <c r="D2096" s="65"/>
      <c r="E2096" s="65"/>
      <c r="F2096" s="8"/>
      <c r="G2096" s="241"/>
      <c r="H2096" s="242"/>
      <c r="I2096"/>
      <c r="J2096"/>
      <c r="K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</row>
    <row r="2097" spans="2:147" s="9" customFormat="1" x14ac:dyDescent="0.2">
      <c r="B2097"/>
      <c r="C2097"/>
      <c r="D2097" s="65"/>
      <c r="E2097" s="65"/>
      <c r="F2097" s="8"/>
      <c r="G2097" s="241"/>
      <c r="H2097" s="242"/>
      <c r="I2097"/>
      <c r="J2097"/>
      <c r="K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</row>
    <row r="2098" spans="2:147" s="9" customFormat="1" x14ac:dyDescent="0.2">
      <c r="B2098"/>
      <c r="C2098"/>
      <c r="D2098" s="65"/>
      <c r="E2098" s="65"/>
      <c r="F2098" s="8"/>
      <c r="G2098" s="241"/>
      <c r="H2098" s="242"/>
      <c r="I2098"/>
      <c r="J2098"/>
      <c r="K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</row>
    <row r="2099" spans="2:147" s="9" customFormat="1" x14ac:dyDescent="0.2">
      <c r="B2099"/>
      <c r="C2099"/>
      <c r="D2099" s="65"/>
      <c r="E2099" s="65"/>
      <c r="F2099" s="8"/>
      <c r="G2099" s="241"/>
      <c r="H2099" s="242"/>
      <c r="I2099"/>
      <c r="J2099"/>
      <c r="K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</row>
    <row r="2100" spans="2:147" s="9" customFormat="1" x14ac:dyDescent="0.2">
      <c r="B2100"/>
      <c r="C2100"/>
      <c r="D2100" s="65"/>
      <c r="E2100" s="65"/>
      <c r="F2100" s="8"/>
      <c r="G2100" s="241"/>
      <c r="H2100" s="242"/>
      <c r="I2100"/>
      <c r="J2100"/>
      <c r="K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</row>
    <row r="2101" spans="2:147" s="9" customFormat="1" x14ac:dyDescent="0.2">
      <c r="B2101"/>
      <c r="C2101"/>
      <c r="D2101" s="65"/>
      <c r="E2101" s="65"/>
      <c r="F2101" s="8"/>
      <c r="G2101" s="241"/>
      <c r="H2101" s="242"/>
      <c r="I2101"/>
      <c r="J2101"/>
      <c r="K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</row>
    <row r="2102" spans="2:147" s="9" customFormat="1" x14ac:dyDescent="0.2">
      <c r="B2102"/>
      <c r="C2102"/>
      <c r="D2102" s="65"/>
      <c r="E2102" s="65"/>
      <c r="F2102" s="8"/>
      <c r="G2102" s="241"/>
      <c r="H2102" s="242"/>
      <c r="I2102"/>
      <c r="J2102"/>
      <c r="K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</row>
    <row r="2103" spans="2:147" s="9" customFormat="1" x14ac:dyDescent="0.2">
      <c r="B2103"/>
      <c r="C2103"/>
      <c r="D2103" s="65"/>
      <c r="E2103" s="65"/>
      <c r="F2103" s="8"/>
      <c r="G2103" s="241"/>
      <c r="H2103" s="242"/>
      <c r="I2103"/>
      <c r="J2103"/>
      <c r="K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</row>
    <row r="2104" spans="2:147" s="9" customFormat="1" x14ac:dyDescent="0.2">
      <c r="B2104"/>
      <c r="C2104"/>
      <c r="D2104" s="65"/>
      <c r="E2104" s="65"/>
      <c r="F2104" s="8"/>
      <c r="G2104" s="241"/>
      <c r="H2104" s="242"/>
      <c r="I2104"/>
      <c r="J2104"/>
      <c r="K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</row>
    <row r="2105" spans="2:147" s="9" customFormat="1" x14ac:dyDescent="0.2">
      <c r="B2105"/>
      <c r="C2105"/>
      <c r="D2105" s="65"/>
      <c r="E2105" s="65"/>
      <c r="F2105" s="8"/>
      <c r="G2105" s="241"/>
      <c r="H2105" s="242"/>
      <c r="I2105"/>
      <c r="J2105"/>
      <c r="K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</row>
    <row r="2106" spans="2:147" s="9" customFormat="1" x14ac:dyDescent="0.2">
      <c r="B2106"/>
      <c r="C2106"/>
      <c r="D2106" s="65"/>
      <c r="E2106" s="65"/>
      <c r="F2106" s="8"/>
      <c r="G2106" s="241"/>
      <c r="H2106" s="242"/>
      <c r="I2106"/>
      <c r="J2106"/>
      <c r="K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</row>
    <row r="2107" spans="2:147" s="9" customFormat="1" x14ac:dyDescent="0.2">
      <c r="B2107"/>
      <c r="C2107"/>
      <c r="D2107" s="65"/>
      <c r="E2107" s="65"/>
      <c r="F2107" s="8"/>
      <c r="G2107" s="241"/>
      <c r="H2107" s="242"/>
      <c r="I2107"/>
      <c r="J2107"/>
      <c r="K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</row>
    <row r="2108" spans="2:147" s="9" customFormat="1" x14ac:dyDescent="0.2">
      <c r="B2108"/>
      <c r="C2108"/>
      <c r="D2108" s="65"/>
      <c r="E2108" s="65"/>
      <c r="F2108" s="8"/>
      <c r="G2108" s="241"/>
      <c r="H2108" s="242"/>
      <c r="I2108"/>
      <c r="J2108"/>
      <c r="K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</row>
    <row r="2109" spans="2:147" s="9" customFormat="1" x14ac:dyDescent="0.2">
      <c r="B2109"/>
      <c r="C2109"/>
      <c r="D2109" s="65"/>
      <c r="E2109" s="65"/>
      <c r="F2109" s="8"/>
      <c r="G2109" s="241"/>
      <c r="H2109" s="242"/>
      <c r="I2109"/>
      <c r="J2109"/>
      <c r="K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</row>
    <row r="2110" spans="2:147" s="9" customFormat="1" x14ac:dyDescent="0.2">
      <c r="B2110"/>
      <c r="C2110"/>
      <c r="D2110" s="65"/>
      <c r="E2110" s="65"/>
      <c r="F2110" s="8"/>
      <c r="G2110" s="241"/>
      <c r="H2110" s="242"/>
      <c r="I2110"/>
      <c r="J2110"/>
      <c r="K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</row>
    <row r="2111" spans="2:147" s="9" customFormat="1" x14ac:dyDescent="0.2">
      <c r="B2111"/>
      <c r="C2111"/>
      <c r="D2111" s="65"/>
      <c r="E2111" s="65"/>
      <c r="F2111" s="8"/>
      <c r="G2111" s="241"/>
      <c r="H2111" s="242"/>
      <c r="I2111"/>
      <c r="J2111"/>
      <c r="K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</row>
    <row r="2112" spans="2:147" s="9" customFormat="1" x14ac:dyDescent="0.2">
      <c r="B2112"/>
      <c r="C2112"/>
      <c r="D2112" s="65"/>
      <c r="E2112" s="65"/>
      <c r="F2112" s="8"/>
      <c r="G2112" s="241"/>
      <c r="H2112" s="242"/>
      <c r="I2112"/>
      <c r="J2112"/>
      <c r="K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</row>
    <row r="2113" spans="2:147" s="9" customFormat="1" x14ac:dyDescent="0.2">
      <c r="B2113"/>
      <c r="C2113"/>
      <c r="D2113" s="65"/>
      <c r="E2113" s="65"/>
      <c r="F2113" s="8"/>
      <c r="G2113" s="241"/>
      <c r="H2113" s="242"/>
      <c r="I2113"/>
      <c r="J2113"/>
      <c r="K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</row>
    <row r="2114" spans="2:147" s="9" customFormat="1" x14ac:dyDescent="0.2">
      <c r="B2114"/>
      <c r="C2114"/>
      <c r="D2114" s="65"/>
      <c r="E2114" s="65"/>
      <c r="F2114" s="8"/>
      <c r="G2114" s="241"/>
      <c r="H2114" s="242"/>
      <c r="I2114"/>
      <c r="J2114"/>
      <c r="K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</row>
    <row r="2115" spans="2:147" s="9" customFormat="1" x14ac:dyDescent="0.2">
      <c r="B2115"/>
      <c r="C2115"/>
      <c r="D2115" s="65"/>
      <c r="E2115" s="65"/>
      <c r="F2115" s="8"/>
      <c r="G2115" s="241"/>
      <c r="H2115" s="242"/>
      <c r="I2115"/>
      <c r="J2115"/>
      <c r="K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</row>
    <row r="2116" spans="2:147" s="9" customFormat="1" x14ac:dyDescent="0.2">
      <c r="B2116"/>
      <c r="C2116"/>
      <c r="D2116" s="65"/>
      <c r="E2116" s="65"/>
      <c r="F2116" s="8"/>
      <c r="G2116" s="241"/>
      <c r="H2116" s="242"/>
      <c r="I2116"/>
      <c r="J2116"/>
      <c r="K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</row>
    <row r="2117" spans="2:147" s="9" customFormat="1" x14ac:dyDescent="0.2">
      <c r="B2117"/>
      <c r="C2117"/>
      <c r="D2117" s="65"/>
      <c r="E2117" s="65"/>
      <c r="F2117" s="8"/>
      <c r="G2117" s="241"/>
      <c r="H2117" s="242"/>
      <c r="I2117"/>
      <c r="J2117"/>
      <c r="K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</row>
    <row r="2118" spans="2:147" s="9" customFormat="1" x14ac:dyDescent="0.2">
      <c r="B2118"/>
      <c r="C2118"/>
      <c r="D2118" s="65"/>
      <c r="E2118" s="65"/>
      <c r="F2118" s="8"/>
      <c r="G2118" s="241"/>
      <c r="H2118" s="242"/>
      <c r="I2118"/>
      <c r="J2118"/>
      <c r="K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</row>
    <row r="2119" spans="2:147" s="9" customFormat="1" x14ac:dyDescent="0.2">
      <c r="B2119"/>
      <c r="C2119"/>
      <c r="D2119" s="65"/>
      <c r="E2119" s="65"/>
      <c r="F2119" s="8"/>
      <c r="G2119" s="241"/>
      <c r="H2119" s="242"/>
      <c r="I2119"/>
      <c r="J2119"/>
      <c r="K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</row>
    <row r="2120" spans="2:147" s="9" customFormat="1" x14ac:dyDescent="0.2">
      <c r="B2120"/>
      <c r="C2120"/>
      <c r="D2120" s="65"/>
      <c r="E2120" s="65"/>
      <c r="F2120" s="8"/>
      <c r="G2120" s="241"/>
      <c r="H2120" s="242"/>
      <c r="I2120"/>
      <c r="J2120"/>
      <c r="K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</row>
    <row r="2121" spans="2:147" s="9" customFormat="1" x14ac:dyDescent="0.2">
      <c r="B2121"/>
      <c r="C2121"/>
      <c r="D2121" s="65"/>
      <c r="E2121" s="65"/>
      <c r="F2121" s="8"/>
      <c r="G2121" s="241"/>
      <c r="H2121" s="242"/>
      <c r="I2121"/>
      <c r="J2121"/>
      <c r="K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</row>
    <row r="2122" spans="2:147" s="9" customFormat="1" x14ac:dyDescent="0.2">
      <c r="B2122"/>
      <c r="C2122"/>
      <c r="D2122" s="65"/>
      <c r="E2122" s="65"/>
      <c r="F2122" s="8"/>
      <c r="G2122" s="241"/>
      <c r="H2122" s="242"/>
      <c r="I2122"/>
      <c r="J2122"/>
      <c r="K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</row>
    <row r="2123" spans="2:147" s="9" customFormat="1" x14ac:dyDescent="0.2">
      <c r="B2123"/>
      <c r="C2123"/>
      <c r="D2123" s="65"/>
      <c r="E2123" s="65"/>
      <c r="F2123" s="8"/>
      <c r="G2123" s="241"/>
      <c r="H2123" s="242"/>
      <c r="I2123"/>
      <c r="J2123"/>
      <c r="K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</row>
    <row r="2124" spans="2:147" s="9" customFormat="1" x14ac:dyDescent="0.2">
      <c r="B2124"/>
      <c r="C2124"/>
      <c r="D2124" s="65"/>
      <c r="E2124" s="65"/>
      <c r="F2124" s="8"/>
      <c r="G2124" s="241"/>
      <c r="H2124" s="242"/>
      <c r="I2124"/>
      <c r="J2124"/>
      <c r="K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</row>
    <row r="2125" spans="2:147" s="9" customFormat="1" x14ac:dyDescent="0.2">
      <c r="B2125"/>
      <c r="C2125"/>
      <c r="D2125" s="65"/>
      <c r="E2125" s="65"/>
      <c r="F2125" s="8"/>
      <c r="G2125" s="241"/>
      <c r="H2125" s="242"/>
      <c r="I2125"/>
      <c r="J2125"/>
      <c r="K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</row>
    <row r="2126" spans="2:147" s="9" customFormat="1" x14ac:dyDescent="0.2">
      <c r="B2126"/>
      <c r="C2126"/>
      <c r="D2126" s="65"/>
      <c r="E2126" s="65"/>
      <c r="F2126" s="8"/>
      <c r="G2126" s="241"/>
      <c r="H2126" s="242"/>
      <c r="I2126"/>
      <c r="J2126"/>
      <c r="K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</row>
    <row r="2127" spans="2:147" s="9" customFormat="1" x14ac:dyDescent="0.2">
      <c r="B2127"/>
      <c r="C2127"/>
      <c r="D2127" s="65"/>
      <c r="E2127" s="65"/>
      <c r="F2127" s="8"/>
      <c r="G2127" s="241"/>
      <c r="H2127" s="242"/>
      <c r="I2127"/>
      <c r="J2127"/>
      <c r="K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</row>
    <row r="2128" spans="2:147" s="9" customFormat="1" x14ac:dyDescent="0.2">
      <c r="B2128"/>
      <c r="C2128"/>
      <c r="D2128" s="65"/>
      <c r="E2128" s="65"/>
      <c r="F2128" s="8"/>
      <c r="G2128" s="241"/>
      <c r="H2128" s="242"/>
      <c r="I2128"/>
      <c r="J2128"/>
      <c r="K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</row>
    <row r="2129" spans="2:147" s="9" customFormat="1" x14ac:dyDescent="0.2">
      <c r="B2129"/>
      <c r="C2129"/>
      <c r="D2129" s="65"/>
      <c r="E2129" s="65"/>
      <c r="F2129" s="8"/>
      <c r="G2129" s="241"/>
      <c r="H2129" s="242"/>
      <c r="I2129"/>
      <c r="J2129"/>
      <c r="K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</row>
    <row r="2130" spans="2:147" s="9" customFormat="1" x14ac:dyDescent="0.2">
      <c r="B2130"/>
      <c r="C2130"/>
      <c r="D2130" s="65"/>
      <c r="E2130" s="65"/>
      <c r="F2130" s="8"/>
      <c r="G2130" s="241"/>
      <c r="H2130" s="242"/>
      <c r="I2130"/>
      <c r="J2130"/>
      <c r="K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</row>
    <row r="2131" spans="2:147" s="9" customFormat="1" x14ac:dyDescent="0.2">
      <c r="B2131"/>
      <c r="C2131"/>
      <c r="D2131" s="65"/>
      <c r="E2131" s="65"/>
      <c r="F2131" s="8"/>
      <c r="G2131" s="241"/>
      <c r="H2131" s="242"/>
      <c r="I2131"/>
      <c r="J2131"/>
      <c r="K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</row>
    <row r="2132" spans="2:147" s="9" customFormat="1" x14ac:dyDescent="0.2">
      <c r="B2132"/>
      <c r="C2132"/>
      <c r="D2132" s="65"/>
      <c r="E2132" s="65"/>
      <c r="F2132" s="8"/>
      <c r="G2132" s="241"/>
      <c r="H2132" s="242"/>
      <c r="I2132"/>
      <c r="J2132"/>
      <c r="K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</row>
    <row r="2133" spans="2:147" s="9" customFormat="1" x14ac:dyDescent="0.2">
      <c r="B2133"/>
      <c r="C2133"/>
      <c r="D2133" s="65"/>
      <c r="E2133" s="65"/>
      <c r="F2133" s="8"/>
      <c r="G2133" s="241"/>
      <c r="H2133" s="242"/>
      <c r="I2133"/>
      <c r="J2133"/>
      <c r="K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</row>
    <row r="2134" spans="2:147" s="9" customFormat="1" x14ac:dyDescent="0.2">
      <c r="B2134"/>
      <c r="C2134"/>
      <c r="D2134" s="65"/>
      <c r="E2134" s="65"/>
      <c r="F2134" s="8"/>
      <c r="G2134" s="241"/>
      <c r="H2134" s="242"/>
      <c r="I2134"/>
      <c r="J2134"/>
      <c r="K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</row>
    <row r="2135" spans="2:147" s="9" customFormat="1" x14ac:dyDescent="0.2">
      <c r="B2135"/>
      <c r="C2135"/>
      <c r="D2135" s="65"/>
      <c r="E2135" s="65"/>
      <c r="F2135" s="8"/>
      <c r="G2135" s="241"/>
      <c r="H2135" s="242"/>
      <c r="I2135"/>
      <c r="J2135"/>
      <c r="K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</row>
    <row r="2136" spans="2:147" s="9" customFormat="1" x14ac:dyDescent="0.2">
      <c r="B2136"/>
      <c r="C2136"/>
      <c r="D2136" s="65"/>
      <c r="E2136" s="65"/>
      <c r="F2136" s="8"/>
      <c r="G2136" s="241"/>
      <c r="H2136" s="242"/>
      <c r="I2136"/>
      <c r="J2136"/>
      <c r="K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</row>
    <row r="2137" spans="2:147" s="9" customFormat="1" x14ac:dyDescent="0.2">
      <c r="B2137"/>
      <c r="C2137"/>
      <c r="D2137" s="65"/>
      <c r="E2137" s="65"/>
      <c r="F2137" s="8"/>
      <c r="G2137" s="241"/>
      <c r="H2137" s="242"/>
      <c r="I2137"/>
      <c r="J2137"/>
      <c r="K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</row>
    <row r="2138" spans="2:147" s="9" customFormat="1" x14ac:dyDescent="0.2">
      <c r="B2138"/>
      <c r="C2138"/>
      <c r="D2138" s="65"/>
      <c r="E2138" s="65"/>
      <c r="F2138" s="8"/>
      <c r="G2138" s="241"/>
      <c r="H2138" s="242"/>
      <c r="I2138"/>
      <c r="J2138"/>
      <c r="K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</row>
    <row r="2139" spans="2:147" s="9" customFormat="1" x14ac:dyDescent="0.2">
      <c r="B2139"/>
      <c r="C2139"/>
      <c r="D2139" s="65"/>
      <c r="E2139" s="65"/>
      <c r="F2139" s="8"/>
      <c r="G2139" s="241"/>
      <c r="H2139" s="242"/>
      <c r="I2139"/>
      <c r="J2139"/>
      <c r="K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</row>
    <row r="2140" spans="2:147" s="9" customFormat="1" x14ac:dyDescent="0.2">
      <c r="B2140"/>
      <c r="C2140"/>
      <c r="D2140" s="65"/>
      <c r="E2140" s="65"/>
      <c r="F2140" s="8"/>
      <c r="G2140" s="241"/>
      <c r="H2140" s="242"/>
      <c r="I2140"/>
      <c r="J2140"/>
      <c r="K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</row>
    <row r="2141" spans="2:147" s="9" customFormat="1" x14ac:dyDescent="0.2">
      <c r="B2141"/>
      <c r="C2141"/>
      <c r="D2141" s="65"/>
      <c r="E2141" s="65"/>
      <c r="F2141" s="8"/>
      <c r="G2141" s="241"/>
      <c r="H2141" s="242"/>
      <c r="I2141"/>
      <c r="J2141"/>
      <c r="K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</row>
    <row r="2142" spans="2:147" s="9" customFormat="1" x14ac:dyDescent="0.2">
      <c r="B2142"/>
      <c r="C2142"/>
      <c r="D2142" s="65"/>
      <c r="E2142" s="65"/>
      <c r="F2142" s="8"/>
      <c r="G2142" s="241"/>
      <c r="H2142" s="242"/>
      <c r="I2142"/>
      <c r="J2142"/>
      <c r="K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</row>
    <row r="2143" spans="2:147" s="9" customFormat="1" x14ac:dyDescent="0.2">
      <c r="B2143"/>
      <c r="C2143"/>
      <c r="D2143" s="65"/>
      <c r="E2143" s="65"/>
      <c r="F2143" s="8"/>
      <c r="G2143" s="241"/>
      <c r="H2143" s="242"/>
      <c r="I2143"/>
      <c r="J2143"/>
      <c r="K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</row>
    <row r="2144" spans="2:147" s="9" customFormat="1" x14ac:dyDescent="0.2">
      <c r="B2144"/>
      <c r="C2144"/>
      <c r="D2144" s="65"/>
      <c r="E2144" s="65"/>
      <c r="F2144" s="8"/>
      <c r="G2144" s="241"/>
      <c r="H2144" s="242"/>
      <c r="I2144"/>
      <c r="J2144"/>
      <c r="K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</row>
    <row r="2145" spans="2:147" s="9" customFormat="1" x14ac:dyDescent="0.2">
      <c r="B2145"/>
      <c r="C2145"/>
      <c r="D2145" s="65"/>
      <c r="E2145" s="65"/>
      <c r="F2145" s="8"/>
      <c r="G2145" s="241"/>
      <c r="H2145" s="242"/>
      <c r="I2145"/>
      <c r="J2145"/>
      <c r="K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</row>
    <row r="2146" spans="2:147" s="9" customFormat="1" x14ac:dyDescent="0.2">
      <c r="B2146"/>
      <c r="C2146"/>
      <c r="D2146" s="65"/>
      <c r="E2146" s="65"/>
      <c r="F2146" s="8"/>
      <c r="G2146" s="241"/>
      <c r="H2146" s="242"/>
      <c r="I2146"/>
      <c r="J2146"/>
      <c r="K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</row>
    <row r="2147" spans="2:147" s="9" customFormat="1" x14ac:dyDescent="0.2">
      <c r="B2147"/>
      <c r="C2147"/>
      <c r="D2147" s="65"/>
      <c r="E2147" s="65"/>
      <c r="F2147" s="8"/>
      <c r="G2147" s="241"/>
      <c r="H2147" s="242"/>
      <c r="I2147"/>
      <c r="J2147"/>
      <c r="K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</row>
    <row r="2148" spans="2:147" s="9" customFormat="1" x14ac:dyDescent="0.2">
      <c r="B2148"/>
      <c r="C2148"/>
      <c r="D2148" s="65"/>
      <c r="E2148" s="65"/>
      <c r="F2148" s="8"/>
      <c r="G2148" s="241"/>
      <c r="H2148" s="242"/>
      <c r="I2148"/>
      <c r="J2148"/>
      <c r="K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</row>
    <row r="2149" spans="2:147" s="9" customFormat="1" x14ac:dyDescent="0.2">
      <c r="B2149"/>
      <c r="C2149"/>
      <c r="D2149" s="65"/>
      <c r="E2149" s="65"/>
      <c r="F2149" s="8"/>
      <c r="G2149" s="241"/>
      <c r="H2149" s="242"/>
      <c r="I2149"/>
      <c r="J2149"/>
      <c r="K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</row>
    <row r="2150" spans="2:147" s="9" customFormat="1" x14ac:dyDescent="0.2">
      <c r="B2150"/>
      <c r="C2150"/>
      <c r="D2150" s="65"/>
      <c r="E2150" s="65"/>
      <c r="F2150" s="8"/>
      <c r="G2150" s="241"/>
      <c r="H2150" s="242"/>
      <c r="I2150"/>
      <c r="J2150"/>
      <c r="K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</row>
    <row r="2151" spans="2:147" s="9" customFormat="1" x14ac:dyDescent="0.2">
      <c r="B2151"/>
      <c r="C2151"/>
      <c r="D2151" s="65"/>
      <c r="E2151" s="65"/>
      <c r="F2151" s="8"/>
      <c r="G2151" s="241"/>
      <c r="H2151" s="242"/>
      <c r="I2151"/>
      <c r="J2151"/>
      <c r="K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</row>
    <row r="2152" spans="2:147" s="9" customFormat="1" x14ac:dyDescent="0.2">
      <c r="B2152"/>
      <c r="C2152"/>
      <c r="D2152" s="65"/>
      <c r="E2152" s="65"/>
      <c r="F2152" s="8"/>
      <c r="G2152" s="241"/>
      <c r="H2152" s="242"/>
      <c r="I2152"/>
      <c r="J2152"/>
      <c r="K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</row>
    <row r="2153" spans="2:147" s="9" customFormat="1" x14ac:dyDescent="0.2">
      <c r="B2153"/>
      <c r="C2153"/>
      <c r="D2153" s="65"/>
      <c r="E2153" s="65"/>
      <c r="F2153" s="8"/>
      <c r="G2153" s="241"/>
      <c r="H2153" s="242"/>
      <c r="I2153"/>
      <c r="J2153"/>
      <c r="K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</row>
    <row r="2154" spans="2:147" s="9" customFormat="1" x14ac:dyDescent="0.2">
      <c r="B2154"/>
      <c r="C2154"/>
      <c r="D2154" s="65"/>
      <c r="E2154" s="65"/>
      <c r="F2154" s="8"/>
      <c r="G2154" s="241"/>
      <c r="H2154" s="242"/>
      <c r="I2154"/>
      <c r="J2154"/>
      <c r="K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</row>
    <row r="2155" spans="2:147" s="9" customFormat="1" x14ac:dyDescent="0.2">
      <c r="B2155"/>
      <c r="C2155"/>
      <c r="D2155" s="65"/>
      <c r="E2155" s="65"/>
      <c r="F2155" s="8"/>
      <c r="G2155" s="241"/>
      <c r="H2155" s="242"/>
      <c r="I2155"/>
      <c r="J2155"/>
      <c r="K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</row>
    <row r="2156" spans="2:147" s="9" customFormat="1" x14ac:dyDescent="0.2">
      <c r="B2156"/>
      <c r="C2156"/>
      <c r="D2156" s="65"/>
      <c r="E2156" s="65"/>
      <c r="F2156" s="8"/>
      <c r="G2156" s="241"/>
      <c r="H2156" s="242"/>
      <c r="I2156"/>
      <c r="J2156"/>
      <c r="K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</row>
    <row r="2157" spans="2:147" s="9" customFormat="1" x14ac:dyDescent="0.2">
      <c r="B2157"/>
      <c r="C2157"/>
      <c r="D2157" s="65"/>
      <c r="E2157" s="65"/>
      <c r="F2157" s="8"/>
      <c r="G2157" s="241"/>
      <c r="H2157" s="242"/>
      <c r="I2157"/>
      <c r="J2157"/>
      <c r="K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</row>
    <row r="2158" spans="2:147" s="9" customFormat="1" x14ac:dyDescent="0.2">
      <c r="B2158"/>
      <c r="C2158"/>
      <c r="D2158" s="65"/>
      <c r="E2158" s="65"/>
      <c r="F2158" s="8"/>
      <c r="G2158" s="241"/>
      <c r="H2158" s="242"/>
      <c r="I2158"/>
      <c r="J2158"/>
      <c r="K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</row>
    <row r="2159" spans="2:147" s="9" customFormat="1" x14ac:dyDescent="0.2">
      <c r="B2159"/>
      <c r="C2159"/>
      <c r="D2159" s="65"/>
      <c r="E2159" s="65"/>
      <c r="F2159" s="8"/>
      <c r="G2159" s="241"/>
      <c r="H2159" s="242"/>
      <c r="I2159"/>
      <c r="J2159"/>
      <c r="K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</row>
    <row r="2160" spans="2:147" s="9" customFormat="1" x14ac:dyDescent="0.2">
      <c r="B2160"/>
      <c r="C2160"/>
      <c r="D2160" s="65"/>
      <c r="E2160" s="65"/>
      <c r="F2160" s="8"/>
      <c r="G2160" s="241"/>
      <c r="H2160" s="242"/>
      <c r="I2160"/>
      <c r="J2160"/>
      <c r="K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</row>
    <row r="2161" spans="2:147" s="9" customFormat="1" x14ac:dyDescent="0.2">
      <c r="B2161"/>
      <c r="C2161"/>
      <c r="D2161" s="65"/>
      <c r="E2161" s="65"/>
      <c r="F2161" s="8"/>
      <c r="G2161" s="241"/>
      <c r="H2161" s="242"/>
      <c r="I2161"/>
      <c r="J2161"/>
      <c r="K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</row>
    <row r="2162" spans="2:147" s="9" customFormat="1" x14ac:dyDescent="0.2">
      <c r="B2162"/>
      <c r="C2162"/>
      <c r="D2162" s="65"/>
      <c r="E2162" s="65"/>
      <c r="F2162" s="8"/>
      <c r="G2162" s="241"/>
      <c r="H2162" s="242"/>
      <c r="I2162"/>
      <c r="J2162"/>
      <c r="K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</row>
    <row r="2163" spans="2:147" s="9" customFormat="1" x14ac:dyDescent="0.2">
      <c r="B2163"/>
      <c r="C2163"/>
      <c r="D2163" s="65"/>
      <c r="E2163" s="65"/>
      <c r="F2163" s="8"/>
      <c r="G2163" s="241"/>
      <c r="H2163" s="242"/>
      <c r="I2163"/>
      <c r="J2163"/>
      <c r="K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</row>
    <row r="2164" spans="2:147" s="9" customFormat="1" x14ac:dyDescent="0.2">
      <c r="B2164"/>
      <c r="C2164"/>
      <c r="D2164" s="65"/>
      <c r="E2164" s="65"/>
      <c r="F2164" s="8"/>
      <c r="G2164" s="241"/>
      <c r="H2164" s="242"/>
      <c r="I2164"/>
      <c r="J2164"/>
      <c r="K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</row>
    <row r="2165" spans="2:147" s="9" customFormat="1" x14ac:dyDescent="0.2">
      <c r="B2165"/>
      <c r="C2165"/>
      <c r="D2165" s="65"/>
      <c r="E2165" s="65"/>
      <c r="F2165" s="8"/>
      <c r="G2165" s="241"/>
      <c r="H2165" s="242"/>
      <c r="I2165"/>
      <c r="J2165"/>
      <c r="K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</row>
    <row r="2166" spans="2:147" s="9" customFormat="1" x14ac:dyDescent="0.2">
      <c r="B2166"/>
      <c r="C2166"/>
      <c r="D2166" s="65"/>
      <c r="E2166" s="65"/>
      <c r="F2166" s="8"/>
      <c r="G2166" s="241"/>
      <c r="H2166" s="242"/>
      <c r="I2166"/>
      <c r="J2166"/>
      <c r="K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</row>
    <row r="2167" spans="2:147" s="9" customFormat="1" x14ac:dyDescent="0.2">
      <c r="B2167"/>
      <c r="C2167"/>
      <c r="D2167" s="65"/>
      <c r="E2167" s="65"/>
      <c r="F2167" s="8"/>
      <c r="G2167" s="241"/>
      <c r="H2167" s="242"/>
      <c r="I2167"/>
      <c r="J2167"/>
      <c r="K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</row>
    <row r="2168" spans="2:147" s="9" customFormat="1" x14ac:dyDescent="0.2">
      <c r="B2168"/>
      <c r="C2168"/>
      <c r="D2168" s="65"/>
      <c r="E2168" s="65"/>
      <c r="F2168" s="8"/>
      <c r="G2168" s="241"/>
      <c r="H2168" s="242"/>
      <c r="I2168"/>
      <c r="J2168"/>
      <c r="K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</row>
    <row r="2169" spans="2:147" s="9" customFormat="1" x14ac:dyDescent="0.2">
      <c r="B2169"/>
      <c r="C2169"/>
      <c r="D2169" s="65"/>
      <c r="E2169" s="65"/>
      <c r="F2169" s="8"/>
      <c r="G2169" s="241"/>
      <c r="H2169" s="242"/>
      <c r="I2169"/>
      <c r="J2169"/>
      <c r="K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</row>
    <row r="2170" spans="2:147" s="9" customFormat="1" x14ac:dyDescent="0.2">
      <c r="B2170"/>
      <c r="C2170"/>
      <c r="D2170" s="65"/>
      <c r="E2170" s="65"/>
      <c r="F2170" s="8"/>
      <c r="G2170" s="241"/>
      <c r="H2170" s="242"/>
      <c r="I2170"/>
      <c r="J2170"/>
      <c r="K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</row>
    <row r="2171" spans="2:147" s="9" customFormat="1" x14ac:dyDescent="0.2">
      <c r="B2171"/>
      <c r="C2171"/>
      <c r="D2171" s="65"/>
      <c r="E2171" s="65"/>
      <c r="F2171" s="8"/>
      <c r="G2171" s="241"/>
      <c r="H2171" s="242"/>
      <c r="I2171"/>
      <c r="J2171"/>
      <c r="K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</row>
    <row r="2172" spans="2:147" s="9" customFormat="1" x14ac:dyDescent="0.2">
      <c r="B2172"/>
      <c r="C2172"/>
      <c r="D2172" s="65"/>
      <c r="E2172" s="65"/>
      <c r="F2172" s="8"/>
      <c r="G2172" s="241"/>
      <c r="H2172" s="242"/>
      <c r="I2172"/>
      <c r="J2172"/>
      <c r="K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</row>
    <row r="2173" spans="2:147" s="9" customFormat="1" x14ac:dyDescent="0.2">
      <c r="B2173"/>
      <c r="C2173"/>
      <c r="D2173" s="65"/>
      <c r="E2173" s="65"/>
      <c r="F2173" s="8"/>
      <c r="G2173" s="241"/>
      <c r="H2173" s="242"/>
      <c r="I2173"/>
      <c r="J2173"/>
      <c r="K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</row>
    <row r="2174" spans="2:147" s="9" customFormat="1" x14ac:dyDescent="0.2">
      <c r="B2174"/>
      <c r="C2174"/>
      <c r="D2174" s="65"/>
      <c r="E2174" s="65"/>
      <c r="F2174" s="8"/>
      <c r="G2174" s="241"/>
      <c r="H2174" s="242"/>
      <c r="I2174"/>
      <c r="J2174"/>
      <c r="K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</row>
    <row r="2175" spans="2:147" s="9" customFormat="1" x14ac:dyDescent="0.2">
      <c r="B2175"/>
      <c r="C2175"/>
      <c r="D2175" s="65"/>
      <c r="E2175" s="65"/>
      <c r="F2175" s="8"/>
      <c r="G2175" s="241"/>
      <c r="H2175" s="242"/>
      <c r="I2175"/>
      <c r="J2175"/>
      <c r="K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</row>
    <row r="2176" spans="2:147" s="9" customFormat="1" x14ac:dyDescent="0.2">
      <c r="B2176"/>
      <c r="C2176"/>
      <c r="D2176" s="65"/>
      <c r="E2176" s="65"/>
      <c r="F2176" s="8"/>
      <c r="G2176" s="241"/>
      <c r="H2176" s="242"/>
      <c r="I2176"/>
      <c r="J2176"/>
      <c r="K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</row>
    <row r="2177" spans="2:147" s="9" customFormat="1" x14ac:dyDescent="0.2">
      <c r="B2177"/>
      <c r="C2177"/>
      <c r="D2177" s="65"/>
      <c r="E2177" s="65"/>
      <c r="F2177" s="8"/>
      <c r="G2177" s="241"/>
      <c r="H2177" s="242"/>
      <c r="I2177"/>
      <c r="J2177"/>
      <c r="K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</row>
    <row r="2178" spans="2:147" s="9" customFormat="1" x14ac:dyDescent="0.2">
      <c r="B2178"/>
      <c r="C2178"/>
      <c r="D2178" s="65"/>
      <c r="E2178" s="65"/>
      <c r="F2178" s="8"/>
      <c r="G2178" s="241"/>
      <c r="H2178" s="242"/>
      <c r="I2178"/>
      <c r="J2178"/>
      <c r="K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</row>
    <row r="2179" spans="2:147" s="9" customFormat="1" x14ac:dyDescent="0.2">
      <c r="B2179"/>
      <c r="C2179"/>
      <c r="D2179" s="65"/>
      <c r="E2179" s="65"/>
      <c r="F2179" s="8"/>
      <c r="G2179" s="241"/>
      <c r="H2179" s="242"/>
      <c r="I2179"/>
      <c r="J2179"/>
      <c r="K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</row>
    <row r="2180" spans="2:147" s="9" customFormat="1" x14ac:dyDescent="0.2">
      <c r="B2180"/>
      <c r="C2180"/>
      <c r="D2180" s="65"/>
      <c r="E2180" s="65"/>
      <c r="F2180" s="8"/>
      <c r="G2180" s="241"/>
      <c r="H2180" s="242"/>
      <c r="I2180"/>
      <c r="J2180"/>
      <c r="K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</row>
    <row r="2181" spans="2:147" s="9" customFormat="1" x14ac:dyDescent="0.2">
      <c r="B2181"/>
      <c r="C2181"/>
      <c r="D2181" s="65"/>
      <c r="E2181" s="65"/>
      <c r="F2181" s="8"/>
      <c r="G2181" s="241"/>
      <c r="H2181" s="242"/>
      <c r="I2181"/>
      <c r="J2181"/>
      <c r="K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</row>
    <row r="2182" spans="2:147" s="9" customFormat="1" x14ac:dyDescent="0.2">
      <c r="B2182"/>
      <c r="C2182"/>
      <c r="D2182" s="65"/>
      <c r="E2182" s="65"/>
      <c r="F2182" s="8"/>
      <c r="G2182" s="241"/>
      <c r="H2182" s="242"/>
      <c r="I2182"/>
      <c r="J2182"/>
      <c r="K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</row>
    <row r="2183" spans="2:147" s="9" customFormat="1" x14ac:dyDescent="0.2">
      <c r="B2183"/>
      <c r="C2183"/>
      <c r="D2183" s="65"/>
      <c r="E2183" s="65"/>
      <c r="F2183" s="8"/>
      <c r="G2183" s="241"/>
      <c r="H2183" s="242"/>
      <c r="I2183"/>
      <c r="J2183"/>
      <c r="K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</row>
    <row r="2184" spans="2:147" s="9" customFormat="1" x14ac:dyDescent="0.2">
      <c r="B2184"/>
      <c r="C2184"/>
      <c r="D2184" s="65"/>
      <c r="E2184" s="65"/>
      <c r="F2184" s="8"/>
      <c r="G2184" s="241"/>
      <c r="H2184" s="242"/>
      <c r="I2184"/>
      <c r="J2184"/>
      <c r="K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</row>
    <row r="2185" spans="2:147" s="9" customFormat="1" x14ac:dyDescent="0.2">
      <c r="B2185"/>
      <c r="C2185"/>
      <c r="D2185" s="65"/>
      <c r="E2185" s="65"/>
      <c r="F2185" s="8"/>
      <c r="G2185" s="241"/>
      <c r="H2185" s="242"/>
      <c r="I2185"/>
      <c r="J2185"/>
      <c r="K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</row>
    <row r="2186" spans="2:147" s="9" customFormat="1" x14ac:dyDescent="0.2">
      <c r="B2186"/>
      <c r="C2186"/>
      <c r="D2186" s="65"/>
      <c r="E2186" s="65"/>
      <c r="F2186" s="8"/>
      <c r="G2186" s="241"/>
      <c r="H2186" s="242"/>
      <c r="I2186"/>
      <c r="J2186"/>
      <c r="K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</row>
    <row r="2187" spans="2:147" s="9" customFormat="1" x14ac:dyDescent="0.2">
      <c r="B2187"/>
      <c r="C2187"/>
      <c r="D2187" s="65"/>
      <c r="E2187" s="65"/>
      <c r="F2187" s="8"/>
      <c r="G2187" s="241"/>
      <c r="H2187" s="242"/>
      <c r="I2187"/>
      <c r="J2187"/>
      <c r="K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</row>
    <row r="2188" spans="2:147" s="9" customFormat="1" x14ac:dyDescent="0.2">
      <c r="B2188"/>
      <c r="C2188"/>
      <c r="D2188" s="65"/>
      <c r="E2188" s="65"/>
      <c r="F2188" s="8"/>
      <c r="G2188" s="241"/>
      <c r="H2188" s="242"/>
      <c r="I2188"/>
      <c r="J2188"/>
      <c r="K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</row>
    <row r="2189" spans="2:147" s="9" customFormat="1" x14ac:dyDescent="0.2">
      <c r="B2189"/>
      <c r="C2189"/>
      <c r="D2189" s="65"/>
      <c r="E2189" s="65"/>
      <c r="F2189" s="8"/>
      <c r="G2189" s="241"/>
      <c r="H2189" s="242"/>
      <c r="I2189"/>
      <c r="J2189"/>
      <c r="K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</row>
    <row r="2190" spans="2:147" s="9" customFormat="1" x14ac:dyDescent="0.2">
      <c r="B2190"/>
      <c r="C2190"/>
      <c r="D2190" s="65"/>
      <c r="E2190" s="65"/>
      <c r="F2190" s="8"/>
      <c r="G2190" s="241"/>
      <c r="H2190" s="242"/>
      <c r="I2190"/>
      <c r="J2190"/>
      <c r="K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</row>
    <row r="2191" spans="2:147" s="9" customFormat="1" x14ac:dyDescent="0.2">
      <c r="B2191"/>
      <c r="C2191"/>
      <c r="D2191" s="65"/>
      <c r="E2191" s="65"/>
      <c r="F2191" s="8"/>
      <c r="G2191" s="241"/>
      <c r="H2191" s="242"/>
      <c r="I2191"/>
      <c r="J2191"/>
      <c r="K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</row>
    <row r="2192" spans="2:147" s="9" customFormat="1" x14ac:dyDescent="0.2">
      <c r="B2192"/>
      <c r="C2192"/>
      <c r="D2192" s="65"/>
      <c r="E2192" s="65"/>
      <c r="F2192" s="8"/>
      <c r="G2192" s="241"/>
      <c r="H2192" s="242"/>
      <c r="I2192"/>
      <c r="J2192"/>
      <c r="K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</row>
    <row r="2193" spans="2:147" s="9" customFormat="1" x14ac:dyDescent="0.2">
      <c r="B2193"/>
      <c r="C2193"/>
      <c r="D2193" s="65"/>
      <c r="E2193" s="65"/>
      <c r="F2193" s="8"/>
      <c r="G2193" s="241"/>
      <c r="H2193" s="242"/>
      <c r="I2193"/>
      <c r="J2193"/>
      <c r="K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</row>
    <row r="2194" spans="2:147" s="9" customFormat="1" x14ac:dyDescent="0.2">
      <c r="B2194"/>
      <c r="C2194"/>
      <c r="D2194" s="65"/>
      <c r="E2194" s="65"/>
      <c r="F2194" s="8"/>
      <c r="G2194" s="241"/>
      <c r="H2194" s="242"/>
      <c r="I2194"/>
      <c r="J2194"/>
      <c r="K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</row>
    <row r="2195" spans="2:147" s="9" customFormat="1" x14ac:dyDescent="0.2">
      <c r="B2195"/>
      <c r="C2195"/>
      <c r="D2195" s="65"/>
      <c r="E2195" s="65"/>
      <c r="F2195" s="8"/>
      <c r="G2195" s="241"/>
      <c r="H2195" s="242"/>
      <c r="I2195"/>
      <c r="J2195"/>
      <c r="K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</row>
    <row r="2196" spans="2:147" s="9" customFormat="1" x14ac:dyDescent="0.2">
      <c r="B2196"/>
      <c r="C2196"/>
      <c r="D2196" s="65"/>
      <c r="E2196" s="65"/>
      <c r="F2196" s="8"/>
      <c r="G2196" s="241"/>
      <c r="H2196" s="242"/>
      <c r="I2196"/>
      <c r="J2196"/>
      <c r="K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</row>
    <row r="2197" spans="2:147" s="9" customFormat="1" x14ac:dyDescent="0.2">
      <c r="B2197"/>
      <c r="C2197"/>
      <c r="D2197" s="65"/>
      <c r="E2197" s="65"/>
      <c r="F2197" s="8"/>
      <c r="G2197" s="241"/>
      <c r="H2197" s="242"/>
      <c r="I2197"/>
      <c r="J2197"/>
      <c r="K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</row>
    <row r="2198" spans="2:147" s="9" customFormat="1" x14ac:dyDescent="0.2">
      <c r="B2198"/>
      <c r="C2198"/>
      <c r="D2198" s="65"/>
      <c r="E2198" s="65"/>
      <c r="F2198" s="8"/>
      <c r="G2198" s="241"/>
      <c r="H2198" s="242"/>
      <c r="I2198"/>
      <c r="J2198"/>
      <c r="K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</row>
    <row r="2199" spans="2:147" s="9" customFormat="1" x14ac:dyDescent="0.2">
      <c r="B2199"/>
      <c r="C2199"/>
      <c r="D2199" s="65"/>
      <c r="E2199" s="65"/>
      <c r="F2199" s="8"/>
      <c r="G2199" s="241"/>
      <c r="H2199" s="242"/>
      <c r="I2199"/>
      <c r="J2199"/>
      <c r="K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</row>
    <row r="2200" spans="2:147" s="9" customFormat="1" x14ac:dyDescent="0.2">
      <c r="B2200"/>
      <c r="C2200"/>
      <c r="D2200" s="65"/>
      <c r="E2200" s="65"/>
      <c r="F2200" s="8"/>
      <c r="G2200" s="241"/>
      <c r="H2200" s="242"/>
      <c r="I2200"/>
      <c r="J2200"/>
      <c r="K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</row>
    <row r="2201" spans="2:147" s="9" customFormat="1" x14ac:dyDescent="0.2">
      <c r="B2201"/>
      <c r="C2201"/>
      <c r="D2201" s="65"/>
      <c r="E2201" s="65"/>
      <c r="F2201" s="8"/>
      <c r="G2201" s="241"/>
      <c r="H2201" s="242"/>
      <c r="I2201"/>
      <c r="J2201"/>
      <c r="K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</row>
    <row r="2202" spans="2:147" s="9" customFormat="1" x14ac:dyDescent="0.2">
      <c r="B2202"/>
      <c r="C2202"/>
      <c r="D2202" s="65"/>
      <c r="E2202" s="65"/>
      <c r="F2202" s="8"/>
      <c r="G2202" s="241"/>
      <c r="H2202" s="242"/>
      <c r="I2202"/>
      <c r="J2202"/>
      <c r="K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</row>
    <row r="2203" spans="2:147" s="9" customFormat="1" x14ac:dyDescent="0.2">
      <c r="B2203"/>
      <c r="C2203"/>
      <c r="D2203" s="65"/>
      <c r="E2203" s="65"/>
      <c r="F2203" s="8"/>
      <c r="G2203" s="241"/>
      <c r="H2203" s="242"/>
      <c r="I2203"/>
      <c r="J2203"/>
      <c r="K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</row>
    <row r="2204" spans="2:147" s="9" customFormat="1" x14ac:dyDescent="0.2">
      <c r="B2204"/>
      <c r="C2204"/>
      <c r="D2204" s="65"/>
      <c r="E2204" s="65"/>
      <c r="F2204" s="8"/>
      <c r="G2204" s="241"/>
      <c r="H2204" s="242"/>
      <c r="I2204"/>
      <c r="J2204"/>
      <c r="K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</row>
    <row r="2205" spans="2:147" s="9" customFormat="1" x14ac:dyDescent="0.2">
      <c r="B2205"/>
      <c r="C2205"/>
      <c r="D2205" s="65"/>
      <c r="E2205" s="65"/>
      <c r="F2205" s="8"/>
      <c r="G2205" s="241"/>
      <c r="H2205" s="242"/>
      <c r="I2205"/>
      <c r="J2205"/>
      <c r="K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</row>
    <row r="2206" spans="2:147" s="9" customFormat="1" x14ac:dyDescent="0.2">
      <c r="B2206"/>
      <c r="C2206"/>
      <c r="D2206" s="65"/>
      <c r="E2206" s="65"/>
      <c r="F2206" s="8"/>
      <c r="G2206" s="241"/>
      <c r="H2206" s="242"/>
      <c r="I2206"/>
      <c r="J2206"/>
      <c r="K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</row>
    <row r="2207" spans="2:147" s="9" customFormat="1" x14ac:dyDescent="0.2">
      <c r="B2207"/>
      <c r="C2207"/>
      <c r="D2207" s="65"/>
      <c r="E2207" s="65"/>
      <c r="F2207" s="8"/>
      <c r="G2207" s="241"/>
      <c r="H2207" s="242"/>
      <c r="I2207"/>
      <c r="J2207"/>
      <c r="K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</row>
    <row r="2208" spans="2:147" s="9" customFormat="1" x14ac:dyDescent="0.2">
      <c r="B2208"/>
      <c r="C2208"/>
      <c r="D2208" s="65"/>
      <c r="E2208" s="65"/>
      <c r="F2208" s="8"/>
      <c r="G2208" s="241"/>
      <c r="H2208" s="242"/>
      <c r="I2208"/>
      <c r="J2208"/>
      <c r="K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</row>
    <row r="2209" spans="2:147" s="9" customFormat="1" x14ac:dyDescent="0.2">
      <c r="B2209"/>
      <c r="C2209"/>
      <c r="D2209" s="65"/>
      <c r="E2209" s="65"/>
      <c r="F2209" s="8"/>
      <c r="G2209" s="241"/>
      <c r="H2209" s="242"/>
      <c r="I2209"/>
      <c r="J2209"/>
      <c r="K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</row>
    <row r="2210" spans="2:147" s="9" customFormat="1" x14ac:dyDescent="0.2">
      <c r="B2210"/>
      <c r="C2210"/>
      <c r="D2210" s="65"/>
      <c r="E2210" s="65"/>
      <c r="F2210" s="8"/>
      <c r="G2210" s="241"/>
      <c r="H2210" s="242"/>
      <c r="I2210"/>
      <c r="J2210"/>
      <c r="K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</row>
    <row r="2211" spans="2:147" s="9" customFormat="1" x14ac:dyDescent="0.2">
      <c r="B2211"/>
      <c r="C2211"/>
      <c r="D2211" s="65"/>
      <c r="E2211" s="65"/>
      <c r="F2211" s="8"/>
      <c r="G2211" s="241"/>
      <c r="H2211" s="242"/>
      <c r="I2211"/>
      <c r="J2211"/>
      <c r="K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</row>
    <row r="2212" spans="2:147" s="9" customFormat="1" x14ac:dyDescent="0.2">
      <c r="B2212"/>
      <c r="C2212"/>
      <c r="D2212" s="65"/>
      <c r="E2212" s="65"/>
      <c r="F2212" s="8"/>
      <c r="G2212" s="241"/>
      <c r="H2212" s="242"/>
      <c r="I2212"/>
      <c r="J2212"/>
      <c r="K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</row>
    <row r="2213" spans="2:147" s="9" customFormat="1" x14ac:dyDescent="0.2">
      <c r="B2213"/>
      <c r="C2213"/>
      <c r="D2213" s="65"/>
      <c r="E2213" s="65"/>
      <c r="F2213" s="8"/>
      <c r="G2213" s="241"/>
      <c r="H2213" s="242"/>
      <c r="I2213"/>
      <c r="J2213"/>
      <c r="K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</row>
    <row r="2214" spans="2:147" s="9" customFormat="1" x14ac:dyDescent="0.2">
      <c r="B2214"/>
      <c r="C2214"/>
      <c r="D2214" s="65"/>
      <c r="E2214" s="65"/>
      <c r="F2214" s="8"/>
      <c r="G2214" s="241"/>
      <c r="H2214" s="242"/>
      <c r="I2214"/>
      <c r="J2214"/>
      <c r="K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</row>
    <row r="2215" spans="2:147" s="9" customFormat="1" x14ac:dyDescent="0.2">
      <c r="B2215"/>
      <c r="C2215"/>
      <c r="D2215" s="65"/>
      <c r="E2215" s="65"/>
      <c r="F2215" s="8"/>
      <c r="G2215" s="241"/>
      <c r="H2215" s="242"/>
      <c r="I2215"/>
      <c r="J2215"/>
      <c r="K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</row>
    <row r="2216" spans="2:147" s="9" customFormat="1" x14ac:dyDescent="0.2">
      <c r="B2216"/>
      <c r="C2216"/>
      <c r="D2216" s="65"/>
      <c r="E2216" s="65"/>
      <c r="F2216" s="8"/>
      <c r="G2216" s="241"/>
      <c r="H2216" s="242"/>
      <c r="I2216"/>
      <c r="J2216"/>
      <c r="K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</row>
    <row r="2217" spans="2:147" s="9" customFormat="1" x14ac:dyDescent="0.2">
      <c r="B2217"/>
      <c r="C2217"/>
      <c r="D2217" s="65"/>
      <c r="E2217" s="65"/>
      <c r="F2217" s="8"/>
      <c r="G2217" s="241"/>
      <c r="H2217" s="242"/>
      <c r="I2217"/>
      <c r="J2217"/>
      <c r="K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</row>
    <row r="2218" spans="2:147" s="9" customFormat="1" x14ac:dyDescent="0.2">
      <c r="B2218"/>
      <c r="C2218"/>
      <c r="D2218" s="65"/>
      <c r="E2218" s="65"/>
      <c r="F2218" s="8"/>
      <c r="G2218" s="241"/>
      <c r="H2218" s="242"/>
      <c r="I2218"/>
      <c r="J2218"/>
      <c r="K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</row>
    <row r="2219" spans="2:147" s="9" customFormat="1" x14ac:dyDescent="0.2">
      <c r="B2219"/>
      <c r="C2219"/>
      <c r="D2219" s="65"/>
      <c r="E2219" s="65"/>
      <c r="F2219" s="8"/>
      <c r="G2219" s="241"/>
      <c r="H2219" s="242"/>
      <c r="I2219"/>
      <c r="J2219"/>
      <c r="K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</row>
    <row r="2220" spans="2:147" s="9" customFormat="1" x14ac:dyDescent="0.2">
      <c r="B2220"/>
      <c r="C2220"/>
      <c r="D2220" s="65"/>
      <c r="E2220" s="65"/>
      <c r="F2220" s="8"/>
      <c r="G2220" s="241"/>
      <c r="H2220" s="242"/>
      <c r="I2220"/>
      <c r="J2220"/>
      <c r="K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</row>
    <row r="2221" spans="2:147" s="9" customFormat="1" x14ac:dyDescent="0.2">
      <c r="B2221"/>
      <c r="C2221"/>
      <c r="D2221" s="65"/>
      <c r="E2221" s="65"/>
      <c r="F2221" s="8"/>
      <c r="G2221" s="241"/>
      <c r="H2221" s="242"/>
      <c r="I2221"/>
      <c r="J2221"/>
      <c r="K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</row>
    <row r="2222" spans="2:147" s="9" customFormat="1" x14ac:dyDescent="0.2">
      <c r="B2222"/>
      <c r="C2222"/>
      <c r="D2222" s="65"/>
      <c r="E2222" s="65"/>
      <c r="F2222" s="8"/>
      <c r="G2222" s="241"/>
      <c r="H2222" s="242"/>
      <c r="I2222"/>
      <c r="J2222"/>
      <c r="K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</row>
    <row r="2223" spans="2:147" s="9" customFormat="1" x14ac:dyDescent="0.2">
      <c r="B2223"/>
      <c r="C2223"/>
      <c r="D2223" s="65"/>
      <c r="E2223" s="65"/>
      <c r="F2223" s="8"/>
      <c r="G2223" s="241"/>
      <c r="H2223" s="242"/>
      <c r="I2223"/>
      <c r="J2223"/>
      <c r="K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</row>
    <row r="2224" spans="2:147" s="9" customFormat="1" x14ac:dyDescent="0.2">
      <c r="B2224"/>
      <c r="C2224"/>
      <c r="D2224" s="65"/>
      <c r="E2224" s="65"/>
      <c r="F2224" s="8"/>
      <c r="G2224" s="241"/>
      <c r="H2224" s="242"/>
      <c r="I2224"/>
      <c r="J2224"/>
      <c r="K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</row>
    <row r="2225" spans="2:147" s="9" customFormat="1" x14ac:dyDescent="0.2">
      <c r="B2225"/>
      <c r="C2225"/>
      <c r="D2225" s="65"/>
      <c r="E2225" s="65"/>
      <c r="F2225" s="8"/>
      <c r="G2225" s="241"/>
      <c r="H2225" s="242"/>
      <c r="I2225"/>
      <c r="J2225"/>
      <c r="K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</row>
    <row r="2226" spans="2:147" s="9" customFormat="1" x14ac:dyDescent="0.2">
      <c r="B2226"/>
      <c r="C2226"/>
      <c r="D2226" s="65"/>
      <c r="E2226" s="65"/>
      <c r="F2226" s="8"/>
      <c r="G2226" s="241"/>
      <c r="H2226" s="242"/>
      <c r="I2226"/>
      <c r="J2226"/>
      <c r="K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</row>
    <row r="2227" spans="2:147" s="9" customFormat="1" x14ac:dyDescent="0.2">
      <c r="B2227"/>
      <c r="C2227"/>
      <c r="D2227" s="65"/>
      <c r="E2227" s="65"/>
      <c r="F2227" s="8"/>
      <c r="G2227" s="241"/>
      <c r="H2227" s="242"/>
      <c r="I2227"/>
      <c r="J2227"/>
      <c r="K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</row>
    <row r="2228" spans="2:147" s="9" customFormat="1" x14ac:dyDescent="0.2">
      <c r="B2228"/>
      <c r="C2228"/>
      <c r="D2228" s="65"/>
      <c r="E2228" s="65"/>
      <c r="F2228" s="8"/>
      <c r="G2228" s="241"/>
      <c r="H2228" s="242"/>
      <c r="I2228"/>
      <c r="J2228"/>
      <c r="K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</row>
    <row r="2229" spans="2:147" s="9" customFormat="1" x14ac:dyDescent="0.2">
      <c r="B2229"/>
      <c r="C2229"/>
      <c r="D2229" s="65"/>
      <c r="E2229" s="65"/>
      <c r="F2229" s="8"/>
      <c r="G2229" s="241"/>
      <c r="H2229" s="242"/>
      <c r="I2229"/>
      <c r="J2229"/>
      <c r="K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</row>
    <row r="2230" spans="2:147" s="9" customFormat="1" x14ac:dyDescent="0.2">
      <c r="B2230"/>
      <c r="C2230"/>
      <c r="D2230" s="65"/>
      <c r="E2230" s="65"/>
      <c r="F2230" s="8"/>
      <c r="G2230" s="241"/>
      <c r="H2230" s="242"/>
      <c r="I2230"/>
      <c r="J2230"/>
      <c r="K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</row>
    <row r="2231" spans="2:147" s="9" customFormat="1" x14ac:dyDescent="0.2">
      <c r="B2231"/>
      <c r="C2231"/>
      <c r="D2231" s="65"/>
      <c r="E2231" s="65"/>
      <c r="F2231" s="8"/>
      <c r="G2231" s="241"/>
      <c r="H2231" s="242"/>
      <c r="I2231"/>
      <c r="J2231"/>
      <c r="K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</row>
    <row r="2232" spans="2:147" s="9" customFormat="1" x14ac:dyDescent="0.2">
      <c r="B2232"/>
      <c r="C2232"/>
      <c r="D2232" s="65"/>
      <c r="E2232" s="65"/>
      <c r="F2232" s="8"/>
      <c r="G2232" s="241"/>
      <c r="H2232" s="242"/>
      <c r="I2232"/>
      <c r="J2232"/>
      <c r="K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</row>
    <row r="2233" spans="2:147" s="9" customFormat="1" x14ac:dyDescent="0.2">
      <c r="B2233"/>
      <c r="C2233"/>
      <c r="D2233" s="65"/>
      <c r="E2233" s="65"/>
      <c r="F2233" s="8"/>
      <c r="G2233" s="241"/>
      <c r="H2233" s="242"/>
      <c r="I2233"/>
      <c r="J2233"/>
      <c r="K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</row>
    <row r="2234" spans="2:147" s="9" customFormat="1" x14ac:dyDescent="0.2">
      <c r="B2234"/>
      <c r="C2234"/>
      <c r="D2234" s="65"/>
      <c r="E2234" s="65"/>
      <c r="F2234" s="8"/>
      <c r="G2234" s="241"/>
      <c r="H2234" s="242"/>
      <c r="I2234"/>
      <c r="J2234"/>
      <c r="K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</row>
    <row r="2235" spans="2:147" s="9" customFormat="1" x14ac:dyDescent="0.2">
      <c r="B2235"/>
      <c r="C2235"/>
      <c r="D2235" s="65"/>
      <c r="E2235" s="65"/>
      <c r="F2235" s="8"/>
      <c r="G2235" s="241"/>
      <c r="H2235" s="242"/>
      <c r="I2235"/>
      <c r="J2235"/>
      <c r="K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</row>
    <row r="2236" spans="2:147" s="9" customFormat="1" x14ac:dyDescent="0.2">
      <c r="B2236"/>
      <c r="C2236"/>
      <c r="D2236" s="65"/>
      <c r="E2236" s="65"/>
      <c r="F2236" s="8"/>
      <c r="G2236" s="241"/>
      <c r="H2236" s="242"/>
      <c r="I2236"/>
      <c r="J2236"/>
      <c r="K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</row>
    <row r="2237" spans="2:147" s="9" customFormat="1" x14ac:dyDescent="0.2">
      <c r="B2237"/>
      <c r="C2237"/>
      <c r="D2237" s="65"/>
      <c r="E2237" s="65"/>
      <c r="F2237" s="8"/>
      <c r="G2237" s="241"/>
      <c r="H2237" s="242"/>
      <c r="I2237"/>
      <c r="J2237"/>
      <c r="K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</row>
    <row r="2238" spans="2:147" s="9" customFormat="1" x14ac:dyDescent="0.2">
      <c r="B2238"/>
      <c r="C2238"/>
      <c r="D2238" s="65"/>
      <c r="E2238" s="65"/>
      <c r="F2238" s="8"/>
      <c r="G2238" s="241"/>
      <c r="H2238" s="242"/>
      <c r="I2238"/>
      <c r="J2238"/>
      <c r="K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</row>
    <row r="2239" spans="2:147" s="9" customFormat="1" x14ac:dyDescent="0.2">
      <c r="B2239"/>
      <c r="C2239"/>
      <c r="D2239" s="65"/>
      <c r="E2239" s="65"/>
      <c r="F2239" s="8"/>
      <c r="G2239" s="241"/>
      <c r="H2239" s="242"/>
      <c r="I2239"/>
      <c r="J2239"/>
      <c r="K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</row>
    <row r="2240" spans="2:147" s="9" customFormat="1" x14ac:dyDescent="0.2">
      <c r="B2240"/>
      <c r="C2240"/>
      <c r="D2240" s="65"/>
      <c r="E2240" s="65"/>
      <c r="F2240" s="8"/>
      <c r="G2240" s="241"/>
      <c r="H2240" s="242"/>
      <c r="I2240"/>
      <c r="J2240"/>
      <c r="K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</row>
    <row r="2241" spans="2:147" s="9" customFormat="1" x14ac:dyDescent="0.2">
      <c r="B2241"/>
      <c r="C2241"/>
      <c r="D2241" s="65"/>
      <c r="E2241" s="65"/>
      <c r="F2241" s="8"/>
      <c r="G2241" s="241"/>
      <c r="H2241" s="242"/>
      <c r="I2241"/>
      <c r="J2241"/>
      <c r="K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</row>
    <row r="2242" spans="2:147" s="9" customFormat="1" x14ac:dyDescent="0.2">
      <c r="B2242"/>
      <c r="C2242"/>
      <c r="D2242" s="65"/>
      <c r="E2242" s="65"/>
      <c r="F2242" s="8"/>
      <c r="G2242" s="241"/>
      <c r="H2242" s="242"/>
      <c r="I2242"/>
      <c r="J2242"/>
      <c r="K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</row>
    <row r="2243" spans="2:147" s="9" customFormat="1" x14ac:dyDescent="0.2">
      <c r="B2243"/>
      <c r="C2243"/>
      <c r="D2243" s="65"/>
      <c r="E2243" s="65"/>
      <c r="F2243" s="8"/>
      <c r="G2243" s="241"/>
      <c r="H2243" s="242"/>
      <c r="I2243"/>
      <c r="J2243"/>
      <c r="K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</row>
    <row r="2244" spans="2:147" s="9" customFormat="1" x14ac:dyDescent="0.2">
      <c r="B2244"/>
      <c r="C2244"/>
      <c r="D2244" s="65"/>
      <c r="E2244" s="65"/>
      <c r="F2244" s="8"/>
      <c r="G2244" s="241"/>
      <c r="H2244" s="242"/>
      <c r="I2244"/>
      <c r="J2244"/>
      <c r="K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</row>
    <row r="2245" spans="2:147" s="9" customFormat="1" x14ac:dyDescent="0.2">
      <c r="B2245"/>
      <c r="C2245"/>
      <c r="D2245" s="65"/>
      <c r="E2245" s="65"/>
      <c r="F2245" s="8"/>
      <c r="G2245" s="241"/>
      <c r="H2245" s="242"/>
      <c r="I2245"/>
      <c r="J2245"/>
      <c r="K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</row>
    <row r="2246" spans="2:147" s="9" customFormat="1" x14ac:dyDescent="0.2">
      <c r="B2246"/>
      <c r="C2246"/>
      <c r="D2246" s="65"/>
      <c r="E2246" s="65"/>
      <c r="F2246" s="8"/>
      <c r="G2246" s="241"/>
      <c r="H2246" s="242"/>
      <c r="I2246"/>
      <c r="J2246"/>
      <c r="K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</row>
    <row r="2247" spans="2:147" s="9" customFormat="1" x14ac:dyDescent="0.2">
      <c r="B2247"/>
      <c r="C2247"/>
      <c r="D2247" s="65"/>
      <c r="E2247" s="65"/>
      <c r="F2247" s="8"/>
      <c r="G2247" s="241"/>
      <c r="H2247" s="242"/>
      <c r="I2247"/>
      <c r="J2247"/>
      <c r="K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</row>
    <row r="2248" spans="2:147" s="9" customFormat="1" x14ac:dyDescent="0.2">
      <c r="B2248"/>
      <c r="C2248"/>
      <c r="D2248" s="65"/>
      <c r="E2248" s="65"/>
      <c r="F2248" s="8"/>
      <c r="G2248" s="241"/>
      <c r="H2248" s="242"/>
      <c r="I2248"/>
      <c r="J2248"/>
      <c r="K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</row>
    <row r="2249" spans="2:147" s="9" customFormat="1" x14ac:dyDescent="0.2">
      <c r="B2249"/>
      <c r="C2249"/>
      <c r="D2249" s="65"/>
      <c r="E2249" s="65"/>
      <c r="F2249" s="8"/>
      <c r="G2249" s="241"/>
      <c r="H2249" s="242"/>
      <c r="I2249"/>
      <c r="J2249"/>
      <c r="K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</row>
    <row r="2250" spans="2:147" s="9" customFormat="1" x14ac:dyDescent="0.2">
      <c r="B2250"/>
      <c r="C2250"/>
      <c r="D2250" s="65"/>
      <c r="E2250" s="65"/>
      <c r="F2250" s="8"/>
      <c r="G2250" s="241"/>
      <c r="H2250" s="242"/>
      <c r="I2250"/>
      <c r="J2250"/>
      <c r="K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</row>
    <row r="2251" spans="2:147" s="9" customFormat="1" x14ac:dyDescent="0.2">
      <c r="B2251"/>
      <c r="C2251"/>
      <c r="D2251" s="65"/>
      <c r="E2251" s="65"/>
      <c r="F2251" s="8"/>
      <c r="G2251" s="241"/>
      <c r="H2251" s="242"/>
      <c r="I2251"/>
      <c r="J2251"/>
      <c r="K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</row>
    <row r="2252" spans="2:147" s="9" customFormat="1" x14ac:dyDescent="0.2">
      <c r="B2252"/>
      <c r="C2252"/>
      <c r="D2252" s="65"/>
      <c r="E2252" s="65"/>
      <c r="F2252" s="8"/>
      <c r="G2252" s="241"/>
      <c r="H2252" s="242"/>
      <c r="I2252"/>
      <c r="J2252"/>
      <c r="K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</row>
    <row r="2253" spans="2:147" s="9" customFormat="1" x14ac:dyDescent="0.2">
      <c r="B2253"/>
      <c r="C2253"/>
      <c r="D2253" s="65"/>
      <c r="E2253" s="65"/>
      <c r="F2253" s="8"/>
      <c r="G2253" s="241"/>
      <c r="H2253" s="242"/>
      <c r="I2253"/>
      <c r="J2253"/>
      <c r="K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</row>
    <row r="2254" spans="2:147" s="9" customFormat="1" x14ac:dyDescent="0.2">
      <c r="B2254"/>
      <c r="C2254"/>
      <c r="D2254" s="65"/>
      <c r="E2254" s="65"/>
      <c r="F2254" s="8"/>
      <c r="G2254" s="241"/>
      <c r="H2254" s="242"/>
      <c r="I2254"/>
      <c r="J2254"/>
      <c r="K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</row>
    <row r="2255" spans="2:147" s="9" customFormat="1" x14ac:dyDescent="0.2">
      <c r="B2255"/>
      <c r="C2255"/>
      <c r="D2255" s="65"/>
      <c r="E2255" s="65"/>
      <c r="F2255" s="8"/>
      <c r="G2255" s="241"/>
      <c r="H2255" s="242"/>
      <c r="I2255"/>
      <c r="J2255"/>
      <c r="K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</row>
    <row r="2256" spans="2:147" s="9" customFormat="1" x14ac:dyDescent="0.2">
      <c r="B2256"/>
      <c r="C2256"/>
      <c r="D2256" s="65"/>
      <c r="E2256" s="65"/>
      <c r="F2256" s="8"/>
      <c r="G2256" s="241"/>
      <c r="H2256" s="242"/>
      <c r="I2256"/>
      <c r="J2256"/>
      <c r="K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</row>
    <row r="2257" spans="2:147" s="9" customFormat="1" x14ac:dyDescent="0.2">
      <c r="B2257"/>
      <c r="C2257"/>
      <c r="D2257" s="65"/>
      <c r="E2257" s="65"/>
      <c r="F2257" s="8"/>
      <c r="G2257" s="241"/>
      <c r="H2257" s="242"/>
      <c r="I2257"/>
      <c r="J2257"/>
      <c r="K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</row>
    <row r="2258" spans="2:147" s="9" customFormat="1" x14ac:dyDescent="0.2">
      <c r="B2258"/>
      <c r="C2258"/>
      <c r="D2258" s="65"/>
      <c r="E2258" s="65"/>
      <c r="F2258" s="8"/>
      <c r="G2258" s="241"/>
      <c r="H2258" s="242"/>
      <c r="I2258"/>
      <c r="J2258"/>
      <c r="K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</row>
    <row r="2259" spans="2:147" s="9" customFormat="1" x14ac:dyDescent="0.2">
      <c r="B2259"/>
      <c r="C2259"/>
      <c r="D2259" s="65"/>
      <c r="E2259" s="65"/>
      <c r="F2259" s="8"/>
      <c r="G2259" s="241"/>
      <c r="H2259" s="242"/>
      <c r="I2259"/>
      <c r="J2259"/>
      <c r="K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</row>
    <row r="2260" spans="2:147" s="9" customFormat="1" x14ac:dyDescent="0.2">
      <c r="B2260"/>
      <c r="C2260"/>
      <c r="D2260" s="65"/>
      <c r="E2260" s="65"/>
      <c r="F2260" s="8"/>
      <c r="G2260" s="241"/>
      <c r="H2260" s="242"/>
      <c r="I2260"/>
      <c r="J2260"/>
      <c r="K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</row>
    <row r="2261" spans="2:147" s="9" customFormat="1" x14ac:dyDescent="0.2">
      <c r="B2261"/>
      <c r="C2261"/>
      <c r="D2261" s="65"/>
      <c r="E2261" s="65"/>
      <c r="F2261" s="8"/>
      <c r="G2261" s="241"/>
      <c r="H2261" s="242"/>
      <c r="I2261"/>
      <c r="J2261"/>
      <c r="K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</row>
    <row r="2262" spans="2:147" s="9" customFormat="1" x14ac:dyDescent="0.2">
      <c r="B2262"/>
      <c r="C2262"/>
      <c r="D2262" s="65"/>
      <c r="E2262" s="65"/>
      <c r="F2262" s="8"/>
      <c r="G2262" s="241"/>
      <c r="H2262" s="242"/>
      <c r="I2262"/>
      <c r="J2262"/>
      <c r="K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</row>
    <row r="2263" spans="2:147" s="9" customFormat="1" x14ac:dyDescent="0.2">
      <c r="B2263"/>
      <c r="C2263"/>
      <c r="D2263" s="65"/>
      <c r="E2263" s="65"/>
      <c r="F2263" s="8"/>
      <c r="G2263" s="241"/>
      <c r="H2263" s="242"/>
      <c r="I2263"/>
      <c r="J2263"/>
      <c r="K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</row>
    <row r="2264" spans="2:147" s="9" customFormat="1" x14ac:dyDescent="0.2">
      <c r="B2264"/>
      <c r="C2264"/>
      <c r="D2264" s="65"/>
      <c r="E2264" s="65"/>
      <c r="F2264" s="8"/>
      <c r="G2264" s="241"/>
      <c r="H2264" s="242"/>
      <c r="I2264"/>
      <c r="J2264"/>
      <c r="K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</row>
    <row r="2265" spans="2:147" s="9" customFormat="1" x14ac:dyDescent="0.2">
      <c r="B2265"/>
      <c r="C2265"/>
      <c r="D2265" s="65"/>
      <c r="E2265" s="65"/>
      <c r="F2265" s="8"/>
      <c r="G2265" s="241"/>
      <c r="H2265" s="242"/>
      <c r="I2265"/>
      <c r="J2265"/>
      <c r="K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</row>
    <row r="2266" spans="2:147" s="9" customFormat="1" x14ac:dyDescent="0.2">
      <c r="B2266"/>
      <c r="C2266"/>
      <c r="D2266" s="65"/>
      <c r="E2266" s="65"/>
      <c r="F2266" s="8"/>
      <c r="G2266" s="241"/>
      <c r="H2266" s="242"/>
      <c r="I2266"/>
      <c r="J2266"/>
      <c r="K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</row>
    <row r="2267" spans="2:147" s="9" customFormat="1" x14ac:dyDescent="0.2">
      <c r="B2267"/>
      <c r="C2267"/>
      <c r="D2267" s="65"/>
      <c r="E2267" s="65"/>
      <c r="F2267" s="8"/>
      <c r="G2267" s="241"/>
      <c r="H2267" s="242"/>
      <c r="I2267"/>
      <c r="J2267"/>
      <c r="K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</row>
    <row r="2268" spans="2:147" s="9" customFormat="1" x14ac:dyDescent="0.2">
      <c r="B2268"/>
      <c r="C2268"/>
      <c r="D2268" s="65"/>
      <c r="E2268" s="65"/>
      <c r="F2268" s="8"/>
      <c r="G2268" s="241"/>
      <c r="H2268" s="242"/>
      <c r="I2268"/>
      <c r="J2268"/>
      <c r="K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</row>
    <row r="2269" spans="2:147" s="9" customFormat="1" x14ac:dyDescent="0.2">
      <c r="B2269"/>
      <c r="C2269"/>
      <c r="D2269" s="65"/>
      <c r="E2269" s="65"/>
      <c r="F2269" s="8"/>
      <c r="G2269" s="241"/>
      <c r="H2269" s="242"/>
      <c r="I2269"/>
      <c r="J2269"/>
      <c r="K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</row>
    <row r="2270" spans="2:147" s="9" customFormat="1" x14ac:dyDescent="0.2">
      <c r="B2270"/>
      <c r="C2270"/>
      <c r="D2270" s="65"/>
      <c r="E2270" s="65"/>
      <c r="F2270" s="8"/>
      <c r="G2270" s="241"/>
      <c r="H2270" s="242"/>
      <c r="I2270"/>
      <c r="J2270"/>
      <c r="K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</row>
    <row r="2271" spans="2:147" s="9" customFormat="1" x14ac:dyDescent="0.2">
      <c r="B2271"/>
      <c r="C2271"/>
      <c r="D2271" s="65"/>
      <c r="E2271" s="65"/>
      <c r="F2271" s="8"/>
      <c r="G2271" s="241"/>
      <c r="H2271" s="242"/>
      <c r="I2271"/>
      <c r="J2271"/>
      <c r="K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</row>
    <row r="2272" spans="2:147" s="9" customFormat="1" x14ac:dyDescent="0.2">
      <c r="B2272"/>
      <c r="C2272"/>
      <c r="D2272" s="65"/>
      <c r="E2272" s="65"/>
      <c r="F2272" s="8"/>
      <c r="G2272" s="241"/>
      <c r="H2272" s="242"/>
      <c r="I2272"/>
      <c r="J2272"/>
      <c r="K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</row>
    <row r="2273" spans="2:147" s="9" customFormat="1" x14ac:dyDescent="0.2">
      <c r="B2273"/>
      <c r="C2273"/>
      <c r="D2273" s="65"/>
      <c r="E2273" s="65"/>
      <c r="F2273" s="8"/>
      <c r="G2273" s="241"/>
      <c r="H2273" s="242"/>
      <c r="I2273"/>
      <c r="J2273"/>
      <c r="K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</row>
    <row r="2274" spans="2:147" s="9" customFormat="1" x14ac:dyDescent="0.2">
      <c r="B2274"/>
      <c r="C2274"/>
      <c r="D2274" s="65"/>
      <c r="E2274" s="65"/>
      <c r="F2274" s="8"/>
      <c r="G2274" s="241"/>
      <c r="H2274" s="242"/>
      <c r="I2274"/>
      <c r="J2274"/>
      <c r="K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</row>
    <row r="2275" spans="2:147" s="9" customFormat="1" x14ac:dyDescent="0.2">
      <c r="B2275"/>
      <c r="C2275"/>
      <c r="D2275" s="65"/>
      <c r="E2275" s="65"/>
      <c r="F2275" s="8"/>
      <c r="G2275" s="241"/>
      <c r="H2275" s="242"/>
      <c r="I2275"/>
      <c r="J2275"/>
      <c r="K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</row>
    <row r="2276" spans="2:147" s="9" customFormat="1" x14ac:dyDescent="0.2">
      <c r="B2276"/>
      <c r="C2276"/>
      <c r="D2276" s="65"/>
      <c r="E2276" s="65"/>
      <c r="F2276" s="8"/>
      <c r="G2276" s="241"/>
      <c r="H2276" s="242"/>
      <c r="I2276"/>
      <c r="J2276"/>
      <c r="K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</row>
    <row r="2277" spans="2:147" s="9" customFormat="1" x14ac:dyDescent="0.2">
      <c r="B2277"/>
      <c r="C2277"/>
      <c r="D2277" s="65"/>
      <c r="E2277" s="65"/>
      <c r="F2277" s="8"/>
      <c r="G2277" s="241"/>
      <c r="H2277" s="242"/>
      <c r="I2277"/>
      <c r="J2277"/>
      <c r="K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</row>
    <row r="2278" spans="2:147" s="9" customFormat="1" x14ac:dyDescent="0.2">
      <c r="B2278"/>
      <c r="C2278"/>
      <c r="D2278" s="65"/>
      <c r="E2278" s="65"/>
      <c r="F2278" s="8"/>
      <c r="G2278" s="241"/>
      <c r="H2278" s="242"/>
      <c r="I2278"/>
      <c r="J2278"/>
      <c r="K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</row>
    <row r="2279" spans="2:147" s="9" customFormat="1" x14ac:dyDescent="0.2">
      <c r="B2279"/>
      <c r="C2279"/>
      <c r="D2279" s="65"/>
      <c r="E2279" s="65"/>
      <c r="F2279" s="8"/>
      <c r="G2279" s="241"/>
      <c r="H2279" s="242"/>
      <c r="I2279"/>
      <c r="J2279"/>
      <c r="K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</row>
    <row r="2280" spans="2:147" s="9" customFormat="1" x14ac:dyDescent="0.2">
      <c r="B2280"/>
      <c r="C2280"/>
      <c r="D2280" s="65"/>
      <c r="E2280" s="65"/>
      <c r="F2280" s="8"/>
      <c r="G2280" s="241"/>
      <c r="H2280" s="242"/>
      <c r="I2280"/>
      <c r="J2280"/>
      <c r="K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</row>
    <row r="2281" spans="2:147" s="9" customFormat="1" x14ac:dyDescent="0.2">
      <c r="B2281"/>
      <c r="C2281"/>
      <c r="D2281" s="65"/>
      <c r="E2281" s="65"/>
      <c r="F2281" s="8"/>
      <c r="G2281" s="241"/>
      <c r="H2281" s="242"/>
      <c r="I2281"/>
      <c r="J2281"/>
      <c r="K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</row>
    <row r="2282" spans="2:147" s="9" customFormat="1" x14ac:dyDescent="0.2">
      <c r="B2282"/>
      <c r="C2282"/>
      <c r="D2282" s="65"/>
      <c r="E2282" s="65"/>
      <c r="F2282" s="8"/>
      <c r="G2282" s="241"/>
      <c r="H2282" s="242"/>
      <c r="I2282"/>
      <c r="J2282"/>
      <c r="K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</row>
    <row r="2283" spans="2:147" s="9" customFormat="1" x14ac:dyDescent="0.2">
      <c r="B2283"/>
      <c r="C2283"/>
      <c r="D2283" s="65"/>
      <c r="E2283" s="65"/>
      <c r="F2283" s="8"/>
      <c r="G2283" s="241"/>
      <c r="H2283" s="242"/>
      <c r="I2283"/>
      <c r="J2283"/>
      <c r="K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</row>
    <row r="2284" spans="2:147" s="9" customFormat="1" x14ac:dyDescent="0.2">
      <c r="B2284"/>
      <c r="C2284"/>
      <c r="D2284" s="65"/>
      <c r="E2284" s="65"/>
      <c r="F2284" s="8"/>
      <c r="G2284" s="241"/>
      <c r="H2284" s="242"/>
      <c r="I2284"/>
      <c r="J2284"/>
      <c r="K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</row>
    <row r="2285" spans="2:147" s="9" customFormat="1" x14ac:dyDescent="0.2">
      <c r="B2285"/>
      <c r="C2285"/>
      <c r="D2285" s="65"/>
      <c r="E2285" s="65"/>
      <c r="F2285" s="8"/>
      <c r="G2285" s="241"/>
      <c r="H2285" s="242"/>
      <c r="I2285"/>
      <c r="J2285"/>
      <c r="K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</row>
    <row r="2286" spans="2:147" s="9" customFormat="1" x14ac:dyDescent="0.2">
      <c r="B2286"/>
      <c r="C2286"/>
      <c r="D2286" s="65"/>
      <c r="E2286" s="65"/>
      <c r="F2286" s="8"/>
      <c r="G2286" s="241"/>
      <c r="H2286" s="242"/>
      <c r="I2286"/>
      <c r="J2286"/>
      <c r="K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</row>
    <row r="2287" spans="2:147" s="9" customFormat="1" x14ac:dyDescent="0.2">
      <c r="B2287"/>
      <c r="C2287"/>
      <c r="D2287" s="65"/>
      <c r="E2287" s="65"/>
      <c r="F2287" s="8"/>
      <c r="G2287" s="241"/>
      <c r="H2287" s="242"/>
      <c r="I2287"/>
      <c r="J2287"/>
      <c r="K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</row>
    <row r="2288" spans="2:147" s="9" customFormat="1" x14ac:dyDescent="0.2">
      <c r="B2288"/>
      <c r="C2288"/>
      <c r="D2288" s="65"/>
      <c r="E2288" s="65"/>
      <c r="F2288" s="8"/>
      <c r="G2288" s="241"/>
      <c r="H2288" s="242"/>
      <c r="I2288"/>
      <c r="J2288"/>
      <c r="K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</row>
    <row r="2289" spans="2:147" s="9" customFormat="1" x14ac:dyDescent="0.2">
      <c r="B2289"/>
      <c r="C2289"/>
      <c r="D2289" s="65"/>
      <c r="E2289" s="65"/>
      <c r="F2289" s="8"/>
      <c r="G2289" s="241"/>
      <c r="H2289" s="242"/>
      <c r="I2289"/>
      <c r="J2289"/>
      <c r="K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</row>
    <row r="2290" spans="2:147" s="9" customFormat="1" x14ac:dyDescent="0.2">
      <c r="B2290"/>
      <c r="C2290"/>
      <c r="D2290" s="65"/>
      <c r="E2290" s="65"/>
      <c r="F2290" s="8"/>
      <c r="G2290" s="241"/>
      <c r="H2290" s="242"/>
      <c r="I2290"/>
      <c r="J2290"/>
      <c r="K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</row>
    <row r="2291" spans="2:147" s="9" customFormat="1" x14ac:dyDescent="0.2">
      <c r="B2291"/>
      <c r="C2291"/>
      <c r="D2291" s="65"/>
      <c r="E2291" s="65"/>
      <c r="F2291" s="8"/>
      <c r="G2291" s="241"/>
      <c r="H2291" s="242"/>
      <c r="I2291"/>
      <c r="J2291"/>
      <c r="K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</row>
    <row r="2292" spans="2:147" s="9" customFormat="1" x14ac:dyDescent="0.2">
      <c r="B2292"/>
      <c r="C2292"/>
      <c r="D2292" s="65"/>
      <c r="E2292" s="65"/>
      <c r="F2292" s="8"/>
      <c r="G2292" s="241"/>
      <c r="H2292" s="242"/>
      <c r="I2292"/>
      <c r="J2292"/>
      <c r="K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</row>
    <row r="2293" spans="2:147" s="9" customFormat="1" x14ac:dyDescent="0.2">
      <c r="B2293"/>
      <c r="C2293"/>
      <c r="D2293" s="65"/>
      <c r="E2293" s="65"/>
      <c r="F2293" s="8"/>
      <c r="G2293" s="241"/>
      <c r="H2293" s="242"/>
      <c r="I2293"/>
      <c r="J2293"/>
      <c r="K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</row>
    <row r="2294" spans="2:147" s="9" customFormat="1" x14ac:dyDescent="0.2">
      <c r="B2294"/>
      <c r="C2294"/>
      <c r="D2294" s="65"/>
      <c r="E2294" s="65"/>
      <c r="F2294" s="8"/>
      <c r="G2294" s="241"/>
      <c r="H2294" s="242"/>
      <c r="I2294"/>
      <c r="J2294"/>
      <c r="K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</row>
    <row r="2295" spans="2:147" s="9" customFormat="1" x14ac:dyDescent="0.2">
      <c r="B2295"/>
      <c r="C2295"/>
      <c r="D2295" s="65"/>
      <c r="E2295" s="65"/>
      <c r="F2295" s="8"/>
      <c r="G2295" s="241"/>
      <c r="H2295" s="242"/>
      <c r="I2295"/>
      <c r="J2295"/>
      <c r="K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</row>
    <row r="2296" spans="2:147" s="9" customFormat="1" x14ac:dyDescent="0.2">
      <c r="B2296"/>
      <c r="C2296"/>
      <c r="D2296" s="65"/>
      <c r="E2296" s="65"/>
      <c r="F2296" s="8"/>
      <c r="G2296" s="241"/>
      <c r="H2296" s="242"/>
      <c r="I2296"/>
      <c r="J2296"/>
      <c r="K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</row>
    <row r="2297" spans="2:147" s="9" customFormat="1" x14ac:dyDescent="0.2">
      <c r="B2297"/>
      <c r="C2297"/>
      <c r="D2297" s="65"/>
      <c r="E2297" s="65"/>
      <c r="F2297" s="8"/>
      <c r="G2297" s="241"/>
      <c r="H2297" s="242"/>
      <c r="I2297"/>
      <c r="J2297"/>
      <c r="K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</row>
    <row r="2298" spans="2:147" s="9" customFormat="1" x14ac:dyDescent="0.2">
      <c r="B2298"/>
      <c r="C2298"/>
      <c r="D2298" s="65"/>
      <c r="E2298" s="65"/>
      <c r="F2298" s="8"/>
      <c r="G2298" s="241"/>
      <c r="H2298" s="242"/>
      <c r="I2298"/>
      <c r="J2298"/>
      <c r="K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</row>
    <row r="2299" spans="2:147" s="9" customFormat="1" x14ac:dyDescent="0.2">
      <c r="B2299"/>
      <c r="C2299"/>
      <c r="D2299" s="65"/>
      <c r="E2299" s="65"/>
      <c r="F2299" s="8"/>
      <c r="G2299" s="241"/>
      <c r="H2299" s="242"/>
      <c r="I2299"/>
      <c r="J2299"/>
      <c r="K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</row>
    <row r="2300" spans="2:147" s="9" customFormat="1" x14ac:dyDescent="0.2">
      <c r="B2300"/>
      <c r="C2300"/>
      <c r="D2300" s="65"/>
      <c r="E2300" s="65"/>
      <c r="F2300" s="8"/>
      <c r="G2300" s="241"/>
      <c r="H2300" s="242"/>
      <c r="I2300"/>
      <c r="J2300"/>
      <c r="K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</row>
    <row r="2301" spans="2:147" s="9" customFormat="1" x14ac:dyDescent="0.2">
      <c r="B2301"/>
      <c r="C2301"/>
      <c r="D2301" s="65"/>
      <c r="E2301" s="65"/>
      <c r="F2301" s="8"/>
      <c r="G2301" s="241"/>
      <c r="H2301" s="242"/>
      <c r="I2301"/>
      <c r="J2301"/>
      <c r="K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</row>
    <row r="2302" spans="2:147" s="9" customFormat="1" x14ac:dyDescent="0.2">
      <c r="B2302"/>
      <c r="C2302"/>
      <c r="D2302" s="65"/>
      <c r="E2302" s="65"/>
      <c r="F2302" s="8"/>
      <c r="G2302" s="241"/>
      <c r="H2302" s="242"/>
      <c r="I2302"/>
      <c r="J2302"/>
      <c r="K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</row>
    <row r="2303" spans="2:147" s="9" customFormat="1" x14ac:dyDescent="0.2">
      <c r="B2303"/>
      <c r="C2303"/>
      <c r="D2303" s="65"/>
      <c r="E2303" s="65"/>
      <c r="F2303" s="8"/>
      <c r="G2303" s="241"/>
      <c r="H2303" s="242"/>
      <c r="I2303"/>
      <c r="J2303"/>
      <c r="K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</row>
    <row r="2304" spans="2:147" s="9" customFormat="1" x14ac:dyDescent="0.2">
      <c r="B2304"/>
      <c r="C2304"/>
      <c r="D2304" s="65"/>
      <c r="E2304" s="65"/>
      <c r="F2304" s="8"/>
      <c r="G2304" s="241"/>
      <c r="H2304" s="242"/>
      <c r="I2304"/>
      <c r="J2304"/>
      <c r="K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</row>
    <row r="2305" spans="2:147" s="9" customFormat="1" x14ac:dyDescent="0.2">
      <c r="B2305"/>
      <c r="C2305"/>
      <c r="D2305" s="65"/>
      <c r="E2305" s="65"/>
      <c r="F2305" s="8"/>
      <c r="G2305" s="241"/>
      <c r="H2305" s="242"/>
      <c r="I2305"/>
      <c r="J2305"/>
      <c r="K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</row>
    <row r="2306" spans="2:147" s="9" customFormat="1" x14ac:dyDescent="0.2">
      <c r="B2306"/>
      <c r="C2306"/>
      <c r="D2306" s="65"/>
      <c r="E2306" s="65"/>
      <c r="F2306" s="8"/>
      <c r="G2306" s="241"/>
      <c r="H2306" s="242"/>
      <c r="I2306"/>
      <c r="J2306"/>
      <c r="K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</row>
    <row r="2307" spans="2:147" s="9" customFormat="1" x14ac:dyDescent="0.2">
      <c r="B2307"/>
      <c r="C2307"/>
      <c r="D2307" s="65"/>
      <c r="E2307" s="65"/>
      <c r="F2307" s="8"/>
      <c r="G2307" s="241"/>
      <c r="H2307" s="242"/>
      <c r="I2307"/>
      <c r="J2307"/>
      <c r="K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</row>
    <row r="2308" spans="2:147" s="9" customFormat="1" x14ac:dyDescent="0.2">
      <c r="B2308"/>
      <c r="C2308"/>
      <c r="D2308" s="65"/>
      <c r="E2308" s="65"/>
      <c r="F2308" s="8"/>
      <c r="G2308" s="241"/>
      <c r="H2308" s="242"/>
      <c r="I2308"/>
      <c r="J2308"/>
      <c r="K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</row>
    <row r="2309" spans="2:147" s="9" customFormat="1" x14ac:dyDescent="0.2">
      <c r="B2309"/>
      <c r="C2309"/>
      <c r="D2309" s="65"/>
      <c r="E2309" s="65"/>
      <c r="F2309" s="8"/>
      <c r="G2309" s="241"/>
      <c r="H2309" s="242"/>
      <c r="I2309"/>
      <c r="J2309"/>
      <c r="K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</row>
    <row r="2310" spans="2:147" s="9" customFormat="1" x14ac:dyDescent="0.2">
      <c r="B2310"/>
      <c r="C2310"/>
      <c r="D2310" s="65"/>
      <c r="E2310" s="65"/>
      <c r="F2310" s="8"/>
      <c r="G2310" s="241"/>
      <c r="H2310" s="242"/>
      <c r="I2310"/>
      <c r="J2310"/>
      <c r="K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</row>
    <row r="2311" spans="2:147" s="9" customFormat="1" x14ac:dyDescent="0.2">
      <c r="B2311"/>
      <c r="C2311"/>
      <c r="D2311" s="65"/>
      <c r="E2311" s="65"/>
      <c r="F2311" s="8"/>
      <c r="G2311" s="241"/>
      <c r="H2311" s="242"/>
      <c r="I2311"/>
      <c r="J2311"/>
      <c r="K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</row>
    <row r="2312" spans="2:147" s="9" customFormat="1" x14ac:dyDescent="0.2">
      <c r="B2312"/>
      <c r="C2312"/>
      <c r="D2312" s="65"/>
      <c r="E2312" s="65"/>
      <c r="F2312" s="8"/>
      <c r="G2312" s="241"/>
      <c r="H2312" s="242"/>
      <c r="I2312"/>
      <c r="J2312"/>
      <c r="K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</row>
    <row r="2313" spans="2:147" s="9" customFormat="1" x14ac:dyDescent="0.2">
      <c r="B2313"/>
      <c r="C2313"/>
      <c r="D2313" s="65"/>
      <c r="E2313" s="65"/>
      <c r="F2313" s="8"/>
      <c r="G2313" s="241"/>
      <c r="H2313" s="242"/>
      <c r="I2313"/>
      <c r="J2313"/>
      <c r="K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</row>
    <row r="2314" spans="2:147" s="9" customFormat="1" x14ac:dyDescent="0.2">
      <c r="B2314"/>
      <c r="C2314"/>
      <c r="D2314" s="65"/>
      <c r="E2314" s="65"/>
      <c r="F2314" s="8"/>
      <c r="G2314" s="241"/>
      <c r="H2314" s="242"/>
      <c r="I2314"/>
      <c r="J2314"/>
      <c r="K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</row>
    <row r="2315" spans="2:147" s="9" customFormat="1" x14ac:dyDescent="0.2">
      <c r="B2315"/>
      <c r="C2315"/>
      <c r="D2315" s="65"/>
      <c r="E2315" s="65"/>
      <c r="F2315" s="8"/>
      <c r="G2315" s="241"/>
      <c r="H2315" s="242"/>
      <c r="I2315"/>
      <c r="J2315"/>
      <c r="K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</row>
    <row r="2316" spans="2:147" s="9" customFormat="1" x14ac:dyDescent="0.2">
      <c r="B2316"/>
      <c r="C2316"/>
      <c r="D2316" s="65"/>
      <c r="E2316" s="65"/>
      <c r="F2316" s="8"/>
      <c r="G2316" s="241"/>
      <c r="H2316" s="242"/>
      <c r="I2316"/>
      <c r="J2316"/>
      <c r="K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</row>
    <row r="2317" spans="2:147" s="9" customFormat="1" x14ac:dyDescent="0.2">
      <c r="B2317"/>
      <c r="C2317"/>
      <c r="D2317" s="65"/>
      <c r="E2317" s="65"/>
      <c r="F2317" s="8"/>
      <c r="G2317" s="241"/>
      <c r="H2317" s="242"/>
      <c r="I2317"/>
      <c r="J2317"/>
      <c r="K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</row>
    <row r="2318" spans="2:147" s="9" customFormat="1" x14ac:dyDescent="0.2">
      <c r="B2318"/>
      <c r="C2318"/>
      <c r="D2318" s="65"/>
      <c r="E2318" s="65"/>
      <c r="F2318" s="8"/>
      <c r="G2318" s="241"/>
      <c r="H2318" s="242"/>
      <c r="I2318"/>
      <c r="J2318"/>
      <c r="K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</row>
    <row r="2319" spans="2:147" s="9" customFormat="1" x14ac:dyDescent="0.2">
      <c r="B2319"/>
      <c r="C2319"/>
      <c r="D2319" s="65"/>
      <c r="E2319" s="65"/>
      <c r="F2319" s="8"/>
      <c r="G2319" s="241"/>
      <c r="H2319" s="242"/>
      <c r="I2319"/>
      <c r="J2319"/>
      <c r="K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</row>
    <row r="2320" spans="2:147" s="9" customFormat="1" x14ac:dyDescent="0.2">
      <c r="B2320"/>
      <c r="C2320"/>
      <c r="D2320" s="65"/>
      <c r="E2320" s="65"/>
      <c r="F2320" s="8"/>
      <c r="G2320" s="241"/>
      <c r="H2320" s="242"/>
      <c r="I2320"/>
      <c r="J2320"/>
      <c r="K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</row>
    <row r="2321" spans="2:147" s="9" customFormat="1" x14ac:dyDescent="0.2">
      <c r="B2321"/>
      <c r="C2321"/>
      <c r="D2321" s="65"/>
      <c r="E2321" s="65"/>
      <c r="F2321" s="8"/>
      <c r="G2321" s="241"/>
      <c r="H2321" s="242"/>
      <c r="I2321"/>
      <c r="J2321"/>
      <c r="K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</row>
    <row r="2322" spans="2:147" s="9" customFormat="1" x14ac:dyDescent="0.2">
      <c r="B2322"/>
      <c r="C2322"/>
      <c r="D2322" s="65"/>
      <c r="E2322" s="65"/>
      <c r="F2322" s="8"/>
      <c r="G2322" s="241"/>
      <c r="H2322" s="242"/>
      <c r="I2322"/>
      <c r="J2322"/>
      <c r="K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</row>
    <row r="2323" spans="2:147" s="9" customFormat="1" x14ac:dyDescent="0.2">
      <c r="B2323"/>
      <c r="C2323"/>
      <c r="D2323" s="65"/>
      <c r="E2323" s="65"/>
      <c r="F2323" s="8"/>
      <c r="G2323" s="241"/>
      <c r="H2323" s="242"/>
      <c r="I2323"/>
      <c r="J2323"/>
      <c r="K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</row>
    <row r="2324" spans="2:147" s="9" customFormat="1" x14ac:dyDescent="0.2">
      <c r="B2324"/>
      <c r="C2324"/>
      <c r="D2324" s="65"/>
      <c r="E2324" s="65"/>
      <c r="F2324" s="8"/>
      <c r="G2324" s="241"/>
      <c r="H2324" s="242"/>
      <c r="I2324"/>
      <c r="J2324"/>
      <c r="K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</row>
    <row r="2325" spans="2:147" s="9" customFormat="1" x14ac:dyDescent="0.2">
      <c r="B2325"/>
      <c r="C2325"/>
      <c r="D2325" s="65"/>
      <c r="E2325" s="65"/>
      <c r="F2325" s="8"/>
      <c r="G2325" s="241"/>
      <c r="H2325" s="242"/>
      <c r="I2325"/>
      <c r="J2325"/>
      <c r="K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</row>
    <row r="2326" spans="2:147" s="9" customFormat="1" x14ac:dyDescent="0.2">
      <c r="B2326"/>
      <c r="C2326"/>
      <c r="D2326" s="65"/>
      <c r="E2326" s="65"/>
      <c r="F2326" s="8"/>
      <c r="G2326" s="241"/>
      <c r="H2326" s="242"/>
      <c r="I2326"/>
      <c r="J2326"/>
      <c r="K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</row>
    <row r="2327" spans="2:147" s="9" customFormat="1" x14ac:dyDescent="0.2">
      <c r="B2327"/>
      <c r="C2327"/>
      <c r="D2327" s="65"/>
      <c r="E2327" s="65"/>
      <c r="F2327" s="8"/>
      <c r="G2327" s="241"/>
      <c r="H2327" s="242"/>
      <c r="I2327"/>
      <c r="J2327"/>
      <c r="K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</row>
    <row r="2328" spans="2:147" s="9" customFormat="1" x14ac:dyDescent="0.2">
      <c r="B2328"/>
      <c r="C2328"/>
      <c r="D2328" s="65"/>
      <c r="E2328" s="65"/>
      <c r="F2328" s="8"/>
      <c r="G2328" s="241"/>
      <c r="H2328" s="242"/>
      <c r="I2328"/>
      <c r="J2328"/>
      <c r="K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</row>
    <row r="2329" spans="2:147" s="9" customFormat="1" x14ac:dyDescent="0.2">
      <c r="B2329"/>
      <c r="C2329"/>
      <c r="D2329" s="65"/>
      <c r="E2329" s="65"/>
      <c r="F2329" s="8"/>
      <c r="G2329" s="241"/>
      <c r="H2329" s="242"/>
      <c r="I2329"/>
      <c r="J2329"/>
      <c r="K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</row>
    <row r="2330" spans="2:147" s="9" customFormat="1" x14ac:dyDescent="0.2">
      <c r="B2330"/>
      <c r="C2330"/>
      <c r="D2330" s="65"/>
      <c r="E2330" s="65"/>
      <c r="F2330" s="8"/>
      <c r="G2330" s="241"/>
      <c r="H2330" s="242"/>
      <c r="I2330"/>
      <c r="J2330"/>
      <c r="K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</row>
    <row r="2331" spans="2:147" s="9" customFormat="1" x14ac:dyDescent="0.2">
      <c r="B2331"/>
      <c r="C2331"/>
      <c r="D2331" s="65"/>
      <c r="E2331" s="65"/>
      <c r="F2331" s="8"/>
      <c r="G2331" s="241"/>
      <c r="H2331" s="242"/>
      <c r="I2331"/>
      <c r="J2331"/>
      <c r="K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</row>
    <row r="2332" spans="2:147" s="9" customFormat="1" x14ac:dyDescent="0.2">
      <c r="B2332"/>
      <c r="C2332"/>
      <c r="D2332" s="65"/>
      <c r="E2332" s="65"/>
      <c r="F2332" s="8"/>
      <c r="G2332" s="241"/>
      <c r="H2332" s="242"/>
      <c r="I2332"/>
      <c r="J2332"/>
      <c r="K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</row>
    <row r="2333" spans="2:147" s="9" customFormat="1" x14ac:dyDescent="0.2">
      <c r="B2333"/>
      <c r="C2333"/>
      <c r="D2333" s="65"/>
      <c r="E2333" s="65"/>
      <c r="F2333" s="8"/>
      <c r="G2333" s="241"/>
      <c r="H2333" s="242"/>
      <c r="I2333"/>
      <c r="J2333"/>
      <c r="K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</row>
    <row r="2334" spans="2:147" s="9" customFormat="1" x14ac:dyDescent="0.2">
      <c r="B2334"/>
      <c r="C2334"/>
      <c r="D2334" s="65"/>
      <c r="E2334" s="65"/>
      <c r="F2334" s="8"/>
      <c r="G2334" s="241"/>
      <c r="H2334" s="242"/>
      <c r="I2334"/>
      <c r="J2334"/>
      <c r="K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</row>
    <row r="2335" spans="2:147" s="9" customFormat="1" x14ac:dyDescent="0.2">
      <c r="B2335"/>
      <c r="C2335"/>
      <c r="D2335" s="65"/>
      <c r="E2335" s="65"/>
      <c r="F2335" s="8"/>
      <c r="G2335" s="241"/>
      <c r="H2335" s="242"/>
      <c r="I2335"/>
      <c r="J2335"/>
      <c r="K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</row>
    <row r="2336" spans="2:147" s="9" customFormat="1" x14ac:dyDescent="0.2">
      <c r="B2336"/>
      <c r="C2336"/>
      <c r="D2336" s="65"/>
      <c r="E2336" s="65"/>
      <c r="F2336" s="8"/>
      <c r="G2336" s="241"/>
      <c r="H2336" s="242"/>
      <c r="I2336"/>
      <c r="J2336"/>
      <c r="K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</row>
    <row r="2337" spans="2:147" s="9" customFormat="1" x14ac:dyDescent="0.2">
      <c r="B2337"/>
      <c r="C2337"/>
      <c r="D2337" s="65"/>
      <c r="E2337" s="65"/>
      <c r="F2337" s="8"/>
      <c r="G2337" s="241"/>
      <c r="H2337" s="242"/>
      <c r="I2337"/>
      <c r="J2337"/>
      <c r="K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</row>
    <row r="2338" spans="2:147" s="9" customFormat="1" x14ac:dyDescent="0.2">
      <c r="B2338"/>
      <c r="C2338"/>
      <c r="D2338" s="65"/>
      <c r="E2338" s="65"/>
      <c r="F2338" s="8"/>
      <c r="G2338" s="241"/>
      <c r="H2338" s="242"/>
      <c r="I2338"/>
      <c r="J2338"/>
      <c r="K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</row>
    <row r="2339" spans="2:147" s="9" customFormat="1" x14ac:dyDescent="0.2">
      <c r="B2339"/>
      <c r="C2339"/>
      <c r="D2339" s="65"/>
      <c r="E2339" s="65"/>
      <c r="F2339" s="8"/>
      <c r="G2339" s="241"/>
      <c r="H2339" s="242"/>
      <c r="I2339"/>
      <c r="J2339"/>
      <c r="K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</row>
    <row r="2340" spans="2:147" s="9" customFormat="1" x14ac:dyDescent="0.2">
      <c r="B2340"/>
      <c r="C2340"/>
      <c r="D2340" s="65"/>
      <c r="E2340" s="65"/>
      <c r="F2340" s="8"/>
      <c r="G2340" s="241"/>
      <c r="H2340" s="242"/>
      <c r="I2340"/>
      <c r="J2340"/>
      <c r="K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</row>
    <row r="2341" spans="2:147" s="9" customFormat="1" x14ac:dyDescent="0.2">
      <c r="B2341"/>
      <c r="C2341"/>
      <c r="D2341" s="65"/>
      <c r="E2341" s="65"/>
      <c r="F2341" s="8"/>
      <c r="G2341" s="241"/>
      <c r="H2341" s="242"/>
      <c r="I2341"/>
      <c r="J2341"/>
      <c r="K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</row>
    <row r="2342" spans="2:147" s="9" customFormat="1" x14ac:dyDescent="0.2">
      <c r="B2342"/>
      <c r="C2342"/>
      <c r="D2342" s="65"/>
      <c r="E2342" s="65"/>
      <c r="F2342" s="8"/>
      <c r="G2342" s="241"/>
      <c r="H2342" s="242"/>
      <c r="I2342"/>
      <c r="J2342"/>
      <c r="K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</row>
    <row r="2343" spans="2:147" s="9" customFormat="1" x14ac:dyDescent="0.2">
      <c r="B2343"/>
      <c r="C2343"/>
      <c r="D2343" s="65"/>
      <c r="E2343" s="65"/>
      <c r="F2343" s="8"/>
      <c r="G2343" s="241"/>
      <c r="H2343" s="242"/>
      <c r="I2343"/>
      <c r="J2343"/>
      <c r="K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</row>
    <row r="2344" spans="2:147" s="9" customFormat="1" x14ac:dyDescent="0.2">
      <c r="B2344"/>
      <c r="C2344"/>
      <c r="D2344" s="65"/>
      <c r="E2344" s="65"/>
      <c r="F2344" s="8"/>
      <c r="G2344" s="241"/>
      <c r="H2344" s="242"/>
      <c r="I2344"/>
      <c r="J2344"/>
      <c r="K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</row>
    <row r="2345" spans="2:147" s="9" customFormat="1" x14ac:dyDescent="0.2">
      <c r="B2345"/>
      <c r="C2345"/>
      <c r="D2345" s="65"/>
      <c r="E2345" s="65"/>
      <c r="F2345" s="8"/>
      <c r="G2345" s="241"/>
      <c r="H2345" s="242"/>
      <c r="I2345"/>
      <c r="J2345"/>
      <c r="K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</row>
    <row r="2346" spans="2:147" s="9" customFormat="1" x14ac:dyDescent="0.2">
      <c r="B2346"/>
      <c r="C2346"/>
      <c r="D2346" s="65"/>
      <c r="E2346" s="65"/>
      <c r="F2346" s="8"/>
      <c r="G2346" s="241"/>
      <c r="H2346" s="242"/>
      <c r="I2346"/>
      <c r="J2346"/>
      <c r="K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</row>
    <row r="2347" spans="2:147" s="9" customFormat="1" x14ac:dyDescent="0.2">
      <c r="B2347"/>
      <c r="C2347"/>
      <c r="D2347" s="65"/>
      <c r="E2347" s="65"/>
      <c r="F2347" s="8"/>
      <c r="G2347" s="241"/>
      <c r="H2347" s="242"/>
      <c r="I2347"/>
      <c r="J2347"/>
      <c r="K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</row>
    <row r="2348" spans="2:147" s="9" customFormat="1" x14ac:dyDescent="0.2">
      <c r="B2348"/>
      <c r="C2348"/>
      <c r="D2348" s="65"/>
      <c r="E2348" s="65"/>
      <c r="F2348" s="8"/>
      <c r="G2348" s="241"/>
      <c r="H2348" s="242"/>
      <c r="I2348"/>
      <c r="J2348"/>
      <c r="K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</row>
    <row r="2349" spans="2:147" s="9" customFormat="1" x14ac:dyDescent="0.2">
      <c r="B2349"/>
      <c r="C2349"/>
      <c r="D2349" s="65"/>
      <c r="E2349" s="65"/>
      <c r="F2349" s="8"/>
      <c r="G2349" s="241"/>
      <c r="H2349" s="242"/>
      <c r="I2349"/>
      <c r="J2349"/>
      <c r="K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</row>
    <row r="2350" spans="2:147" s="9" customFormat="1" x14ac:dyDescent="0.2">
      <c r="B2350"/>
      <c r="C2350"/>
      <c r="D2350" s="65"/>
      <c r="E2350" s="65"/>
      <c r="F2350" s="8"/>
      <c r="G2350" s="241"/>
      <c r="H2350" s="242"/>
      <c r="I2350"/>
      <c r="J2350"/>
      <c r="K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</row>
    <row r="2351" spans="2:147" s="9" customFormat="1" x14ac:dyDescent="0.2">
      <c r="B2351"/>
      <c r="C2351"/>
      <c r="D2351" s="65"/>
      <c r="E2351" s="65"/>
      <c r="F2351" s="8"/>
      <c r="G2351" s="241"/>
      <c r="H2351" s="242"/>
      <c r="I2351"/>
      <c r="J2351"/>
      <c r="K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</row>
    <row r="2352" spans="2:147" s="9" customFormat="1" x14ac:dyDescent="0.2">
      <c r="B2352"/>
      <c r="C2352"/>
      <c r="D2352" s="65"/>
      <c r="E2352" s="65"/>
      <c r="F2352" s="8"/>
      <c r="G2352" s="241"/>
      <c r="H2352" s="242"/>
      <c r="I2352"/>
      <c r="J2352"/>
      <c r="K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</row>
    <row r="2353" spans="2:147" s="9" customFormat="1" x14ac:dyDescent="0.2">
      <c r="B2353"/>
      <c r="C2353"/>
      <c r="D2353" s="65"/>
      <c r="E2353" s="65"/>
      <c r="F2353" s="8"/>
      <c r="G2353" s="241"/>
      <c r="H2353" s="242"/>
      <c r="I2353"/>
      <c r="J2353"/>
      <c r="K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</row>
    <row r="2354" spans="2:147" s="9" customFormat="1" x14ac:dyDescent="0.2">
      <c r="B2354"/>
      <c r="C2354"/>
      <c r="D2354" s="65"/>
      <c r="E2354" s="65"/>
      <c r="F2354" s="8"/>
      <c r="G2354" s="241"/>
      <c r="H2354" s="242"/>
      <c r="I2354"/>
      <c r="J2354"/>
      <c r="K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</row>
    <row r="2355" spans="2:147" s="9" customFormat="1" x14ac:dyDescent="0.2">
      <c r="B2355"/>
      <c r="C2355"/>
      <c r="D2355" s="65"/>
      <c r="E2355" s="65"/>
      <c r="F2355" s="8"/>
      <c r="G2355" s="241"/>
      <c r="H2355" s="242"/>
      <c r="I2355"/>
      <c r="J2355"/>
      <c r="K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</row>
    <row r="2356" spans="2:147" s="9" customFormat="1" x14ac:dyDescent="0.2">
      <c r="B2356"/>
      <c r="C2356"/>
      <c r="D2356" s="65"/>
      <c r="E2356" s="65"/>
      <c r="F2356" s="8"/>
      <c r="G2356" s="241"/>
      <c r="H2356" s="242"/>
      <c r="I2356"/>
      <c r="J2356"/>
      <c r="K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</row>
    <row r="2357" spans="2:147" s="9" customFormat="1" x14ac:dyDescent="0.2">
      <c r="B2357"/>
      <c r="C2357"/>
      <c r="D2357" s="65"/>
      <c r="E2357" s="65"/>
      <c r="F2357" s="8"/>
      <c r="G2357" s="241"/>
      <c r="H2357" s="242"/>
      <c r="I2357"/>
      <c r="J2357"/>
      <c r="K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</row>
    <row r="2358" spans="2:147" s="9" customFormat="1" x14ac:dyDescent="0.2">
      <c r="B2358"/>
      <c r="C2358"/>
      <c r="D2358" s="65"/>
      <c r="E2358" s="65"/>
      <c r="F2358" s="8"/>
      <c r="G2358" s="241"/>
      <c r="H2358" s="242"/>
      <c r="I2358"/>
      <c r="J2358"/>
      <c r="K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</row>
    <row r="2359" spans="2:147" s="9" customFormat="1" x14ac:dyDescent="0.2">
      <c r="B2359"/>
      <c r="C2359"/>
      <c r="D2359" s="65"/>
      <c r="E2359" s="65"/>
      <c r="F2359" s="8"/>
      <c r="G2359" s="241"/>
      <c r="H2359" s="242"/>
      <c r="I2359"/>
      <c r="J2359"/>
      <c r="K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</row>
    <row r="2360" spans="2:147" s="9" customFormat="1" x14ac:dyDescent="0.2">
      <c r="B2360"/>
      <c r="C2360"/>
      <c r="D2360" s="65"/>
      <c r="E2360" s="65"/>
      <c r="F2360" s="8"/>
      <c r="G2360" s="241"/>
      <c r="H2360" s="242"/>
      <c r="I2360"/>
      <c r="J2360"/>
      <c r="K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</row>
    <row r="2361" spans="2:147" s="9" customFormat="1" x14ac:dyDescent="0.2">
      <c r="B2361"/>
      <c r="C2361"/>
      <c r="D2361" s="65"/>
      <c r="E2361" s="65"/>
      <c r="F2361" s="8"/>
      <c r="G2361" s="241"/>
      <c r="H2361" s="242"/>
      <c r="I2361"/>
      <c r="J2361"/>
      <c r="K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</row>
    <row r="2362" spans="2:147" s="9" customFormat="1" x14ac:dyDescent="0.2">
      <c r="B2362"/>
      <c r="C2362"/>
      <c r="D2362" s="65"/>
      <c r="E2362" s="65"/>
      <c r="F2362" s="8"/>
      <c r="G2362" s="241"/>
      <c r="H2362" s="242"/>
      <c r="I2362"/>
      <c r="J2362"/>
      <c r="K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</row>
    <row r="2363" spans="2:147" s="9" customFormat="1" x14ac:dyDescent="0.2">
      <c r="B2363"/>
      <c r="C2363"/>
      <c r="D2363" s="65"/>
      <c r="E2363" s="65"/>
      <c r="F2363" s="8"/>
      <c r="G2363" s="241"/>
      <c r="H2363" s="242"/>
      <c r="I2363"/>
      <c r="J2363"/>
      <c r="K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</row>
    <row r="2364" spans="2:147" s="9" customFormat="1" x14ac:dyDescent="0.2">
      <c r="B2364"/>
      <c r="C2364"/>
      <c r="D2364" s="65"/>
      <c r="E2364" s="65"/>
      <c r="F2364" s="8"/>
      <c r="G2364" s="241"/>
      <c r="H2364" s="242"/>
      <c r="I2364"/>
      <c r="J2364"/>
      <c r="K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</row>
    <row r="2365" spans="2:147" s="9" customFormat="1" x14ac:dyDescent="0.2">
      <c r="B2365"/>
      <c r="C2365"/>
      <c r="D2365" s="65"/>
      <c r="E2365" s="65"/>
      <c r="F2365" s="8"/>
      <c r="G2365" s="241"/>
      <c r="H2365" s="242"/>
      <c r="I2365"/>
      <c r="J2365"/>
      <c r="K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</row>
    <row r="2366" spans="2:147" s="9" customFormat="1" x14ac:dyDescent="0.2">
      <c r="B2366"/>
      <c r="C2366"/>
      <c r="D2366" s="65"/>
      <c r="E2366" s="65"/>
      <c r="F2366" s="8"/>
      <c r="G2366" s="241"/>
      <c r="H2366" s="242"/>
      <c r="I2366"/>
      <c r="J2366"/>
      <c r="K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</row>
    <row r="2367" spans="2:147" s="9" customFormat="1" x14ac:dyDescent="0.2">
      <c r="B2367"/>
      <c r="C2367"/>
      <c r="D2367" s="65"/>
      <c r="E2367" s="65"/>
      <c r="F2367" s="8"/>
      <c r="G2367" s="241"/>
      <c r="H2367" s="242"/>
      <c r="I2367"/>
      <c r="J2367"/>
      <c r="K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</row>
    <row r="2368" spans="2:147" s="9" customFormat="1" x14ac:dyDescent="0.2">
      <c r="B2368"/>
      <c r="C2368"/>
      <c r="D2368" s="65"/>
      <c r="E2368" s="65"/>
      <c r="F2368" s="8"/>
      <c r="G2368" s="241"/>
      <c r="H2368" s="242"/>
      <c r="I2368"/>
      <c r="J2368"/>
      <c r="K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</row>
    <row r="2369" spans="2:147" s="9" customFormat="1" x14ac:dyDescent="0.2">
      <c r="B2369"/>
      <c r="C2369"/>
      <c r="D2369" s="65"/>
      <c r="E2369" s="65"/>
      <c r="F2369" s="8"/>
      <c r="G2369" s="241"/>
      <c r="H2369" s="242"/>
      <c r="I2369"/>
      <c r="J2369"/>
      <c r="K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</row>
    <row r="2370" spans="2:147" s="9" customFormat="1" x14ac:dyDescent="0.2">
      <c r="B2370"/>
      <c r="C2370"/>
      <c r="D2370" s="65"/>
      <c r="E2370" s="65"/>
      <c r="F2370" s="8"/>
      <c r="G2370" s="241"/>
      <c r="H2370" s="242"/>
      <c r="I2370"/>
      <c r="J2370"/>
      <c r="K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</row>
    <row r="2371" spans="2:147" s="9" customFormat="1" x14ac:dyDescent="0.2">
      <c r="B2371"/>
      <c r="C2371"/>
      <c r="D2371" s="65"/>
      <c r="E2371" s="65"/>
      <c r="F2371" s="8"/>
      <c r="G2371" s="241"/>
      <c r="H2371" s="242"/>
      <c r="I2371"/>
      <c r="J2371"/>
      <c r="K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</row>
    <row r="2372" spans="2:147" s="9" customFormat="1" x14ac:dyDescent="0.2">
      <c r="B2372"/>
      <c r="C2372"/>
      <c r="D2372" s="65"/>
      <c r="E2372" s="65"/>
      <c r="F2372" s="8"/>
      <c r="G2372" s="241"/>
      <c r="H2372" s="242"/>
      <c r="I2372"/>
      <c r="J2372"/>
      <c r="K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</row>
    <row r="2373" spans="2:147" s="9" customFormat="1" x14ac:dyDescent="0.2">
      <c r="B2373"/>
      <c r="C2373"/>
      <c r="D2373" s="65"/>
      <c r="E2373" s="65"/>
      <c r="F2373" s="8"/>
      <c r="G2373" s="241"/>
      <c r="H2373" s="242"/>
      <c r="I2373"/>
      <c r="J2373"/>
      <c r="K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</row>
    <row r="2374" spans="2:147" s="9" customFormat="1" x14ac:dyDescent="0.2">
      <c r="B2374"/>
      <c r="C2374"/>
      <c r="D2374" s="65"/>
      <c r="E2374" s="65"/>
      <c r="F2374" s="8"/>
      <c r="G2374" s="241"/>
      <c r="H2374" s="242"/>
      <c r="I2374"/>
      <c r="J2374"/>
      <c r="K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</row>
    <row r="2375" spans="2:147" s="9" customFormat="1" x14ac:dyDescent="0.2">
      <c r="B2375"/>
      <c r="C2375"/>
      <c r="D2375" s="65"/>
      <c r="E2375" s="65"/>
      <c r="F2375" s="8"/>
      <c r="G2375" s="241"/>
      <c r="H2375" s="242"/>
      <c r="I2375"/>
      <c r="J2375"/>
      <c r="K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</row>
    <row r="2376" spans="2:147" s="9" customFormat="1" x14ac:dyDescent="0.2">
      <c r="B2376"/>
      <c r="C2376"/>
      <c r="D2376" s="65"/>
      <c r="E2376" s="65"/>
      <c r="F2376" s="8"/>
      <c r="G2376" s="241"/>
      <c r="H2376" s="242"/>
      <c r="I2376"/>
      <c r="J2376"/>
      <c r="K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</row>
    <row r="2377" spans="2:147" s="9" customFormat="1" x14ac:dyDescent="0.2">
      <c r="B2377"/>
      <c r="C2377"/>
      <c r="D2377" s="65"/>
      <c r="E2377" s="65"/>
      <c r="F2377" s="8"/>
      <c r="G2377" s="241"/>
      <c r="H2377" s="242"/>
      <c r="I2377"/>
      <c r="J2377"/>
      <c r="K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</row>
    <row r="2378" spans="2:147" s="9" customFormat="1" x14ac:dyDescent="0.2">
      <c r="B2378"/>
      <c r="C2378"/>
      <c r="D2378" s="65"/>
      <c r="E2378" s="65"/>
      <c r="F2378" s="8"/>
      <c r="G2378" s="241"/>
      <c r="H2378" s="242"/>
      <c r="I2378"/>
      <c r="J2378"/>
      <c r="K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</row>
    <row r="2379" spans="2:147" s="9" customFormat="1" x14ac:dyDescent="0.2">
      <c r="B2379"/>
      <c r="C2379"/>
      <c r="D2379" s="65"/>
      <c r="E2379" s="65"/>
      <c r="F2379" s="8"/>
      <c r="G2379" s="241"/>
      <c r="H2379" s="242"/>
      <c r="I2379"/>
      <c r="J2379"/>
      <c r="K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</row>
    <row r="2380" spans="2:147" s="9" customFormat="1" x14ac:dyDescent="0.2">
      <c r="B2380"/>
      <c r="C2380"/>
      <c r="D2380" s="65"/>
      <c r="E2380" s="65"/>
      <c r="F2380" s="8"/>
      <c r="G2380" s="241"/>
      <c r="H2380" s="242"/>
      <c r="I2380"/>
      <c r="J2380"/>
      <c r="K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</row>
    <row r="2381" spans="2:147" s="9" customFormat="1" x14ac:dyDescent="0.2">
      <c r="B2381"/>
      <c r="C2381"/>
      <c r="D2381" s="65"/>
      <c r="E2381" s="65"/>
      <c r="F2381" s="8"/>
      <c r="G2381" s="241"/>
      <c r="H2381" s="242"/>
      <c r="I2381"/>
      <c r="J2381"/>
      <c r="K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</row>
    <row r="2382" spans="2:147" s="9" customFormat="1" x14ac:dyDescent="0.2">
      <c r="B2382"/>
      <c r="C2382"/>
      <c r="D2382" s="65"/>
      <c r="E2382" s="65"/>
      <c r="F2382" s="8"/>
      <c r="G2382" s="241"/>
      <c r="H2382" s="242"/>
      <c r="I2382"/>
      <c r="J2382"/>
      <c r="K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</row>
    <row r="2383" spans="2:147" s="9" customFormat="1" x14ac:dyDescent="0.2">
      <c r="B2383"/>
      <c r="C2383"/>
      <c r="D2383" s="65"/>
      <c r="E2383" s="65"/>
      <c r="F2383" s="8"/>
      <c r="G2383" s="241"/>
      <c r="H2383" s="242"/>
      <c r="I2383"/>
      <c r="J2383"/>
      <c r="K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</row>
    <row r="2384" spans="2:147" s="9" customFormat="1" x14ac:dyDescent="0.2">
      <c r="B2384"/>
      <c r="C2384"/>
      <c r="D2384" s="65"/>
      <c r="E2384" s="65"/>
      <c r="F2384" s="8"/>
      <c r="G2384" s="241"/>
      <c r="H2384" s="242"/>
      <c r="I2384"/>
      <c r="J2384"/>
      <c r="K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</row>
    <row r="2385" spans="2:147" s="9" customFormat="1" x14ac:dyDescent="0.2">
      <c r="B2385"/>
      <c r="C2385"/>
      <c r="D2385" s="65"/>
      <c r="E2385" s="65"/>
      <c r="F2385" s="8"/>
      <c r="G2385" s="241"/>
      <c r="H2385" s="242"/>
      <c r="I2385"/>
      <c r="J2385"/>
      <c r="K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</row>
    <row r="2386" spans="2:147" s="9" customFormat="1" x14ac:dyDescent="0.2">
      <c r="B2386"/>
      <c r="C2386"/>
      <c r="D2386" s="65"/>
      <c r="E2386" s="65"/>
      <c r="F2386" s="8"/>
      <c r="G2386" s="241"/>
      <c r="H2386" s="242"/>
      <c r="I2386"/>
      <c r="J2386"/>
      <c r="K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</row>
    <row r="2387" spans="2:147" s="9" customFormat="1" x14ac:dyDescent="0.2">
      <c r="B2387"/>
      <c r="C2387"/>
      <c r="D2387" s="65"/>
      <c r="E2387" s="65"/>
      <c r="F2387" s="8"/>
      <c r="G2387" s="241"/>
      <c r="H2387" s="242"/>
      <c r="I2387"/>
      <c r="J2387"/>
      <c r="K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</row>
    <row r="2388" spans="2:147" s="9" customFormat="1" x14ac:dyDescent="0.2">
      <c r="B2388"/>
      <c r="C2388"/>
      <c r="D2388" s="65"/>
      <c r="E2388" s="65"/>
      <c r="F2388" s="8"/>
      <c r="G2388" s="241"/>
      <c r="H2388" s="242"/>
      <c r="I2388"/>
      <c r="J2388"/>
      <c r="K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</row>
    <row r="2389" spans="2:147" s="9" customFormat="1" x14ac:dyDescent="0.2">
      <c r="B2389"/>
      <c r="C2389"/>
      <c r="D2389" s="65"/>
      <c r="E2389" s="65"/>
      <c r="F2389" s="8"/>
      <c r="G2389" s="241"/>
      <c r="H2389" s="242"/>
      <c r="I2389"/>
      <c r="J2389"/>
      <c r="K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</row>
    <row r="2390" spans="2:147" s="9" customFormat="1" x14ac:dyDescent="0.2">
      <c r="B2390"/>
      <c r="C2390"/>
      <c r="D2390" s="65"/>
      <c r="E2390" s="65"/>
      <c r="F2390" s="8"/>
      <c r="G2390" s="241"/>
      <c r="H2390" s="242"/>
      <c r="I2390"/>
      <c r="J2390"/>
      <c r="K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</row>
    <row r="2391" spans="2:147" s="9" customFormat="1" x14ac:dyDescent="0.2">
      <c r="B2391"/>
      <c r="C2391"/>
      <c r="D2391" s="65"/>
      <c r="E2391" s="65"/>
      <c r="F2391" s="8"/>
      <c r="G2391" s="241"/>
      <c r="H2391" s="242"/>
      <c r="I2391"/>
      <c r="J2391"/>
      <c r="K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</row>
    <row r="2392" spans="2:147" s="9" customFormat="1" x14ac:dyDescent="0.2">
      <c r="B2392"/>
      <c r="C2392"/>
      <c r="D2392" s="65"/>
      <c r="E2392" s="65"/>
      <c r="F2392" s="8"/>
      <c r="G2392" s="241"/>
      <c r="H2392" s="242"/>
      <c r="I2392"/>
      <c r="J2392"/>
      <c r="K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</row>
    <row r="2393" spans="2:147" s="9" customFormat="1" x14ac:dyDescent="0.2">
      <c r="B2393"/>
      <c r="C2393"/>
      <c r="D2393" s="65"/>
      <c r="E2393" s="65"/>
      <c r="F2393" s="8"/>
      <c r="G2393" s="241"/>
      <c r="H2393" s="242"/>
      <c r="I2393"/>
      <c r="J2393"/>
      <c r="K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</row>
    <row r="2394" spans="2:147" s="9" customFormat="1" x14ac:dyDescent="0.2">
      <c r="B2394"/>
      <c r="C2394"/>
      <c r="D2394" s="65"/>
      <c r="E2394" s="65"/>
      <c r="F2394" s="8"/>
      <c r="G2394" s="241"/>
      <c r="H2394" s="242"/>
      <c r="I2394"/>
      <c r="J2394"/>
      <c r="K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</row>
    <row r="2395" spans="2:147" s="9" customFormat="1" x14ac:dyDescent="0.2">
      <c r="B2395"/>
      <c r="C2395"/>
      <c r="D2395" s="65"/>
      <c r="E2395" s="65"/>
      <c r="F2395" s="8"/>
      <c r="G2395" s="241"/>
      <c r="H2395" s="242"/>
      <c r="I2395"/>
      <c r="J2395"/>
      <c r="K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</row>
    <row r="2396" spans="2:147" s="9" customFormat="1" x14ac:dyDescent="0.2">
      <c r="B2396"/>
      <c r="C2396"/>
      <c r="D2396" s="65"/>
      <c r="E2396" s="65"/>
      <c r="F2396" s="8"/>
      <c r="G2396" s="241"/>
      <c r="H2396" s="242"/>
      <c r="I2396"/>
      <c r="J2396"/>
      <c r="K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</row>
    <row r="2397" spans="2:147" s="9" customFormat="1" x14ac:dyDescent="0.2">
      <c r="B2397"/>
      <c r="C2397"/>
      <c r="D2397" s="65"/>
      <c r="E2397" s="65"/>
      <c r="F2397" s="8"/>
      <c r="G2397" s="241"/>
      <c r="H2397" s="242"/>
      <c r="I2397"/>
      <c r="J2397"/>
      <c r="K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</row>
    <row r="2398" spans="2:147" s="9" customFormat="1" x14ac:dyDescent="0.2">
      <c r="B2398"/>
      <c r="C2398"/>
      <c r="D2398" s="65"/>
      <c r="E2398" s="65"/>
      <c r="F2398" s="8"/>
      <c r="G2398" s="241"/>
      <c r="H2398" s="242"/>
      <c r="I2398"/>
      <c r="J2398"/>
      <c r="K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</row>
    <row r="2399" spans="2:147" s="9" customFormat="1" x14ac:dyDescent="0.2">
      <c r="B2399"/>
      <c r="C2399"/>
      <c r="D2399" s="65"/>
      <c r="E2399" s="65"/>
      <c r="F2399" s="8"/>
      <c r="G2399" s="241"/>
      <c r="H2399" s="242"/>
      <c r="I2399"/>
      <c r="J2399"/>
      <c r="K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</row>
    <row r="2400" spans="2:147" s="9" customFormat="1" x14ac:dyDescent="0.2">
      <c r="B2400"/>
      <c r="C2400"/>
      <c r="D2400" s="65"/>
      <c r="E2400" s="65"/>
      <c r="F2400" s="8"/>
      <c r="G2400" s="241"/>
      <c r="H2400" s="242"/>
      <c r="I2400"/>
      <c r="J2400"/>
      <c r="K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</row>
    <row r="2401" spans="2:147" s="9" customFormat="1" x14ac:dyDescent="0.2">
      <c r="B2401"/>
      <c r="C2401"/>
      <c r="D2401" s="65"/>
      <c r="E2401" s="65"/>
      <c r="F2401" s="8"/>
      <c r="G2401" s="241"/>
      <c r="H2401" s="242"/>
      <c r="I2401"/>
      <c r="J2401"/>
      <c r="K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</row>
    <row r="2402" spans="2:147" s="9" customFormat="1" x14ac:dyDescent="0.2">
      <c r="B2402"/>
      <c r="C2402"/>
      <c r="D2402" s="65"/>
      <c r="E2402" s="65"/>
      <c r="F2402" s="8"/>
      <c r="G2402" s="241"/>
      <c r="H2402" s="242"/>
      <c r="I2402"/>
      <c r="J2402"/>
      <c r="K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</row>
    <row r="2403" spans="2:147" s="9" customFormat="1" x14ac:dyDescent="0.2">
      <c r="B2403"/>
      <c r="C2403"/>
      <c r="D2403" s="65"/>
      <c r="E2403" s="65"/>
      <c r="F2403" s="8"/>
      <c r="G2403" s="241"/>
      <c r="H2403" s="242"/>
      <c r="I2403"/>
      <c r="J2403"/>
      <c r="K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</row>
    <row r="2404" spans="2:147" s="9" customFormat="1" x14ac:dyDescent="0.2">
      <c r="B2404"/>
      <c r="C2404"/>
      <c r="D2404" s="65"/>
      <c r="E2404" s="65"/>
      <c r="F2404" s="8"/>
      <c r="G2404" s="241"/>
      <c r="H2404" s="242"/>
      <c r="I2404"/>
      <c r="J2404"/>
      <c r="K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</row>
    <row r="2405" spans="2:147" s="9" customFormat="1" x14ac:dyDescent="0.2">
      <c r="B2405"/>
      <c r="C2405"/>
      <c r="D2405" s="65"/>
      <c r="E2405" s="65"/>
      <c r="F2405" s="8"/>
      <c r="G2405" s="241"/>
      <c r="H2405" s="242"/>
      <c r="I2405"/>
      <c r="J2405"/>
      <c r="K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</row>
    <row r="2406" spans="2:147" s="9" customFormat="1" x14ac:dyDescent="0.2">
      <c r="B2406"/>
      <c r="C2406"/>
      <c r="D2406" s="65"/>
      <c r="E2406" s="65"/>
      <c r="F2406" s="8"/>
      <c r="G2406" s="241"/>
      <c r="H2406" s="242"/>
      <c r="I2406"/>
      <c r="J2406"/>
      <c r="K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</row>
    <row r="2407" spans="2:147" s="9" customFormat="1" x14ac:dyDescent="0.2">
      <c r="B2407"/>
      <c r="C2407"/>
      <c r="D2407" s="65"/>
      <c r="E2407" s="65"/>
      <c r="F2407" s="8"/>
      <c r="G2407" s="241"/>
      <c r="H2407" s="242"/>
      <c r="I2407"/>
      <c r="J2407"/>
      <c r="K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</row>
    <row r="2408" spans="2:147" s="9" customFormat="1" x14ac:dyDescent="0.2">
      <c r="B2408"/>
      <c r="C2408"/>
      <c r="D2408" s="65"/>
      <c r="E2408" s="65"/>
      <c r="F2408" s="8"/>
      <c r="G2408" s="241"/>
      <c r="H2408" s="242"/>
      <c r="I2408"/>
      <c r="J2408"/>
      <c r="K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</row>
    <row r="2409" spans="2:147" s="9" customFormat="1" x14ac:dyDescent="0.2">
      <c r="B2409"/>
      <c r="C2409"/>
      <c r="D2409" s="65"/>
      <c r="E2409" s="65"/>
      <c r="F2409" s="8"/>
      <c r="G2409" s="241"/>
      <c r="H2409" s="242"/>
      <c r="I2409"/>
      <c r="J2409"/>
      <c r="K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</row>
    <row r="2410" spans="2:147" s="9" customFormat="1" x14ac:dyDescent="0.2">
      <c r="B2410"/>
      <c r="C2410"/>
      <c r="D2410" s="65"/>
      <c r="E2410" s="65"/>
      <c r="F2410" s="8"/>
      <c r="G2410" s="241"/>
      <c r="H2410" s="242"/>
      <c r="I2410"/>
      <c r="J2410"/>
      <c r="K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</row>
    <row r="2411" spans="2:147" s="9" customFormat="1" x14ac:dyDescent="0.2">
      <c r="B2411"/>
      <c r="C2411"/>
      <c r="D2411" s="65"/>
      <c r="E2411" s="65"/>
      <c r="F2411" s="8"/>
      <c r="G2411" s="241"/>
      <c r="H2411" s="242"/>
      <c r="I2411"/>
      <c r="J2411"/>
      <c r="K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</row>
    <row r="2412" spans="2:147" s="9" customFormat="1" x14ac:dyDescent="0.2">
      <c r="B2412"/>
      <c r="C2412"/>
      <c r="D2412" s="65"/>
      <c r="E2412" s="65"/>
      <c r="F2412" s="8"/>
      <c r="G2412" s="241"/>
      <c r="H2412" s="242"/>
      <c r="I2412"/>
      <c r="J2412"/>
      <c r="K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</row>
    <row r="2413" spans="2:147" s="9" customFormat="1" x14ac:dyDescent="0.2">
      <c r="B2413"/>
      <c r="C2413"/>
      <c r="D2413" s="65"/>
      <c r="E2413" s="65"/>
      <c r="F2413" s="8"/>
      <c r="G2413" s="241"/>
      <c r="H2413" s="242"/>
      <c r="I2413"/>
      <c r="J2413"/>
      <c r="K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</row>
    <row r="2414" spans="2:147" s="9" customFormat="1" x14ac:dyDescent="0.2">
      <c r="B2414"/>
      <c r="C2414"/>
      <c r="D2414" s="65"/>
      <c r="E2414" s="65"/>
      <c r="F2414" s="8"/>
      <c r="G2414" s="241"/>
      <c r="H2414" s="242"/>
      <c r="I2414"/>
      <c r="J2414"/>
      <c r="K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</row>
    <row r="2415" spans="2:147" s="9" customFormat="1" x14ac:dyDescent="0.2">
      <c r="B2415"/>
      <c r="C2415"/>
      <c r="D2415" s="65"/>
      <c r="E2415" s="65"/>
      <c r="F2415" s="8"/>
      <c r="G2415" s="241"/>
      <c r="H2415" s="242"/>
      <c r="I2415"/>
      <c r="J2415"/>
      <c r="K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</row>
    <row r="2416" spans="2:147" s="9" customFormat="1" x14ac:dyDescent="0.2">
      <c r="B2416"/>
      <c r="C2416"/>
      <c r="D2416" s="65"/>
      <c r="E2416" s="65"/>
      <c r="F2416" s="8"/>
      <c r="G2416" s="241"/>
      <c r="H2416" s="242"/>
      <c r="I2416"/>
      <c r="J2416"/>
      <c r="K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</row>
    <row r="2417" spans="2:147" s="9" customFormat="1" x14ac:dyDescent="0.2">
      <c r="B2417"/>
      <c r="C2417"/>
      <c r="D2417" s="65"/>
      <c r="E2417" s="65"/>
      <c r="F2417" s="8"/>
      <c r="G2417" s="241"/>
      <c r="H2417" s="242"/>
      <c r="I2417"/>
      <c r="J2417"/>
      <c r="K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</row>
    <row r="2418" spans="2:147" s="9" customFormat="1" x14ac:dyDescent="0.2">
      <c r="B2418"/>
      <c r="C2418"/>
      <c r="D2418" s="65"/>
      <c r="E2418" s="65"/>
      <c r="F2418" s="8"/>
      <c r="G2418" s="241"/>
      <c r="H2418" s="242"/>
      <c r="I2418"/>
      <c r="J2418"/>
      <c r="K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</row>
    <row r="2419" spans="2:147" s="9" customFormat="1" x14ac:dyDescent="0.2">
      <c r="B2419"/>
      <c r="C2419"/>
      <c r="D2419" s="65"/>
      <c r="E2419" s="65"/>
      <c r="F2419" s="8"/>
      <c r="G2419" s="241"/>
      <c r="H2419" s="242"/>
      <c r="I2419"/>
      <c r="J2419"/>
      <c r="K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</row>
    <row r="2420" spans="2:147" s="9" customFormat="1" x14ac:dyDescent="0.2">
      <c r="B2420"/>
      <c r="C2420"/>
      <c r="D2420" s="65"/>
      <c r="E2420" s="65"/>
      <c r="F2420" s="8"/>
      <c r="G2420" s="241"/>
      <c r="H2420" s="242"/>
      <c r="I2420"/>
      <c r="J2420"/>
      <c r="K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</row>
    <row r="2421" spans="2:147" s="9" customFormat="1" x14ac:dyDescent="0.2">
      <c r="B2421"/>
      <c r="C2421"/>
      <c r="D2421" s="65"/>
      <c r="E2421" s="65"/>
      <c r="F2421" s="8"/>
      <c r="G2421" s="241"/>
      <c r="H2421" s="242"/>
      <c r="I2421"/>
      <c r="J2421"/>
      <c r="K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</row>
    <row r="2422" spans="2:147" s="9" customFormat="1" x14ac:dyDescent="0.2">
      <c r="B2422"/>
      <c r="C2422"/>
      <c r="D2422" s="65"/>
      <c r="E2422" s="65"/>
      <c r="F2422" s="8"/>
      <c r="G2422" s="241"/>
      <c r="H2422" s="242"/>
      <c r="I2422"/>
      <c r="J2422"/>
      <c r="K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</row>
    <row r="2423" spans="2:147" s="9" customFormat="1" x14ac:dyDescent="0.2">
      <c r="B2423"/>
      <c r="C2423"/>
      <c r="D2423" s="65"/>
      <c r="E2423" s="65"/>
      <c r="F2423" s="8"/>
      <c r="G2423" s="241"/>
      <c r="H2423" s="242"/>
      <c r="I2423"/>
      <c r="J2423"/>
      <c r="K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</row>
    <row r="2424" spans="2:147" s="9" customFormat="1" x14ac:dyDescent="0.2">
      <c r="B2424"/>
      <c r="C2424"/>
      <c r="D2424" s="65"/>
      <c r="E2424" s="65"/>
      <c r="F2424" s="8"/>
      <c r="G2424" s="241"/>
      <c r="H2424" s="242"/>
      <c r="I2424"/>
      <c r="J2424"/>
      <c r="K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</row>
    <row r="2425" spans="2:147" s="9" customFormat="1" x14ac:dyDescent="0.2">
      <c r="B2425"/>
      <c r="C2425"/>
      <c r="D2425" s="65"/>
      <c r="E2425" s="65"/>
      <c r="F2425" s="8"/>
      <c r="G2425" s="241"/>
      <c r="H2425" s="242"/>
      <c r="I2425"/>
      <c r="J2425"/>
      <c r="K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</row>
    <row r="2426" spans="2:147" s="9" customFormat="1" x14ac:dyDescent="0.2">
      <c r="B2426"/>
      <c r="C2426"/>
      <c r="D2426" s="65"/>
      <c r="E2426" s="65"/>
      <c r="F2426" s="8"/>
      <c r="G2426" s="241"/>
      <c r="H2426" s="242"/>
      <c r="I2426"/>
      <c r="J2426"/>
      <c r="K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</row>
    <row r="2427" spans="2:147" s="9" customFormat="1" x14ac:dyDescent="0.2">
      <c r="B2427"/>
      <c r="C2427"/>
      <c r="D2427" s="65"/>
      <c r="E2427" s="65"/>
      <c r="F2427" s="8"/>
      <c r="G2427" s="241"/>
      <c r="H2427" s="242"/>
      <c r="I2427"/>
      <c r="J2427"/>
      <c r="K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</row>
    <row r="2428" spans="2:147" s="9" customFormat="1" x14ac:dyDescent="0.2">
      <c r="B2428"/>
      <c r="C2428"/>
      <c r="D2428" s="65"/>
      <c r="E2428" s="65"/>
      <c r="F2428" s="8"/>
      <c r="G2428" s="241"/>
      <c r="H2428" s="242"/>
      <c r="I2428"/>
      <c r="J2428"/>
      <c r="K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</row>
    <row r="2429" spans="2:147" s="9" customFormat="1" x14ac:dyDescent="0.2">
      <c r="B2429"/>
      <c r="C2429"/>
      <c r="D2429" s="65"/>
      <c r="E2429" s="65"/>
      <c r="F2429" s="8"/>
      <c r="G2429" s="241"/>
      <c r="H2429" s="242"/>
      <c r="I2429"/>
      <c r="J2429"/>
      <c r="K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</row>
    <row r="2430" spans="2:147" s="9" customFormat="1" x14ac:dyDescent="0.2">
      <c r="B2430"/>
      <c r="C2430"/>
      <c r="D2430" s="65"/>
      <c r="E2430" s="65"/>
      <c r="F2430" s="8"/>
      <c r="G2430" s="241"/>
      <c r="H2430" s="242"/>
      <c r="I2430"/>
      <c r="J2430"/>
      <c r="K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</row>
    <row r="2431" spans="2:147" s="9" customFormat="1" x14ac:dyDescent="0.2">
      <c r="B2431"/>
      <c r="C2431"/>
      <c r="D2431" s="65"/>
      <c r="E2431" s="65"/>
      <c r="F2431" s="8"/>
      <c r="G2431" s="241"/>
      <c r="H2431" s="242"/>
      <c r="I2431"/>
      <c r="J2431"/>
      <c r="K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</row>
    <row r="2432" spans="2:147" s="9" customFormat="1" x14ac:dyDescent="0.2">
      <c r="B2432"/>
      <c r="C2432"/>
      <c r="D2432" s="65"/>
      <c r="E2432" s="65"/>
      <c r="F2432" s="8"/>
      <c r="G2432" s="241"/>
      <c r="H2432" s="242"/>
      <c r="I2432"/>
      <c r="J2432"/>
      <c r="K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</row>
    <row r="2433" spans="2:147" s="9" customFormat="1" x14ac:dyDescent="0.2">
      <c r="B2433"/>
      <c r="C2433"/>
      <c r="D2433" s="65"/>
      <c r="E2433" s="65"/>
      <c r="F2433" s="8"/>
      <c r="G2433" s="241"/>
      <c r="H2433" s="242"/>
      <c r="I2433"/>
      <c r="J2433"/>
      <c r="K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</row>
    <row r="2434" spans="2:147" s="9" customFormat="1" x14ac:dyDescent="0.2">
      <c r="B2434"/>
      <c r="C2434"/>
      <c r="D2434" s="65"/>
      <c r="E2434" s="65"/>
      <c r="F2434" s="8"/>
      <c r="G2434" s="241"/>
      <c r="H2434" s="242"/>
      <c r="I2434"/>
      <c r="J2434"/>
      <c r="K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</row>
    <row r="2435" spans="2:147" s="9" customFormat="1" x14ac:dyDescent="0.2">
      <c r="B2435"/>
      <c r="C2435"/>
      <c r="D2435" s="65"/>
      <c r="E2435" s="65"/>
      <c r="F2435" s="8"/>
      <c r="G2435" s="241"/>
      <c r="H2435" s="242"/>
      <c r="I2435"/>
      <c r="J2435"/>
      <c r="K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</row>
    <row r="2436" spans="2:147" s="9" customFormat="1" x14ac:dyDescent="0.2">
      <c r="B2436"/>
      <c r="C2436"/>
      <c r="D2436" s="65"/>
      <c r="E2436" s="65"/>
      <c r="F2436" s="8"/>
      <c r="G2436" s="241"/>
      <c r="H2436" s="242"/>
      <c r="I2436"/>
      <c r="J2436"/>
      <c r="K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</row>
    <row r="2437" spans="2:147" s="9" customFormat="1" x14ac:dyDescent="0.2">
      <c r="B2437"/>
      <c r="C2437"/>
      <c r="D2437" s="65"/>
      <c r="E2437" s="65"/>
      <c r="F2437" s="8"/>
      <c r="G2437" s="241"/>
      <c r="H2437" s="242"/>
      <c r="I2437"/>
      <c r="J2437"/>
      <c r="K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</row>
    <row r="2438" spans="2:147" s="9" customFormat="1" x14ac:dyDescent="0.2">
      <c r="B2438"/>
      <c r="C2438"/>
      <c r="D2438" s="65"/>
      <c r="E2438" s="65"/>
      <c r="F2438" s="8"/>
      <c r="G2438" s="241"/>
      <c r="H2438" s="242"/>
      <c r="I2438"/>
      <c r="J2438"/>
      <c r="K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</row>
    <row r="2439" spans="2:147" s="9" customFormat="1" x14ac:dyDescent="0.2">
      <c r="B2439"/>
      <c r="C2439"/>
      <c r="D2439" s="65"/>
      <c r="E2439" s="65"/>
      <c r="F2439" s="8"/>
      <c r="G2439" s="241"/>
      <c r="H2439" s="242"/>
      <c r="I2439"/>
      <c r="J2439"/>
      <c r="K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</row>
    <row r="2440" spans="2:147" s="9" customFormat="1" x14ac:dyDescent="0.2">
      <c r="B2440"/>
      <c r="C2440"/>
      <c r="D2440" s="65"/>
      <c r="E2440" s="65"/>
      <c r="F2440" s="8"/>
      <c r="G2440" s="241"/>
      <c r="H2440" s="242"/>
      <c r="I2440"/>
      <c r="J2440"/>
      <c r="K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</row>
    <row r="2441" spans="2:147" s="9" customFormat="1" x14ac:dyDescent="0.2">
      <c r="B2441"/>
      <c r="C2441"/>
      <c r="D2441" s="65"/>
      <c r="E2441" s="65"/>
      <c r="F2441" s="8"/>
      <c r="G2441" s="241"/>
      <c r="H2441" s="242"/>
      <c r="I2441"/>
      <c r="J2441"/>
      <c r="K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</row>
    <row r="2442" spans="2:147" s="9" customFormat="1" x14ac:dyDescent="0.2">
      <c r="B2442"/>
      <c r="C2442"/>
      <c r="D2442" s="65"/>
      <c r="E2442" s="65"/>
      <c r="F2442" s="8"/>
      <c r="G2442" s="241"/>
      <c r="H2442" s="242"/>
      <c r="I2442"/>
      <c r="J2442"/>
      <c r="K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</row>
    <row r="2443" spans="2:147" s="9" customFormat="1" x14ac:dyDescent="0.2">
      <c r="B2443"/>
      <c r="C2443"/>
      <c r="D2443" s="65"/>
      <c r="E2443" s="65"/>
      <c r="F2443" s="8"/>
      <c r="G2443" s="241"/>
      <c r="H2443" s="242"/>
      <c r="I2443"/>
      <c r="J2443"/>
      <c r="K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</row>
    <row r="2444" spans="2:147" s="9" customFormat="1" x14ac:dyDescent="0.2">
      <c r="B2444"/>
      <c r="C2444"/>
      <c r="D2444" s="65"/>
      <c r="E2444" s="65"/>
      <c r="F2444" s="8"/>
      <c r="G2444" s="241"/>
      <c r="H2444" s="242"/>
      <c r="I2444"/>
      <c r="J2444"/>
      <c r="K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</row>
    <row r="2445" spans="2:147" s="9" customFormat="1" x14ac:dyDescent="0.2">
      <c r="B2445"/>
      <c r="C2445"/>
      <c r="D2445" s="65"/>
      <c r="E2445" s="65"/>
      <c r="F2445" s="8"/>
      <c r="G2445" s="241"/>
      <c r="H2445" s="242"/>
      <c r="I2445"/>
      <c r="J2445"/>
      <c r="K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</row>
    <row r="2446" spans="2:147" s="9" customFormat="1" x14ac:dyDescent="0.2">
      <c r="B2446"/>
      <c r="C2446"/>
      <c r="D2446" s="65"/>
      <c r="E2446" s="65"/>
      <c r="F2446" s="8"/>
      <c r="G2446" s="241"/>
      <c r="H2446" s="242"/>
      <c r="I2446"/>
      <c r="J2446"/>
      <c r="K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</row>
    <row r="2447" spans="2:147" s="9" customFormat="1" x14ac:dyDescent="0.2">
      <c r="B2447"/>
      <c r="C2447"/>
      <c r="D2447" s="65"/>
      <c r="E2447" s="65"/>
      <c r="F2447" s="8"/>
      <c r="G2447" s="241"/>
      <c r="H2447" s="242"/>
      <c r="I2447"/>
      <c r="J2447"/>
      <c r="K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</row>
    <row r="2448" spans="2:147" s="9" customFormat="1" x14ac:dyDescent="0.2">
      <c r="B2448"/>
      <c r="C2448"/>
      <c r="D2448" s="65"/>
      <c r="E2448" s="65"/>
      <c r="F2448" s="8"/>
      <c r="G2448" s="241"/>
      <c r="H2448" s="242"/>
      <c r="I2448"/>
      <c r="J2448"/>
      <c r="K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</row>
    <row r="2449" spans="2:147" s="9" customFormat="1" x14ac:dyDescent="0.2">
      <c r="B2449"/>
      <c r="C2449"/>
      <c r="D2449" s="65"/>
      <c r="E2449" s="65"/>
      <c r="F2449" s="8"/>
      <c r="G2449" s="241"/>
      <c r="H2449" s="242"/>
      <c r="I2449"/>
      <c r="J2449"/>
      <c r="K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</row>
    <row r="2450" spans="2:147" s="9" customFormat="1" x14ac:dyDescent="0.2">
      <c r="B2450"/>
      <c r="C2450"/>
      <c r="D2450" s="65"/>
      <c r="E2450" s="65"/>
      <c r="F2450" s="8"/>
      <c r="G2450" s="241"/>
      <c r="H2450" s="242"/>
      <c r="I2450"/>
      <c r="J2450"/>
      <c r="K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</row>
    <row r="2451" spans="2:147" s="9" customFormat="1" x14ac:dyDescent="0.2">
      <c r="B2451"/>
      <c r="C2451"/>
      <c r="D2451" s="65"/>
      <c r="E2451" s="65"/>
      <c r="F2451" s="8"/>
      <c r="G2451" s="241"/>
      <c r="H2451" s="242"/>
      <c r="I2451"/>
      <c r="J2451"/>
      <c r="K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</row>
    <row r="2452" spans="2:147" s="9" customFormat="1" x14ac:dyDescent="0.2">
      <c r="B2452"/>
      <c r="C2452"/>
      <c r="D2452" s="65"/>
      <c r="E2452" s="65"/>
      <c r="F2452" s="8"/>
      <c r="G2452" s="241"/>
      <c r="H2452" s="242"/>
      <c r="I2452"/>
      <c r="J2452"/>
      <c r="K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</row>
    <row r="2453" spans="2:147" s="9" customFormat="1" x14ac:dyDescent="0.2">
      <c r="B2453"/>
      <c r="C2453"/>
      <c r="D2453" s="65"/>
      <c r="E2453" s="65"/>
      <c r="F2453" s="8"/>
      <c r="G2453" s="241"/>
      <c r="H2453" s="242"/>
      <c r="I2453"/>
      <c r="J2453"/>
      <c r="K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</row>
    <row r="2454" spans="2:147" s="9" customFormat="1" x14ac:dyDescent="0.2">
      <c r="B2454"/>
      <c r="C2454"/>
      <c r="D2454" s="65"/>
      <c r="E2454" s="65"/>
      <c r="F2454" s="8"/>
      <c r="G2454" s="241"/>
      <c r="H2454" s="242"/>
      <c r="I2454"/>
      <c r="J2454"/>
      <c r="K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</row>
    <row r="2455" spans="2:147" s="9" customFormat="1" x14ac:dyDescent="0.2">
      <c r="B2455"/>
      <c r="C2455"/>
      <c r="D2455" s="65"/>
      <c r="E2455" s="65"/>
      <c r="F2455" s="8"/>
      <c r="G2455" s="241"/>
      <c r="H2455" s="242"/>
      <c r="I2455"/>
      <c r="J2455"/>
      <c r="K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</row>
    <row r="2456" spans="2:147" s="9" customFormat="1" x14ac:dyDescent="0.2">
      <c r="B2456"/>
      <c r="C2456"/>
      <c r="D2456" s="65"/>
      <c r="E2456" s="65"/>
      <c r="F2456" s="8"/>
      <c r="G2456" s="241"/>
      <c r="H2456" s="242"/>
      <c r="I2456"/>
      <c r="J2456"/>
      <c r="K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</row>
    <row r="2457" spans="2:147" s="9" customFormat="1" x14ac:dyDescent="0.2">
      <c r="B2457"/>
      <c r="C2457"/>
      <c r="D2457" s="65"/>
      <c r="E2457" s="65"/>
      <c r="F2457" s="8"/>
      <c r="G2457" s="241"/>
      <c r="H2457" s="242"/>
      <c r="I2457"/>
      <c r="J2457"/>
      <c r="K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</row>
    <row r="2458" spans="2:147" s="9" customFormat="1" x14ac:dyDescent="0.2">
      <c r="B2458"/>
      <c r="C2458"/>
      <c r="D2458" s="65"/>
      <c r="E2458" s="65"/>
      <c r="F2458" s="8"/>
      <c r="G2458" s="241"/>
      <c r="H2458" s="242"/>
      <c r="I2458"/>
      <c r="J2458"/>
      <c r="K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</row>
    <row r="2459" spans="2:147" s="9" customFormat="1" x14ac:dyDescent="0.2">
      <c r="B2459"/>
      <c r="C2459"/>
      <c r="D2459" s="65"/>
      <c r="E2459" s="65"/>
      <c r="F2459" s="8"/>
      <c r="G2459" s="241"/>
      <c r="H2459" s="242"/>
      <c r="I2459"/>
      <c r="J2459"/>
      <c r="K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</row>
    <row r="2460" spans="2:147" s="9" customFormat="1" x14ac:dyDescent="0.2">
      <c r="B2460"/>
      <c r="C2460"/>
      <c r="D2460" s="65"/>
      <c r="E2460" s="65"/>
      <c r="F2460" s="8"/>
      <c r="G2460" s="241"/>
      <c r="H2460" s="242"/>
      <c r="I2460"/>
      <c r="J2460"/>
      <c r="K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</row>
    <row r="2461" spans="2:147" s="9" customFormat="1" x14ac:dyDescent="0.2">
      <c r="B2461"/>
      <c r="C2461"/>
      <c r="D2461" s="65"/>
      <c r="E2461" s="65"/>
      <c r="F2461" s="8"/>
      <c r="G2461" s="241"/>
      <c r="H2461" s="242"/>
      <c r="I2461"/>
      <c r="J2461"/>
      <c r="K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</row>
    <row r="2462" spans="2:147" s="9" customFormat="1" x14ac:dyDescent="0.2">
      <c r="B2462"/>
      <c r="C2462"/>
      <c r="D2462" s="65"/>
      <c r="E2462" s="65"/>
      <c r="F2462" s="8"/>
      <c r="G2462" s="241"/>
      <c r="H2462" s="242"/>
      <c r="I2462"/>
      <c r="J2462"/>
      <c r="K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</row>
    <row r="2463" spans="2:147" s="9" customFormat="1" x14ac:dyDescent="0.2">
      <c r="B2463"/>
      <c r="C2463"/>
      <c r="D2463" s="65"/>
      <c r="E2463" s="65"/>
      <c r="F2463" s="8"/>
      <c r="G2463" s="241"/>
      <c r="H2463" s="242"/>
      <c r="I2463"/>
      <c r="J2463"/>
      <c r="K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</row>
    <row r="2464" spans="2:147" s="9" customFormat="1" x14ac:dyDescent="0.2">
      <c r="B2464"/>
      <c r="C2464"/>
      <c r="D2464" s="65"/>
      <c r="E2464" s="65"/>
      <c r="F2464" s="8"/>
      <c r="G2464" s="241"/>
      <c r="H2464" s="242"/>
      <c r="I2464"/>
      <c r="J2464"/>
      <c r="K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</row>
    <row r="2465" spans="2:147" s="9" customFormat="1" x14ac:dyDescent="0.2">
      <c r="B2465"/>
      <c r="C2465"/>
      <c r="D2465" s="65"/>
      <c r="E2465" s="65"/>
      <c r="F2465" s="8"/>
      <c r="G2465" s="241"/>
      <c r="H2465" s="242"/>
      <c r="I2465"/>
      <c r="J2465"/>
      <c r="K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</row>
    <row r="2466" spans="2:147" s="9" customFormat="1" x14ac:dyDescent="0.2">
      <c r="B2466"/>
      <c r="C2466"/>
      <c r="D2466" s="65"/>
      <c r="E2466" s="65"/>
      <c r="F2466" s="8"/>
      <c r="G2466" s="241"/>
      <c r="H2466" s="242"/>
      <c r="I2466"/>
      <c r="J2466"/>
      <c r="K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</row>
    <row r="2467" spans="2:147" s="9" customFormat="1" x14ac:dyDescent="0.2">
      <c r="B2467"/>
      <c r="C2467"/>
      <c r="D2467" s="65"/>
      <c r="E2467" s="65"/>
      <c r="F2467" s="8"/>
      <c r="G2467" s="241"/>
      <c r="H2467" s="242"/>
      <c r="I2467"/>
      <c r="J2467"/>
      <c r="K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</row>
    <row r="2468" spans="2:147" s="9" customFormat="1" x14ac:dyDescent="0.2">
      <c r="B2468"/>
      <c r="C2468"/>
      <c r="D2468" s="65"/>
      <c r="E2468" s="65"/>
      <c r="F2468" s="8"/>
      <c r="G2468" s="241"/>
      <c r="H2468" s="242"/>
      <c r="I2468"/>
      <c r="J2468"/>
      <c r="K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</row>
    <row r="2469" spans="2:147" s="9" customFormat="1" x14ac:dyDescent="0.2">
      <c r="B2469"/>
      <c r="C2469"/>
      <c r="D2469" s="65"/>
      <c r="E2469" s="65"/>
      <c r="F2469" s="8"/>
      <c r="G2469" s="241"/>
      <c r="H2469" s="242"/>
      <c r="I2469"/>
      <c r="J2469"/>
      <c r="K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</row>
    <row r="2470" spans="2:147" s="9" customFormat="1" x14ac:dyDescent="0.2">
      <c r="B2470"/>
      <c r="C2470"/>
      <c r="D2470" s="65"/>
      <c r="E2470" s="65"/>
      <c r="F2470" s="8"/>
      <c r="G2470" s="241"/>
      <c r="H2470" s="242"/>
      <c r="I2470"/>
      <c r="J2470"/>
      <c r="K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</row>
    <row r="2471" spans="2:147" s="9" customFormat="1" x14ac:dyDescent="0.2">
      <c r="B2471"/>
      <c r="C2471"/>
      <c r="D2471" s="65"/>
      <c r="E2471" s="65"/>
      <c r="F2471" s="8"/>
      <c r="G2471" s="241"/>
      <c r="H2471" s="242"/>
      <c r="I2471"/>
      <c r="J2471"/>
      <c r="K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</row>
    <row r="2472" spans="2:147" s="9" customFormat="1" x14ac:dyDescent="0.2">
      <c r="B2472"/>
      <c r="C2472"/>
      <c r="D2472" s="65"/>
      <c r="E2472" s="65"/>
      <c r="F2472" s="8"/>
      <c r="G2472" s="241"/>
      <c r="H2472" s="242"/>
      <c r="I2472"/>
      <c r="J2472"/>
      <c r="K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</row>
    <row r="2473" spans="2:147" s="9" customFormat="1" x14ac:dyDescent="0.2">
      <c r="B2473"/>
      <c r="C2473"/>
      <c r="D2473" s="65"/>
      <c r="E2473" s="65"/>
      <c r="F2473" s="8"/>
      <c r="G2473" s="241"/>
      <c r="H2473" s="242"/>
      <c r="I2473"/>
      <c r="J2473"/>
      <c r="K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</row>
    <row r="2474" spans="2:147" s="9" customFormat="1" x14ac:dyDescent="0.2">
      <c r="B2474"/>
      <c r="C2474"/>
      <c r="D2474" s="65"/>
      <c r="E2474" s="65"/>
      <c r="F2474" s="8"/>
      <c r="G2474" s="241"/>
      <c r="H2474" s="242"/>
      <c r="I2474"/>
      <c r="J2474"/>
      <c r="K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</row>
    <row r="2475" spans="2:147" s="9" customFormat="1" x14ac:dyDescent="0.2">
      <c r="B2475"/>
      <c r="C2475"/>
      <c r="D2475" s="65"/>
      <c r="E2475" s="65"/>
      <c r="F2475" s="8"/>
      <c r="G2475" s="241"/>
      <c r="H2475" s="242"/>
      <c r="I2475"/>
      <c r="J2475"/>
      <c r="K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</row>
    <row r="2476" spans="2:147" s="9" customFormat="1" x14ac:dyDescent="0.2">
      <c r="B2476"/>
      <c r="C2476"/>
      <c r="D2476" s="65"/>
      <c r="E2476" s="65"/>
      <c r="F2476" s="8"/>
      <c r="G2476" s="241"/>
      <c r="H2476" s="242"/>
      <c r="I2476"/>
      <c r="J2476"/>
      <c r="K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</row>
    <row r="2477" spans="2:147" s="9" customFormat="1" x14ac:dyDescent="0.2">
      <c r="B2477"/>
      <c r="C2477"/>
      <c r="D2477" s="65"/>
      <c r="E2477" s="65"/>
      <c r="F2477" s="8"/>
      <c r="G2477" s="241"/>
      <c r="H2477" s="242"/>
      <c r="I2477"/>
      <c r="J2477"/>
      <c r="K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</row>
    <row r="2478" spans="2:147" s="9" customFormat="1" x14ac:dyDescent="0.2">
      <c r="B2478"/>
      <c r="C2478"/>
      <c r="D2478" s="65"/>
      <c r="E2478" s="65"/>
      <c r="F2478" s="8"/>
      <c r="G2478" s="241"/>
      <c r="H2478" s="242"/>
      <c r="I2478"/>
      <c r="J2478"/>
      <c r="K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</row>
    <row r="2479" spans="2:147" s="9" customFormat="1" x14ac:dyDescent="0.2">
      <c r="B2479"/>
      <c r="C2479"/>
      <c r="D2479" s="65"/>
      <c r="E2479" s="65"/>
      <c r="F2479" s="8"/>
      <c r="G2479" s="241"/>
      <c r="H2479" s="242"/>
      <c r="I2479"/>
      <c r="J2479"/>
      <c r="K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</row>
    <row r="2480" spans="2:147" s="9" customFormat="1" x14ac:dyDescent="0.2">
      <c r="B2480"/>
      <c r="C2480"/>
      <c r="D2480" s="65"/>
      <c r="E2480" s="65"/>
      <c r="F2480" s="8"/>
      <c r="G2480" s="241"/>
      <c r="H2480" s="242"/>
      <c r="I2480"/>
      <c r="J2480"/>
      <c r="K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</row>
    <row r="2481" spans="2:147" s="9" customFormat="1" x14ac:dyDescent="0.2">
      <c r="B2481"/>
      <c r="C2481"/>
      <c r="D2481" s="65"/>
      <c r="E2481" s="65"/>
      <c r="F2481" s="8"/>
      <c r="G2481" s="241"/>
      <c r="H2481" s="242"/>
      <c r="I2481"/>
      <c r="J2481"/>
      <c r="K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</row>
    <row r="2482" spans="2:147" s="9" customFormat="1" x14ac:dyDescent="0.2">
      <c r="B2482"/>
      <c r="C2482"/>
      <c r="D2482" s="65"/>
      <c r="E2482" s="65"/>
      <c r="F2482" s="8"/>
      <c r="G2482" s="241"/>
      <c r="H2482" s="242"/>
      <c r="I2482"/>
      <c r="J2482"/>
      <c r="K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</row>
    <row r="2483" spans="2:147" s="9" customFormat="1" x14ac:dyDescent="0.2">
      <c r="B2483"/>
      <c r="C2483"/>
      <c r="D2483" s="65"/>
      <c r="E2483" s="65"/>
      <c r="F2483" s="8"/>
      <c r="G2483" s="241"/>
      <c r="H2483" s="242"/>
      <c r="I2483"/>
      <c r="J2483"/>
      <c r="K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</row>
    <row r="2484" spans="2:147" s="9" customFormat="1" x14ac:dyDescent="0.2">
      <c r="B2484"/>
      <c r="C2484"/>
      <c r="D2484" s="65"/>
      <c r="E2484" s="65"/>
      <c r="F2484" s="8"/>
      <c r="G2484" s="241"/>
      <c r="H2484" s="242"/>
      <c r="I2484"/>
      <c r="J2484"/>
      <c r="K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</row>
    <row r="2485" spans="2:147" s="9" customFormat="1" x14ac:dyDescent="0.2">
      <c r="B2485"/>
      <c r="C2485"/>
      <c r="D2485" s="65"/>
      <c r="E2485" s="65"/>
      <c r="F2485" s="8"/>
      <c r="G2485" s="241"/>
      <c r="H2485" s="242"/>
      <c r="I2485"/>
      <c r="J2485"/>
      <c r="K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</row>
    <row r="2486" spans="2:147" s="9" customFormat="1" x14ac:dyDescent="0.2">
      <c r="B2486"/>
      <c r="C2486"/>
      <c r="D2486" s="65"/>
      <c r="E2486" s="65"/>
      <c r="F2486" s="8"/>
      <c r="G2486" s="241"/>
      <c r="H2486" s="242"/>
      <c r="I2486"/>
      <c r="J2486"/>
      <c r="K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</row>
    <row r="2487" spans="2:147" s="9" customFormat="1" x14ac:dyDescent="0.2">
      <c r="B2487"/>
      <c r="C2487"/>
      <c r="D2487" s="65"/>
      <c r="E2487" s="65"/>
      <c r="F2487" s="8"/>
      <c r="G2487" s="241"/>
      <c r="H2487" s="242"/>
      <c r="I2487"/>
      <c r="J2487"/>
      <c r="K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</row>
    <row r="2488" spans="2:147" s="9" customFormat="1" x14ac:dyDescent="0.2">
      <c r="B2488"/>
      <c r="C2488"/>
      <c r="D2488" s="65"/>
      <c r="E2488" s="65"/>
      <c r="F2488" s="8"/>
      <c r="G2488" s="241"/>
      <c r="H2488" s="242"/>
      <c r="I2488"/>
      <c r="J2488"/>
      <c r="K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</row>
    <row r="2489" spans="2:147" s="9" customFormat="1" x14ac:dyDescent="0.2">
      <c r="B2489"/>
      <c r="C2489"/>
      <c r="D2489" s="65"/>
      <c r="E2489" s="65"/>
      <c r="F2489" s="8"/>
      <c r="G2489" s="241"/>
      <c r="H2489" s="242"/>
      <c r="I2489"/>
      <c r="J2489"/>
      <c r="K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</row>
    <row r="2490" spans="2:147" s="9" customFormat="1" x14ac:dyDescent="0.2">
      <c r="B2490"/>
      <c r="C2490"/>
      <c r="D2490" s="65"/>
      <c r="E2490" s="65"/>
      <c r="F2490" s="8"/>
      <c r="G2490" s="241"/>
      <c r="H2490" s="242"/>
      <c r="I2490"/>
      <c r="J2490"/>
      <c r="K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</row>
    <row r="2491" spans="2:147" s="9" customFormat="1" x14ac:dyDescent="0.2">
      <c r="B2491"/>
      <c r="C2491"/>
      <c r="D2491" s="65"/>
      <c r="E2491" s="65"/>
      <c r="F2491" s="8"/>
      <c r="G2491" s="241"/>
      <c r="H2491" s="242"/>
      <c r="I2491"/>
      <c r="J2491"/>
      <c r="K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</row>
    <row r="2492" spans="2:147" s="9" customFormat="1" x14ac:dyDescent="0.2">
      <c r="B2492"/>
      <c r="C2492"/>
      <c r="D2492" s="65"/>
      <c r="E2492" s="65"/>
      <c r="F2492" s="8"/>
      <c r="G2492" s="241"/>
      <c r="H2492" s="242"/>
      <c r="I2492"/>
      <c r="J2492"/>
      <c r="K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</row>
    <row r="2493" spans="2:147" s="9" customFormat="1" x14ac:dyDescent="0.2">
      <c r="B2493"/>
      <c r="C2493"/>
      <c r="D2493" s="65"/>
      <c r="E2493" s="65"/>
      <c r="F2493" s="8"/>
      <c r="G2493" s="241"/>
      <c r="H2493" s="242"/>
      <c r="I2493"/>
      <c r="J2493"/>
      <c r="K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</row>
    <row r="2494" spans="2:147" s="9" customFormat="1" x14ac:dyDescent="0.2">
      <c r="B2494"/>
      <c r="C2494"/>
      <c r="D2494" s="65"/>
      <c r="E2494" s="65"/>
      <c r="F2494" s="8"/>
      <c r="G2494" s="241"/>
      <c r="H2494" s="242"/>
      <c r="I2494"/>
      <c r="J2494"/>
      <c r="K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</row>
    <row r="2495" spans="2:147" s="9" customFormat="1" x14ac:dyDescent="0.2">
      <c r="B2495"/>
      <c r="C2495"/>
      <c r="D2495" s="65"/>
      <c r="E2495" s="65"/>
      <c r="F2495" s="8"/>
      <c r="G2495" s="241"/>
      <c r="H2495" s="242"/>
      <c r="I2495"/>
      <c r="J2495"/>
      <c r="K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</row>
    <row r="2496" spans="2:147" s="9" customFormat="1" x14ac:dyDescent="0.2">
      <c r="B2496"/>
      <c r="C2496"/>
      <c r="D2496" s="65"/>
      <c r="E2496" s="65"/>
      <c r="F2496" s="8"/>
      <c r="G2496" s="241"/>
      <c r="H2496" s="242"/>
      <c r="I2496"/>
      <c r="J2496"/>
      <c r="K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</row>
    <row r="2497" spans="2:147" s="9" customFormat="1" x14ac:dyDescent="0.2">
      <c r="B2497"/>
      <c r="C2497"/>
      <c r="D2497" s="65"/>
      <c r="E2497" s="65"/>
      <c r="F2497" s="8"/>
      <c r="G2497" s="241"/>
      <c r="H2497" s="242"/>
      <c r="I2497"/>
      <c r="J2497"/>
      <c r="K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</row>
    <row r="2498" spans="2:147" s="9" customFormat="1" x14ac:dyDescent="0.2">
      <c r="B2498"/>
      <c r="C2498"/>
      <c r="D2498" s="65"/>
      <c r="E2498" s="65"/>
      <c r="F2498" s="8"/>
      <c r="G2498" s="241"/>
      <c r="H2498" s="242"/>
      <c r="I2498"/>
      <c r="J2498"/>
      <c r="K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</row>
    <row r="2499" spans="2:147" s="9" customFormat="1" x14ac:dyDescent="0.2">
      <c r="B2499"/>
      <c r="C2499"/>
      <c r="D2499" s="65"/>
      <c r="E2499" s="65"/>
      <c r="F2499" s="8"/>
      <c r="G2499" s="241"/>
      <c r="H2499" s="242"/>
      <c r="I2499"/>
      <c r="J2499"/>
      <c r="K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</row>
    <row r="2500" spans="2:147" s="9" customFormat="1" x14ac:dyDescent="0.2">
      <c r="B2500"/>
      <c r="C2500"/>
      <c r="D2500" s="65"/>
      <c r="E2500" s="65"/>
      <c r="F2500" s="8"/>
      <c r="G2500" s="241"/>
      <c r="H2500" s="242"/>
      <c r="I2500"/>
      <c r="J2500"/>
      <c r="K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</row>
    <row r="2501" spans="2:147" s="9" customFormat="1" x14ac:dyDescent="0.2">
      <c r="B2501"/>
      <c r="C2501"/>
      <c r="D2501" s="65"/>
      <c r="E2501" s="65"/>
      <c r="F2501" s="8"/>
      <c r="G2501" s="241"/>
      <c r="H2501" s="242"/>
      <c r="I2501"/>
      <c r="J2501"/>
      <c r="K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</row>
    <row r="2502" spans="2:147" s="9" customFormat="1" x14ac:dyDescent="0.2">
      <c r="B2502"/>
      <c r="C2502"/>
      <c r="D2502" s="65"/>
      <c r="E2502" s="65"/>
      <c r="F2502" s="8"/>
      <c r="G2502" s="241"/>
      <c r="H2502" s="242"/>
      <c r="I2502"/>
      <c r="J2502"/>
      <c r="K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</row>
    <row r="2503" spans="2:147" s="9" customFormat="1" x14ac:dyDescent="0.2">
      <c r="B2503"/>
      <c r="C2503"/>
      <c r="D2503" s="65"/>
      <c r="E2503" s="65"/>
      <c r="F2503" s="8"/>
      <c r="G2503" s="241"/>
      <c r="H2503" s="242"/>
      <c r="I2503"/>
      <c r="J2503"/>
      <c r="K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</row>
    <row r="2504" spans="2:147" s="9" customFormat="1" x14ac:dyDescent="0.2">
      <c r="B2504"/>
      <c r="C2504"/>
      <c r="D2504" s="65"/>
      <c r="E2504" s="65"/>
      <c r="F2504" s="8"/>
      <c r="G2504" s="241"/>
      <c r="H2504" s="242"/>
      <c r="I2504"/>
      <c r="J2504"/>
      <c r="K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</row>
    <row r="2505" spans="2:147" s="9" customFormat="1" x14ac:dyDescent="0.2">
      <c r="B2505"/>
      <c r="C2505"/>
      <c r="D2505" s="65"/>
      <c r="E2505" s="65"/>
      <c r="F2505" s="8"/>
      <c r="G2505" s="241"/>
      <c r="H2505" s="242"/>
      <c r="I2505"/>
      <c r="J2505"/>
      <c r="K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</row>
    <row r="2506" spans="2:147" s="9" customFormat="1" x14ac:dyDescent="0.2">
      <c r="B2506"/>
      <c r="C2506"/>
      <c r="D2506" s="65"/>
      <c r="E2506" s="65"/>
      <c r="F2506" s="8"/>
      <c r="G2506" s="241"/>
      <c r="H2506" s="242"/>
      <c r="I2506"/>
      <c r="J2506"/>
      <c r="K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</row>
    <row r="2507" spans="2:147" s="9" customFormat="1" x14ac:dyDescent="0.2">
      <c r="B2507"/>
      <c r="C2507"/>
      <c r="D2507" s="65"/>
      <c r="E2507" s="65"/>
      <c r="F2507" s="8"/>
      <c r="G2507" s="241"/>
      <c r="H2507" s="242"/>
      <c r="I2507"/>
      <c r="J2507"/>
      <c r="K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</row>
    <row r="2508" spans="2:147" s="9" customFormat="1" x14ac:dyDescent="0.2">
      <c r="B2508"/>
      <c r="C2508"/>
      <c r="D2508" s="65"/>
      <c r="E2508" s="65"/>
      <c r="F2508" s="8"/>
      <c r="G2508" s="241"/>
      <c r="H2508" s="242"/>
      <c r="I2508"/>
      <c r="J2508"/>
      <c r="K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</row>
    <row r="2509" spans="2:147" s="9" customFormat="1" x14ac:dyDescent="0.2">
      <c r="B2509"/>
      <c r="C2509"/>
      <c r="D2509" s="65"/>
      <c r="E2509" s="65"/>
      <c r="F2509" s="8"/>
      <c r="G2509" s="241"/>
      <c r="H2509" s="242"/>
      <c r="I2509"/>
      <c r="J2509"/>
      <c r="K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</row>
    <row r="2510" spans="2:147" s="9" customFormat="1" x14ac:dyDescent="0.2">
      <c r="B2510"/>
      <c r="C2510"/>
      <c r="D2510" s="65"/>
      <c r="E2510" s="65"/>
      <c r="F2510" s="8"/>
      <c r="G2510" s="241"/>
      <c r="H2510" s="242"/>
      <c r="I2510"/>
      <c r="J2510"/>
      <c r="K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</row>
    <row r="2511" spans="2:147" s="9" customFormat="1" x14ac:dyDescent="0.2">
      <c r="B2511"/>
      <c r="C2511"/>
      <c r="D2511" s="65"/>
      <c r="E2511" s="65"/>
      <c r="F2511" s="8"/>
      <c r="G2511" s="241"/>
      <c r="H2511" s="242"/>
      <c r="I2511"/>
      <c r="J2511"/>
      <c r="K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</row>
    <row r="2512" spans="2:147" s="9" customFormat="1" x14ac:dyDescent="0.2">
      <c r="B2512"/>
      <c r="C2512"/>
      <c r="D2512" s="65"/>
      <c r="E2512" s="65"/>
      <c r="F2512" s="8"/>
      <c r="G2512" s="241"/>
      <c r="H2512" s="242"/>
      <c r="I2512"/>
      <c r="J2512"/>
      <c r="K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</row>
    <row r="2513" spans="2:147" s="9" customFormat="1" x14ac:dyDescent="0.2">
      <c r="B2513"/>
      <c r="C2513"/>
      <c r="D2513" s="65"/>
      <c r="E2513" s="65"/>
      <c r="F2513" s="8"/>
      <c r="G2513" s="241"/>
      <c r="H2513" s="242"/>
      <c r="I2513"/>
      <c r="J2513"/>
      <c r="K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</row>
    <row r="2514" spans="2:147" s="9" customFormat="1" x14ac:dyDescent="0.2">
      <c r="B2514"/>
      <c r="C2514"/>
      <c r="D2514" s="65"/>
      <c r="E2514" s="65"/>
      <c r="F2514" s="8"/>
      <c r="G2514" s="241"/>
      <c r="H2514" s="242"/>
      <c r="I2514"/>
      <c r="J2514"/>
      <c r="K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</row>
    <row r="2515" spans="2:147" s="9" customFormat="1" x14ac:dyDescent="0.2">
      <c r="B2515"/>
      <c r="C2515"/>
      <c r="D2515" s="65"/>
      <c r="E2515" s="65"/>
      <c r="F2515" s="8"/>
      <c r="G2515" s="241"/>
      <c r="H2515" s="242"/>
      <c r="I2515"/>
      <c r="J2515"/>
      <c r="K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</row>
    <row r="2516" spans="2:147" s="9" customFormat="1" x14ac:dyDescent="0.2">
      <c r="B2516"/>
      <c r="C2516"/>
      <c r="D2516" s="65"/>
      <c r="E2516" s="65"/>
      <c r="F2516" s="8"/>
      <c r="G2516" s="241"/>
      <c r="H2516" s="242"/>
      <c r="I2516"/>
      <c r="J2516"/>
      <c r="K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</row>
    <row r="2517" spans="2:147" s="9" customFormat="1" x14ac:dyDescent="0.2">
      <c r="B2517"/>
      <c r="C2517"/>
      <c r="D2517" s="65"/>
      <c r="E2517" s="65"/>
      <c r="F2517" s="8"/>
      <c r="G2517" s="241"/>
      <c r="H2517" s="242"/>
      <c r="I2517"/>
      <c r="J2517"/>
      <c r="K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</row>
    <row r="2518" spans="2:147" s="9" customFormat="1" x14ac:dyDescent="0.2">
      <c r="B2518"/>
      <c r="C2518"/>
      <c r="D2518" s="65"/>
      <c r="E2518" s="65"/>
      <c r="F2518" s="8"/>
      <c r="G2518" s="241"/>
      <c r="H2518" s="242"/>
      <c r="I2518"/>
      <c r="J2518"/>
      <c r="K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</row>
    <row r="2519" spans="2:147" s="9" customFormat="1" x14ac:dyDescent="0.2">
      <c r="B2519"/>
      <c r="C2519"/>
      <c r="D2519" s="65"/>
      <c r="E2519" s="65"/>
      <c r="F2519" s="8"/>
      <c r="G2519" s="241"/>
      <c r="H2519" s="242"/>
      <c r="I2519"/>
      <c r="J2519"/>
      <c r="K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</row>
    <row r="2520" spans="2:147" s="9" customFormat="1" x14ac:dyDescent="0.2">
      <c r="B2520"/>
      <c r="C2520"/>
      <c r="D2520" s="65"/>
      <c r="E2520" s="65"/>
      <c r="F2520" s="8"/>
      <c r="G2520" s="241"/>
      <c r="H2520" s="242"/>
      <c r="I2520"/>
      <c r="J2520"/>
      <c r="K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</row>
    <row r="2521" spans="2:147" s="9" customFormat="1" x14ac:dyDescent="0.2">
      <c r="B2521"/>
      <c r="C2521"/>
      <c r="D2521" s="65"/>
      <c r="E2521" s="65"/>
      <c r="F2521" s="8"/>
      <c r="G2521" s="241"/>
      <c r="H2521" s="242"/>
      <c r="I2521"/>
      <c r="J2521"/>
      <c r="K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</row>
    <row r="2522" spans="2:147" s="9" customFormat="1" x14ac:dyDescent="0.2">
      <c r="B2522"/>
      <c r="C2522"/>
      <c r="D2522" s="65"/>
      <c r="E2522" s="65"/>
      <c r="F2522" s="8"/>
      <c r="G2522" s="241"/>
      <c r="H2522" s="242"/>
      <c r="I2522"/>
      <c r="J2522"/>
      <c r="K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</row>
    <row r="2523" spans="2:147" s="9" customFormat="1" x14ac:dyDescent="0.2">
      <c r="B2523"/>
      <c r="C2523"/>
      <c r="D2523" s="65"/>
      <c r="E2523" s="65"/>
      <c r="F2523" s="8"/>
      <c r="G2523" s="241"/>
      <c r="H2523" s="242"/>
      <c r="I2523"/>
      <c r="J2523"/>
      <c r="K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</row>
    <row r="2524" spans="2:147" s="9" customFormat="1" x14ac:dyDescent="0.2">
      <c r="B2524"/>
      <c r="C2524"/>
      <c r="D2524" s="65"/>
      <c r="E2524" s="65"/>
      <c r="F2524" s="8"/>
      <c r="G2524" s="241"/>
      <c r="H2524" s="242"/>
      <c r="I2524"/>
      <c r="J2524"/>
      <c r="K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</row>
    <row r="2525" spans="2:147" s="9" customFormat="1" x14ac:dyDescent="0.2">
      <c r="B2525"/>
      <c r="C2525"/>
      <c r="D2525" s="65"/>
      <c r="E2525" s="65"/>
      <c r="F2525" s="8"/>
      <c r="G2525" s="241"/>
      <c r="H2525" s="242"/>
      <c r="I2525"/>
      <c r="J2525"/>
      <c r="K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</row>
    <row r="2526" spans="2:147" s="9" customFormat="1" x14ac:dyDescent="0.2">
      <c r="B2526"/>
      <c r="C2526"/>
      <c r="D2526" s="65"/>
      <c r="E2526" s="65"/>
      <c r="F2526" s="8"/>
      <c r="G2526" s="241"/>
      <c r="H2526" s="242"/>
      <c r="I2526"/>
      <c r="J2526"/>
      <c r="K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</row>
    <row r="2527" spans="2:147" s="9" customFormat="1" x14ac:dyDescent="0.2">
      <c r="B2527"/>
      <c r="C2527"/>
      <c r="D2527" s="65"/>
      <c r="E2527" s="65"/>
      <c r="F2527" s="8"/>
      <c r="G2527" s="241"/>
      <c r="H2527" s="242"/>
      <c r="I2527"/>
      <c r="J2527"/>
      <c r="K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</row>
    <row r="2528" spans="2:147" s="9" customFormat="1" x14ac:dyDescent="0.2">
      <c r="B2528"/>
      <c r="C2528"/>
      <c r="D2528" s="65"/>
      <c r="E2528" s="65"/>
      <c r="F2528" s="8"/>
      <c r="G2528" s="241"/>
      <c r="H2528" s="242"/>
      <c r="I2528"/>
      <c r="J2528"/>
      <c r="K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</row>
    <row r="2529" spans="2:147" s="9" customFormat="1" x14ac:dyDescent="0.2">
      <c r="B2529"/>
      <c r="C2529"/>
      <c r="D2529" s="65"/>
      <c r="E2529" s="65"/>
      <c r="F2529" s="8"/>
      <c r="G2529" s="241"/>
      <c r="H2529" s="242"/>
      <c r="I2529"/>
      <c r="J2529"/>
      <c r="K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</row>
    <row r="2530" spans="2:147" s="9" customFormat="1" x14ac:dyDescent="0.2">
      <c r="B2530"/>
      <c r="C2530"/>
      <c r="D2530" s="65"/>
      <c r="E2530" s="65"/>
      <c r="F2530" s="8"/>
      <c r="G2530" s="241"/>
      <c r="H2530" s="242"/>
      <c r="I2530"/>
      <c r="J2530"/>
      <c r="K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</row>
    <row r="2531" spans="2:147" s="9" customFormat="1" x14ac:dyDescent="0.2">
      <c r="B2531"/>
      <c r="C2531"/>
      <c r="D2531" s="65"/>
      <c r="E2531" s="65"/>
      <c r="F2531" s="8"/>
      <c r="G2531" s="241"/>
      <c r="H2531" s="242"/>
      <c r="I2531"/>
      <c r="J2531"/>
      <c r="K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</row>
    <row r="2532" spans="2:147" s="9" customFormat="1" x14ac:dyDescent="0.2">
      <c r="B2532"/>
      <c r="C2532"/>
      <c r="D2532" s="65"/>
      <c r="E2532" s="65"/>
      <c r="F2532" s="8"/>
      <c r="G2532" s="241"/>
      <c r="H2532" s="242"/>
      <c r="I2532"/>
      <c r="J2532"/>
      <c r="K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</row>
    <row r="2533" spans="2:147" s="9" customFormat="1" x14ac:dyDescent="0.2">
      <c r="B2533"/>
      <c r="C2533"/>
      <c r="D2533" s="65"/>
      <c r="E2533" s="65"/>
      <c r="F2533" s="8"/>
      <c r="G2533" s="241"/>
      <c r="H2533" s="242"/>
      <c r="I2533"/>
      <c r="J2533"/>
      <c r="K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</row>
    <row r="2534" spans="2:147" s="9" customFormat="1" x14ac:dyDescent="0.2">
      <c r="B2534"/>
      <c r="C2534"/>
      <c r="D2534" s="65"/>
      <c r="E2534" s="65"/>
      <c r="F2534" s="8"/>
      <c r="G2534" s="241"/>
      <c r="H2534" s="242"/>
      <c r="I2534"/>
      <c r="J2534"/>
      <c r="K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</row>
    <row r="2535" spans="2:147" s="9" customFormat="1" x14ac:dyDescent="0.2">
      <c r="B2535"/>
      <c r="C2535"/>
      <c r="D2535" s="65"/>
      <c r="E2535" s="65"/>
      <c r="F2535" s="8"/>
      <c r="G2535" s="241"/>
      <c r="H2535" s="242"/>
      <c r="I2535"/>
      <c r="J2535"/>
      <c r="K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</row>
    <row r="2536" spans="2:147" s="9" customFormat="1" x14ac:dyDescent="0.2">
      <c r="B2536"/>
      <c r="C2536"/>
      <c r="D2536" s="65"/>
      <c r="E2536" s="65"/>
      <c r="F2536" s="8"/>
      <c r="G2536" s="241"/>
      <c r="H2536" s="242"/>
      <c r="I2536"/>
      <c r="J2536"/>
      <c r="K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</row>
    <row r="2537" spans="2:147" s="9" customFormat="1" x14ac:dyDescent="0.2">
      <c r="B2537"/>
      <c r="C2537"/>
      <c r="D2537" s="65"/>
      <c r="E2537" s="65"/>
      <c r="F2537" s="8"/>
      <c r="G2537" s="241"/>
      <c r="H2537" s="242"/>
      <c r="I2537"/>
      <c r="J2537"/>
      <c r="K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</row>
    <row r="2538" spans="2:147" s="9" customFormat="1" x14ac:dyDescent="0.2">
      <c r="B2538"/>
      <c r="C2538"/>
      <c r="D2538" s="65"/>
      <c r="E2538" s="65"/>
      <c r="F2538" s="8"/>
      <c r="G2538" s="241"/>
      <c r="H2538" s="242"/>
      <c r="I2538"/>
      <c r="J2538"/>
      <c r="K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</row>
    <row r="2539" spans="2:147" s="9" customFormat="1" x14ac:dyDescent="0.2">
      <c r="B2539"/>
      <c r="C2539"/>
      <c r="D2539" s="65"/>
      <c r="E2539" s="65"/>
      <c r="F2539" s="8"/>
      <c r="G2539" s="241"/>
      <c r="H2539" s="242"/>
      <c r="I2539"/>
      <c r="J2539"/>
      <c r="K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</row>
    <row r="2540" spans="2:147" s="9" customFormat="1" x14ac:dyDescent="0.2">
      <c r="B2540"/>
      <c r="C2540"/>
      <c r="D2540" s="65"/>
      <c r="E2540" s="65"/>
      <c r="F2540" s="8"/>
      <c r="G2540" s="241"/>
      <c r="H2540" s="242"/>
      <c r="I2540"/>
      <c r="J2540"/>
      <c r="K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</row>
    <row r="2541" spans="2:147" s="9" customFormat="1" x14ac:dyDescent="0.2">
      <c r="B2541"/>
      <c r="C2541"/>
      <c r="D2541" s="65"/>
      <c r="E2541" s="65"/>
      <c r="F2541" s="8"/>
      <c r="G2541" s="241"/>
      <c r="H2541" s="242"/>
      <c r="I2541"/>
      <c r="J2541"/>
      <c r="K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</row>
    <row r="2542" spans="2:147" s="9" customFormat="1" x14ac:dyDescent="0.2">
      <c r="B2542"/>
      <c r="C2542"/>
      <c r="D2542" s="65"/>
      <c r="E2542" s="65"/>
      <c r="F2542" s="8"/>
      <c r="G2542" s="241"/>
      <c r="H2542" s="242"/>
      <c r="I2542"/>
      <c r="J2542"/>
      <c r="K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</row>
    <row r="2543" spans="2:147" s="9" customFormat="1" x14ac:dyDescent="0.2">
      <c r="B2543"/>
      <c r="C2543"/>
      <c r="D2543" s="65"/>
      <c r="E2543" s="65"/>
      <c r="F2543" s="8"/>
      <c r="G2543" s="241"/>
      <c r="H2543" s="242"/>
      <c r="I2543"/>
      <c r="J2543"/>
      <c r="K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</row>
    <row r="2544" spans="2:147" s="9" customFormat="1" x14ac:dyDescent="0.2">
      <c r="B2544"/>
      <c r="C2544"/>
      <c r="D2544" s="65"/>
      <c r="E2544" s="65"/>
      <c r="F2544" s="8"/>
      <c r="G2544" s="241"/>
      <c r="H2544" s="242"/>
      <c r="I2544"/>
      <c r="J2544"/>
      <c r="K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</row>
    <row r="2545" spans="2:147" s="9" customFormat="1" x14ac:dyDescent="0.2">
      <c r="B2545"/>
      <c r="C2545"/>
      <c r="D2545" s="65"/>
      <c r="E2545" s="65"/>
      <c r="F2545" s="8"/>
      <c r="G2545" s="241"/>
      <c r="H2545" s="242"/>
      <c r="I2545"/>
      <c r="J2545"/>
      <c r="K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</row>
    <row r="2546" spans="2:147" s="9" customFormat="1" x14ac:dyDescent="0.2">
      <c r="B2546"/>
      <c r="C2546"/>
      <c r="D2546" s="65"/>
      <c r="E2546" s="65"/>
      <c r="F2546" s="8"/>
      <c r="G2546" s="241"/>
      <c r="H2546" s="242"/>
      <c r="I2546"/>
      <c r="J2546"/>
      <c r="K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</row>
    <row r="2547" spans="2:147" s="9" customFormat="1" x14ac:dyDescent="0.2">
      <c r="B2547"/>
      <c r="C2547"/>
      <c r="D2547" s="65"/>
      <c r="E2547" s="65"/>
      <c r="F2547" s="8"/>
      <c r="G2547" s="241"/>
      <c r="H2547" s="242"/>
      <c r="I2547"/>
      <c r="J2547"/>
      <c r="K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</row>
    <row r="2548" spans="2:147" s="9" customFormat="1" x14ac:dyDescent="0.2">
      <c r="B2548"/>
      <c r="C2548"/>
      <c r="D2548" s="65"/>
      <c r="E2548" s="65"/>
      <c r="F2548" s="8"/>
      <c r="G2548" s="241"/>
      <c r="H2548" s="242"/>
      <c r="I2548"/>
      <c r="J2548"/>
      <c r="K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</row>
    <row r="2549" spans="2:147" s="9" customFormat="1" x14ac:dyDescent="0.2">
      <c r="B2549"/>
      <c r="C2549"/>
      <c r="D2549" s="65"/>
      <c r="E2549" s="65"/>
      <c r="F2549" s="8"/>
      <c r="G2549" s="241"/>
      <c r="H2549" s="242"/>
      <c r="I2549"/>
      <c r="J2549"/>
      <c r="K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</row>
    <row r="2550" spans="2:147" s="9" customFormat="1" x14ac:dyDescent="0.2">
      <c r="B2550"/>
      <c r="C2550"/>
      <c r="D2550" s="65"/>
      <c r="E2550" s="65"/>
      <c r="F2550" s="8"/>
      <c r="G2550" s="241"/>
      <c r="H2550" s="242"/>
      <c r="I2550"/>
      <c r="J2550"/>
      <c r="K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</row>
    <row r="2551" spans="2:147" s="9" customFormat="1" x14ac:dyDescent="0.2">
      <c r="B2551"/>
      <c r="C2551"/>
      <c r="D2551" s="65"/>
      <c r="E2551" s="65"/>
      <c r="F2551" s="8"/>
      <c r="G2551" s="241"/>
      <c r="H2551" s="242"/>
      <c r="I2551"/>
      <c r="J2551"/>
      <c r="K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</row>
    <row r="2552" spans="2:147" s="9" customFormat="1" x14ac:dyDescent="0.2">
      <c r="B2552"/>
      <c r="C2552"/>
      <c r="D2552" s="65"/>
      <c r="E2552" s="65"/>
      <c r="F2552" s="8"/>
      <c r="G2552" s="241"/>
      <c r="H2552" s="242"/>
      <c r="I2552"/>
      <c r="J2552"/>
      <c r="K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</row>
    <row r="2553" spans="2:147" s="9" customFormat="1" x14ac:dyDescent="0.2">
      <c r="B2553"/>
      <c r="C2553"/>
      <c r="D2553" s="65"/>
      <c r="E2553" s="65"/>
      <c r="F2553" s="8"/>
      <c r="G2553" s="241"/>
      <c r="H2553" s="242"/>
      <c r="I2553"/>
      <c r="J2553"/>
      <c r="K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</row>
    <row r="2554" spans="2:147" s="9" customFormat="1" x14ac:dyDescent="0.2">
      <c r="B2554"/>
      <c r="C2554"/>
      <c r="D2554" s="65"/>
      <c r="E2554" s="65"/>
      <c r="F2554" s="8"/>
      <c r="G2554" s="241"/>
      <c r="H2554" s="242"/>
      <c r="I2554"/>
      <c r="J2554"/>
      <c r="K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</row>
    <row r="2555" spans="2:147" s="9" customFormat="1" x14ac:dyDescent="0.2">
      <c r="B2555"/>
      <c r="C2555"/>
      <c r="D2555" s="65"/>
      <c r="E2555" s="65"/>
      <c r="F2555" s="8"/>
      <c r="G2555" s="241"/>
      <c r="H2555" s="242"/>
      <c r="I2555"/>
      <c r="J2555"/>
      <c r="K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</row>
    <row r="2556" spans="2:147" s="9" customFormat="1" x14ac:dyDescent="0.2">
      <c r="B2556"/>
      <c r="C2556"/>
      <c r="D2556" s="65"/>
      <c r="E2556" s="65"/>
      <c r="F2556" s="8"/>
      <c r="G2556" s="241"/>
      <c r="H2556" s="242"/>
      <c r="I2556"/>
      <c r="J2556"/>
      <c r="K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</row>
    <row r="2557" spans="2:147" s="9" customFormat="1" x14ac:dyDescent="0.2">
      <c r="B2557"/>
      <c r="C2557"/>
      <c r="D2557" s="65"/>
      <c r="E2557" s="65"/>
      <c r="F2557" s="8"/>
      <c r="G2557" s="241"/>
      <c r="H2557" s="242"/>
      <c r="I2557"/>
      <c r="J2557"/>
      <c r="K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</row>
    <row r="2558" spans="2:147" s="9" customFormat="1" x14ac:dyDescent="0.2">
      <c r="B2558"/>
      <c r="C2558"/>
      <c r="D2558" s="65"/>
      <c r="E2558" s="65"/>
      <c r="F2558" s="8"/>
      <c r="G2558" s="241"/>
      <c r="H2558" s="242"/>
      <c r="I2558"/>
      <c r="J2558"/>
      <c r="K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</row>
    <row r="2559" spans="2:147" s="9" customFormat="1" x14ac:dyDescent="0.2">
      <c r="B2559"/>
      <c r="C2559"/>
      <c r="D2559" s="65"/>
      <c r="E2559" s="65"/>
      <c r="F2559" s="8"/>
      <c r="G2559" s="241"/>
      <c r="H2559" s="242"/>
      <c r="I2559"/>
      <c r="J2559"/>
      <c r="K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</row>
    <row r="2560" spans="2:147" s="9" customFormat="1" x14ac:dyDescent="0.2">
      <c r="B2560"/>
      <c r="C2560"/>
      <c r="D2560" s="65"/>
      <c r="E2560" s="65"/>
      <c r="F2560" s="8"/>
      <c r="G2560" s="241"/>
      <c r="H2560" s="242"/>
      <c r="I2560"/>
      <c r="J2560"/>
      <c r="K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</row>
    <row r="2561" spans="2:147" s="9" customFormat="1" x14ac:dyDescent="0.2">
      <c r="B2561"/>
      <c r="C2561"/>
      <c r="D2561" s="65"/>
      <c r="E2561" s="65"/>
      <c r="F2561" s="8"/>
      <c r="G2561" s="241"/>
      <c r="H2561" s="242"/>
      <c r="I2561"/>
      <c r="J2561"/>
      <c r="K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</row>
    <row r="2562" spans="2:147" s="9" customFormat="1" x14ac:dyDescent="0.2">
      <c r="B2562"/>
      <c r="C2562"/>
      <c r="D2562" s="65"/>
      <c r="E2562" s="65"/>
      <c r="F2562" s="8"/>
      <c r="G2562" s="241"/>
      <c r="H2562" s="242"/>
      <c r="I2562"/>
      <c r="J2562"/>
      <c r="K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</row>
    <row r="2563" spans="2:147" s="9" customFormat="1" x14ac:dyDescent="0.2">
      <c r="B2563"/>
      <c r="C2563"/>
      <c r="D2563" s="65"/>
      <c r="E2563" s="65"/>
      <c r="F2563" s="8"/>
      <c r="G2563" s="241"/>
      <c r="H2563" s="242"/>
      <c r="I2563"/>
      <c r="J2563"/>
      <c r="K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</row>
    <row r="2564" spans="2:147" s="9" customFormat="1" x14ac:dyDescent="0.2">
      <c r="B2564"/>
      <c r="C2564"/>
      <c r="D2564" s="65"/>
      <c r="E2564" s="65"/>
      <c r="F2564" s="8"/>
      <c r="G2564" s="241"/>
      <c r="H2564" s="242"/>
      <c r="I2564"/>
      <c r="J2564"/>
      <c r="K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</row>
    <row r="2565" spans="2:147" s="9" customFormat="1" x14ac:dyDescent="0.2">
      <c r="B2565"/>
      <c r="C2565"/>
      <c r="D2565" s="65"/>
      <c r="E2565" s="65"/>
      <c r="F2565" s="8"/>
      <c r="G2565" s="241"/>
      <c r="H2565" s="242"/>
      <c r="I2565"/>
      <c r="J2565"/>
      <c r="K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</row>
    <row r="2566" spans="2:147" s="9" customFormat="1" x14ac:dyDescent="0.2">
      <c r="B2566"/>
      <c r="C2566"/>
      <c r="D2566" s="65"/>
      <c r="E2566" s="65"/>
      <c r="F2566" s="8"/>
      <c r="G2566" s="241"/>
      <c r="H2566" s="242"/>
      <c r="I2566"/>
      <c r="J2566"/>
      <c r="K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</row>
    <row r="2567" spans="2:147" s="9" customFormat="1" x14ac:dyDescent="0.2">
      <c r="B2567"/>
      <c r="C2567"/>
      <c r="D2567" s="65"/>
      <c r="E2567" s="65"/>
      <c r="F2567" s="8"/>
      <c r="G2567" s="241"/>
      <c r="H2567" s="242"/>
      <c r="I2567"/>
      <c r="J2567"/>
      <c r="K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</row>
    <row r="2568" spans="2:147" s="9" customFormat="1" x14ac:dyDescent="0.2">
      <c r="B2568"/>
      <c r="C2568"/>
      <c r="D2568" s="65"/>
      <c r="E2568" s="65"/>
      <c r="F2568" s="8"/>
      <c r="G2568" s="241"/>
      <c r="H2568" s="242"/>
      <c r="I2568"/>
      <c r="J2568"/>
      <c r="K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</row>
    <row r="2569" spans="2:147" s="9" customFormat="1" x14ac:dyDescent="0.2">
      <c r="B2569"/>
      <c r="C2569"/>
      <c r="D2569" s="65"/>
      <c r="E2569" s="65"/>
      <c r="F2569" s="8"/>
      <c r="G2569" s="241"/>
      <c r="H2569" s="242"/>
      <c r="I2569"/>
      <c r="J2569"/>
      <c r="K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</row>
    <row r="2570" spans="2:147" s="9" customFormat="1" x14ac:dyDescent="0.2">
      <c r="B2570"/>
      <c r="C2570"/>
      <c r="D2570" s="65"/>
      <c r="E2570" s="65"/>
      <c r="F2570" s="8"/>
      <c r="G2570" s="241"/>
      <c r="H2570" s="242"/>
      <c r="I2570"/>
      <c r="J2570"/>
      <c r="K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</row>
    <row r="2571" spans="2:147" s="9" customFormat="1" x14ac:dyDescent="0.2">
      <c r="B2571"/>
      <c r="C2571"/>
      <c r="D2571" s="65"/>
      <c r="E2571" s="65"/>
      <c r="F2571" s="8"/>
      <c r="G2571" s="241"/>
      <c r="H2571" s="242"/>
      <c r="I2571"/>
      <c r="J2571"/>
      <c r="K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</row>
    <row r="2572" spans="2:147" s="9" customFormat="1" x14ac:dyDescent="0.2">
      <c r="B2572"/>
      <c r="C2572"/>
      <c r="D2572" s="65"/>
      <c r="E2572" s="65"/>
      <c r="F2572" s="8"/>
      <c r="G2572" s="241"/>
      <c r="H2572" s="242"/>
      <c r="I2572"/>
      <c r="J2572"/>
      <c r="K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</row>
    <row r="2573" spans="2:147" s="9" customFormat="1" x14ac:dyDescent="0.2">
      <c r="B2573"/>
      <c r="C2573"/>
      <c r="D2573" s="65"/>
      <c r="E2573" s="65"/>
      <c r="F2573" s="8"/>
      <c r="G2573" s="241"/>
      <c r="H2573" s="242"/>
      <c r="I2573"/>
      <c r="J2573"/>
      <c r="K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</row>
    <row r="2574" spans="2:147" s="9" customFormat="1" x14ac:dyDescent="0.2">
      <c r="B2574"/>
      <c r="C2574"/>
      <c r="D2574" s="65"/>
      <c r="E2574" s="65"/>
      <c r="F2574" s="8"/>
      <c r="G2574" s="241"/>
      <c r="H2574" s="242"/>
      <c r="I2574"/>
      <c r="J2574"/>
      <c r="K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</row>
    <row r="2575" spans="2:147" s="9" customFormat="1" x14ac:dyDescent="0.2">
      <c r="B2575"/>
      <c r="C2575"/>
      <c r="D2575" s="65"/>
      <c r="E2575" s="65"/>
      <c r="F2575" s="8"/>
      <c r="G2575" s="241"/>
      <c r="H2575" s="242"/>
      <c r="I2575"/>
      <c r="J2575"/>
      <c r="K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</row>
    <row r="2576" spans="2:147" s="9" customFormat="1" x14ac:dyDescent="0.2">
      <c r="B2576"/>
      <c r="C2576"/>
      <c r="D2576" s="65"/>
      <c r="E2576" s="65"/>
      <c r="F2576" s="8"/>
      <c r="G2576" s="241"/>
      <c r="H2576" s="242"/>
      <c r="I2576"/>
      <c r="J2576"/>
      <c r="K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</row>
    <row r="2577" spans="2:147" s="9" customFormat="1" x14ac:dyDescent="0.2">
      <c r="B2577"/>
      <c r="C2577"/>
      <c r="D2577" s="65"/>
      <c r="E2577" s="65"/>
      <c r="F2577" s="8"/>
      <c r="G2577" s="241"/>
      <c r="H2577" s="242"/>
      <c r="I2577"/>
      <c r="J2577"/>
      <c r="K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</row>
    <row r="2578" spans="2:147" s="9" customFormat="1" x14ac:dyDescent="0.2">
      <c r="B2578"/>
      <c r="C2578"/>
      <c r="D2578" s="65"/>
      <c r="E2578" s="65"/>
      <c r="F2578" s="8"/>
      <c r="G2578" s="241"/>
      <c r="H2578" s="242"/>
      <c r="I2578"/>
      <c r="J2578"/>
      <c r="K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</row>
    <row r="2579" spans="2:147" s="9" customFormat="1" x14ac:dyDescent="0.2">
      <c r="B2579"/>
      <c r="C2579"/>
      <c r="D2579" s="65"/>
      <c r="E2579" s="65"/>
      <c r="F2579" s="8"/>
      <c r="G2579" s="241"/>
      <c r="H2579" s="242"/>
      <c r="I2579"/>
      <c r="J2579"/>
      <c r="K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</row>
    <row r="2580" spans="2:147" s="9" customFormat="1" x14ac:dyDescent="0.2">
      <c r="B2580"/>
      <c r="C2580"/>
      <c r="D2580" s="65"/>
      <c r="E2580" s="65"/>
      <c r="F2580" s="8"/>
      <c r="G2580" s="241"/>
      <c r="H2580" s="242"/>
      <c r="I2580"/>
      <c r="J2580"/>
      <c r="K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</row>
    <row r="2581" spans="2:147" s="9" customFormat="1" x14ac:dyDescent="0.2">
      <c r="B2581"/>
      <c r="C2581"/>
      <c r="D2581" s="65"/>
      <c r="E2581" s="65"/>
      <c r="F2581" s="8"/>
      <c r="G2581" s="241"/>
      <c r="H2581" s="242"/>
      <c r="I2581"/>
      <c r="J2581"/>
      <c r="K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</row>
    <row r="2582" spans="2:147" s="9" customFormat="1" x14ac:dyDescent="0.2">
      <c r="B2582"/>
      <c r="C2582"/>
      <c r="D2582" s="65"/>
      <c r="E2582" s="65"/>
      <c r="F2582" s="8"/>
      <c r="G2582" s="241"/>
      <c r="H2582" s="242"/>
      <c r="I2582"/>
      <c r="J2582"/>
      <c r="K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</row>
    <row r="2583" spans="2:147" s="9" customFormat="1" x14ac:dyDescent="0.2">
      <c r="B2583"/>
      <c r="C2583"/>
      <c r="D2583" s="65"/>
      <c r="E2583" s="65"/>
      <c r="F2583" s="8"/>
      <c r="G2583" s="241"/>
      <c r="H2583" s="242"/>
      <c r="I2583"/>
      <c r="J2583"/>
      <c r="K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</row>
    <row r="2584" spans="2:147" s="9" customFormat="1" x14ac:dyDescent="0.2">
      <c r="B2584"/>
      <c r="C2584"/>
      <c r="D2584" s="65"/>
      <c r="E2584" s="65"/>
      <c r="F2584" s="8"/>
      <c r="G2584" s="241"/>
      <c r="H2584" s="242"/>
      <c r="I2584"/>
      <c r="J2584"/>
      <c r="K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</row>
    <row r="2585" spans="2:147" s="9" customFormat="1" x14ac:dyDescent="0.2">
      <c r="B2585"/>
      <c r="C2585"/>
      <c r="D2585" s="65"/>
      <c r="E2585" s="65"/>
      <c r="F2585" s="8"/>
      <c r="G2585" s="241"/>
      <c r="H2585" s="242"/>
      <c r="I2585"/>
      <c r="J2585"/>
      <c r="K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</row>
    <row r="2586" spans="2:147" s="9" customFormat="1" x14ac:dyDescent="0.2">
      <c r="B2586"/>
      <c r="C2586"/>
      <c r="D2586" s="65"/>
      <c r="E2586" s="65"/>
      <c r="F2586" s="8"/>
      <c r="G2586" s="241"/>
      <c r="H2586" s="242"/>
      <c r="I2586"/>
      <c r="J2586"/>
      <c r="K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</row>
    <row r="2587" spans="2:147" s="9" customFormat="1" x14ac:dyDescent="0.2">
      <c r="B2587"/>
      <c r="C2587"/>
      <c r="D2587" s="65"/>
      <c r="E2587" s="65"/>
      <c r="F2587" s="8"/>
      <c r="G2587" s="241"/>
      <c r="H2587" s="242"/>
      <c r="I2587"/>
      <c r="J2587"/>
      <c r="K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</row>
    <row r="2588" spans="2:147" s="9" customFormat="1" x14ac:dyDescent="0.2">
      <c r="B2588"/>
      <c r="C2588"/>
      <c r="D2588" s="65"/>
      <c r="E2588" s="65"/>
      <c r="F2588" s="8"/>
      <c r="G2588" s="241"/>
      <c r="H2588" s="242"/>
      <c r="I2588"/>
      <c r="J2588"/>
      <c r="K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</row>
    <row r="2589" spans="2:147" s="9" customFormat="1" x14ac:dyDescent="0.2">
      <c r="B2589"/>
      <c r="C2589"/>
      <c r="D2589" s="65"/>
      <c r="E2589" s="65"/>
      <c r="F2589" s="8"/>
      <c r="G2589" s="241"/>
      <c r="H2589" s="242"/>
      <c r="I2589"/>
      <c r="J2589"/>
      <c r="K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</row>
    <row r="2590" spans="2:147" s="9" customFormat="1" x14ac:dyDescent="0.2">
      <c r="B2590"/>
      <c r="C2590"/>
      <c r="D2590" s="65"/>
      <c r="E2590" s="65"/>
      <c r="F2590" s="8"/>
      <c r="G2590" s="241"/>
      <c r="H2590" s="242"/>
      <c r="I2590"/>
      <c r="J2590"/>
      <c r="K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</row>
    <row r="2591" spans="2:147" s="9" customFormat="1" x14ac:dyDescent="0.2">
      <c r="B2591"/>
      <c r="C2591"/>
      <c r="D2591" s="65"/>
      <c r="E2591" s="65"/>
      <c r="F2591" s="8"/>
      <c r="G2591" s="241"/>
      <c r="H2591" s="242"/>
      <c r="I2591"/>
      <c r="J2591"/>
      <c r="K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</row>
    <row r="2592" spans="2:147" s="9" customFormat="1" x14ac:dyDescent="0.2">
      <c r="B2592"/>
      <c r="C2592"/>
      <c r="D2592" s="65"/>
      <c r="E2592" s="65"/>
      <c r="F2592" s="8"/>
      <c r="G2592" s="241"/>
      <c r="H2592" s="242"/>
      <c r="I2592"/>
      <c r="J2592"/>
      <c r="K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</row>
    <row r="2593" spans="2:147" s="9" customFormat="1" x14ac:dyDescent="0.2">
      <c r="B2593"/>
      <c r="C2593"/>
      <c r="D2593" s="65"/>
      <c r="E2593" s="65"/>
      <c r="F2593" s="8"/>
      <c r="G2593" s="241"/>
      <c r="H2593" s="242"/>
      <c r="I2593"/>
      <c r="J2593"/>
      <c r="K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</row>
    <row r="2594" spans="2:147" s="9" customFormat="1" x14ac:dyDescent="0.2">
      <c r="B2594"/>
      <c r="C2594"/>
      <c r="D2594" s="65"/>
      <c r="E2594" s="65"/>
      <c r="F2594" s="8"/>
      <c r="G2594" s="241"/>
      <c r="H2594" s="242"/>
      <c r="I2594"/>
      <c r="J2594"/>
      <c r="K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</row>
    <row r="2595" spans="2:147" s="9" customFormat="1" x14ac:dyDescent="0.2">
      <c r="B2595"/>
      <c r="C2595"/>
      <c r="D2595" s="65"/>
      <c r="E2595" s="65"/>
      <c r="F2595" s="8"/>
      <c r="G2595" s="241"/>
      <c r="H2595" s="242"/>
      <c r="I2595"/>
      <c r="J2595"/>
      <c r="K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</row>
    <row r="2596" spans="2:147" s="9" customFormat="1" x14ac:dyDescent="0.2">
      <c r="B2596"/>
      <c r="C2596"/>
      <c r="D2596" s="65"/>
      <c r="E2596" s="65"/>
      <c r="F2596" s="8"/>
      <c r="G2596" s="241"/>
      <c r="H2596" s="242"/>
      <c r="I2596"/>
      <c r="J2596"/>
      <c r="K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</row>
    <row r="2597" spans="2:147" s="9" customFormat="1" x14ac:dyDescent="0.2">
      <c r="B2597"/>
      <c r="C2597"/>
      <c r="D2597" s="65"/>
      <c r="E2597" s="65"/>
      <c r="F2597" s="8"/>
      <c r="G2597" s="241"/>
      <c r="H2597" s="242"/>
      <c r="I2597"/>
      <c r="J2597"/>
      <c r="K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</row>
    <row r="2598" spans="2:147" s="9" customFormat="1" x14ac:dyDescent="0.2">
      <c r="B2598"/>
      <c r="C2598"/>
      <c r="D2598" s="65"/>
      <c r="E2598" s="65"/>
      <c r="F2598" s="8"/>
      <c r="G2598" s="241"/>
      <c r="H2598" s="242"/>
      <c r="I2598"/>
      <c r="J2598"/>
      <c r="K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</row>
    <row r="2599" spans="2:147" s="9" customFormat="1" x14ac:dyDescent="0.2">
      <c r="B2599"/>
      <c r="C2599"/>
      <c r="D2599" s="65"/>
      <c r="E2599" s="65"/>
      <c r="F2599" s="8"/>
      <c r="G2599" s="241"/>
      <c r="H2599" s="242"/>
      <c r="I2599"/>
      <c r="J2599"/>
      <c r="K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</row>
    <row r="2600" spans="2:147" s="9" customFormat="1" x14ac:dyDescent="0.2">
      <c r="B2600"/>
      <c r="C2600"/>
      <c r="D2600" s="65"/>
      <c r="E2600" s="65"/>
      <c r="F2600" s="8"/>
      <c r="G2600" s="241"/>
      <c r="H2600" s="242"/>
      <c r="I2600"/>
      <c r="J2600"/>
      <c r="K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</row>
    <row r="2601" spans="2:147" s="9" customFormat="1" x14ac:dyDescent="0.2">
      <c r="B2601"/>
      <c r="C2601"/>
      <c r="D2601" s="65"/>
      <c r="E2601" s="65"/>
      <c r="F2601" s="8"/>
      <c r="G2601" s="241"/>
      <c r="H2601" s="242"/>
      <c r="I2601"/>
      <c r="J2601"/>
      <c r="K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</row>
    <row r="2602" spans="2:147" s="9" customFormat="1" x14ac:dyDescent="0.2">
      <c r="B2602"/>
      <c r="C2602"/>
      <c r="D2602" s="65"/>
      <c r="E2602" s="65"/>
      <c r="F2602" s="8"/>
      <c r="G2602" s="241"/>
      <c r="H2602" s="242"/>
      <c r="I2602"/>
      <c r="J2602"/>
      <c r="K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</row>
    <row r="2603" spans="2:147" s="9" customFormat="1" x14ac:dyDescent="0.2">
      <c r="B2603"/>
      <c r="C2603"/>
      <c r="D2603" s="65"/>
      <c r="E2603" s="65"/>
      <c r="F2603" s="8"/>
      <c r="G2603" s="241"/>
      <c r="H2603" s="242"/>
      <c r="I2603"/>
      <c r="J2603"/>
      <c r="K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</row>
    <row r="2604" spans="2:147" s="9" customFormat="1" x14ac:dyDescent="0.2">
      <c r="B2604"/>
      <c r="C2604"/>
      <c r="D2604" s="65"/>
      <c r="E2604" s="65"/>
      <c r="F2604" s="8"/>
      <c r="G2604" s="241"/>
      <c r="H2604" s="242"/>
      <c r="I2604"/>
      <c r="J2604"/>
      <c r="K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</row>
    <row r="2605" spans="2:147" s="9" customFormat="1" x14ac:dyDescent="0.2">
      <c r="B2605"/>
      <c r="C2605"/>
      <c r="D2605" s="65"/>
      <c r="E2605" s="65"/>
      <c r="F2605" s="8"/>
      <c r="G2605" s="241"/>
      <c r="H2605" s="242"/>
      <c r="I2605"/>
      <c r="J2605"/>
      <c r="K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</row>
    <row r="2606" spans="2:147" s="9" customFormat="1" x14ac:dyDescent="0.2">
      <c r="B2606"/>
      <c r="C2606"/>
      <c r="D2606" s="65"/>
      <c r="E2606" s="65"/>
      <c r="F2606" s="8"/>
      <c r="G2606" s="241"/>
      <c r="H2606" s="242"/>
      <c r="I2606"/>
      <c r="J2606"/>
      <c r="K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</row>
    <row r="2607" spans="2:147" s="9" customFormat="1" x14ac:dyDescent="0.2">
      <c r="B2607"/>
      <c r="C2607"/>
      <c r="D2607" s="65"/>
      <c r="E2607" s="65"/>
      <c r="F2607" s="8"/>
      <c r="G2607" s="241"/>
      <c r="H2607" s="242"/>
      <c r="I2607"/>
      <c r="J2607"/>
      <c r="K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</row>
    <row r="2608" spans="2:147" s="9" customFormat="1" x14ac:dyDescent="0.2">
      <c r="B2608"/>
      <c r="C2608"/>
      <c r="D2608" s="65"/>
      <c r="E2608" s="65"/>
      <c r="F2608" s="8"/>
      <c r="G2608" s="241"/>
      <c r="H2608" s="242"/>
      <c r="I2608"/>
      <c r="J2608"/>
      <c r="K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</row>
    <row r="2609" spans="2:147" s="9" customFormat="1" x14ac:dyDescent="0.2">
      <c r="B2609"/>
      <c r="C2609"/>
      <c r="D2609" s="65"/>
      <c r="E2609" s="65"/>
      <c r="F2609" s="8"/>
      <c r="G2609" s="241"/>
      <c r="H2609" s="242"/>
      <c r="I2609"/>
      <c r="J2609"/>
      <c r="K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</row>
    <row r="2610" spans="2:147" s="9" customFormat="1" x14ac:dyDescent="0.2">
      <c r="B2610"/>
      <c r="C2610"/>
      <c r="D2610" s="65"/>
      <c r="E2610" s="65"/>
      <c r="F2610" s="8"/>
      <c r="G2610" s="241"/>
      <c r="H2610" s="242"/>
      <c r="I2610"/>
      <c r="J2610"/>
      <c r="K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</row>
    <row r="2611" spans="2:147" s="9" customFormat="1" x14ac:dyDescent="0.2">
      <c r="B2611"/>
      <c r="C2611"/>
      <c r="D2611" s="65"/>
      <c r="E2611" s="65"/>
      <c r="F2611" s="8"/>
      <c r="G2611" s="241"/>
      <c r="H2611" s="242"/>
      <c r="I2611"/>
      <c r="J2611"/>
      <c r="K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</row>
    <row r="2612" spans="2:147" s="9" customFormat="1" x14ac:dyDescent="0.2">
      <c r="B2612"/>
      <c r="C2612"/>
      <c r="D2612" s="65"/>
      <c r="E2612" s="65"/>
      <c r="F2612" s="8"/>
      <c r="G2612" s="241"/>
      <c r="H2612" s="242"/>
      <c r="I2612"/>
      <c r="J2612"/>
      <c r="K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</row>
    <row r="2613" spans="2:147" s="9" customFormat="1" x14ac:dyDescent="0.2">
      <c r="B2613"/>
      <c r="C2613"/>
      <c r="D2613" s="65"/>
      <c r="E2613" s="65"/>
      <c r="F2613" s="8"/>
      <c r="G2613" s="241"/>
      <c r="H2613" s="242"/>
      <c r="I2613"/>
      <c r="J2613"/>
      <c r="K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</row>
    <row r="2614" spans="2:147" s="9" customFormat="1" x14ac:dyDescent="0.2">
      <c r="B2614"/>
      <c r="C2614"/>
      <c r="D2614" s="65"/>
      <c r="E2614" s="65"/>
      <c r="F2614" s="8"/>
      <c r="G2614" s="241"/>
      <c r="H2614" s="242"/>
      <c r="I2614"/>
      <c r="J2614"/>
      <c r="K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</row>
    <row r="2615" spans="2:147" s="9" customFormat="1" x14ac:dyDescent="0.2">
      <c r="B2615"/>
      <c r="C2615"/>
      <c r="D2615" s="65"/>
      <c r="E2615" s="65"/>
      <c r="F2615" s="8"/>
      <c r="G2615" s="241"/>
      <c r="H2615" s="242"/>
      <c r="I2615"/>
      <c r="J2615"/>
      <c r="K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</row>
    <row r="2616" spans="2:147" s="9" customFormat="1" x14ac:dyDescent="0.2">
      <c r="B2616"/>
      <c r="C2616"/>
      <c r="D2616" s="65"/>
      <c r="E2616" s="65"/>
      <c r="F2616" s="8"/>
      <c r="G2616" s="241"/>
      <c r="H2616" s="242"/>
      <c r="I2616"/>
      <c r="J2616"/>
      <c r="K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</row>
    <row r="2617" spans="2:147" s="9" customFormat="1" x14ac:dyDescent="0.2">
      <c r="B2617"/>
      <c r="C2617"/>
      <c r="D2617" s="65"/>
      <c r="E2617" s="65"/>
      <c r="F2617" s="8"/>
      <c r="G2617" s="241"/>
      <c r="H2617" s="242"/>
      <c r="I2617"/>
      <c r="J2617"/>
      <c r="K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</row>
    <row r="2618" spans="2:147" s="9" customFormat="1" x14ac:dyDescent="0.2">
      <c r="B2618"/>
      <c r="C2618"/>
      <c r="D2618" s="65"/>
      <c r="E2618" s="65"/>
      <c r="F2618" s="8"/>
      <c r="G2618" s="241"/>
      <c r="H2618" s="242"/>
      <c r="I2618"/>
      <c r="J2618"/>
      <c r="K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</row>
    <row r="2619" spans="2:147" s="9" customFormat="1" x14ac:dyDescent="0.2">
      <c r="B2619"/>
      <c r="C2619"/>
      <c r="D2619" s="65"/>
      <c r="E2619" s="65"/>
      <c r="F2619" s="8"/>
      <c r="G2619" s="241"/>
      <c r="H2619" s="242"/>
      <c r="I2619"/>
      <c r="J2619"/>
      <c r="K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</row>
    <row r="2620" spans="2:147" s="9" customFormat="1" x14ac:dyDescent="0.2">
      <c r="B2620"/>
      <c r="C2620"/>
      <c r="D2620" s="65"/>
      <c r="E2620" s="65"/>
      <c r="F2620" s="8"/>
      <c r="G2620" s="241"/>
      <c r="H2620" s="242"/>
      <c r="I2620"/>
      <c r="J2620"/>
      <c r="K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</row>
    <row r="2621" spans="2:147" s="9" customFormat="1" x14ac:dyDescent="0.2">
      <c r="B2621"/>
      <c r="C2621"/>
      <c r="D2621" s="65"/>
      <c r="E2621" s="65"/>
      <c r="F2621" s="8"/>
      <c r="G2621" s="241"/>
      <c r="H2621" s="242"/>
      <c r="I2621"/>
      <c r="J2621"/>
      <c r="K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</row>
    <row r="2622" spans="2:147" s="9" customFormat="1" x14ac:dyDescent="0.2">
      <c r="B2622"/>
      <c r="C2622"/>
      <c r="D2622" s="65"/>
      <c r="E2622" s="65"/>
      <c r="F2622" s="8"/>
      <c r="G2622" s="241"/>
      <c r="H2622" s="242"/>
      <c r="I2622"/>
      <c r="J2622"/>
      <c r="K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</row>
    <row r="2623" spans="2:147" s="9" customFormat="1" x14ac:dyDescent="0.2">
      <c r="B2623"/>
      <c r="C2623"/>
      <c r="D2623" s="65"/>
      <c r="E2623" s="65"/>
      <c r="F2623" s="8"/>
      <c r="G2623" s="241"/>
      <c r="H2623" s="242"/>
      <c r="I2623"/>
      <c r="J2623"/>
      <c r="K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</row>
    <row r="2624" spans="2:147" s="9" customFormat="1" x14ac:dyDescent="0.2">
      <c r="B2624"/>
      <c r="C2624"/>
      <c r="D2624" s="65"/>
      <c r="E2624" s="65"/>
      <c r="F2624" s="8"/>
      <c r="G2624" s="241"/>
      <c r="H2624" s="242"/>
      <c r="I2624"/>
      <c r="J2624"/>
      <c r="K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</row>
    <row r="2625" spans="2:147" s="9" customFormat="1" x14ac:dyDescent="0.2">
      <c r="B2625"/>
      <c r="C2625"/>
      <c r="D2625" s="65"/>
      <c r="E2625" s="65"/>
      <c r="F2625" s="8"/>
      <c r="G2625" s="241"/>
      <c r="H2625" s="242"/>
      <c r="I2625"/>
      <c r="J2625"/>
      <c r="K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</row>
    <row r="2626" spans="2:147" s="9" customFormat="1" x14ac:dyDescent="0.2">
      <c r="B2626"/>
      <c r="C2626"/>
      <c r="D2626" s="65"/>
      <c r="E2626" s="65"/>
      <c r="F2626" s="8"/>
      <c r="G2626" s="241"/>
      <c r="H2626" s="242"/>
      <c r="I2626"/>
      <c r="J2626"/>
      <c r="K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</row>
    <row r="2627" spans="2:147" s="9" customFormat="1" x14ac:dyDescent="0.2">
      <c r="B2627"/>
      <c r="C2627"/>
      <c r="D2627" s="65"/>
      <c r="E2627" s="65"/>
      <c r="F2627" s="8"/>
      <c r="G2627" s="241"/>
      <c r="H2627" s="242"/>
      <c r="I2627"/>
      <c r="J2627"/>
      <c r="K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</row>
    <row r="2628" spans="2:147" s="9" customFormat="1" x14ac:dyDescent="0.2">
      <c r="B2628"/>
      <c r="C2628"/>
      <c r="D2628" s="65"/>
      <c r="E2628" s="65"/>
      <c r="F2628" s="8"/>
      <c r="G2628" s="241"/>
      <c r="H2628" s="242"/>
      <c r="I2628"/>
      <c r="J2628"/>
      <c r="K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</row>
    <row r="2629" spans="2:147" s="9" customFormat="1" x14ac:dyDescent="0.2">
      <c r="B2629"/>
      <c r="C2629"/>
      <c r="D2629" s="65"/>
      <c r="E2629" s="65"/>
      <c r="F2629" s="8"/>
      <c r="G2629" s="241"/>
      <c r="H2629" s="242"/>
      <c r="I2629"/>
      <c r="J2629"/>
      <c r="K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</row>
    <row r="2630" spans="2:147" s="9" customFormat="1" x14ac:dyDescent="0.2">
      <c r="B2630"/>
      <c r="C2630"/>
      <c r="D2630" s="65"/>
      <c r="E2630" s="65"/>
      <c r="F2630" s="8"/>
      <c r="G2630" s="241"/>
      <c r="H2630" s="242"/>
      <c r="I2630"/>
      <c r="J2630"/>
      <c r="K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</row>
    <row r="2631" spans="2:147" s="9" customFormat="1" x14ac:dyDescent="0.2">
      <c r="B2631"/>
      <c r="C2631"/>
      <c r="D2631" s="65"/>
      <c r="E2631" s="65"/>
      <c r="F2631" s="8"/>
      <c r="G2631" s="241"/>
      <c r="H2631" s="242"/>
      <c r="I2631"/>
      <c r="J2631"/>
      <c r="K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</row>
    <row r="2632" spans="2:147" s="9" customFormat="1" x14ac:dyDescent="0.2">
      <c r="B2632"/>
      <c r="C2632"/>
      <c r="D2632" s="65"/>
      <c r="E2632" s="65"/>
      <c r="F2632" s="8"/>
      <c r="G2632" s="241"/>
      <c r="H2632" s="242"/>
      <c r="I2632"/>
      <c r="J2632"/>
      <c r="K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</row>
    <row r="2633" spans="2:147" s="9" customFormat="1" x14ac:dyDescent="0.2">
      <c r="B2633"/>
      <c r="C2633"/>
      <c r="D2633" s="65"/>
      <c r="E2633" s="65"/>
      <c r="F2633" s="8"/>
      <c r="G2633" s="241"/>
      <c r="H2633" s="242"/>
      <c r="I2633"/>
      <c r="J2633"/>
      <c r="K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</row>
    <row r="2634" spans="2:147" s="9" customFormat="1" x14ac:dyDescent="0.2">
      <c r="B2634"/>
      <c r="C2634"/>
      <c r="D2634" s="65"/>
      <c r="E2634" s="65"/>
      <c r="F2634" s="8"/>
      <c r="G2634" s="241"/>
      <c r="H2634" s="242"/>
      <c r="I2634"/>
      <c r="J2634"/>
      <c r="K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</row>
    <row r="2635" spans="2:147" s="9" customFormat="1" x14ac:dyDescent="0.2">
      <c r="B2635"/>
      <c r="C2635"/>
      <c r="D2635" s="65"/>
      <c r="E2635" s="65"/>
      <c r="F2635" s="8"/>
      <c r="G2635" s="241"/>
      <c r="H2635" s="242"/>
      <c r="I2635"/>
      <c r="J2635"/>
      <c r="K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</row>
    <row r="2636" spans="2:147" s="9" customFormat="1" x14ac:dyDescent="0.2">
      <c r="B2636"/>
      <c r="C2636"/>
      <c r="D2636" s="65"/>
      <c r="E2636" s="65"/>
      <c r="F2636" s="8"/>
      <c r="G2636" s="241"/>
      <c r="H2636" s="242"/>
      <c r="I2636"/>
      <c r="J2636"/>
      <c r="K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</row>
    <row r="2637" spans="2:147" s="9" customFormat="1" x14ac:dyDescent="0.2">
      <c r="B2637"/>
      <c r="C2637"/>
      <c r="D2637" s="65"/>
      <c r="E2637" s="65"/>
      <c r="F2637" s="8"/>
      <c r="G2637" s="241"/>
      <c r="H2637" s="242"/>
      <c r="I2637"/>
      <c r="J2637"/>
      <c r="K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</row>
    <row r="2638" spans="2:147" s="9" customFormat="1" x14ac:dyDescent="0.2">
      <c r="B2638"/>
      <c r="C2638"/>
      <c r="D2638" s="65"/>
      <c r="E2638" s="65"/>
      <c r="F2638" s="8"/>
      <c r="G2638" s="241"/>
      <c r="H2638" s="242"/>
      <c r="I2638"/>
      <c r="J2638"/>
      <c r="K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</row>
    <row r="2639" spans="2:147" s="9" customFormat="1" x14ac:dyDescent="0.2">
      <c r="B2639"/>
      <c r="C2639"/>
      <c r="D2639" s="65"/>
      <c r="E2639" s="65"/>
      <c r="F2639" s="8"/>
      <c r="G2639" s="241"/>
      <c r="H2639" s="242"/>
      <c r="I2639"/>
      <c r="J2639"/>
      <c r="K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</row>
    <row r="2640" spans="2:147" s="9" customFormat="1" x14ac:dyDescent="0.2">
      <c r="B2640"/>
      <c r="C2640"/>
      <c r="D2640" s="65"/>
      <c r="E2640" s="65"/>
      <c r="F2640" s="8"/>
      <c r="G2640" s="241"/>
      <c r="H2640" s="242"/>
      <c r="I2640"/>
      <c r="J2640"/>
      <c r="K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</row>
    <row r="2641" spans="2:147" s="9" customFormat="1" x14ac:dyDescent="0.2">
      <c r="B2641"/>
      <c r="C2641"/>
      <c r="D2641" s="65"/>
      <c r="E2641" s="65"/>
      <c r="F2641" s="8"/>
      <c r="G2641" s="241"/>
      <c r="H2641" s="242"/>
      <c r="I2641"/>
      <c r="J2641"/>
      <c r="K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</row>
    <row r="2642" spans="2:147" s="9" customFormat="1" x14ac:dyDescent="0.2">
      <c r="B2642"/>
      <c r="C2642"/>
      <c r="D2642" s="65"/>
      <c r="E2642" s="65"/>
      <c r="F2642" s="8"/>
      <c r="G2642" s="241"/>
      <c r="H2642" s="242"/>
      <c r="I2642"/>
      <c r="J2642"/>
      <c r="K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</row>
    <row r="2643" spans="2:147" s="9" customFormat="1" x14ac:dyDescent="0.2">
      <c r="B2643"/>
      <c r="C2643"/>
      <c r="D2643" s="65"/>
      <c r="E2643" s="65"/>
      <c r="F2643" s="8"/>
      <c r="G2643" s="241"/>
      <c r="H2643" s="242"/>
      <c r="I2643"/>
      <c r="J2643"/>
      <c r="K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</row>
    <row r="2644" spans="2:147" s="9" customFormat="1" x14ac:dyDescent="0.2">
      <c r="B2644"/>
      <c r="C2644"/>
      <c r="D2644" s="65"/>
      <c r="E2644" s="65"/>
      <c r="F2644" s="8"/>
      <c r="G2644" s="241"/>
      <c r="H2644" s="242"/>
      <c r="I2644"/>
      <c r="J2644"/>
      <c r="K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</row>
    <row r="2645" spans="2:147" s="9" customFormat="1" x14ac:dyDescent="0.2">
      <c r="B2645"/>
      <c r="C2645"/>
      <c r="D2645" s="65"/>
      <c r="E2645" s="65"/>
      <c r="F2645" s="8"/>
      <c r="G2645" s="241"/>
      <c r="H2645" s="242"/>
      <c r="I2645"/>
      <c r="J2645"/>
      <c r="K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</row>
    <row r="2646" spans="2:147" s="9" customFormat="1" x14ac:dyDescent="0.2">
      <c r="B2646"/>
      <c r="C2646"/>
      <c r="D2646" s="65"/>
      <c r="E2646" s="65"/>
      <c r="F2646" s="8"/>
      <c r="G2646" s="241"/>
      <c r="H2646" s="242"/>
      <c r="I2646"/>
      <c r="J2646"/>
      <c r="K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</row>
    <row r="2647" spans="2:147" s="9" customFormat="1" x14ac:dyDescent="0.2">
      <c r="B2647"/>
      <c r="C2647"/>
      <c r="D2647" s="65"/>
      <c r="E2647" s="65"/>
      <c r="F2647" s="8"/>
      <c r="G2647" s="241"/>
      <c r="H2647" s="242"/>
      <c r="I2647"/>
      <c r="J2647"/>
      <c r="K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</row>
    <row r="2648" spans="2:147" s="9" customFormat="1" x14ac:dyDescent="0.2">
      <c r="B2648"/>
      <c r="C2648"/>
      <c r="D2648" s="65"/>
      <c r="E2648" s="65"/>
      <c r="F2648" s="8"/>
      <c r="G2648" s="241"/>
      <c r="H2648" s="242"/>
      <c r="I2648"/>
      <c r="J2648"/>
      <c r="K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</row>
    <row r="2649" spans="2:147" s="9" customFormat="1" x14ac:dyDescent="0.2">
      <c r="B2649"/>
      <c r="C2649"/>
      <c r="D2649" s="65"/>
      <c r="E2649" s="65"/>
      <c r="F2649" s="8"/>
      <c r="G2649" s="241"/>
      <c r="H2649" s="242"/>
      <c r="I2649"/>
      <c r="J2649"/>
      <c r="K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</row>
    <row r="2650" spans="2:147" s="9" customFormat="1" x14ac:dyDescent="0.2">
      <c r="B2650"/>
      <c r="C2650"/>
      <c r="D2650" s="65"/>
      <c r="E2650" s="65"/>
      <c r="F2650" s="8"/>
      <c r="G2650" s="241"/>
      <c r="H2650" s="242"/>
      <c r="I2650"/>
      <c r="J2650"/>
      <c r="K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</row>
    <row r="2651" spans="2:147" s="9" customFormat="1" x14ac:dyDescent="0.2">
      <c r="B2651"/>
      <c r="C2651"/>
      <c r="D2651" s="65"/>
      <c r="E2651" s="65"/>
      <c r="F2651" s="8"/>
      <c r="G2651" s="241"/>
      <c r="H2651" s="242"/>
      <c r="I2651"/>
      <c r="J2651"/>
      <c r="K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</row>
    <row r="2652" spans="2:147" s="9" customFormat="1" x14ac:dyDescent="0.2">
      <c r="B2652"/>
      <c r="C2652"/>
      <c r="D2652" s="65"/>
      <c r="E2652" s="65"/>
      <c r="F2652" s="8"/>
      <c r="G2652" s="241"/>
      <c r="H2652" s="242"/>
      <c r="I2652"/>
      <c r="J2652"/>
      <c r="K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</row>
    <row r="2653" spans="2:147" s="9" customFormat="1" x14ac:dyDescent="0.2">
      <c r="B2653"/>
      <c r="C2653"/>
      <c r="D2653" s="65"/>
      <c r="E2653" s="65"/>
      <c r="F2653" s="8"/>
      <c r="G2653" s="241"/>
      <c r="H2653" s="242"/>
      <c r="I2653"/>
      <c r="J2653"/>
      <c r="K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</row>
    <row r="2654" spans="2:147" s="9" customFormat="1" x14ac:dyDescent="0.2">
      <c r="B2654"/>
      <c r="C2654"/>
      <c r="D2654" s="65"/>
      <c r="E2654" s="65"/>
      <c r="F2654" s="8"/>
      <c r="G2654" s="241"/>
      <c r="H2654" s="242"/>
      <c r="I2654"/>
      <c r="J2654"/>
      <c r="K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</row>
    <row r="2655" spans="2:147" s="9" customFormat="1" x14ac:dyDescent="0.2">
      <c r="B2655"/>
      <c r="C2655"/>
      <c r="D2655" s="65"/>
      <c r="E2655" s="65"/>
      <c r="F2655" s="8"/>
      <c r="G2655" s="241"/>
      <c r="H2655" s="242"/>
      <c r="I2655"/>
      <c r="J2655"/>
      <c r="K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</row>
    <row r="2656" spans="2:147" s="9" customFormat="1" x14ac:dyDescent="0.2">
      <c r="B2656"/>
      <c r="C2656"/>
      <c r="D2656" s="65"/>
      <c r="E2656" s="65"/>
      <c r="F2656" s="8"/>
      <c r="G2656" s="241"/>
      <c r="H2656" s="242"/>
      <c r="I2656"/>
      <c r="J2656"/>
      <c r="K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</row>
    <row r="2657" spans="2:147" s="9" customFormat="1" x14ac:dyDescent="0.2">
      <c r="B2657"/>
      <c r="C2657"/>
      <c r="D2657" s="65"/>
      <c r="E2657" s="65"/>
      <c r="F2657" s="8"/>
      <c r="G2657" s="241"/>
      <c r="H2657" s="242"/>
      <c r="I2657"/>
      <c r="J2657"/>
      <c r="K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</row>
    <row r="2658" spans="2:147" s="9" customFormat="1" x14ac:dyDescent="0.2">
      <c r="B2658"/>
      <c r="C2658"/>
      <c r="D2658" s="65"/>
      <c r="E2658" s="65"/>
      <c r="F2658" s="8"/>
      <c r="G2658" s="241"/>
      <c r="H2658" s="242"/>
      <c r="I2658"/>
      <c r="J2658"/>
      <c r="K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</row>
    <row r="2659" spans="2:147" s="9" customFormat="1" x14ac:dyDescent="0.2">
      <c r="B2659"/>
      <c r="C2659"/>
      <c r="D2659" s="65"/>
      <c r="E2659" s="65"/>
      <c r="F2659" s="8"/>
      <c r="G2659" s="241"/>
      <c r="H2659" s="242"/>
      <c r="I2659"/>
      <c r="J2659"/>
      <c r="K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</row>
    <row r="2660" spans="2:147" s="9" customFormat="1" x14ac:dyDescent="0.2">
      <c r="B2660"/>
      <c r="C2660"/>
      <c r="D2660" s="65"/>
      <c r="E2660" s="65"/>
      <c r="F2660" s="8"/>
      <c r="G2660" s="241"/>
      <c r="H2660" s="242"/>
      <c r="I2660"/>
      <c r="J2660"/>
      <c r="K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</row>
    <row r="2661" spans="2:147" s="9" customFormat="1" x14ac:dyDescent="0.2">
      <c r="B2661"/>
      <c r="C2661"/>
      <c r="D2661" s="65"/>
      <c r="E2661" s="65"/>
      <c r="F2661" s="8"/>
      <c r="G2661" s="241"/>
      <c r="H2661" s="242"/>
      <c r="I2661"/>
      <c r="J2661"/>
      <c r="K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</row>
    <row r="2662" spans="2:147" s="9" customFormat="1" x14ac:dyDescent="0.2">
      <c r="B2662"/>
      <c r="C2662"/>
      <c r="D2662" s="65"/>
      <c r="E2662" s="65"/>
      <c r="F2662" s="8"/>
      <c r="G2662" s="241"/>
      <c r="H2662" s="242"/>
      <c r="I2662"/>
      <c r="J2662"/>
      <c r="K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</row>
    <row r="2663" spans="2:147" s="9" customFormat="1" x14ac:dyDescent="0.2">
      <c r="B2663"/>
      <c r="C2663"/>
      <c r="D2663" s="65"/>
      <c r="E2663" s="65"/>
      <c r="F2663" s="8"/>
      <c r="G2663" s="241"/>
      <c r="H2663" s="242"/>
      <c r="I2663"/>
      <c r="J2663"/>
      <c r="K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</row>
    <row r="2664" spans="2:147" s="9" customFormat="1" x14ac:dyDescent="0.2">
      <c r="B2664"/>
      <c r="C2664"/>
      <c r="D2664" s="65"/>
      <c r="E2664" s="65"/>
      <c r="F2664" s="8"/>
      <c r="G2664" s="241"/>
      <c r="H2664" s="242"/>
      <c r="I2664"/>
      <c r="J2664"/>
      <c r="K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</row>
    <row r="2665" spans="2:147" s="9" customFormat="1" x14ac:dyDescent="0.2">
      <c r="B2665"/>
      <c r="C2665"/>
      <c r="D2665" s="65"/>
      <c r="E2665" s="65"/>
      <c r="F2665" s="8"/>
      <c r="G2665" s="241"/>
      <c r="H2665" s="242"/>
      <c r="I2665"/>
      <c r="J2665"/>
      <c r="K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</row>
    <row r="2666" spans="2:147" s="9" customFormat="1" x14ac:dyDescent="0.2">
      <c r="B2666"/>
      <c r="C2666"/>
      <c r="D2666" s="65"/>
      <c r="E2666" s="65"/>
      <c r="F2666" s="8"/>
      <c r="G2666" s="241"/>
      <c r="H2666" s="242"/>
      <c r="I2666"/>
      <c r="J2666"/>
      <c r="K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</row>
    <row r="2667" spans="2:147" s="9" customFormat="1" x14ac:dyDescent="0.2">
      <c r="B2667"/>
      <c r="C2667"/>
      <c r="D2667" s="65"/>
      <c r="E2667" s="65"/>
      <c r="F2667" s="8"/>
      <c r="G2667" s="241"/>
      <c r="H2667" s="242"/>
      <c r="I2667"/>
      <c r="J2667"/>
      <c r="K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</row>
    <row r="2668" spans="2:147" s="9" customFormat="1" x14ac:dyDescent="0.2">
      <c r="B2668"/>
      <c r="C2668"/>
      <c r="D2668" s="65"/>
      <c r="E2668" s="65"/>
      <c r="F2668" s="8"/>
      <c r="G2668" s="241"/>
      <c r="H2668" s="242"/>
      <c r="I2668"/>
      <c r="J2668"/>
      <c r="K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</row>
    <row r="2669" spans="2:147" s="9" customFormat="1" x14ac:dyDescent="0.2">
      <c r="B2669"/>
      <c r="C2669"/>
      <c r="D2669" s="65"/>
      <c r="E2669" s="65"/>
      <c r="F2669" s="8"/>
      <c r="G2669" s="241"/>
      <c r="H2669" s="242"/>
      <c r="I2669"/>
      <c r="J2669"/>
      <c r="K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</row>
    <row r="2670" spans="2:147" s="9" customFormat="1" x14ac:dyDescent="0.2">
      <c r="B2670"/>
      <c r="C2670"/>
      <c r="D2670" s="65"/>
      <c r="E2670" s="65"/>
      <c r="F2670" s="8"/>
      <c r="G2670" s="241"/>
      <c r="H2670" s="242"/>
      <c r="I2670"/>
      <c r="J2670"/>
      <c r="K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</row>
    <row r="2671" spans="2:147" s="9" customFormat="1" x14ac:dyDescent="0.2">
      <c r="B2671"/>
      <c r="C2671"/>
      <c r="D2671" s="65"/>
      <c r="E2671" s="65"/>
      <c r="F2671" s="8"/>
      <c r="G2671" s="241"/>
      <c r="H2671" s="242"/>
      <c r="I2671"/>
      <c r="J2671"/>
      <c r="K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</row>
    <row r="2672" spans="2:147" s="9" customFormat="1" x14ac:dyDescent="0.2">
      <c r="B2672"/>
      <c r="C2672"/>
      <c r="D2672" s="65"/>
      <c r="E2672" s="65"/>
      <c r="F2672" s="8"/>
      <c r="G2672" s="241"/>
      <c r="H2672" s="242"/>
      <c r="I2672"/>
      <c r="J2672"/>
      <c r="K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</row>
    <row r="2673" spans="2:147" s="9" customFormat="1" x14ac:dyDescent="0.2">
      <c r="B2673"/>
      <c r="C2673"/>
      <c r="D2673" s="65"/>
      <c r="E2673" s="65"/>
      <c r="F2673" s="8"/>
      <c r="G2673" s="241"/>
      <c r="H2673" s="242"/>
      <c r="I2673"/>
      <c r="J2673"/>
      <c r="K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</row>
    <row r="2674" spans="2:147" s="9" customFormat="1" x14ac:dyDescent="0.2">
      <c r="B2674"/>
      <c r="C2674"/>
      <c r="D2674" s="65"/>
      <c r="E2674" s="65"/>
      <c r="F2674" s="8"/>
      <c r="G2674" s="241"/>
      <c r="H2674" s="242"/>
      <c r="I2674"/>
      <c r="J2674"/>
      <c r="K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</row>
    <row r="2675" spans="2:147" s="9" customFormat="1" x14ac:dyDescent="0.2">
      <c r="B2675"/>
      <c r="C2675"/>
      <c r="D2675" s="65"/>
      <c r="E2675" s="65"/>
      <c r="F2675" s="8"/>
      <c r="G2675" s="241"/>
      <c r="H2675" s="242"/>
      <c r="I2675"/>
      <c r="J2675"/>
      <c r="K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</row>
    <row r="2676" spans="2:147" s="9" customFormat="1" x14ac:dyDescent="0.2">
      <c r="B2676"/>
      <c r="C2676"/>
      <c r="D2676" s="65"/>
      <c r="E2676" s="65"/>
      <c r="F2676" s="8"/>
      <c r="G2676" s="241"/>
      <c r="H2676" s="242"/>
      <c r="I2676"/>
      <c r="J2676"/>
      <c r="K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</row>
    <row r="2677" spans="2:147" s="9" customFormat="1" x14ac:dyDescent="0.2">
      <c r="B2677"/>
      <c r="C2677"/>
      <c r="D2677" s="65"/>
      <c r="E2677" s="65"/>
      <c r="F2677" s="8"/>
      <c r="G2677" s="241"/>
      <c r="H2677" s="242"/>
      <c r="I2677"/>
      <c r="J2677"/>
      <c r="K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</row>
    <row r="2678" spans="2:147" s="9" customFormat="1" x14ac:dyDescent="0.2">
      <c r="B2678"/>
      <c r="C2678"/>
      <c r="D2678" s="65"/>
      <c r="E2678" s="65"/>
      <c r="F2678" s="8"/>
      <c r="G2678" s="241"/>
      <c r="H2678" s="242"/>
      <c r="I2678"/>
      <c r="J2678"/>
      <c r="K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</row>
    <row r="2679" spans="2:147" s="9" customFormat="1" x14ac:dyDescent="0.2">
      <c r="B2679"/>
      <c r="C2679"/>
      <c r="D2679" s="65"/>
      <c r="E2679" s="65"/>
      <c r="F2679" s="8"/>
      <c r="G2679" s="241"/>
      <c r="H2679" s="242"/>
      <c r="I2679"/>
      <c r="J2679"/>
      <c r="K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</row>
    <row r="2680" spans="2:147" s="9" customFormat="1" x14ac:dyDescent="0.2">
      <c r="B2680"/>
      <c r="C2680"/>
      <c r="D2680" s="65"/>
      <c r="E2680" s="65"/>
      <c r="F2680" s="8"/>
      <c r="G2680" s="241"/>
      <c r="H2680" s="242"/>
      <c r="I2680"/>
      <c r="J2680"/>
      <c r="K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</row>
    <row r="2681" spans="2:147" s="9" customFormat="1" x14ac:dyDescent="0.2">
      <c r="B2681"/>
      <c r="C2681"/>
      <c r="D2681" s="65"/>
      <c r="E2681" s="65"/>
      <c r="F2681" s="8"/>
      <c r="G2681" s="241"/>
      <c r="H2681" s="242"/>
      <c r="I2681"/>
      <c r="J2681"/>
      <c r="K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</row>
    <row r="2682" spans="2:147" s="9" customFormat="1" x14ac:dyDescent="0.2">
      <c r="B2682"/>
      <c r="C2682"/>
      <c r="D2682" s="65"/>
      <c r="E2682" s="65"/>
      <c r="F2682" s="8"/>
      <c r="G2682" s="241"/>
      <c r="H2682" s="242"/>
      <c r="I2682"/>
      <c r="J2682"/>
      <c r="K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</row>
    <row r="2683" spans="2:147" s="9" customFormat="1" x14ac:dyDescent="0.2">
      <c r="B2683"/>
      <c r="C2683"/>
      <c r="D2683" s="65"/>
      <c r="E2683" s="65"/>
      <c r="F2683" s="8"/>
      <c r="G2683" s="241"/>
      <c r="H2683" s="242"/>
      <c r="I2683"/>
      <c r="J2683"/>
      <c r="K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</row>
    <row r="2684" spans="2:147" s="9" customFormat="1" x14ac:dyDescent="0.2">
      <c r="B2684"/>
      <c r="C2684"/>
      <c r="D2684" s="65"/>
      <c r="E2684" s="65"/>
      <c r="F2684" s="8"/>
      <c r="G2684" s="241"/>
      <c r="H2684" s="242"/>
      <c r="I2684"/>
      <c r="J2684"/>
      <c r="K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</row>
    <row r="2685" spans="2:147" s="9" customFormat="1" x14ac:dyDescent="0.2">
      <c r="B2685"/>
      <c r="C2685"/>
      <c r="D2685" s="65"/>
      <c r="E2685" s="65"/>
      <c r="F2685" s="8"/>
      <c r="G2685" s="241"/>
      <c r="H2685" s="242"/>
      <c r="I2685"/>
      <c r="J2685"/>
      <c r="K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</row>
    <row r="2686" spans="2:147" s="9" customFormat="1" x14ac:dyDescent="0.2">
      <c r="B2686"/>
      <c r="C2686"/>
      <c r="D2686" s="65"/>
      <c r="E2686" s="65"/>
      <c r="F2686" s="8"/>
      <c r="G2686" s="241"/>
      <c r="H2686" s="242"/>
      <c r="I2686"/>
      <c r="J2686"/>
      <c r="K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</row>
    <row r="2687" spans="2:147" s="9" customFormat="1" x14ac:dyDescent="0.2">
      <c r="B2687"/>
      <c r="C2687"/>
      <c r="D2687" s="65"/>
      <c r="E2687" s="65"/>
      <c r="F2687" s="8"/>
      <c r="G2687" s="241"/>
      <c r="H2687" s="242"/>
      <c r="I2687"/>
      <c r="J2687"/>
      <c r="K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</row>
    <row r="2688" spans="2:147" s="9" customFormat="1" x14ac:dyDescent="0.2">
      <c r="B2688"/>
      <c r="C2688"/>
      <c r="D2688" s="65"/>
      <c r="E2688" s="65"/>
      <c r="F2688" s="8"/>
      <c r="G2688" s="241"/>
      <c r="H2688" s="242"/>
      <c r="I2688"/>
      <c r="J2688"/>
      <c r="K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</row>
    <row r="2689" spans="2:147" s="9" customFormat="1" x14ac:dyDescent="0.2">
      <c r="B2689"/>
      <c r="C2689"/>
      <c r="D2689" s="65"/>
      <c r="E2689" s="65"/>
      <c r="F2689" s="8"/>
      <c r="G2689" s="241"/>
      <c r="H2689" s="242"/>
      <c r="I2689"/>
      <c r="J2689"/>
      <c r="K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</row>
    <row r="2690" spans="2:147" s="9" customFormat="1" x14ac:dyDescent="0.2">
      <c r="B2690"/>
      <c r="C2690"/>
      <c r="D2690" s="65"/>
      <c r="E2690" s="65"/>
      <c r="F2690" s="8"/>
      <c r="G2690" s="241"/>
      <c r="H2690" s="242"/>
      <c r="I2690"/>
      <c r="J2690"/>
      <c r="K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</row>
    <row r="2691" spans="2:147" s="9" customFormat="1" x14ac:dyDescent="0.2">
      <c r="B2691"/>
      <c r="C2691"/>
      <c r="D2691" s="65"/>
      <c r="E2691" s="65"/>
      <c r="F2691" s="8"/>
      <c r="G2691" s="241"/>
      <c r="H2691" s="242"/>
      <c r="I2691"/>
      <c r="J2691"/>
      <c r="K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</row>
    <row r="2692" spans="2:147" s="9" customFormat="1" x14ac:dyDescent="0.2">
      <c r="B2692"/>
      <c r="C2692"/>
      <c r="D2692" s="65"/>
      <c r="E2692" s="65"/>
      <c r="F2692" s="8"/>
      <c r="G2692" s="241"/>
      <c r="H2692" s="242"/>
      <c r="I2692"/>
      <c r="J2692"/>
      <c r="K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</row>
    <row r="2693" spans="2:147" s="9" customFormat="1" x14ac:dyDescent="0.2">
      <c r="B2693"/>
      <c r="C2693"/>
      <c r="D2693" s="65"/>
      <c r="E2693" s="65"/>
      <c r="F2693" s="8"/>
      <c r="G2693" s="241"/>
      <c r="H2693" s="242"/>
      <c r="I2693"/>
      <c r="J2693"/>
      <c r="K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</row>
    <row r="2694" spans="2:147" s="9" customFormat="1" x14ac:dyDescent="0.2">
      <c r="B2694"/>
      <c r="C2694"/>
      <c r="D2694" s="65"/>
      <c r="E2694" s="65"/>
      <c r="F2694" s="8"/>
      <c r="G2694" s="241"/>
      <c r="H2694" s="242"/>
      <c r="I2694"/>
      <c r="J2694"/>
      <c r="K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</row>
    <row r="2695" spans="2:147" s="9" customFormat="1" x14ac:dyDescent="0.2">
      <c r="B2695"/>
      <c r="C2695"/>
      <c r="D2695" s="65"/>
      <c r="E2695" s="65"/>
      <c r="F2695" s="8"/>
      <c r="G2695" s="241"/>
      <c r="H2695" s="242"/>
      <c r="I2695"/>
      <c r="J2695"/>
      <c r="K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</row>
    <row r="2696" spans="2:147" s="9" customFormat="1" x14ac:dyDescent="0.2">
      <c r="B2696"/>
      <c r="C2696"/>
      <c r="D2696" s="65"/>
      <c r="E2696" s="65"/>
      <c r="F2696" s="8"/>
      <c r="G2696" s="241"/>
      <c r="H2696" s="242"/>
      <c r="I2696"/>
      <c r="J2696"/>
      <c r="K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</row>
    <row r="2697" spans="2:147" s="9" customFormat="1" x14ac:dyDescent="0.2">
      <c r="B2697"/>
      <c r="C2697"/>
      <c r="D2697" s="65"/>
      <c r="E2697" s="65"/>
      <c r="F2697" s="8"/>
      <c r="G2697" s="241"/>
      <c r="H2697" s="242"/>
      <c r="I2697"/>
      <c r="J2697"/>
      <c r="K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</row>
    <row r="2698" spans="2:147" s="9" customFormat="1" x14ac:dyDescent="0.2">
      <c r="B2698"/>
      <c r="C2698"/>
      <c r="D2698" s="65"/>
      <c r="E2698" s="65"/>
      <c r="F2698" s="8"/>
      <c r="G2698" s="241"/>
      <c r="H2698" s="242"/>
      <c r="I2698"/>
      <c r="J2698"/>
      <c r="K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</row>
    <row r="2699" spans="2:147" s="9" customFormat="1" x14ac:dyDescent="0.2">
      <c r="B2699"/>
      <c r="C2699"/>
      <c r="D2699" s="65"/>
      <c r="E2699" s="65"/>
      <c r="F2699" s="8"/>
      <c r="G2699" s="241"/>
      <c r="H2699" s="242"/>
      <c r="I2699"/>
      <c r="J2699"/>
      <c r="K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</row>
    <row r="2700" spans="2:147" s="9" customFormat="1" x14ac:dyDescent="0.2">
      <c r="B2700"/>
      <c r="C2700"/>
      <c r="D2700" s="65"/>
      <c r="E2700" s="65"/>
      <c r="F2700" s="8"/>
      <c r="G2700" s="241"/>
      <c r="H2700" s="242"/>
      <c r="I2700"/>
      <c r="J2700"/>
      <c r="K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</row>
    <row r="2701" spans="2:147" s="9" customFormat="1" x14ac:dyDescent="0.2">
      <c r="B2701"/>
      <c r="C2701"/>
      <c r="D2701" s="65"/>
      <c r="E2701" s="65"/>
      <c r="F2701" s="8"/>
      <c r="G2701" s="241"/>
      <c r="H2701" s="242"/>
      <c r="I2701"/>
      <c r="J2701"/>
      <c r="K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</row>
    <row r="2702" spans="2:147" s="9" customFormat="1" x14ac:dyDescent="0.2">
      <c r="B2702"/>
      <c r="C2702"/>
      <c r="D2702" s="65"/>
      <c r="E2702" s="65"/>
      <c r="F2702" s="8"/>
      <c r="G2702" s="241"/>
      <c r="H2702" s="242"/>
      <c r="I2702"/>
      <c r="J2702"/>
      <c r="K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</row>
    <row r="2703" spans="2:147" s="9" customFormat="1" x14ac:dyDescent="0.2">
      <c r="B2703"/>
      <c r="C2703"/>
      <c r="D2703" s="65"/>
      <c r="E2703" s="65"/>
      <c r="F2703" s="8"/>
      <c r="G2703" s="241"/>
      <c r="H2703" s="242"/>
      <c r="I2703"/>
      <c r="J2703"/>
      <c r="K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</row>
    <row r="2704" spans="2:147" s="9" customFormat="1" x14ac:dyDescent="0.2">
      <c r="B2704"/>
      <c r="C2704"/>
      <c r="D2704" s="65"/>
      <c r="E2704" s="65"/>
      <c r="F2704" s="8"/>
      <c r="G2704" s="241"/>
      <c r="H2704" s="242"/>
      <c r="I2704"/>
      <c r="J2704"/>
      <c r="K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</row>
    <row r="2705" spans="2:147" s="9" customFormat="1" x14ac:dyDescent="0.2">
      <c r="B2705"/>
      <c r="C2705"/>
      <c r="D2705" s="65"/>
      <c r="E2705" s="65"/>
      <c r="F2705" s="8"/>
      <c r="G2705" s="241"/>
      <c r="H2705" s="242"/>
      <c r="I2705"/>
      <c r="J2705"/>
      <c r="K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</row>
    <row r="2706" spans="2:147" s="9" customFormat="1" x14ac:dyDescent="0.2">
      <c r="B2706"/>
      <c r="C2706"/>
      <c r="D2706" s="65"/>
      <c r="E2706" s="65"/>
      <c r="F2706" s="8"/>
      <c r="G2706" s="241"/>
      <c r="H2706" s="242"/>
      <c r="I2706"/>
      <c r="J2706"/>
      <c r="K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</row>
    <row r="2707" spans="2:147" s="9" customFormat="1" x14ac:dyDescent="0.2">
      <c r="B2707"/>
      <c r="C2707"/>
      <c r="D2707" s="65"/>
      <c r="E2707" s="65"/>
      <c r="F2707" s="8"/>
      <c r="G2707" s="241"/>
      <c r="H2707" s="242"/>
      <c r="I2707"/>
      <c r="J2707"/>
      <c r="K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</row>
    <row r="2708" spans="2:147" s="9" customFormat="1" x14ac:dyDescent="0.2">
      <c r="B2708"/>
      <c r="C2708"/>
      <c r="D2708" s="65"/>
      <c r="E2708" s="65"/>
      <c r="F2708" s="8"/>
      <c r="G2708" s="241"/>
      <c r="H2708" s="242"/>
      <c r="I2708"/>
      <c r="J2708"/>
      <c r="K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</row>
    <row r="2709" spans="2:147" s="9" customFormat="1" x14ac:dyDescent="0.2">
      <c r="B2709"/>
      <c r="C2709"/>
      <c r="D2709" s="65"/>
      <c r="E2709" s="65"/>
      <c r="F2709" s="8"/>
      <c r="G2709" s="241"/>
      <c r="H2709" s="242"/>
      <c r="I2709"/>
      <c r="J2709"/>
      <c r="K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</row>
    <row r="2710" spans="2:147" s="9" customFormat="1" x14ac:dyDescent="0.2">
      <c r="B2710"/>
      <c r="C2710"/>
      <c r="D2710" s="65"/>
      <c r="E2710" s="65"/>
      <c r="F2710" s="8"/>
      <c r="G2710" s="241"/>
      <c r="H2710" s="242"/>
      <c r="I2710"/>
      <c r="J2710"/>
      <c r="K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</row>
    <row r="2711" spans="2:147" s="9" customFormat="1" x14ac:dyDescent="0.2">
      <c r="B2711"/>
      <c r="C2711"/>
      <c r="D2711" s="65"/>
      <c r="E2711" s="65"/>
      <c r="F2711" s="8"/>
      <c r="G2711" s="241"/>
      <c r="H2711" s="242"/>
      <c r="I2711"/>
      <c r="J2711"/>
      <c r="K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</row>
    <row r="2712" spans="2:147" s="9" customFormat="1" x14ac:dyDescent="0.2">
      <c r="B2712"/>
      <c r="C2712"/>
      <c r="D2712" s="65"/>
      <c r="E2712" s="65"/>
      <c r="F2712" s="8"/>
      <c r="G2712" s="241"/>
      <c r="H2712" s="242"/>
      <c r="I2712"/>
      <c r="J2712"/>
      <c r="K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</row>
    <row r="2713" spans="2:147" s="9" customFormat="1" x14ac:dyDescent="0.2">
      <c r="B2713"/>
      <c r="C2713"/>
      <c r="D2713" s="65"/>
      <c r="E2713" s="65"/>
      <c r="F2713" s="8"/>
      <c r="G2713" s="241"/>
      <c r="H2713" s="242"/>
      <c r="I2713"/>
      <c r="J2713"/>
      <c r="K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</row>
    <row r="2714" spans="2:147" s="9" customFormat="1" x14ac:dyDescent="0.2">
      <c r="B2714"/>
      <c r="C2714"/>
      <c r="D2714" s="65"/>
      <c r="E2714" s="65"/>
      <c r="F2714" s="8"/>
      <c r="G2714" s="241"/>
      <c r="H2714" s="242"/>
      <c r="I2714"/>
      <c r="J2714"/>
      <c r="K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</row>
    <row r="2715" spans="2:147" s="9" customFormat="1" x14ac:dyDescent="0.2">
      <c r="B2715"/>
      <c r="C2715"/>
      <c r="D2715" s="65"/>
      <c r="E2715" s="65"/>
      <c r="F2715" s="8"/>
      <c r="G2715" s="241"/>
      <c r="H2715" s="242"/>
      <c r="I2715"/>
      <c r="J2715"/>
      <c r="K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</row>
    <row r="2716" spans="2:147" s="9" customFormat="1" x14ac:dyDescent="0.2">
      <c r="B2716"/>
      <c r="C2716"/>
      <c r="D2716" s="65"/>
      <c r="E2716" s="65"/>
      <c r="F2716" s="8"/>
      <c r="G2716" s="241"/>
      <c r="H2716" s="242"/>
      <c r="I2716"/>
      <c r="J2716"/>
      <c r="K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</row>
    <row r="2717" spans="2:147" s="9" customFormat="1" x14ac:dyDescent="0.2">
      <c r="B2717"/>
      <c r="C2717"/>
      <c r="D2717" s="65"/>
      <c r="E2717" s="65"/>
      <c r="F2717" s="8"/>
      <c r="G2717" s="241"/>
      <c r="H2717" s="242"/>
      <c r="I2717"/>
      <c r="J2717"/>
      <c r="K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</row>
    <row r="2718" spans="2:147" s="9" customFormat="1" x14ac:dyDescent="0.2">
      <c r="B2718"/>
      <c r="C2718"/>
      <c r="D2718" s="65"/>
      <c r="E2718" s="65"/>
      <c r="F2718" s="8"/>
      <c r="G2718" s="241"/>
      <c r="H2718" s="242"/>
      <c r="I2718"/>
      <c r="J2718"/>
      <c r="K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</row>
    <row r="2719" spans="2:147" s="9" customFormat="1" x14ac:dyDescent="0.2">
      <c r="B2719"/>
      <c r="C2719"/>
      <c r="D2719" s="65"/>
      <c r="E2719" s="65"/>
      <c r="F2719" s="8"/>
      <c r="G2719" s="241"/>
      <c r="H2719" s="242"/>
      <c r="I2719"/>
      <c r="J2719"/>
      <c r="K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</row>
    <row r="2720" spans="2:147" s="9" customFormat="1" x14ac:dyDescent="0.2">
      <c r="B2720"/>
      <c r="C2720"/>
      <c r="D2720" s="65"/>
      <c r="E2720" s="65"/>
      <c r="F2720" s="8"/>
      <c r="G2720" s="241"/>
      <c r="H2720" s="242"/>
      <c r="I2720"/>
      <c r="J2720"/>
      <c r="K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</row>
    <row r="2721" spans="2:147" s="9" customFormat="1" x14ac:dyDescent="0.2">
      <c r="B2721"/>
      <c r="C2721"/>
      <c r="D2721" s="65"/>
      <c r="E2721" s="65"/>
      <c r="F2721" s="8"/>
      <c r="G2721" s="241"/>
      <c r="H2721" s="242"/>
      <c r="I2721"/>
      <c r="J2721"/>
      <c r="K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</row>
    <row r="2722" spans="2:147" s="9" customFormat="1" x14ac:dyDescent="0.2">
      <c r="B2722"/>
      <c r="C2722"/>
      <c r="D2722" s="65"/>
      <c r="E2722" s="65"/>
      <c r="F2722" s="8"/>
      <c r="G2722" s="241"/>
      <c r="H2722" s="242"/>
      <c r="I2722"/>
      <c r="J2722"/>
      <c r="K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</row>
    <row r="2723" spans="2:147" s="9" customFormat="1" x14ac:dyDescent="0.2">
      <c r="B2723"/>
      <c r="C2723"/>
      <c r="D2723" s="65"/>
      <c r="E2723" s="65"/>
      <c r="F2723" s="8"/>
      <c r="G2723" s="241"/>
      <c r="H2723" s="242"/>
      <c r="I2723"/>
      <c r="J2723"/>
      <c r="K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</row>
    <row r="2724" spans="2:147" s="9" customFormat="1" x14ac:dyDescent="0.2">
      <c r="B2724"/>
      <c r="C2724"/>
      <c r="D2724" s="65"/>
      <c r="E2724" s="65"/>
      <c r="F2724" s="8"/>
      <c r="G2724" s="241"/>
      <c r="H2724" s="242"/>
      <c r="I2724"/>
      <c r="J2724"/>
      <c r="K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</row>
    <row r="2725" spans="2:147" s="9" customFormat="1" x14ac:dyDescent="0.2">
      <c r="B2725"/>
      <c r="C2725"/>
      <c r="D2725" s="65"/>
      <c r="E2725" s="65"/>
      <c r="F2725" s="8"/>
      <c r="G2725" s="241"/>
      <c r="H2725" s="242"/>
      <c r="I2725"/>
      <c r="J2725"/>
      <c r="K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</row>
    <row r="2726" spans="2:147" s="9" customFormat="1" x14ac:dyDescent="0.2">
      <c r="B2726"/>
      <c r="C2726"/>
      <c r="D2726" s="65"/>
      <c r="E2726" s="65"/>
      <c r="F2726" s="8"/>
      <c r="G2726" s="241"/>
      <c r="H2726" s="242"/>
      <c r="I2726"/>
      <c r="J2726"/>
      <c r="K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</row>
    <row r="2727" spans="2:147" s="9" customFormat="1" x14ac:dyDescent="0.2">
      <c r="B2727"/>
      <c r="C2727"/>
      <c r="D2727" s="65"/>
      <c r="E2727" s="65"/>
      <c r="F2727" s="8"/>
      <c r="G2727" s="241"/>
      <c r="H2727" s="242"/>
      <c r="I2727"/>
      <c r="J2727"/>
      <c r="K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</row>
    <row r="2728" spans="2:147" s="9" customFormat="1" x14ac:dyDescent="0.2">
      <c r="B2728"/>
      <c r="C2728"/>
      <c r="D2728" s="65"/>
      <c r="E2728" s="65"/>
      <c r="F2728" s="8"/>
      <c r="G2728" s="241"/>
      <c r="H2728" s="242"/>
      <c r="I2728"/>
      <c r="J2728"/>
      <c r="K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</row>
    <row r="2729" spans="2:147" s="9" customFormat="1" x14ac:dyDescent="0.2">
      <c r="B2729"/>
      <c r="C2729"/>
      <c r="D2729" s="65"/>
      <c r="E2729" s="65"/>
      <c r="F2729" s="8"/>
      <c r="G2729" s="241"/>
      <c r="H2729" s="242"/>
      <c r="I2729"/>
      <c r="J2729"/>
      <c r="K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</row>
    <row r="2730" spans="2:147" s="9" customFormat="1" x14ac:dyDescent="0.2">
      <c r="B2730"/>
      <c r="C2730"/>
      <c r="D2730" s="65"/>
      <c r="E2730" s="65"/>
      <c r="F2730" s="8"/>
      <c r="G2730" s="241"/>
      <c r="H2730" s="242"/>
      <c r="I2730"/>
      <c r="J2730"/>
      <c r="K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</row>
    <row r="2731" spans="2:147" s="9" customFormat="1" x14ac:dyDescent="0.2">
      <c r="B2731"/>
      <c r="C2731"/>
      <c r="D2731" s="65"/>
      <c r="E2731" s="65"/>
      <c r="F2731" s="8"/>
      <c r="G2731" s="241"/>
      <c r="H2731" s="242"/>
      <c r="I2731"/>
      <c r="J2731"/>
      <c r="K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</row>
    <row r="2732" spans="2:147" s="9" customFormat="1" x14ac:dyDescent="0.2">
      <c r="B2732"/>
      <c r="C2732"/>
      <c r="D2732" s="65"/>
      <c r="E2732" s="65"/>
      <c r="F2732" s="8"/>
      <c r="G2732" s="241"/>
      <c r="H2732" s="242"/>
      <c r="I2732"/>
      <c r="J2732"/>
      <c r="K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</row>
    <row r="2733" spans="2:147" s="9" customFormat="1" x14ac:dyDescent="0.2">
      <c r="B2733"/>
      <c r="C2733"/>
      <c r="D2733" s="65"/>
      <c r="E2733" s="65"/>
      <c r="F2733" s="8"/>
      <c r="G2733" s="241"/>
      <c r="H2733" s="242"/>
      <c r="I2733"/>
      <c r="J2733"/>
      <c r="K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</row>
    <row r="2734" spans="2:147" s="9" customFormat="1" x14ac:dyDescent="0.2">
      <c r="B2734"/>
      <c r="C2734"/>
      <c r="D2734" s="65"/>
      <c r="E2734" s="65"/>
      <c r="F2734" s="8"/>
      <c r="G2734" s="241"/>
      <c r="H2734" s="242"/>
      <c r="I2734"/>
      <c r="J2734"/>
      <c r="K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</row>
    <row r="2735" spans="2:147" s="9" customFormat="1" x14ac:dyDescent="0.2">
      <c r="B2735"/>
      <c r="C2735"/>
      <c r="D2735" s="65"/>
      <c r="E2735" s="65"/>
      <c r="F2735" s="8"/>
      <c r="G2735" s="241"/>
      <c r="H2735" s="242"/>
      <c r="I2735"/>
      <c r="J2735"/>
      <c r="K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</row>
    <row r="2736" spans="2:147" s="9" customFormat="1" x14ac:dyDescent="0.2">
      <c r="B2736"/>
      <c r="C2736"/>
      <c r="D2736" s="65"/>
      <c r="E2736" s="65"/>
      <c r="F2736" s="8"/>
      <c r="G2736" s="241"/>
      <c r="H2736" s="242"/>
      <c r="I2736"/>
      <c r="J2736"/>
      <c r="K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</row>
    <row r="2737" spans="2:147" s="9" customFormat="1" x14ac:dyDescent="0.2">
      <c r="B2737"/>
      <c r="C2737"/>
      <c r="D2737" s="65"/>
      <c r="E2737" s="65"/>
      <c r="F2737" s="8"/>
      <c r="G2737" s="241"/>
      <c r="H2737" s="242"/>
      <c r="I2737"/>
      <c r="J2737"/>
      <c r="K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</row>
    <row r="2738" spans="2:147" s="9" customFormat="1" x14ac:dyDescent="0.2">
      <c r="B2738"/>
      <c r="C2738"/>
      <c r="D2738" s="65"/>
      <c r="E2738" s="65"/>
      <c r="F2738" s="8"/>
      <c r="G2738" s="241"/>
      <c r="H2738" s="242"/>
      <c r="I2738"/>
      <c r="J2738"/>
      <c r="K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</row>
    <row r="2739" spans="2:147" s="9" customFormat="1" x14ac:dyDescent="0.2">
      <c r="B2739"/>
      <c r="C2739"/>
      <c r="D2739" s="65"/>
      <c r="E2739" s="65"/>
      <c r="F2739" s="8"/>
      <c r="G2739" s="241"/>
      <c r="H2739" s="242"/>
      <c r="I2739"/>
      <c r="J2739"/>
      <c r="K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</row>
    <row r="2740" spans="2:147" s="9" customFormat="1" x14ac:dyDescent="0.2">
      <c r="B2740"/>
      <c r="C2740"/>
      <c r="D2740" s="65"/>
      <c r="E2740" s="65"/>
      <c r="F2740" s="8"/>
      <c r="G2740" s="241"/>
      <c r="H2740" s="242"/>
      <c r="I2740"/>
      <c r="J2740"/>
      <c r="K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</row>
    <row r="2741" spans="2:147" s="9" customFormat="1" x14ac:dyDescent="0.2">
      <c r="B2741"/>
      <c r="C2741"/>
      <c r="D2741" s="65"/>
      <c r="E2741" s="65"/>
      <c r="F2741" s="8"/>
      <c r="G2741" s="241"/>
      <c r="H2741" s="242"/>
      <c r="I2741"/>
      <c r="J2741"/>
      <c r="K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</row>
    <row r="2742" spans="2:147" s="9" customFormat="1" x14ac:dyDescent="0.2">
      <c r="B2742"/>
      <c r="C2742"/>
      <c r="D2742" s="65"/>
      <c r="E2742" s="65"/>
      <c r="F2742" s="8"/>
      <c r="G2742" s="241"/>
      <c r="H2742" s="242"/>
      <c r="I2742"/>
      <c r="J2742"/>
      <c r="K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</row>
    <row r="2743" spans="2:147" s="9" customFormat="1" x14ac:dyDescent="0.2">
      <c r="B2743"/>
      <c r="C2743"/>
      <c r="D2743" s="65"/>
      <c r="E2743" s="65"/>
      <c r="F2743" s="8"/>
      <c r="G2743" s="241"/>
      <c r="H2743" s="242"/>
      <c r="I2743"/>
      <c r="J2743"/>
      <c r="K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</row>
    <row r="2744" spans="2:147" s="9" customFormat="1" x14ac:dyDescent="0.2">
      <c r="B2744"/>
      <c r="C2744"/>
      <c r="D2744" s="65"/>
      <c r="E2744" s="65"/>
      <c r="F2744" s="8"/>
      <c r="G2744" s="241"/>
      <c r="H2744" s="242"/>
      <c r="I2744"/>
      <c r="J2744"/>
      <c r="K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</row>
    <row r="2745" spans="2:147" s="9" customFormat="1" x14ac:dyDescent="0.2">
      <c r="B2745"/>
      <c r="C2745"/>
      <c r="D2745" s="65"/>
      <c r="E2745" s="65"/>
      <c r="F2745" s="8"/>
      <c r="G2745" s="241"/>
      <c r="H2745" s="242"/>
      <c r="I2745"/>
      <c r="J2745"/>
      <c r="K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</row>
    <row r="2746" spans="2:147" s="9" customFormat="1" x14ac:dyDescent="0.2">
      <c r="B2746"/>
      <c r="C2746"/>
      <c r="D2746" s="65"/>
      <c r="E2746" s="65"/>
      <c r="F2746" s="8"/>
      <c r="G2746" s="241"/>
      <c r="H2746" s="242"/>
      <c r="I2746"/>
      <c r="J2746"/>
      <c r="K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</row>
    <row r="2747" spans="2:147" s="9" customFormat="1" x14ac:dyDescent="0.2">
      <c r="B2747"/>
      <c r="C2747"/>
      <c r="D2747" s="65"/>
      <c r="E2747" s="65"/>
      <c r="F2747" s="8"/>
      <c r="G2747" s="241"/>
      <c r="H2747" s="242"/>
      <c r="I2747"/>
      <c r="J2747"/>
      <c r="K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</row>
    <row r="2748" spans="2:147" s="9" customFormat="1" x14ac:dyDescent="0.2">
      <c r="B2748"/>
      <c r="C2748"/>
      <c r="D2748" s="65"/>
      <c r="E2748" s="65"/>
      <c r="F2748" s="8"/>
      <c r="G2748" s="241"/>
      <c r="H2748" s="242"/>
      <c r="I2748"/>
      <c r="J2748"/>
      <c r="K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</row>
    <row r="2749" spans="2:147" s="9" customFormat="1" x14ac:dyDescent="0.2">
      <c r="B2749"/>
      <c r="C2749"/>
      <c r="D2749" s="65"/>
      <c r="E2749" s="65"/>
      <c r="F2749" s="8"/>
      <c r="G2749" s="241"/>
      <c r="H2749" s="242"/>
      <c r="I2749"/>
      <c r="J2749"/>
      <c r="K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</row>
    <row r="2750" spans="2:147" s="9" customFormat="1" x14ac:dyDescent="0.2">
      <c r="B2750"/>
      <c r="C2750"/>
      <c r="D2750" s="65"/>
      <c r="E2750" s="65"/>
      <c r="F2750" s="8"/>
      <c r="G2750" s="241"/>
      <c r="H2750" s="242"/>
      <c r="I2750"/>
      <c r="J2750"/>
      <c r="K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</row>
    <row r="2751" spans="2:147" s="9" customFormat="1" x14ac:dyDescent="0.2">
      <c r="B2751"/>
      <c r="C2751"/>
      <c r="D2751" s="65"/>
      <c r="E2751" s="65"/>
      <c r="F2751" s="8"/>
      <c r="G2751" s="241"/>
      <c r="H2751" s="242"/>
      <c r="I2751"/>
      <c r="J2751"/>
      <c r="K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</row>
    <row r="2752" spans="2:147" s="9" customFormat="1" x14ac:dyDescent="0.2">
      <c r="B2752"/>
      <c r="C2752"/>
      <c r="D2752" s="65"/>
      <c r="E2752" s="65"/>
      <c r="F2752" s="8"/>
      <c r="G2752" s="241"/>
      <c r="H2752" s="242"/>
      <c r="I2752"/>
      <c r="J2752"/>
      <c r="K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</row>
    <row r="2753" spans="2:147" s="9" customFormat="1" x14ac:dyDescent="0.2">
      <c r="B2753"/>
      <c r="C2753"/>
      <c r="D2753" s="65"/>
      <c r="E2753" s="65"/>
      <c r="F2753" s="8"/>
      <c r="G2753" s="241"/>
      <c r="H2753" s="242"/>
      <c r="I2753"/>
      <c r="J2753"/>
      <c r="K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</row>
    <row r="2754" spans="2:147" s="9" customFormat="1" x14ac:dyDescent="0.2">
      <c r="B2754"/>
      <c r="C2754"/>
      <c r="D2754" s="65"/>
      <c r="E2754" s="65"/>
      <c r="F2754" s="8"/>
      <c r="G2754" s="241"/>
      <c r="H2754" s="242"/>
      <c r="I2754"/>
      <c r="J2754"/>
      <c r="K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</row>
    <row r="2755" spans="2:147" s="9" customFormat="1" x14ac:dyDescent="0.2">
      <c r="B2755"/>
      <c r="C2755"/>
      <c r="D2755" s="65"/>
      <c r="E2755" s="65"/>
      <c r="F2755" s="8"/>
      <c r="G2755" s="241"/>
      <c r="H2755" s="242"/>
      <c r="I2755"/>
      <c r="J2755"/>
      <c r="K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</row>
    <row r="2756" spans="2:147" s="9" customFormat="1" x14ac:dyDescent="0.2">
      <c r="B2756"/>
      <c r="C2756"/>
      <c r="D2756" s="65"/>
      <c r="E2756" s="65"/>
      <c r="F2756" s="8"/>
      <c r="G2756" s="241"/>
      <c r="H2756" s="242"/>
      <c r="I2756"/>
      <c r="J2756"/>
      <c r="K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</row>
    <row r="2757" spans="2:147" s="9" customFormat="1" x14ac:dyDescent="0.2">
      <c r="B2757"/>
      <c r="C2757"/>
      <c r="D2757" s="65"/>
      <c r="E2757" s="65"/>
      <c r="F2757" s="8"/>
      <c r="G2757" s="241"/>
      <c r="H2757" s="242"/>
      <c r="I2757"/>
      <c r="J2757"/>
      <c r="K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</row>
    <row r="2758" spans="2:147" s="9" customFormat="1" x14ac:dyDescent="0.2">
      <c r="B2758"/>
      <c r="C2758"/>
      <c r="D2758" s="65"/>
      <c r="E2758" s="65"/>
      <c r="F2758" s="8"/>
      <c r="G2758" s="241"/>
      <c r="H2758" s="242"/>
      <c r="I2758"/>
      <c r="J2758"/>
      <c r="K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</row>
    <row r="2759" spans="2:147" s="9" customFormat="1" x14ac:dyDescent="0.2">
      <c r="B2759"/>
      <c r="C2759"/>
      <c r="D2759" s="65"/>
      <c r="E2759" s="65"/>
      <c r="F2759" s="8"/>
      <c r="G2759" s="241"/>
      <c r="H2759" s="242"/>
      <c r="I2759"/>
      <c r="J2759"/>
      <c r="K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</row>
    <row r="2760" spans="2:147" s="9" customFormat="1" x14ac:dyDescent="0.2">
      <c r="B2760"/>
      <c r="C2760"/>
      <c r="D2760" s="65"/>
      <c r="E2760" s="65"/>
      <c r="F2760" s="8"/>
      <c r="G2760" s="241"/>
      <c r="H2760" s="242"/>
      <c r="I2760"/>
      <c r="J2760"/>
      <c r="K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</row>
    <row r="2761" spans="2:147" s="9" customFormat="1" x14ac:dyDescent="0.2">
      <c r="B2761"/>
      <c r="C2761"/>
      <c r="D2761" s="65"/>
      <c r="E2761" s="65"/>
      <c r="F2761" s="8"/>
      <c r="G2761" s="241"/>
      <c r="H2761" s="242"/>
      <c r="I2761"/>
      <c r="J2761"/>
      <c r="K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</row>
    <row r="2762" spans="2:147" s="9" customFormat="1" x14ac:dyDescent="0.2">
      <c r="B2762"/>
      <c r="C2762"/>
      <c r="D2762" s="65"/>
      <c r="E2762" s="65"/>
      <c r="F2762" s="8"/>
      <c r="G2762" s="241"/>
      <c r="H2762" s="242"/>
      <c r="I2762"/>
      <c r="J2762"/>
      <c r="K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</row>
    <row r="2763" spans="2:147" s="9" customFormat="1" x14ac:dyDescent="0.2">
      <c r="B2763"/>
      <c r="C2763"/>
      <c r="D2763" s="65"/>
      <c r="E2763" s="65"/>
      <c r="F2763" s="8"/>
      <c r="G2763" s="241"/>
      <c r="H2763" s="242"/>
      <c r="I2763"/>
      <c r="J2763"/>
      <c r="K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</row>
    <row r="2764" spans="2:147" s="9" customFormat="1" x14ac:dyDescent="0.2">
      <c r="B2764"/>
      <c r="C2764"/>
      <c r="D2764" s="65"/>
      <c r="E2764" s="65"/>
      <c r="F2764" s="8"/>
      <c r="G2764" s="241"/>
      <c r="H2764" s="242"/>
      <c r="I2764"/>
      <c r="J2764"/>
      <c r="K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</row>
    <row r="2765" spans="2:147" s="9" customFormat="1" x14ac:dyDescent="0.2">
      <c r="B2765"/>
      <c r="C2765"/>
      <c r="D2765" s="65"/>
      <c r="E2765" s="65"/>
      <c r="F2765" s="8"/>
      <c r="G2765" s="241"/>
      <c r="H2765" s="242"/>
      <c r="I2765"/>
      <c r="J2765"/>
      <c r="K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</row>
    <row r="2766" spans="2:147" s="9" customFormat="1" x14ac:dyDescent="0.2">
      <c r="B2766"/>
      <c r="C2766"/>
      <c r="D2766" s="65"/>
      <c r="E2766" s="65"/>
      <c r="F2766" s="8"/>
      <c r="G2766" s="241"/>
      <c r="H2766" s="242"/>
      <c r="I2766"/>
      <c r="J2766"/>
      <c r="K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</row>
    <row r="2767" spans="2:147" s="9" customFormat="1" x14ac:dyDescent="0.2">
      <c r="B2767"/>
      <c r="C2767"/>
      <c r="D2767" s="65"/>
      <c r="E2767" s="65"/>
      <c r="F2767" s="8"/>
      <c r="G2767" s="241"/>
      <c r="H2767" s="242"/>
      <c r="I2767"/>
      <c r="J2767"/>
      <c r="K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</row>
    <row r="2768" spans="2:147" s="9" customFormat="1" x14ac:dyDescent="0.2">
      <c r="B2768"/>
      <c r="C2768"/>
      <c r="D2768" s="65"/>
      <c r="E2768" s="65"/>
      <c r="F2768" s="8"/>
      <c r="G2768" s="241"/>
      <c r="H2768" s="242"/>
      <c r="I2768"/>
      <c r="J2768"/>
      <c r="K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</row>
    <row r="2769" spans="2:147" s="9" customFormat="1" x14ac:dyDescent="0.2">
      <c r="B2769"/>
      <c r="C2769"/>
      <c r="D2769" s="65"/>
      <c r="E2769" s="65"/>
      <c r="F2769" s="8"/>
      <c r="G2769" s="241"/>
      <c r="H2769" s="242"/>
      <c r="I2769"/>
      <c r="J2769"/>
      <c r="K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</row>
    <row r="2770" spans="2:147" s="9" customFormat="1" x14ac:dyDescent="0.2">
      <c r="B2770"/>
      <c r="C2770"/>
      <c r="D2770" s="65"/>
      <c r="E2770" s="65"/>
      <c r="F2770" s="8"/>
      <c r="G2770" s="241"/>
      <c r="H2770" s="242"/>
      <c r="I2770"/>
      <c r="J2770"/>
      <c r="K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</row>
    <row r="2771" spans="2:147" s="9" customFormat="1" x14ac:dyDescent="0.2">
      <c r="B2771"/>
      <c r="C2771"/>
      <c r="D2771" s="65"/>
      <c r="E2771" s="65"/>
      <c r="F2771" s="8"/>
      <c r="G2771" s="241"/>
      <c r="H2771" s="242"/>
      <c r="I2771"/>
      <c r="J2771"/>
      <c r="K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</row>
    <row r="2772" spans="2:147" s="9" customFormat="1" x14ac:dyDescent="0.2">
      <c r="B2772"/>
      <c r="C2772"/>
      <c r="D2772" s="65"/>
      <c r="E2772" s="65"/>
      <c r="F2772" s="8"/>
      <c r="G2772" s="241"/>
      <c r="H2772" s="242"/>
      <c r="I2772"/>
      <c r="J2772"/>
      <c r="K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</row>
    <row r="2773" spans="2:147" s="9" customFormat="1" x14ac:dyDescent="0.2">
      <c r="B2773"/>
      <c r="C2773"/>
      <c r="D2773" s="65"/>
      <c r="E2773" s="65"/>
      <c r="F2773" s="8"/>
      <c r="G2773" s="241"/>
      <c r="H2773" s="242"/>
      <c r="I2773"/>
      <c r="J2773"/>
      <c r="K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  <c r="EP2773"/>
      <c r="EQ2773"/>
    </row>
    <row r="2774" spans="2:147" s="9" customFormat="1" x14ac:dyDescent="0.2">
      <c r="B2774"/>
      <c r="C2774"/>
      <c r="D2774" s="65"/>
      <c r="E2774" s="65"/>
      <c r="F2774" s="8"/>
      <c r="G2774" s="241"/>
      <c r="H2774" s="242"/>
      <c r="I2774"/>
      <c r="J2774"/>
      <c r="K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  <c r="EP2774"/>
      <c r="EQ2774"/>
    </row>
    <row r="2775" spans="2:147" s="9" customFormat="1" x14ac:dyDescent="0.2">
      <c r="B2775"/>
      <c r="C2775"/>
      <c r="D2775" s="65"/>
      <c r="E2775" s="65"/>
      <c r="F2775" s="8"/>
      <c r="G2775" s="241"/>
      <c r="H2775" s="242"/>
      <c r="I2775"/>
      <c r="J2775"/>
      <c r="K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  <c r="EP2775"/>
      <c r="EQ2775"/>
    </row>
    <row r="2776" spans="2:147" s="9" customFormat="1" x14ac:dyDescent="0.2">
      <c r="B2776"/>
      <c r="C2776"/>
      <c r="D2776" s="65"/>
      <c r="E2776" s="65"/>
      <c r="F2776" s="8"/>
      <c r="G2776" s="241"/>
      <c r="H2776" s="242"/>
      <c r="I2776"/>
      <c r="J2776"/>
      <c r="K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  <c r="EP2776"/>
      <c r="EQ2776"/>
    </row>
    <row r="2777" spans="2:147" s="9" customFormat="1" x14ac:dyDescent="0.2">
      <c r="B2777"/>
      <c r="C2777"/>
      <c r="D2777" s="65"/>
      <c r="E2777" s="65"/>
      <c r="F2777" s="8"/>
      <c r="G2777" s="241"/>
      <c r="H2777" s="242"/>
      <c r="I2777"/>
      <c r="J2777"/>
      <c r="K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/>
      <c r="EQ2777"/>
    </row>
    <row r="2778" spans="2:147" s="9" customFormat="1" x14ac:dyDescent="0.2">
      <c r="B2778"/>
      <c r="C2778"/>
      <c r="D2778" s="65"/>
      <c r="E2778" s="65"/>
      <c r="F2778" s="8"/>
      <c r="G2778" s="241"/>
      <c r="H2778" s="242"/>
      <c r="I2778"/>
      <c r="J2778"/>
      <c r="K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/>
      <c r="EQ2778"/>
    </row>
    <row r="2779" spans="2:147" s="9" customFormat="1" x14ac:dyDescent="0.2">
      <c r="B2779"/>
      <c r="C2779"/>
      <c r="D2779" s="65"/>
      <c r="E2779" s="65"/>
      <c r="F2779" s="8"/>
      <c r="G2779" s="241"/>
      <c r="H2779" s="242"/>
      <c r="I2779"/>
      <c r="J2779"/>
      <c r="K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/>
      <c r="EQ2779"/>
    </row>
    <row r="2780" spans="2:147" s="9" customFormat="1" x14ac:dyDescent="0.2">
      <c r="B2780"/>
      <c r="C2780"/>
      <c r="D2780" s="65"/>
      <c r="E2780" s="65"/>
      <c r="F2780" s="8"/>
      <c r="G2780" s="241"/>
      <c r="H2780" s="242"/>
      <c r="I2780"/>
      <c r="J2780"/>
      <c r="K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</row>
    <row r="2781" spans="2:147" s="9" customFormat="1" x14ac:dyDescent="0.2">
      <c r="B2781"/>
      <c r="C2781"/>
      <c r="D2781" s="65"/>
      <c r="E2781" s="65"/>
      <c r="F2781" s="8"/>
      <c r="G2781" s="241"/>
      <c r="H2781" s="242"/>
      <c r="I2781"/>
      <c r="J2781"/>
      <c r="K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  <c r="EP2781"/>
      <c r="EQ2781"/>
    </row>
    <row r="2782" spans="2:147" s="9" customFormat="1" x14ac:dyDescent="0.2">
      <c r="B2782"/>
      <c r="C2782"/>
      <c r="D2782" s="65"/>
      <c r="E2782" s="65"/>
      <c r="F2782" s="8"/>
      <c r="G2782" s="241"/>
      <c r="H2782" s="242"/>
      <c r="I2782"/>
      <c r="J2782"/>
      <c r="K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  <c r="EP2782"/>
      <c r="EQ2782"/>
    </row>
    <row r="2783" spans="2:147" s="9" customFormat="1" x14ac:dyDescent="0.2">
      <c r="B2783"/>
      <c r="C2783"/>
      <c r="D2783" s="65"/>
      <c r="E2783" s="65"/>
      <c r="F2783" s="8"/>
      <c r="G2783" s="241"/>
      <c r="H2783" s="242"/>
      <c r="I2783"/>
      <c r="J2783"/>
      <c r="K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  <c r="EP2783"/>
      <c r="EQ2783"/>
    </row>
    <row r="2784" spans="2:147" s="9" customFormat="1" x14ac:dyDescent="0.2">
      <c r="B2784"/>
      <c r="C2784"/>
      <c r="D2784" s="65"/>
      <c r="E2784" s="65"/>
      <c r="F2784" s="8"/>
      <c r="G2784" s="241"/>
      <c r="H2784" s="242"/>
      <c r="I2784"/>
      <c r="J2784"/>
      <c r="K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/>
      <c r="EI2784"/>
      <c r="EJ2784"/>
      <c r="EK2784"/>
      <c r="EL2784"/>
      <c r="EM2784"/>
      <c r="EN2784"/>
      <c r="EO2784"/>
      <c r="EP2784"/>
      <c r="EQ2784"/>
    </row>
    <row r="2785" spans="2:147" s="9" customFormat="1" x14ac:dyDescent="0.2">
      <c r="B2785"/>
      <c r="C2785"/>
      <c r="D2785" s="65"/>
      <c r="E2785" s="65"/>
      <c r="F2785" s="8"/>
      <c r="G2785" s="241"/>
      <c r="H2785" s="242"/>
      <c r="I2785"/>
      <c r="J2785"/>
      <c r="K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/>
      <c r="EI2785"/>
      <c r="EJ2785"/>
      <c r="EK2785"/>
      <c r="EL2785"/>
      <c r="EM2785"/>
      <c r="EN2785"/>
      <c r="EO2785"/>
      <c r="EP2785"/>
      <c r="EQ2785"/>
    </row>
    <row r="2786" spans="2:147" s="9" customFormat="1" x14ac:dyDescent="0.2">
      <c r="B2786"/>
      <c r="C2786"/>
      <c r="D2786" s="65"/>
      <c r="E2786" s="65"/>
      <c r="F2786" s="8"/>
      <c r="G2786" s="241"/>
      <c r="H2786" s="242"/>
      <c r="I2786"/>
      <c r="J2786"/>
      <c r="K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/>
      <c r="EI2786"/>
      <c r="EJ2786"/>
      <c r="EK2786"/>
      <c r="EL2786"/>
      <c r="EM2786"/>
      <c r="EN2786"/>
      <c r="EO2786"/>
      <c r="EP2786"/>
      <c r="EQ2786"/>
    </row>
    <row r="2787" spans="2:147" s="9" customFormat="1" x14ac:dyDescent="0.2">
      <c r="B2787"/>
      <c r="C2787"/>
      <c r="D2787" s="65"/>
      <c r="E2787" s="65"/>
      <c r="F2787" s="8"/>
      <c r="G2787" s="241"/>
      <c r="H2787" s="242"/>
      <c r="I2787"/>
      <c r="J2787"/>
      <c r="K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/>
      <c r="EI2787"/>
      <c r="EJ2787"/>
      <c r="EK2787"/>
      <c r="EL2787"/>
      <c r="EM2787"/>
      <c r="EN2787"/>
      <c r="EO2787"/>
      <c r="EP2787"/>
      <c r="EQ2787"/>
    </row>
    <row r="2788" spans="2:147" s="9" customFormat="1" x14ac:dyDescent="0.2">
      <c r="B2788"/>
      <c r="C2788"/>
      <c r="D2788" s="65"/>
      <c r="E2788" s="65"/>
      <c r="F2788" s="8"/>
      <c r="G2788" s="241"/>
      <c r="H2788" s="242"/>
      <c r="I2788"/>
      <c r="J2788"/>
      <c r="K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/>
      <c r="EI2788"/>
      <c r="EJ2788"/>
      <c r="EK2788"/>
      <c r="EL2788"/>
      <c r="EM2788"/>
      <c r="EN2788"/>
      <c r="EO2788"/>
      <c r="EP2788"/>
      <c r="EQ2788"/>
    </row>
    <row r="2789" spans="2:147" s="9" customFormat="1" x14ac:dyDescent="0.2">
      <c r="B2789"/>
      <c r="C2789"/>
      <c r="D2789" s="65"/>
      <c r="E2789" s="65"/>
      <c r="F2789" s="8"/>
      <c r="G2789" s="241"/>
      <c r="H2789" s="242"/>
      <c r="I2789"/>
      <c r="J2789"/>
      <c r="K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  <c r="EP2789"/>
      <c r="EQ2789"/>
    </row>
    <row r="2790" spans="2:147" s="9" customFormat="1" x14ac:dyDescent="0.2">
      <c r="B2790"/>
      <c r="C2790"/>
      <c r="D2790" s="65"/>
      <c r="E2790" s="65"/>
      <c r="F2790" s="8"/>
      <c r="G2790" s="241"/>
      <c r="H2790" s="242"/>
      <c r="I2790"/>
      <c r="J2790"/>
      <c r="K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  <c r="EP2790"/>
      <c r="EQ2790"/>
    </row>
    <row r="2791" spans="2:147" s="9" customFormat="1" x14ac:dyDescent="0.2">
      <c r="B2791"/>
      <c r="C2791"/>
      <c r="D2791" s="65"/>
      <c r="E2791" s="65"/>
      <c r="F2791" s="8"/>
      <c r="G2791" s="241"/>
      <c r="H2791" s="242"/>
      <c r="I2791"/>
      <c r="J2791"/>
      <c r="K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</row>
    <row r="2792" spans="2:147" s="9" customFormat="1" x14ac:dyDescent="0.2">
      <c r="B2792"/>
      <c r="C2792"/>
      <c r="D2792" s="65"/>
      <c r="E2792" s="65"/>
      <c r="F2792" s="8"/>
      <c r="G2792" s="241"/>
      <c r="H2792" s="242"/>
      <c r="I2792"/>
      <c r="J2792"/>
      <c r="K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/>
      <c r="EQ2792"/>
    </row>
    <row r="2793" spans="2:147" s="9" customFormat="1" x14ac:dyDescent="0.2">
      <c r="B2793"/>
      <c r="C2793"/>
      <c r="D2793" s="65"/>
      <c r="E2793" s="65"/>
      <c r="F2793" s="8"/>
      <c r="G2793" s="241"/>
      <c r="H2793" s="242"/>
      <c r="I2793"/>
      <c r="J2793"/>
      <c r="K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/>
      <c r="EQ2793"/>
    </row>
    <row r="2794" spans="2:147" s="9" customFormat="1" x14ac:dyDescent="0.2">
      <c r="B2794"/>
      <c r="C2794"/>
      <c r="D2794" s="65"/>
      <c r="E2794" s="65"/>
      <c r="F2794" s="8"/>
      <c r="G2794" s="241"/>
      <c r="H2794" s="242"/>
      <c r="I2794"/>
      <c r="J2794"/>
      <c r="K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</row>
    <row r="2795" spans="2:147" s="9" customFormat="1" x14ac:dyDescent="0.2">
      <c r="B2795"/>
      <c r="C2795"/>
      <c r="D2795" s="65"/>
      <c r="E2795" s="65"/>
      <c r="F2795" s="8"/>
      <c r="G2795" s="241"/>
      <c r="H2795" s="242"/>
      <c r="I2795"/>
      <c r="J2795"/>
      <c r="K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</row>
    <row r="2796" spans="2:147" s="9" customFormat="1" x14ac:dyDescent="0.2">
      <c r="B2796"/>
      <c r="C2796"/>
      <c r="D2796" s="65"/>
      <c r="E2796" s="65"/>
      <c r="F2796" s="8"/>
      <c r="G2796" s="241"/>
      <c r="H2796" s="242"/>
      <c r="I2796"/>
      <c r="J2796"/>
      <c r="K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  <c r="EP2796"/>
      <c r="EQ2796"/>
    </row>
    <row r="2797" spans="2:147" s="9" customFormat="1" x14ac:dyDescent="0.2">
      <c r="B2797"/>
      <c r="C2797"/>
      <c r="D2797" s="65"/>
      <c r="E2797" s="65"/>
      <c r="F2797" s="8"/>
      <c r="G2797" s="241"/>
      <c r="H2797" s="242"/>
      <c r="I2797"/>
      <c r="J2797"/>
      <c r="K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/>
      <c r="EQ2797"/>
    </row>
    <row r="2798" spans="2:147" s="9" customFormat="1" x14ac:dyDescent="0.2">
      <c r="B2798"/>
      <c r="C2798"/>
      <c r="D2798" s="65"/>
      <c r="E2798" s="65"/>
      <c r="F2798" s="8"/>
      <c r="G2798" s="241"/>
      <c r="H2798" s="242"/>
      <c r="I2798"/>
      <c r="J2798"/>
      <c r="K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/>
      <c r="EQ2798"/>
    </row>
    <row r="2799" spans="2:147" s="9" customFormat="1" x14ac:dyDescent="0.2">
      <c r="B2799"/>
      <c r="C2799"/>
      <c r="D2799" s="65"/>
      <c r="E2799" s="65"/>
      <c r="F2799" s="8"/>
      <c r="G2799" s="241"/>
      <c r="H2799" s="242"/>
      <c r="I2799"/>
      <c r="J2799"/>
      <c r="K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  <c r="EP2799"/>
      <c r="EQ2799"/>
    </row>
    <row r="2800" spans="2:147" s="9" customFormat="1" x14ac:dyDescent="0.2">
      <c r="B2800"/>
      <c r="C2800"/>
      <c r="D2800" s="65"/>
      <c r="E2800" s="65"/>
      <c r="F2800" s="8"/>
      <c r="G2800" s="241"/>
      <c r="H2800" s="242"/>
      <c r="I2800"/>
      <c r="J2800"/>
      <c r="K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  <c r="EP2800"/>
      <c r="EQ2800"/>
    </row>
    <row r="2801" spans="2:147" s="9" customFormat="1" x14ac:dyDescent="0.2">
      <c r="B2801"/>
      <c r="C2801"/>
      <c r="D2801" s="65"/>
      <c r="E2801" s="65"/>
      <c r="F2801" s="8"/>
      <c r="G2801" s="241"/>
      <c r="H2801" s="242"/>
      <c r="I2801"/>
      <c r="J2801"/>
      <c r="K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  <c r="EP2801"/>
      <c r="EQ2801"/>
    </row>
    <row r="2802" spans="2:147" s="9" customFormat="1" x14ac:dyDescent="0.2">
      <c r="B2802"/>
      <c r="C2802"/>
      <c r="D2802" s="65"/>
      <c r="E2802" s="65"/>
      <c r="F2802" s="8"/>
      <c r="G2802" s="241"/>
      <c r="H2802" s="242"/>
      <c r="I2802"/>
      <c r="J2802"/>
      <c r="K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  <c r="EP2802"/>
      <c r="EQ2802"/>
    </row>
    <row r="2803" spans="2:147" s="9" customFormat="1" x14ac:dyDescent="0.2">
      <c r="B2803"/>
      <c r="C2803"/>
      <c r="D2803" s="65"/>
      <c r="E2803" s="65"/>
      <c r="F2803" s="8"/>
      <c r="G2803" s="241"/>
      <c r="H2803" s="242"/>
      <c r="I2803"/>
      <c r="J2803"/>
      <c r="K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</row>
    <row r="2804" spans="2:147" s="9" customFormat="1" x14ac:dyDescent="0.2">
      <c r="B2804"/>
      <c r="C2804"/>
      <c r="D2804" s="65"/>
      <c r="E2804" s="65"/>
      <c r="F2804" s="8"/>
      <c r="G2804" s="241"/>
      <c r="H2804" s="242"/>
      <c r="I2804"/>
      <c r="J2804"/>
      <c r="K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  <c r="EP2804"/>
      <c r="EQ2804"/>
    </row>
    <row r="2805" spans="2:147" s="9" customFormat="1" x14ac:dyDescent="0.2">
      <c r="B2805"/>
      <c r="C2805"/>
      <c r="D2805" s="65"/>
      <c r="E2805" s="65"/>
      <c r="F2805" s="8"/>
      <c r="G2805" s="241"/>
      <c r="H2805" s="242"/>
      <c r="I2805"/>
      <c r="J2805"/>
      <c r="K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</row>
    <row r="2806" spans="2:147" s="9" customFormat="1" x14ac:dyDescent="0.2">
      <c r="B2806"/>
      <c r="C2806"/>
      <c r="D2806" s="65"/>
      <c r="E2806" s="65"/>
      <c r="F2806" s="8"/>
      <c r="G2806" s="241"/>
      <c r="H2806" s="242"/>
      <c r="I2806"/>
      <c r="J2806"/>
      <c r="K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</row>
    <row r="2807" spans="2:147" s="9" customFormat="1" x14ac:dyDescent="0.2">
      <c r="B2807"/>
      <c r="C2807"/>
      <c r="D2807" s="65"/>
      <c r="E2807" s="65"/>
      <c r="F2807" s="8"/>
      <c r="G2807" s="241"/>
      <c r="H2807" s="242"/>
      <c r="I2807"/>
      <c r="J2807"/>
      <c r="K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  <c r="EP2807"/>
      <c r="EQ2807"/>
    </row>
    <row r="2808" spans="2:147" s="9" customFormat="1" x14ac:dyDescent="0.2">
      <c r="B2808"/>
      <c r="C2808"/>
      <c r="D2808" s="65"/>
      <c r="E2808" s="65"/>
      <c r="F2808" s="8"/>
      <c r="G2808" s="241"/>
      <c r="H2808" s="242"/>
      <c r="I2808"/>
      <c r="J2808"/>
      <c r="K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  <c r="EP2808"/>
      <c r="EQ2808"/>
    </row>
    <row r="2809" spans="2:147" s="9" customFormat="1" x14ac:dyDescent="0.2">
      <c r="B2809"/>
      <c r="C2809"/>
      <c r="D2809" s="65"/>
      <c r="E2809" s="65"/>
      <c r="F2809" s="8"/>
      <c r="G2809" s="241"/>
      <c r="H2809" s="242"/>
      <c r="I2809"/>
      <c r="J2809"/>
      <c r="K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  <c r="EP2809"/>
      <c r="EQ2809"/>
    </row>
    <row r="2810" spans="2:147" s="9" customFormat="1" x14ac:dyDescent="0.2">
      <c r="B2810"/>
      <c r="C2810"/>
      <c r="D2810" s="65"/>
      <c r="E2810" s="65"/>
      <c r="F2810" s="8"/>
      <c r="G2810" s="241"/>
      <c r="H2810" s="242"/>
      <c r="I2810"/>
      <c r="J2810"/>
      <c r="K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</row>
    <row r="2811" spans="2:147" s="9" customFormat="1" x14ac:dyDescent="0.2">
      <c r="B2811"/>
      <c r="C2811"/>
      <c r="D2811" s="65"/>
      <c r="E2811" s="65"/>
      <c r="F2811" s="8"/>
      <c r="G2811" s="241"/>
      <c r="H2811" s="242"/>
      <c r="I2811"/>
      <c r="J2811"/>
      <c r="K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/>
      <c r="EQ2811"/>
    </row>
    <row r="2812" spans="2:147" s="9" customFormat="1" x14ac:dyDescent="0.2">
      <c r="B2812"/>
      <c r="C2812"/>
      <c r="D2812" s="65"/>
      <c r="E2812" s="65"/>
      <c r="F2812" s="8"/>
      <c r="G2812" s="241"/>
      <c r="H2812" s="242"/>
      <c r="I2812"/>
      <c r="J2812"/>
      <c r="K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/>
      <c r="EQ2812"/>
    </row>
    <row r="2813" spans="2:147" s="9" customFormat="1" x14ac:dyDescent="0.2">
      <c r="B2813"/>
      <c r="C2813"/>
      <c r="D2813" s="65"/>
      <c r="E2813" s="65"/>
      <c r="F2813" s="8"/>
      <c r="G2813" s="241"/>
      <c r="H2813" s="242"/>
      <c r="I2813"/>
      <c r="J2813"/>
      <c r="K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/>
      <c r="EQ2813"/>
    </row>
    <row r="2814" spans="2:147" s="9" customFormat="1" x14ac:dyDescent="0.2">
      <c r="B2814"/>
      <c r="C2814"/>
      <c r="D2814" s="65"/>
      <c r="E2814" s="65"/>
      <c r="F2814" s="8"/>
      <c r="G2814" s="241"/>
      <c r="H2814" s="242"/>
      <c r="I2814"/>
      <c r="J2814"/>
      <c r="K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/>
      <c r="EQ2814"/>
    </row>
    <row r="2815" spans="2:147" s="9" customFormat="1" x14ac:dyDescent="0.2">
      <c r="B2815"/>
      <c r="C2815"/>
      <c r="D2815" s="65"/>
      <c r="E2815" s="65"/>
      <c r="F2815" s="8"/>
      <c r="G2815" s="241"/>
      <c r="H2815" s="242"/>
      <c r="I2815"/>
      <c r="J2815"/>
      <c r="K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</row>
    <row r="2816" spans="2:147" s="9" customFormat="1" x14ac:dyDescent="0.2">
      <c r="B2816"/>
      <c r="C2816"/>
      <c r="D2816" s="65"/>
      <c r="E2816" s="65"/>
      <c r="F2816" s="8"/>
      <c r="G2816" s="241"/>
      <c r="H2816" s="242"/>
      <c r="I2816"/>
      <c r="J2816"/>
      <c r="K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</row>
    <row r="2817" spans="2:147" s="9" customFormat="1" x14ac:dyDescent="0.2">
      <c r="B2817"/>
      <c r="C2817"/>
      <c r="D2817" s="65"/>
      <c r="E2817" s="65"/>
      <c r="F2817" s="8"/>
      <c r="G2817" s="241"/>
      <c r="H2817" s="242"/>
      <c r="I2817"/>
      <c r="J2817"/>
      <c r="K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  <c r="EP2817"/>
      <c r="EQ2817"/>
    </row>
    <row r="2818" spans="2:147" s="9" customFormat="1" x14ac:dyDescent="0.2">
      <c r="B2818"/>
      <c r="C2818"/>
      <c r="D2818" s="65"/>
      <c r="E2818" s="65"/>
      <c r="F2818" s="8"/>
      <c r="G2818" s="241"/>
      <c r="H2818" s="242"/>
      <c r="I2818"/>
      <c r="J2818"/>
      <c r="K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/>
      <c r="EQ2818"/>
    </row>
    <row r="2819" spans="2:147" s="9" customFormat="1" x14ac:dyDescent="0.2">
      <c r="B2819"/>
      <c r="C2819"/>
      <c r="D2819" s="65"/>
      <c r="E2819" s="65"/>
      <c r="F2819" s="8"/>
      <c r="G2819" s="241"/>
      <c r="H2819" s="242"/>
      <c r="I2819"/>
      <c r="J2819"/>
      <c r="K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  <c r="EP2819"/>
      <c r="EQ2819"/>
    </row>
    <row r="2820" spans="2:147" s="9" customFormat="1" x14ac:dyDescent="0.2">
      <c r="B2820"/>
      <c r="C2820"/>
      <c r="D2820" s="65"/>
      <c r="E2820" s="65"/>
      <c r="F2820" s="8"/>
      <c r="G2820" s="241"/>
      <c r="H2820" s="242"/>
      <c r="I2820"/>
      <c r="J2820"/>
      <c r="K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  <c r="EP2820"/>
      <c r="EQ2820"/>
    </row>
    <row r="2821" spans="2:147" s="9" customFormat="1" x14ac:dyDescent="0.2">
      <c r="B2821"/>
      <c r="C2821"/>
      <c r="D2821" s="65"/>
      <c r="E2821" s="65"/>
      <c r="F2821" s="8"/>
      <c r="G2821" s="241"/>
      <c r="H2821" s="242"/>
      <c r="I2821"/>
      <c r="J2821"/>
      <c r="K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/>
      <c r="EQ2821"/>
    </row>
    <row r="2822" spans="2:147" s="9" customFormat="1" x14ac:dyDescent="0.2">
      <c r="B2822"/>
      <c r="C2822"/>
      <c r="D2822" s="65"/>
      <c r="E2822" s="65"/>
      <c r="F2822" s="8"/>
      <c r="G2822" s="241"/>
      <c r="H2822" s="242"/>
      <c r="I2822"/>
      <c r="J2822"/>
      <c r="K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/>
      <c r="EQ2822"/>
    </row>
    <row r="2823" spans="2:147" s="9" customFormat="1" x14ac:dyDescent="0.2">
      <c r="B2823"/>
      <c r="C2823"/>
      <c r="D2823" s="65"/>
      <c r="E2823" s="65"/>
      <c r="F2823" s="8"/>
      <c r="G2823" s="241"/>
      <c r="H2823" s="242"/>
      <c r="I2823"/>
      <c r="J2823"/>
      <c r="K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</row>
    <row r="2824" spans="2:147" s="9" customFormat="1" x14ac:dyDescent="0.2">
      <c r="B2824"/>
      <c r="C2824"/>
      <c r="D2824" s="65"/>
      <c r="E2824" s="65"/>
      <c r="F2824" s="8"/>
      <c r="G2824" s="241"/>
      <c r="H2824" s="242"/>
      <c r="I2824"/>
      <c r="J2824"/>
      <c r="K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  <c r="EP2824"/>
      <c r="EQ2824"/>
    </row>
    <row r="2825" spans="2:147" s="9" customFormat="1" x14ac:dyDescent="0.2">
      <c r="B2825"/>
      <c r="C2825"/>
      <c r="D2825" s="65"/>
      <c r="E2825" s="65"/>
      <c r="F2825" s="8"/>
      <c r="G2825" s="241"/>
      <c r="H2825" s="242"/>
      <c r="I2825"/>
      <c r="J2825"/>
      <c r="K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  <c r="EP2825"/>
      <c r="EQ2825"/>
    </row>
    <row r="2826" spans="2:147" s="9" customFormat="1" x14ac:dyDescent="0.2">
      <c r="B2826"/>
      <c r="C2826"/>
      <c r="D2826" s="65"/>
      <c r="E2826" s="65"/>
      <c r="F2826" s="8"/>
      <c r="G2826" s="241"/>
      <c r="H2826" s="242"/>
      <c r="I2826"/>
      <c r="J2826"/>
      <c r="K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  <c r="EP2826"/>
      <c r="EQ2826"/>
    </row>
    <row r="2827" spans="2:147" s="9" customFormat="1" x14ac:dyDescent="0.2">
      <c r="B2827"/>
      <c r="C2827"/>
      <c r="D2827" s="65"/>
      <c r="E2827" s="65"/>
      <c r="F2827" s="8"/>
      <c r="G2827" s="241"/>
      <c r="H2827" s="242"/>
      <c r="I2827"/>
      <c r="J2827"/>
      <c r="K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</row>
    <row r="2828" spans="2:147" s="9" customFormat="1" x14ac:dyDescent="0.2">
      <c r="B2828"/>
      <c r="C2828"/>
      <c r="D2828" s="65"/>
      <c r="E2828" s="65"/>
      <c r="F2828" s="8"/>
      <c r="G2828" s="241"/>
      <c r="H2828" s="242"/>
      <c r="I2828"/>
      <c r="J2828"/>
      <c r="K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  <c r="EP2828"/>
      <c r="EQ2828"/>
    </row>
    <row r="2829" spans="2:147" s="9" customFormat="1" x14ac:dyDescent="0.2">
      <c r="B2829"/>
      <c r="C2829"/>
      <c r="D2829" s="65"/>
      <c r="E2829" s="65"/>
      <c r="F2829" s="8"/>
      <c r="G2829" s="241"/>
      <c r="H2829" s="242"/>
      <c r="I2829"/>
      <c r="J2829"/>
      <c r="K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  <c r="EP2829"/>
      <c r="EQ2829"/>
    </row>
    <row r="2830" spans="2:147" s="9" customFormat="1" x14ac:dyDescent="0.2">
      <c r="B2830"/>
      <c r="C2830"/>
      <c r="D2830" s="65"/>
      <c r="E2830" s="65"/>
      <c r="F2830" s="8"/>
      <c r="G2830" s="241"/>
      <c r="H2830" s="242"/>
      <c r="I2830"/>
      <c r="J2830"/>
      <c r="K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  <c r="EP2830"/>
      <c r="EQ2830"/>
    </row>
    <row r="2831" spans="2:147" s="9" customFormat="1" x14ac:dyDescent="0.2">
      <c r="B2831"/>
      <c r="C2831"/>
      <c r="D2831" s="65"/>
      <c r="E2831" s="65"/>
      <c r="F2831" s="8"/>
      <c r="G2831" s="241"/>
      <c r="H2831" s="242"/>
      <c r="I2831"/>
      <c r="J2831"/>
      <c r="K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  <c r="EP2831"/>
      <c r="EQ2831"/>
    </row>
    <row r="2832" spans="2:147" s="9" customFormat="1" x14ac:dyDescent="0.2">
      <c r="B2832"/>
      <c r="C2832"/>
      <c r="D2832" s="65"/>
      <c r="E2832" s="65"/>
      <c r="F2832" s="8"/>
      <c r="G2832" s="241"/>
      <c r="H2832" s="242"/>
      <c r="I2832"/>
      <c r="J2832"/>
      <c r="K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  <c r="EP2832"/>
      <c r="EQ2832"/>
    </row>
    <row r="2833" spans="2:147" s="9" customFormat="1" x14ac:dyDescent="0.2">
      <c r="B2833"/>
      <c r="C2833"/>
      <c r="D2833" s="65"/>
      <c r="E2833" s="65"/>
      <c r="F2833" s="8"/>
      <c r="G2833" s="241"/>
      <c r="H2833" s="242"/>
      <c r="I2833"/>
      <c r="J2833"/>
      <c r="K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  <c r="EP2833"/>
      <c r="EQ2833"/>
    </row>
    <row r="2834" spans="2:147" s="9" customFormat="1" x14ac:dyDescent="0.2">
      <c r="B2834"/>
      <c r="C2834"/>
      <c r="D2834" s="65"/>
      <c r="E2834" s="65"/>
      <c r="F2834" s="8"/>
      <c r="G2834" s="241"/>
      <c r="H2834" s="242"/>
      <c r="I2834"/>
      <c r="J2834"/>
      <c r="K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</row>
    <row r="2835" spans="2:147" s="9" customFormat="1" x14ac:dyDescent="0.2">
      <c r="B2835"/>
      <c r="C2835"/>
      <c r="D2835" s="65"/>
      <c r="E2835" s="65"/>
      <c r="F2835" s="8"/>
      <c r="G2835" s="241"/>
      <c r="H2835" s="242"/>
      <c r="I2835"/>
      <c r="J2835"/>
      <c r="K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  <c r="EP2835"/>
      <c r="EQ2835"/>
    </row>
    <row r="2836" spans="2:147" s="9" customFormat="1" x14ac:dyDescent="0.2">
      <c r="B2836"/>
      <c r="C2836"/>
      <c r="D2836" s="65"/>
      <c r="E2836" s="65"/>
      <c r="F2836" s="8"/>
      <c r="G2836" s="241"/>
      <c r="H2836" s="242"/>
      <c r="I2836"/>
      <c r="J2836"/>
      <c r="K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  <c r="EP2836"/>
      <c r="EQ2836"/>
    </row>
    <row r="2837" spans="2:147" s="9" customFormat="1" x14ac:dyDescent="0.2">
      <c r="B2837"/>
      <c r="C2837"/>
      <c r="D2837" s="65"/>
      <c r="E2837" s="65"/>
      <c r="F2837" s="8"/>
      <c r="G2837" s="241"/>
      <c r="H2837" s="242"/>
      <c r="I2837"/>
      <c r="J2837"/>
      <c r="K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  <c r="EP2837"/>
      <c r="EQ2837"/>
    </row>
    <row r="2838" spans="2:147" s="9" customFormat="1" x14ac:dyDescent="0.2">
      <c r="B2838"/>
      <c r="C2838"/>
      <c r="D2838" s="65"/>
      <c r="E2838" s="65"/>
      <c r="F2838" s="8"/>
      <c r="G2838" s="241"/>
      <c r="H2838" s="242"/>
      <c r="I2838"/>
      <c r="J2838"/>
      <c r="K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  <c r="EP2838"/>
      <c r="EQ2838"/>
    </row>
    <row r="2839" spans="2:147" s="9" customFormat="1" x14ac:dyDescent="0.2">
      <c r="B2839"/>
      <c r="C2839"/>
      <c r="D2839" s="65"/>
      <c r="E2839" s="65"/>
      <c r="F2839" s="8"/>
      <c r="G2839" s="241"/>
      <c r="H2839" s="242"/>
      <c r="I2839"/>
      <c r="J2839"/>
      <c r="K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  <c r="EP2839"/>
      <c r="EQ2839"/>
    </row>
    <row r="2840" spans="2:147" s="9" customFormat="1" x14ac:dyDescent="0.2">
      <c r="B2840"/>
      <c r="C2840"/>
      <c r="D2840" s="65"/>
      <c r="E2840" s="65"/>
      <c r="F2840" s="8"/>
      <c r="G2840" s="241"/>
      <c r="H2840" s="242"/>
      <c r="I2840"/>
      <c r="J2840"/>
      <c r="K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  <c r="EP2840"/>
      <c r="EQ2840"/>
    </row>
    <row r="2841" spans="2:147" s="9" customFormat="1" x14ac:dyDescent="0.2">
      <c r="B2841"/>
      <c r="C2841"/>
      <c r="D2841" s="65"/>
      <c r="E2841" s="65"/>
      <c r="F2841" s="8"/>
      <c r="G2841" s="241"/>
      <c r="H2841" s="242"/>
      <c r="I2841"/>
      <c r="J2841"/>
      <c r="K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  <c r="EP2841"/>
      <c r="EQ2841"/>
    </row>
    <row r="2842" spans="2:147" s="9" customFormat="1" x14ac:dyDescent="0.2">
      <c r="B2842"/>
      <c r="C2842"/>
      <c r="D2842" s="65"/>
      <c r="E2842" s="65"/>
      <c r="F2842" s="8"/>
      <c r="G2842" s="241"/>
      <c r="H2842" s="242"/>
      <c r="I2842"/>
      <c r="J2842"/>
      <c r="K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  <c r="EP2842"/>
      <c r="EQ2842"/>
    </row>
    <row r="2843" spans="2:147" s="9" customFormat="1" x14ac:dyDescent="0.2">
      <c r="B2843"/>
      <c r="C2843"/>
      <c r="D2843" s="65"/>
      <c r="E2843" s="65"/>
      <c r="F2843" s="8"/>
      <c r="G2843" s="241"/>
      <c r="H2843" s="242"/>
      <c r="I2843"/>
      <c r="J2843"/>
      <c r="K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  <c r="EP2843"/>
      <c r="EQ2843"/>
    </row>
    <row r="2844" spans="2:147" s="9" customFormat="1" x14ac:dyDescent="0.2">
      <c r="B2844"/>
      <c r="C2844"/>
      <c r="D2844" s="65"/>
      <c r="E2844" s="65"/>
      <c r="F2844" s="8"/>
      <c r="G2844" s="241"/>
      <c r="H2844" s="242"/>
      <c r="I2844"/>
      <c r="J2844"/>
      <c r="K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  <c r="EP2844"/>
      <c r="EQ2844"/>
    </row>
    <row r="2845" spans="2:147" s="9" customFormat="1" x14ac:dyDescent="0.2">
      <c r="B2845"/>
      <c r="C2845"/>
      <c r="D2845" s="65"/>
      <c r="E2845" s="65"/>
      <c r="F2845" s="8"/>
      <c r="G2845" s="241"/>
      <c r="H2845" s="242"/>
      <c r="I2845"/>
      <c r="J2845"/>
      <c r="K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/>
      <c r="EQ2845"/>
    </row>
    <row r="2846" spans="2:147" s="9" customFormat="1" x14ac:dyDescent="0.2">
      <c r="B2846"/>
      <c r="C2846"/>
      <c r="D2846" s="65"/>
      <c r="E2846" s="65"/>
      <c r="F2846" s="8"/>
      <c r="G2846" s="241"/>
      <c r="H2846" s="242"/>
      <c r="I2846"/>
      <c r="J2846"/>
      <c r="K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</row>
    <row r="2847" spans="2:147" s="9" customFormat="1" x14ac:dyDescent="0.2">
      <c r="B2847"/>
      <c r="C2847"/>
      <c r="D2847" s="65"/>
      <c r="E2847" s="65"/>
      <c r="F2847" s="8"/>
      <c r="G2847" s="241"/>
      <c r="H2847" s="242"/>
      <c r="I2847"/>
      <c r="J2847"/>
      <c r="K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</row>
    <row r="2848" spans="2:147" s="9" customFormat="1" x14ac:dyDescent="0.2">
      <c r="B2848"/>
      <c r="C2848"/>
      <c r="D2848" s="65"/>
      <c r="E2848" s="65"/>
      <c r="F2848" s="8"/>
      <c r="G2848" s="241"/>
      <c r="H2848" s="242"/>
      <c r="I2848"/>
      <c r="J2848"/>
      <c r="K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</row>
    <row r="2849" spans="2:147" s="9" customFormat="1" x14ac:dyDescent="0.2">
      <c r="B2849"/>
      <c r="C2849"/>
      <c r="D2849" s="65"/>
      <c r="E2849" s="65"/>
      <c r="F2849" s="8"/>
      <c r="G2849" s="241"/>
      <c r="H2849" s="242"/>
      <c r="I2849"/>
      <c r="J2849"/>
      <c r="K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/>
      <c r="EQ2849"/>
    </row>
    <row r="2850" spans="2:147" s="9" customFormat="1" x14ac:dyDescent="0.2">
      <c r="B2850"/>
      <c r="C2850"/>
      <c r="D2850" s="65"/>
      <c r="E2850" s="65"/>
      <c r="F2850" s="8"/>
      <c r="G2850" s="241"/>
      <c r="H2850" s="242"/>
      <c r="I2850"/>
      <c r="J2850"/>
      <c r="K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/>
      <c r="EQ2850"/>
    </row>
    <row r="2851" spans="2:147" s="9" customFormat="1" x14ac:dyDescent="0.2">
      <c r="B2851"/>
      <c r="C2851"/>
      <c r="D2851" s="65"/>
      <c r="E2851" s="65"/>
      <c r="F2851" s="8"/>
      <c r="G2851" s="241"/>
      <c r="H2851" s="242"/>
      <c r="I2851"/>
      <c r="J2851"/>
      <c r="K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  <c r="EP2851"/>
      <c r="EQ2851"/>
    </row>
    <row r="2852" spans="2:147" s="9" customFormat="1" x14ac:dyDescent="0.2">
      <c r="B2852"/>
      <c r="C2852"/>
      <c r="D2852" s="65"/>
      <c r="E2852" s="65"/>
      <c r="F2852" s="8"/>
      <c r="G2852" s="241"/>
      <c r="H2852" s="242"/>
      <c r="I2852"/>
      <c r="J2852"/>
      <c r="K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  <c r="EP2852"/>
      <c r="EQ2852"/>
    </row>
    <row r="2853" spans="2:147" s="9" customFormat="1" x14ac:dyDescent="0.2">
      <c r="B2853"/>
      <c r="C2853"/>
      <c r="D2853" s="65"/>
      <c r="E2853" s="65"/>
      <c r="F2853" s="8"/>
      <c r="G2853" s="241"/>
      <c r="H2853" s="242"/>
      <c r="I2853"/>
      <c r="J2853"/>
      <c r="K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  <c r="EP2853"/>
      <c r="EQ2853"/>
    </row>
    <row r="2854" spans="2:147" s="9" customFormat="1" x14ac:dyDescent="0.2">
      <c r="B2854"/>
      <c r="C2854"/>
      <c r="D2854" s="65"/>
      <c r="E2854" s="65"/>
      <c r="F2854" s="8"/>
      <c r="G2854" s="241"/>
      <c r="H2854" s="242"/>
      <c r="I2854"/>
      <c r="J2854"/>
      <c r="K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</row>
    <row r="2855" spans="2:147" s="9" customFormat="1" x14ac:dyDescent="0.2">
      <c r="B2855"/>
      <c r="C2855"/>
      <c r="D2855" s="65"/>
      <c r="E2855" s="65"/>
      <c r="F2855" s="8"/>
      <c r="G2855" s="241"/>
      <c r="H2855" s="242"/>
      <c r="I2855"/>
      <c r="J2855"/>
      <c r="K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  <c r="EP2855"/>
      <c r="EQ2855"/>
    </row>
    <row r="2856" spans="2:147" s="9" customFormat="1" x14ac:dyDescent="0.2">
      <c r="B2856"/>
      <c r="C2856"/>
      <c r="D2856" s="65"/>
      <c r="E2856" s="65"/>
      <c r="F2856" s="8"/>
      <c r="G2856" s="241"/>
      <c r="H2856" s="242"/>
      <c r="I2856"/>
      <c r="J2856"/>
      <c r="K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/>
      <c r="EQ2856"/>
    </row>
    <row r="2857" spans="2:147" s="9" customFormat="1" x14ac:dyDescent="0.2">
      <c r="B2857"/>
      <c r="C2857"/>
      <c r="D2857" s="65"/>
      <c r="E2857" s="65"/>
      <c r="F2857" s="8"/>
      <c r="G2857" s="241"/>
      <c r="H2857" s="242"/>
      <c r="I2857"/>
      <c r="J2857"/>
      <c r="K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  <c r="EP2857"/>
      <c r="EQ2857"/>
    </row>
    <row r="2858" spans="2:147" s="9" customFormat="1" x14ac:dyDescent="0.2">
      <c r="B2858"/>
      <c r="C2858"/>
      <c r="D2858" s="65"/>
      <c r="E2858" s="65"/>
      <c r="F2858" s="8"/>
      <c r="G2858" s="241"/>
      <c r="H2858" s="242"/>
      <c r="I2858"/>
      <c r="J2858"/>
      <c r="K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  <c r="EP2858"/>
      <c r="EQ2858"/>
    </row>
    <row r="2859" spans="2:147" s="9" customFormat="1" x14ac:dyDescent="0.2">
      <c r="B2859"/>
      <c r="C2859"/>
      <c r="D2859" s="65"/>
      <c r="E2859" s="65"/>
      <c r="F2859" s="8"/>
      <c r="G2859" s="241"/>
      <c r="H2859" s="242"/>
      <c r="I2859"/>
      <c r="J2859"/>
      <c r="K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  <c r="EP2859"/>
      <c r="EQ2859"/>
    </row>
    <row r="2860" spans="2:147" s="9" customFormat="1" x14ac:dyDescent="0.2">
      <c r="B2860"/>
      <c r="C2860"/>
      <c r="D2860" s="65"/>
      <c r="E2860" s="65"/>
      <c r="F2860" s="8"/>
      <c r="G2860" s="241"/>
      <c r="H2860" s="242"/>
      <c r="I2860"/>
      <c r="J2860"/>
      <c r="K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  <c r="EP2860"/>
      <c r="EQ2860"/>
    </row>
    <row r="2861" spans="2:147" s="9" customFormat="1" x14ac:dyDescent="0.2">
      <c r="B2861"/>
      <c r="C2861"/>
      <c r="D2861" s="65"/>
      <c r="E2861" s="65"/>
      <c r="F2861" s="8"/>
      <c r="G2861" s="241"/>
      <c r="H2861" s="242"/>
      <c r="I2861"/>
      <c r="J2861"/>
      <c r="K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  <c r="EP2861"/>
      <c r="EQ2861"/>
    </row>
    <row r="2862" spans="2:147" s="9" customFormat="1" x14ac:dyDescent="0.2">
      <c r="B2862"/>
      <c r="C2862"/>
      <c r="D2862" s="65"/>
      <c r="E2862" s="65"/>
      <c r="F2862" s="8"/>
      <c r="G2862" s="241"/>
      <c r="H2862" s="242"/>
      <c r="I2862"/>
      <c r="J2862"/>
      <c r="K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  <c r="EP2862"/>
      <c r="EQ2862"/>
    </row>
    <row r="2863" spans="2:147" s="9" customFormat="1" x14ac:dyDescent="0.2">
      <c r="B2863"/>
      <c r="C2863"/>
      <c r="D2863" s="65"/>
      <c r="E2863" s="65"/>
      <c r="F2863" s="8"/>
      <c r="G2863" s="241"/>
      <c r="H2863" s="242"/>
      <c r="I2863"/>
      <c r="J2863"/>
      <c r="K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  <c r="EP2863"/>
      <c r="EQ2863"/>
    </row>
    <row r="2864" spans="2:147" s="9" customFormat="1" x14ac:dyDescent="0.2">
      <c r="B2864"/>
      <c r="C2864"/>
      <c r="D2864" s="65"/>
      <c r="E2864" s="65"/>
      <c r="F2864" s="8"/>
      <c r="G2864" s="241"/>
      <c r="H2864" s="242"/>
      <c r="I2864"/>
      <c r="J2864"/>
      <c r="K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  <c r="EP2864"/>
      <c r="EQ2864"/>
    </row>
    <row r="2865" spans="2:147" s="9" customFormat="1" x14ac:dyDescent="0.2">
      <c r="B2865"/>
      <c r="C2865"/>
      <c r="D2865" s="65"/>
      <c r="E2865" s="65"/>
      <c r="F2865" s="8"/>
      <c r="G2865" s="241"/>
      <c r="H2865" s="242"/>
      <c r="I2865"/>
      <c r="J2865"/>
      <c r="K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</row>
    <row r="2866" spans="2:147" s="9" customFormat="1" x14ac:dyDescent="0.2">
      <c r="B2866"/>
      <c r="C2866"/>
      <c r="D2866" s="65"/>
      <c r="E2866" s="65"/>
      <c r="F2866" s="8"/>
      <c r="G2866" s="241"/>
      <c r="H2866" s="242"/>
      <c r="I2866"/>
      <c r="J2866"/>
      <c r="K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</row>
    <row r="2867" spans="2:147" s="9" customFormat="1" x14ac:dyDescent="0.2">
      <c r="B2867"/>
      <c r="C2867"/>
      <c r="D2867" s="65"/>
      <c r="E2867" s="65"/>
      <c r="F2867" s="8"/>
      <c r="G2867" s="241"/>
      <c r="H2867" s="242"/>
      <c r="I2867"/>
      <c r="J2867"/>
      <c r="K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  <c r="EP2867"/>
      <c r="EQ2867"/>
    </row>
    <row r="2868" spans="2:147" s="9" customFormat="1" x14ac:dyDescent="0.2">
      <c r="B2868"/>
      <c r="C2868"/>
      <c r="D2868" s="65"/>
      <c r="E2868" s="65"/>
      <c r="F2868" s="8"/>
      <c r="G2868" s="241"/>
      <c r="H2868" s="242"/>
      <c r="I2868"/>
      <c r="J2868"/>
      <c r="K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/>
      <c r="EQ2868"/>
    </row>
    <row r="2869" spans="2:147" s="9" customFormat="1" x14ac:dyDescent="0.2">
      <c r="B2869"/>
      <c r="C2869"/>
      <c r="D2869" s="65"/>
      <c r="E2869" s="65"/>
      <c r="F2869" s="8"/>
      <c r="G2869" s="241"/>
      <c r="H2869" s="242"/>
      <c r="I2869"/>
      <c r="J2869"/>
      <c r="K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</row>
    <row r="2870" spans="2:147" s="9" customFormat="1" x14ac:dyDescent="0.2">
      <c r="B2870"/>
      <c r="C2870"/>
      <c r="D2870" s="65"/>
      <c r="E2870" s="65"/>
      <c r="F2870" s="8"/>
      <c r="G2870" s="241"/>
      <c r="H2870" s="242"/>
      <c r="I2870"/>
      <c r="J2870"/>
      <c r="K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</row>
    <row r="2871" spans="2:147" s="9" customFormat="1" x14ac:dyDescent="0.2">
      <c r="B2871"/>
      <c r="C2871"/>
      <c r="D2871" s="65"/>
      <c r="E2871" s="65"/>
      <c r="F2871" s="8"/>
      <c r="G2871" s="241"/>
      <c r="H2871" s="242"/>
      <c r="I2871"/>
      <c r="J2871"/>
      <c r="K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</row>
    <row r="2872" spans="2:147" s="9" customFormat="1" x14ac:dyDescent="0.2">
      <c r="B2872"/>
      <c r="C2872"/>
      <c r="D2872" s="65"/>
      <c r="E2872" s="65"/>
      <c r="F2872" s="8"/>
      <c r="G2872" s="241"/>
      <c r="H2872" s="242"/>
      <c r="I2872"/>
      <c r="J2872"/>
      <c r="K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  <c r="EP2872"/>
      <c r="EQ2872"/>
    </row>
    <row r="2873" spans="2:147" s="9" customFormat="1" x14ac:dyDescent="0.2">
      <c r="B2873"/>
      <c r="C2873"/>
      <c r="D2873" s="65"/>
      <c r="E2873" s="65"/>
      <c r="F2873" s="8"/>
      <c r="G2873" s="241"/>
      <c r="H2873" s="242"/>
      <c r="I2873"/>
      <c r="J2873"/>
      <c r="K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  <c r="EP2873"/>
      <c r="EQ2873"/>
    </row>
    <row r="2874" spans="2:147" s="9" customFormat="1" x14ac:dyDescent="0.2">
      <c r="B2874"/>
      <c r="C2874"/>
      <c r="D2874" s="65"/>
      <c r="E2874" s="65"/>
      <c r="F2874" s="8"/>
      <c r="G2874" s="241"/>
      <c r="H2874" s="242"/>
      <c r="I2874"/>
      <c r="J2874"/>
      <c r="K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  <c r="EP2874"/>
      <c r="EQ2874"/>
    </row>
    <row r="2875" spans="2:147" s="9" customFormat="1" x14ac:dyDescent="0.2">
      <c r="B2875"/>
      <c r="C2875"/>
      <c r="D2875" s="65"/>
      <c r="E2875" s="65"/>
      <c r="F2875" s="8"/>
      <c r="G2875" s="241"/>
      <c r="H2875" s="242"/>
      <c r="I2875"/>
      <c r="J2875"/>
      <c r="K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/>
      <c r="EI2875"/>
      <c r="EJ2875"/>
      <c r="EK2875"/>
      <c r="EL2875"/>
      <c r="EM2875"/>
      <c r="EN2875"/>
      <c r="EO2875"/>
      <c r="EP2875"/>
      <c r="EQ2875"/>
    </row>
    <row r="2876" spans="2:147" s="9" customFormat="1" x14ac:dyDescent="0.2">
      <c r="B2876"/>
      <c r="C2876"/>
      <c r="D2876" s="65"/>
      <c r="E2876" s="65"/>
      <c r="F2876" s="8"/>
      <c r="G2876" s="241"/>
      <c r="H2876" s="242"/>
      <c r="I2876"/>
      <c r="J2876"/>
      <c r="K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  <c r="EP2876"/>
      <c r="EQ2876"/>
    </row>
    <row r="2877" spans="2:147" s="9" customFormat="1" x14ac:dyDescent="0.2">
      <c r="B2877"/>
      <c r="C2877"/>
      <c r="D2877" s="65"/>
      <c r="E2877" s="65"/>
      <c r="F2877" s="8"/>
      <c r="G2877" s="241"/>
      <c r="H2877" s="242"/>
      <c r="I2877"/>
      <c r="J2877"/>
      <c r="K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/>
      <c r="EL2877"/>
      <c r="EM2877"/>
      <c r="EN2877"/>
      <c r="EO2877"/>
      <c r="EP2877"/>
      <c r="EQ2877"/>
    </row>
    <row r="2878" spans="2:147" s="9" customFormat="1" x14ac:dyDescent="0.2">
      <c r="B2878"/>
      <c r="C2878"/>
      <c r="D2878" s="65"/>
      <c r="E2878" s="65"/>
      <c r="F2878" s="8"/>
      <c r="G2878" s="241"/>
      <c r="H2878" s="242"/>
      <c r="I2878"/>
      <c r="J2878"/>
      <c r="K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  <c r="EP2878"/>
      <c r="EQ2878"/>
    </row>
    <row r="2879" spans="2:147" s="9" customFormat="1" x14ac:dyDescent="0.2">
      <c r="B2879"/>
      <c r="C2879"/>
      <c r="D2879" s="65"/>
      <c r="E2879" s="65"/>
      <c r="F2879" s="8"/>
      <c r="G2879" s="241"/>
      <c r="H2879" s="242"/>
      <c r="I2879"/>
      <c r="J2879"/>
      <c r="K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/>
      <c r="EI2879"/>
      <c r="EJ2879"/>
      <c r="EK2879"/>
      <c r="EL2879"/>
      <c r="EM2879"/>
      <c r="EN2879"/>
      <c r="EO2879"/>
      <c r="EP2879"/>
      <c r="EQ2879"/>
    </row>
    <row r="2880" spans="2:147" s="9" customFormat="1" x14ac:dyDescent="0.2">
      <c r="B2880"/>
      <c r="C2880"/>
      <c r="D2880" s="65"/>
      <c r="E2880" s="65"/>
      <c r="F2880" s="8"/>
      <c r="G2880" s="241"/>
      <c r="H2880" s="242"/>
      <c r="I2880"/>
      <c r="J2880"/>
      <c r="K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/>
      <c r="EI2880"/>
      <c r="EJ2880"/>
      <c r="EK2880"/>
      <c r="EL2880"/>
      <c r="EM2880"/>
      <c r="EN2880"/>
      <c r="EO2880"/>
      <c r="EP2880"/>
      <c r="EQ2880"/>
    </row>
    <row r="2881" spans="2:147" s="9" customFormat="1" x14ac:dyDescent="0.2">
      <c r="B2881"/>
      <c r="C2881"/>
      <c r="D2881" s="65"/>
      <c r="E2881" s="65"/>
      <c r="F2881" s="8"/>
      <c r="G2881" s="241"/>
      <c r="H2881" s="242"/>
      <c r="I2881"/>
      <c r="J2881"/>
      <c r="K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/>
      <c r="EI2881"/>
      <c r="EJ2881"/>
      <c r="EK2881"/>
      <c r="EL2881"/>
      <c r="EM2881"/>
      <c r="EN2881"/>
      <c r="EO2881"/>
      <c r="EP2881"/>
      <c r="EQ2881"/>
    </row>
    <row r="2882" spans="2:147" s="9" customFormat="1" x14ac:dyDescent="0.2">
      <c r="B2882"/>
      <c r="C2882"/>
      <c r="D2882" s="65"/>
      <c r="E2882" s="65"/>
      <c r="F2882" s="8"/>
      <c r="G2882" s="241"/>
      <c r="H2882" s="242"/>
      <c r="I2882"/>
      <c r="J2882"/>
      <c r="K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  <c r="EP2882"/>
      <c r="EQ2882"/>
    </row>
    <row r="2883" spans="2:147" s="9" customFormat="1" x14ac:dyDescent="0.2">
      <c r="B2883"/>
      <c r="C2883"/>
      <c r="D2883" s="65"/>
      <c r="E2883" s="65"/>
      <c r="F2883" s="8"/>
      <c r="G2883" s="241"/>
      <c r="H2883" s="242"/>
      <c r="I2883"/>
      <c r="J2883"/>
      <c r="K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  <c r="EK2883"/>
      <c r="EL2883"/>
      <c r="EM2883"/>
      <c r="EN2883"/>
      <c r="EO2883"/>
      <c r="EP2883"/>
      <c r="EQ2883"/>
    </row>
    <row r="2884" spans="2:147" s="9" customFormat="1" x14ac:dyDescent="0.2">
      <c r="B2884"/>
      <c r="C2884"/>
      <c r="D2884" s="65"/>
      <c r="E2884" s="65"/>
      <c r="F2884" s="8"/>
      <c r="G2884" s="241"/>
      <c r="H2884" s="242"/>
      <c r="I2884"/>
      <c r="J2884"/>
      <c r="K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/>
      <c r="EI2884"/>
      <c r="EJ2884"/>
      <c r="EK2884"/>
      <c r="EL2884"/>
      <c r="EM2884"/>
      <c r="EN2884"/>
      <c r="EO2884"/>
      <c r="EP2884"/>
      <c r="EQ2884"/>
    </row>
    <row r="2885" spans="2:147" s="9" customFormat="1" x14ac:dyDescent="0.2">
      <c r="B2885"/>
      <c r="C2885"/>
      <c r="D2885" s="65"/>
      <c r="E2885" s="65"/>
      <c r="F2885" s="8"/>
      <c r="G2885" s="241"/>
      <c r="H2885" s="242"/>
      <c r="I2885"/>
      <c r="J2885"/>
      <c r="K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  <c r="EP2885"/>
      <c r="EQ2885"/>
    </row>
    <row r="2886" spans="2:147" s="9" customFormat="1" x14ac:dyDescent="0.2">
      <c r="B2886"/>
      <c r="C2886"/>
      <c r="D2886" s="65"/>
      <c r="E2886" s="65"/>
      <c r="F2886" s="8"/>
      <c r="G2886" s="241"/>
      <c r="H2886" s="242"/>
      <c r="I2886"/>
      <c r="J2886"/>
      <c r="K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  <c r="EP2886"/>
      <c r="EQ2886"/>
    </row>
    <row r="2887" spans="2:147" s="9" customFormat="1" x14ac:dyDescent="0.2">
      <c r="B2887"/>
      <c r="C2887"/>
      <c r="D2887" s="65"/>
      <c r="E2887" s="65"/>
      <c r="F2887" s="8"/>
      <c r="G2887" s="241"/>
      <c r="H2887" s="242"/>
      <c r="I2887"/>
      <c r="J2887"/>
      <c r="K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/>
      <c r="EK2887"/>
      <c r="EL2887"/>
      <c r="EM2887"/>
      <c r="EN2887"/>
      <c r="EO2887"/>
      <c r="EP2887"/>
      <c r="EQ2887"/>
    </row>
    <row r="2888" spans="2:147" s="9" customFormat="1" x14ac:dyDescent="0.2">
      <c r="B2888"/>
      <c r="C2888"/>
      <c r="D2888" s="65"/>
      <c r="E2888" s="65"/>
      <c r="F2888" s="8"/>
      <c r="G2888" s="241"/>
      <c r="H2888" s="242"/>
      <c r="I2888"/>
      <c r="J2888"/>
      <c r="K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/>
      <c r="EK2888"/>
      <c r="EL2888"/>
      <c r="EM2888"/>
      <c r="EN2888"/>
      <c r="EO2888"/>
      <c r="EP2888"/>
      <c r="EQ2888"/>
    </row>
    <row r="2889" spans="2:147" s="9" customFormat="1" x14ac:dyDescent="0.2">
      <c r="B2889"/>
      <c r="C2889"/>
      <c r="D2889" s="65"/>
      <c r="E2889" s="65"/>
      <c r="F2889" s="8"/>
      <c r="G2889" s="241"/>
      <c r="H2889" s="242"/>
      <c r="I2889"/>
      <c r="J2889"/>
      <c r="K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</row>
    <row r="2890" spans="2:147" s="9" customFormat="1" x14ac:dyDescent="0.2">
      <c r="B2890"/>
      <c r="C2890"/>
      <c r="D2890" s="65"/>
      <c r="E2890" s="65"/>
      <c r="F2890" s="8"/>
      <c r="G2890" s="241"/>
      <c r="H2890" s="242"/>
      <c r="I2890"/>
      <c r="J2890"/>
      <c r="K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/>
      <c r="EK2890"/>
      <c r="EL2890"/>
      <c r="EM2890"/>
      <c r="EN2890"/>
      <c r="EO2890"/>
      <c r="EP2890"/>
      <c r="EQ2890"/>
    </row>
    <row r="2891" spans="2:147" s="9" customFormat="1" x14ac:dyDescent="0.2">
      <c r="B2891"/>
      <c r="C2891"/>
      <c r="D2891" s="65"/>
      <c r="E2891" s="65"/>
      <c r="F2891" s="8"/>
      <c r="G2891" s="241"/>
      <c r="H2891" s="242"/>
      <c r="I2891"/>
      <c r="J2891"/>
      <c r="K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/>
      <c r="EK2891"/>
      <c r="EL2891"/>
      <c r="EM2891"/>
      <c r="EN2891"/>
      <c r="EO2891"/>
      <c r="EP2891"/>
      <c r="EQ2891"/>
    </row>
    <row r="2892" spans="2:147" s="9" customFormat="1" x14ac:dyDescent="0.2">
      <c r="B2892"/>
      <c r="C2892"/>
      <c r="D2892" s="65"/>
      <c r="E2892" s="65"/>
      <c r="F2892" s="8"/>
      <c r="G2892" s="241"/>
      <c r="H2892" s="242"/>
      <c r="I2892"/>
      <c r="J2892"/>
      <c r="K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  <c r="EP2892"/>
      <c r="EQ2892"/>
    </row>
    <row r="2893" spans="2:147" s="9" customFormat="1" x14ac:dyDescent="0.2">
      <c r="B2893"/>
      <c r="C2893"/>
      <c r="D2893" s="65"/>
      <c r="E2893" s="65"/>
      <c r="F2893" s="8"/>
      <c r="G2893" s="241"/>
      <c r="H2893" s="242"/>
      <c r="I2893"/>
      <c r="J2893"/>
      <c r="K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  <c r="EP2893"/>
      <c r="EQ2893"/>
    </row>
    <row r="2894" spans="2:147" s="9" customFormat="1" x14ac:dyDescent="0.2">
      <c r="B2894"/>
      <c r="C2894"/>
      <c r="D2894" s="65"/>
      <c r="E2894" s="65"/>
      <c r="F2894" s="8"/>
      <c r="G2894" s="241"/>
      <c r="H2894" s="242"/>
      <c r="I2894"/>
      <c r="J2894"/>
      <c r="K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</row>
    <row r="2895" spans="2:147" s="9" customFormat="1" x14ac:dyDescent="0.2">
      <c r="B2895"/>
      <c r="C2895"/>
      <c r="D2895" s="65"/>
      <c r="E2895" s="65"/>
      <c r="F2895" s="8"/>
      <c r="G2895" s="241"/>
      <c r="H2895" s="242"/>
      <c r="I2895"/>
      <c r="J2895"/>
      <c r="K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/>
      <c r="EL2895"/>
      <c r="EM2895"/>
      <c r="EN2895"/>
      <c r="EO2895"/>
      <c r="EP2895"/>
      <c r="EQ2895"/>
    </row>
    <row r="2896" spans="2:147" s="9" customFormat="1" x14ac:dyDescent="0.2">
      <c r="B2896"/>
      <c r="C2896"/>
      <c r="D2896" s="65"/>
      <c r="E2896" s="65"/>
      <c r="F2896" s="8"/>
      <c r="G2896" s="241"/>
      <c r="H2896" s="242"/>
      <c r="I2896"/>
      <c r="J2896"/>
      <c r="K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/>
      <c r="EL2896"/>
      <c r="EM2896"/>
      <c r="EN2896"/>
      <c r="EO2896"/>
      <c r="EP2896"/>
      <c r="EQ2896"/>
    </row>
    <row r="2897" spans="2:147" s="9" customFormat="1" x14ac:dyDescent="0.2">
      <c r="B2897"/>
      <c r="C2897"/>
      <c r="D2897" s="65"/>
      <c r="E2897" s="65"/>
      <c r="F2897" s="8"/>
      <c r="G2897" s="241"/>
      <c r="H2897" s="242"/>
      <c r="I2897"/>
      <c r="J2897"/>
      <c r="K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  <c r="EP2897"/>
      <c r="EQ2897"/>
    </row>
    <row r="2898" spans="2:147" s="9" customFormat="1" x14ac:dyDescent="0.2">
      <c r="B2898"/>
      <c r="C2898"/>
      <c r="D2898" s="65"/>
      <c r="E2898" s="65"/>
      <c r="F2898" s="8"/>
      <c r="G2898" s="241"/>
      <c r="H2898" s="242"/>
      <c r="I2898"/>
      <c r="J2898"/>
      <c r="K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  <c r="EP2898"/>
      <c r="EQ2898"/>
    </row>
    <row r="2899" spans="2:147" s="9" customFormat="1" x14ac:dyDescent="0.2">
      <c r="B2899"/>
      <c r="C2899"/>
      <c r="D2899" s="65"/>
      <c r="E2899" s="65"/>
      <c r="F2899" s="8"/>
      <c r="G2899" s="241"/>
      <c r="H2899" s="242"/>
      <c r="I2899"/>
      <c r="J2899"/>
      <c r="K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  <c r="EK2899"/>
      <c r="EL2899"/>
      <c r="EM2899"/>
      <c r="EN2899"/>
      <c r="EO2899"/>
      <c r="EP2899"/>
      <c r="EQ2899"/>
    </row>
    <row r="2900" spans="2:147" s="9" customFormat="1" x14ac:dyDescent="0.2">
      <c r="B2900"/>
      <c r="C2900"/>
      <c r="D2900" s="65"/>
      <c r="E2900" s="65"/>
      <c r="F2900" s="8"/>
      <c r="G2900" s="241"/>
      <c r="H2900" s="242"/>
      <c r="I2900"/>
      <c r="J2900"/>
      <c r="K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  <c r="EP2900"/>
      <c r="EQ2900"/>
    </row>
    <row r="2901" spans="2:147" s="9" customFormat="1" x14ac:dyDescent="0.2">
      <c r="B2901"/>
      <c r="C2901"/>
      <c r="D2901" s="65"/>
      <c r="E2901" s="65"/>
      <c r="F2901" s="8"/>
      <c r="G2901" s="241"/>
      <c r="H2901" s="242"/>
      <c r="I2901"/>
      <c r="J2901"/>
      <c r="K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</row>
    <row r="2902" spans="2:147" s="9" customFormat="1" x14ac:dyDescent="0.2">
      <c r="B2902"/>
      <c r="C2902"/>
      <c r="D2902" s="65"/>
      <c r="E2902" s="65"/>
      <c r="F2902" s="8"/>
      <c r="G2902" s="241"/>
      <c r="H2902" s="242"/>
      <c r="I2902"/>
      <c r="J2902"/>
      <c r="K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  <c r="EP2902"/>
      <c r="EQ2902"/>
    </row>
    <row r="2903" spans="2:147" s="9" customFormat="1" x14ac:dyDescent="0.2">
      <c r="B2903"/>
      <c r="C2903"/>
      <c r="D2903" s="65"/>
      <c r="E2903" s="65"/>
      <c r="F2903" s="8"/>
      <c r="G2903" s="241"/>
      <c r="H2903" s="242"/>
      <c r="I2903"/>
      <c r="J2903"/>
      <c r="K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/>
      <c r="EI2903"/>
      <c r="EJ2903"/>
      <c r="EK2903"/>
      <c r="EL2903"/>
      <c r="EM2903"/>
      <c r="EN2903"/>
      <c r="EO2903"/>
      <c r="EP2903"/>
      <c r="EQ2903"/>
    </row>
    <row r="2904" spans="2:147" s="9" customFormat="1" x14ac:dyDescent="0.2">
      <c r="B2904"/>
      <c r="C2904"/>
      <c r="D2904" s="65"/>
      <c r="E2904" s="65"/>
      <c r="F2904" s="8"/>
      <c r="G2904" s="241"/>
      <c r="H2904" s="242"/>
      <c r="I2904"/>
      <c r="J2904"/>
      <c r="K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/>
      <c r="EH2904"/>
      <c r="EI2904"/>
      <c r="EJ2904"/>
      <c r="EK2904"/>
      <c r="EL2904"/>
      <c r="EM2904"/>
      <c r="EN2904"/>
      <c r="EO2904"/>
      <c r="EP2904"/>
      <c r="EQ2904"/>
    </row>
    <row r="2905" spans="2:147" s="9" customFormat="1" x14ac:dyDescent="0.2">
      <c r="B2905"/>
      <c r="C2905"/>
      <c r="D2905" s="65"/>
      <c r="E2905" s="65"/>
      <c r="F2905" s="8"/>
      <c r="G2905" s="241"/>
      <c r="H2905" s="242"/>
      <c r="I2905"/>
      <c r="J2905"/>
      <c r="K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  <c r="DS2905"/>
      <c r="DT2905"/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/>
      <c r="EH2905"/>
      <c r="EI2905"/>
      <c r="EJ2905"/>
      <c r="EK2905"/>
      <c r="EL2905"/>
      <c r="EM2905"/>
      <c r="EN2905"/>
      <c r="EO2905"/>
      <c r="EP2905"/>
      <c r="EQ2905"/>
    </row>
    <row r="2906" spans="2:147" s="9" customFormat="1" x14ac:dyDescent="0.2">
      <c r="B2906"/>
      <c r="C2906"/>
      <c r="D2906" s="65"/>
      <c r="E2906" s="65"/>
      <c r="F2906" s="8"/>
      <c r="G2906" s="241"/>
      <c r="H2906" s="242"/>
      <c r="I2906"/>
      <c r="J2906"/>
      <c r="K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/>
      <c r="EI2906"/>
      <c r="EJ2906"/>
      <c r="EK2906"/>
      <c r="EL2906"/>
      <c r="EM2906"/>
      <c r="EN2906"/>
      <c r="EO2906"/>
      <c r="EP2906"/>
      <c r="EQ2906"/>
    </row>
    <row r="2907" spans="2:147" s="9" customFormat="1" x14ac:dyDescent="0.2">
      <c r="B2907"/>
      <c r="C2907"/>
      <c r="D2907" s="65"/>
      <c r="E2907" s="65"/>
      <c r="F2907" s="8"/>
      <c r="G2907" s="241"/>
      <c r="H2907" s="242"/>
      <c r="I2907"/>
      <c r="J2907"/>
      <c r="K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/>
      <c r="EB2907"/>
      <c r="EC2907"/>
      <c r="ED2907"/>
      <c r="EE2907"/>
      <c r="EF2907"/>
      <c r="EG2907"/>
      <c r="EH2907"/>
      <c r="EI2907"/>
      <c r="EJ2907"/>
      <c r="EK2907"/>
      <c r="EL2907"/>
      <c r="EM2907"/>
      <c r="EN2907"/>
      <c r="EO2907"/>
      <c r="EP2907"/>
      <c r="EQ2907"/>
    </row>
    <row r="2908" spans="2:147" s="9" customFormat="1" x14ac:dyDescent="0.2">
      <c r="B2908"/>
      <c r="C2908"/>
      <c r="D2908" s="65"/>
      <c r="E2908" s="65"/>
      <c r="F2908" s="8"/>
      <c r="G2908" s="241"/>
      <c r="H2908" s="242"/>
      <c r="I2908"/>
      <c r="J2908"/>
      <c r="K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/>
      <c r="EH2908"/>
      <c r="EI2908"/>
      <c r="EJ2908"/>
      <c r="EK2908"/>
      <c r="EL2908"/>
      <c r="EM2908"/>
      <c r="EN2908"/>
      <c r="EO2908"/>
      <c r="EP2908"/>
      <c r="EQ2908"/>
    </row>
    <row r="2909" spans="2:147" s="9" customFormat="1" x14ac:dyDescent="0.2">
      <c r="B2909"/>
      <c r="C2909"/>
      <c r="D2909" s="65"/>
      <c r="E2909" s="65"/>
      <c r="F2909" s="8"/>
      <c r="G2909" s="241"/>
      <c r="H2909" s="242"/>
      <c r="I2909"/>
      <c r="J2909"/>
      <c r="K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/>
      <c r="EH2909"/>
      <c r="EI2909"/>
      <c r="EJ2909"/>
      <c r="EK2909"/>
      <c r="EL2909"/>
      <c r="EM2909"/>
      <c r="EN2909"/>
      <c r="EO2909"/>
      <c r="EP2909"/>
      <c r="EQ2909"/>
    </row>
    <row r="2910" spans="2:147" s="9" customFormat="1" x14ac:dyDescent="0.2">
      <c r="B2910"/>
      <c r="C2910"/>
      <c r="D2910" s="65"/>
      <c r="E2910" s="65"/>
      <c r="F2910" s="8"/>
      <c r="G2910" s="241"/>
      <c r="H2910" s="242"/>
      <c r="I2910"/>
      <c r="J2910"/>
      <c r="K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/>
      <c r="EH2910"/>
      <c r="EI2910"/>
      <c r="EJ2910"/>
      <c r="EK2910"/>
      <c r="EL2910"/>
      <c r="EM2910"/>
      <c r="EN2910"/>
      <c r="EO2910"/>
      <c r="EP2910"/>
      <c r="EQ2910"/>
    </row>
    <row r="2911" spans="2:147" s="9" customFormat="1" x14ac:dyDescent="0.2">
      <c r="B2911"/>
      <c r="C2911"/>
      <c r="D2911" s="65"/>
      <c r="E2911" s="65"/>
      <c r="F2911" s="8"/>
      <c r="G2911" s="241"/>
      <c r="H2911" s="242"/>
      <c r="I2911"/>
      <c r="J2911"/>
      <c r="K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</row>
    <row r="2912" spans="2:147" s="9" customFormat="1" x14ac:dyDescent="0.2">
      <c r="B2912"/>
      <c r="C2912"/>
      <c r="D2912" s="65"/>
      <c r="E2912" s="65"/>
      <c r="F2912" s="8"/>
      <c r="G2912" s="241"/>
      <c r="H2912" s="242"/>
      <c r="I2912"/>
      <c r="J2912"/>
      <c r="K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  <c r="DS2912"/>
      <c r="DT2912"/>
      <c r="DU2912"/>
      <c r="DV2912"/>
      <c r="DW2912"/>
      <c r="DX2912"/>
      <c r="DY2912"/>
      <c r="DZ2912"/>
      <c r="EA2912"/>
      <c r="EB2912"/>
      <c r="EC2912"/>
      <c r="ED2912"/>
      <c r="EE2912"/>
      <c r="EF2912"/>
      <c r="EG2912"/>
      <c r="EH2912"/>
      <c r="EI2912"/>
      <c r="EJ2912"/>
      <c r="EK2912"/>
      <c r="EL2912"/>
      <c r="EM2912"/>
      <c r="EN2912"/>
      <c r="EO2912"/>
      <c r="EP2912"/>
      <c r="EQ2912"/>
    </row>
    <row r="2913" spans="2:147" s="9" customFormat="1" x14ac:dyDescent="0.2">
      <c r="B2913"/>
      <c r="C2913"/>
      <c r="D2913" s="65"/>
      <c r="E2913" s="65"/>
      <c r="F2913" s="8"/>
      <c r="G2913" s="241"/>
      <c r="H2913" s="242"/>
      <c r="I2913"/>
      <c r="J2913"/>
      <c r="K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/>
      <c r="EI2913"/>
      <c r="EJ2913"/>
      <c r="EK2913"/>
      <c r="EL2913"/>
      <c r="EM2913"/>
      <c r="EN2913"/>
      <c r="EO2913"/>
      <c r="EP2913"/>
      <c r="EQ2913"/>
    </row>
    <row r="2914" spans="2:147" s="9" customFormat="1" x14ac:dyDescent="0.2">
      <c r="B2914"/>
      <c r="C2914"/>
      <c r="D2914" s="65"/>
      <c r="E2914" s="65"/>
      <c r="F2914" s="8"/>
      <c r="G2914" s="241"/>
      <c r="H2914" s="242"/>
      <c r="I2914"/>
      <c r="J2914"/>
      <c r="K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  <c r="EP2914"/>
      <c r="EQ2914"/>
    </row>
    <row r="2915" spans="2:147" s="9" customFormat="1" x14ac:dyDescent="0.2">
      <c r="B2915"/>
      <c r="C2915"/>
      <c r="D2915" s="65"/>
      <c r="E2915" s="65"/>
      <c r="F2915" s="8"/>
      <c r="G2915" s="241"/>
      <c r="H2915" s="242"/>
      <c r="I2915"/>
      <c r="J2915"/>
      <c r="K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  <c r="DX2915"/>
      <c r="DY2915"/>
      <c r="DZ2915"/>
      <c r="EA2915"/>
      <c r="EB2915"/>
      <c r="EC2915"/>
      <c r="ED2915"/>
      <c r="EE2915"/>
      <c r="EF2915"/>
      <c r="EG2915"/>
      <c r="EH2915"/>
      <c r="EI2915"/>
      <c r="EJ2915"/>
      <c r="EK2915"/>
      <c r="EL2915"/>
      <c r="EM2915"/>
      <c r="EN2915"/>
      <c r="EO2915"/>
      <c r="EP2915"/>
      <c r="EQ2915"/>
    </row>
    <row r="2916" spans="2:147" s="9" customFormat="1" x14ac:dyDescent="0.2">
      <c r="B2916"/>
      <c r="C2916"/>
      <c r="D2916" s="65"/>
      <c r="E2916" s="65"/>
      <c r="F2916" s="8"/>
      <c r="G2916" s="241"/>
      <c r="H2916" s="242"/>
      <c r="I2916"/>
      <c r="J2916"/>
      <c r="K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/>
      <c r="EH2916"/>
      <c r="EI2916"/>
      <c r="EJ2916"/>
      <c r="EK2916"/>
      <c r="EL2916"/>
      <c r="EM2916"/>
      <c r="EN2916"/>
      <c r="EO2916"/>
      <c r="EP2916"/>
      <c r="EQ2916"/>
    </row>
    <row r="2917" spans="2:147" s="9" customFormat="1" x14ac:dyDescent="0.2">
      <c r="B2917"/>
      <c r="C2917"/>
      <c r="D2917" s="65"/>
      <c r="E2917" s="65"/>
      <c r="F2917" s="8"/>
      <c r="G2917" s="241"/>
      <c r="H2917" s="242"/>
      <c r="I2917"/>
      <c r="J2917"/>
      <c r="K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  <c r="DS2917"/>
      <c r="DT2917"/>
      <c r="DU2917"/>
      <c r="DV2917"/>
      <c r="DW2917"/>
      <c r="DX2917"/>
      <c r="DY2917"/>
      <c r="DZ2917"/>
      <c r="EA2917"/>
      <c r="EB2917"/>
      <c r="EC2917"/>
      <c r="ED2917"/>
      <c r="EE2917"/>
      <c r="EF2917"/>
      <c r="EG2917"/>
      <c r="EH2917"/>
      <c r="EI2917"/>
      <c r="EJ2917"/>
      <c r="EK2917"/>
      <c r="EL2917"/>
      <c r="EM2917"/>
      <c r="EN2917"/>
      <c r="EO2917"/>
      <c r="EP2917"/>
      <c r="EQ2917"/>
    </row>
    <row r="2918" spans="2:147" s="9" customFormat="1" x14ac:dyDescent="0.2">
      <c r="B2918"/>
      <c r="C2918"/>
      <c r="D2918" s="65"/>
      <c r="E2918" s="65"/>
      <c r="F2918" s="8"/>
      <c r="G2918" s="241"/>
      <c r="H2918" s="242"/>
      <c r="I2918"/>
      <c r="J2918"/>
      <c r="K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/>
      <c r="EH2918"/>
      <c r="EI2918"/>
      <c r="EJ2918"/>
      <c r="EK2918"/>
      <c r="EL2918"/>
      <c r="EM2918"/>
      <c r="EN2918"/>
      <c r="EO2918"/>
      <c r="EP2918"/>
      <c r="EQ2918"/>
    </row>
    <row r="2919" spans="2:147" s="9" customFormat="1" x14ac:dyDescent="0.2">
      <c r="B2919"/>
      <c r="C2919"/>
      <c r="D2919" s="65"/>
      <c r="E2919" s="65"/>
      <c r="F2919" s="8"/>
      <c r="G2919" s="241"/>
      <c r="H2919" s="242"/>
      <c r="I2919"/>
      <c r="J2919"/>
      <c r="K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  <c r="DX2919"/>
      <c r="DY2919"/>
      <c r="DZ2919"/>
      <c r="EA2919"/>
      <c r="EB2919"/>
      <c r="EC2919"/>
      <c r="ED2919"/>
      <c r="EE2919"/>
      <c r="EF2919"/>
      <c r="EG2919"/>
      <c r="EH2919"/>
      <c r="EI2919"/>
      <c r="EJ2919"/>
      <c r="EK2919"/>
      <c r="EL2919"/>
      <c r="EM2919"/>
      <c r="EN2919"/>
      <c r="EO2919"/>
      <c r="EP2919"/>
      <c r="EQ2919"/>
    </row>
    <row r="2920" spans="2:147" s="9" customFormat="1" x14ac:dyDescent="0.2">
      <c r="B2920"/>
      <c r="C2920"/>
      <c r="D2920" s="65"/>
      <c r="E2920" s="65"/>
      <c r="F2920" s="8"/>
      <c r="G2920" s="241"/>
      <c r="H2920" s="242"/>
      <c r="I2920"/>
      <c r="J2920"/>
      <c r="K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/>
      <c r="EI2920"/>
      <c r="EJ2920"/>
      <c r="EK2920"/>
      <c r="EL2920"/>
      <c r="EM2920"/>
      <c r="EN2920"/>
      <c r="EO2920"/>
      <c r="EP2920"/>
      <c r="EQ2920"/>
    </row>
    <row r="2921" spans="2:147" s="9" customFormat="1" x14ac:dyDescent="0.2">
      <c r="B2921"/>
      <c r="C2921"/>
      <c r="D2921" s="65"/>
      <c r="E2921" s="65"/>
      <c r="F2921" s="8"/>
      <c r="G2921" s="241"/>
      <c r="H2921" s="242"/>
      <c r="I2921"/>
      <c r="J2921"/>
      <c r="K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/>
      <c r="EI2921"/>
      <c r="EJ2921"/>
      <c r="EK2921"/>
      <c r="EL2921"/>
      <c r="EM2921"/>
      <c r="EN2921"/>
      <c r="EO2921"/>
      <c r="EP2921"/>
      <c r="EQ2921"/>
    </row>
    <row r="2922" spans="2:147" s="9" customFormat="1" x14ac:dyDescent="0.2">
      <c r="B2922"/>
      <c r="C2922"/>
      <c r="D2922" s="65"/>
      <c r="E2922" s="65"/>
      <c r="F2922" s="8"/>
      <c r="G2922" s="241"/>
      <c r="H2922" s="242"/>
      <c r="I2922"/>
      <c r="J2922"/>
      <c r="K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/>
      <c r="EK2922"/>
      <c r="EL2922"/>
      <c r="EM2922"/>
      <c r="EN2922"/>
      <c r="EO2922"/>
      <c r="EP2922"/>
      <c r="EQ2922"/>
    </row>
    <row r="2923" spans="2:147" s="9" customFormat="1" x14ac:dyDescent="0.2">
      <c r="B2923"/>
      <c r="C2923"/>
      <c r="D2923" s="65"/>
      <c r="E2923" s="65"/>
      <c r="F2923" s="8"/>
      <c r="G2923" s="241"/>
      <c r="H2923" s="242"/>
      <c r="I2923"/>
      <c r="J2923"/>
      <c r="K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</row>
    <row r="2924" spans="2:147" s="9" customFormat="1" x14ac:dyDescent="0.2">
      <c r="B2924"/>
      <c r="C2924"/>
      <c r="D2924" s="65"/>
      <c r="E2924" s="65"/>
      <c r="F2924" s="8"/>
      <c r="G2924" s="241"/>
      <c r="H2924" s="242"/>
      <c r="I2924"/>
      <c r="J2924"/>
      <c r="K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  <c r="DS2924"/>
      <c r="DT2924"/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/>
      <c r="EH2924"/>
      <c r="EI2924"/>
      <c r="EJ2924"/>
      <c r="EK2924"/>
      <c r="EL2924"/>
      <c r="EM2924"/>
      <c r="EN2924"/>
      <c r="EO2924"/>
      <c r="EP2924"/>
      <c r="EQ2924"/>
    </row>
    <row r="2925" spans="2:147" s="9" customFormat="1" x14ac:dyDescent="0.2">
      <c r="B2925"/>
      <c r="C2925"/>
      <c r="D2925" s="65"/>
      <c r="E2925" s="65"/>
      <c r="F2925" s="8"/>
      <c r="G2925" s="241"/>
      <c r="H2925" s="242"/>
      <c r="I2925"/>
      <c r="J2925"/>
      <c r="K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/>
      <c r="EH2925"/>
      <c r="EI2925"/>
      <c r="EJ2925"/>
      <c r="EK2925"/>
      <c r="EL2925"/>
      <c r="EM2925"/>
      <c r="EN2925"/>
      <c r="EO2925"/>
      <c r="EP2925"/>
      <c r="EQ2925"/>
    </row>
    <row r="2926" spans="2:147" s="9" customFormat="1" x14ac:dyDescent="0.2">
      <c r="B2926"/>
      <c r="C2926"/>
      <c r="D2926" s="65"/>
      <c r="E2926" s="65"/>
      <c r="F2926" s="8"/>
      <c r="G2926" s="241"/>
      <c r="H2926" s="242"/>
      <c r="I2926"/>
      <c r="J2926"/>
      <c r="K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  <c r="EF2926"/>
      <c r="EG2926"/>
      <c r="EH2926"/>
      <c r="EI2926"/>
      <c r="EJ2926"/>
      <c r="EK2926"/>
      <c r="EL2926"/>
      <c r="EM2926"/>
      <c r="EN2926"/>
      <c r="EO2926"/>
      <c r="EP2926"/>
      <c r="EQ2926"/>
    </row>
    <row r="2927" spans="2:147" s="9" customFormat="1" x14ac:dyDescent="0.2">
      <c r="B2927"/>
      <c r="C2927"/>
      <c r="D2927" s="65"/>
      <c r="E2927" s="65"/>
      <c r="F2927" s="8"/>
      <c r="G2927" s="241"/>
      <c r="H2927" s="242"/>
      <c r="I2927"/>
      <c r="J2927"/>
      <c r="K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/>
      <c r="DU2927"/>
      <c r="DV2927"/>
      <c r="DW2927"/>
      <c r="DX2927"/>
      <c r="DY2927"/>
      <c r="DZ2927"/>
      <c r="EA2927"/>
      <c r="EB2927"/>
      <c r="EC2927"/>
      <c r="ED2927"/>
      <c r="EE2927"/>
      <c r="EF2927"/>
      <c r="EG2927"/>
      <c r="EH2927"/>
      <c r="EI2927"/>
      <c r="EJ2927"/>
      <c r="EK2927"/>
      <c r="EL2927"/>
      <c r="EM2927"/>
      <c r="EN2927"/>
      <c r="EO2927"/>
      <c r="EP2927"/>
      <c r="EQ2927"/>
    </row>
    <row r="2928" spans="2:147" s="9" customFormat="1" x14ac:dyDescent="0.2">
      <c r="B2928"/>
      <c r="C2928"/>
      <c r="D2928" s="65"/>
      <c r="E2928" s="65"/>
      <c r="F2928" s="8"/>
      <c r="G2928" s="241"/>
      <c r="H2928" s="242"/>
      <c r="I2928"/>
      <c r="J2928"/>
      <c r="K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  <c r="EO2928"/>
      <c r="EP2928"/>
      <c r="EQ2928"/>
    </row>
    <row r="2929" spans="2:147" s="9" customFormat="1" x14ac:dyDescent="0.2">
      <c r="B2929"/>
      <c r="C2929"/>
      <c r="D2929" s="65"/>
      <c r="E2929" s="65"/>
      <c r="F2929" s="8"/>
      <c r="G2929" s="241"/>
      <c r="H2929" s="242"/>
      <c r="I2929"/>
      <c r="J2929"/>
      <c r="K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/>
      <c r="EI2929"/>
      <c r="EJ2929"/>
      <c r="EK2929"/>
      <c r="EL2929"/>
      <c r="EM2929"/>
      <c r="EN2929"/>
      <c r="EO2929"/>
      <c r="EP2929"/>
      <c r="EQ2929"/>
    </row>
    <row r="2930" spans="2:147" s="9" customFormat="1" x14ac:dyDescent="0.2">
      <c r="B2930"/>
      <c r="C2930"/>
      <c r="D2930" s="65"/>
      <c r="E2930" s="65"/>
      <c r="F2930" s="8"/>
      <c r="G2930" s="241"/>
      <c r="H2930" s="242"/>
      <c r="I2930"/>
      <c r="J2930"/>
      <c r="K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/>
      <c r="EL2930"/>
      <c r="EM2930"/>
      <c r="EN2930"/>
      <c r="EO2930"/>
      <c r="EP2930"/>
      <c r="EQ2930"/>
    </row>
    <row r="2931" spans="2:147" s="9" customFormat="1" x14ac:dyDescent="0.2">
      <c r="B2931"/>
      <c r="C2931"/>
      <c r="D2931" s="65"/>
      <c r="E2931" s="65"/>
      <c r="F2931" s="8"/>
      <c r="G2931" s="241"/>
      <c r="H2931" s="242"/>
      <c r="I2931"/>
      <c r="J2931"/>
      <c r="K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/>
      <c r="EI2931"/>
      <c r="EJ2931"/>
      <c r="EK2931"/>
      <c r="EL2931"/>
      <c r="EM2931"/>
      <c r="EN2931"/>
      <c r="EO2931"/>
      <c r="EP2931"/>
      <c r="EQ2931"/>
    </row>
    <row r="2932" spans="2:147" s="9" customFormat="1" x14ac:dyDescent="0.2">
      <c r="B2932"/>
      <c r="C2932"/>
      <c r="D2932" s="65"/>
      <c r="E2932" s="65"/>
      <c r="F2932" s="8"/>
      <c r="G2932" s="241"/>
      <c r="H2932" s="242"/>
      <c r="I2932"/>
      <c r="J2932"/>
      <c r="K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  <c r="DS2932"/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/>
      <c r="EI2932"/>
      <c r="EJ2932"/>
      <c r="EK2932"/>
      <c r="EL2932"/>
      <c r="EM2932"/>
      <c r="EN2932"/>
      <c r="EO2932"/>
      <c r="EP2932"/>
      <c r="EQ2932"/>
    </row>
    <row r="2933" spans="2:147" s="9" customFormat="1" x14ac:dyDescent="0.2">
      <c r="B2933"/>
      <c r="C2933"/>
      <c r="D2933" s="65"/>
      <c r="E2933" s="65"/>
      <c r="F2933" s="8"/>
      <c r="G2933" s="241"/>
      <c r="H2933" s="242"/>
      <c r="I2933"/>
      <c r="J2933"/>
      <c r="K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/>
      <c r="EL2933"/>
      <c r="EM2933"/>
      <c r="EN2933"/>
      <c r="EO2933"/>
      <c r="EP2933"/>
      <c r="EQ2933"/>
    </row>
    <row r="2934" spans="2:147" s="9" customFormat="1" x14ac:dyDescent="0.2">
      <c r="B2934"/>
      <c r="C2934"/>
      <c r="D2934" s="65"/>
      <c r="E2934" s="65"/>
      <c r="F2934" s="8"/>
      <c r="G2934" s="241"/>
      <c r="H2934" s="242"/>
      <c r="I2934"/>
      <c r="J2934"/>
      <c r="K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/>
      <c r="EL2934"/>
      <c r="EM2934"/>
      <c r="EN2934"/>
      <c r="EO2934"/>
      <c r="EP2934"/>
      <c r="EQ2934"/>
    </row>
    <row r="2935" spans="2:147" s="9" customFormat="1" x14ac:dyDescent="0.2">
      <c r="B2935"/>
      <c r="C2935"/>
      <c r="D2935" s="65"/>
      <c r="E2935" s="65"/>
      <c r="F2935" s="8"/>
      <c r="G2935" s="241"/>
      <c r="H2935" s="242"/>
      <c r="I2935"/>
      <c r="J2935"/>
      <c r="K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/>
      <c r="EK2935"/>
      <c r="EL2935"/>
      <c r="EM2935"/>
      <c r="EN2935"/>
      <c r="EO2935"/>
      <c r="EP2935"/>
      <c r="EQ2935"/>
    </row>
    <row r="2936" spans="2:147" s="9" customFormat="1" x14ac:dyDescent="0.2">
      <c r="B2936"/>
      <c r="C2936"/>
      <c r="D2936" s="65"/>
      <c r="E2936" s="65"/>
      <c r="F2936" s="8"/>
      <c r="G2936" s="241"/>
      <c r="H2936" s="242"/>
      <c r="I2936"/>
      <c r="J2936"/>
      <c r="K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/>
      <c r="EK2936"/>
      <c r="EL2936"/>
      <c r="EM2936"/>
      <c r="EN2936"/>
      <c r="EO2936"/>
      <c r="EP2936"/>
      <c r="EQ2936"/>
    </row>
    <row r="2937" spans="2:147" s="9" customFormat="1" x14ac:dyDescent="0.2">
      <c r="B2937"/>
      <c r="C2937"/>
      <c r="D2937" s="65"/>
      <c r="E2937" s="65"/>
      <c r="F2937" s="8"/>
      <c r="G2937" s="241"/>
      <c r="H2937" s="242"/>
      <c r="I2937"/>
      <c r="J2937"/>
      <c r="K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  <c r="EP2937"/>
      <c r="EQ2937"/>
    </row>
    <row r="2938" spans="2:147" s="9" customFormat="1" x14ac:dyDescent="0.2">
      <c r="B2938"/>
      <c r="C2938"/>
      <c r="D2938" s="65"/>
      <c r="E2938" s="65"/>
      <c r="F2938" s="8"/>
      <c r="G2938" s="241"/>
      <c r="H2938" s="242"/>
      <c r="I2938"/>
      <c r="J2938"/>
      <c r="K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  <c r="EP2938"/>
      <c r="EQ2938"/>
    </row>
    <row r="2939" spans="2:147" s="9" customFormat="1" x14ac:dyDescent="0.2">
      <c r="B2939"/>
      <c r="C2939"/>
      <c r="D2939" s="65"/>
      <c r="E2939" s="65"/>
      <c r="F2939" s="8"/>
      <c r="G2939" s="241"/>
      <c r="H2939" s="242"/>
      <c r="I2939"/>
      <c r="J2939"/>
      <c r="K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  <c r="EP2939"/>
      <c r="EQ2939"/>
    </row>
    <row r="2940" spans="2:147" s="9" customFormat="1" x14ac:dyDescent="0.2">
      <c r="B2940"/>
      <c r="C2940"/>
      <c r="D2940" s="65"/>
      <c r="E2940" s="65"/>
      <c r="F2940" s="8"/>
      <c r="G2940" s="241"/>
      <c r="H2940" s="242"/>
      <c r="I2940"/>
      <c r="J2940"/>
      <c r="K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/>
      <c r="EI2940"/>
      <c r="EJ2940"/>
      <c r="EK2940"/>
      <c r="EL2940"/>
      <c r="EM2940"/>
      <c r="EN2940"/>
      <c r="EO2940"/>
      <c r="EP2940"/>
      <c r="EQ2940"/>
    </row>
    <row r="2941" spans="2:147" s="9" customFormat="1" x14ac:dyDescent="0.2">
      <c r="B2941"/>
      <c r="C2941"/>
      <c r="D2941" s="65"/>
      <c r="E2941" s="65"/>
      <c r="F2941" s="8"/>
      <c r="G2941" s="241"/>
      <c r="H2941" s="242"/>
      <c r="I2941"/>
      <c r="J2941"/>
      <c r="K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/>
      <c r="EH2941"/>
      <c r="EI2941"/>
      <c r="EJ2941"/>
      <c r="EK2941"/>
      <c r="EL2941"/>
      <c r="EM2941"/>
      <c r="EN2941"/>
      <c r="EO2941"/>
      <c r="EP2941"/>
      <c r="EQ2941"/>
    </row>
    <row r="2942" spans="2:147" s="9" customFormat="1" x14ac:dyDescent="0.2">
      <c r="B2942"/>
      <c r="C2942"/>
      <c r="D2942" s="65"/>
      <c r="E2942" s="65"/>
      <c r="F2942" s="8"/>
      <c r="G2942" s="241"/>
      <c r="H2942" s="242"/>
      <c r="I2942"/>
      <c r="J2942"/>
      <c r="K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/>
      <c r="EI2942"/>
      <c r="EJ2942"/>
      <c r="EK2942"/>
      <c r="EL2942"/>
      <c r="EM2942"/>
      <c r="EN2942"/>
      <c r="EO2942"/>
      <c r="EP2942"/>
      <c r="EQ2942"/>
    </row>
    <row r="2943" spans="2:147" s="9" customFormat="1" x14ac:dyDescent="0.2">
      <c r="B2943"/>
      <c r="C2943"/>
      <c r="D2943" s="65"/>
      <c r="E2943" s="65"/>
      <c r="F2943" s="8"/>
      <c r="G2943" s="241"/>
      <c r="H2943" s="242"/>
      <c r="I2943"/>
      <c r="J2943"/>
      <c r="K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  <c r="EP2943"/>
      <c r="EQ2943"/>
    </row>
    <row r="2944" spans="2:147" s="9" customFormat="1" x14ac:dyDescent="0.2">
      <c r="B2944"/>
      <c r="C2944"/>
      <c r="D2944" s="65"/>
      <c r="E2944" s="65"/>
      <c r="F2944" s="8"/>
      <c r="G2944" s="241"/>
      <c r="H2944" s="242"/>
      <c r="I2944"/>
      <c r="J2944"/>
      <c r="K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  <c r="EP2944"/>
      <c r="EQ2944"/>
    </row>
    <row r="2945" spans="2:147" s="9" customFormat="1" x14ac:dyDescent="0.2">
      <c r="B2945"/>
      <c r="C2945"/>
      <c r="D2945" s="65"/>
      <c r="E2945" s="65"/>
      <c r="F2945" s="8"/>
      <c r="G2945" s="241"/>
      <c r="H2945" s="242"/>
      <c r="I2945"/>
      <c r="J2945"/>
      <c r="K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/>
      <c r="EH2945"/>
      <c r="EI2945"/>
      <c r="EJ2945"/>
      <c r="EK2945"/>
      <c r="EL2945"/>
      <c r="EM2945"/>
      <c r="EN2945"/>
      <c r="EO2945"/>
      <c r="EP2945"/>
      <c r="EQ2945"/>
    </row>
    <row r="2946" spans="2:147" s="9" customFormat="1" x14ac:dyDescent="0.2">
      <c r="B2946"/>
      <c r="C2946"/>
      <c r="D2946" s="65"/>
      <c r="E2946" s="65"/>
      <c r="F2946" s="8"/>
      <c r="G2946" s="241"/>
      <c r="H2946" s="242"/>
      <c r="I2946"/>
      <c r="J2946"/>
      <c r="K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  <c r="EP2946"/>
      <c r="EQ2946"/>
    </row>
    <row r="2947" spans="2:147" s="9" customFormat="1" x14ac:dyDescent="0.2">
      <c r="B2947"/>
      <c r="C2947"/>
      <c r="D2947" s="65"/>
      <c r="E2947" s="65"/>
      <c r="F2947" s="8"/>
      <c r="G2947" s="241"/>
      <c r="H2947" s="242"/>
      <c r="I2947"/>
      <c r="J2947"/>
      <c r="K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/>
      <c r="EC2947"/>
      <c r="ED2947"/>
      <c r="EE2947"/>
      <c r="EF2947"/>
      <c r="EG2947"/>
      <c r="EH2947"/>
      <c r="EI2947"/>
      <c r="EJ2947"/>
      <c r="EK2947"/>
      <c r="EL2947"/>
      <c r="EM2947"/>
      <c r="EN2947"/>
      <c r="EO2947"/>
      <c r="EP2947"/>
      <c r="EQ2947"/>
    </row>
    <row r="2948" spans="2:147" s="9" customFormat="1" x14ac:dyDescent="0.2">
      <c r="B2948"/>
      <c r="C2948"/>
      <c r="D2948" s="65"/>
      <c r="E2948" s="65"/>
      <c r="F2948" s="8"/>
      <c r="G2948" s="241"/>
      <c r="H2948" s="242"/>
      <c r="I2948"/>
      <c r="J2948"/>
      <c r="K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/>
      <c r="EI2948"/>
      <c r="EJ2948"/>
      <c r="EK2948"/>
      <c r="EL2948"/>
      <c r="EM2948"/>
      <c r="EN2948"/>
      <c r="EO2948"/>
      <c r="EP2948"/>
      <c r="EQ2948"/>
    </row>
    <row r="2949" spans="2:147" s="9" customFormat="1" x14ac:dyDescent="0.2">
      <c r="B2949"/>
      <c r="C2949"/>
      <c r="D2949" s="65"/>
      <c r="E2949" s="65"/>
      <c r="F2949" s="8"/>
      <c r="G2949" s="241"/>
      <c r="H2949" s="242"/>
      <c r="I2949"/>
      <c r="J2949"/>
      <c r="K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  <c r="EO2949"/>
      <c r="EP2949"/>
      <c r="EQ2949"/>
    </row>
    <row r="2950" spans="2:147" s="9" customFormat="1" x14ac:dyDescent="0.2">
      <c r="B2950"/>
      <c r="C2950"/>
      <c r="D2950" s="65"/>
      <c r="E2950" s="65"/>
      <c r="F2950" s="8"/>
      <c r="G2950" s="241"/>
      <c r="H2950" s="242"/>
      <c r="I2950"/>
      <c r="J2950"/>
      <c r="K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/>
      <c r="EK2950"/>
      <c r="EL2950"/>
      <c r="EM2950"/>
      <c r="EN2950"/>
      <c r="EO2950"/>
      <c r="EP2950"/>
      <c r="EQ2950"/>
    </row>
    <row r="2951" spans="2:147" s="9" customFormat="1" x14ac:dyDescent="0.2">
      <c r="B2951"/>
      <c r="C2951"/>
      <c r="D2951" s="65"/>
      <c r="E2951" s="65"/>
      <c r="F2951" s="8"/>
      <c r="G2951" s="241"/>
      <c r="H2951" s="242"/>
      <c r="I2951"/>
      <c r="J2951"/>
      <c r="K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/>
      <c r="EH2951"/>
      <c r="EI2951"/>
      <c r="EJ2951"/>
      <c r="EK2951"/>
      <c r="EL2951"/>
      <c r="EM2951"/>
      <c r="EN2951"/>
      <c r="EO2951"/>
      <c r="EP2951"/>
      <c r="EQ2951"/>
    </row>
    <row r="2952" spans="2:147" s="9" customFormat="1" x14ac:dyDescent="0.2">
      <c r="B2952"/>
      <c r="C2952"/>
      <c r="D2952" s="65"/>
      <c r="E2952" s="65"/>
      <c r="F2952" s="8"/>
      <c r="G2952" s="241"/>
      <c r="H2952" s="242"/>
      <c r="I2952"/>
      <c r="J2952"/>
      <c r="K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/>
      <c r="EH2952"/>
      <c r="EI2952"/>
      <c r="EJ2952"/>
      <c r="EK2952"/>
      <c r="EL2952"/>
      <c r="EM2952"/>
      <c r="EN2952"/>
      <c r="EO2952"/>
      <c r="EP2952"/>
      <c r="EQ2952"/>
    </row>
    <row r="2953" spans="2:147" s="9" customFormat="1" x14ac:dyDescent="0.2">
      <c r="B2953"/>
      <c r="C2953"/>
      <c r="D2953" s="65"/>
      <c r="E2953" s="65"/>
      <c r="F2953" s="8"/>
      <c r="G2953" s="241"/>
      <c r="H2953" s="242"/>
      <c r="I2953"/>
      <c r="J2953"/>
      <c r="K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/>
      <c r="EK2953"/>
      <c r="EL2953"/>
      <c r="EM2953"/>
      <c r="EN2953"/>
      <c r="EO2953"/>
      <c r="EP2953"/>
      <c r="EQ2953"/>
    </row>
    <row r="2954" spans="2:147" s="9" customFormat="1" x14ac:dyDescent="0.2">
      <c r="B2954"/>
      <c r="C2954"/>
      <c r="D2954" s="65"/>
      <c r="E2954" s="65"/>
      <c r="F2954" s="8"/>
      <c r="G2954" s="241"/>
      <c r="H2954" s="242"/>
      <c r="I2954"/>
      <c r="J2954"/>
      <c r="K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/>
      <c r="EI2954"/>
      <c r="EJ2954"/>
      <c r="EK2954"/>
      <c r="EL2954"/>
      <c r="EM2954"/>
      <c r="EN2954"/>
      <c r="EO2954"/>
      <c r="EP2954"/>
      <c r="EQ2954"/>
    </row>
    <row r="2955" spans="2:147" s="9" customFormat="1" x14ac:dyDescent="0.2">
      <c r="B2955"/>
      <c r="C2955"/>
      <c r="D2955" s="65"/>
      <c r="E2955" s="65"/>
      <c r="F2955" s="8"/>
      <c r="G2955" s="241"/>
      <c r="H2955" s="242"/>
      <c r="I2955"/>
      <c r="J2955"/>
      <c r="K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/>
      <c r="EH2955"/>
      <c r="EI2955"/>
      <c r="EJ2955"/>
      <c r="EK2955"/>
      <c r="EL2955"/>
      <c r="EM2955"/>
      <c r="EN2955"/>
      <c r="EO2955"/>
      <c r="EP2955"/>
      <c r="EQ2955"/>
    </row>
    <row r="2956" spans="2:147" s="9" customFormat="1" x14ac:dyDescent="0.2">
      <c r="B2956"/>
      <c r="C2956"/>
      <c r="D2956" s="65"/>
      <c r="E2956" s="65"/>
      <c r="F2956" s="8"/>
      <c r="G2956" s="241"/>
      <c r="H2956" s="242"/>
      <c r="I2956"/>
      <c r="J2956"/>
      <c r="K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/>
      <c r="EI2956"/>
      <c r="EJ2956"/>
      <c r="EK2956"/>
      <c r="EL2956"/>
      <c r="EM2956"/>
      <c r="EN2956"/>
      <c r="EO2956"/>
      <c r="EP2956"/>
      <c r="EQ2956"/>
    </row>
    <row r="2957" spans="2:147" s="9" customFormat="1" x14ac:dyDescent="0.2">
      <c r="B2957"/>
      <c r="C2957"/>
      <c r="D2957" s="65"/>
      <c r="E2957" s="65"/>
      <c r="F2957" s="8"/>
      <c r="G2957" s="241"/>
      <c r="H2957" s="242"/>
      <c r="I2957"/>
      <c r="J2957"/>
      <c r="K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/>
      <c r="EI2957"/>
      <c r="EJ2957"/>
      <c r="EK2957"/>
      <c r="EL2957"/>
      <c r="EM2957"/>
      <c r="EN2957"/>
      <c r="EO2957"/>
      <c r="EP2957"/>
      <c r="EQ2957"/>
    </row>
    <row r="2958" spans="2:147" s="9" customFormat="1" x14ac:dyDescent="0.2">
      <c r="B2958"/>
      <c r="C2958"/>
      <c r="D2958" s="65"/>
      <c r="E2958" s="65"/>
      <c r="F2958" s="8"/>
      <c r="G2958" s="241"/>
      <c r="H2958" s="242"/>
      <c r="I2958"/>
      <c r="J2958"/>
      <c r="K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/>
      <c r="EI2958"/>
      <c r="EJ2958"/>
      <c r="EK2958"/>
      <c r="EL2958"/>
      <c r="EM2958"/>
      <c r="EN2958"/>
      <c r="EO2958"/>
      <c r="EP2958"/>
      <c r="EQ2958"/>
    </row>
    <row r="2959" spans="2:147" s="9" customFormat="1" x14ac:dyDescent="0.2">
      <c r="B2959"/>
      <c r="C2959"/>
      <c r="D2959" s="65"/>
      <c r="E2959" s="65"/>
      <c r="F2959" s="8"/>
      <c r="G2959" s="241"/>
      <c r="H2959" s="242"/>
      <c r="I2959"/>
      <c r="J2959"/>
      <c r="K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/>
      <c r="EM2959"/>
      <c r="EN2959"/>
      <c r="EO2959"/>
      <c r="EP2959"/>
      <c r="EQ2959"/>
    </row>
    <row r="2960" spans="2:147" s="9" customFormat="1" x14ac:dyDescent="0.2">
      <c r="B2960"/>
      <c r="C2960"/>
      <c r="D2960" s="65"/>
      <c r="E2960" s="65"/>
      <c r="F2960" s="8"/>
      <c r="G2960" s="241"/>
      <c r="H2960" s="242"/>
      <c r="I2960"/>
      <c r="J2960"/>
      <c r="K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/>
      <c r="EH2960"/>
      <c r="EI2960"/>
      <c r="EJ2960"/>
      <c r="EK2960"/>
      <c r="EL2960"/>
      <c r="EM2960"/>
      <c r="EN2960"/>
      <c r="EO2960"/>
      <c r="EP2960"/>
      <c r="EQ2960"/>
    </row>
    <row r="2961" spans="2:147" s="9" customFormat="1" x14ac:dyDescent="0.2">
      <c r="B2961"/>
      <c r="C2961"/>
      <c r="D2961" s="65"/>
      <c r="E2961" s="65"/>
      <c r="F2961" s="8"/>
      <c r="G2961" s="241"/>
      <c r="H2961" s="242"/>
      <c r="I2961"/>
      <c r="J2961"/>
      <c r="K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/>
      <c r="EH2961"/>
      <c r="EI2961"/>
      <c r="EJ2961"/>
      <c r="EK2961"/>
      <c r="EL2961"/>
      <c r="EM2961"/>
      <c r="EN2961"/>
      <c r="EO2961"/>
      <c r="EP2961"/>
      <c r="EQ2961"/>
    </row>
    <row r="2962" spans="2:147" s="9" customFormat="1" x14ac:dyDescent="0.2">
      <c r="B2962"/>
      <c r="C2962"/>
      <c r="D2962" s="65"/>
      <c r="E2962" s="65"/>
      <c r="F2962" s="8"/>
      <c r="G2962" s="241"/>
      <c r="H2962" s="242"/>
      <c r="I2962"/>
      <c r="J2962"/>
      <c r="K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/>
      <c r="EI2962"/>
      <c r="EJ2962"/>
      <c r="EK2962"/>
      <c r="EL2962"/>
      <c r="EM2962"/>
      <c r="EN2962"/>
      <c r="EO2962"/>
      <c r="EP2962"/>
      <c r="EQ2962"/>
    </row>
    <row r="2963" spans="2:147" s="9" customFormat="1" x14ac:dyDescent="0.2">
      <c r="B2963"/>
      <c r="C2963"/>
      <c r="D2963" s="65"/>
      <c r="E2963" s="65"/>
      <c r="F2963" s="8"/>
      <c r="G2963" s="241"/>
      <c r="H2963" s="242"/>
      <c r="I2963"/>
      <c r="J2963"/>
      <c r="K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/>
      <c r="EI2963"/>
      <c r="EJ2963"/>
      <c r="EK2963"/>
      <c r="EL2963"/>
      <c r="EM2963"/>
      <c r="EN2963"/>
      <c r="EO2963"/>
      <c r="EP2963"/>
      <c r="EQ2963"/>
    </row>
    <row r="2964" spans="2:147" s="9" customFormat="1" x14ac:dyDescent="0.2">
      <c r="B2964"/>
      <c r="C2964"/>
      <c r="D2964" s="65"/>
      <c r="E2964" s="65"/>
      <c r="F2964" s="8"/>
      <c r="G2964" s="241"/>
      <c r="H2964" s="242"/>
      <c r="I2964"/>
      <c r="J2964"/>
      <c r="K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  <c r="DT2964"/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/>
      <c r="EH2964"/>
      <c r="EI2964"/>
      <c r="EJ2964"/>
      <c r="EK2964"/>
      <c r="EL2964"/>
      <c r="EM2964"/>
      <c r="EN2964"/>
      <c r="EO2964"/>
      <c r="EP2964"/>
      <c r="EQ2964"/>
    </row>
    <row r="2965" spans="2:147" s="9" customFormat="1" x14ac:dyDescent="0.2">
      <c r="B2965"/>
      <c r="C2965"/>
      <c r="D2965" s="65"/>
      <c r="E2965" s="65"/>
      <c r="F2965" s="8"/>
      <c r="G2965" s="241"/>
      <c r="H2965" s="242"/>
      <c r="I2965"/>
      <c r="J2965"/>
      <c r="K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  <c r="DS2965"/>
      <c r="DT2965"/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/>
      <c r="EI2965"/>
      <c r="EJ2965"/>
      <c r="EK2965"/>
      <c r="EL2965"/>
      <c r="EM2965"/>
      <c r="EN2965"/>
      <c r="EO2965"/>
      <c r="EP2965"/>
      <c r="EQ2965"/>
    </row>
    <row r="2966" spans="2:147" s="9" customFormat="1" x14ac:dyDescent="0.2">
      <c r="B2966"/>
      <c r="C2966"/>
      <c r="D2966" s="65"/>
      <c r="E2966" s="65"/>
      <c r="F2966" s="8"/>
      <c r="G2966" s="241"/>
      <c r="H2966" s="242"/>
      <c r="I2966"/>
      <c r="J2966"/>
      <c r="K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/>
      <c r="EH2966"/>
      <c r="EI2966"/>
      <c r="EJ2966"/>
      <c r="EK2966"/>
      <c r="EL2966"/>
      <c r="EM2966"/>
      <c r="EN2966"/>
      <c r="EO2966"/>
      <c r="EP2966"/>
      <c r="EQ2966"/>
    </row>
    <row r="2967" spans="2:147" s="9" customFormat="1" x14ac:dyDescent="0.2">
      <c r="B2967"/>
      <c r="C2967"/>
      <c r="D2967" s="65"/>
      <c r="E2967" s="65"/>
      <c r="F2967" s="8"/>
      <c r="G2967" s="241"/>
      <c r="H2967" s="242"/>
      <c r="I2967"/>
      <c r="J2967"/>
      <c r="K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/>
      <c r="EH2967"/>
      <c r="EI2967"/>
      <c r="EJ2967"/>
      <c r="EK2967"/>
      <c r="EL2967"/>
      <c r="EM2967"/>
      <c r="EN2967"/>
      <c r="EO2967"/>
      <c r="EP2967"/>
      <c r="EQ2967"/>
    </row>
    <row r="2968" spans="2:147" s="9" customFormat="1" x14ac:dyDescent="0.2">
      <c r="B2968"/>
      <c r="C2968"/>
      <c r="D2968" s="65"/>
      <c r="E2968" s="65"/>
      <c r="F2968" s="8"/>
      <c r="G2968" s="241"/>
      <c r="H2968" s="242"/>
      <c r="I2968"/>
      <c r="J2968"/>
      <c r="K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/>
      <c r="EI2968"/>
      <c r="EJ2968"/>
      <c r="EK2968"/>
      <c r="EL2968"/>
      <c r="EM2968"/>
      <c r="EN2968"/>
      <c r="EO2968"/>
      <c r="EP2968"/>
      <c r="EQ2968"/>
    </row>
    <row r="2969" spans="2:147" s="9" customFormat="1" x14ac:dyDescent="0.2">
      <c r="B2969"/>
      <c r="C2969"/>
      <c r="D2969" s="65"/>
      <c r="E2969" s="65"/>
      <c r="F2969" s="8"/>
      <c r="G2969" s="241"/>
      <c r="H2969" s="242"/>
      <c r="I2969"/>
      <c r="J2969"/>
      <c r="K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/>
      <c r="EH2969"/>
      <c r="EI2969"/>
      <c r="EJ2969"/>
      <c r="EK2969"/>
      <c r="EL2969"/>
      <c r="EM2969"/>
      <c r="EN2969"/>
      <c r="EO2969"/>
      <c r="EP2969"/>
      <c r="EQ2969"/>
    </row>
    <row r="2970" spans="2:147" s="9" customFormat="1" x14ac:dyDescent="0.2">
      <c r="B2970"/>
      <c r="C2970"/>
      <c r="D2970" s="65"/>
      <c r="E2970" s="65"/>
      <c r="F2970" s="8"/>
      <c r="G2970" s="241"/>
      <c r="H2970" s="242"/>
      <c r="I2970"/>
      <c r="J2970"/>
      <c r="K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/>
      <c r="EI2970"/>
      <c r="EJ2970"/>
      <c r="EK2970"/>
      <c r="EL2970"/>
      <c r="EM2970"/>
      <c r="EN2970"/>
      <c r="EO2970"/>
      <c r="EP2970"/>
      <c r="EQ2970"/>
    </row>
    <row r="2971" spans="2:147" s="9" customFormat="1" x14ac:dyDescent="0.2">
      <c r="B2971"/>
      <c r="C2971"/>
      <c r="D2971" s="65"/>
      <c r="E2971" s="65"/>
      <c r="F2971" s="8"/>
      <c r="G2971" s="241"/>
      <c r="H2971" s="242"/>
      <c r="I2971"/>
      <c r="J2971"/>
      <c r="K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/>
      <c r="EK2971"/>
      <c r="EL2971"/>
      <c r="EM2971"/>
      <c r="EN2971"/>
      <c r="EO2971"/>
      <c r="EP2971"/>
      <c r="EQ2971"/>
    </row>
    <row r="2972" spans="2:147" s="9" customFormat="1" x14ac:dyDescent="0.2">
      <c r="B2972"/>
      <c r="C2972"/>
      <c r="D2972" s="65"/>
      <c r="E2972" s="65"/>
      <c r="F2972" s="8"/>
      <c r="G2972" s="241"/>
      <c r="H2972" s="242"/>
      <c r="I2972"/>
      <c r="J2972"/>
      <c r="K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/>
      <c r="EK2972"/>
      <c r="EL2972"/>
      <c r="EM2972"/>
      <c r="EN2972"/>
      <c r="EO2972"/>
      <c r="EP2972"/>
      <c r="EQ2972"/>
    </row>
    <row r="2973" spans="2:147" s="9" customFormat="1" x14ac:dyDescent="0.2">
      <c r="B2973"/>
      <c r="C2973"/>
      <c r="D2973" s="65"/>
      <c r="E2973" s="65"/>
      <c r="F2973" s="8"/>
      <c r="G2973" s="241"/>
      <c r="H2973" s="242"/>
      <c r="I2973"/>
      <c r="J2973"/>
      <c r="K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/>
      <c r="EH2973"/>
      <c r="EI2973"/>
      <c r="EJ2973"/>
      <c r="EK2973"/>
      <c r="EL2973"/>
      <c r="EM2973"/>
      <c r="EN2973"/>
      <c r="EO2973"/>
      <c r="EP2973"/>
      <c r="EQ2973"/>
    </row>
    <row r="2974" spans="2:147" s="9" customFormat="1" x14ac:dyDescent="0.2">
      <c r="B2974"/>
      <c r="C2974"/>
      <c r="D2974" s="65"/>
      <c r="E2974" s="65"/>
      <c r="F2974" s="8"/>
      <c r="G2974" s="241"/>
      <c r="H2974" s="242"/>
      <c r="I2974"/>
      <c r="J2974"/>
      <c r="K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/>
      <c r="EL2974"/>
      <c r="EM2974"/>
      <c r="EN2974"/>
      <c r="EO2974"/>
      <c r="EP2974"/>
      <c r="EQ2974"/>
    </row>
    <row r="2975" spans="2:147" s="9" customFormat="1" x14ac:dyDescent="0.2">
      <c r="B2975"/>
      <c r="C2975"/>
      <c r="D2975" s="65"/>
      <c r="E2975" s="65"/>
      <c r="F2975" s="8"/>
      <c r="G2975" s="241"/>
      <c r="H2975" s="242"/>
      <c r="I2975"/>
      <c r="J2975"/>
      <c r="K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/>
      <c r="EH2975"/>
      <c r="EI2975"/>
      <c r="EJ2975"/>
      <c r="EK2975"/>
      <c r="EL2975"/>
      <c r="EM2975"/>
      <c r="EN2975"/>
      <c r="EO2975"/>
      <c r="EP2975"/>
      <c r="EQ2975"/>
    </row>
    <row r="2976" spans="2:147" s="9" customFormat="1" x14ac:dyDescent="0.2">
      <c r="B2976"/>
      <c r="C2976"/>
      <c r="D2976" s="65"/>
      <c r="E2976" s="65"/>
      <c r="F2976" s="8"/>
      <c r="G2976" s="241"/>
      <c r="H2976" s="242"/>
      <c r="I2976"/>
      <c r="J2976"/>
      <c r="K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/>
      <c r="EH2976"/>
      <c r="EI2976"/>
      <c r="EJ2976"/>
      <c r="EK2976"/>
      <c r="EL2976"/>
      <c r="EM2976"/>
      <c r="EN2976"/>
      <c r="EO2976"/>
      <c r="EP2976"/>
      <c r="EQ2976"/>
    </row>
    <row r="2977" spans="2:147" s="9" customFormat="1" x14ac:dyDescent="0.2">
      <c r="B2977"/>
      <c r="C2977"/>
      <c r="D2977" s="65"/>
      <c r="E2977" s="65"/>
      <c r="F2977" s="8"/>
      <c r="G2977" s="241"/>
      <c r="H2977" s="242"/>
      <c r="I2977"/>
      <c r="J2977"/>
      <c r="K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/>
      <c r="EI2977"/>
      <c r="EJ2977"/>
      <c r="EK2977"/>
      <c r="EL2977"/>
      <c r="EM2977"/>
      <c r="EN2977"/>
      <c r="EO2977"/>
      <c r="EP2977"/>
      <c r="EQ2977"/>
    </row>
    <row r="2978" spans="2:147" s="9" customFormat="1" x14ac:dyDescent="0.2">
      <c r="B2978"/>
      <c r="C2978"/>
      <c r="D2978" s="65"/>
      <c r="E2978" s="65"/>
      <c r="F2978" s="8"/>
      <c r="G2978" s="241"/>
      <c r="H2978" s="242"/>
      <c r="I2978"/>
      <c r="J2978"/>
      <c r="K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  <c r="DT2978"/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/>
      <c r="EH2978"/>
      <c r="EI2978"/>
      <c r="EJ2978"/>
      <c r="EK2978"/>
      <c r="EL2978"/>
      <c r="EM2978"/>
      <c r="EN2978"/>
      <c r="EO2978"/>
      <c r="EP2978"/>
      <c r="EQ2978"/>
    </row>
    <row r="2979" spans="2:147" s="9" customFormat="1" x14ac:dyDescent="0.2">
      <c r="B2979"/>
      <c r="C2979"/>
      <c r="D2979" s="65"/>
      <c r="E2979" s="65"/>
      <c r="F2979" s="8"/>
      <c r="G2979" s="241"/>
      <c r="H2979" s="242"/>
      <c r="I2979"/>
      <c r="J2979"/>
      <c r="K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/>
      <c r="DV2979"/>
      <c r="DW2979"/>
      <c r="DX2979"/>
      <c r="DY2979"/>
      <c r="DZ2979"/>
      <c r="EA2979"/>
      <c r="EB2979"/>
      <c r="EC2979"/>
      <c r="ED2979"/>
      <c r="EE2979"/>
      <c r="EF2979"/>
      <c r="EG2979"/>
      <c r="EH2979"/>
      <c r="EI2979"/>
      <c r="EJ2979"/>
      <c r="EK2979"/>
      <c r="EL2979"/>
      <c r="EM2979"/>
      <c r="EN2979"/>
      <c r="EO2979"/>
      <c r="EP2979"/>
      <c r="EQ2979"/>
    </row>
    <row r="2980" spans="2:147" s="9" customFormat="1" x14ac:dyDescent="0.2">
      <c r="B2980"/>
      <c r="C2980"/>
      <c r="D2980" s="65"/>
      <c r="E2980" s="65"/>
      <c r="F2980" s="8"/>
      <c r="G2980" s="241"/>
      <c r="H2980" s="242"/>
      <c r="I2980"/>
      <c r="J2980"/>
      <c r="K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/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/>
      <c r="EI2980"/>
      <c r="EJ2980"/>
      <c r="EK2980"/>
      <c r="EL2980"/>
      <c r="EM2980"/>
      <c r="EN2980"/>
      <c r="EO2980"/>
      <c r="EP2980"/>
      <c r="EQ2980"/>
    </row>
    <row r="2981" spans="2:147" s="9" customFormat="1" x14ac:dyDescent="0.2">
      <c r="B2981"/>
      <c r="C2981"/>
      <c r="D2981" s="65"/>
      <c r="E2981" s="65"/>
      <c r="F2981" s="8"/>
      <c r="G2981" s="241"/>
      <c r="H2981" s="242"/>
      <c r="I2981"/>
      <c r="J2981"/>
      <c r="K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/>
      <c r="EH2981"/>
      <c r="EI2981"/>
      <c r="EJ2981"/>
      <c r="EK2981"/>
      <c r="EL2981"/>
      <c r="EM2981"/>
      <c r="EN2981"/>
      <c r="EO2981"/>
      <c r="EP2981"/>
      <c r="EQ2981"/>
    </row>
    <row r="2982" spans="2:147" s="9" customFormat="1" x14ac:dyDescent="0.2">
      <c r="B2982"/>
      <c r="C2982"/>
      <c r="D2982" s="65"/>
      <c r="E2982" s="65"/>
      <c r="F2982" s="8"/>
      <c r="G2982" s="241"/>
      <c r="H2982" s="242"/>
      <c r="I2982"/>
      <c r="J2982"/>
      <c r="K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/>
      <c r="EH2982"/>
      <c r="EI2982"/>
      <c r="EJ2982"/>
      <c r="EK2982"/>
      <c r="EL2982"/>
      <c r="EM2982"/>
      <c r="EN2982"/>
      <c r="EO2982"/>
      <c r="EP2982"/>
      <c r="EQ2982"/>
    </row>
    <row r="2983" spans="2:147" s="9" customFormat="1" x14ac:dyDescent="0.2">
      <c r="B2983"/>
      <c r="C2983"/>
      <c r="D2983" s="65"/>
      <c r="E2983" s="65"/>
      <c r="F2983" s="8"/>
      <c r="G2983" s="241"/>
      <c r="H2983" s="242"/>
      <c r="I2983"/>
      <c r="J2983"/>
      <c r="K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/>
      <c r="EI2983"/>
      <c r="EJ2983"/>
      <c r="EK2983"/>
      <c r="EL2983"/>
      <c r="EM2983"/>
      <c r="EN2983"/>
      <c r="EO2983"/>
      <c r="EP2983"/>
      <c r="EQ2983"/>
    </row>
    <row r="2984" spans="2:147" s="9" customFormat="1" x14ac:dyDescent="0.2">
      <c r="B2984"/>
      <c r="C2984"/>
      <c r="D2984" s="65"/>
      <c r="E2984" s="65"/>
      <c r="F2984" s="8"/>
      <c r="G2984" s="241"/>
      <c r="H2984" s="242"/>
      <c r="I2984"/>
      <c r="J2984"/>
      <c r="K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/>
      <c r="EH2984"/>
      <c r="EI2984"/>
      <c r="EJ2984"/>
      <c r="EK2984"/>
      <c r="EL2984"/>
      <c r="EM2984"/>
      <c r="EN2984"/>
      <c r="EO2984"/>
      <c r="EP2984"/>
      <c r="EQ2984"/>
    </row>
    <row r="2985" spans="2:147" s="9" customFormat="1" x14ac:dyDescent="0.2">
      <c r="B2985"/>
      <c r="C2985"/>
      <c r="D2985" s="65"/>
      <c r="E2985" s="65"/>
      <c r="F2985" s="8"/>
      <c r="G2985" s="241"/>
      <c r="H2985" s="242"/>
      <c r="I2985"/>
      <c r="J2985"/>
      <c r="K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/>
      <c r="EI2985"/>
      <c r="EJ2985"/>
      <c r="EK2985"/>
      <c r="EL2985"/>
      <c r="EM2985"/>
      <c r="EN2985"/>
      <c r="EO2985"/>
      <c r="EP2985"/>
      <c r="EQ2985"/>
    </row>
    <row r="2986" spans="2:147" s="9" customFormat="1" x14ac:dyDescent="0.2">
      <c r="B2986"/>
      <c r="C2986"/>
      <c r="D2986" s="65"/>
      <c r="E2986" s="65"/>
      <c r="F2986" s="8"/>
      <c r="G2986" s="241"/>
      <c r="H2986" s="242"/>
      <c r="I2986"/>
      <c r="J2986"/>
      <c r="K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/>
      <c r="EL2986"/>
      <c r="EM2986"/>
      <c r="EN2986"/>
      <c r="EO2986"/>
      <c r="EP2986"/>
      <c r="EQ2986"/>
    </row>
    <row r="2987" spans="2:147" s="9" customFormat="1" x14ac:dyDescent="0.2">
      <c r="B2987"/>
      <c r="C2987"/>
      <c r="D2987" s="65"/>
      <c r="E2987" s="65"/>
      <c r="F2987" s="8"/>
      <c r="G2987" s="241"/>
      <c r="H2987" s="242"/>
      <c r="I2987"/>
      <c r="J2987"/>
      <c r="K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/>
      <c r="EH2987"/>
      <c r="EI2987"/>
      <c r="EJ2987"/>
      <c r="EK2987"/>
      <c r="EL2987"/>
      <c r="EM2987"/>
      <c r="EN2987"/>
      <c r="EO2987"/>
      <c r="EP2987"/>
      <c r="EQ2987"/>
    </row>
    <row r="2988" spans="2:147" s="9" customFormat="1" x14ac:dyDescent="0.2">
      <c r="B2988"/>
      <c r="C2988"/>
      <c r="D2988" s="65"/>
      <c r="E2988" s="65"/>
      <c r="F2988" s="8"/>
      <c r="G2988" s="241"/>
      <c r="H2988" s="242"/>
      <c r="I2988"/>
      <c r="J2988"/>
      <c r="K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/>
      <c r="EH2988"/>
      <c r="EI2988"/>
      <c r="EJ2988"/>
      <c r="EK2988"/>
      <c r="EL2988"/>
      <c r="EM2988"/>
      <c r="EN2988"/>
      <c r="EO2988"/>
      <c r="EP2988"/>
      <c r="EQ2988"/>
    </row>
    <row r="2989" spans="2:147" s="9" customFormat="1" x14ac:dyDescent="0.2">
      <c r="B2989"/>
      <c r="C2989"/>
      <c r="D2989" s="65"/>
      <c r="E2989" s="65"/>
      <c r="F2989" s="8"/>
      <c r="G2989" s="241"/>
      <c r="H2989" s="242"/>
      <c r="I2989"/>
      <c r="J2989"/>
      <c r="K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/>
      <c r="EL2989"/>
      <c r="EM2989"/>
      <c r="EN2989"/>
      <c r="EO2989"/>
      <c r="EP2989"/>
      <c r="EQ2989"/>
    </row>
    <row r="2990" spans="2:147" s="9" customFormat="1" x14ac:dyDescent="0.2">
      <c r="B2990"/>
      <c r="C2990"/>
      <c r="D2990" s="65"/>
      <c r="E2990" s="65"/>
      <c r="F2990" s="8"/>
      <c r="G2990" s="241"/>
      <c r="H2990" s="242"/>
      <c r="I2990"/>
      <c r="J2990"/>
      <c r="K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/>
      <c r="EH2990"/>
      <c r="EI2990"/>
      <c r="EJ2990"/>
      <c r="EK2990"/>
      <c r="EL2990"/>
      <c r="EM2990"/>
      <c r="EN2990"/>
      <c r="EO2990"/>
      <c r="EP2990"/>
      <c r="EQ2990"/>
    </row>
    <row r="2991" spans="2:147" s="9" customFormat="1" x14ac:dyDescent="0.2">
      <c r="B2991"/>
      <c r="C2991"/>
      <c r="D2991" s="65"/>
      <c r="E2991" s="65"/>
      <c r="F2991" s="8"/>
      <c r="G2991" s="241"/>
      <c r="H2991" s="242"/>
      <c r="I2991"/>
      <c r="J2991"/>
      <c r="K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/>
      <c r="EI2991"/>
      <c r="EJ2991"/>
      <c r="EK2991"/>
      <c r="EL2991"/>
      <c r="EM2991"/>
      <c r="EN2991"/>
      <c r="EO2991"/>
      <c r="EP2991"/>
      <c r="EQ2991"/>
    </row>
    <row r="2992" spans="2:147" s="9" customFormat="1" x14ac:dyDescent="0.2">
      <c r="B2992"/>
      <c r="C2992"/>
      <c r="D2992" s="65"/>
      <c r="E2992" s="65"/>
      <c r="F2992" s="8"/>
      <c r="G2992" s="241"/>
      <c r="H2992" s="242"/>
      <c r="I2992"/>
      <c r="J2992"/>
      <c r="K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  <c r="DS2992"/>
      <c r="DT2992"/>
      <c r="DU2992"/>
      <c r="DV2992"/>
      <c r="DW2992"/>
      <c r="DX2992"/>
      <c r="DY2992"/>
      <c r="DZ2992"/>
      <c r="EA2992"/>
      <c r="EB2992"/>
      <c r="EC2992"/>
      <c r="ED2992"/>
      <c r="EE2992"/>
      <c r="EF2992"/>
      <c r="EG2992"/>
      <c r="EH2992"/>
      <c r="EI2992"/>
      <c r="EJ2992"/>
      <c r="EK2992"/>
      <c r="EL2992"/>
      <c r="EM2992"/>
      <c r="EN2992"/>
      <c r="EO2992"/>
      <c r="EP2992"/>
      <c r="EQ2992"/>
    </row>
    <row r="2993" spans="2:147" s="9" customFormat="1" x14ac:dyDescent="0.2">
      <c r="B2993"/>
      <c r="C2993"/>
      <c r="D2993" s="65"/>
      <c r="E2993" s="65"/>
      <c r="F2993" s="8"/>
      <c r="G2993" s="241"/>
      <c r="H2993" s="242"/>
      <c r="I2993"/>
      <c r="J2993"/>
      <c r="K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/>
      <c r="EH2993"/>
      <c r="EI2993"/>
      <c r="EJ2993"/>
      <c r="EK2993"/>
      <c r="EL2993"/>
      <c r="EM2993"/>
      <c r="EN2993"/>
      <c r="EO2993"/>
      <c r="EP2993"/>
      <c r="EQ2993"/>
    </row>
    <row r="2994" spans="2:147" s="9" customFormat="1" x14ac:dyDescent="0.2">
      <c r="B2994"/>
      <c r="C2994"/>
      <c r="D2994" s="65"/>
      <c r="E2994" s="65"/>
      <c r="F2994" s="8"/>
      <c r="G2994" s="241"/>
      <c r="H2994" s="242"/>
      <c r="I2994"/>
      <c r="J2994"/>
      <c r="K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/>
      <c r="EH2994"/>
      <c r="EI2994"/>
      <c r="EJ2994"/>
      <c r="EK2994"/>
      <c r="EL2994"/>
      <c r="EM2994"/>
      <c r="EN2994"/>
      <c r="EO2994"/>
      <c r="EP2994"/>
      <c r="EQ2994"/>
    </row>
    <row r="2995" spans="2:147" s="9" customFormat="1" x14ac:dyDescent="0.2">
      <c r="B2995"/>
      <c r="C2995"/>
      <c r="D2995" s="65"/>
      <c r="E2995" s="65"/>
      <c r="F2995" s="8"/>
      <c r="G2995" s="241"/>
      <c r="H2995" s="242"/>
      <c r="I2995"/>
      <c r="J2995"/>
      <c r="K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/>
      <c r="EP2995"/>
      <c r="EQ2995"/>
    </row>
    <row r="2996" spans="2:147" s="9" customFormat="1" x14ac:dyDescent="0.2">
      <c r="B2996"/>
      <c r="C2996"/>
      <c r="D2996" s="65"/>
      <c r="E2996" s="65"/>
      <c r="F2996" s="8"/>
      <c r="G2996" s="241"/>
      <c r="H2996" s="242"/>
      <c r="I2996"/>
      <c r="J2996"/>
      <c r="K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/>
      <c r="EH2996"/>
      <c r="EI2996"/>
      <c r="EJ2996"/>
      <c r="EK2996"/>
      <c r="EL2996"/>
      <c r="EM2996"/>
      <c r="EN2996"/>
      <c r="EO2996"/>
      <c r="EP2996"/>
      <c r="EQ2996"/>
    </row>
    <row r="2997" spans="2:147" s="9" customFormat="1" x14ac:dyDescent="0.2">
      <c r="B2997"/>
      <c r="C2997"/>
      <c r="D2997" s="65"/>
      <c r="E2997" s="65"/>
      <c r="F2997" s="8"/>
      <c r="G2997" s="241"/>
      <c r="H2997" s="242"/>
      <c r="I2997"/>
      <c r="J2997"/>
      <c r="K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/>
      <c r="EK2997"/>
      <c r="EL2997"/>
      <c r="EM2997"/>
      <c r="EN2997"/>
      <c r="EO2997"/>
      <c r="EP2997"/>
      <c r="EQ2997"/>
    </row>
    <row r="2998" spans="2:147" s="9" customFormat="1" x14ac:dyDescent="0.2">
      <c r="B2998"/>
      <c r="C2998"/>
      <c r="D2998" s="65"/>
      <c r="E2998" s="65"/>
      <c r="F2998" s="8"/>
      <c r="G2998" s="241"/>
      <c r="H2998" s="242"/>
      <c r="I2998"/>
      <c r="J2998"/>
      <c r="K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  <c r="EP2998"/>
      <c r="EQ2998"/>
    </row>
    <row r="2999" spans="2:147" s="9" customFormat="1" x14ac:dyDescent="0.2">
      <c r="B2999"/>
      <c r="C2999"/>
      <c r="D2999" s="65"/>
      <c r="E2999" s="65"/>
      <c r="F2999" s="8"/>
      <c r="G2999" s="241"/>
      <c r="H2999" s="242"/>
      <c r="I2999"/>
      <c r="J2999"/>
      <c r="K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/>
      <c r="EK2999"/>
      <c r="EL2999"/>
      <c r="EM2999"/>
      <c r="EN2999"/>
      <c r="EO2999"/>
      <c r="EP2999"/>
      <c r="EQ2999"/>
    </row>
    <row r="3000" spans="2:147" s="9" customFormat="1" x14ac:dyDescent="0.2">
      <c r="B3000"/>
      <c r="C3000"/>
      <c r="D3000" s="65"/>
      <c r="E3000" s="65"/>
      <c r="F3000" s="8"/>
      <c r="G3000" s="241"/>
      <c r="H3000" s="242"/>
      <c r="I3000"/>
      <c r="J3000"/>
      <c r="K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/>
      <c r="EH3000"/>
      <c r="EI3000"/>
      <c r="EJ3000"/>
      <c r="EK3000"/>
      <c r="EL3000"/>
      <c r="EM3000"/>
      <c r="EN3000"/>
      <c r="EO3000"/>
      <c r="EP3000"/>
      <c r="EQ3000"/>
    </row>
    <row r="3001" spans="2:147" s="9" customFormat="1" x14ac:dyDescent="0.2">
      <c r="B3001"/>
      <c r="C3001"/>
      <c r="D3001" s="65"/>
      <c r="E3001" s="65"/>
      <c r="F3001" s="8"/>
      <c r="G3001" s="241"/>
      <c r="H3001" s="242"/>
      <c r="I3001"/>
      <c r="J3001"/>
      <c r="K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/>
      <c r="EH3001"/>
      <c r="EI3001"/>
      <c r="EJ3001"/>
      <c r="EK3001"/>
      <c r="EL3001"/>
      <c r="EM3001"/>
      <c r="EN3001"/>
      <c r="EO3001"/>
      <c r="EP3001"/>
      <c r="EQ3001"/>
    </row>
    <row r="3002" spans="2:147" s="9" customFormat="1" x14ac:dyDescent="0.2">
      <c r="B3002"/>
      <c r="C3002"/>
      <c r="D3002" s="65"/>
      <c r="E3002" s="65"/>
      <c r="F3002" s="8"/>
      <c r="G3002" s="241"/>
      <c r="H3002" s="242"/>
      <c r="I3002"/>
      <c r="J3002"/>
      <c r="K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/>
      <c r="EI3002"/>
      <c r="EJ3002"/>
      <c r="EK3002"/>
      <c r="EL3002"/>
      <c r="EM3002"/>
      <c r="EN3002"/>
      <c r="EO3002"/>
      <c r="EP3002"/>
      <c r="EQ3002"/>
    </row>
    <row r="3003" spans="2:147" s="9" customFormat="1" x14ac:dyDescent="0.2">
      <c r="B3003"/>
      <c r="C3003"/>
      <c r="D3003" s="65"/>
      <c r="E3003" s="65"/>
      <c r="F3003" s="8"/>
      <c r="G3003" s="241"/>
      <c r="H3003" s="242"/>
      <c r="I3003"/>
      <c r="J3003"/>
      <c r="K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  <c r="EK3003"/>
      <c r="EL3003"/>
      <c r="EM3003"/>
      <c r="EN3003"/>
      <c r="EO3003"/>
      <c r="EP3003"/>
      <c r="EQ3003"/>
    </row>
    <row r="3004" spans="2:147" s="9" customFormat="1" x14ac:dyDescent="0.2">
      <c r="B3004"/>
      <c r="C3004"/>
      <c r="D3004" s="65"/>
      <c r="E3004" s="65"/>
      <c r="F3004" s="8"/>
      <c r="G3004" s="241"/>
      <c r="H3004" s="242"/>
      <c r="I3004"/>
      <c r="J3004"/>
      <c r="K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/>
      <c r="EI3004"/>
      <c r="EJ3004"/>
      <c r="EK3004"/>
      <c r="EL3004"/>
      <c r="EM3004"/>
      <c r="EN3004"/>
      <c r="EO3004"/>
      <c r="EP3004"/>
      <c r="EQ3004"/>
    </row>
    <row r="3005" spans="2:147" s="9" customFormat="1" x14ac:dyDescent="0.2">
      <c r="B3005"/>
      <c r="C3005"/>
      <c r="D3005" s="65"/>
      <c r="E3005" s="65"/>
      <c r="F3005" s="8"/>
      <c r="G3005" s="241"/>
      <c r="H3005" s="242"/>
      <c r="I3005"/>
      <c r="J3005"/>
      <c r="K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/>
      <c r="EI3005"/>
      <c r="EJ3005"/>
      <c r="EK3005"/>
      <c r="EL3005"/>
      <c r="EM3005"/>
      <c r="EN3005"/>
      <c r="EO3005"/>
      <c r="EP3005"/>
      <c r="EQ3005"/>
    </row>
    <row r="3006" spans="2:147" s="9" customFormat="1" x14ac:dyDescent="0.2">
      <c r="B3006"/>
      <c r="C3006"/>
      <c r="D3006" s="65"/>
      <c r="E3006" s="65"/>
      <c r="F3006" s="8"/>
      <c r="G3006" s="241"/>
      <c r="H3006" s="242"/>
      <c r="I3006"/>
      <c r="J3006"/>
      <c r="K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/>
      <c r="EI3006"/>
      <c r="EJ3006"/>
      <c r="EK3006"/>
      <c r="EL3006"/>
      <c r="EM3006"/>
      <c r="EN3006"/>
      <c r="EO3006"/>
      <c r="EP3006"/>
      <c r="EQ3006"/>
    </row>
    <row r="3007" spans="2:147" s="9" customFormat="1" x14ac:dyDescent="0.2">
      <c r="B3007"/>
      <c r="C3007"/>
      <c r="D3007" s="65"/>
      <c r="E3007" s="65"/>
      <c r="F3007" s="8"/>
      <c r="G3007" s="241"/>
      <c r="H3007" s="242"/>
      <c r="I3007"/>
      <c r="J3007"/>
      <c r="K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/>
      <c r="EH3007"/>
      <c r="EI3007"/>
      <c r="EJ3007"/>
      <c r="EK3007"/>
      <c r="EL3007"/>
      <c r="EM3007"/>
      <c r="EN3007"/>
      <c r="EO3007"/>
      <c r="EP3007"/>
      <c r="EQ3007"/>
    </row>
    <row r="3008" spans="2:147" s="9" customFormat="1" x14ac:dyDescent="0.2">
      <c r="B3008"/>
      <c r="C3008"/>
      <c r="D3008" s="65"/>
      <c r="E3008" s="65"/>
      <c r="F3008" s="8"/>
      <c r="G3008" s="241"/>
      <c r="H3008" s="242"/>
      <c r="I3008"/>
      <c r="J3008"/>
      <c r="K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/>
      <c r="EH3008"/>
      <c r="EI3008"/>
      <c r="EJ3008"/>
      <c r="EK3008"/>
      <c r="EL3008"/>
      <c r="EM3008"/>
      <c r="EN3008"/>
      <c r="EO3008"/>
      <c r="EP3008"/>
      <c r="EQ3008"/>
    </row>
    <row r="3009" spans="2:147" s="9" customFormat="1" x14ac:dyDescent="0.2">
      <c r="B3009"/>
      <c r="C3009"/>
      <c r="D3009" s="65"/>
      <c r="E3009" s="65"/>
      <c r="F3009" s="8"/>
      <c r="G3009" s="241"/>
      <c r="H3009" s="242"/>
      <c r="I3009"/>
      <c r="J3009"/>
      <c r="K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  <c r="DU3009"/>
      <c r="DV3009"/>
      <c r="DW3009"/>
      <c r="DX3009"/>
      <c r="DY3009"/>
      <c r="DZ3009"/>
      <c r="EA3009"/>
      <c r="EB3009"/>
      <c r="EC3009"/>
      <c r="ED3009"/>
      <c r="EE3009"/>
      <c r="EF3009"/>
      <c r="EG3009"/>
      <c r="EH3009"/>
      <c r="EI3009"/>
      <c r="EJ3009"/>
      <c r="EK3009"/>
      <c r="EL3009"/>
      <c r="EM3009"/>
      <c r="EN3009"/>
      <c r="EO3009"/>
      <c r="EP3009"/>
      <c r="EQ3009"/>
    </row>
    <row r="3010" spans="2:147" s="9" customFormat="1" x14ac:dyDescent="0.2">
      <c r="B3010"/>
      <c r="C3010"/>
      <c r="D3010" s="65"/>
      <c r="E3010" s="65"/>
      <c r="F3010" s="8"/>
      <c r="G3010" s="241"/>
      <c r="H3010" s="242"/>
      <c r="I3010"/>
      <c r="J3010"/>
      <c r="K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  <c r="EO3010"/>
      <c r="EP3010"/>
      <c r="EQ3010"/>
    </row>
    <row r="3011" spans="2:147" s="9" customFormat="1" x14ac:dyDescent="0.2">
      <c r="B3011"/>
      <c r="C3011"/>
      <c r="D3011" s="65"/>
      <c r="E3011" s="65"/>
      <c r="F3011" s="8"/>
      <c r="G3011" s="241"/>
      <c r="H3011" s="242"/>
      <c r="I3011"/>
      <c r="J3011"/>
      <c r="K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/>
      <c r="EI3011"/>
      <c r="EJ3011"/>
      <c r="EK3011"/>
      <c r="EL3011"/>
      <c r="EM3011"/>
      <c r="EN3011"/>
      <c r="EO3011"/>
      <c r="EP3011"/>
      <c r="EQ3011"/>
    </row>
    <row r="3012" spans="2:147" s="9" customFormat="1" x14ac:dyDescent="0.2">
      <c r="B3012"/>
      <c r="C3012"/>
      <c r="D3012" s="65"/>
      <c r="E3012" s="65"/>
      <c r="F3012" s="8"/>
      <c r="G3012" s="241"/>
      <c r="H3012" s="242"/>
      <c r="I3012"/>
      <c r="J3012"/>
      <c r="K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/>
      <c r="EH3012"/>
      <c r="EI3012"/>
      <c r="EJ3012"/>
      <c r="EK3012"/>
      <c r="EL3012"/>
      <c r="EM3012"/>
      <c r="EN3012"/>
      <c r="EO3012"/>
      <c r="EP3012"/>
      <c r="EQ3012"/>
    </row>
    <row r="3013" spans="2:147" s="9" customFormat="1" x14ac:dyDescent="0.2">
      <c r="B3013"/>
      <c r="C3013"/>
      <c r="D3013" s="65"/>
      <c r="E3013" s="65"/>
      <c r="F3013" s="8"/>
      <c r="G3013" s="241"/>
      <c r="H3013" s="242"/>
      <c r="I3013"/>
      <c r="J3013"/>
      <c r="K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/>
      <c r="EC3013"/>
      <c r="ED3013"/>
      <c r="EE3013"/>
      <c r="EF3013"/>
      <c r="EG3013"/>
      <c r="EH3013"/>
      <c r="EI3013"/>
      <c r="EJ3013"/>
      <c r="EK3013"/>
      <c r="EL3013"/>
      <c r="EM3013"/>
      <c r="EN3013"/>
      <c r="EO3013"/>
      <c r="EP3013"/>
      <c r="EQ3013"/>
    </row>
    <row r="3014" spans="2:147" s="9" customFormat="1" x14ac:dyDescent="0.2">
      <c r="B3014"/>
      <c r="C3014"/>
      <c r="D3014" s="65"/>
      <c r="E3014" s="65"/>
      <c r="F3014" s="8"/>
      <c r="G3014" s="241"/>
      <c r="H3014" s="242"/>
      <c r="I3014"/>
      <c r="J3014"/>
      <c r="K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  <c r="ED3014"/>
      <c r="EE3014"/>
      <c r="EF3014"/>
      <c r="EG3014"/>
      <c r="EH3014"/>
      <c r="EI3014"/>
      <c r="EJ3014"/>
      <c r="EK3014"/>
      <c r="EL3014"/>
      <c r="EM3014"/>
      <c r="EN3014"/>
      <c r="EO3014"/>
      <c r="EP3014"/>
      <c r="EQ3014"/>
    </row>
    <row r="3015" spans="2:147" s="9" customFormat="1" x14ac:dyDescent="0.2">
      <c r="B3015"/>
      <c r="C3015"/>
      <c r="D3015" s="65"/>
      <c r="E3015" s="65"/>
      <c r="F3015" s="8"/>
      <c r="G3015" s="241"/>
      <c r="H3015" s="242"/>
      <c r="I3015"/>
      <c r="J3015"/>
      <c r="K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/>
      <c r="EI3015"/>
      <c r="EJ3015"/>
      <c r="EK3015"/>
      <c r="EL3015"/>
      <c r="EM3015"/>
      <c r="EN3015"/>
      <c r="EO3015"/>
      <c r="EP3015"/>
      <c r="EQ3015"/>
    </row>
    <row r="3016" spans="2:147" s="9" customFormat="1" x14ac:dyDescent="0.2">
      <c r="B3016"/>
      <c r="C3016"/>
      <c r="D3016" s="65"/>
      <c r="E3016" s="65"/>
      <c r="F3016" s="8"/>
      <c r="G3016" s="241"/>
      <c r="H3016" s="242"/>
      <c r="I3016"/>
      <c r="J3016"/>
      <c r="K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  <c r="EP3016"/>
      <c r="EQ3016"/>
    </row>
    <row r="3017" spans="2:147" s="9" customFormat="1" x14ac:dyDescent="0.2">
      <c r="B3017"/>
      <c r="C3017"/>
      <c r="D3017" s="65"/>
      <c r="E3017" s="65"/>
      <c r="F3017" s="8"/>
      <c r="G3017" s="241"/>
      <c r="H3017" s="242"/>
      <c r="I3017"/>
      <c r="J3017"/>
      <c r="K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/>
      <c r="EH3017"/>
      <c r="EI3017"/>
      <c r="EJ3017"/>
      <c r="EK3017"/>
      <c r="EL3017"/>
      <c r="EM3017"/>
      <c r="EN3017"/>
      <c r="EO3017"/>
      <c r="EP3017"/>
      <c r="EQ3017"/>
    </row>
    <row r="3018" spans="2:147" s="9" customFormat="1" x14ac:dyDescent="0.2">
      <c r="B3018"/>
      <c r="C3018"/>
      <c r="D3018" s="65"/>
      <c r="E3018" s="65"/>
      <c r="F3018" s="8"/>
      <c r="G3018" s="241"/>
      <c r="H3018" s="242"/>
      <c r="I3018"/>
      <c r="J3018"/>
      <c r="K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/>
      <c r="EH3018"/>
      <c r="EI3018"/>
      <c r="EJ3018"/>
      <c r="EK3018"/>
      <c r="EL3018"/>
      <c r="EM3018"/>
      <c r="EN3018"/>
      <c r="EO3018"/>
      <c r="EP3018"/>
      <c r="EQ3018"/>
    </row>
    <row r="3019" spans="2:147" s="9" customFormat="1" x14ac:dyDescent="0.2">
      <c r="B3019"/>
      <c r="C3019"/>
      <c r="D3019" s="65"/>
      <c r="E3019" s="65"/>
      <c r="F3019" s="8"/>
      <c r="G3019" s="241"/>
      <c r="H3019" s="242"/>
      <c r="I3019"/>
      <c r="J3019"/>
      <c r="K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/>
      <c r="EB3019"/>
      <c r="EC3019"/>
      <c r="ED3019"/>
      <c r="EE3019"/>
      <c r="EF3019"/>
      <c r="EG3019"/>
      <c r="EH3019"/>
      <c r="EI3019"/>
      <c r="EJ3019"/>
      <c r="EK3019"/>
      <c r="EL3019"/>
      <c r="EM3019"/>
      <c r="EN3019"/>
      <c r="EO3019"/>
      <c r="EP3019"/>
      <c r="EQ3019"/>
    </row>
    <row r="3020" spans="2:147" s="9" customFormat="1" x14ac:dyDescent="0.2">
      <c r="B3020"/>
      <c r="C3020"/>
      <c r="D3020" s="65"/>
      <c r="E3020" s="65"/>
      <c r="F3020" s="8"/>
      <c r="G3020" s="241"/>
      <c r="H3020" s="242"/>
      <c r="I3020"/>
      <c r="J3020"/>
      <c r="K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  <c r="DU3020"/>
      <c r="DV3020"/>
      <c r="DW3020"/>
      <c r="DX3020"/>
      <c r="DY3020"/>
      <c r="DZ3020"/>
      <c r="EA3020"/>
      <c r="EB3020"/>
      <c r="EC3020"/>
      <c r="ED3020"/>
      <c r="EE3020"/>
      <c r="EF3020"/>
      <c r="EG3020"/>
      <c r="EH3020"/>
      <c r="EI3020"/>
      <c r="EJ3020"/>
      <c r="EK3020"/>
      <c r="EL3020"/>
      <c r="EM3020"/>
      <c r="EN3020"/>
      <c r="EO3020"/>
      <c r="EP3020"/>
      <c r="EQ3020"/>
    </row>
    <row r="3021" spans="2:147" s="9" customFormat="1" x14ac:dyDescent="0.2">
      <c r="B3021"/>
      <c r="C3021"/>
      <c r="D3021" s="65"/>
      <c r="E3021" s="65"/>
      <c r="F3021" s="8"/>
      <c r="G3021" s="241"/>
      <c r="H3021" s="242"/>
      <c r="I3021"/>
      <c r="J3021"/>
      <c r="K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/>
      <c r="DP3021"/>
      <c r="DQ3021"/>
      <c r="DR3021"/>
      <c r="DS3021"/>
      <c r="DT3021"/>
      <c r="DU3021"/>
      <c r="DV3021"/>
      <c r="DW3021"/>
      <c r="DX3021"/>
      <c r="DY3021"/>
      <c r="DZ3021"/>
      <c r="EA3021"/>
      <c r="EB3021"/>
      <c r="EC3021"/>
      <c r="ED3021"/>
      <c r="EE3021"/>
      <c r="EF3021"/>
      <c r="EG3021"/>
      <c r="EH3021"/>
      <c r="EI3021"/>
      <c r="EJ3021"/>
      <c r="EK3021"/>
      <c r="EL3021"/>
      <c r="EM3021"/>
      <c r="EN3021"/>
      <c r="EO3021"/>
      <c r="EP3021"/>
      <c r="EQ3021"/>
    </row>
    <row r="3022" spans="2:147" s="9" customFormat="1" x14ac:dyDescent="0.2">
      <c r="B3022"/>
      <c r="C3022"/>
      <c r="D3022" s="65"/>
      <c r="E3022" s="65"/>
      <c r="F3022" s="8"/>
      <c r="G3022" s="241"/>
      <c r="H3022" s="242"/>
      <c r="I3022"/>
      <c r="J3022"/>
      <c r="K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/>
      <c r="DV3022"/>
      <c r="DW3022"/>
      <c r="DX3022"/>
      <c r="DY3022"/>
      <c r="DZ3022"/>
      <c r="EA3022"/>
      <c r="EB3022"/>
      <c r="EC3022"/>
      <c r="ED3022"/>
      <c r="EE3022"/>
      <c r="EF3022"/>
      <c r="EG3022"/>
      <c r="EH3022"/>
      <c r="EI3022"/>
      <c r="EJ3022"/>
      <c r="EK3022"/>
      <c r="EL3022"/>
      <c r="EM3022"/>
      <c r="EN3022"/>
      <c r="EO3022"/>
      <c r="EP3022"/>
      <c r="EQ3022"/>
    </row>
    <row r="3023" spans="2:147" s="9" customFormat="1" x14ac:dyDescent="0.2">
      <c r="B3023"/>
      <c r="C3023"/>
      <c r="D3023" s="65"/>
      <c r="E3023" s="65"/>
      <c r="F3023" s="8"/>
      <c r="G3023" s="241"/>
      <c r="H3023" s="242"/>
      <c r="I3023"/>
      <c r="J3023"/>
      <c r="K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/>
      <c r="EJ3023"/>
      <c r="EK3023"/>
      <c r="EL3023"/>
      <c r="EM3023"/>
      <c r="EN3023"/>
      <c r="EO3023"/>
      <c r="EP3023"/>
      <c r="EQ3023"/>
    </row>
    <row r="3024" spans="2:147" s="9" customFormat="1" x14ac:dyDescent="0.2">
      <c r="B3024"/>
      <c r="C3024"/>
      <c r="D3024" s="65"/>
      <c r="E3024" s="65"/>
      <c r="F3024" s="8"/>
      <c r="G3024" s="241"/>
      <c r="H3024" s="242"/>
      <c r="I3024"/>
      <c r="J3024"/>
      <c r="K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/>
      <c r="EK3024"/>
      <c r="EL3024"/>
      <c r="EM3024"/>
      <c r="EN3024"/>
      <c r="EO3024"/>
      <c r="EP3024"/>
      <c r="EQ3024"/>
    </row>
    <row r="3025" spans="2:147" s="9" customFormat="1" x14ac:dyDescent="0.2">
      <c r="B3025"/>
      <c r="C3025"/>
      <c r="D3025" s="65"/>
      <c r="E3025" s="65"/>
      <c r="F3025" s="8"/>
      <c r="G3025" s="241"/>
      <c r="H3025" s="242"/>
      <c r="I3025"/>
      <c r="J3025"/>
      <c r="K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/>
      <c r="EH3025"/>
      <c r="EI3025"/>
      <c r="EJ3025"/>
      <c r="EK3025"/>
      <c r="EL3025"/>
      <c r="EM3025"/>
      <c r="EN3025"/>
      <c r="EO3025"/>
      <c r="EP3025"/>
      <c r="EQ3025"/>
    </row>
    <row r="3026" spans="2:147" s="9" customFormat="1" x14ac:dyDescent="0.2">
      <c r="B3026"/>
      <c r="C3026"/>
      <c r="D3026" s="65"/>
      <c r="E3026" s="65"/>
      <c r="F3026" s="8"/>
      <c r="G3026" s="241"/>
      <c r="H3026" s="242"/>
      <c r="I3026"/>
      <c r="J3026"/>
      <c r="K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  <c r="DP3026"/>
      <c r="DQ3026"/>
      <c r="DR3026"/>
      <c r="DS3026"/>
      <c r="DT3026"/>
      <c r="DU3026"/>
      <c r="DV3026"/>
      <c r="DW3026"/>
      <c r="DX3026"/>
      <c r="DY3026"/>
      <c r="DZ3026"/>
      <c r="EA3026"/>
      <c r="EB3026"/>
      <c r="EC3026"/>
      <c r="ED3026"/>
      <c r="EE3026"/>
      <c r="EF3026"/>
      <c r="EG3026"/>
      <c r="EH3026"/>
      <c r="EI3026"/>
      <c r="EJ3026"/>
      <c r="EK3026"/>
      <c r="EL3026"/>
      <c r="EM3026"/>
      <c r="EN3026"/>
      <c r="EO3026"/>
      <c r="EP3026"/>
      <c r="EQ3026"/>
    </row>
    <row r="3027" spans="2:147" s="9" customFormat="1" x14ac:dyDescent="0.2">
      <c r="B3027"/>
      <c r="C3027"/>
      <c r="D3027" s="65"/>
      <c r="E3027" s="65"/>
      <c r="F3027" s="8"/>
      <c r="G3027" s="241"/>
      <c r="H3027" s="242"/>
      <c r="I3027"/>
      <c r="J3027"/>
      <c r="K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/>
      <c r="EK3027"/>
      <c r="EL3027"/>
      <c r="EM3027"/>
      <c r="EN3027"/>
      <c r="EO3027"/>
      <c r="EP3027"/>
      <c r="EQ3027"/>
    </row>
    <row r="3028" spans="2:147" s="9" customFormat="1" x14ac:dyDescent="0.2">
      <c r="B3028"/>
      <c r="C3028"/>
      <c r="D3028" s="65"/>
      <c r="E3028" s="65"/>
      <c r="F3028" s="8"/>
      <c r="G3028" s="241"/>
      <c r="H3028" s="242"/>
      <c r="I3028"/>
      <c r="J3028"/>
      <c r="K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/>
      <c r="EK3028"/>
      <c r="EL3028"/>
      <c r="EM3028"/>
      <c r="EN3028"/>
      <c r="EO3028"/>
      <c r="EP3028"/>
      <c r="EQ3028"/>
    </row>
    <row r="3029" spans="2:147" s="9" customFormat="1" x14ac:dyDescent="0.2">
      <c r="B3029"/>
      <c r="C3029"/>
      <c r="D3029" s="65"/>
      <c r="E3029" s="65"/>
      <c r="F3029" s="8"/>
      <c r="G3029" s="241"/>
      <c r="H3029" s="242"/>
      <c r="I3029"/>
      <c r="J3029"/>
      <c r="K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/>
      <c r="EI3029"/>
      <c r="EJ3029"/>
      <c r="EK3029"/>
      <c r="EL3029"/>
      <c r="EM3029"/>
      <c r="EN3029"/>
      <c r="EO3029"/>
      <c r="EP3029"/>
      <c r="EQ3029"/>
    </row>
    <row r="3030" spans="2:147" s="9" customFormat="1" x14ac:dyDescent="0.2">
      <c r="B3030"/>
      <c r="C3030"/>
      <c r="D3030" s="65"/>
      <c r="E3030" s="65"/>
      <c r="F3030" s="8"/>
      <c r="G3030" s="241"/>
      <c r="H3030" s="242"/>
      <c r="I3030"/>
      <c r="J3030"/>
      <c r="K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  <c r="EO3030"/>
      <c r="EP3030"/>
      <c r="EQ3030"/>
    </row>
    <row r="3031" spans="2:147" s="9" customFormat="1" x14ac:dyDescent="0.2">
      <c r="B3031"/>
      <c r="C3031"/>
      <c r="D3031" s="65"/>
      <c r="E3031" s="65"/>
      <c r="F3031" s="8"/>
      <c r="G3031" s="241"/>
      <c r="H3031" s="242"/>
      <c r="I3031"/>
      <c r="J3031"/>
      <c r="K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/>
      <c r="EI3031"/>
      <c r="EJ3031"/>
      <c r="EK3031"/>
      <c r="EL3031"/>
      <c r="EM3031"/>
      <c r="EN3031"/>
      <c r="EO3031"/>
      <c r="EP3031"/>
      <c r="EQ3031"/>
    </row>
    <row r="3032" spans="2:147" s="9" customFormat="1" x14ac:dyDescent="0.2">
      <c r="B3032"/>
      <c r="C3032"/>
      <c r="D3032" s="65"/>
      <c r="E3032" s="65"/>
      <c r="F3032" s="8"/>
      <c r="G3032" s="241"/>
      <c r="H3032" s="242"/>
      <c r="I3032"/>
      <c r="J3032"/>
      <c r="K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/>
      <c r="EI3032"/>
      <c r="EJ3032"/>
      <c r="EK3032"/>
      <c r="EL3032"/>
      <c r="EM3032"/>
      <c r="EN3032"/>
      <c r="EO3032"/>
      <c r="EP3032"/>
      <c r="EQ3032"/>
    </row>
    <row r="3033" spans="2:147" s="9" customFormat="1" x14ac:dyDescent="0.2">
      <c r="B3033"/>
      <c r="C3033"/>
      <c r="D3033" s="65"/>
      <c r="E3033" s="65"/>
      <c r="F3033" s="8"/>
      <c r="G3033" s="241"/>
      <c r="H3033" s="242"/>
      <c r="I3033"/>
      <c r="J3033"/>
      <c r="K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  <c r="EP3033"/>
      <c r="EQ3033"/>
    </row>
    <row r="3034" spans="2:147" s="9" customFormat="1" x14ac:dyDescent="0.2">
      <c r="B3034"/>
      <c r="C3034"/>
      <c r="D3034" s="65"/>
      <c r="E3034" s="65"/>
      <c r="F3034" s="8"/>
      <c r="G3034" s="241"/>
      <c r="H3034" s="242"/>
      <c r="I3034"/>
      <c r="J3034"/>
      <c r="K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/>
      <c r="EK3034"/>
      <c r="EL3034"/>
      <c r="EM3034"/>
      <c r="EN3034"/>
      <c r="EO3034"/>
      <c r="EP3034"/>
      <c r="EQ3034"/>
    </row>
    <row r="3035" spans="2:147" s="9" customFormat="1" x14ac:dyDescent="0.2">
      <c r="B3035"/>
      <c r="C3035"/>
      <c r="D3035" s="65"/>
      <c r="E3035" s="65"/>
      <c r="F3035" s="8"/>
      <c r="G3035" s="241"/>
      <c r="H3035" s="242"/>
      <c r="I3035"/>
      <c r="J3035"/>
      <c r="K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/>
      <c r="EH3035"/>
      <c r="EI3035"/>
      <c r="EJ3035"/>
      <c r="EK3035"/>
      <c r="EL3035"/>
      <c r="EM3035"/>
      <c r="EN3035"/>
      <c r="EO3035"/>
      <c r="EP3035"/>
      <c r="EQ3035"/>
    </row>
    <row r="3036" spans="2:147" s="9" customFormat="1" x14ac:dyDescent="0.2">
      <c r="B3036"/>
      <c r="C3036"/>
      <c r="D3036" s="65"/>
      <c r="E3036" s="65"/>
      <c r="F3036" s="8"/>
      <c r="G3036" s="241"/>
      <c r="H3036" s="242"/>
      <c r="I3036"/>
      <c r="J3036"/>
      <c r="K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/>
      <c r="EK3036"/>
      <c r="EL3036"/>
      <c r="EM3036"/>
      <c r="EN3036"/>
      <c r="EO3036"/>
      <c r="EP3036"/>
      <c r="EQ3036"/>
    </row>
    <row r="3037" spans="2:147" s="9" customFormat="1" x14ac:dyDescent="0.2">
      <c r="B3037"/>
      <c r="C3037"/>
      <c r="D3037" s="65"/>
      <c r="E3037" s="65"/>
      <c r="F3037" s="8"/>
      <c r="G3037" s="241"/>
      <c r="H3037" s="242"/>
      <c r="I3037"/>
      <c r="J3037"/>
      <c r="K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/>
      <c r="EH3037"/>
      <c r="EI3037"/>
      <c r="EJ3037"/>
      <c r="EK3037"/>
      <c r="EL3037"/>
      <c r="EM3037"/>
      <c r="EN3037"/>
      <c r="EO3037"/>
      <c r="EP3037"/>
      <c r="EQ3037"/>
    </row>
    <row r="3038" spans="2:147" s="9" customFormat="1" x14ac:dyDescent="0.2">
      <c r="B3038"/>
      <c r="C3038"/>
      <c r="D3038" s="65"/>
      <c r="E3038" s="65"/>
      <c r="F3038" s="8"/>
      <c r="G3038" s="241"/>
      <c r="H3038" s="242"/>
      <c r="I3038"/>
      <c r="J3038"/>
      <c r="K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/>
      <c r="EK3038"/>
      <c r="EL3038"/>
      <c r="EM3038"/>
      <c r="EN3038"/>
      <c r="EO3038"/>
      <c r="EP3038"/>
      <c r="EQ3038"/>
    </row>
    <row r="3039" spans="2:147" s="9" customFormat="1" x14ac:dyDescent="0.2">
      <c r="B3039"/>
      <c r="C3039"/>
      <c r="D3039" s="65"/>
      <c r="E3039" s="65"/>
      <c r="F3039" s="8"/>
      <c r="G3039" s="241"/>
      <c r="H3039" s="242"/>
      <c r="I3039"/>
      <c r="J3039"/>
      <c r="K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/>
      <c r="EI3039"/>
      <c r="EJ3039"/>
      <c r="EK3039"/>
      <c r="EL3039"/>
      <c r="EM3039"/>
      <c r="EN3039"/>
      <c r="EO3039"/>
      <c r="EP3039"/>
      <c r="EQ3039"/>
    </row>
    <row r="3040" spans="2:147" s="9" customFormat="1" x14ac:dyDescent="0.2">
      <c r="B3040"/>
      <c r="C3040"/>
      <c r="D3040" s="65"/>
      <c r="E3040" s="65"/>
      <c r="F3040" s="8"/>
      <c r="G3040" s="241"/>
      <c r="H3040" s="242"/>
      <c r="I3040"/>
      <c r="J3040"/>
      <c r="K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/>
      <c r="EI3040"/>
      <c r="EJ3040"/>
      <c r="EK3040"/>
      <c r="EL3040"/>
      <c r="EM3040"/>
      <c r="EN3040"/>
      <c r="EO3040"/>
      <c r="EP3040"/>
      <c r="EQ3040"/>
    </row>
    <row r="3041" spans="2:147" s="9" customFormat="1" x14ac:dyDescent="0.2">
      <c r="B3041"/>
      <c r="C3041"/>
      <c r="D3041" s="65"/>
      <c r="E3041" s="65"/>
      <c r="F3041" s="8"/>
      <c r="G3041" s="241"/>
      <c r="H3041" s="242"/>
      <c r="I3041"/>
      <c r="J3041"/>
      <c r="K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/>
      <c r="EH3041"/>
      <c r="EI3041"/>
      <c r="EJ3041"/>
      <c r="EK3041"/>
      <c r="EL3041"/>
      <c r="EM3041"/>
      <c r="EN3041"/>
      <c r="EO3041"/>
      <c r="EP3041"/>
      <c r="EQ3041"/>
    </row>
    <row r="3042" spans="2:147" s="9" customFormat="1" x14ac:dyDescent="0.2">
      <c r="B3042"/>
      <c r="C3042"/>
      <c r="D3042" s="65"/>
      <c r="E3042" s="65"/>
      <c r="F3042" s="8"/>
      <c r="G3042" s="241"/>
      <c r="H3042" s="242"/>
      <c r="I3042"/>
      <c r="J3042"/>
      <c r="K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/>
      <c r="EH3042"/>
      <c r="EI3042"/>
      <c r="EJ3042"/>
      <c r="EK3042"/>
      <c r="EL3042"/>
      <c r="EM3042"/>
      <c r="EN3042"/>
      <c r="EO3042"/>
      <c r="EP3042"/>
      <c r="EQ3042"/>
    </row>
    <row r="3043" spans="2:147" s="9" customFormat="1" x14ac:dyDescent="0.2">
      <c r="B3043"/>
      <c r="C3043"/>
      <c r="D3043" s="65"/>
      <c r="E3043" s="65"/>
      <c r="F3043" s="8"/>
      <c r="G3043" s="241"/>
      <c r="H3043" s="242"/>
      <c r="I3043"/>
      <c r="J3043"/>
      <c r="K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/>
      <c r="EI3043"/>
      <c r="EJ3043"/>
      <c r="EK3043"/>
      <c r="EL3043"/>
      <c r="EM3043"/>
      <c r="EN3043"/>
      <c r="EO3043"/>
      <c r="EP3043"/>
      <c r="EQ3043"/>
    </row>
    <row r="3044" spans="2:147" s="9" customFormat="1" x14ac:dyDescent="0.2">
      <c r="B3044"/>
      <c r="C3044"/>
      <c r="D3044" s="65"/>
      <c r="E3044" s="65"/>
      <c r="F3044" s="8"/>
      <c r="G3044" s="241"/>
      <c r="H3044" s="242"/>
      <c r="I3044"/>
      <c r="J3044"/>
      <c r="K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/>
      <c r="EI3044"/>
      <c r="EJ3044"/>
      <c r="EK3044"/>
      <c r="EL3044"/>
      <c r="EM3044"/>
      <c r="EN3044"/>
      <c r="EO3044"/>
      <c r="EP3044"/>
      <c r="EQ3044"/>
    </row>
    <row r="3045" spans="2:147" s="9" customFormat="1" x14ac:dyDescent="0.2">
      <c r="B3045"/>
      <c r="C3045"/>
      <c r="D3045" s="65"/>
      <c r="E3045" s="65"/>
      <c r="F3045" s="8"/>
      <c r="G3045" s="241"/>
      <c r="H3045" s="242"/>
      <c r="I3045"/>
      <c r="J3045"/>
      <c r="K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  <c r="EP3045"/>
      <c r="EQ3045"/>
    </row>
    <row r="3046" spans="2:147" s="9" customFormat="1" x14ac:dyDescent="0.2">
      <c r="B3046"/>
      <c r="C3046"/>
      <c r="D3046" s="65"/>
      <c r="E3046" s="65"/>
      <c r="F3046" s="8"/>
      <c r="G3046" s="241"/>
      <c r="H3046" s="242"/>
      <c r="I3046"/>
      <c r="J3046"/>
      <c r="K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/>
      <c r="EH3046"/>
      <c r="EI3046"/>
      <c r="EJ3046"/>
      <c r="EK3046"/>
      <c r="EL3046"/>
      <c r="EM3046"/>
      <c r="EN3046"/>
      <c r="EO3046"/>
      <c r="EP3046"/>
      <c r="EQ3046"/>
    </row>
    <row r="3047" spans="2:147" s="9" customFormat="1" x14ac:dyDescent="0.2">
      <c r="B3047"/>
      <c r="C3047"/>
      <c r="D3047" s="65"/>
      <c r="E3047" s="65"/>
      <c r="F3047" s="8"/>
      <c r="G3047" s="241"/>
      <c r="H3047" s="242"/>
      <c r="I3047"/>
      <c r="J3047"/>
      <c r="K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/>
      <c r="EH3047"/>
      <c r="EI3047"/>
      <c r="EJ3047"/>
      <c r="EK3047"/>
      <c r="EL3047"/>
      <c r="EM3047"/>
      <c r="EN3047"/>
      <c r="EO3047"/>
      <c r="EP3047"/>
      <c r="EQ3047"/>
    </row>
    <row r="3048" spans="2:147" s="9" customFormat="1" x14ac:dyDescent="0.2">
      <c r="B3048"/>
      <c r="C3048"/>
      <c r="D3048" s="65"/>
      <c r="E3048" s="65"/>
      <c r="F3048" s="8"/>
      <c r="G3048" s="241"/>
      <c r="H3048" s="242"/>
      <c r="I3048"/>
      <c r="J3048"/>
      <c r="K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/>
      <c r="EH3048"/>
      <c r="EI3048"/>
      <c r="EJ3048"/>
      <c r="EK3048"/>
      <c r="EL3048"/>
      <c r="EM3048"/>
      <c r="EN3048"/>
      <c r="EO3048"/>
      <c r="EP3048"/>
      <c r="EQ3048"/>
    </row>
    <row r="3049" spans="2:147" s="9" customFormat="1" x14ac:dyDescent="0.2">
      <c r="B3049"/>
      <c r="C3049"/>
      <c r="D3049" s="65"/>
      <c r="E3049" s="65"/>
      <c r="F3049" s="8"/>
      <c r="G3049" s="241"/>
      <c r="H3049" s="242"/>
      <c r="I3049"/>
      <c r="J3049"/>
      <c r="K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/>
      <c r="EI3049"/>
      <c r="EJ3049"/>
      <c r="EK3049"/>
      <c r="EL3049"/>
      <c r="EM3049"/>
      <c r="EN3049"/>
      <c r="EO3049"/>
      <c r="EP3049"/>
      <c r="EQ3049"/>
    </row>
    <row r="3050" spans="2:147" s="9" customFormat="1" x14ac:dyDescent="0.2">
      <c r="B3050"/>
      <c r="C3050"/>
      <c r="D3050" s="65"/>
      <c r="E3050" s="65"/>
      <c r="F3050" s="8"/>
      <c r="G3050" s="241"/>
      <c r="H3050" s="242"/>
      <c r="I3050"/>
      <c r="J3050"/>
      <c r="K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  <c r="DX3050"/>
      <c r="DY3050"/>
      <c r="DZ3050"/>
      <c r="EA3050"/>
      <c r="EB3050"/>
      <c r="EC3050"/>
      <c r="ED3050"/>
      <c r="EE3050"/>
      <c r="EF3050"/>
      <c r="EG3050"/>
      <c r="EH3050"/>
      <c r="EI3050"/>
      <c r="EJ3050"/>
      <c r="EK3050"/>
      <c r="EL3050"/>
      <c r="EM3050"/>
      <c r="EN3050"/>
      <c r="EO3050"/>
      <c r="EP3050"/>
      <c r="EQ3050"/>
    </row>
    <row r="3051" spans="2:147" s="9" customFormat="1" x14ac:dyDescent="0.2">
      <c r="B3051"/>
      <c r="C3051"/>
      <c r="D3051" s="65"/>
      <c r="E3051" s="65"/>
      <c r="F3051" s="8"/>
      <c r="G3051" s="241"/>
      <c r="H3051" s="242"/>
      <c r="I3051"/>
      <c r="J3051"/>
      <c r="K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  <c r="DT3051"/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/>
      <c r="EH3051"/>
      <c r="EI3051"/>
      <c r="EJ3051"/>
      <c r="EK3051"/>
      <c r="EL3051"/>
      <c r="EM3051"/>
      <c r="EN3051"/>
      <c r="EO3051"/>
      <c r="EP3051"/>
      <c r="EQ3051"/>
    </row>
    <row r="3052" spans="2:147" s="9" customFormat="1" x14ac:dyDescent="0.2">
      <c r="B3052"/>
      <c r="C3052"/>
      <c r="D3052" s="65"/>
      <c r="E3052" s="65"/>
      <c r="F3052" s="8"/>
      <c r="G3052" s="241"/>
      <c r="H3052" s="242"/>
      <c r="I3052"/>
      <c r="J3052"/>
      <c r="K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/>
      <c r="EH3052"/>
      <c r="EI3052"/>
      <c r="EJ3052"/>
      <c r="EK3052"/>
      <c r="EL3052"/>
      <c r="EM3052"/>
      <c r="EN3052"/>
      <c r="EO3052"/>
      <c r="EP3052"/>
      <c r="EQ3052"/>
    </row>
    <row r="3053" spans="2:147" s="9" customFormat="1" x14ac:dyDescent="0.2">
      <c r="B3053"/>
      <c r="C3053"/>
      <c r="D3053" s="65"/>
      <c r="E3053" s="65"/>
      <c r="F3053" s="8"/>
      <c r="G3053" s="241"/>
      <c r="H3053" s="242"/>
      <c r="I3053"/>
      <c r="J3053"/>
      <c r="K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/>
      <c r="EL3053"/>
      <c r="EM3053"/>
      <c r="EN3053"/>
      <c r="EO3053"/>
      <c r="EP3053"/>
      <c r="EQ3053"/>
    </row>
    <row r="3054" spans="2:147" s="9" customFormat="1" x14ac:dyDescent="0.2">
      <c r="B3054"/>
      <c r="C3054"/>
      <c r="D3054" s="65"/>
      <c r="E3054" s="65"/>
      <c r="F3054" s="8"/>
      <c r="G3054" s="241"/>
      <c r="H3054" s="242"/>
      <c r="I3054"/>
      <c r="J3054"/>
      <c r="K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/>
      <c r="EA3054"/>
      <c r="EB3054"/>
      <c r="EC3054"/>
      <c r="ED3054"/>
      <c r="EE3054"/>
      <c r="EF3054"/>
      <c r="EG3054"/>
      <c r="EH3054"/>
      <c r="EI3054"/>
      <c r="EJ3054"/>
      <c r="EK3054"/>
      <c r="EL3054"/>
      <c r="EM3054"/>
      <c r="EN3054"/>
      <c r="EO3054"/>
      <c r="EP3054"/>
      <c r="EQ3054"/>
    </row>
    <row r="3055" spans="2:147" s="9" customFormat="1" x14ac:dyDescent="0.2">
      <c r="B3055"/>
      <c r="C3055"/>
      <c r="D3055" s="65"/>
      <c r="E3055" s="65"/>
      <c r="F3055" s="8"/>
      <c r="G3055" s="241"/>
      <c r="H3055" s="242"/>
      <c r="I3055"/>
      <c r="J3055"/>
      <c r="K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  <c r="DT3055"/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/>
      <c r="EI3055"/>
      <c r="EJ3055"/>
      <c r="EK3055"/>
      <c r="EL3055"/>
      <c r="EM3055"/>
      <c r="EN3055"/>
      <c r="EO3055"/>
      <c r="EP3055"/>
      <c r="EQ3055"/>
    </row>
    <row r="3056" spans="2:147" s="9" customFormat="1" x14ac:dyDescent="0.2">
      <c r="B3056"/>
      <c r="C3056"/>
      <c r="D3056" s="65"/>
      <c r="E3056" s="65"/>
      <c r="F3056" s="8"/>
      <c r="G3056" s="241"/>
      <c r="H3056" s="242"/>
      <c r="I3056"/>
      <c r="J3056"/>
      <c r="K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/>
      <c r="EH3056"/>
      <c r="EI3056"/>
      <c r="EJ3056"/>
      <c r="EK3056"/>
      <c r="EL3056"/>
      <c r="EM3056"/>
      <c r="EN3056"/>
      <c r="EO3056"/>
      <c r="EP3056"/>
      <c r="EQ3056"/>
    </row>
    <row r="3057" spans="2:147" s="9" customFormat="1" x14ac:dyDescent="0.2">
      <c r="B3057"/>
      <c r="C3057"/>
      <c r="D3057" s="65"/>
      <c r="E3057" s="65"/>
      <c r="F3057" s="8"/>
      <c r="G3057" s="241"/>
      <c r="H3057" s="242"/>
      <c r="I3057"/>
      <c r="J3057"/>
      <c r="K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/>
      <c r="EH3057"/>
      <c r="EI3057"/>
      <c r="EJ3057"/>
      <c r="EK3057"/>
      <c r="EL3057"/>
      <c r="EM3057"/>
      <c r="EN3057"/>
      <c r="EO3057"/>
      <c r="EP3057"/>
      <c r="EQ3057"/>
    </row>
    <row r="3058" spans="2:147" s="9" customFormat="1" x14ac:dyDescent="0.2">
      <c r="B3058"/>
      <c r="C3058"/>
      <c r="D3058" s="65"/>
      <c r="E3058" s="65"/>
      <c r="F3058" s="8"/>
      <c r="G3058" s="241"/>
      <c r="H3058" s="242"/>
      <c r="I3058"/>
      <c r="J3058"/>
      <c r="K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/>
      <c r="EI3058"/>
      <c r="EJ3058"/>
      <c r="EK3058"/>
      <c r="EL3058"/>
      <c r="EM3058"/>
      <c r="EN3058"/>
      <c r="EO3058"/>
      <c r="EP3058"/>
      <c r="EQ3058"/>
    </row>
    <row r="3059" spans="2:147" s="9" customFormat="1" x14ac:dyDescent="0.2">
      <c r="B3059"/>
      <c r="C3059"/>
      <c r="D3059" s="65"/>
      <c r="E3059" s="65"/>
      <c r="F3059" s="8"/>
      <c r="G3059" s="241"/>
      <c r="H3059" s="242"/>
      <c r="I3059"/>
      <c r="J3059"/>
      <c r="K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/>
      <c r="EI3059"/>
      <c r="EJ3059"/>
      <c r="EK3059"/>
      <c r="EL3059"/>
      <c r="EM3059"/>
      <c r="EN3059"/>
      <c r="EO3059"/>
      <c r="EP3059"/>
      <c r="EQ3059"/>
    </row>
    <row r="3060" spans="2:147" s="9" customFormat="1" x14ac:dyDescent="0.2">
      <c r="B3060"/>
      <c r="C3060"/>
      <c r="D3060" s="65"/>
      <c r="E3060" s="65"/>
      <c r="F3060" s="8"/>
      <c r="G3060" s="241"/>
      <c r="H3060" s="242"/>
      <c r="I3060"/>
      <c r="J3060"/>
      <c r="K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/>
      <c r="EI3060"/>
      <c r="EJ3060"/>
      <c r="EK3060"/>
      <c r="EL3060"/>
      <c r="EM3060"/>
      <c r="EN3060"/>
      <c r="EO3060"/>
      <c r="EP3060"/>
      <c r="EQ3060"/>
    </row>
    <row r="3061" spans="2:147" s="9" customFormat="1" x14ac:dyDescent="0.2">
      <c r="B3061"/>
      <c r="C3061"/>
      <c r="D3061" s="65"/>
      <c r="E3061" s="65"/>
      <c r="F3061" s="8"/>
      <c r="G3061" s="241"/>
      <c r="H3061" s="242"/>
      <c r="I3061"/>
      <c r="J3061"/>
      <c r="K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/>
      <c r="EI3061"/>
      <c r="EJ3061"/>
      <c r="EK3061"/>
      <c r="EL3061"/>
      <c r="EM3061"/>
      <c r="EN3061"/>
      <c r="EO3061"/>
      <c r="EP3061"/>
      <c r="EQ3061"/>
    </row>
    <row r="3062" spans="2:147" s="9" customFormat="1" x14ac:dyDescent="0.2">
      <c r="B3062"/>
      <c r="C3062"/>
      <c r="D3062" s="65"/>
      <c r="E3062" s="65"/>
      <c r="F3062" s="8"/>
      <c r="G3062" s="241"/>
      <c r="H3062" s="242"/>
      <c r="I3062"/>
      <c r="J3062"/>
      <c r="K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/>
      <c r="EI3062"/>
      <c r="EJ3062"/>
      <c r="EK3062"/>
      <c r="EL3062"/>
      <c r="EM3062"/>
      <c r="EN3062"/>
      <c r="EO3062"/>
      <c r="EP3062"/>
      <c r="EQ3062"/>
    </row>
    <row r="3063" spans="2:147" s="9" customFormat="1" x14ac:dyDescent="0.2">
      <c r="B3063"/>
      <c r="C3063"/>
      <c r="D3063" s="65"/>
      <c r="E3063" s="65"/>
      <c r="F3063" s="8"/>
      <c r="G3063" s="241"/>
      <c r="H3063" s="242"/>
      <c r="I3063"/>
      <c r="J3063"/>
      <c r="K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/>
      <c r="EI3063"/>
      <c r="EJ3063"/>
      <c r="EK3063"/>
      <c r="EL3063"/>
      <c r="EM3063"/>
      <c r="EN3063"/>
      <c r="EO3063"/>
      <c r="EP3063"/>
      <c r="EQ3063"/>
    </row>
    <row r="3064" spans="2:147" s="9" customFormat="1" x14ac:dyDescent="0.2">
      <c r="B3064"/>
      <c r="C3064"/>
      <c r="D3064" s="65"/>
      <c r="E3064" s="65"/>
      <c r="F3064" s="8"/>
      <c r="G3064" s="241"/>
      <c r="H3064" s="242"/>
      <c r="I3064"/>
      <c r="J3064"/>
      <c r="K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/>
      <c r="DL3064"/>
      <c r="DM3064"/>
      <c r="DN3064"/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/>
      <c r="EH3064"/>
      <c r="EI3064"/>
      <c r="EJ3064"/>
      <c r="EK3064"/>
      <c r="EL3064"/>
      <c r="EM3064"/>
      <c r="EN3064"/>
      <c r="EO3064"/>
      <c r="EP3064"/>
      <c r="EQ3064"/>
    </row>
    <row r="3065" spans="2:147" s="9" customFormat="1" x14ac:dyDescent="0.2">
      <c r="B3065"/>
      <c r="C3065"/>
      <c r="D3065" s="65"/>
      <c r="E3065" s="65"/>
      <c r="F3065" s="8"/>
      <c r="G3065" s="241"/>
      <c r="H3065" s="242"/>
      <c r="I3065"/>
      <c r="J3065"/>
      <c r="K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/>
      <c r="EK3065"/>
      <c r="EL3065"/>
      <c r="EM3065"/>
      <c r="EN3065"/>
      <c r="EO3065"/>
      <c r="EP3065"/>
      <c r="EQ3065"/>
    </row>
    <row r="3066" spans="2:147" s="9" customFormat="1" x14ac:dyDescent="0.2">
      <c r="B3066"/>
      <c r="C3066"/>
      <c r="D3066" s="65"/>
      <c r="E3066" s="65"/>
      <c r="F3066" s="8"/>
      <c r="G3066" s="241"/>
      <c r="H3066" s="242"/>
      <c r="I3066"/>
      <c r="J3066"/>
      <c r="K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/>
      <c r="EH3066"/>
      <c r="EI3066"/>
      <c r="EJ3066"/>
      <c r="EK3066"/>
      <c r="EL3066"/>
      <c r="EM3066"/>
      <c r="EN3066"/>
      <c r="EO3066"/>
      <c r="EP3066"/>
      <c r="EQ3066"/>
    </row>
    <row r="3067" spans="2:147" s="9" customFormat="1" x14ac:dyDescent="0.2">
      <c r="B3067"/>
      <c r="C3067"/>
      <c r="D3067" s="65"/>
      <c r="E3067" s="65"/>
      <c r="F3067" s="8"/>
      <c r="G3067" s="241"/>
      <c r="H3067" s="242"/>
      <c r="I3067"/>
      <c r="J3067"/>
      <c r="K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/>
      <c r="EH3067"/>
      <c r="EI3067"/>
      <c r="EJ3067"/>
      <c r="EK3067"/>
      <c r="EL3067"/>
      <c r="EM3067"/>
      <c r="EN3067"/>
      <c r="EO3067"/>
      <c r="EP3067"/>
      <c r="EQ3067"/>
    </row>
    <row r="3068" spans="2:147" s="9" customFormat="1" x14ac:dyDescent="0.2">
      <c r="B3068"/>
      <c r="C3068"/>
      <c r="D3068" s="65"/>
      <c r="E3068" s="65"/>
      <c r="F3068" s="8"/>
      <c r="G3068" s="241"/>
      <c r="H3068" s="242"/>
      <c r="I3068"/>
      <c r="J3068"/>
      <c r="K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/>
      <c r="EI3068"/>
      <c r="EJ3068"/>
      <c r="EK3068"/>
      <c r="EL3068"/>
      <c r="EM3068"/>
      <c r="EN3068"/>
      <c r="EO3068"/>
      <c r="EP3068"/>
      <c r="EQ3068"/>
    </row>
    <row r="3069" spans="2:147" s="9" customFormat="1" x14ac:dyDescent="0.2">
      <c r="B3069"/>
      <c r="C3069"/>
      <c r="D3069" s="65"/>
      <c r="E3069" s="65"/>
      <c r="F3069" s="8"/>
      <c r="G3069" s="241"/>
      <c r="H3069" s="242"/>
      <c r="I3069"/>
      <c r="J3069"/>
      <c r="K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/>
      <c r="EI3069"/>
      <c r="EJ3069"/>
      <c r="EK3069"/>
      <c r="EL3069"/>
      <c r="EM3069"/>
      <c r="EN3069"/>
      <c r="EO3069"/>
      <c r="EP3069"/>
      <c r="EQ3069"/>
    </row>
    <row r="3070" spans="2:147" s="9" customFormat="1" x14ac:dyDescent="0.2">
      <c r="B3070"/>
      <c r="C3070"/>
      <c r="D3070" s="65"/>
      <c r="E3070" s="65"/>
      <c r="F3070" s="8"/>
      <c r="G3070" s="241"/>
      <c r="H3070" s="242"/>
      <c r="I3070"/>
      <c r="J3070"/>
      <c r="K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/>
      <c r="EH3070"/>
      <c r="EI3070"/>
      <c r="EJ3070"/>
      <c r="EK3070"/>
      <c r="EL3070"/>
      <c r="EM3070"/>
      <c r="EN3070"/>
      <c r="EO3070"/>
      <c r="EP3070"/>
      <c r="EQ3070"/>
    </row>
    <row r="3071" spans="2:147" s="9" customFormat="1" x14ac:dyDescent="0.2">
      <c r="B3071"/>
      <c r="C3071"/>
      <c r="D3071" s="65"/>
      <c r="E3071" s="65"/>
      <c r="F3071" s="8"/>
      <c r="G3071" s="241"/>
      <c r="H3071" s="242"/>
      <c r="I3071"/>
      <c r="J3071"/>
      <c r="K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/>
      <c r="EI3071"/>
      <c r="EJ3071"/>
      <c r="EK3071"/>
      <c r="EL3071"/>
      <c r="EM3071"/>
      <c r="EN3071"/>
      <c r="EO3071"/>
      <c r="EP3071"/>
      <c r="EQ3071"/>
    </row>
    <row r="3072" spans="2:147" s="9" customFormat="1" x14ac:dyDescent="0.2">
      <c r="B3072"/>
      <c r="C3072"/>
      <c r="D3072" s="65"/>
      <c r="E3072" s="65"/>
      <c r="F3072" s="8"/>
      <c r="G3072" s="241"/>
      <c r="H3072" s="242"/>
      <c r="I3072"/>
      <c r="J3072"/>
      <c r="K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/>
      <c r="EI3072"/>
      <c r="EJ3072"/>
      <c r="EK3072"/>
      <c r="EL3072"/>
      <c r="EM3072"/>
      <c r="EN3072"/>
      <c r="EO3072"/>
      <c r="EP3072"/>
      <c r="EQ3072"/>
    </row>
    <row r="3073" spans="2:147" s="9" customFormat="1" x14ac:dyDescent="0.2">
      <c r="B3073"/>
      <c r="C3073"/>
      <c r="D3073" s="65"/>
      <c r="E3073" s="65"/>
      <c r="F3073" s="8"/>
      <c r="G3073" s="241"/>
      <c r="H3073" s="242"/>
      <c r="I3073"/>
      <c r="J3073"/>
      <c r="K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/>
      <c r="EH3073"/>
      <c r="EI3073"/>
      <c r="EJ3073"/>
      <c r="EK3073"/>
      <c r="EL3073"/>
      <c r="EM3073"/>
      <c r="EN3073"/>
      <c r="EO3073"/>
      <c r="EP3073"/>
      <c r="EQ3073"/>
    </row>
    <row r="3074" spans="2:147" s="9" customFormat="1" x14ac:dyDescent="0.2">
      <c r="B3074"/>
      <c r="C3074"/>
      <c r="D3074" s="65"/>
      <c r="E3074" s="65"/>
      <c r="F3074" s="8"/>
      <c r="G3074" s="241"/>
      <c r="H3074" s="242"/>
      <c r="I3074"/>
      <c r="J3074"/>
      <c r="K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/>
      <c r="EH3074"/>
      <c r="EI3074"/>
      <c r="EJ3074"/>
      <c r="EK3074"/>
      <c r="EL3074"/>
      <c r="EM3074"/>
      <c r="EN3074"/>
      <c r="EO3074"/>
      <c r="EP3074"/>
      <c r="EQ3074"/>
    </row>
    <row r="3075" spans="2:147" s="9" customFormat="1" x14ac:dyDescent="0.2">
      <c r="B3075"/>
      <c r="C3075"/>
      <c r="D3075" s="65"/>
      <c r="E3075" s="65"/>
      <c r="F3075" s="8"/>
      <c r="G3075" s="241"/>
      <c r="H3075" s="242"/>
      <c r="I3075"/>
      <c r="J3075"/>
      <c r="K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/>
      <c r="EH3075"/>
      <c r="EI3075"/>
      <c r="EJ3075"/>
      <c r="EK3075"/>
      <c r="EL3075"/>
      <c r="EM3075"/>
      <c r="EN3075"/>
      <c r="EO3075"/>
      <c r="EP3075"/>
      <c r="EQ3075"/>
    </row>
    <row r="3076" spans="2:147" s="9" customFormat="1" x14ac:dyDescent="0.2">
      <c r="B3076"/>
      <c r="C3076"/>
      <c r="D3076" s="65"/>
      <c r="E3076" s="65"/>
      <c r="F3076" s="8"/>
      <c r="G3076" s="241"/>
      <c r="H3076" s="242"/>
      <c r="I3076"/>
      <c r="J3076"/>
      <c r="K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/>
      <c r="EH3076"/>
      <c r="EI3076"/>
      <c r="EJ3076"/>
      <c r="EK3076"/>
      <c r="EL3076"/>
      <c r="EM3076"/>
      <c r="EN3076"/>
      <c r="EO3076"/>
      <c r="EP3076"/>
      <c r="EQ3076"/>
    </row>
    <row r="3077" spans="2:147" s="9" customFormat="1" x14ac:dyDescent="0.2">
      <c r="B3077"/>
      <c r="C3077"/>
      <c r="D3077" s="65"/>
      <c r="E3077" s="65"/>
      <c r="F3077" s="8"/>
      <c r="G3077" s="241"/>
      <c r="H3077" s="242"/>
      <c r="I3077"/>
      <c r="J3077"/>
      <c r="K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/>
      <c r="EL3077"/>
      <c r="EM3077"/>
      <c r="EN3077"/>
      <c r="EO3077"/>
      <c r="EP3077"/>
      <c r="EQ3077"/>
    </row>
    <row r="3078" spans="2:147" s="9" customFormat="1" x14ac:dyDescent="0.2">
      <c r="B3078"/>
      <c r="C3078"/>
      <c r="D3078" s="65"/>
      <c r="E3078" s="65"/>
      <c r="F3078" s="8"/>
      <c r="G3078" s="241"/>
      <c r="H3078" s="242"/>
      <c r="I3078"/>
      <c r="J3078"/>
      <c r="K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/>
      <c r="EI3078"/>
      <c r="EJ3078"/>
      <c r="EK3078"/>
      <c r="EL3078"/>
      <c r="EM3078"/>
      <c r="EN3078"/>
      <c r="EO3078"/>
      <c r="EP3078"/>
      <c r="EQ3078"/>
    </row>
    <row r="3079" spans="2:147" s="9" customFormat="1" x14ac:dyDescent="0.2">
      <c r="B3079"/>
      <c r="C3079"/>
      <c r="D3079" s="65"/>
      <c r="E3079" s="65"/>
      <c r="F3079" s="8"/>
      <c r="G3079" s="241"/>
      <c r="H3079" s="242"/>
      <c r="I3079"/>
      <c r="J3079"/>
      <c r="K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/>
      <c r="EK3079"/>
      <c r="EL3079"/>
      <c r="EM3079"/>
      <c r="EN3079"/>
      <c r="EO3079"/>
      <c r="EP3079"/>
      <c r="EQ3079"/>
    </row>
    <row r="3080" spans="2:147" s="9" customFormat="1" x14ac:dyDescent="0.2">
      <c r="B3080"/>
      <c r="C3080"/>
      <c r="D3080" s="65"/>
      <c r="E3080" s="65"/>
      <c r="F3080" s="8"/>
      <c r="G3080" s="241"/>
      <c r="H3080" s="242"/>
      <c r="I3080"/>
      <c r="J3080"/>
      <c r="K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/>
      <c r="EK3080"/>
      <c r="EL3080"/>
      <c r="EM3080"/>
      <c r="EN3080"/>
      <c r="EO3080"/>
      <c r="EP3080"/>
      <c r="EQ3080"/>
    </row>
    <row r="3081" spans="2:147" s="9" customFormat="1" x14ac:dyDescent="0.2">
      <c r="B3081"/>
      <c r="C3081"/>
      <c r="D3081" s="65"/>
      <c r="E3081" s="65"/>
      <c r="F3081" s="8"/>
      <c r="G3081" s="241"/>
      <c r="H3081" s="242"/>
      <c r="I3081"/>
      <c r="J3081"/>
      <c r="K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/>
      <c r="EI3081"/>
      <c r="EJ3081"/>
      <c r="EK3081"/>
      <c r="EL3081"/>
      <c r="EM3081"/>
      <c r="EN3081"/>
      <c r="EO3081"/>
      <c r="EP3081"/>
      <c r="EQ3081"/>
    </row>
    <row r="3082" spans="2:147" s="9" customFormat="1" x14ac:dyDescent="0.2">
      <c r="B3082"/>
      <c r="C3082"/>
      <c r="D3082" s="65"/>
      <c r="E3082" s="65"/>
      <c r="F3082" s="8"/>
      <c r="G3082" s="241"/>
      <c r="H3082" s="242"/>
      <c r="I3082"/>
      <c r="J3082"/>
      <c r="K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/>
      <c r="EH3082"/>
      <c r="EI3082"/>
      <c r="EJ3082"/>
      <c r="EK3082"/>
      <c r="EL3082"/>
      <c r="EM3082"/>
      <c r="EN3082"/>
      <c r="EO3082"/>
      <c r="EP3082"/>
      <c r="EQ3082"/>
    </row>
    <row r="3083" spans="2:147" s="9" customFormat="1" x14ac:dyDescent="0.2">
      <c r="B3083"/>
      <c r="C3083"/>
      <c r="D3083" s="65"/>
      <c r="E3083" s="65"/>
      <c r="F3083" s="8"/>
      <c r="G3083" s="241"/>
      <c r="H3083" s="242"/>
      <c r="I3083"/>
      <c r="J3083"/>
      <c r="K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  <c r="DT3083"/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/>
      <c r="EH3083"/>
      <c r="EI3083"/>
      <c r="EJ3083"/>
      <c r="EK3083"/>
      <c r="EL3083"/>
      <c r="EM3083"/>
      <c r="EN3083"/>
      <c r="EO3083"/>
      <c r="EP3083"/>
      <c r="EQ3083"/>
    </row>
    <row r="3084" spans="2:147" s="9" customFormat="1" x14ac:dyDescent="0.2">
      <c r="B3084"/>
      <c r="C3084"/>
      <c r="D3084" s="65"/>
      <c r="E3084" s="65"/>
      <c r="F3084" s="8"/>
      <c r="G3084" s="241"/>
      <c r="H3084" s="242"/>
      <c r="I3084"/>
      <c r="J3084"/>
      <c r="K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/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/>
      <c r="EH3084"/>
      <c r="EI3084"/>
      <c r="EJ3084"/>
      <c r="EK3084"/>
      <c r="EL3084"/>
      <c r="EM3084"/>
      <c r="EN3084"/>
      <c r="EO3084"/>
      <c r="EP3084"/>
      <c r="EQ3084"/>
    </row>
    <row r="3085" spans="2:147" s="9" customFormat="1" x14ac:dyDescent="0.2">
      <c r="B3085"/>
      <c r="C3085"/>
      <c r="D3085" s="65"/>
      <c r="E3085" s="65"/>
      <c r="F3085" s="8"/>
      <c r="G3085" s="241"/>
      <c r="H3085" s="242"/>
      <c r="I3085"/>
      <c r="J3085"/>
      <c r="K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/>
      <c r="EI3085"/>
      <c r="EJ3085"/>
      <c r="EK3085"/>
      <c r="EL3085"/>
      <c r="EM3085"/>
      <c r="EN3085"/>
      <c r="EO3085"/>
      <c r="EP3085"/>
      <c r="EQ3085"/>
    </row>
    <row r="3086" spans="2:147" s="9" customFormat="1" x14ac:dyDescent="0.2">
      <c r="B3086"/>
      <c r="C3086"/>
      <c r="D3086" s="65"/>
      <c r="E3086" s="65"/>
      <c r="F3086" s="8"/>
      <c r="G3086" s="241"/>
      <c r="H3086" s="242"/>
      <c r="I3086"/>
      <c r="J3086"/>
      <c r="K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/>
      <c r="EH3086"/>
      <c r="EI3086"/>
      <c r="EJ3086"/>
      <c r="EK3086"/>
      <c r="EL3086"/>
      <c r="EM3086"/>
      <c r="EN3086"/>
      <c r="EO3086"/>
      <c r="EP3086"/>
      <c r="EQ3086"/>
    </row>
    <row r="3087" spans="2:147" s="9" customFormat="1" x14ac:dyDescent="0.2">
      <c r="B3087"/>
      <c r="C3087"/>
      <c r="D3087" s="65"/>
      <c r="E3087" s="65"/>
      <c r="F3087" s="8"/>
      <c r="G3087" s="241"/>
      <c r="H3087" s="242"/>
      <c r="I3087"/>
      <c r="J3087"/>
      <c r="K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/>
      <c r="EI3087"/>
      <c r="EJ3087"/>
      <c r="EK3087"/>
      <c r="EL3087"/>
      <c r="EM3087"/>
      <c r="EN3087"/>
      <c r="EO3087"/>
      <c r="EP3087"/>
      <c r="EQ3087"/>
    </row>
    <row r="3088" spans="2:147" s="9" customFormat="1" x14ac:dyDescent="0.2">
      <c r="B3088"/>
      <c r="C3088"/>
      <c r="D3088" s="65"/>
      <c r="E3088" s="65"/>
      <c r="F3088" s="8"/>
      <c r="G3088" s="241"/>
      <c r="H3088" s="242"/>
      <c r="I3088"/>
      <c r="J3088"/>
      <c r="K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/>
      <c r="EI3088"/>
      <c r="EJ3088"/>
      <c r="EK3088"/>
      <c r="EL3088"/>
      <c r="EM3088"/>
      <c r="EN3088"/>
      <c r="EO3088"/>
      <c r="EP3088"/>
      <c r="EQ3088"/>
    </row>
    <row r="3089" spans="2:147" s="9" customFormat="1" x14ac:dyDescent="0.2">
      <c r="B3089"/>
      <c r="C3089"/>
      <c r="D3089" s="65"/>
      <c r="E3089" s="65"/>
      <c r="F3089" s="8"/>
      <c r="G3089" s="241"/>
      <c r="H3089" s="242"/>
      <c r="I3089"/>
      <c r="J3089"/>
      <c r="K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/>
      <c r="EI3089"/>
      <c r="EJ3089"/>
      <c r="EK3089"/>
      <c r="EL3089"/>
      <c r="EM3089"/>
      <c r="EN3089"/>
      <c r="EO3089"/>
      <c r="EP3089"/>
      <c r="EQ3089"/>
    </row>
    <row r="3090" spans="2:147" s="9" customFormat="1" x14ac:dyDescent="0.2">
      <c r="B3090"/>
      <c r="C3090"/>
      <c r="D3090" s="65"/>
      <c r="E3090" s="65"/>
      <c r="F3090" s="8"/>
      <c r="G3090" s="241"/>
      <c r="H3090" s="242"/>
      <c r="I3090"/>
      <c r="J3090"/>
      <c r="K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/>
      <c r="EH3090"/>
      <c r="EI3090"/>
      <c r="EJ3090"/>
      <c r="EK3090"/>
      <c r="EL3090"/>
      <c r="EM3090"/>
      <c r="EN3090"/>
      <c r="EO3090"/>
      <c r="EP3090"/>
      <c r="EQ3090"/>
    </row>
    <row r="3091" spans="2:147" s="9" customFormat="1" x14ac:dyDescent="0.2">
      <c r="B3091"/>
      <c r="C3091"/>
      <c r="D3091" s="65"/>
      <c r="E3091" s="65"/>
      <c r="F3091" s="8"/>
      <c r="G3091" s="241"/>
      <c r="H3091" s="242"/>
      <c r="I3091"/>
      <c r="J3091"/>
      <c r="K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/>
      <c r="EH3091"/>
      <c r="EI3091"/>
      <c r="EJ3091"/>
      <c r="EK3091"/>
      <c r="EL3091"/>
      <c r="EM3091"/>
      <c r="EN3091"/>
      <c r="EO3091"/>
      <c r="EP3091"/>
      <c r="EQ3091"/>
    </row>
    <row r="3092" spans="2:147" s="9" customFormat="1" x14ac:dyDescent="0.2">
      <c r="B3092"/>
      <c r="C3092"/>
      <c r="D3092" s="65"/>
      <c r="E3092" s="65"/>
      <c r="F3092" s="8"/>
      <c r="G3092" s="241"/>
      <c r="H3092" s="242"/>
      <c r="I3092"/>
      <c r="J3092"/>
      <c r="K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/>
      <c r="DL3092"/>
      <c r="DM3092"/>
      <c r="DN3092"/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/>
      <c r="EH3092"/>
      <c r="EI3092"/>
      <c r="EJ3092"/>
      <c r="EK3092"/>
      <c r="EL3092"/>
      <c r="EM3092"/>
      <c r="EN3092"/>
      <c r="EO3092"/>
      <c r="EP3092"/>
      <c r="EQ3092"/>
    </row>
    <row r="3093" spans="2:147" s="9" customFormat="1" x14ac:dyDescent="0.2">
      <c r="B3093"/>
      <c r="C3093"/>
      <c r="D3093" s="65"/>
      <c r="E3093" s="65"/>
      <c r="F3093" s="8"/>
      <c r="G3093" s="241"/>
      <c r="H3093" s="242"/>
      <c r="I3093"/>
      <c r="J3093"/>
      <c r="K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/>
      <c r="EI3093"/>
      <c r="EJ3093"/>
      <c r="EK3093"/>
      <c r="EL3093"/>
      <c r="EM3093"/>
      <c r="EN3093"/>
      <c r="EO3093"/>
      <c r="EP3093"/>
      <c r="EQ3093"/>
    </row>
    <row r="3094" spans="2:147" s="9" customFormat="1" x14ac:dyDescent="0.2">
      <c r="B3094"/>
      <c r="C3094"/>
      <c r="D3094" s="65"/>
      <c r="E3094" s="65"/>
      <c r="F3094" s="8"/>
      <c r="G3094" s="241"/>
      <c r="H3094" s="242"/>
      <c r="I3094"/>
      <c r="J3094"/>
      <c r="K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  <c r="EP3094"/>
      <c r="EQ3094"/>
    </row>
    <row r="3095" spans="2:147" s="9" customFormat="1" x14ac:dyDescent="0.2">
      <c r="B3095"/>
      <c r="C3095"/>
      <c r="D3095" s="65"/>
      <c r="E3095" s="65"/>
      <c r="F3095" s="8"/>
      <c r="G3095" s="241"/>
      <c r="H3095" s="242"/>
      <c r="I3095"/>
      <c r="J3095"/>
      <c r="K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/>
      <c r="EK3095"/>
      <c r="EL3095"/>
      <c r="EM3095"/>
      <c r="EN3095"/>
      <c r="EO3095"/>
      <c r="EP3095"/>
      <c r="EQ3095"/>
    </row>
    <row r="3096" spans="2:147" s="9" customFormat="1" x14ac:dyDescent="0.2">
      <c r="B3096"/>
      <c r="C3096"/>
      <c r="D3096" s="65"/>
      <c r="E3096" s="65"/>
      <c r="F3096" s="8"/>
      <c r="G3096" s="241"/>
      <c r="H3096" s="242"/>
      <c r="I3096"/>
      <c r="J3096"/>
      <c r="K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  <c r="DP3096"/>
      <c r="DQ3096"/>
      <c r="DR3096"/>
      <c r="DS3096"/>
      <c r="DT3096"/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/>
      <c r="EH3096"/>
      <c r="EI3096"/>
      <c r="EJ3096"/>
      <c r="EK3096"/>
      <c r="EL3096"/>
      <c r="EM3096"/>
      <c r="EN3096"/>
      <c r="EO3096"/>
      <c r="EP3096"/>
      <c r="EQ3096"/>
    </row>
    <row r="3097" spans="2:147" s="9" customFormat="1" x14ac:dyDescent="0.2">
      <c r="B3097"/>
      <c r="C3097"/>
      <c r="D3097" s="65"/>
      <c r="E3097" s="65"/>
      <c r="F3097" s="8"/>
      <c r="G3097" s="241"/>
      <c r="H3097" s="242"/>
      <c r="I3097"/>
      <c r="J3097"/>
      <c r="K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/>
      <c r="EI3097"/>
      <c r="EJ3097"/>
      <c r="EK3097"/>
      <c r="EL3097"/>
      <c r="EM3097"/>
      <c r="EN3097"/>
      <c r="EO3097"/>
      <c r="EP3097"/>
      <c r="EQ3097"/>
    </row>
    <row r="3098" spans="2:147" s="9" customFormat="1" x14ac:dyDescent="0.2">
      <c r="B3098"/>
      <c r="C3098"/>
      <c r="D3098" s="65"/>
      <c r="E3098" s="65"/>
      <c r="F3098" s="8"/>
      <c r="G3098" s="241"/>
      <c r="H3098" s="242"/>
      <c r="I3098"/>
      <c r="J3098"/>
      <c r="K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/>
      <c r="EI3098"/>
      <c r="EJ3098"/>
      <c r="EK3098"/>
      <c r="EL3098"/>
      <c r="EM3098"/>
      <c r="EN3098"/>
      <c r="EO3098"/>
      <c r="EP3098"/>
      <c r="EQ3098"/>
    </row>
    <row r="3099" spans="2:147" s="9" customFormat="1" x14ac:dyDescent="0.2">
      <c r="B3099"/>
      <c r="C3099"/>
      <c r="D3099" s="65"/>
      <c r="E3099" s="65"/>
      <c r="F3099" s="8"/>
      <c r="G3099" s="241"/>
      <c r="H3099" s="242"/>
      <c r="I3099"/>
      <c r="J3099"/>
      <c r="K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  <c r="EP3099"/>
      <c r="EQ3099"/>
    </row>
    <row r="3100" spans="2:147" s="9" customFormat="1" x14ac:dyDescent="0.2">
      <c r="B3100"/>
      <c r="C3100"/>
      <c r="D3100" s="65"/>
      <c r="E3100" s="65"/>
      <c r="F3100" s="8"/>
      <c r="G3100" s="241"/>
      <c r="H3100" s="242"/>
      <c r="I3100"/>
      <c r="J3100"/>
      <c r="K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/>
      <c r="DP3100"/>
      <c r="DQ3100"/>
      <c r="DR3100"/>
      <c r="DS3100"/>
      <c r="DT3100"/>
      <c r="DU3100"/>
      <c r="DV3100"/>
      <c r="DW3100"/>
      <c r="DX3100"/>
      <c r="DY3100"/>
      <c r="DZ3100"/>
      <c r="EA3100"/>
      <c r="EB3100"/>
      <c r="EC3100"/>
      <c r="ED3100"/>
      <c r="EE3100"/>
      <c r="EF3100"/>
      <c r="EG3100"/>
      <c r="EH3100"/>
      <c r="EI3100"/>
      <c r="EJ3100"/>
      <c r="EK3100"/>
      <c r="EL3100"/>
      <c r="EM3100"/>
      <c r="EN3100"/>
      <c r="EO3100"/>
      <c r="EP3100"/>
      <c r="EQ3100"/>
    </row>
    <row r="3101" spans="2:147" s="9" customFormat="1" x14ac:dyDescent="0.2">
      <c r="B3101"/>
      <c r="C3101"/>
      <c r="D3101" s="65"/>
      <c r="E3101" s="65"/>
      <c r="F3101" s="8"/>
      <c r="G3101" s="241"/>
      <c r="H3101" s="242"/>
      <c r="I3101"/>
      <c r="J3101"/>
      <c r="K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/>
      <c r="EI3101"/>
      <c r="EJ3101"/>
      <c r="EK3101"/>
      <c r="EL3101"/>
      <c r="EM3101"/>
      <c r="EN3101"/>
      <c r="EO3101"/>
      <c r="EP3101"/>
      <c r="EQ3101"/>
    </row>
    <row r="3102" spans="2:147" s="9" customFormat="1" x14ac:dyDescent="0.2">
      <c r="B3102"/>
      <c r="C3102"/>
      <c r="D3102" s="65"/>
      <c r="E3102" s="65"/>
      <c r="F3102" s="8"/>
      <c r="G3102" s="241"/>
      <c r="H3102" s="242"/>
      <c r="I3102"/>
      <c r="J3102"/>
      <c r="K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/>
      <c r="EC3102"/>
      <c r="ED3102"/>
      <c r="EE3102"/>
      <c r="EF3102"/>
      <c r="EG3102"/>
      <c r="EH3102"/>
      <c r="EI3102"/>
      <c r="EJ3102"/>
      <c r="EK3102"/>
      <c r="EL3102"/>
      <c r="EM3102"/>
      <c r="EN3102"/>
      <c r="EO3102"/>
      <c r="EP3102"/>
      <c r="EQ3102"/>
    </row>
    <row r="3103" spans="2:147" s="9" customFormat="1" x14ac:dyDescent="0.2">
      <c r="B3103"/>
      <c r="C3103"/>
      <c r="D3103" s="65"/>
      <c r="E3103" s="65"/>
      <c r="F3103" s="8"/>
      <c r="G3103" s="241"/>
      <c r="H3103" s="242"/>
      <c r="I3103"/>
      <c r="J3103"/>
      <c r="K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/>
      <c r="EI3103"/>
      <c r="EJ3103"/>
      <c r="EK3103"/>
      <c r="EL3103"/>
      <c r="EM3103"/>
      <c r="EN3103"/>
      <c r="EO3103"/>
      <c r="EP3103"/>
      <c r="EQ3103"/>
    </row>
    <row r="3104" spans="2:147" s="9" customFormat="1" x14ac:dyDescent="0.2">
      <c r="B3104"/>
      <c r="C3104"/>
      <c r="D3104" s="65"/>
      <c r="E3104" s="65"/>
      <c r="F3104" s="8"/>
      <c r="G3104" s="241"/>
      <c r="H3104" s="242"/>
      <c r="I3104"/>
      <c r="J3104"/>
      <c r="K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/>
      <c r="EI3104"/>
      <c r="EJ3104"/>
      <c r="EK3104"/>
      <c r="EL3104"/>
      <c r="EM3104"/>
      <c r="EN3104"/>
      <c r="EO3104"/>
      <c r="EP3104"/>
      <c r="EQ3104"/>
    </row>
    <row r="3105" spans="2:147" s="9" customFormat="1" x14ac:dyDescent="0.2">
      <c r="B3105"/>
      <c r="C3105"/>
      <c r="D3105" s="65"/>
      <c r="E3105" s="65"/>
      <c r="F3105" s="8"/>
      <c r="G3105" s="241"/>
      <c r="H3105" s="242"/>
      <c r="I3105"/>
      <c r="J3105"/>
      <c r="K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/>
      <c r="EI3105"/>
      <c r="EJ3105"/>
      <c r="EK3105"/>
      <c r="EL3105"/>
      <c r="EM3105"/>
      <c r="EN3105"/>
      <c r="EO3105"/>
      <c r="EP3105"/>
      <c r="EQ3105"/>
    </row>
    <row r="3106" spans="2:147" s="9" customFormat="1" x14ac:dyDescent="0.2">
      <c r="B3106"/>
      <c r="C3106"/>
      <c r="D3106" s="65"/>
      <c r="E3106" s="65"/>
      <c r="F3106" s="8"/>
      <c r="G3106" s="241"/>
      <c r="H3106" s="242"/>
      <c r="I3106"/>
      <c r="J3106"/>
      <c r="K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/>
      <c r="EI3106"/>
      <c r="EJ3106"/>
      <c r="EK3106"/>
      <c r="EL3106"/>
      <c r="EM3106"/>
      <c r="EN3106"/>
      <c r="EO3106"/>
      <c r="EP3106"/>
      <c r="EQ3106"/>
    </row>
    <row r="3107" spans="2:147" s="9" customFormat="1" x14ac:dyDescent="0.2">
      <c r="B3107"/>
      <c r="C3107"/>
      <c r="D3107" s="65"/>
      <c r="E3107" s="65"/>
      <c r="F3107" s="8"/>
      <c r="G3107" s="241"/>
      <c r="H3107" s="242"/>
      <c r="I3107"/>
      <c r="J3107"/>
      <c r="K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/>
      <c r="EI3107"/>
      <c r="EJ3107"/>
      <c r="EK3107"/>
      <c r="EL3107"/>
      <c r="EM3107"/>
      <c r="EN3107"/>
      <c r="EO3107"/>
      <c r="EP3107"/>
      <c r="EQ3107"/>
    </row>
    <row r="3108" spans="2:147" s="9" customFormat="1" x14ac:dyDescent="0.2">
      <c r="B3108"/>
      <c r="C3108"/>
      <c r="D3108" s="65"/>
      <c r="E3108" s="65"/>
      <c r="F3108" s="8"/>
      <c r="G3108" s="241"/>
      <c r="H3108" s="242"/>
      <c r="I3108"/>
      <c r="J3108"/>
      <c r="K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/>
      <c r="EB3108"/>
      <c r="EC3108"/>
      <c r="ED3108"/>
      <c r="EE3108"/>
      <c r="EF3108"/>
      <c r="EG3108"/>
      <c r="EH3108"/>
      <c r="EI3108"/>
      <c r="EJ3108"/>
      <c r="EK3108"/>
      <c r="EL3108"/>
      <c r="EM3108"/>
      <c r="EN3108"/>
      <c r="EO3108"/>
      <c r="EP3108"/>
      <c r="EQ3108"/>
    </row>
    <row r="3109" spans="2:147" s="9" customFormat="1" x14ac:dyDescent="0.2">
      <c r="B3109"/>
      <c r="C3109"/>
      <c r="D3109" s="65"/>
      <c r="E3109" s="65"/>
      <c r="F3109" s="8"/>
      <c r="G3109" s="241"/>
      <c r="H3109" s="242"/>
      <c r="I3109"/>
      <c r="J3109"/>
      <c r="K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/>
      <c r="EH3109"/>
      <c r="EI3109"/>
      <c r="EJ3109"/>
      <c r="EK3109"/>
      <c r="EL3109"/>
      <c r="EM3109"/>
      <c r="EN3109"/>
      <c r="EO3109"/>
      <c r="EP3109"/>
      <c r="EQ3109"/>
    </row>
    <row r="3110" spans="2:147" s="9" customFormat="1" x14ac:dyDescent="0.2">
      <c r="B3110"/>
      <c r="C3110"/>
      <c r="D3110" s="65"/>
      <c r="E3110" s="65"/>
      <c r="F3110" s="8"/>
      <c r="G3110" s="241"/>
      <c r="H3110" s="242"/>
      <c r="I3110"/>
      <c r="J3110"/>
      <c r="K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/>
      <c r="EH3110"/>
      <c r="EI3110"/>
      <c r="EJ3110"/>
      <c r="EK3110"/>
      <c r="EL3110"/>
      <c r="EM3110"/>
      <c r="EN3110"/>
      <c r="EO3110"/>
      <c r="EP3110"/>
      <c r="EQ3110"/>
    </row>
    <row r="3111" spans="2:147" s="9" customFormat="1" x14ac:dyDescent="0.2">
      <c r="B3111"/>
      <c r="C3111"/>
      <c r="D3111" s="65"/>
      <c r="E3111" s="65"/>
      <c r="F3111" s="8"/>
      <c r="G3111" s="241"/>
      <c r="H3111" s="242"/>
      <c r="I3111"/>
      <c r="J3111"/>
      <c r="K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/>
      <c r="EI3111"/>
      <c r="EJ3111"/>
      <c r="EK3111"/>
      <c r="EL3111"/>
      <c r="EM3111"/>
      <c r="EN3111"/>
      <c r="EO3111"/>
      <c r="EP3111"/>
      <c r="EQ3111"/>
    </row>
    <row r="3112" spans="2:147" s="9" customFormat="1" x14ac:dyDescent="0.2">
      <c r="B3112"/>
      <c r="C3112"/>
      <c r="D3112" s="65"/>
      <c r="E3112" s="65"/>
      <c r="F3112" s="8"/>
      <c r="G3112" s="241"/>
      <c r="H3112" s="242"/>
      <c r="I3112"/>
      <c r="J3112"/>
      <c r="K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/>
      <c r="EJ3112"/>
      <c r="EK3112"/>
      <c r="EL3112"/>
      <c r="EM3112"/>
      <c r="EN3112"/>
      <c r="EO3112"/>
      <c r="EP3112"/>
      <c r="EQ3112"/>
    </row>
    <row r="3113" spans="2:147" s="9" customFormat="1" x14ac:dyDescent="0.2">
      <c r="B3113"/>
      <c r="C3113"/>
      <c r="D3113" s="65"/>
      <c r="E3113" s="65"/>
      <c r="F3113" s="8"/>
      <c r="G3113" s="241"/>
      <c r="H3113" s="242"/>
      <c r="I3113"/>
      <c r="J3113"/>
      <c r="K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/>
      <c r="EL3113"/>
      <c r="EM3113"/>
      <c r="EN3113"/>
      <c r="EO3113"/>
      <c r="EP3113"/>
      <c r="EQ3113"/>
    </row>
    <row r="3114" spans="2:147" s="9" customFormat="1" x14ac:dyDescent="0.2">
      <c r="B3114"/>
      <c r="C3114"/>
      <c r="D3114" s="65"/>
      <c r="E3114" s="65"/>
      <c r="F3114" s="8"/>
      <c r="G3114" s="241"/>
      <c r="H3114" s="242"/>
      <c r="I3114"/>
      <c r="J3114"/>
      <c r="K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/>
      <c r="EI3114"/>
      <c r="EJ3114"/>
      <c r="EK3114"/>
      <c r="EL3114"/>
      <c r="EM3114"/>
      <c r="EN3114"/>
      <c r="EO3114"/>
      <c r="EP3114"/>
      <c r="EQ3114"/>
    </row>
    <row r="3115" spans="2:147" s="9" customFormat="1" x14ac:dyDescent="0.2">
      <c r="B3115"/>
      <c r="C3115"/>
      <c r="D3115" s="65"/>
      <c r="E3115" s="65"/>
      <c r="F3115" s="8"/>
      <c r="G3115" s="241"/>
      <c r="H3115" s="242"/>
      <c r="I3115"/>
      <c r="J3115"/>
      <c r="K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/>
      <c r="EI3115"/>
      <c r="EJ3115"/>
      <c r="EK3115"/>
      <c r="EL3115"/>
      <c r="EM3115"/>
      <c r="EN3115"/>
      <c r="EO3115"/>
      <c r="EP3115"/>
      <c r="EQ3115"/>
    </row>
    <row r="3116" spans="2:147" s="9" customFormat="1" x14ac:dyDescent="0.2">
      <c r="B3116"/>
      <c r="C3116"/>
      <c r="D3116" s="65"/>
      <c r="E3116" s="65"/>
      <c r="F3116" s="8"/>
      <c r="G3116" s="241"/>
      <c r="H3116" s="242"/>
      <c r="I3116"/>
      <c r="J3116"/>
      <c r="K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/>
      <c r="EI3116"/>
      <c r="EJ3116"/>
      <c r="EK3116"/>
      <c r="EL3116"/>
      <c r="EM3116"/>
      <c r="EN3116"/>
      <c r="EO3116"/>
      <c r="EP3116"/>
      <c r="EQ3116"/>
    </row>
    <row r="3117" spans="2:147" s="9" customFormat="1" x14ac:dyDescent="0.2">
      <c r="B3117"/>
      <c r="C3117"/>
      <c r="D3117" s="65"/>
      <c r="E3117" s="65"/>
      <c r="F3117" s="8"/>
      <c r="G3117" s="241"/>
      <c r="H3117" s="242"/>
      <c r="I3117"/>
      <c r="J3117"/>
      <c r="K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/>
      <c r="EB3117"/>
      <c r="EC3117"/>
      <c r="ED3117"/>
      <c r="EE3117"/>
      <c r="EF3117"/>
      <c r="EG3117"/>
      <c r="EH3117"/>
      <c r="EI3117"/>
      <c r="EJ3117"/>
      <c r="EK3117"/>
      <c r="EL3117"/>
      <c r="EM3117"/>
      <c r="EN3117"/>
      <c r="EO3117"/>
      <c r="EP3117"/>
      <c r="EQ3117"/>
    </row>
    <row r="3118" spans="2:147" s="9" customFormat="1" x14ac:dyDescent="0.2">
      <c r="B3118"/>
      <c r="C3118"/>
      <c r="D3118" s="65"/>
      <c r="E3118" s="65"/>
      <c r="F3118" s="8"/>
      <c r="G3118" s="241"/>
      <c r="H3118" s="242"/>
      <c r="I3118"/>
      <c r="J3118"/>
      <c r="K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/>
      <c r="EI3118"/>
      <c r="EJ3118"/>
      <c r="EK3118"/>
      <c r="EL3118"/>
      <c r="EM3118"/>
      <c r="EN3118"/>
      <c r="EO3118"/>
      <c r="EP3118"/>
      <c r="EQ3118"/>
    </row>
    <row r="3119" spans="2:147" s="9" customFormat="1" x14ac:dyDescent="0.2">
      <c r="B3119"/>
      <c r="C3119"/>
      <c r="D3119" s="65"/>
      <c r="E3119" s="65"/>
      <c r="F3119" s="8"/>
      <c r="G3119" s="241"/>
      <c r="H3119" s="242"/>
      <c r="I3119"/>
      <c r="J3119"/>
      <c r="K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/>
      <c r="EH3119"/>
      <c r="EI3119"/>
      <c r="EJ3119"/>
      <c r="EK3119"/>
      <c r="EL3119"/>
      <c r="EM3119"/>
      <c r="EN3119"/>
      <c r="EO3119"/>
      <c r="EP3119"/>
      <c r="EQ3119"/>
    </row>
    <row r="3120" spans="2:147" s="9" customFormat="1" x14ac:dyDescent="0.2">
      <c r="B3120"/>
      <c r="C3120"/>
      <c r="D3120" s="65"/>
      <c r="E3120" s="65"/>
      <c r="F3120" s="8"/>
      <c r="G3120" s="241"/>
      <c r="H3120" s="242"/>
      <c r="I3120"/>
      <c r="J3120"/>
      <c r="K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/>
      <c r="EH3120"/>
      <c r="EI3120"/>
      <c r="EJ3120"/>
      <c r="EK3120"/>
      <c r="EL3120"/>
      <c r="EM3120"/>
      <c r="EN3120"/>
      <c r="EO3120"/>
      <c r="EP3120"/>
      <c r="EQ3120"/>
    </row>
    <row r="3121" spans="2:147" s="9" customFormat="1" x14ac:dyDescent="0.2">
      <c r="B3121"/>
      <c r="C3121"/>
      <c r="D3121" s="65"/>
      <c r="E3121" s="65"/>
      <c r="F3121" s="8"/>
      <c r="G3121" s="241"/>
      <c r="H3121" s="242"/>
      <c r="I3121"/>
      <c r="J3121"/>
      <c r="K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  <c r="EP3121"/>
      <c r="EQ3121"/>
    </row>
    <row r="3122" spans="2:147" s="9" customFormat="1" x14ac:dyDescent="0.2">
      <c r="B3122"/>
      <c r="C3122"/>
      <c r="D3122" s="65"/>
      <c r="E3122" s="65"/>
      <c r="F3122" s="8"/>
      <c r="G3122" s="241"/>
      <c r="H3122" s="242"/>
      <c r="I3122"/>
      <c r="J3122"/>
      <c r="K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/>
      <c r="EI3122"/>
      <c r="EJ3122"/>
      <c r="EK3122"/>
      <c r="EL3122"/>
      <c r="EM3122"/>
      <c r="EN3122"/>
      <c r="EO3122"/>
      <c r="EP3122"/>
      <c r="EQ3122"/>
    </row>
    <row r="3123" spans="2:147" s="9" customFormat="1" x14ac:dyDescent="0.2">
      <c r="B3123"/>
      <c r="C3123"/>
      <c r="D3123" s="65"/>
      <c r="E3123" s="65"/>
      <c r="F3123" s="8"/>
      <c r="G3123" s="241"/>
      <c r="H3123" s="242"/>
      <c r="I3123"/>
      <c r="J3123"/>
      <c r="K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/>
      <c r="EI3123"/>
      <c r="EJ3123"/>
      <c r="EK3123"/>
      <c r="EL3123"/>
      <c r="EM3123"/>
      <c r="EN3123"/>
      <c r="EO3123"/>
      <c r="EP3123"/>
      <c r="EQ3123"/>
    </row>
    <row r="3124" spans="2:147" s="9" customFormat="1" x14ac:dyDescent="0.2">
      <c r="B3124"/>
      <c r="C3124"/>
      <c r="D3124" s="65"/>
      <c r="E3124" s="65"/>
      <c r="F3124" s="8"/>
      <c r="G3124" s="241"/>
      <c r="H3124" s="242"/>
      <c r="I3124"/>
      <c r="J3124"/>
      <c r="K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/>
      <c r="EI3124"/>
      <c r="EJ3124"/>
      <c r="EK3124"/>
      <c r="EL3124"/>
      <c r="EM3124"/>
      <c r="EN3124"/>
      <c r="EO3124"/>
      <c r="EP3124"/>
      <c r="EQ3124"/>
    </row>
    <row r="3125" spans="2:147" s="9" customFormat="1" x14ac:dyDescent="0.2">
      <c r="B3125"/>
      <c r="C3125"/>
      <c r="D3125" s="65"/>
      <c r="E3125" s="65"/>
      <c r="F3125" s="8"/>
      <c r="G3125" s="241"/>
      <c r="H3125" s="242"/>
      <c r="I3125"/>
      <c r="J3125"/>
      <c r="K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/>
      <c r="EH3125"/>
      <c r="EI3125"/>
      <c r="EJ3125"/>
      <c r="EK3125"/>
      <c r="EL3125"/>
      <c r="EM3125"/>
      <c r="EN3125"/>
      <c r="EO3125"/>
      <c r="EP3125"/>
      <c r="EQ3125"/>
    </row>
    <row r="3126" spans="2:147" s="9" customFormat="1" x14ac:dyDescent="0.2">
      <c r="B3126"/>
      <c r="C3126"/>
      <c r="D3126" s="65"/>
      <c r="E3126" s="65"/>
      <c r="F3126" s="8"/>
      <c r="G3126" s="241"/>
      <c r="H3126" s="242"/>
      <c r="I3126"/>
      <c r="J3126"/>
      <c r="K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/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/>
      <c r="EH3126"/>
      <c r="EI3126"/>
      <c r="EJ3126"/>
      <c r="EK3126"/>
      <c r="EL3126"/>
      <c r="EM3126"/>
      <c r="EN3126"/>
      <c r="EO3126"/>
      <c r="EP3126"/>
      <c r="EQ3126"/>
    </row>
    <row r="3127" spans="2:147" s="9" customFormat="1" x14ac:dyDescent="0.2">
      <c r="B3127"/>
      <c r="C3127"/>
      <c r="D3127" s="65"/>
      <c r="E3127" s="65"/>
      <c r="F3127" s="8"/>
      <c r="G3127" s="241"/>
      <c r="H3127" s="242"/>
      <c r="I3127"/>
      <c r="J3127"/>
      <c r="K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/>
      <c r="EH3127"/>
      <c r="EI3127"/>
      <c r="EJ3127"/>
      <c r="EK3127"/>
      <c r="EL3127"/>
      <c r="EM3127"/>
      <c r="EN3127"/>
      <c r="EO3127"/>
      <c r="EP3127"/>
      <c r="EQ3127"/>
    </row>
    <row r="3128" spans="2:147" s="9" customFormat="1" x14ac:dyDescent="0.2">
      <c r="B3128"/>
      <c r="C3128"/>
      <c r="D3128" s="65"/>
      <c r="E3128" s="65"/>
      <c r="F3128" s="8"/>
      <c r="G3128" s="241"/>
      <c r="H3128" s="242"/>
      <c r="I3128"/>
      <c r="J3128"/>
      <c r="K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  <c r="DX3128"/>
      <c r="DY3128"/>
      <c r="DZ3128"/>
      <c r="EA3128"/>
      <c r="EB3128"/>
      <c r="EC3128"/>
      <c r="ED3128"/>
      <c r="EE3128"/>
      <c r="EF3128"/>
      <c r="EG3128"/>
      <c r="EH3128"/>
      <c r="EI3128"/>
      <c r="EJ3128"/>
      <c r="EK3128"/>
      <c r="EL3128"/>
      <c r="EM3128"/>
      <c r="EN3128"/>
      <c r="EO3128"/>
      <c r="EP3128"/>
      <c r="EQ3128"/>
    </row>
    <row r="3129" spans="2:147" s="9" customFormat="1" x14ac:dyDescent="0.2">
      <c r="B3129"/>
      <c r="C3129"/>
      <c r="D3129" s="65"/>
      <c r="E3129" s="65"/>
      <c r="F3129" s="8"/>
      <c r="G3129" s="241"/>
      <c r="H3129" s="242"/>
      <c r="I3129"/>
      <c r="J3129"/>
      <c r="K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/>
      <c r="EH3129"/>
      <c r="EI3129"/>
      <c r="EJ3129"/>
      <c r="EK3129"/>
      <c r="EL3129"/>
      <c r="EM3129"/>
      <c r="EN3129"/>
      <c r="EO3129"/>
      <c r="EP3129"/>
      <c r="EQ3129"/>
    </row>
    <row r="3130" spans="2:147" s="9" customFormat="1" x14ac:dyDescent="0.2">
      <c r="B3130"/>
      <c r="C3130"/>
      <c r="D3130" s="65"/>
      <c r="E3130" s="65"/>
      <c r="F3130" s="8"/>
      <c r="G3130" s="241"/>
      <c r="H3130" s="242"/>
      <c r="I3130"/>
      <c r="J3130"/>
      <c r="K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/>
      <c r="EI3130"/>
      <c r="EJ3130"/>
      <c r="EK3130"/>
      <c r="EL3130"/>
      <c r="EM3130"/>
      <c r="EN3130"/>
      <c r="EO3130"/>
      <c r="EP3130"/>
      <c r="EQ3130"/>
    </row>
    <row r="3131" spans="2:147" s="9" customFormat="1" x14ac:dyDescent="0.2">
      <c r="B3131"/>
      <c r="C3131"/>
      <c r="D3131" s="65"/>
      <c r="E3131" s="65"/>
      <c r="F3131" s="8"/>
      <c r="G3131" s="241"/>
      <c r="H3131" s="242"/>
      <c r="I3131"/>
      <c r="J3131"/>
      <c r="K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/>
      <c r="EI3131"/>
      <c r="EJ3131"/>
      <c r="EK3131"/>
      <c r="EL3131"/>
      <c r="EM3131"/>
      <c r="EN3131"/>
      <c r="EO3131"/>
      <c r="EP3131"/>
      <c r="EQ3131"/>
    </row>
    <row r="3132" spans="2:147" s="9" customFormat="1" x14ac:dyDescent="0.2">
      <c r="B3132"/>
      <c r="C3132"/>
      <c r="D3132" s="65"/>
      <c r="E3132" s="65"/>
      <c r="F3132" s="8"/>
      <c r="G3132" s="241"/>
      <c r="H3132" s="242"/>
      <c r="I3132"/>
      <c r="J3132"/>
      <c r="K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/>
      <c r="EI3132"/>
      <c r="EJ3132"/>
      <c r="EK3132"/>
      <c r="EL3132"/>
      <c r="EM3132"/>
      <c r="EN3132"/>
      <c r="EO3132"/>
      <c r="EP3132"/>
      <c r="EQ3132"/>
    </row>
    <row r="3133" spans="2:147" s="9" customFormat="1" x14ac:dyDescent="0.2">
      <c r="B3133"/>
      <c r="C3133"/>
      <c r="D3133" s="65"/>
      <c r="E3133" s="65"/>
      <c r="F3133" s="8"/>
      <c r="G3133" s="241"/>
      <c r="H3133" s="242"/>
      <c r="I3133"/>
      <c r="J3133"/>
      <c r="K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/>
      <c r="EK3133"/>
      <c r="EL3133"/>
      <c r="EM3133"/>
      <c r="EN3133"/>
      <c r="EO3133"/>
      <c r="EP3133"/>
      <c r="EQ3133"/>
    </row>
    <row r="3134" spans="2:147" s="9" customFormat="1" x14ac:dyDescent="0.2">
      <c r="B3134"/>
      <c r="C3134"/>
      <c r="D3134" s="65"/>
      <c r="E3134" s="65"/>
      <c r="F3134" s="8"/>
      <c r="G3134" s="241"/>
      <c r="H3134" s="242"/>
      <c r="I3134"/>
      <c r="J3134"/>
      <c r="K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/>
      <c r="EH3134"/>
      <c r="EI3134"/>
      <c r="EJ3134"/>
      <c r="EK3134"/>
      <c r="EL3134"/>
      <c r="EM3134"/>
      <c r="EN3134"/>
      <c r="EO3134"/>
      <c r="EP3134"/>
      <c r="EQ3134"/>
    </row>
    <row r="3135" spans="2:147" s="9" customFormat="1" x14ac:dyDescent="0.2">
      <c r="B3135"/>
      <c r="C3135"/>
      <c r="D3135" s="65"/>
      <c r="E3135" s="65"/>
      <c r="F3135" s="8"/>
      <c r="G3135" s="241"/>
      <c r="H3135" s="242"/>
      <c r="I3135"/>
      <c r="J3135"/>
      <c r="K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/>
      <c r="EL3135"/>
      <c r="EM3135"/>
      <c r="EN3135"/>
      <c r="EO3135"/>
      <c r="EP3135"/>
      <c r="EQ3135"/>
    </row>
    <row r="3136" spans="2:147" s="9" customFormat="1" x14ac:dyDescent="0.2">
      <c r="B3136"/>
      <c r="C3136"/>
      <c r="D3136" s="65"/>
      <c r="E3136" s="65"/>
      <c r="F3136" s="8"/>
      <c r="G3136" s="241"/>
      <c r="H3136" s="242"/>
      <c r="I3136"/>
      <c r="J3136"/>
      <c r="K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/>
      <c r="EI3136"/>
      <c r="EJ3136"/>
      <c r="EK3136"/>
      <c r="EL3136"/>
      <c r="EM3136"/>
      <c r="EN3136"/>
      <c r="EO3136"/>
      <c r="EP3136"/>
      <c r="EQ3136"/>
    </row>
    <row r="3137" spans="2:147" s="9" customFormat="1" x14ac:dyDescent="0.2">
      <c r="B3137"/>
      <c r="C3137"/>
      <c r="D3137" s="65"/>
      <c r="E3137" s="65"/>
      <c r="F3137" s="8"/>
      <c r="G3137" s="241"/>
      <c r="H3137" s="242"/>
      <c r="I3137"/>
      <c r="J3137"/>
      <c r="K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/>
      <c r="EK3137"/>
      <c r="EL3137"/>
      <c r="EM3137"/>
      <c r="EN3137"/>
      <c r="EO3137"/>
      <c r="EP3137"/>
      <c r="EQ3137"/>
    </row>
    <row r="3138" spans="2:147" s="9" customFormat="1" x14ac:dyDescent="0.2">
      <c r="B3138"/>
      <c r="C3138"/>
      <c r="D3138" s="65"/>
      <c r="E3138" s="65"/>
      <c r="F3138" s="8"/>
      <c r="G3138" s="241"/>
      <c r="H3138" s="242"/>
      <c r="I3138"/>
      <c r="J3138"/>
      <c r="K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/>
      <c r="EK3138"/>
      <c r="EL3138"/>
      <c r="EM3138"/>
      <c r="EN3138"/>
      <c r="EO3138"/>
      <c r="EP3138"/>
      <c r="EQ3138"/>
    </row>
    <row r="3139" spans="2:147" s="9" customFormat="1" x14ac:dyDescent="0.2">
      <c r="B3139"/>
      <c r="C3139"/>
      <c r="D3139" s="65"/>
      <c r="E3139" s="65"/>
      <c r="F3139" s="8"/>
      <c r="G3139" s="241"/>
      <c r="H3139" s="242"/>
      <c r="I3139"/>
      <c r="J3139"/>
      <c r="K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/>
      <c r="EH3139"/>
      <c r="EI3139"/>
      <c r="EJ3139"/>
      <c r="EK3139"/>
      <c r="EL3139"/>
      <c r="EM3139"/>
      <c r="EN3139"/>
      <c r="EO3139"/>
      <c r="EP3139"/>
      <c r="EQ3139"/>
    </row>
    <row r="3140" spans="2:147" s="9" customFormat="1" x14ac:dyDescent="0.2">
      <c r="B3140"/>
      <c r="C3140"/>
      <c r="D3140" s="65"/>
      <c r="E3140" s="65"/>
      <c r="F3140" s="8"/>
      <c r="G3140" s="241"/>
      <c r="H3140" s="242"/>
      <c r="I3140"/>
      <c r="J3140"/>
      <c r="K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/>
      <c r="EI3140"/>
      <c r="EJ3140"/>
      <c r="EK3140"/>
      <c r="EL3140"/>
      <c r="EM3140"/>
      <c r="EN3140"/>
      <c r="EO3140"/>
      <c r="EP3140"/>
      <c r="EQ3140"/>
    </row>
    <row r="3141" spans="2:147" s="9" customFormat="1" x14ac:dyDescent="0.2">
      <c r="B3141"/>
      <c r="C3141"/>
      <c r="D3141" s="65"/>
      <c r="E3141" s="65"/>
      <c r="F3141" s="8"/>
      <c r="G3141" s="241"/>
      <c r="H3141" s="242"/>
      <c r="I3141"/>
      <c r="J3141"/>
      <c r="K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/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/>
      <c r="EI3141"/>
      <c r="EJ3141"/>
      <c r="EK3141"/>
      <c r="EL3141"/>
      <c r="EM3141"/>
      <c r="EN3141"/>
      <c r="EO3141"/>
      <c r="EP3141"/>
      <c r="EQ3141"/>
    </row>
    <row r="3142" spans="2:147" s="9" customFormat="1" x14ac:dyDescent="0.2">
      <c r="B3142"/>
      <c r="C3142"/>
      <c r="D3142" s="65"/>
      <c r="E3142" s="65"/>
      <c r="F3142" s="8"/>
      <c r="G3142" s="241"/>
      <c r="H3142" s="242"/>
      <c r="I3142"/>
      <c r="J3142"/>
      <c r="K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/>
      <c r="EI3142"/>
      <c r="EJ3142"/>
      <c r="EK3142"/>
      <c r="EL3142"/>
      <c r="EM3142"/>
      <c r="EN3142"/>
      <c r="EO3142"/>
      <c r="EP3142"/>
      <c r="EQ3142"/>
    </row>
    <row r="3143" spans="2:147" s="9" customFormat="1" x14ac:dyDescent="0.2">
      <c r="B3143"/>
      <c r="C3143"/>
      <c r="D3143" s="65"/>
      <c r="E3143" s="65"/>
      <c r="F3143" s="8"/>
      <c r="G3143" s="241"/>
      <c r="H3143" s="242"/>
      <c r="I3143"/>
      <c r="J3143"/>
      <c r="K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/>
      <c r="EI3143"/>
      <c r="EJ3143"/>
      <c r="EK3143"/>
      <c r="EL3143"/>
      <c r="EM3143"/>
      <c r="EN3143"/>
      <c r="EO3143"/>
      <c r="EP3143"/>
      <c r="EQ3143"/>
    </row>
    <row r="3144" spans="2:147" s="9" customFormat="1" x14ac:dyDescent="0.2">
      <c r="B3144"/>
      <c r="C3144"/>
      <c r="D3144" s="65"/>
      <c r="E3144" s="65"/>
      <c r="F3144" s="8"/>
      <c r="G3144" s="241"/>
      <c r="H3144" s="242"/>
      <c r="I3144"/>
      <c r="J3144"/>
      <c r="K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/>
      <c r="EL3144"/>
      <c r="EM3144"/>
      <c r="EN3144"/>
      <c r="EO3144"/>
      <c r="EP3144"/>
      <c r="EQ3144"/>
    </row>
    <row r="3145" spans="2:147" s="9" customFormat="1" x14ac:dyDescent="0.2">
      <c r="B3145"/>
      <c r="C3145"/>
      <c r="D3145" s="65"/>
      <c r="E3145" s="65"/>
      <c r="F3145" s="8"/>
      <c r="G3145" s="241"/>
      <c r="H3145" s="242"/>
      <c r="I3145"/>
      <c r="J3145"/>
      <c r="K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/>
      <c r="EK3145"/>
      <c r="EL3145"/>
      <c r="EM3145"/>
      <c r="EN3145"/>
      <c r="EO3145"/>
      <c r="EP3145"/>
      <c r="EQ3145"/>
    </row>
    <row r="3146" spans="2:147" s="9" customFormat="1" x14ac:dyDescent="0.2">
      <c r="B3146"/>
      <c r="C3146"/>
      <c r="D3146" s="65"/>
      <c r="E3146" s="65"/>
      <c r="F3146" s="8"/>
      <c r="G3146" s="241"/>
      <c r="H3146" s="242"/>
      <c r="I3146"/>
      <c r="J3146"/>
      <c r="K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/>
      <c r="EI3146"/>
      <c r="EJ3146"/>
      <c r="EK3146"/>
      <c r="EL3146"/>
      <c r="EM3146"/>
      <c r="EN3146"/>
      <c r="EO3146"/>
      <c r="EP3146"/>
      <c r="EQ3146"/>
    </row>
    <row r="3147" spans="2:147" s="9" customFormat="1" x14ac:dyDescent="0.2">
      <c r="B3147"/>
      <c r="C3147"/>
      <c r="D3147" s="65"/>
      <c r="E3147" s="65"/>
      <c r="F3147" s="8"/>
      <c r="G3147" s="241"/>
      <c r="H3147" s="242"/>
      <c r="I3147"/>
      <c r="J3147"/>
      <c r="K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/>
      <c r="EH3147"/>
      <c r="EI3147"/>
      <c r="EJ3147"/>
      <c r="EK3147"/>
      <c r="EL3147"/>
      <c r="EM3147"/>
      <c r="EN3147"/>
      <c r="EO3147"/>
      <c r="EP3147"/>
      <c r="EQ3147"/>
    </row>
    <row r="3148" spans="2:147" s="9" customFormat="1" x14ac:dyDescent="0.2">
      <c r="B3148"/>
      <c r="C3148"/>
      <c r="D3148" s="65"/>
      <c r="E3148" s="65"/>
      <c r="F3148" s="8"/>
      <c r="G3148" s="241"/>
      <c r="H3148" s="242"/>
      <c r="I3148"/>
      <c r="J3148"/>
      <c r="K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/>
      <c r="EH3148"/>
      <c r="EI3148"/>
      <c r="EJ3148"/>
      <c r="EK3148"/>
      <c r="EL3148"/>
      <c r="EM3148"/>
      <c r="EN3148"/>
      <c r="EO3148"/>
      <c r="EP3148"/>
      <c r="EQ3148"/>
    </row>
    <row r="3149" spans="2:147" s="9" customFormat="1" x14ac:dyDescent="0.2">
      <c r="B3149"/>
      <c r="C3149"/>
      <c r="D3149" s="65"/>
      <c r="E3149" s="65"/>
      <c r="F3149" s="8"/>
      <c r="G3149" s="241"/>
      <c r="H3149" s="242"/>
      <c r="I3149"/>
      <c r="J3149"/>
      <c r="K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/>
      <c r="EH3149"/>
      <c r="EI3149"/>
      <c r="EJ3149"/>
      <c r="EK3149"/>
      <c r="EL3149"/>
      <c r="EM3149"/>
      <c r="EN3149"/>
      <c r="EO3149"/>
      <c r="EP3149"/>
      <c r="EQ3149"/>
    </row>
    <row r="3150" spans="2:147" s="9" customFormat="1" x14ac:dyDescent="0.2">
      <c r="B3150"/>
      <c r="C3150"/>
      <c r="D3150" s="65"/>
      <c r="E3150" s="65"/>
      <c r="F3150" s="8"/>
      <c r="G3150" s="241"/>
      <c r="H3150" s="242"/>
      <c r="I3150"/>
      <c r="J3150"/>
      <c r="K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/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/>
      <c r="EH3150"/>
      <c r="EI3150"/>
      <c r="EJ3150"/>
      <c r="EK3150"/>
      <c r="EL3150"/>
      <c r="EM3150"/>
      <c r="EN3150"/>
      <c r="EO3150"/>
      <c r="EP3150"/>
      <c r="EQ3150"/>
    </row>
    <row r="3151" spans="2:147" s="9" customFormat="1" x14ac:dyDescent="0.2">
      <c r="B3151"/>
      <c r="C3151"/>
      <c r="D3151" s="65"/>
      <c r="E3151" s="65"/>
      <c r="F3151" s="8"/>
      <c r="G3151" s="241"/>
      <c r="H3151" s="242"/>
      <c r="I3151"/>
      <c r="J3151"/>
      <c r="K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/>
      <c r="EI3151"/>
      <c r="EJ3151"/>
      <c r="EK3151"/>
      <c r="EL3151"/>
      <c r="EM3151"/>
      <c r="EN3151"/>
      <c r="EO3151"/>
      <c r="EP3151"/>
      <c r="EQ3151"/>
    </row>
    <row r="3152" spans="2:147" s="9" customFormat="1" x14ac:dyDescent="0.2">
      <c r="B3152"/>
      <c r="C3152"/>
      <c r="D3152" s="65"/>
      <c r="E3152" s="65"/>
      <c r="F3152" s="8"/>
      <c r="G3152" s="241"/>
      <c r="H3152" s="242"/>
      <c r="I3152"/>
      <c r="J3152"/>
      <c r="K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/>
      <c r="EH3152"/>
      <c r="EI3152"/>
      <c r="EJ3152"/>
      <c r="EK3152"/>
      <c r="EL3152"/>
      <c r="EM3152"/>
      <c r="EN3152"/>
      <c r="EO3152"/>
      <c r="EP3152"/>
      <c r="EQ3152"/>
    </row>
    <row r="3153" spans="2:147" s="9" customFormat="1" x14ac:dyDescent="0.2">
      <c r="B3153"/>
      <c r="C3153"/>
      <c r="D3153" s="65"/>
      <c r="E3153" s="65"/>
      <c r="F3153" s="8"/>
      <c r="G3153" s="241"/>
      <c r="H3153" s="242"/>
      <c r="I3153"/>
      <c r="J3153"/>
      <c r="K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/>
      <c r="EH3153"/>
      <c r="EI3153"/>
      <c r="EJ3153"/>
      <c r="EK3153"/>
      <c r="EL3153"/>
      <c r="EM3153"/>
      <c r="EN3153"/>
      <c r="EO3153"/>
      <c r="EP3153"/>
      <c r="EQ3153"/>
    </row>
    <row r="3154" spans="2:147" s="9" customFormat="1" x14ac:dyDescent="0.2">
      <c r="B3154"/>
      <c r="C3154"/>
      <c r="D3154" s="65"/>
      <c r="E3154" s="65"/>
      <c r="F3154" s="8"/>
      <c r="G3154" s="241"/>
      <c r="H3154" s="242"/>
      <c r="I3154"/>
      <c r="J3154"/>
      <c r="K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/>
      <c r="EH3154"/>
      <c r="EI3154"/>
      <c r="EJ3154"/>
      <c r="EK3154"/>
      <c r="EL3154"/>
      <c r="EM3154"/>
      <c r="EN3154"/>
      <c r="EO3154"/>
      <c r="EP3154"/>
      <c r="EQ3154"/>
    </row>
    <row r="3155" spans="2:147" s="9" customFormat="1" x14ac:dyDescent="0.2">
      <c r="B3155"/>
      <c r="C3155"/>
      <c r="D3155" s="65"/>
      <c r="E3155" s="65"/>
      <c r="F3155" s="8"/>
      <c r="G3155" s="241"/>
      <c r="H3155" s="242"/>
      <c r="I3155"/>
      <c r="J3155"/>
      <c r="K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/>
      <c r="EI3155"/>
      <c r="EJ3155"/>
      <c r="EK3155"/>
      <c r="EL3155"/>
      <c r="EM3155"/>
      <c r="EN3155"/>
      <c r="EO3155"/>
      <c r="EP3155"/>
      <c r="EQ3155"/>
    </row>
    <row r="3156" spans="2:147" s="9" customFormat="1" x14ac:dyDescent="0.2">
      <c r="B3156"/>
      <c r="C3156"/>
      <c r="D3156" s="65"/>
      <c r="E3156" s="65"/>
      <c r="F3156" s="8"/>
      <c r="G3156" s="241"/>
      <c r="H3156" s="242"/>
      <c r="I3156"/>
      <c r="J3156"/>
      <c r="K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/>
      <c r="EH3156"/>
      <c r="EI3156"/>
      <c r="EJ3156"/>
      <c r="EK3156"/>
      <c r="EL3156"/>
      <c r="EM3156"/>
      <c r="EN3156"/>
      <c r="EO3156"/>
      <c r="EP3156"/>
      <c r="EQ3156"/>
    </row>
    <row r="3157" spans="2:147" s="9" customFormat="1" x14ac:dyDescent="0.2">
      <c r="B3157"/>
      <c r="C3157"/>
      <c r="D3157" s="65"/>
      <c r="E3157" s="65"/>
      <c r="F3157" s="8"/>
      <c r="G3157" s="241"/>
      <c r="H3157" s="242"/>
      <c r="I3157"/>
      <c r="J3157"/>
      <c r="K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  <c r="DP3157"/>
      <c r="DQ3157"/>
      <c r="DR3157"/>
      <c r="DS3157"/>
      <c r="DT3157"/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/>
      <c r="EH3157"/>
      <c r="EI3157"/>
      <c r="EJ3157"/>
      <c r="EK3157"/>
      <c r="EL3157"/>
      <c r="EM3157"/>
      <c r="EN3157"/>
      <c r="EO3157"/>
      <c r="EP3157"/>
      <c r="EQ3157"/>
    </row>
    <row r="3158" spans="2:147" s="9" customFormat="1" x14ac:dyDescent="0.2">
      <c r="B3158"/>
      <c r="C3158"/>
      <c r="D3158" s="65"/>
      <c r="E3158" s="65"/>
      <c r="F3158" s="8"/>
      <c r="G3158" s="241"/>
      <c r="H3158" s="242"/>
      <c r="I3158"/>
      <c r="J3158"/>
      <c r="K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/>
      <c r="EH3158"/>
      <c r="EI3158"/>
      <c r="EJ3158"/>
      <c r="EK3158"/>
      <c r="EL3158"/>
      <c r="EM3158"/>
      <c r="EN3158"/>
      <c r="EO3158"/>
      <c r="EP3158"/>
      <c r="EQ3158"/>
    </row>
    <row r="3159" spans="2:147" s="9" customFormat="1" x14ac:dyDescent="0.2">
      <c r="B3159"/>
      <c r="C3159"/>
      <c r="D3159" s="65"/>
      <c r="E3159" s="65"/>
      <c r="F3159" s="8"/>
      <c r="G3159" s="241"/>
      <c r="H3159" s="242"/>
      <c r="I3159"/>
      <c r="J3159"/>
      <c r="K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/>
      <c r="DP3159"/>
      <c r="DQ3159"/>
      <c r="DR3159"/>
      <c r="DS3159"/>
      <c r="DT3159"/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/>
      <c r="EH3159"/>
      <c r="EI3159"/>
      <c r="EJ3159"/>
      <c r="EK3159"/>
      <c r="EL3159"/>
      <c r="EM3159"/>
      <c r="EN3159"/>
      <c r="EO3159"/>
      <c r="EP3159"/>
      <c r="EQ3159"/>
    </row>
    <row r="3160" spans="2:147" s="9" customFormat="1" x14ac:dyDescent="0.2">
      <c r="B3160"/>
      <c r="C3160"/>
      <c r="D3160" s="65"/>
      <c r="E3160" s="65"/>
      <c r="F3160" s="8"/>
      <c r="G3160" s="241"/>
      <c r="H3160" s="242"/>
      <c r="I3160"/>
      <c r="J3160"/>
      <c r="K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/>
      <c r="EH3160"/>
      <c r="EI3160"/>
      <c r="EJ3160"/>
      <c r="EK3160"/>
      <c r="EL3160"/>
      <c r="EM3160"/>
      <c r="EN3160"/>
      <c r="EO3160"/>
      <c r="EP3160"/>
      <c r="EQ3160"/>
    </row>
    <row r="3161" spans="2:147" s="9" customFormat="1" x14ac:dyDescent="0.2">
      <c r="B3161"/>
      <c r="C3161"/>
      <c r="D3161" s="65"/>
      <c r="E3161" s="65"/>
      <c r="F3161" s="8"/>
      <c r="G3161" s="241"/>
      <c r="H3161" s="242"/>
      <c r="I3161"/>
      <c r="J3161"/>
      <c r="K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/>
      <c r="EH3161"/>
      <c r="EI3161"/>
      <c r="EJ3161"/>
      <c r="EK3161"/>
      <c r="EL3161"/>
      <c r="EM3161"/>
      <c r="EN3161"/>
      <c r="EO3161"/>
      <c r="EP3161"/>
      <c r="EQ3161"/>
    </row>
    <row r="3162" spans="2:147" s="9" customFormat="1" x14ac:dyDescent="0.2">
      <c r="B3162"/>
      <c r="C3162"/>
      <c r="D3162" s="65"/>
      <c r="E3162" s="65"/>
      <c r="F3162" s="8"/>
      <c r="G3162" s="241"/>
      <c r="H3162" s="242"/>
      <c r="I3162"/>
      <c r="J3162"/>
      <c r="K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/>
      <c r="EH3162"/>
      <c r="EI3162"/>
      <c r="EJ3162"/>
      <c r="EK3162"/>
      <c r="EL3162"/>
      <c r="EM3162"/>
      <c r="EN3162"/>
      <c r="EO3162"/>
      <c r="EP3162"/>
      <c r="EQ3162"/>
    </row>
    <row r="3163" spans="2:147" s="9" customFormat="1" x14ac:dyDescent="0.2">
      <c r="B3163"/>
      <c r="C3163"/>
      <c r="D3163" s="65"/>
      <c r="E3163" s="65"/>
      <c r="F3163" s="8"/>
      <c r="G3163" s="241"/>
      <c r="H3163" s="242"/>
      <c r="I3163"/>
      <c r="J3163"/>
      <c r="K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/>
      <c r="EH3163"/>
      <c r="EI3163"/>
      <c r="EJ3163"/>
      <c r="EK3163"/>
      <c r="EL3163"/>
      <c r="EM3163"/>
      <c r="EN3163"/>
      <c r="EO3163"/>
      <c r="EP3163"/>
      <c r="EQ3163"/>
    </row>
    <row r="3164" spans="2:147" s="9" customFormat="1" x14ac:dyDescent="0.2">
      <c r="B3164"/>
      <c r="C3164"/>
      <c r="D3164" s="65"/>
      <c r="E3164" s="65"/>
      <c r="F3164" s="8"/>
      <c r="G3164" s="241"/>
      <c r="H3164" s="242"/>
      <c r="I3164"/>
      <c r="J3164"/>
      <c r="K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/>
      <c r="EH3164"/>
      <c r="EI3164"/>
      <c r="EJ3164"/>
      <c r="EK3164"/>
      <c r="EL3164"/>
      <c r="EM3164"/>
      <c r="EN3164"/>
      <c r="EO3164"/>
      <c r="EP3164"/>
      <c r="EQ3164"/>
    </row>
    <row r="3165" spans="2:147" s="9" customFormat="1" x14ac:dyDescent="0.2">
      <c r="B3165"/>
      <c r="C3165"/>
      <c r="D3165" s="65"/>
      <c r="E3165" s="65"/>
      <c r="F3165" s="8"/>
      <c r="G3165" s="241"/>
      <c r="H3165" s="242"/>
      <c r="I3165"/>
      <c r="J3165"/>
      <c r="K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/>
      <c r="EH3165"/>
      <c r="EI3165"/>
      <c r="EJ3165"/>
      <c r="EK3165"/>
      <c r="EL3165"/>
      <c r="EM3165"/>
      <c r="EN3165"/>
      <c r="EO3165"/>
      <c r="EP3165"/>
      <c r="EQ3165"/>
    </row>
    <row r="3166" spans="2:147" s="9" customFormat="1" x14ac:dyDescent="0.2">
      <c r="B3166"/>
      <c r="C3166"/>
      <c r="D3166" s="65"/>
      <c r="E3166" s="65"/>
      <c r="F3166" s="8"/>
      <c r="G3166" s="241"/>
      <c r="H3166" s="242"/>
      <c r="I3166"/>
      <c r="J3166"/>
      <c r="K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  <c r="EP3166"/>
      <c r="EQ3166"/>
    </row>
    <row r="3167" spans="2:147" s="9" customFormat="1" x14ac:dyDescent="0.2">
      <c r="B3167"/>
      <c r="C3167"/>
      <c r="D3167" s="65"/>
      <c r="E3167" s="65"/>
      <c r="F3167" s="8"/>
      <c r="G3167" s="241"/>
      <c r="H3167" s="242"/>
      <c r="I3167"/>
      <c r="J3167"/>
      <c r="K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/>
      <c r="EI3167"/>
      <c r="EJ3167"/>
      <c r="EK3167"/>
      <c r="EL3167"/>
      <c r="EM3167"/>
      <c r="EN3167"/>
      <c r="EO3167"/>
      <c r="EP3167"/>
      <c r="EQ3167"/>
    </row>
    <row r="3168" spans="2:147" s="9" customFormat="1" x14ac:dyDescent="0.2">
      <c r="B3168"/>
      <c r="C3168"/>
      <c r="D3168" s="65"/>
      <c r="E3168" s="65"/>
      <c r="F3168" s="8"/>
      <c r="G3168" s="241"/>
      <c r="H3168" s="242"/>
      <c r="I3168"/>
      <c r="J3168"/>
      <c r="K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/>
      <c r="EI3168"/>
      <c r="EJ3168"/>
      <c r="EK3168"/>
      <c r="EL3168"/>
      <c r="EM3168"/>
      <c r="EN3168"/>
      <c r="EO3168"/>
      <c r="EP3168"/>
      <c r="EQ3168"/>
    </row>
    <row r="3169" spans="2:147" s="9" customFormat="1" x14ac:dyDescent="0.2">
      <c r="B3169"/>
      <c r="C3169"/>
      <c r="D3169" s="65"/>
      <c r="E3169" s="65"/>
      <c r="F3169" s="8"/>
      <c r="G3169" s="241"/>
      <c r="H3169" s="242"/>
      <c r="I3169"/>
      <c r="J3169"/>
      <c r="K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/>
      <c r="EI3169"/>
      <c r="EJ3169"/>
      <c r="EK3169"/>
      <c r="EL3169"/>
      <c r="EM3169"/>
      <c r="EN3169"/>
      <c r="EO3169"/>
      <c r="EP3169"/>
      <c r="EQ3169"/>
    </row>
    <row r="3170" spans="2:147" s="9" customFormat="1" x14ac:dyDescent="0.2">
      <c r="B3170"/>
      <c r="C3170"/>
      <c r="D3170" s="65"/>
      <c r="E3170" s="65"/>
      <c r="F3170" s="8"/>
      <c r="G3170" s="241"/>
      <c r="H3170" s="242"/>
      <c r="I3170"/>
      <c r="J3170"/>
      <c r="K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/>
      <c r="EH3170"/>
      <c r="EI3170"/>
      <c r="EJ3170"/>
      <c r="EK3170"/>
      <c r="EL3170"/>
      <c r="EM3170"/>
      <c r="EN3170"/>
      <c r="EO3170"/>
      <c r="EP3170"/>
      <c r="EQ3170"/>
    </row>
    <row r="3171" spans="2:147" s="9" customFormat="1" x14ac:dyDescent="0.2">
      <c r="B3171"/>
      <c r="C3171"/>
      <c r="D3171" s="65"/>
      <c r="E3171" s="65"/>
      <c r="F3171" s="8"/>
      <c r="G3171" s="241"/>
      <c r="H3171" s="242"/>
      <c r="I3171"/>
      <c r="J3171"/>
      <c r="K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/>
      <c r="EH3171"/>
      <c r="EI3171"/>
      <c r="EJ3171"/>
      <c r="EK3171"/>
      <c r="EL3171"/>
      <c r="EM3171"/>
      <c r="EN3171"/>
      <c r="EO3171"/>
      <c r="EP3171"/>
      <c r="EQ3171"/>
    </row>
    <row r="3172" spans="2:147" s="9" customFormat="1" x14ac:dyDescent="0.2">
      <c r="B3172"/>
      <c r="C3172"/>
      <c r="D3172" s="65"/>
      <c r="E3172" s="65"/>
      <c r="F3172" s="8"/>
      <c r="G3172" s="241"/>
      <c r="H3172" s="242"/>
      <c r="I3172"/>
      <c r="J3172"/>
      <c r="K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/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/>
      <c r="EH3172"/>
      <c r="EI3172"/>
      <c r="EJ3172"/>
      <c r="EK3172"/>
      <c r="EL3172"/>
      <c r="EM3172"/>
      <c r="EN3172"/>
      <c r="EO3172"/>
      <c r="EP3172"/>
      <c r="EQ3172"/>
    </row>
    <row r="3173" spans="2:147" s="9" customFormat="1" x14ac:dyDescent="0.2">
      <c r="B3173"/>
      <c r="C3173"/>
      <c r="D3173" s="65"/>
      <c r="E3173" s="65"/>
      <c r="F3173" s="8"/>
      <c r="G3173" s="241"/>
      <c r="H3173" s="242"/>
      <c r="I3173"/>
      <c r="J3173"/>
      <c r="K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/>
      <c r="DL3173"/>
      <c r="DM3173"/>
      <c r="DN3173"/>
      <c r="DO3173"/>
      <c r="DP3173"/>
      <c r="DQ3173"/>
      <c r="DR3173"/>
      <c r="DS3173"/>
      <c r="DT3173"/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/>
      <c r="EH3173"/>
      <c r="EI3173"/>
      <c r="EJ3173"/>
      <c r="EK3173"/>
      <c r="EL3173"/>
      <c r="EM3173"/>
      <c r="EN3173"/>
      <c r="EO3173"/>
      <c r="EP3173"/>
      <c r="EQ3173"/>
    </row>
    <row r="3174" spans="2:147" s="9" customFormat="1" x14ac:dyDescent="0.2">
      <c r="B3174"/>
      <c r="C3174"/>
      <c r="D3174" s="65"/>
      <c r="E3174" s="65"/>
      <c r="F3174" s="8"/>
      <c r="G3174" s="241"/>
      <c r="H3174" s="242"/>
      <c r="I3174"/>
      <c r="J3174"/>
      <c r="K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/>
      <c r="EH3174"/>
      <c r="EI3174"/>
      <c r="EJ3174"/>
      <c r="EK3174"/>
      <c r="EL3174"/>
      <c r="EM3174"/>
      <c r="EN3174"/>
      <c r="EO3174"/>
      <c r="EP3174"/>
      <c r="EQ3174"/>
    </row>
    <row r="3175" spans="2:147" s="9" customFormat="1" x14ac:dyDescent="0.2">
      <c r="B3175"/>
      <c r="C3175"/>
      <c r="D3175" s="65"/>
      <c r="E3175" s="65"/>
      <c r="F3175" s="8"/>
      <c r="G3175" s="241"/>
      <c r="H3175" s="242"/>
      <c r="I3175"/>
      <c r="J3175"/>
      <c r="K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  <c r="DP3175"/>
      <c r="DQ3175"/>
      <c r="DR3175"/>
      <c r="DS3175"/>
      <c r="DT3175"/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/>
      <c r="EH3175"/>
      <c r="EI3175"/>
      <c r="EJ3175"/>
      <c r="EK3175"/>
      <c r="EL3175"/>
      <c r="EM3175"/>
      <c r="EN3175"/>
      <c r="EO3175"/>
      <c r="EP3175"/>
      <c r="EQ3175"/>
    </row>
    <row r="3176" spans="2:147" s="9" customFormat="1" x14ac:dyDescent="0.2">
      <c r="B3176"/>
      <c r="C3176"/>
      <c r="D3176" s="65"/>
      <c r="E3176" s="65"/>
      <c r="F3176" s="8"/>
      <c r="G3176" s="241"/>
      <c r="H3176" s="242"/>
      <c r="I3176"/>
      <c r="J3176"/>
      <c r="K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/>
      <c r="EH3176"/>
      <c r="EI3176"/>
      <c r="EJ3176"/>
      <c r="EK3176"/>
      <c r="EL3176"/>
      <c r="EM3176"/>
      <c r="EN3176"/>
      <c r="EO3176"/>
      <c r="EP3176"/>
      <c r="EQ3176"/>
    </row>
    <row r="3177" spans="2:147" s="9" customFormat="1" x14ac:dyDescent="0.2">
      <c r="B3177"/>
      <c r="C3177"/>
      <c r="D3177" s="65"/>
      <c r="E3177" s="65"/>
      <c r="F3177" s="8"/>
      <c r="G3177" s="241"/>
      <c r="H3177" s="242"/>
      <c r="I3177"/>
      <c r="J3177"/>
      <c r="K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/>
      <c r="EH3177"/>
      <c r="EI3177"/>
      <c r="EJ3177"/>
      <c r="EK3177"/>
      <c r="EL3177"/>
      <c r="EM3177"/>
      <c r="EN3177"/>
      <c r="EO3177"/>
      <c r="EP3177"/>
      <c r="EQ3177"/>
    </row>
    <row r="3178" spans="2:147" s="9" customFormat="1" x14ac:dyDescent="0.2">
      <c r="B3178"/>
      <c r="C3178"/>
      <c r="D3178" s="65"/>
      <c r="E3178" s="65"/>
      <c r="F3178" s="8"/>
      <c r="G3178" s="241"/>
      <c r="H3178" s="242"/>
      <c r="I3178"/>
      <c r="J3178"/>
      <c r="K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/>
      <c r="EH3178"/>
      <c r="EI3178"/>
      <c r="EJ3178"/>
      <c r="EK3178"/>
      <c r="EL3178"/>
      <c r="EM3178"/>
      <c r="EN3178"/>
      <c r="EO3178"/>
      <c r="EP3178"/>
      <c r="EQ3178"/>
    </row>
    <row r="3179" spans="2:147" s="9" customFormat="1" x14ac:dyDescent="0.2">
      <c r="B3179"/>
      <c r="C3179"/>
      <c r="D3179" s="65"/>
      <c r="E3179" s="65"/>
      <c r="F3179" s="8"/>
      <c r="G3179" s="241"/>
      <c r="H3179" s="242"/>
      <c r="I3179"/>
      <c r="J3179"/>
      <c r="K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/>
      <c r="EH3179"/>
      <c r="EI3179"/>
      <c r="EJ3179"/>
      <c r="EK3179"/>
      <c r="EL3179"/>
      <c r="EM3179"/>
      <c r="EN3179"/>
      <c r="EO3179"/>
      <c r="EP3179"/>
      <c r="EQ3179"/>
    </row>
    <row r="3180" spans="2:147" s="9" customFormat="1" x14ac:dyDescent="0.2">
      <c r="B3180"/>
      <c r="C3180"/>
      <c r="D3180" s="65"/>
      <c r="E3180" s="65"/>
      <c r="F3180" s="8"/>
      <c r="G3180" s="241"/>
      <c r="H3180" s="242"/>
      <c r="I3180"/>
      <c r="J3180"/>
      <c r="K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/>
      <c r="EH3180"/>
      <c r="EI3180"/>
      <c r="EJ3180"/>
      <c r="EK3180"/>
      <c r="EL3180"/>
      <c r="EM3180"/>
      <c r="EN3180"/>
      <c r="EO3180"/>
      <c r="EP3180"/>
      <c r="EQ3180"/>
    </row>
    <row r="3181" spans="2:147" s="9" customFormat="1" x14ac:dyDescent="0.2">
      <c r="B3181"/>
      <c r="C3181"/>
      <c r="D3181" s="65"/>
      <c r="E3181" s="65"/>
      <c r="F3181" s="8"/>
      <c r="G3181" s="241"/>
      <c r="H3181" s="242"/>
      <c r="I3181"/>
      <c r="J3181"/>
      <c r="K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/>
      <c r="EH3181"/>
      <c r="EI3181"/>
      <c r="EJ3181"/>
      <c r="EK3181"/>
      <c r="EL3181"/>
      <c r="EM3181"/>
      <c r="EN3181"/>
      <c r="EO3181"/>
      <c r="EP3181"/>
      <c r="EQ3181"/>
    </row>
    <row r="3182" spans="2:147" s="9" customFormat="1" x14ac:dyDescent="0.2">
      <c r="B3182"/>
      <c r="C3182"/>
      <c r="D3182" s="65"/>
      <c r="E3182" s="65"/>
      <c r="F3182" s="8"/>
      <c r="G3182" s="241"/>
      <c r="H3182" s="242"/>
      <c r="I3182"/>
      <c r="J3182"/>
      <c r="K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/>
      <c r="EH3182"/>
      <c r="EI3182"/>
      <c r="EJ3182"/>
      <c r="EK3182"/>
      <c r="EL3182"/>
      <c r="EM3182"/>
      <c r="EN3182"/>
      <c r="EO3182"/>
      <c r="EP3182"/>
      <c r="EQ3182"/>
    </row>
    <row r="3183" spans="2:147" s="9" customFormat="1" x14ac:dyDescent="0.2">
      <c r="B3183"/>
      <c r="C3183"/>
      <c r="D3183" s="65"/>
      <c r="E3183" s="65"/>
      <c r="F3183" s="8"/>
      <c r="G3183" s="241"/>
      <c r="H3183" s="242"/>
      <c r="I3183"/>
      <c r="J3183"/>
      <c r="K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/>
      <c r="EH3183"/>
      <c r="EI3183"/>
      <c r="EJ3183"/>
      <c r="EK3183"/>
      <c r="EL3183"/>
      <c r="EM3183"/>
      <c r="EN3183"/>
      <c r="EO3183"/>
      <c r="EP3183"/>
      <c r="EQ3183"/>
    </row>
    <row r="3184" spans="2:147" s="9" customFormat="1" x14ac:dyDescent="0.2">
      <c r="B3184"/>
      <c r="C3184"/>
      <c r="D3184" s="65"/>
      <c r="E3184" s="65"/>
      <c r="F3184" s="8"/>
      <c r="G3184" s="241"/>
      <c r="H3184" s="242"/>
      <c r="I3184"/>
      <c r="J3184"/>
      <c r="K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/>
      <c r="EI3184"/>
      <c r="EJ3184"/>
      <c r="EK3184"/>
      <c r="EL3184"/>
      <c r="EM3184"/>
      <c r="EN3184"/>
      <c r="EO3184"/>
      <c r="EP3184"/>
      <c r="EQ3184"/>
    </row>
    <row r="3185" spans="2:147" s="9" customFormat="1" x14ac:dyDescent="0.2">
      <c r="B3185"/>
      <c r="C3185"/>
      <c r="D3185" s="65"/>
      <c r="E3185" s="65"/>
      <c r="F3185" s="8"/>
      <c r="G3185" s="241"/>
      <c r="H3185" s="242"/>
      <c r="I3185"/>
      <c r="J3185"/>
      <c r="K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/>
      <c r="DP3185"/>
      <c r="DQ3185"/>
      <c r="DR3185"/>
      <c r="DS3185"/>
      <c r="DT3185"/>
      <c r="DU3185"/>
      <c r="DV3185"/>
      <c r="DW3185"/>
      <c r="DX3185"/>
      <c r="DY3185"/>
      <c r="DZ3185"/>
      <c r="EA3185"/>
      <c r="EB3185"/>
      <c r="EC3185"/>
      <c r="ED3185"/>
      <c r="EE3185"/>
      <c r="EF3185"/>
      <c r="EG3185"/>
      <c r="EH3185"/>
      <c r="EI3185"/>
      <c r="EJ3185"/>
      <c r="EK3185"/>
      <c r="EL3185"/>
      <c r="EM3185"/>
      <c r="EN3185"/>
      <c r="EO3185"/>
      <c r="EP3185"/>
      <c r="EQ3185"/>
    </row>
    <row r="3186" spans="2:147" s="9" customFormat="1" x14ac:dyDescent="0.2">
      <c r="B3186"/>
      <c r="C3186"/>
      <c r="D3186" s="65"/>
      <c r="E3186" s="65"/>
      <c r="F3186" s="8"/>
      <c r="G3186" s="241"/>
      <c r="H3186" s="242"/>
      <c r="I3186"/>
      <c r="J3186"/>
      <c r="K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/>
      <c r="EI3186"/>
      <c r="EJ3186"/>
      <c r="EK3186"/>
      <c r="EL3186"/>
      <c r="EM3186"/>
      <c r="EN3186"/>
      <c r="EO3186"/>
      <c r="EP3186"/>
      <c r="EQ3186"/>
    </row>
    <row r="3187" spans="2:147" s="9" customFormat="1" x14ac:dyDescent="0.2">
      <c r="B3187"/>
      <c r="C3187"/>
      <c r="D3187" s="65"/>
      <c r="E3187" s="65"/>
      <c r="F3187" s="8"/>
      <c r="G3187" s="241"/>
      <c r="H3187" s="242"/>
      <c r="I3187"/>
      <c r="J3187"/>
      <c r="K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/>
      <c r="DP3187"/>
      <c r="DQ3187"/>
      <c r="DR3187"/>
      <c r="DS3187"/>
      <c r="DT3187"/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/>
      <c r="EH3187"/>
      <c r="EI3187"/>
      <c r="EJ3187"/>
      <c r="EK3187"/>
      <c r="EL3187"/>
      <c r="EM3187"/>
      <c r="EN3187"/>
      <c r="EO3187"/>
      <c r="EP3187"/>
      <c r="EQ3187"/>
    </row>
    <row r="3188" spans="2:147" s="9" customFormat="1" x14ac:dyDescent="0.2">
      <c r="B3188"/>
      <c r="C3188"/>
      <c r="D3188" s="65"/>
      <c r="E3188" s="65"/>
      <c r="F3188" s="8"/>
      <c r="G3188" s="241"/>
      <c r="H3188" s="242"/>
      <c r="I3188"/>
      <c r="J3188"/>
      <c r="K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/>
      <c r="EH3188"/>
      <c r="EI3188"/>
      <c r="EJ3188"/>
      <c r="EK3188"/>
      <c r="EL3188"/>
      <c r="EM3188"/>
      <c r="EN3188"/>
      <c r="EO3188"/>
      <c r="EP3188"/>
      <c r="EQ3188"/>
    </row>
    <row r="3189" spans="2:147" s="9" customFormat="1" x14ac:dyDescent="0.2">
      <c r="B3189"/>
      <c r="C3189"/>
      <c r="D3189" s="65"/>
      <c r="E3189" s="65"/>
      <c r="F3189" s="8"/>
      <c r="G3189" s="241"/>
      <c r="H3189" s="242"/>
      <c r="I3189"/>
      <c r="J3189"/>
      <c r="K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/>
      <c r="EH3189"/>
      <c r="EI3189"/>
      <c r="EJ3189"/>
      <c r="EK3189"/>
      <c r="EL3189"/>
      <c r="EM3189"/>
      <c r="EN3189"/>
      <c r="EO3189"/>
      <c r="EP3189"/>
      <c r="EQ3189"/>
    </row>
    <row r="3190" spans="2:147" s="9" customFormat="1" x14ac:dyDescent="0.2">
      <c r="B3190"/>
      <c r="C3190"/>
      <c r="D3190" s="65"/>
      <c r="E3190" s="65"/>
      <c r="F3190" s="8"/>
      <c r="G3190" s="241"/>
      <c r="H3190" s="242"/>
      <c r="I3190"/>
      <c r="J3190"/>
      <c r="K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/>
      <c r="EB3190"/>
      <c r="EC3190"/>
      <c r="ED3190"/>
      <c r="EE3190"/>
      <c r="EF3190"/>
      <c r="EG3190"/>
      <c r="EH3190"/>
      <c r="EI3190"/>
      <c r="EJ3190"/>
      <c r="EK3190"/>
      <c r="EL3190"/>
      <c r="EM3190"/>
      <c r="EN3190"/>
      <c r="EO3190"/>
      <c r="EP3190"/>
      <c r="EQ3190"/>
    </row>
    <row r="3191" spans="2:147" s="9" customFormat="1" x14ac:dyDescent="0.2">
      <c r="B3191"/>
      <c r="C3191"/>
      <c r="D3191" s="65"/>
      <c r="E3191" s="65"/>
      <c r="F3191" s="8"/>
      <c r="G3191" s="241"/>
      <c r="H3191" s="242"/>
      <c r="I3191"/>
      <c r="J3191"/>
      <c r="K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/>
      <c r="EL3191"/>
      <c r="EM3191"/>
      <c r="EN3191"/>
      <c r="EO3191"/>
      <c r="EP3191"/>
      <c r="EQ3191"/>
    </row>
    <row r="3192" spans="2:147" s="9" customFormat="1" x14ac:dyDescent="0.2">
      <c r="B3192"/>
      <c r="C3192"/>
      <c r="D3192" s="65"/>
      <c r="E3192" s="65"/>
      <c r="F3192" s="8"/>
      <c r="G3192" s="241"/>
      <c r="H3192" s="242"/>
      <c r="I3192"/>
      <c r="J3192"/>
      <c r="K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/>
      <c r="EI3192"/>
      <c r="EJ3192"/>
      <c r="EK3192"/>
      <c r="EL3192"/>
      <c r="EM3192"/>
      <c r="EN3192"/>
      <c r="EO3192"/>
      <c r="EP3192"/>
      <c r="EQ3192"/>
    </row>
    <row r="3193" spans="2:147" s="9" customFormat="1" x14ac:dyDescent="0.2">
      <c r="B3193"/>
      <c r="C3193"/>
      <c r="D3193" s="65"/>
      <c r="E3193" s="65"/>
      <c r="F3193" s="8"/>
      <c r="G3193" s="241"/>
      <c r="H3193" s="242"/>
      <c r="I3193"/>
      <c r="J3193"/>
      <c r="K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/>
      <c r="EI3193"/>
      <c r="EJ3193"/>
      <c r="EK3193"/>
      <c r="EL3193"/>
      <c r="EM3193"/>
      <c r="EN3193"/>
      <c r="EO3193"/>
      <c r="EP3193"/>
      <c r="EQ3193"/>
    </row>
    <row r="3194" spans="2:147" s="9" customFormat="1" x14ac:dyDescent="0.2">
      <c r="B3194"/>
      <c r="C3194"/>
      <c r="D3194" s="65"/>
      <c r="E3194" s="65"/>
      <c r="F3194" s="8"/>
      <c r="G3194" s="241"/>
      <c r="H3194" s="242"/>
      <c r="I3194"/>
      <c r="J3194"/>
      <c r="K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/>
      <c r="EI3194"/>
      <c r="EJ3194"/>
      <c r="EK3194"/>
      <c r="EL3194"/>
      <c r="EM3194"/>
      <c r="EN3194"/>
      <c r="EO3194"/>
      <c r="EP3194"/>
      <c r="EQ3194"/>
    </row>
    <row r="3195" spans="2:147" s="9" customFormat="1" x14ac:dyDescent="0.2">
      <c r="B3195"/>
      <c r="C3195"/>
      <c r="D3195" s="65"/>
      <c r="E3195" s="65"/>
      <c r="F3195" s="8"/>
      <c r="G3195" s="241"/>
      <c r="H3195" s="242"/>
      <c r="I3195"/>
      <c r="J3195"/>
      <c r="K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/>
      <c r="EH3195"/>
      <c r="EI3195"/>
      <c r="EJ3195"/>
      <c r="EK3195"/>
      <c r="EL3195"/>
      <c r="EM3195"/>
      <c r="EN3195"/>
      <c r="EO3195"/>
      <c r="EP3195"/>
      <c r="EQ3195"/>
    </row>
    <row r="3196" spans="2:147" s="9" customFormat="1" x14ac:dyDescent="0.2">
      <c r="B3196"/>
      <c r="C3196"/>
      <c r="D3196" s="65"/>
      <c r="E3196" s="65"/>
      <c r="F3196" s="8"/>
      <c r="G3196" s="241"/>
      <c r="H3196" s="242"/>
      <c r="I3196"/>
      <c r="J3196"/>
      <c r="K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/>
      <c r="EI3196"/>
      <c r="EJ3196"/>
      <c r="EK3196"/>
      <c r="EL3196"/>
      <c r="EM3196"/>
      <c r="EN3196"/>
      <c r="EO3196"/>
      <c r="EP3196"/>
      <c r="EQ3196"/>
    </row>
    <row r="3197" spans="2:147" s="9" customFormat="1" x14ac:dyDescent="0.2">
      <c r="B3197"/>
      <c r="C3197"/>
      <c r="D3197" s="65"/>
      <c r="E3197" s="65"/>
      <c r="F3197" s="8"/>
      <c r="G3197" s="241"/>
      <c r="H3197" s="242"/>
      <c r="I3197"/>
      <c r="J3197"/>
      <c r="K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/>
      <c r="EI3197"/>
      <c r="EJ3197"/>
      <c r="EK3197"/>
      <c r="EL3197"/>
      <c r="EM3197"/>
      <c r="EN3197"/>
      <c r="EO3197"/>
      <c r="EP3197"/>
      <c r="EQ3197"/>
    </row>
    <row r="3198" spans="2:147" s="9" customFormat="1" x14ac:dyDescent="0.2">
      <c r="B3198"/>
      <c r="C3198"/>
      <c r="D3198" s="65"/>
      <c r="E3198" s="65"/>
      <c r="F3198" s="8"/>
      <c r="G3198" s="241"/>
      <c r="H3198" s="242"/>
      <c r="I3198"/>
      <c r="J3198"/>
      <c r="K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/>
      <c r="EH3198"/>
      <c r="EI3198"/>
      <c r="EJ3198"/>
      <c r="EK3198"/>
      <c r="EL3198"/>
      <c r="EM3198"/>
      <c r="EN3198"/>
      <c r="EO3198"/>
      <c r="EP3198"/>
      <c r="EQ3198"/>
    </row>
    <row r="3199" spans="2:147" s="9" customFormat="1" x14ac:dyDescent="0.2">
      <c r="B3199"/>
      <c r="C3199"/>
      <c r="D3199" s="65"/>
      <c r="E3199" s="65"/>
      <c r="F3199" s="8"/>
      <c r="G3199" s="241"/>
      <c r="H3199" s="242"/>
      <c r="I3199"/>
      <c r="J3199"/>
      <c r="K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/>
      <c r="EH3199"/>
      <c r="EI3199"/>
      <c r="EJ3199"/>
      <c r="EK3199"/>
      <c r="EL3199"/>
      <c r="EM3199"/>
      <c r="EN3199"/>
      <c r="EO3199"/>
      <c r="EP3199"/>
      <c r="EQ3199"/>
    </row>
    <row r="3200" spans="2:147" s="9" customFormat="1" x14ac:dyDescent="0.2">
      <c r="B3200"/>
      <c r="C3200"/>
      <c r="D3200" s="65"/>
      <c r="E3200" s="65"/>
      <c r="F3200" s="8"/>
      <c r="G3200" s="241"/>
      <c r="H3200" s="242"/>
      <c r="I3200"/>
      <c r="J3200"/>
      <c r="K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/>
      <c r="EI3200"/>
      <c r="EJ3200"/>
      <c r="EK3200"/>
      <c r="EL3200"/>
      <c r="EM3200"/>
      <c r="EN3200"/>
      <c r="EO3200"/>
      <c r="EP3200"/>
      <c r="EQ3200"/>
    </row>
    <row r="3201" spans="2:147" s="9" customFormat="1" x14ac:dyDescent="0.2">
      <c r="B3201"/>
      <c r="C3201"/>
      <c r="D3201" s="65"/>
      <c r="E3201" s="65"/>
      <c r="F3201" s="8"/>
      <c r="G3201" s="241"/>
      <c r="H3201" s="242"/>
      <c r="I3201"/>
      <c r="J3201"/>
      <c r="K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/>
      <c r="DL3201"/>
      <c r="DM3201"/>
      <c r="DN3201"/>
      <c r="DO3201"/>
      <c r="DP3201"/>
      <c r="DQ3201"/>
      <c r="DR3201"/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/>
      <c r="EH3201"/>
      <c r="EI3201"/>
      <c r="EJ3201"/>
      <c r="EK3201"/>
      <c r="EL3201"/>
      <c r="EM3201"/>
      <c r="EN3201"/>
      <c r="EO3201"/>
      <c r="EP3201"/>
      <c r="EQ3201"/>
    </row>
    <row r="3202" spans="2:147" s="9" customFormat="1" x14ac:dyDescent="0.2">
      <c r="B3202"/>
      <c r="C3202"/>
      <c r="D3202" s="65"/>
      <c r="E3202" s="65"/>
      <c r="F3202" s="8"/>
      <c r="G3202" s="241"/>
      <c r="H3202" s="242"/>
      <c r="I3202"/>
      <c r="J3202"/>
      <c r="K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/>
      <c r="DP3202"/>
      <c r="DQ3202"/>
      <c r="DR3202"/>
      <c r="DS3202"/>
      <c r="DT3202"/>
      <c r="DU3202"/>
      <c r="DV3202"/>
      <c r="DW3202"/>
      <c r="DX3202"/>
      <c r="DY3202"/>
      <c r="DZ3202"/>
      <c r="EA3202"/>
      <c r="EB3202"/>
      <c r="EC3202"/>
      <c r="ED3202"/>
      <c r="EE3202"/>
      <c r="EF3202"/>
      <c r="EG3202"/>
      <c r="EH3202"/>
      <c r="EI3202"/>
      <c r="EJ3202"/>
      <c r="EK3202"/>
      <c r="EL3202"/>
      <c r="EM3202"/>
      <c r="EN3202"/>
      <c r="EO3202"/>
      <c r="EP3202"/>
      <c r="EQ3202"/>
    </row>
    <row r="3203" spans="2:147" s="9" customFormat="1" x14ac:dyDescent="0.2">
      <c r="B3203"/>
      <c r="C3203"/>
      <c r="D3203" s="65"/>
      <c r="E3203" s="65"/>
      <c r="F3203" s="8"/>
      <c r="G3203" s="241"/>
      <c r="H3203" s="242"/>
      <c r="I3203"/>
      <c r="J3203"/>
      <c r="K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  <c r="DE3203"/>
      <c r="DF3203"/>
      <c r="DG3203"/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  <c r="DX3203"/>
      <c r="DY3203"/>
      <c r="DZ3203"/>
      <c r="EA3203"/>
      <c r="EB3203"/>
      <c r="EC3203"/>
      <c r="ED3203"/>
      <c r="EE3203"/>
      <c r="EF3203"/>
      <c r="EG3203"/>
      <c r="EH3203"/>
      <c r="EI3203"/>
      <c r="EJ3203"/>
      <c r="EK3203"/>
      <c r="EL3203"/>
      <c r="EM3203"/>
      <c r="EN3203"/>
      <c r="EO3203"/>
      <c r="EP3203"/>
      <c r="EQ3203"/>
    </row>
    <row r="3204" spans="2:147" s="9" customFormat="1" x14ac:dyDescent="0.2">
      <c r="B3204"/>
      <c r="C3204"/>
      <c r="D3204" s="65"/>
      <c r="E3204" s="65"/>
      <c r="F3204" s="8"/>
      <c r="G3204" s="241"/>
      <c r="H3204" s="242"/>
      <c r="I3204"/>
      <c r="J3204"/>
      <c r="K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  <c r="DE3204"/>
      <c r="DF3204"/>
      <c r="DG3204"/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/>
      <c r="EH3204"/>
      <c r="EI3204"/>
      <c r="EJ3204"/>
      <c r="EK3204"/>
      <c r="EL3204"/>
      <c r="EM3204"/>
      <c r="EN3204"/>
      <c r="EO3204"/>
      <c r="EP3204"/>
      <c r="EQ3204"/>
    </row>
    <row r="3205" spans="2:147" s="9" customFormat="1" x14ac:dyDescent="0.2">
      <c r="B3205"/>
      <c r="C3205"/>
      <c r="D3205" s="65"/>
      <c r="E3205" s="65"/>
      <c r="F3205" s="8"/>
      <c r="G3205" s="241"/>
      <c r="H3205" s="242"/>
      <c r="I3205"/>
      <c r="J3205"/>
      <c r="K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  <c r="DE3205"/>
      <c r="DF3205"/>
      <c r="DG3205"/>
      <c r="DH3205"/>
      <c r="DI3205"/>
      <c r="DJ3205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/>
      <c r="EH3205"/>
      <c r="EI3205"/>
      <c r="EJ3205"/>
      <c r="EK3205"/>
      <c r="EL3205"/>
      <c r="EM3205"/>
      <c r="EN3205"/>
      <c r="EO3205"/>
      <c r="EP3205"/>
      <c r="EQ3205"/>
    </row>
    <row r="3206" spans="2:147" s="9" customFormat="1" x14ac:dyDescent="0.2">
      <c r="B3206"/>
      <c r="C3206"/>
      <c r="D3206" s="65"/>
      <c r="E3206" s="65"/>
      <c r="F3206" s="8"/>
      <c r="G3206" s="241"/>
      <c r="H3206" s="242"/>
      <c r="I3206"/>
      <c r="J3206"/>
      <c r="K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/>
      <c r="EH3206"/>
      <c r="EI3206"/>
      <c r="EJ3206"/>
      <c r="EK3206"/>
      <c r="EL3206"/>
      <c r="EM3206"/>
      <c r="EN3206"/>
      <c r="EO3206"/>
      <c r="EP3206"/>
      <c r="EQ3206"/>
    </row>
    <row r="3207" spans="2:147" s="9" customFormat="1" x14ac:dyDescent="0.2">
      <c r="B3207"/>
      <c r="C3207"/>
      <c r="D3207" s="65"/>
      <c r="E3207" s="65"/>
      <c r="F3207" s="8"/>
      <c r="G3207" s="241"/>
      <c r="H3207" s="242"/>
      <c r="I3207"/>
      <c r="J3207"/>
      <c r="K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/>
      <c r="EH3207"/>
      <c r="EI3207"/>
      <c r="EJ3207"/>
      <c r="EK3207"/>
      <c r="EL3207"/>
      <c r="EM3207"/>
      <c r="EN3207"/>
      <c r="EO3207"/>
      <c r="EP3207"/>
      <c r="EQ3207"/>
    </row>
    <row r="3208" spans="2:147" s="9" customFormat="1" x14ac:dyDescent="0.2">
      <c r="B3208"/>
      <c r="C3208"/>
      <c r="D3208" s="65"/>
      <c r="E3208" s="65"/>
      <c r="F3208" s="8"/>
      <c r="G3208" s="241"/>
      <c r="H3208" s="242"/>
      <c r="I3208"/>
      <c r="J3208"/>
      <c r="K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/>
      <c r="EH3208"/>
      <c r="EI3208"/>
      <c r="EJ3208"/>
      <c r="EK3208"/>
      <c r="EL3208"/>
      <c r="EM3208"/>
      <c r="EN3208"/>
      <c r="EO3208"/>
      <c r="EP3208"/>
      <c r="EQ3208"/>
    </row>
    <row r="3209" spans="2:147" s="9" customFormat="1" x14ac:dyDescent="0.2">
      <c r="B3209"/>
      <c r="C3209"/>
      <c r="D3209" s="65"/>
      <c r="E3209" s="65"/>
      <c r="F3209" s="8"/>
      <c r="G3209" s="241"/>
      <c r="H3209" s="242"/>
      <c r="I3209"/>
      <c r="J3209"/>
      <c r="K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/>
      <c r="EH3209"/>
      <c r="EI3209"/>
      <c r="EJ3209"/>
      <c r="EK3209"/>
      <c r="EL3209"/>
      <c r="EM3209"/>
      <c r="EN3209"/>
      <c r="EO3209"/>
      <c r="EP3209"/>
      <c r="EQ3209"/>
    </row>
    <row r="3210" spans="2:147" s="9" customFormat="1" x14ac:dyDescent="0.2">
      <c r="B3210"/>
      <c r="C3210"/>
      <c r="D3210" s="65"/>
      <c r="E3210" s="65"/>
      <c r="F3210" s="8"/>
      <c r="G3210" s="241"/>
      <c r="H3210" s="242"/>
      <c r="I3210"/>
      <c r="J3210"/>
      <c r="K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/>
      <c r="EH3210"/>
      <c r="EI3210"/>
      <c r="EJ3210"/>
      <c r="EK3210"/>
      <c r="EL3210"/>
      <c r="EM3210"/>
      <c r="EN3210"/>
      <c r="EO3210"/>
      <c r="EP3210"/>
      <c r="EQ3210"/>
    </row>
    <row r="3211" spans="2:147" s="9" customFormat="1" x14ac:dyDescent="0.2">
      <c r="B3211"/>
      <c r="C3211"/>
      <c r="D3211" s="65"/>
      <c r="E3211" s="65"/>
      <c r="F3211" s="8"/>
      <c r="G3211" s="241"/>
      <c r="H3211" s="242"/>
      <c r="I3211"/>
      <c r="J3211"/>
      <c r="K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/>
      <c r="EI3211"/>
      <c r="EJ3211"/>
      <c r="EK3211"/>
      <c r="EL3211"/>
      <c r="EM3211"/>
      <c r="EN3211"/>
      <c r="EO3211"/>
      <c r="EP3211"/>
      <c r="EQ3211"/>
    </row>
    <row r="3212" spans="2:147" s="9" customFormat="1" x14ac:dyDescent="0.2">
      <c r="B3212"/>
      <c r="C3212"/>
      <c r="D3212" s="65"/>
      <c r="E3212" s="65"/>
      <c r="F3212" s="8"/>
      <c r="G3212" s="241"/>
      <c r="H3212" s="242"/>
      <c r="I3212"/>
      <c r="J3212"/>
      <c r="K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/>
      <c r="EI3212"/>
      <c r="EJ3212"/>
      <c r="EK3212"/>
      <c r="EL3212"/>
      <c r="EM3212"/>
      <c r="EN3212"/>
      <c r="EO3212"/>
      <c r="EP3212"/>
      <c r="EQ3212"/>
    </row>
    <row r="3213" spans="2:147" s="9" customFormat="1" x14ac:dyDescent="0.2">
      <c r="B3213"/>
      <c r="C3213"/>
      <c r="D3213" s="65"/>
      <c r="E3213" s="65"/>
      <c r="F3213" s="8"/>
      <c r="G3213" s="241"/>
      <c r="H3213" s="242"/>
      <c r="I3213"/>
      <c r="J3213"/>
      <c r="K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/>
      <c r="EB3213"/>
      <c r="EC3213"/>
      <c r="ED3213"/>
      <c r="EE3213"/>
      <c r="EF3213"/>
      <c r="EG3213"/>
      <c r="EH3213"/>
      <c r="EI3213"/>
      <c r="EJ3213"/>
      <c r="EK3213"/>
      <c r="EL3213"/>
      <c r="EM3213"/>
      <c r="EN3213"/>
      <c r="EO3213"/>
      <c r="EP3213"/>
      <c r="EQ3213"/>
    </row>
    <row r="3214" spans="2:147" s="9" customFormat="1" x14ac:dyDescent="0.2">
      <c r="B3214"/>
      <c r="C3214"/>
      <c r="D3214" s="65"/>
      <c r="E3214" s="65"/>
      <c r="F3214" s="8"/>
      <c r="G3214" s="241"/>
      <c r="H3214" s="242"/>
      <c r="I3214"/>
      <c r="J3214"/>
      <c r="K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/>
      <c r="EH3214"/>
      <c r="EI3214"/>
      <c r="EJ3214"/>
      <c r="EK3214"/>
      <c r="EL3214"/>
      <c r="EM3214"/>
      <c r="EN3214"/>
      <c r="EO3214"/>
      <c r="EP3214"/>
      <c r="EQ3214"/>
    </row>
    <row r="3215" spans="2:147" s="9" customFormat="1" x14ac:dyDescent="0.2">
      <c r="B3215"/>
      <c r="C3215"/>
      <c r="D3215" s="65"/>
      <c r="E3215" s="65"/>
      <c r="F3215" s="8"/>
      <c r="G3215" s="241"/>
      <c r="H3215" s="242"/>
      <c r="I3215"/>
      <c r="J3215"/>
      <c r="K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/>
      <c r="EH3215"/>
      <c r="EI3215"/>
      <c r="EJ3215"/>
      <c r="EK3215"/>
      <c r="EL3215"/>
      <c r="EM3215"/>
      <c r="EN3215"/>
      <c r="EO3215"/>
      <c r="EP3215"/>
      <c r="EQ3215"/>
    </row>
    <row r="3216" spans="2:147" s="9" customFormat="1" x14ac:dyDescent="0.2">
      <c r="B3216"/>
      <c r="C3216"/>
      <c r="D3216" s="65"/>
      <c r="E3216" s="65"/>
      <c r="F3216" s="8"/>
      <c r="G3216" s="241"/>
      <c r="H3216" s="242"/>
      <c r="I3216"/>
      <c r="J3216"/>
      <c r="K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/>
      <c r="EI3216"/>
      <c r="EJ3216"/>
      <c r="EK3216"/>
      <c r="EL3216"/>
      <c r="EM3216"/>
      <c r="EN3216"/>
      <c r="EO3216"/>
      <c r="EP3216"/>
      <c r="EQ3216"/>
    </row>
    <row r="3217" spans="2:147" s="9" customFormat="1" x14ac:dyDescent="0.2">
      <c r="B3217"/>
      <c r="C3217"/>
      <c r="D3217" s="65"/>
      <c r="E3217" s="65"/>
      <c r="F3217" s="8"/>
      <c r="G3217" s="241"/>
      <c r="H3217" s="242"/>
      <c r="I3217"/>
      <c r="J3217"/>
      <c r="K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/>
      <c r="EK3217"/>
      <c r="EL3217"/>
      <c r="EM3217"/>
      <c r="EN3217"/>
      <c r="EO3217"/>
      <c r="EP3217"/>
      <c r="EQ3217"/>
    </row>
    <row r="3218" spans="2:147" s="9" customFormat="1" x14ac:dyDescent="0.2">
      <c r="B3218"/>
      <c r="C3218"/>
      <c r="D3218" s="65"/>
      <c r="E3218" s="65"/>
      <c r="F3218" s="8"/>
      <c r="G3218" s="241"/>
      <c r="H3218" s="242"/>
      <c r="I3218"/>
      <c r="J3218"/>
      <c r="K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/>
      <c r="EI3218"/>
      <c r="EJ3218"/>
      <c r="EK3218"/>
      <c r="EL3218"/>
      <c r="EM3218"/>
      <c r="EN3218"/>
      <c r="EO3218"/>
      <c r="EP3218"/>
      <c r="EQ3218"/>
    </row>
    <row r="3219" spans="2:147" s="9" customFormat="1" x14ac:dyDescent="0.2">
      <c r="B3219"/>
      <c r="C3219"/>
      <c r="D3219" s="65"/>
      <c r="E3219" s="65"/>
      <c r="F3219" s="8"/>
      <c r="G3219" s="241"/>
      <c r="H3219" s="242"/>
      <c r="I3219"/>
      <c r="J3219"/>
      <c r="K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  <c r="EO3219"/>
      <c r="EP3219"/>
      <c r="EQ3219"/>
    </row>
    <row r="3220" spans="2:147" s="9" customFormat="1" x14ac:dyDescent="0.2">
      <c r="B3220"/>
      <c r="C3220"/>
      <c r="D3220" s="65"/>
      <c r="E3220" s="65"/>
      <c r="F3220" s="8"/>
      <c r="G3220" s="241"/>
      <c r="H3220" s="242"/>
      <c r="I3220"/>
      <c r="J3220"/>
      <c r="K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  <c r="EP3220"/>
      <c r="EQ3220"/>
    </row>
    <row r="3221" spans="2:147" s="9" customFormat="1" x14ac:dyDescent="0.2">
      <c r="B3221"/>
      <c r="C3221"/>
      <c r="D3221" s="65"/>
      <c r="E3221" s="65"/>
      <c r="F3221" s="8"/>
      <c r="G3221" s="241"/>
      <c r="H3221" s="242"/>
      <c r="I3221"/>
      <c r="J3221"/>
      <c r="K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/>
      <c r="EI3221"/>
      <c r="EJ3221"/>
      <c r="EK3221"/>
      <c r="EL3221"/>
      <c r="EM3221"/>
      <c r="EN3221"/>
      <c r="EO3221"/>
      <c r="EP3221"/>
      <c r="EQ3221"/>
    </row>
    <row r="3222" spans="2:147" s="9" customFormat="1" x14ac:dyDescent="0.2">
      <c r="B3222"/>
      <c r="C3222"/>
      <c r="D3222" s="65"/>
      <c r="E3222" s="65"/>
      <c r="F3222" s="8"/>
      <c r="G3222" s="241"/>
      <c r="H3222" s="242"/>
      <c r="I3222"/>
      <c r="J3222"/>
      <c r="K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  <c r="DE3222"/>
      <c r="DF3222"/>
      <c r="DG3222"/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/>
      <c r="EI3222"/>
      <c r="EJ3222"/>
      <c r="EK3222"/>
      <c r="EL3222"/>
      <c r="EM3222"/>
      <c r="EN3222"/>
      <c r="EO3222"/>
      <c r="EP3222"/>
      <c r="EQ3222"/>
    </row>
    <row r="3223" spans="2:147" s="9" customFormat="1" x14ac:dyDescent="0.2">
      <c r="B3223"/>
      <c r="C3223"/>
      <c r="D3223" s="65"/>
      <c r="E3223" s="65"/>
      <c r="F3223" s="8"/>
      <c r="G3223" s="241"/>
      <c r="H3223" s="242"/>
      <c r="I3223"/>
      <c r="J3223"/>
      <c r="K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  <c r="EP3223"/>
      <c r="EQ3223"/>
    </row>
    <row r="3224" spans="2:147" s="9" customFormat="1" x14ac:dyDescent="0.2">
      <c r="B3224"/>
      <c r="C3224"/>
      <c r="D3224" s="65"/>
      <c r="E3224" s="65"/>
      <c r="F3224" s="8"/>
      <c r="G3224" s="241"/>
      <c r="H3224" s="242"/>
      <c r="I3224"/>
      <c r="J3224"/>
      <c r="K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  <c r="DE3224"/>
      <c r="DF3224"/>
      <c r="DG3224"/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  <c r="EP3224"/>
      <c r="EQ3224"/>
    </row>
    <row r="3225" spans="2:147" s="9" customFormat="1" x14ac:dyDescent="0.2">
      <c r="B3225"/>
      <c r="C3225"/>
      <c r="D3225" s="65"/>
      <c r="E3225" s="65"/>
      <c r="F3225" s="8"/>
      <c r="G3225" s="241"/>
      <c r="H3225" s="242"/>
      <c r="I3225"/>
      <c r="J3225"/>
      <c r="K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  <c r="DE3225"/>
      <c r="DF3225"/>
      <c r="DG3225"/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/>
      <c r="EI3225"/>
      <c r="EJ3225"/>
      <c r="EK3225"/>
      <c r="EL3225"/>
      <c r="EM3225"/>
      <c r="EN3225"/>
      <c r="EO3225"/>
      <c r="EP3225"/>
      <c r="EQ3225"/>
    </row>
    <row r="3226" spans="2:147" s="9" customFormat="1" x14ac:dyDescent="0.2">
      <c r="B3226"/>
      <c r="C3226"/>
      <c r="D3226" s="65"/>
      <c r="E3226" s="65"/>
      <c r="F3226" s="8"/>
      <c r="G3226" s="241"/>
      <c r="H3226" s="242"/>
      <c r="I3226"/>
      <c r="J3226"/>
      <c r="K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  <c r="DE3226"/>
      <c r="DF322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/>
      <c r="EH3226"/>
      <c r="EI3226"/>
      <c r="EJ3226"/>
      <c r="EK3226"/>
      <c r="EL3226"/>
      <c r="EM3226"/>
      <c r="EN3226"/>
      <c r="EO3226"/>
      <c r="EP3226"/>
      <c r="EQ3226"/>
    </row>
    <row r="3227" spans="2:147" s="9" customFormat="1" x14ac:dyDescent="0.2">
      <c r="B3227"/>
      <c r="C3227"/>
      <c r="D3227" s="65"/>
      <c r="E3227" s="65"/>
      <c r="F3227" s="8"/>
      <c r="G3227" s="241"/>
      <c r="H3227" s="242"/>
      <c r="I3227"/>
      <c r="J3227"/>
      <c r="K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  <c r="DE3227"/>
      <c r="DF3227"/>
      <c r="DG3227"/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/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/>
      <c r="EH3227"/>
      <c r="EI3227"/>
      <c r="EJ3227"/>
      <c r="EK3227"/>
      <c r="EL3227"/>
      <c r="EM3227"/>
      <c r="EN3227"/>
      <c r="EO3227"/>
      <c r="EP3227"/>
      <c r="EQ3227"/>
    </row>
    <row r="3228" spans="2:147" s="9" customFormat="1" x14ac:dyDescent="0.2">
      <c r="B3228"/>
      <c r="C3228"/>
      <c r="D3228" s="65"/>
      <c r="E3228" s="65"/>
      <c r="F3228" s="8"/>
      <c r="G3228" s="241"/>
      <c r="H3228" s="242"/>
      <c r="I3228"/>
      <c r="J3228"/>
      <c r="K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/>
      <c r="EI3228"/>
      <c r="EJ3228"/>
      <c r="EK3228"/>
      <c r="EL3228"/>
      <c r="EM3228"/>
      <c r="EN3228"/>
      <c r="EO3228"/>
      <c r="EP3228"/>
      <c r="EQ3228"/>
    </row>
    <row r="3229" spans="2:147" s="9" customFormat="1" x14ac:dyDescent="0.2">
      <c r="B3229"/>
      <c r="C3229"/>
      <c r="D3229" s="65"/>
      <c r="E3229" s="65"/>
      <c r="F3229" s="8"/>
      <c r="G3229" s="241"/>
      <c r="H3229" s="242"/>
      <c r="I3229"/>
      <c r="J3229"/>
      <c r="K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  <c r="DE3229"/>
      <c r="DF3229"/>
      <c r="DG3229"/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/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/>
      <c r="EH3229"/>
      <c r="EI3229"/>
      <c r="EJ3229"/>
      <c r="EK3229"/>
      <c r="EL3229"/>
      <c r="EM3229"/>
      <c r="EN3229"/>
      <c r="EO3229"/>
      <c r="EP3229"/>
      <c r="EQ3229"/>
    </row>
    <row r="3230" spans="2:147" s="9" customFormat="1" x14ac:dyDescent="0.2">
      <c r="B3230"/>
      <c r="C3230"/>
      <c r="D3230" s="65"/>
      <c r="E3230" s="65"/>
      <c r="F3230" s="8"/>
      <c r="G3230" s="241"/>
      <c r="H3230" s="242"/>
      <c r="I3230"/>
      <c r="J3230"/>
      <c r="K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  <c r="DD3230"/>
      <c r="DE3230"/>
      <c r="DF3230"/>
      <c r="DG3230"/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/>
      <c r="EH3230"/>
      <c r="EI3230"/>
      <c r="EJ3230"/>
      <c r="EK3230"/>
      <c r="EL3230"/>
      <c r="EM3230"/>
      <c r="EN3230"/>
      <c r="EO3230"/>
      <c r="EP3230"/>
      <c r="EQ3230"/>
    </row>
    <row r="3231" spans="2:147" s="9" customFormat="1" x14ac:dyDescent="0.2">
      <c r="B3231"/>
      <c r="C3231"/>
      <c r="D3231" s="65"/>
      <c r="E3231" s="65"/>
      <c r="F3231" s="8"/>
      <c r="G3231" s="241"/>
      <c r="H3231" s="242"/>
      <c r="I3231"/>
      <c r="J3231"/>
      <c r="K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  <c r="DE3231"/>
      <c r="DF3231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/>
      <c r="EH3231"/>
      <c r="EI3231"/>
      <c r="EJ3231"/>
      <c r="EK3231"/>
      <c r="EL3231"/>
      <c r="EM3231"/>
      <c r="EN3231"/>
      <c r="EO3231"/>
      <c r="EP3231"/>
      <c r="EQ3231"/>
    </row>
    <row r="3232" spans="2:147" s="9" customFormat="1" x14ac:dyDescent="0.2">
      <c r="B3232"/>
      <c r="C3232"/>
      <c r="D3232" s="65"/>
      <c r="E3232" s="65"/>
      <c r="F3232" s="8"/>
      <c r="G3232" s="241"/>
      <c r="H3232" s="242"/>
      <c r="I3232"/>
      <c r="J3232"/>
      <c r="K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/>
      <c r="EH3232"/>
      <c r="EI3232"/>
      <c r="EJ3232"/>
      <c r="EK3232"/>
      <c r="EL3232"/>
      <c r="EM3232"/>
      <c r="EN3232"/>
      <c r="EO3232"/>
      <c r="EP3232"/>
      <c r="EQ3232"/>
    </row>
    <row r="3233" spans="2:147" s="9" customFormat="1" x14ac:dyDescent="0.2">
      <c r="B3233"/>
      <c r="C3233"/>
      <c r="D3233" s="65"/>
      <c r="E3233" s="65"/>
      <c r="F3233" s="8"/>
      <c r="G3233" s="241"/>
      <c r="H3233" s="242"/>
      <c r="I3233"/>
      <c r="J3233"/>
      <c r="K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/>
      <c r="EI3233"/>
      <c r="EJ3233"/>
      <c r="EK3233"/>
      <c r="EL3233"/>
      <c r="EM3233"/>
      <c r="EN3233"/>
      <c r="EO3233"/>
      <c r="EP3233"/>
      <c r="EQ3233"/>
    </row>
    <row r="3234" spans="2:147" s="9" customFormat="1" x14ac:dyDescent="0.2">
      <c r="B3234"/>
      <c r="C3234"/>
      <c r="D3234" s="65"/>
      <c r="E3234" s="65"/>
      <c r="F3234" s="8"/>
      <c r="G3234" s="241"/>
      <c r="H3234" s="242"/>
      <c r="I3234"/>
      <c r="J3234"/>
      <c r="K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/>
      <c r="EH3234"/>
      <c r="EI3234"/>
      <c r="EJ3234"/>
      <c r="EK3234"/>
      <c r="EL3234"/>
      <c r="EM3234"/>
      <c r="EN3234"/>
      <c r="EO3234"/>
      <c r="EP3234"/>
      <c r="EQ3234"/>
    </row>
    <row r="3235" spans="2:147" s="9" customFormat="1" x14ac:dyDescent="0.2">
      <c r="B3235"/>
      <c r="C3235"/>
      <c r="D3235" s="65"/>
      <c r="E3235" s="65"/>
      <c r="F3235" s="8"/>
      <c r="G3235" s="241"/>
      <c r="H3235" s="242"/>
      <c r="I3235"/>
      <c r="J3235"/>
      <c r="K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/>
      <c r="EI3235"/>
      <c r="EJ3235"/>
      <c r="EK3235"/>
      <c r="EL3235"/>
      <c r="EM3235"/>
      <c r="EN3235"/>
      <c r="EO3235"/>
      <c r="EP3235"/>
      <c r="EQ3235"/>
    </row>
    <row r="3236" spans="2:147" s="9" customFormat="1" x14ac:dyDescent="0.2">
      <c r="B3236"/>
      <c r="C3236"/>
      <c r="D3236" s="65"/>
      <c r="E3236" s="65"/>
      <c r="F3236" s="8"/>
      <c r="G3236" s="241"/>
      <c r="H3236" s="242"/>
      <c r="I3236"/>
      <c r="J3236"/>
      <c r="K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/>
      <c r="EH3236"/>
      <c r="EI3236"/>
      <c r="EJ3236"/>
      <c r="EK3236"/>
      <c r="EL3236"/>
      <c r="EM3236"/>
      <c r="EN3236"/>
      <c r="EO3236"/>
      <c r="EP3236"/>
      <c r="EQ3236"/>
    </row>
    <row r="3237" spans="2:147" s="9" customFormat="1" x14ac:dyDescent="0.2">
      <c r="B3237"/>
      <c r="C3237"/>
      <c r="D3237" s="65"/>
      <c r="E3237" s="65"/>
      <c r="F3237" s="8"/>
      <c r="G3237" s="241"/>
      <c r="H3237" s="242"/>
      <c r="I3237"/>
      <c r="J3237"/>
      <c r="K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/>
      <c r="DV3237"/>
      <c r="DW3237"/>
      <c r="DX3237"/>
      <c r="DY3237"/>
      <c r="DZ3237"/>
      <c r="EA3237"/>
      <c r="EB3237"/>
      <c r="EC3237"/>
      <c r="ED3237"/>
      <c r="EE3237"/>
      <c r="EF3237"/>
      <c r="EG3237"/>
      <c r="EH3237"/>
      <c r="EI3237"/>
      <c r="EJ3237"/>
      <c r="EK3237"/>
      <c r="EL3237"/>
      <c r="EM3237"/>
      <c r="EN3237"/>
      <c r="EO3237"/>
      <c r="EP3237"/>
      <c r="EQ3237"/>
    </row>
    <row r="3238" spans="2:147" s="9" customFormat="1" x14ac:dyDescent="0.2">
      <c r="B3238"/>
      <c r="C3238"/>
      <c r="D3238" s="65"/>
      <c r="E3238" s="65"/>
      <c r="F3238" s="8"/>
      <c r="G3238" s="241"/>
      <c r="H3238" s="242"/>
      <c r="I3238"/>
      <c r="J3238"/>
      <c r="K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  <c r="DE3238"/>
      <c r="DF3238"/>
      <c r="DG3238"/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/>
      <c r="EH3238"/>
      <c r="EI3238"/>
      <c r="EJ3238"/>
      <c r="EK3238"/>
      <c r="EL3238"/>
      <c r="EM3238"/>
      <c r="EN3238"/>
      <c r="EO3238"/>
      <c r="EP3238"/>
      <c r="EQ3238"/>
    </row>
    <row r="3239" spans="2:147" s="9" customFormat="1" x14ac:dyDescent="0.2">
      <c r="B3239"/>
      <c r="C3239"/>
      <c r="D3239" s="65"/>
      <c r="E3239" s="65"/>
      <c r="F3239" s="8"/>
      <c r="G3239" s="241"/>
      <c r="H3239" s="242"/>
      <c r="I3239"/>
      <c r="J3239"/>
      <c r="K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  <c r="EO3239"/>
      <c r="EP3239"/>
      <c r="EQ3239"/>
    </row>
    <row r="3240" spans="2:147" s="9" customFormat="1" x14ac:dyDescent="0.2">
      <c r="B3240"/>
      <c r="C3240"/>
      <c r="D3240" s="65"/>
      <c r="E3240" s="65"/>
      <c r="F3240" s="8"/>
      <c r="G3240" s="241"/>
      <c r="H3240" s="242"/>
      <c r="I3240"/>
      <c r="J3240"/>
      <c r="K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/>
      <c r="EI3240"/>
      <c r="EJ3240"/>
      <c r="EK3240"/>
      <c r="EL3240"/>
      <c r="EM3240"/>
      <c r="EN3240"/>
      <c r="EO3240"/>
      <c r="EP3240"/>
      <c r="EQ3240"/>
    </row>
    <row r="3241" spans="2:147" s="9" customFormat="1" x14ac:dyDescent="0.2">
      <c r="B3241"/>
      <c r="C3241"/>
      <c r="D3241" s="65"/>
      <c r="E3241" s="65"/>
      <c r="F3241" s="8"/>
      <c r="G3241" s="241"/>
      <c r="H3241" s="242"/>
      <c r="I3241"/>
      <c r="J3241"/>
      <c r="K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/>
      <c r="EH3241"/>
      <c r="EI3241"/>
      <c r="EJ3241"/>
      <c r="EK3241"/>
      <c r="EL3241"/>
      <c r="EM3241"/>
      <c r="EN3241"/>
      <c r="EO3241"/>
      <c r="EP3241"/>
      <c r="EQ3241"/>
    </row>
    <row r="3242" spans="2:147" s="9" customFormat="1" x14ac:dyDescent="0.2">
      <c r="B3242"/>
      <c r="C3242"/>
      <c r="D3242" s="65"/>
      <c r="E3242" s="65"/>
      <c r="F3242" s="8"/>
      <c r="G3242" s="241"/>
      <c r="H3242" s="242"/>
      <c r="I3242"/>
      <c r="J3242"/>
      <c r="K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/>
      <c r="EI3242"/>
      <c r="EJ3242"/>
      <c r="EK3242"/>
      <c r="EL3242"/>
      <c r="EM3242"/>
      <c r="EN3242"/>
      <c r="EO3242"/>
      <c r="EP3242"/>
      <c r="EQ3242"/>
    </row>
    <row r="3243" spans="2:147" s="9" customFormat="1" x14ac:dyDescent="0.2">
      <c r="B3243"/>
      <c r="C3243"/>
      <c r="D3243" s="65"/>
      <c r="E3243" s="65"/>
      <c r="F3243" s="8"/>
      <c r="G3243" s="241"/>
      <c r="H3243" s="242"/>
      <c r="I3243"/>
      <c r="J3243"/>
      <c r="K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/>
      <c r="EI3243"/>
      <c r="EJ3243"/>
      <c r="EK3243"/>
      <c r="EL3243"/>
      <c r="EM3243"/>
      <c r="EN3243"/>
      <c r="EO3243"/>
      <c r="EP3243"/>
      <c r="EQ3243"/>
    </row>
    <row r="3244" spans="2:147" s="9" customFormat="1" x14ac:dyDescent="0.2">
      <c r="B3244"/>
      <c r="C3244"/>
      <c r="D3244" s="65"/>
      <c r="E3244" s="65"/>
      <c r="F3244" s="8"/>
      <c r="G3244" s="241"/>
      <c r="H3244" s="242"/>
      <c r="I3244"/>
      <c r="J3244"/>
      <c r="K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  <c r="DX3244"/>
      <c r="DY3244"/>
      <c r="DZ3244"/>
      <c r="EA3244"/>
      <c r="EB3244"/>
      <c r="EC3244"/>
      <c r="ED3244"/>
      <c r="EE3244"/>
      <c r="EF3244"/>
      <c r="EG3244"/>
      <c r="EH3244"/>
      <c r="EI3244"/>
      <c r="EJ3244"/>
      <c r="EK3244"/>
      <c r="EL3244"/>
      <c r="EM3244"/>
      <c r="EN3244"/>
      <c r="EO3244"/>
      <c r="EP3244"/>
      <c r="EQ3244"/>
    </row>
    <row r="3245" spans="2:147" s="9" customFormat="1" x14ac:dyDescent="0.2">
      <c r="B3245"/>
      <c r="C3245"/>
      <c r="D3245" s="65"/>
      <c r="E3245" s="65"/>
      <c r="F3245" s="8"/>
      <c r="G3245" s="241"/>
      <c r="H3245" s="242"/>
      <c r="I3245"/>
      <c r="J3245"/>
      <c r="K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/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  <c r="EP3245"/>
      <c r="EQ3245"/>
    </row>
    <row r="3246" spans="2:147" s="9" customFormat="1" x14ac:dyDescent="0.2">
      <c r="B3246"/>
      <c r="C3246"/>
      <c r="D3246" s="65"/>
      <c r="E3246" s="65"/>
      <c r="F3246" s="8"/>
      <c r="G3246" s="241"/>
      <c r="H3246" s="242"/>
      <c r="I3246"/>
      <c r="J3246"/>
      <c r="K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  <c r="ED3246"/>
      <c r="EE3246"/>
      <c r="EF3246"/>
      <c r="EG3246"/>
      <c r="EH3246"/>
      <c r="EI3246"/>
      <c r="EJ3246"/>
      <c r="EK3246"/>
      <c r="EL3246"/>
      <c r="EM3246"/>
      <c r="EN3246"/>
      <c r="EO3246"/>
      <c r="EP3246"/>
      <c r="EQ3246"/>
    </row>
    <row r="3247" spans="2:147" s="9" customFormat="1" x14ac:dyDescent="0.2">
      <c r="B3247"/>
      <c r="C3247"/>
      <c r="D3247" s="65"/>
      <c r="E3247" s="65"/>
      <c r="F3247" s="8"/>
      <c r="G3247" s="241"/>
      <c r="H3247" s="242"/>
      <c r="I3247"/>
      <c r="J3247"/>
      <c r="K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/>
      <c r="EI3247"/>
      <c r="EJ3247"/>
      <c r="EK3247"/>
      <c r="EL3247"/>
      <c r="EM3247"/>
      <c r="EN3247"/>
      <c r="EO3247"/>
      <c r="EP3247"/>
      <c r="EQ3247"/>
    </row>
    <row r="3248" spans="2:147" s="9" customFormat="1" x14ac:dyDescent="0.2">
      <c r="B3248"/>
      <c r="C3248"/>
      <c r="D3248" s="65"/>
      <c r="E3248" s="65"/>
      <c r="F3248" s="8"/>
      <c r="G3248" s="241"/>
      <c r="H3248" s="242"/>
      <c r="I3248"/>
      <c r="J3248"/>
      <c r="K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/>
      <c r="EI3248"/>
      <c r="EJ3248"/>
      <c r="EK3248"/>
      <c r="EL3248"/>
      <c r="EM3248"/>
      <c r="EN3248"/>
      <c r="EO3248"/>
      <c r="EP3248"/>
      <c r="EQ3248"/>
    </row>
    <row r="3249" spans="2:147" s="9" customFormat="1" x14ac:dyDescent="0.2">
      <c r="B3249"/>
      <c r="C3249"/>
      <c r="D3249" s="65"/>
      <c r="E3249" s="65"/>
      <c r="F3249" s="8"/>
      <c r="G3249" s="241"/>
      <c r="H3249" s="242"/>
      <c r="I3249"/>
      <c r="J3249"/>
      <c r="K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  <c r="DX3249"/>
      <c r="DY3249"/>
      <c r="DZ3249"/>
      <c r="EA3249"/>
      <c r="EB3249"/>
      <c r="EC3249"/>
      <c r="ED3249"/>
      <c r="EE3249"/>
      <c r="EF3249"/>
      <c r="EG3249"/>
      <c r="EH3249"/>
      <c r="EI3249"/>
      <c r="EJ3249"/>
      <c r="EK3249"/>
      <c r="EL3249"/>
      <c r="EM3249"/>
      <c r="EN3249"/>
      <c r="EO3249"/>
      <c r="EP3249"/>
      <c r="EQ3249"/>
    </row>
    <row r="3250" spans="2:147" s="9" customFormat="1" x14ac:dyDescent="0.2">
      <c r="B3250"/>
      <c r="C3250"/>
      <c r="D3250" s="65"/>
      <c r="E3250" s="65"/>
      <c r="F3250" s="8"/>
      <c r="G3250" s="241"/>
      <c r="H3250" s="242"/>
      <c r="I3250"/>
      <c r="J3250"/>
      <c r="K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/>
      <c r="EH3250"/>
      <c r="EI3250"/>
      <c r="EJ3250"/>
      <c r="EK3250"/>
      <c r="EL3250"/>
      <c r="EM3250"/>
      <c r="EN3250"/>
      <c r="EO3250"/>
      <c r="EP3250"/>
      <c r="EQ3250"/>
    </row>
    <row r="3251" spans="2:147" s="9" customFormat="1" x14ac:dyDescent="0.2">
      <c r="B3251"/>
      <c r="C3251"/>
      <c r="D3251" s="65"/>
      <c r="E3251" s="65"/>
      <c r="F3251" s="8"/>
      <c r="G3251" s="241"/>
      <c r="H3251" s="242"/>
      <c r="I3251"/>
      <c r="J3251"/>
      <c r="K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  <c r="DE3251"/>
      <c r="DF3251"/>
      <c r="DG3251"/>
      <c r="DH3251"/>
      <c r="DI3251"/>
      <c r="DJ3251"/>
      <c r="DK3251"/>
      <c r="DL3251"/>
      <c r="DM3251"/>
      <c r="DN3251"/>
      <c r="DO3251"/>
      <c r="DP3251"/>
      <c r="DQ3251"/>
      <c r="DR3251"/>
      <c r="DS3251"/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/>
      <c r="EI3251"/>
      <c r="EJ3251"/>
      <c r="EK3251"/>
      <c r="EL3251"/>
      <c r="EM3251"/>
      <c r="EN3251"/>
      <c r="EO3251"/>
      <c r="EP3251"/>
      <c r="EQ3251"/>
    </row>
    <row r="3252" spans="2:147" s="9" customFormat="1" x14ac:dyDescent="0.2">
      <c r="B3252"/>
      <c r="C3252"/>
      <c r="D3252" s="65"/>
      <c r="E3252" s="65"/>
      <c r="F3252" s="8"/>
      <c r="G3252" s="241"/>
      <c r="H3252" s="242"/>
      <c r="I3252"/>
      <c r="J3252"/>
      <c r="K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/>
      <c r="EI3252"/>
      <c r="EJ3252"/>
      <c r="EK3252"/>
      <c r="EL3252"/>
      <c r="EM3252"/>
      <c r="EN3252"/>
      <c r="EO3252"/>
      <c r="EP3252"/>
      <c r="EQ3252"/>
    </row>
    <row r="3253" spans="2:147" s="9" customFormat="1" x14ac:dyDescent="0.2">
      <c r="B3253"/>
      <c r="C3253"/>
      <c r="D3253" s="65"/>
      <c r="E3253" s="65"/>
      <c r="F3253" s="8"/>
      <c r="G3253" s="241"/>
      <c r="H3253" s="242"/>
      <c r="I3253"/>
      <c r="J3253"/>
      <c r="K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  <c r="DE3253"/>
      <c r="DF3253"/>
      <c r="DG3253"/>
      <c r="DH3253"/>
      <c r="DI3253"/>
      <c r="DJ3253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/>
      <c r="EH3253"/>
      <c r="EI3253"/>
      <c r="EJ3253"/>
      <c r="EK3253"/>
      <c r="EL3253"/>
      <c r="EM3253"/>
      <c r="EN3253"/>
      <c r="EO3253"/>
      <c r="EP3253"/>
      <c r="EQ3253"/>
    </row>
    <row r="3254" spans="2:147" s="9" customFormat="1" x14ac:dyDescent="0.2">
      <c r="B3254"/>
      <c r="C3254"/>
      <c r="D3254" s="65"/>
      <c r="E3254" s="65"/>
      <c r="F3254" s="8"/>
      <c r="G3254" s="241"/>
      <c r="H3254" s="242"/>
      <c r="I3254"/>
      <c r="J3254"/>
      <c r="K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  <c r="DE3254"/>
      <c r="DF3254"/>
      <c r="DG3254"/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/>
      <c r="EI3254"/>
      <c r="EJ3254"/>
      <c r="EK3254"/>
      <c r="EL3254"/>
      <c r="EM3254"/>
      <c r="EN3254"/>
      <c r="EO3254"/>
      <c r="EP3254"/>
      <c r="EQ3254"/>
    </row>
    <row r="3255" spans="2:147" s="9" customFormat="1" x14ac:dyDescent="0.2">
      <c r="B3255"/>
      <c r="C3255"/>
      <c r="D3255" s="65"/>
      <c r="E3255" s="65"/>
      <c r="F3255" s="8"/>
      <c r="G3255" s="241"/>
      <c r="H3255" s="242"/>
      <c r="I3255"/>
      <c r="J3255"/>
      <c r="K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  <c r="DE3255"/>
      <c r="DF3255"/>
      <c r="DG3255"/>
      <c r="DH3255"/>
      <c r="DI3255"/>
      <c r="DJ3255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/>
      <c r="EH3255"/>
      <c r="EI3255"/>
      <c r="EJ3255"/>
      <c r="EK3255"/>
      <c r="EL3255"/>
      <c r="EM3255"/>
      <c r="EN3255"/>
      <c r="EO3255"/>
      <c r="EP3255"/>
      <c r="EQ3255"/>
    </row>
    <row r="3256" spans="2:147" s="9" customFormat="1" x14ac:dyDescent="0.2">
      <c r="B3256"/>
      <c r="C3256"/>
      <c r="D3256" s="65"/>
      <c r="E3256" s="65"/>
      <c r="F3256" s="8"/>
      <c r="G3256" s="241"/>
      <c r="H3256" s="242"/>
      <c r="I3256"/>
      <c r="J3256"/>
      <c r="K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/>
      <c r="EH3256"/>
      <c r="EI3256"/>
      <c r="EJ3256"/>
      <c r="EK3256"/>
      <c r="EL3256"/>
      <c r="EM3256"/>
      <c r="EN3256"/>
      <c r="EO3256"/>
      <c r="EP3256"/>
      <c r="EQ3256"/>
    </row>
    <row r="3257" spans="2:147" s="9" customFormat="1" x14ac:dyDescent="0.2">
      <c r="B3257"/>
      <c r="C3257"/>
      <c r="D3257" s="65"/>
      <c r="E3257" s="65"/>
      <c r="F3257" s="8"/>
      <c r="G3257" s="241"/>
      <c r="H3257" s="242"/>
      <c r="I3257"/>
      <c r="J3257"/>
      <c r="K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/>
      <c r="EH3257"/>
      <c r="EI3257"/>
      <c r="EJ3257"/>
      <c r="EK3257"/>
      <c r="EL3257"/>
      <c r="EM3257"/>
      <c r="EN3257"/>
      <c r="EO3257"/>
      <c r="EP3257"/>
      <c r="EQ3257"/>
    </row>
    <row r="3258" spans="2:147" s="9" customFormat="1" x14ac:dyDescent="0.2">
      <c r="B3258"/>
      <c r="C3258"/>
      <c r="D3258" s="65"/>
      <c r="E3258" s="65"/>
      <c r="F3258" s="8"/>
      <c r="G3258" s="241"/>
      <c r="H3258" s="242"/>
      <c r="I3258"/>
      <c r="J3258"/>
      <c r="K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/>
      <c r="EH3258"/>
      <c r="EI3258"/>
      <c r="EJ3258"/>
      <c r="EK3258"/>
      <c r="EL3258"/>
      <c r="EM3258"/>
      <c r="EN3258"/>
      <c r="EO3258"/>
      <c r="EP3258"/>
      <c r="EQ3258"/>
    </row>
    <row r="3259" spans="2:147" s="9" customFormat="1" x14ac:dyDescent="0.2">
      <c r="B3259"/>
      <c r="C3259"/>
      <c r="D3259" s="65"/>
      <c r="E3259" s="65"/>
      <c r="F3259" s="8"/>
      <c r="G3259" s="241"/>
      <c r="H3259" s="242"/>
      <c r="I3259"/>
      <c r="J3259"/>
      <c r="K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/>
      <c r="EH3259"/>
      <c r="EI3259"/>
      <c r="EJ3259"/>
      <c r="EK3259"/>
      <c r="EL3259"/>
      <c r="EM3259"/>
      <c r="EN3259"/>
      <c r="EO3259"/>
      <c r="EP3259"/>
      <c r="EQ3259"/>
    </row>
    <row r="3260" spans="2:147" s="9" customFormat="1" x14ac:dyDescent="0.2">
      <c r="B3260"/>
      <c r="C3260"/>
      <c r="D3260" s="65"/>
      <c r="E3260" s="65"/>
      <c r="F3260" s="8"/>
      <c r="G3260" s="241"/>
      <c r="H3260" s="242"/>
      <c r="I3260"/>
      <c r="J3260"/>
      <c r="K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/>
      <c r="EH3260"/>
      <c r="EI3260"/>
      <c r="EJ3260"/>
      <c r="EK3260"/>
      <c r="EL3260"/>
      <c r="EM3260"/>
      <c r="EN3260"/>
      <c r="EO3260"/>
      <c r="EP3260"/>
      <c r="EQ3260"/>
    </row>
    <row r="3261" spans="2:147" s="9" customFormat="1" x14ac:dyDescent="0.2">
      <c r="B3261"/>
      <c r="C3261"/>
      <c r="D3261" s="65"/>
      <c r="E3261" s="65"/>
      <c r="F3261" s="8"/>
      <c r="G3261" s="241"/>
      <c r="H3261" s="242"/>
      <c r="I3261"/>
      <c r="J3261"/>
      <c r="K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/>
      <c r="DI3261"/>
      <c r="DJ3261"/>
      <c r="DK3261"/>
      <c r="DL3261"/>
      <c r="DM3261"/>
      <c r="DN3261"/>
      <c r="DO3261"/>
      <c r="DP3261"/>
      <c r="DQ3261"/>
      <c r="DR3261"/>
      <c r="DS3261"/>
      <c r="DT3261"/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/>
      <c r="EH3261"/>
      <c r="EI3261"/>
      <c r="EJ3261"/>
      <c r="EK3261"/>
      <c r="EL3261"/>
      <c r="EM3261"/>
      <c r="EN3261"/>
      <c r="EO3261"/>
      <c r="EP3261"/>
      <c r="EQ3261"/>
    </row>
    <row r="3262" spans="2:147" s="9" customFormat="1" x14ac:dyDescent="0.2">
      <c r="B3262"/>
      <c r="C3262"/>
      <c r="D3262" s="65"/>
      <c r="E3262" s="65"/>
      <c r="F3262" s="8"/>
      <c r="G3262" s="241"/>
      <c r="H3262" s="242"/>
      <c r="I3262"/>
      <c r="J3262"/>
      <c r="K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  <c r="DL3262"/>
      <c r="DM3262"/>
      <c r="DN3262"/>
      <c r="DO3262"/>
      <c r="DP3262"/>
      <c r="DQ3262"/>
      <c r="DR3262"/>
      <c r="DS3262"/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/>
      <c r="EI3262"/>
      <c r="EJ3262"/>
      <c r="EK3262"/>
      <c r="EL3262"/>
      <c r="EM3262"/>
      <c r="EN3262"/>
      <c r="EO3262"/>
      <c r="EP3262"/>
      <c r="EQ3262"/>
    </row>
    <row r="3263" spans="2:147" s="9" customFormat="1" x14ac:dyDescent="0.2">
      <c r="B3263"/>
      <c r="C3263"/>
      <c r="D3263" s="65"/>
      <c r="E3263" s="65"/>
      <c r="F3263" s="8"/>
      <c r="G3263" s="241"/>
      <c r="H3263" s="242"/>
      <c r="I3263"/>
      <c r="J3263"/>
      <c r="K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/>
      <c r="EC3263"/>
      <c r="ED3263"/>
      <c r="EE3263"/>
      <c r="EF3263"/>
      <c r="EG3263"/>
      <c r="EH3263"/>
      <c r="EI3263"/>
      <c r="EJ3263"/>
      <c r="EK3263"/>
      <c r="EL3263"/>
      <c r="EM3263"/>
      <c r="EN3263"/>
      <c r="EO3263"/>
      <c r="EP3263"/>
      <c r="EQ3263"/>
    </row>
    <row r="3264" spans="2:147" s="9" customFormat="1" x14ac:dyDescent="0.2">
      <c r="B3264"/>
      <c r="C3264"/>
      <c r="D3264" s="65"/>
      <c r="E3264" s="65"/>
      <c r="F3264" s="8"/>
      <c r="G3264" s="241"/>
      <c r="H3264" s="242"/>
      <c r="I3264"/>
      <c r="J3264"/>
      <c r="K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  <c r="EO3264"/>
      <c r="EP3264"/>
      <c r="EQ3264"/>
    </row>
    <row r="3265" spans="2:147" s="9" customFormat="1" x14ac:dyDescent="0.2">
      <c r="B3265"/>
      <c r="C3265"/>
      <c r="D3265" s="65"/>
      <c r="E3265" s="65"/>
      <c r="F3265" s="8"/>
      <c r="G3265" s="241"/>
      <c r="H3265" s="242"/>
      <c r="I3265"/>
      <c r="J3265"/>
      <c r="K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/>
      <c r="EI3265"/>
      <c r="EJ3265"/>
      <c r="EK3265"/>
      <c r="EL3265"/>
      <c r="EM3265"/>
      <c r="EN3265"/>
      <c r="EO3265"/>
      <c r="EP3265"/>
      <c r="EQ3265"/>
    </row>
    <row r="3266" spans="2:147" s="9" customFormat="1" x14ac:dyDescent="0.2">
      <c r="B3266"/>
      <c r="C3266"/>
      <c r="D3266" s="65"/>
      <c r="E3266" s="65"/>
      <c r="F3266" s="8"/>
      <c r="G3266" s="241"/>
      <c r="H3266" s="242"/>
      <c r="I3266"/>
      <c r="J3266"/>
      <c r="K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/>
      <c r="EH3266"/>
      <c r="EI3266"/>
      <c r="EJ3266"/>
      <c r="EK3266"/>
      <c r="EL3266"/>
      <c r="EM3266"/>
      <c r="EN3266"/>
      <c r="EO3266"/>
      <c r="EP3266"/>
      <c r="EQ3266"/>
    </row>
    <row r="3267" spans="2:147" s="9" customFormat="1" x14ac:dyDescent="0.2">
      <c r="B3267"/>
      <c r="C3267"/>
      <c r="D3267" s="65"/>
      <c r="E3267" s="65"/>
      <c r="F3267" s="8"/>
      <c r="G3267" s="241"/>
      <c r="H3267" s="242"/>
      <c r="I3267"/>
      <c r="J3267"/>
      <c r="K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/>
      <c r="EH3267"/>
      <c r="EI3267"/>
      <c r="EJ3267"/>
      <c r="EK3267"/>
      <c r="EL3267"/>
      <c r="EM3267"/>
      <c r="EN3267"/>
      <c r="EO3267"/>
      <c r="EP3267"/>
      <c r="EQ3267"/>
    </row>
    <row r="3268" spans="2:147" s="9" customFormat="1" x14ac:dyDescent="0.2">
      <c r="B3268"/>
      <c r="C3268"/>
      <c r="D3268" s="65"/>
      <c r="E3268" s="65"/>
      <c r="F3268" s="8"/>
      <c r="G3268" s="241"/>
      <c r="H3268" s="242"/>
      <c r="I3268"/>
      <c r="J3268"/>
      <c r="K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  <c r="DX3268"/>
      <c r="DY3268"/>
      <c r="DZ3268"/>
      <c r="EA3268"/>
      <c r="EB3268"/>
      <c r="EC3268"/>
      <c r="ED3268"/>
      <c r="EE3268"/>
      <c r="EF3268"/>
      <c r="EG3268"/>
      <c r="EH3268"/>
      <c r="EI3268"/>
      <c r="EJ3268"/>
      <c r="EK3268"/>
      <c r="EL3268"/>
      <c r="EM3268"/>
      <c r="EN3268"/>
      <c r="EO3268"/>
      <c r="EP3268"/>
      <c r="EQ3268"/>
    </row>
    <row r="3269" spans="2:147" s="9" customFormat="1" x14ac:dyDescent="0.2">
      <c r="B3269"/>
      <c r="C3269"/>
      <c r="D3269" s="65"/>
      <c r="E3269" s="65"/>
      <c r="F3269" s="8"/>
      <c r="G3269" s="241"/>
      <c r="H3269" s="242"/>
      <c r="I3269"/>
      <c r="J3269"/>
      <c r="K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/>
      <c r="EH3269"/>
      <c r="EI3269"/>
      <c r="EJ3269"/>
      <c r="EK3269"/>
      <c r="EL3269"/>
      <c r="EM3269"/>
      <c r="EN3269"/>
      <c r="EO3269"/>
      <c r="EP3269"/>
      <c r="EQ3269"/>
    </row>
    <row r="3270" spans="2:147" s="9" customFormat="1" x14ac:dyDescent="0.2">
      <c r="B3270"/>
      <c r="C3270"/>
      <c r="D3270" s="65"/>
      <c r="E3270" s="65"/>
      <c r="F3270" s="8"/>
      <c r="G3270" s="241"/>
      <c r="H3270" s="242"/>
      <c r="I3270"/>
      <c r="J3270"/>
      <c r="K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/>
      <c r="EH3270"/>
      <c r="EI3270"/>
      <c r="EJ3270"/>
      <c r="EK3270"/>
      <c r="EL3270"/>
      <c r="EM3270"/>
      <c r="EN3270"/>
      <c r="EO3270"/>
      <c r="EP3270"/>
      <c r="EQ3270"/>
    </row>
    <row r="3271" spans="2:147" s="9" customFormat="1" x14ac:dyDescent="0.2">
      <c r="B3271"/>
      <c r="C3271"/>
      <c r="D3271" s="65"/>
      <c r="E3271" s="65"/>
      <c r="F3271" s="8"/>
      <c r="G3271" s="241"/>
      <c r="H3271" s="242"/>
      <c r="I3271"/>
      <c r="J3271"/>
      <c r="K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/>
      <c r="EH3271"/>
      <c r="EI3271"/>
      <c r="EJ3271"/>
      <c r="EK3271"/>
      <c r="EL3271"/>
      <c r="EM3271"/>
      <c r="EN3271"/>
      <c r="EO3271"/>
      <c r="EP3271"/>
      <c r="EQ3271"/>
    </row>
    <row r="3272" spans="2:147" s="9" customFormat="1" x14ac:dyDescent="0.2">
      <c r="B3272"/>
      <c r="C3272"/>
      <c r="D3272" s="65"/>
      <c r="E3272" s="65"/>
      <c r="F3272" s="8"/>
      <c r="G3272" s="241"/>
      <c r="H3272" s="242"/>
      <c r="I3272"/>
      <c r="J3272"/>
      <c r="K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/>
      <c r="EI3272"/>
      <c r="EJ3272"/>
      <c r="EK3272"/>
      <c r="EL3272"/>
      <c r="EM3272"/>
      <c r="EN3272"/>
      <c r="EO3272"/>
      <c r="EP3272"/>
      <c r="EQ3272"/>
    </row>
    <row r="3273" spans="2:147" s="9" customFormat="1" x14ac:dyDescent="0.2">
      <c r="B3273"/>
      <c r="C3273"/>
      <c r="D3273" s="65"/>
      <c r="E3273" s="65"/>
      <c r="F3273" s="8"/>
      <c r="G3273" s="241"/>
      <c r="H3273" s="242"/>
      <c r="I3273"/>
      <c r="J3273"/>
      <c r="K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/>
      <c r="EH3273"/>
      <c r="EI3273"/>
      <c r="EJ3273"/>
      <c r="EK3273"/>
      <c r="EL3273"/>
      <c r="EM3273"/>
      <c r="EN3273"/>
      <c r="EO3273"/>
      <c r="EP3273"/>
      <c r="EQ3273"/>
    </row>
    <row r="3274" spans="2:147" s="9" customFormat="1" x14ac:dyDescent="0.2">
      <c r="B3274"/>
      <c r="C3274"/>
      <c r="D3274" s="65"/>
      <c r="E3274" s="65"/>
      <c r="F3274" s="8"/>
      <c r="G3274" s="241"/>
      <c r="H3274" s="242"/>
      <c r="I3274"/>
      <c r="J3274"/>
      <c r="K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  <c r="EP3274"/>
      <c r="EQ3274"/>
    </row>
    <row r="3275" spans="2:147" s="9" customFormat="1" x14ac:dyDescent="0.2">
      <c r="B3275"/>
      <c r="C3275"/>
      <c r="D3275" s="65"/>
      <c r="E3275" s="65"/>
      <c r="F3275" s="8"/>
      <c r="G3275" s="241"/>
      <c r="H3275" s="242"/>
      <c r="I3275"/>
      <c r="J3275"/>
      <c r="K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  <c r="DX3275"/>
      <c r="DY3275"/>
      <c r="DZ3275"/>
      <c r="EA3275"/>
      <c r="EB3275"/>
      <c r="EC3275"/>
      <c r="ED3275"/>
      <c r="EE3275"/>
      <c r="EF3275"/>
      <c r="EG3275"/>
      <c r="EH3275"/>
      <c r="EI3275"/>
      <c r="EJ3275"/>
      <c r="EK3275"/>
      <c r="EL3275"/>
      <c r="EM3275"/>
      <c r="EN3275"/>
      <c r="EO3275"/>
      <c r="EP3275"/>
      <c r="EQ3275"/>
    </row>
    <row r="3276" spans="2:147" s="9" customFormat="1" x14ac:dyDescent="0.2">
      <c r="B3276"/>
      <c r="C3276"/>
      <c r="D3276" s="65"/>
      <c r="E3276" s="65"/>
      <c r="F3276" s="8"/>
      <c r="G3276" s="241"/>
      <c r="H3276" s="242"/>
      <c r="I3276"/>
      <c r="J3276"/>
      <c r="K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/>
      <c r="EH3276"/>
      <c r="EI3276"/>
      <c r="EJ3276"/>
      <c r="EK3276"/>
      <c r="EL3276"/>
      <c r="EM3276"/>
      <c r="EN3276"/>
      <c r="EO3276"/>
      <c r="EP3276"/>
      <c r="EQ3276"/>
    </row>
    <row r="3277" spans="2:147" s="9" customFormat="1" x14ac:dyDescent="0.2">
      <c r="B3277"/>
      <c r="C3277"/>
      <c r="D3277" s="65"/>
      <c r="E3277" s="65"/>
      <c r="F3277" s="8"/>
      <c r="G3277" s="241"/>
      <c r="H3277" s="242"/>
      <c r="I3277"/>
      <c r="J3277"/>
      <c r="K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/>
      <c r="EI3277"/>
      <c r="EJ3277"/>
      <c r="EK3277"/>
      <c r="EL3277"/>
      <c r="EM3277"/>
      <c r="EN3277"/>
      <c r="EO3277"/>
      <c r="EP3277"/>
      <c r="EQ3277"/>
    </row>
    <row r="3278" spans="2:147" s="9" customFormat="1" x14ac:dyDescent="0.2">
      <c r="B3278"/>
      <c r="C3278"/>
      <c r="D3278" s="65"/>
      <c r="E3278" s="65"/>
      <c r="F3278" s="8"/>
      <c r="G3278" s="241"/>
      <c r="H3278" s="242"/>
      <c r="I3278"/>
      <c r="J3278"/>
      <c r="K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/>
      <c r="EH3278"/>
      <c r="EI3278"/>
      <c r="EJ3278"/>
      <c r="EK3278"/>
      <c r="EL3278"/>
      <c r="EM3278"/>
      <c r="EN3278"/>
      <c r="EO3278"/>
      <c r="EP3278"/>
      <c r="EQ3278"/>
    </row>
    <row r="3279" spans="2:147" s="9" customFormat="1" x14ac:dyDescent="0.2">
      <c r="B3279"/>
      <c r="C3279"/>
      <c r="D3279" s="65"/>
      <c r="E3279" s="65"/>
      <c r="F3279" s="8"/>
      <c r="G3279" s="241"/>
      <c r="H3279" s="242"/>
      <c r="I3279"/>
      <c r="J3279"/>
      <c r="K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/>
      <c r="EA3279"/>
      <c r="EB3279"/>
      <c r="EC3279"/>
      <c r="ED3279"/>
      <c r="EE3279"/>
      <c r="EF3279"/>
      <c r="EG3279"/>
      <c r="EH3279"/>
      <c r="EI3279"/>
      <c r="EJ3279"/>
      <c r="EK3279"/>
      <c r="EL3279"/>
      <c r="EM3279"/>
      <c r="EN3279"/>
      <c r="EO3279"/>
      <c r="EP3279"/>
      <c r="EQ3279"/>
    </row>
    <row r="3280" spans="2:147" s="9" customFormat="1" x14ac:dyDescent="0.2">
      <c r="B3280"/>
      <c r="C3280"/>
      <c r="D3280" s="65"/>
      <c r="E3280" s="65"/>
      <c r="F3280" s="8"/>
      <c r="G3280" s="241"/>
      <c r="H3280" s="242"/>
      <c r="I3280"/>
      <c r="J3280"/>
      <c r="K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/>
      <c r="EH3280"/>
      <c r="EI3280"/>
      <c r="EJ3280"/>
      <c r="EK3280"/>
      <c r="EL3280"/>
      <c r="EM3280"/>
      <c r="EN3280"/>
      <c r="EO3280"/>
      <c r="EP3280"/>
      <c r="EQ3280"/>
    </row>
    <row r="3281" spans="2:147" s="9" customFormat="1" x14ac:dyDescent="0.2">
      <c r="B3281"/>
      <c r="C3281"/>
      <c r="D3281" s="65"/>
      <c r="E3281" s="65"/>
      <c r="F3281" s="8"/>
      <c r="G3281" s="241"/>
      <c r="H3281" s="242"/>
      <c r="I3281"/>
      <c r="J3281"/>
      <c r="K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/>
      <c r="EI3281"/>
      <c r="EJ3281"/>
      <c r="EK3281"/>
      <c r="EL3281"/>
      <c r="EM3281"/>
      <c r="EN3281"/>
      <c r="EO3281"/>
      <c r="EP3281"/>
      <c r="EQ3281"/>
    </row>
    <row r="3282" spans="2:147" s="9" customFormat="1" x14ac:dyDescent="0.2">
      <c r="B3282"/>
      <c r="C3282"/>
      <c r="D3282" s="65"/>
      <c r="E3282" s="65"/>
      <c r="F3282" s="8"/>
      <c r="G3282" s="241"/>
      <c r="H3282" s="242"/>
      <c r="I3282"/>
      <c r="J3282"/>
      <c r="K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/>
      <c r="EH3282"/>
      <c r="EI3282"/>
      <c r="EJ3282"/>
      <c r="EK3282"/>
      <c r="EL3282"/>
      <c r="EM3282"/>
      <c r="EN3282"/>
      <c r="EO3282"/>
      <c r="EP3282"/>
      <c r="EQ3282"/>
    </row>
    <row r="3283" spans="2:147" s="9" customFormat="1" x14ac:dyDescent="0.2">
      <c r="B3283"/>
      <c r="C3283"/>
      <c r="D3283" s="65"/>
      <c r="E3283" s="65"/>
      <c r="F3283" s="8"/>
      <c r="G3283" s="241"/>
      <c r="H3283" s="242"/>
      <c r="I3283"/>
      <c r="J3283"/>
      <c r="K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/>
      <c r="EH3283"/>
      <c r="EI3283"/>
      <c r="EJ3283"/>
      <c r="EK3283"/>
      <c r="EL3283"/>
      <c r="EM3283"/>
      <c r="EN3283"/>
      <c r="EO3283"/>
      <c r="EP3283"/>
      <c r="EQ3283"/>
    </row>
    <row r="3284" spans="2:147" s="9" customFormat="1" x14ac:dyDescent="0.2">
      <c r="B3284"/>
      <c r="C3284"/>
      <c r="D3284" s="65"/>
      <c r="E3284" s="65"/>
      <c r="F3284" s="8"/>
      <c r="G3284" s="241"/>
      <c r="H3284" s="242"/>
      <c r="I3284"/>
      <c r="J3284"/>
      <c r="K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/>
      <c r="EC3284"/>
      <c r="ED3284"/>
      <c r="EE3284"/>
      <c r="EF3284"/>
      <c r="EG3284"/>
      <c r="EH3284"/>
      <c r="EI3284"/>
      <c r="EJ3284"/>
      <c r="EK3284"/>
      <c r="EL3284"/>
      <c r="EM3284"/>
      <c r="EN3284"/>
      <c r="EO3284"/>
      <c r="EP3284"/>
      <c r="EQ3284"/>
    </row>
    <row r="3285" spans="2:147" s="9" customFormat="1" x14ac:dyDescent="0.2">
      <c r="B3285"/>
      <c r="C3285"/>
      <c r="D3285" s="65"/>
      <c r="E3285" s="65"/>
      <c r="F3285" s="8"/>
      <c r="G3285" s="241"/>
      <c r="H3285" s="242"/>
      <c r="I3285"/>
      <c r="J3285"/>
      <c r="K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/>
      <c r="EH3285"/>
      <c r="EI3285"/>
      <c r="EJ3285"/>
      <c r="EK3285"/>
      <c r="EL3285"/>
      <c r="EM3285"/>
      <c r="EN3285"/>
      <c r="EO3285"/>
      <c r="EP3285"/>
      <c r="EQ3285"/>
    </row>
    <row r="3286" spans="2:147" s="9" customFormat="1" x14ac:dyDescent="0.2">
      <c r="B3286"/>
      <c r="C3286"/>
      <c r="D3286" s="65"/>
      <c r="E3286" s="65"/>
      <c r="F3286" s="8"/>
      <c r="G3286" s="241"/>
      <c r="H3286" s="242"/>
      <c r="I3286"/>
      <c r="J3286"/>
      <c r="K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/>
      <c r="EH3286"/>
      <c r="EI3286"/>
      <c r="EJ3286"/>
      <c r="EK3286"/>
      <c r="EL3286"/>
      <c r="EM3286"/>
      <c r="EN3286"/>
      <c r="EO3286"/>
      <c r="EP3286"/>
      <c r="EQ3286"/>
    </row>
    <row r="3287" spans="2:147" s="9" customFormat="1" x14ac:dyDescent="0.2">
      <c r="B3287"/>
      <c r="C3287"/>
      <c r="D3287" s="65"/>
      <c r="E3287" s="65"/>
      <c r="F3287" s="8"/>
      <c r="G3287" s="241"/>
      <c r="H3287" s="242"/>
      <c r="I3287"/>
      <c r="J3287"/>
      <c r="K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/>
      <c r="EH3287"/>
      <c r="EI3287"/>
      <c r="EJ3287"/>
      <c r="EK3287"/>
      <c r="EL3287"/>
      <c r="EM3287"/>
      <c r="EN3287"/>
      <c r="EO3287"/>
      <c r="EP3287"/>
      <c r="EQ3287"/>
    </row>
    <row r="3288" spans="2:147" s="9" customFormat="1" x14ac:dyDescent="0.2">
      <c r="B3288"/>
      <c r="C3288"/>
      <c r="D3288" s="65"/>
      <c r="E3288" s="65"/>
      <c r="F3288" s="8"/>
      <c r="G3288" s="241"/>
      <c r="H3288" s="242"/>
      <c r="I3288"/>
      <c r="J3288"/>
      <c r="K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/>
      <c r="EH3288"/>
      <c r="EI3288"/>
      <c r="EJ3288"/>
      <c r="EK3288"/>
      <c r="EL3288"/>
      <c r="EM3288"/>
      <c r="EN3288"/>
      <c r="EO3288"/>
      <c r="EP3288"/>
      <c r="EQ3288"/>
    </row>
    <row r="3289" spans="2:147" s="9" customFormat="1" x14ac:dyDescent="0.2">
      <c r="B3289"/>
      <c r="C3289"/>
      <c r="D3289" s="65"/>
      <c r="E3289" s="65"/>
      <c r="F3289" s="8"/>
      <c r="G3289" s="241"/>
      <c r="H3289" s="242"/>
      <c r="I3289"/>
      <c r="J3289"/>
      <c r="K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  <c r="DT3289"/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/>
      <c r="EH3289"/>
      <c r="EI3289"/>
      <c r="EJ3289"/>
      <c r="EK3289"/>
      <c r="EL3289"/>
      <c r="EM3289"/>
      <c r="EN3289"/>
      <c r="EO3289"/>
      <c r="EP3289"/>
      <c r="EQ3289"/>
    </row>
    <row r="3290" spans="2:147" s="9" customFormat="1" x14ac:dyDescent="0.2">
      <c r="B3290"/>
      <c r="C3290"/>
      <c r="D3290" s="65"/>
      <c r="E3290" s="65"/>
      <c r="F3290" s="8"/>
      <c r="G3290" s="241"/>
      <c r="H3290" s="242"/>
      <c r="I3290"/>
      <c r="J3290"/>
      <c r="K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/>
      <c r="EH3290"/>
      <c r="EI3290"/>
      <c r="EJ3290"/>
      <c r="EK3290"/>
      <c r="EL3290"/>
      <c r="EM3290"/>
      <c r="EN3290"/>
      <c r="EO3290"/>
      <c r="EP3290"/>
      <c r="EQ3290"/>
    </row>
    <row r="3291" spans="2:147" s="9" customFormat="1" x14ac:dyDescent="0.2">
      <c r="B3291"/>
      <c r="C3291"/>
      <c r="D3291" s="65"/>
      <c r="E3291" s="65"/>
      <c r="F3291" s="8"/>
      <c r="G3291" s="241"/>
      <c r="H3291" s="242"/>
      <c r="I3291"/>
      <c r="J3291"/>
      <c r="K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/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/>
      <c r="EH3291"/>
      <c r="EI3291"/>
      <c r="EJ3291"/>
      <c r="EK3291"/>
      <c r="EL3291"/>
      <c r="EM3291"/>
      <c r="EN3291"/>
      <c r="EO3291"/>
      <c r="EP3291"/>
      <c r="EQ3291"/>
    </row>
    <row r="3292" spans="2:147" s="9" customFormat="1" x14ac:dyDescent="0.2">
      <c r="B3292"/>
      <c r="C3292"/>
      <c r="D3292" s="65"/>
      <c r="E3292" s="65"/>
      <c r="F3292" s="8"/>
      <c r="G3292" s="241"/>
      <c r="H3292" s="242"/>
      <c r="I3292"/>
      <c r="J3292"/>
      <c r="K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/>
      <c r="EI3292"/>
      <c r="EJ3292"/>
      <c r="EK3292"/>
      <c r="EL3292"/>
      <c r="EM3292"/>
      <c r="EN3292"/>
      <c r="EO3292"/>
      <c r="EP3292"/>
      <c r="EQ3292"/>
    </row>
    <row r="3293" spans="2:147" s="9" customFormat="1" x14ac:dyDescent="0.2">
      <c r="B3293"/>
      <c r="C3293"/>
      <c r="D3293" s="65"/>
      <c r="E3293" s="65"/>
      <c r="F3293" s="8"/>
      <c r="G3293" s="241"/>
      <c r="H3293" s="242"/>
      <c r="I3293"/>
      <c r="J3293"/>
      <c r="K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/>
      <c r="EH3293"/>
      <c r="EI3293"/>
      <c r="EJ3293"/>
      <c r="EK3293"/>
      <c r="EL3293"/>
      <c r="EM3293"/>
      <c r="EN3293"/>
      <c r="EO3293"/>
      <c r="EP3293"/>
      <c r="EQ3293"/>
    </row>
    <row r="3294" spans="2:147" s="9" customFormat="1" x14ac:dyDescent="0.2">
      <c r="B3294"/>
      <c r="C3294"/>
      <c r="D3294" s="65"/>
      <c r="E3294" s="65"/>
      <c r="F3294" s="8"/>
      <c r="G3294" s="241"/>
      <c r="H3294" s="242"/>
      <c r="I3294"/>
      <c r="J3294"/>
      <c r="K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/>
      <c r="EH3294"/>
      <c r="EI3294"/>
      <c r="EJ3294"/>
      <c r="EK3294"/>
      <c r="EL3294"/>
      <c r="EM3294"/>
      <c r="EN3294"/>
      <c r="EO3294"/>
      <c r="EP3294"/>
      <c r="EQ3294"/>
    </row>
    <row r="3295" spans="2:147" s="9" customFormat="1" x14ac:dyDescent="0.2">
      <c r="B3295"/>
      <c r="C3295"/>
      <c r="D3295" s="65"/>
      <c r="E3295" s="65"/>
      <c r="F3295" s="8"/>
      <c r="G3295" s="241"/>
      <c r="H3295" s="242"/>
      <c r="I3295"/>
      <c r="J3295"/>
      <c r="K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/>
      <c r="DV3295"/>
      <c r="DW3295"/>
      <c r="DX3295"/>
      <c r="DY3295"/>
      <c r="DZ3295"/>
      <c r="EA3295"/>
      <c r="EB3295"/>
      <c r="EC3295"/>
      <c r="ED3295"/>
      <c r="EE3295"/>
      <c r="EF3295"/>
      <c r="EG3295"/>
      <c r="EH3295"/>
      <c r="EI3295"/>
      <c r="EJ3295"/>
      <c r="EK3295"/>
      <c r="EL3295"/>
      <c r="EM3295"/>
      <c r="EN3295"/>
      <c r="EO3295"/>
      <c r="EP3295"/>
      <c r="EQ3295"/>
    </row>
    <row r="3296" spans="2:147" s="9" customFormat="1" x14ac:dyDescent="0.2">
      <c r="B3296"/>
      <c r="C3296"/>
      <c r="D3296" s="65"/>
      <c r="E3296" s="65"/>
      <c r="F3296" s="8"/>
      <c r="G3296" s="241"/>
      <c r="H3296" s="242"/>
      <c r="I3296"/>
      <c r="J3296"/>
      <c r="K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/>
      <c r="EH3296"/>
      <c r="EI3296"/>
      <c r="EJ3296"/>
      <c r="EK3296"/>
      <c r="EL3296"/>
      <c r="EM3296"/>
      <c r="EN3296"/>
      <c r="EO3296"/>
      <c r="EP3296"/>
      <c r="EQ3296"/>
    </row>
    <row r="3297" spans="2:147" s="9" customFormat="1" x14ac:dyDescent="0.2">
      <c r="B3297"/>
      <c r="C3297"/>
      <c r="D3297" s="65"/>
      <c r="E3297" s="65"/>
      <c r="F3297" s="8"/>
      <c r="G3297" s="241"/>
      <c r="H3297" s="242"/>
      <c r="I3297"/>
      <c r="J3297"/>
      <c r="K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/>
      <c r="EC3297"/>
      <c r="ED3297"/>
      <c r="EE3297"/>
      <c r="EF3297"/>
      <c r="EG3297"/>
      <c r="EH3297"/>
      <c r="EI3297"/>
      <c r="EJ3297"/>
      <c r="EK3297"/>
      <c r="EL3297"/>
      <c r="EM3297"/>
      <c r="EN3297"/>
      <c r="EO3297"/>
      <c r="EP3297"/>
      <c r="EQ3297"/>
    </row>
    <row r="3298" spans="2:147" s="9" customFormat="1" x14ac:dyDescent="0.2">
      <c r="B3298"/>
      <c r="C3298"/>
      <c r="D3298" s="65"/>
      <c r="E3298" s="65"/>
      <c r="F3298" s="8"/>
      <c r="G3298" s="241"/>
      <c r="H3298" s="242"/>
      <c r="I3298"/>
      <c r="J3298"/>
      <c r="K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/>
      <c r="EH3298"/>
      <c r="EI3298"/>
      <c r="EJ3298"/>
      <c r="EK3298"/>
      <c r="EL3298"/>
      <c r="EM3298"/>
      <c r="EN3298"/>
      <c r="EO3298"/>
      <c r="EP3298"/>
      <c r="EQ3298"/>
    </row>
    <row r="3299" spans="2:147" s="9" customFormat="1" x14ac:dyDescent="0.2">
      <c r="B3299"/>
      <c r="C3299"/>
      <c r="D3299" s="65"/>
      <c r="E3299" s="65"/>
      <c r="F3299" s="8"/>
      <c r="G3299" s="241"/>
      <c r="H3299" s="242"/>
      <c r="I3299"/>
      <c r="J3299"/>
      <c r="K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/>
      <c r="EH3299"/>
      <c r="EI3299"/>
      <c r="EJ3299"/>
      <c r="EK3299"/>
      <c r="EL3299"/>
      <c r="EM3299"/>
      <c r="EN3299"/>
      <c r="EO3299"/>
      <c r="EP3299"/>
      <c r="EQ3299"/>
    </row>
    <row r="3300" spans="2:147" s="9" customFormat="1" x14ac:dyDescent="0.2">
      <c r="B3300"/>
      <c r="C3300"/>
      <c r="D3300" s="65"/>
      <c r="E3300" s="65"/>
      <c r="F3300" s="8"/>
      <c r="G3300" s="241"/>
      <c r="H3300" s="242"/>
      <c r="I3300"/>
      <c r="J3300"/>
      <c r="K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/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/>
      <c r="EH3300"/>
      <c r="EI3300"/>
      <c r="EJ3300"/>
      <c r="EK3300"/>
      <c r="EL3300"/>
      <c r="EM3300"/>
      <c r="EN3300"/>
      <c r="EO3300"/>
      <c r="EP3300"/>
      <c r="EQ3300"/>
    </row>
    <row r="3301" spans="2:147" s="9" customFormat="1" x14ac:dyDescent="0.2">
      <c r="B3301"/>
      <c r="C3301"/>
      <c r="D3301" s="65"/>
      <c r="E3301" s="65"/>
      <c r="F3301" s="8"/>
      <c r="G3301" s="241"/>
      <c r="H3301" s="242"/>
      <c r="I3301"/>
      <c r="J3301"/>
      <c r="K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/>
      <c r="EH3301"/>
      <c r="EI3301"/>
      <c r="EJ3301"/>
      <c r="EK3301"/>
      <c r="EL3301"/>
      <c r="EM3301"/>
      <c r="EN3301"/>
      <c r="EO3301"/>
      <c r="EP3301"/>
      <c r="EQ3301"/>
    </row>
    <row r="3302" spans="2:147" s="9" customFormat="1" x14ac:dyDescent="0.2">
      <c r="B3302"/>
      <c r="C3302"/>
      <c r="D3302" s="65"/>
      <c r="E3302" s="65"/>
      <c r="F3302" s="8"/>
      <c r="G3302" s="241"/>
      <c r="H3302" s="242"/>
      <c r="I3302"/>
      <c r="J3302"/>
      <c r="K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/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/>
      <c r="EH3302"/>
      <c r="EI3302"/>
      <c r="EJ3302"/>
      <c r="EK3302"/>
      <c r="EL3302"/>
      <c r="EM3302"/>
      <c r="EN3302"/>
      <c r="EO3302"/>
      <c r="EP3302"/>
      <c r="EQ3302"/>
    </row>
    <row r="3303" spans="2:147" s="9" customFormat="1" x14ac:dyDescent="0.2">
      <c r="B3303"/>
      <c r="C3303"/>
      <c r="D3303" s="65"/>
      <c r="E3303" s="65"/>
      <c r="F3303" s="8"/>
      <c r="G3303" s="241"/>
      <c r="H3303" s="242"/>
      <c r="I3303"/>
      <c r="J3303"/>
      <c r="K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  <c r="EO3303"/>
      <c r="EP3303"/>
      <c r="EQ3303"/>
    </row>
    <row r="3304" spans="2:147" s="9" customFormat="1" x14ac:dyDescent="0.2">
      <c r="B3304"/>
      <c r="C3304"/>
      <c r="D3304" s="65"/>
      <c r="E3304" s="65"/>
      <c r="F3304" s="8"/>
      <c r="G3304" s="241"/>
      <c r="H3304" s="242"/>
      <c r="I3304"/>
      <c r="J3304"/>
      <c r="K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/>
      <c r="DG3304"/>
      <c r="DH3304"/>
      <c r="DI3304"/>
      <c r="DJ3304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/>
      <c r="EI3304"/>
      <c r="EJ3304"/>
      <c r="EK3304"/>
      <c r="EL3304"/>
      <c r="EM3304"/>
      <c r="EN3304"/>
      <c r="EO3304"/>
      <c r="EP3304"/>
      <c r="EQ3304"/>
    </row>
    <row r="3305" spans="2:147" s="9" customFormat="1" x14ac:dyDescent="0.2">
      <c r="B3305"/>
      <c r="C3305"/>
      <c r="D3305" s="65"/>
      <c r="E3305" s="65"/>
      <c r="F3305" s="8"/>
      <c r="G3305" s="241"/>
      <c r="H3305" s="242"/>
      <c r="I3305"/>
      <c r="J3305"/>
      <c r="K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  <c r="DE3305"/>
      <c r="DF3305"/>
      <c r="DG3305"/>
      <c r="DH3305"/>
      <c r="DI3305"/>
      <c r="DJ3305"/>
      <c r="DK3305"/>
      <c r="DL3305"/>
      <c r="DM3305"/>
      <c r="DN3305"/>
      <c r="DO3305"/>
      <c r="DP3305"/>
      <c r="DQ3305"/>
      <c r="DR3305"/>
      <c r="DS3305"/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/>
      <c r="EH3305"/>
      <c r="EI3305"/>
      <c r="EJ3305"/>
      <c r="EK3305"/>
      <c r="EL3305"/>
      <c r="EM3305"/>
      <c r="EN3305"/>
      <c r="EO3305"/>
      <c r="EP3305"/>
      <c r="EQ3305"/>
    </row>
    <row r="3306" spans="2:147" s="9" customFormat="1" x14ac:dyDescent="0.2">
      <c r="B3306"/>
      <c r="C3306"/>
      <c r="D3306" s="65"/>
      <c r="E3306" s="65"/>
      <c r="F3306" s="8"/>
      <c r="G3306" s="241"/>
      <c r="H3306" s="242"/>
      <c r="I3306"/>
      <c r="J3306"/>
      <c r="K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  <c r="DE3306"/>
      <c r="DF3306"/>
      <c r="DG3306"/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  <c r="DX3306"/>
      <c r="DY3306"/>
      <c r="DZ3306"/>
      <c r="EA3306"/>
      <c r="EB3306"/>
      <c r="EC3306"/>
      <c r="ED3306"/>
      <c r="EE3306"/>
      <c r="EF3306"/>
      <c r="EG3306"/>
      <c r="EH3306"/>
      <c r="EI3306"/>
      <c r="EJ3306"/>
      <c r="EK3306"/>
      <c r="EL3306"/>
      <c r="EM3306"/>
      <c r="EN3306"/>
      <c r="EO3306"/>
      <c r="EP3306"/>
      <c r="EQ3306"/>
    </row>
    <row r="3307" spans="2:147" s="9" customFormat="1" x14ac:dyDescent="0.2">
      <c r="B3307"/>
      <c r="C3307"/>
      <c r="D3307" s="65"/>
      <c r="E3307" s="65"/>
      <c r="F3307" s="8"/>
      <c r="G3307" s="241"/>
      <c r="H3307" s="242"/>
      <c r="I3307"/>
      <c r="J3307"/>
      <c r="K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  <c r="DE3307"/>
      <c r="DF3307"/>
      <c r="DG3307"/>
      <c r="DH3307"/>
      <c r="DI3307"/>
      <c r="DJ3307"/>
      <c r="DK3307"/>
      <c r="DL3307"/>
      <c r="DM3307"/>
      <c r="DN3307"/>
      <c r="DO3307"/>
      <c r="DP3307"/>
      <c r="DQ3307"/>
      <c r="DR3307"/>
      <c r="DS3307"/>
      <c r="DT3307"/>
      <c r="DU3307"/>
      <c r="DV3307"/>
      <c r="DW3307"/>
      <c r="DX3307"/>
      <c r="DY3307"/>
      <c r="DZ3307"/>
      <c r="EA3307"/>
      <c r="EB3307"/>
      <c r="EC3307"/>
      <c r="ED3307"/>
      <c r="EE3307"/>
      <c r="EF3307"/>
      <c r="EG3307"/>
      <c r="EH3307"/>
      <c r="EI3307"/>
      <c r="EJ3307"/>
      <c r="EK3307"/>
      <c r="EL3307"/>
      <c r="EM3307"/>
      <c r="EN3307"/>
      <c r="EO3307"/>
      <c r="EP3307"/>
      <c r="EQ3307"/>
    </row>
    <row r="3308" spans="2:147" s="9" customFormat="1" x14ac:dyDescent="0.2">
      <c r="B3308"/>
      <c r="C3308"/>
      <c r="D3308" s="65"/>
      <c r="E3308" s="65"/>
      <c r="F3308" s="8"/>
      <c r="G3308" s="241"/>
      <c r="H3308" s="242"/>
      <c r="I3308"/>
      <c r="J3308"/>
      <c r="K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  <c r="DX3308"/>
      <c r="DY3308"/>
      <c r="DZ3308"/>
      <c r="EA3308"/>
      <c r="EB3308"/>
      <c r="EC3308"/>
      <c r="ED3308"/>
      <c r="EE3308"/>
      <c r="EF3308"/>
      <c r="EG3308"/>
      <c r="EH3308"/>
      <c r="EI3308"/>
      <c r="EJ3308"/>
      <c r="EK3308"/>
      <c r="EL3308"/>
      <c r="EM3308"/>
      <c r="EN3308"/>
      <c r="EO3308"/>
      <c r="EP3308"/>
      <c r="EQ3308"/>
    </row>
    <row r="3309" spans="2:147" s="9" customFormat="1" x14ac:dyDescent="0.2">
      <c r="B3309"/>
      <c r="C3309"/>
      <c r="D3309" s="65"/>
      <c r="E3309" s="65"/>
      <c r="F3309" s="8"/>
      <c r="G3309" s="241"/>
      <c r="H3309" s="242"/>
      <c r="I3309"/>
      <c r="J3309"/>
      <c r="K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  <c r="DE3309"/>
      <c r="DF3309"/>
      <c r="DG3309"/>
      <c r="DH3309"/>
      <c r="DI3309"/>
      <c r="DJ3309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/>
      <c r="EH3309"/>
      <c r="EI3309"/>
      <c r="EJ3309"/>
      <c r="EK3309"/>
      <c r="EL3309"/>
      <c r="EM3309"/>
      <c r="EN3309"/>
      <c r="EO3309"/>
      <c r="EP3309"/>
      <c r="EQ3309"/>
    </row>
    <row r="3310" spans="2:147" s="9" customFormat="1" x14ac:dyDescent="0.2">
      <c r="B3310"/>
      <c r="C3310"/>
      <c r="D3310" s="65"/>
      <c r="E3310" s="65"/>
      <c r="F3310" s="8"/>
      <c r="G3310" s="241"/>
      <c r="H3310" s="242"/>
      <c r="I3310"/>
      <c r="J3310"/>
      <c r="K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/>
      <c r="EH3310"/>
      <c r="EI3310"/>
      <c r="EJ3310"/>
      <c r="EK3310"/>
      <c r="EL3310"/>
      <c r="EM3310"/>
      <c r="EN3310"/>
      <c r="EO3310"/>
      <c r="EP3310"/>
      <c r="EQ3310"/>
    </row>
    <row r="3311" spans="2:147" s="9" customFormat="1" x14ac:dyDescent="0.2">
      <c r="B3311"/>
      <c r="C3311"/>
      <c r="D3311" s="65"/>
      <c r="E3311" s="65"/>
      <c r="F3311" s="8"/>
      <c r="G3311" s="241"/>
      <c r="H3311" s="242"/>
      <c r="I3311"/>
      <c r="J3311"/>
      <c r="K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/>
      <c r="EH3311"/>
      <c r="EI3311"/>
      <c r="EJ3311"/>
      <c r="EK3311"/>
      <c r="EL3311"/>
      <c r="EM3311"/>
      <c r="EN3311"/>
      <c r="EO3311"/>
      <c r="EP3311"/>
      <c r="EQ3311"/>
    </row>
    <row r="3312" spans="2:147" s="9" customFormat="1" x14ac:dyDescent="0.2">
      <c r="B3312"/>
      <c r="C3312"/>
      <c r="D3312" s="65"/>
      <c r="E3312" s="65"/>
      <c r="F3312" s="8"/>
      <c r="G3312" s="241"/>
      <c r="H3312" s="242"/>
      <c r="I3312"/>
      <c r="J3312"/>
      <c r="K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/>
      <c r="DP3312"/>
      <c r="DQ3312"/>
      <c r="DR3312"/>
      <c r="DS3312"/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/>
      <c r="EH3312"/>
      <c r="EI3312"/>
      <c r="EJ3312"/>
      <c r="EK3312"/>
      <c r="EL3312"/>
      <c r="EM3312"/>
      <c r="EN3312"/>
      <c r="EO3312"/>
      <c r="EP3312"/>
      <c r="EQ3312"/>
    </row>
    <row r="3313" spans="2:147" s="9" customFormat="1" x14ac:dyDescent="0.2">
      <c r="B3313"/>
      <c r="C3313"/>
      <c r="D3313" s="65"/>
      <c r="E3313" s="65"/>
      <c r="F3313" s="8"/>
      <c r="G3313" s="241"/>
      <c r="H3313" s="242"/>
      <c r="I3313"/>
      <c r="J3313"/>
      <c r="K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  <c r="DE3313"/>
      <c r="DF3313"/>
      <c r="DG3313"/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/>
      <c r="EH3313"/>
      <c r="EI3313"/>
      <c r="EJ3313"/>
      <c r="EK3313"/>
      <c r="EL3313"/>
      <c r="EM3313"/>
      <c r="EN3313"/>
      <c r="EO3313"/>
      <c r="EP3313"/>
      <c r="EQ3313"/>
    </row>
    <row r="3314" spans="2:147" s="9" customFormat="1" x14ac:dyDescent="0.2">
      <c r="B3314"/>
      <c r="C3314"/>
      <c r="D3314" s="65"/>
      <c r="E3314" s="65"/>
      <c r="F3314" s="8"/>
      <c r="G3314" s="241"/>
      <c r="H3314" s="242"/>
      <c r="I3314"/>
      <c r="J3314"/>
      <c r="K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/>
      <c r="EH3314"/>
      <c r="EI3314"/>
      <c r="EJ3314"/>
      <c r="EK3314"/>
      <c r="EL3314"/>
      <c r="EM3314"/>
      <c r="EN3314"/>
      <c r="EO3314"/>
      <c r="EP3314"/>
      <c r="EQ3314"/>
    </row>
    <row r="3315" spans="2:147" s="9" customFormat="1" x14ac:dyDescent="0.2">
      <c r="B3315"/>
      <c r="C3315"/>
      <c r="D3315" s="65"/>
      <c r="E3315" s="65"/>
      <c r="F3315" s="8"/>
      <c r="G3315" s="241"/>
      <c r="H3315" s="242"/>
      <c r="I3315"/>
      <c r="J3315"/>
      <c r="K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/>
      <c r="DL3315"/>
      <c r="DM3315"/>
      <c r="DN3315"/>
      <c r="DO3315"/>
      <c r="DP3315"/>
      <c r="DQ3315"/>
      <c r="DR3315"/>
      <c r="DS3315"/>
      <c r="DT3315"/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/>
      <c r="EH3315"/>
      <c r="EI3315"/>
      <c r="EJ3315"/>
      <c r="EK3315"/>
      <c r="EL3315"/>
      <c r="EM3315"/>
      <c r="EN3315"/>
      <c r="EO3315"/>
      <c r="EP3315"/>
      <c r="EQ3315"/>
    </row>
    <row r="3316" spans="2:147" s="9" customFormat="1" x14ac:dyDescent="0.2">
      <c r="B3316"/>
      <c r="C3316"/>
      <c r="D3316" s="65"/>
      <c r="E3316" s="65"/>
      <c r="F3316" s="8"/>
      <c r="G3316" s="241"/>
      <c r="H3316" s="242"/>
      <c r="I3316"/>
      <c r="J3316"/>
      <c r="K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  <c r="DE3316"/>
      <c r="DF3316"/>
      <c r="DG3316"/>
      <c r="DH3316"/>
      <c r="DI3316"/>
      <c r="DJ3316"/>
      <c r="DK3316"/>
      <c r="DL3316"/>
      <c r="DM3316"/>
      <c r="DN3316"/>
      <c r="DO3316"/>
      <c r="DP3316"/>
      <c r="DQ3316"/>
      <c r="DR3316"/>
      <c r="DS3316"/>
      <c r="DT3316"/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/>
      <c r="EH3316"/>
      <c r="EI3316"/>
      <c r="EJ3316"/>
      <c r="EK3316"/>
      <c r="EL3316"/>
      <c r="EM3316"/>
      <c r="EN3316"/>
      <c r="EO3316"/>
      <c r="EP3316"/>
      <c r="EQ3316"/>
    </row>
    <row r="3317" spans="2:147" s="9" customFormat="1" x14ac:dyDescent="0.2">
      <c r="B3317"/>
      <c r="C3317"/>
      <c r="D3317" s="65"/>
      <c r="E3317" s="65"/>
      <c r="F3317" s="8"/>
      <c r="G3317" s="241"/>
      <c r="H3317" s="242"/>
      <c r="I3317"/>
      <c r="J3317"/>
      <c r="K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  <c r="DX3317"/>
      <c r="DY3317"/>
      <c r="DZ3317"/>
      <c r="EA3317"/>
      <c r="EB3317"/>
      <c r="EC3317"/>
      <c r="ED3317"/>
      <c r="EE3317"/>
      <c r="EF3317"/>
      <c r="EG3317"/>
      <c r="EH3317"/>
      <c r="EI3317"/>
      <c r="EJ3317"/>
      <c r="EK3317"/>
      <c r="EL3317"/>
      <c r="EM3317"/>
      <c r="EN3317"/>
      <c r="EO3317"/>
      <c r="EP3317"/>
      <c r="EQ3317"/>
    </row>
    <row r="3318" spans="2:147" s="9" customFormat="1" x14ac:dyDescent="0.2">
      <c r="B3318"/>
      <c r="C3318"/>
      <c r="D3318" s="65"/>
      <c r="E3318" s="65"/>
      <c r="F3318" s="8"/>
      <c r="G3318" s="241"/>
      <c r="H3318" s="242"/>
      <c r="I3318"/>
      <c r="J3318"/>
      <c r="K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/>
      <c r="DQ3318"/>
      <c r="DR3318"/>
      <c r="DS3318"/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/>
      <c r="EH3318"/>
      <c r="EI3318"/>
      <c r="EJ3318"/>
      <c r="EK3318"/>
      <c r="EL3318"/>
      <c r="EM3318"/>
      <c r="EN3318"/>
      <c r="EO3318"/>
      <c r="EP3318"/>
      <c r="EQ3318"/>
    </row>
    <row r="3319" spans="2:147" s="9" customFormat="1" x14ac:dyDescent="0.2">
      <c r="B3319"/>
      <c r="C3319"/>
      <c r="D3319" s="65"/>
      <c r="E3319" s="65"/>
      <c r="F3319" s="8"/>
      <c r="G3319" s="241"/>
      <c r="H3319" s="242"/>
      <c r="I3319"/>
      <c r="J3319"/>
      <c r="K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/>
      <c r="DL3319"/>
      <c r="DM3319"/>
      <c r="DN3319"/>
      <c r="DO3319"/>
      <c r="DP3319"/>
      <c r="DQ3319"/>
      <c r="DR3319"/>
      <c r="DS3319"/>
      <c r="DT3319"/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/>
      <c r="EH3319"/>
      <c r="EI3319"/>
      <c r="EJ3319"/>
      <c r="EK3319"/>
      <c r="EL3319"/>
      <c r="EM3319"/>
      <c r="EN3319"/>
      <c r="EO3319"/>
      <c r="EP3319"/>
      <c r="EQ3319"/>
    </row>
    <row r="3320" spans="2:147" s="9" customFormat="1" x14ac:dyDescent="0.2">
      <c r="B3320"/>
      <c r="C3320"/>
      <c r="D3320" s="65"/>
      <c r="E3320" s="65"/>
      <c r="F3320" s="8"/>
      <c r="G3320" s="241"/>
      <c r="H3320" s="242"/>
      <c r="I3320"/>
      <c r="J3320"/>
      <c r="K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  <c r="DE3320"/>
      <c r="DF3320"/>
      <c r="DG3320"/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  <c r="DX3320"/>
      <c r="DY3320"/>
      <c r="DZ3320"/>
      <c r="EA3320"/>
      <c r="EB3320"/>
      <c r="EC3320"/>
      <c r="ED3320"/>
      <c r="EE3320"/>
      <c r="EF3320"/>
      <c r="EG3320"/>
      <c r="EH3320"/>
      <c r="EI3320"/>
      <c r="EJ3320"/>
      <c r="EK3320"/>
      <c r="EL3320"/>
      <c r="EM3320"/>
      <c r="EN3320"/>
      <c r="EO3320"/>
      <c r="EP3320"/>
      <c r="EQ3320"/>
    </row>
    <row r="3321" spans="2:147" s="9" customFormat="1" x14ac:dyDescent="0.2">
      <c r="B3321"/>
      <c r="C3321"/>
      <c r="D3321" s="65"/>
      <c r="E3321" s="65"/>
      <c r="F3321" s="8"/>
      <c r="G3321" s="241"/>
      <c r="H3321" s="242"/>
      <c r="I3321"/>
      <c r="J3321"/>
      <c r="K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/>
      <c r="EI3321"/>
      <c r="EJ3321"/>
      <c r="EK3321"/>
      <c r="EL3321"/>
      <c r="EM3321"/>
      <c r="EN3321"/>
      <c r="EO3321"/>
      <c r="EP3321"/>
      <c r="EQ3321"/>
    </row>
    <row r="3322" spans="2:147" s="9" customFormat="1" x14ac:dyDescent="0.2">
      <c r="B3322"/>
      <c r="C3322"/>
      <c r="D3322" s="65"/>
      <c r="E3322" s="65"/>
      <c r="F3322" s="8"/>
      <c r="G3322" s="241"/>
      <c r="H3322" s="242"/>
      <c r="I3322"/>
      <c r="J3322"/>
      <c r="K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/>
      <c r="EH3322"/>
      <c r="EI3322"/>
      <c r="EJ3322"/>
      <c r="EK3322"/>
      <c r="EL3322"/>
      <c r="EM3322"/>
      <c r="EN3322"/>
      <c r="EO3322"/>
      <c r="EP3322"/>
      <c r="EQ3322"/>
    </row>
    <row r="3323" spans="2:147" s="9" customFormat="1" x14ac:dyDescent="0.2">
      <c r="B3323"/>
      <c r="C3323"/>
      <c r="D3323" s="65"/>
      <c r="E3323" s="65"/>
      <c r="F3323" s="8"/>
      <c r="G3323" s="241"/>
      <c r="H3323" s="242"/>
      <c r="I3323"/>
      <c r="J3323"/>
      <c r="K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/>
      <c r="DL3323"/>
      <c r="DM3323"/>
      <c r="DN3323"/>
      <c r="DO3323"/>
      <c r="DP3323"/>
      <c r="DQ3323"/>
      <c r="DR3323"/>
      <c r="DS3323"/>
      <c r="DT3323"/>
      <c r="DU3323"/>
      <c r="DV3323"/>
      <c r="DW3323"/>
      <c r="DX3323"/>
      <c r="DY3323"/>
      <c r="DZ3323"/>
      <c r="EA3323"/>
      <c r="EB3323"/>
      <c r="EC3323"/>
      <c r="ED3323"/>
      <c r="EE3323"/>
      <c r="EF3323"/>
      <c r="EG3323"/>
      <c r="EH3323"/>
      <c r="EI3323"/>
      <c r="EJ3323"/>
      <c r="EK3323"/>
      <c r="EL3323"/>
      <c r="EM3323"/>
      <c r="EN3323"/>
      <c r="EO3323"/>
      <c r="EP3323"/>
      <c r="EQ3323"/>
    </row>
    <row r="3324" spans="2:147" s="9" customFormat="1" x14ac:dyDescent="0.2">
      <c r="B3324"/>
      <c r="C3324"/>
      <c r="D3324" s="65"/>
      <c r="E3324" s="65"/>
      <c r="F3324" s="8"/>
      <c r="G3324" s="241"/>
      <c r="H3324" s="242"/>
      <c r="I3324"/>
      <c r="J3324"/>
      <c r="K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/>
      <c r="DL3324"/>
      <c r="DM3324"/>
      <c r="DN3324"/>
      <c r="DO3324"/>
      <c r="DP3324"/>
      <c r="DQ3324"/>
      <c r="DR3324"/>
      <c r="DS3324"/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/>
      <c r="EH3324"/>
      <c r="EI3324"/>
      <c r="EJ3324"/>
      <c r="EK3324"/>
      <c r="EL3324"/>
      <c r="EM3324"/>
      <c r="EN3324"/>
      <c r="EO3324"/>
      <c r="EP3324"/>
      <c r="EQ3324"/>
    </row>
    <row r="3325" spans="2:147" s="9" customFormat="1" x14ac:dyDescent="0.2">
      <c r="B3325"/>
      <c r="C3325"/>
      <c r="D3325" s="65"/>
      <c r="E3325" s="65"/>
      <c r="F3325" s="8"/>
      <c r="G3325" s="241"/>
      <c r="H3325" s="242"/>
      <c r="I3325"/>
      <c r="J3325"/>
      <c r="K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  <c r="DE3325"/>
      <c r="DF3325"/>
      <c r="DG3325"/>
      <c r="DH3325"/>
      <c r="DI3325"/>
      <c r="DJ3325"/>
      <c r="DK3325"/>
      <c r="DL3325"/>
      <c r="DM3325"/>
      <c r="DN3325"/>
      <c r="DO3325"/>
      <c r="DP3325"/>
      <c r="DQ3325"/>
      <c r="DR3325"/>
      <c r="DS3325"/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/>
      <c r="EH3325"/>
      <c r="EI3325"/>
      <c r="EJ3325"/>
      <c r="EK3325"/>
      <c r="EL3325"/>
      <c r="EM3325"/>
      <c r="EN3325"/>
      <c r="EO3325"/>
      <c r="EP3325"/>
      <c r="EQ3325"/>
    </row>
    <row r="3326" spans="2:147" s="9" customFormat="1" x14ac:dyDescent="0.2">
      <c r="B3326"/>
      <c r="C3326"/>
      <c r="D3326" s="65"/>
      <c r="E3326" s="65"/>
      <c r="F3326" s="8"/>
      <c r="G3326" s="241"/>
      <c r="H3326" s="242"/>
      <c r="I3326"/>
      <c r="J3326"/>
      <c r="K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/>
      <c r="EH3326"/>
      <c r="EI3326"/>
      <c r="EJ3326"/>
      <c r="EK3326"/>
      <c r="EL3326"/>
      <c r="EM3326"/>
      <c r="EN3326"/>
      <c r="EO3326"/>
      <c r="EP3326"/>
      <c r="EQ3326"/>
    </row>
    <row r="3327" spans="2:147" s="9" customFormat="1" x14ac:dyDescent="0.2">
      <c r="B3327"/>
      <c r="C3327"/>
      <c r="D3327" s="65"/>
      <c r="E3327" s="65"/>
      <c r="F3327" s="8"/>
      <c r="G3327" s="241"/>
      <c r="H3327" s="242"/>
      <c r="I3327"/>
      <c r="J3327"/>
      <c r="K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/>
      <c r="EH3327"/>
      <c r="EI3327"/>
      <c r="EJ3327"/>
      <c r="EK3327"/>
      <c r="EL3327"/>
      <c r="EM3327"/>
      <c r="EN3327"/>
      <c r="EO3327"/>
      <c r="EP3327"/>
      <c r="EQ3327"/>
    </row>
    <row r="3328" spans="2:147" s="9" customFormat="1" x14ac:dyDescent="0.2">
      <c r="B3328"/>
      <c r="C3328"/>
      <c r="D3328" s="65"/>
      <c r="E3328" s="65"/>
      <c r="F3328" s="8"/>
      <c r="G3328" s="241"/>
      <c r="H3328" s="242"/>
      <c r="I3328"/>
      <c r="J3328"/>
      <c r="K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/>
      <c r="EI3328"/>
      <c r="EJ3328"/>
      <c r="EK3328"/>
      <c r="EL3328"/>
      <c r="EM3328"/>
      <c r="EN3328"/>
      <c r="EO3328"/>
      <c r="EP3328"/>
      <c r="EQ3328"/>
    </row>
    <row r="3329" spans="2:147" s="9" customFormat="1" x14ac:dyDescent="0.2">
      <c r="B3329"/>
      <c r="C3329"/>
      <c r="D3329" s="65"/>
      <c r="E3329" s="65"/>
      <c r="F3329" s="8"/>
      <c r="G3329" s="241"/>
      <c r="H3329" s="242"/>
      <c r="I3329"/>
      <c r="J3329"/>
      <c r="K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/>
      <c r="EH3329"/>
      <c r="EI3329"/>
      <c r="EJ3329"/>
      <c r="EK3329"/>
      <c r="EL3329"/>
      <c r="EM3329"/>
      <c r="EN3329"/>
      <c r="EO3329"/>
      <c r="EP3329"/>
      <c r="EQ3329"/>
    </row>
    <row r="3330" spans="2:147" s="9" customFormat="1" x14ac:dyDescent="0.2">
      <c r="B3330"/>
      <c r="C3330"/>
      <c r="D3330" s="65"/>
      <c r="E3330" s="65"/>
      <c r="F3330" s="8"/>
      <c r="G3330" s="241"/>
      <c r="H3330" s="242"/>
      <c r="I3330"/>
      <c r="J3330"/>
      <c r="K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  <c r="DX3330"/>
      <c r="DY3330"/>
      <c r="DZ3330"/>
      <c r="EA3330"/>
      <c r="EB3330"/>
      <c r="EC3330"/>
      <c r="ED3330"/>
      <c r="EE3330"/>
      <c r="EF3330"/>
      <c r="EG3330"/>
      <c r="EH3330"/>
      <c r="EI3330"/>
      <c r="EJ3330"/>
      <c r="EK3330"/>
      <c r="EL3330"/>
      <c r="EM3330"/>
      <c r="EN3330"/>
      <c r="EO3330"/>
      <c r="EP3330"/>
      <c r="EQ3330"/>
    </row>
    <row r="3331" spans="2:147" s="9" customFormat="1" x14ac:dyDescent="0.2">
      <c r="B3331"/>
      <c r="C3331"/>
      <c r="D3331" s="65"/>
      <c r="E3331" s="65"/>
      <c r="F3331" s="8"/>
      <c r="G3331" s="241"/>
      <c r="H3331" s="242"/>
      <c r="I3331"/>
      <c r="J3331"/>
      <c r="K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  <c r="DE3331"/>
      <c r="DF3331"/>
      <c r="DG3331"/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/>
      <c r="EI3331"/>
      <c r="EJ3331"/>
      <c r="EK3331"/>
      <c r="EL3331"/>
      <c r="EM3331"/>
      <c r="EN3331"/>
      <c r="EO3331"/>
      <c r="EP3331"/>
      <c r="EQ3331"/>
    </row>
    <row r="3332" spans="2:147" s="9" customFormat="1" x14ac:dyDescent="0.2">
      <c r="B3332"/>
      <c r="C3332"/>
      <c r="D3332" s="65"/>
      <c r="E3332" s="65"/>
      <c r="F3332" s="8"/>
      <c r="G3332" s="241"/>
      <c r="H3332" s="242"/>
      <c r="I3332"/>
      <c r="J3332"/>
      <c r="K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  <c r="DE3332"/>
      <c r="DF3332"/>
      <c r="DG3332"/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/>
      <c r="EH3332"/>
      <c r="EI3332"/>
      <c r="EJ3332"/>
      <c r="EK3332"/>
      <c r="EL3332"/>
      <c r="EM3332"/>
      <c r="EN3332"/>
      <c r="EO3332"/>
      <c r="EP3332"/>
      <c r="EQ3332"/>
    </row>
    <row r="3333" spans="2:147" s="9" customFormat="1" x14ac:dyDescent="0.2">
      <c r="B3333"/>
      <c r="C3333"/>
      <c r="D3333" s="65"/>
      <c r="E3333" s="65"/>
      <c r="F3333" s="8"/>
      <c r="G3333" s="241"/>
      <c r="H3333" s="242"/>
      <c r="I3333"/>
      <c r="J3333"/>
      <c r="K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/>
      <c r="EH3333"/>
      <c r="EI3333"/>
      <c r="EJ3333"/>
      <c r="EK3333"/>
      <c r="EL3333"/>
      <c r="EM3333"/>
      <c r="EN3333"/>
      <c r="EO3333"/>
      <c r="EP3333"/>
      <c r="EQ3333"/>
    </row>
    <row r="3334" spans="2:147" s="9" customFormat="1" x14ac:dyDescent="0.2">
      <c r="B3334"/>
      <c r="C3334"/>
      <c r="D3334" s="65"/>
      <c r="E3334" s="65"/>
      <c r="F3334" s="8"/>
      <c r="G3334" s="241"/>
      <c r="H3334" s="242"/>
      <c r="I3334"/>
      <c r="J3334"/>
      <c r="K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/>
      <c r="DJ3334"/>
      <c r="DK3334"/>
      <c r="DL3334"/>
      <c r="DM3334"/>
      <c r="DN3334"/>
      <c r="DO3334"/>
      <c r="DP3334"/>
      <c r="DQ3334"/>
      <c r="DR3334"/>
      <c r="DS3334"/>
      <c r="DT3334"/>
      <c r="DU3334"/>
      <c r="DV3334"/>
      <c r="DW3334"/>
      <c r="DX3334"/>
      <c r="DY3334"/>
      <c r="DZ3334"/>
      <c r="EA3334"/>
      <c r="EB3334"/>
      <c r="EC3334"/>
      <c r="ED3334"/>
      <c r="EE3334"/>
      <c r="EF3334"/>
      <c r="EG3334"/>
      <c r="EH3334"/>
      <c r="EI3334"/>
      <c r="EJ3334"/>
      <c r="EK3334"/>
      <c r="EL3334"/>
      <c r="EM3334"/>
      <c r="EN3334"/>
      <c r="EO3334"/>
      <c r="EP3334"/>
      <c r="EQ3334"/>
    </row>
    <row r="3335" spans="2:147" s="9" customFormat="1" x14ac:dyDescent="0.2">
      <c r="B3335"/>
      <c r="C3335"/>
      <c r="D3335" s="65"/>
      <c r="E3335" s="65"/>
      <c r="F3335" s="8"/>
      <c r="G3335" s="241"/>
      <c r="H3335" s="242"/>
      <c r="I3335"/>
      <c r="J3335"/>
      <c r="K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  <c r="DE3335"/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/>
      <c r="EH3335"/>
      <c r="EI3335"/>
      <c r="EJ3335"/>
      <c r="EK3335"/>
      <c r="EL3335"/>
      <c r="EM3335"/>
      <c r="EN3335"/>
      <c r="EO3335"/>
      <c r="EP3335"/>
      <c r="EQ3335"/>
    </row>
    <row r="3336" spans="2:147" s="9" customFormat="1" x14ac:dyDescent="0.2">
      <c r="B3336"/>
      <c r="C3336"/>
      <c r="D3336" s="65"/>
      <c r="E3336" s="65"/>
      <c r="F3336" s="8"/>
      <c r="G3336" s="241"/>
      <c r="H3336" s="242"/>
      <c r="I3336"/>
      <c r="J3336"/>
      <c r="K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/>
      <c r="DL3336"/>
      <c r="DM3336"/>
      <c r="DN3336"/>
      <c r="DO3336"/>
      <c r="DP3336"/>
      <c r="DQ3336"/>
      <c r="DR3336"/>
      <c r="DS3336"/>
      <c r="DT3336"/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/>
      <c r="EH3336"/>
      <c r="EI3336"/>
      <c r="EJ3336"/>
      <c r="EK3336"/>
      <c r="EL3336"/>
      <c r="EM3336"/>
      <c r="EN3336"/>
      <c r="EO3336"/>
      <c r="EP3336"/>
      <c r="EQ3336"/>
    </row>
    <row r="3337" spans="2:147" s="9" customFormat="1" x14ac:dyDescent="0.2">
      <c r="B3337"/>
      <c r="C3337"/>
      <c r="D3337" s="65"/>
      <c r="E3337" s="65"/>
      <c r="F3337" s="8"/>
      <c r="G3337" s="241"/>
      <c r="H3337" s="242"/>
      <c r="I3337"/>
      <c r="J3337"/>
      <c r="K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/>
      <c r="EH3337"/>
      <c r="EI3337"/>
      <c r="EJ3337"/>
      <c r="EK3337"/>
      <c r="EL3337"/>
      <c r="EM3337"/>
      <c r="EN3337"/>
      <c r="EO3337"/>
      <c r="EP3337"/>
      <c r="EQ3337"/>
    </row>
    <row r="3338" spans="2:147" s="9" customFormat="1" x14ac:dyDescent="0.2">
      <c r="B3338"/>
      <c r="C3338"/>
      <c r="D3338" s="65"/>
      <c r="E3338" s="65"/>
      <c r="F3338" s="8"/>
      <c r="G3338" s="241"/>
      <c r="H3338" s="242"/>
      <c r="I3338"/>
      <c r="J3338"/>
      <c r="K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/>
      <c r="EH3338"/>
      <c r="EI3338"/>
      <c r="EJ3338"/>
      <c r="EK3338"/>
      <c r="EL3338"/>
      <c r="EM3338"/>
      <c r="EN3338"/>
      <c r="EO3338"/>
      <c r="EP3338"/>
      <c r="EQ3338"/>
    </row>
    <row r="3339" spans="2:147" s="9" customFormat="1" x14ac:dyDescent="0.2">
      <c r="B3339"/>
      <c r="C3339"/>
      <c r="D3339" s="65"/>
      <c r="E3339" s="65"/>
      <c r="F3339" s="8"/>
      <c r="G3339" s="241"/>
      <c r="H3339" s="242"/>
      <c r="I3339"/>
      <c r="J3339"/>
      <c r="K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/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/>
      <c r="EH3339"/>
      <c r="EI3339"/>
      <c r="EJ3339"/>
      <c r="EK3339"/>
      <c r="EL3339"/>
      <c r="EM3339"/>
      <c r="EN3339"/>
      <c r="EO3339"/>
      <c r="EP3339"/>
      <c r="EQ3339"/>
    </row>
    <row r="3340" spans="2:147" s="9" customFormat="1" x14ac:dyDescent="0.2">
      <c r="B3340"/>
      <c r="C3340"/>
      <c r="D3340" s="65"/>
      <c r="E3340" s="65"/>
      <c r="F3340" s="8"/>
      <c r="G3340" s="241"/>
      <c r="H3340" s="242"/>
      <c r="I3340"/>
      <c r="J3340"/>
      <c r="K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/>
      <c r="EH3340"/>
      <c r="EI3340"/>
      <c r="EJ3340"/>
      <c r="EK3340"/>
      <c r="EL3340"/>
      <c r="EM3340"/>
      <c r="EN3340"/>
      <c r="EO3340"/>
      <c r="EP3340"/>
      <c r="EQ3340"/>
    </row>
    <row r="3341" spans="2:147" s="9" customFormat="1" x14ac:dyDescent="0.2">
      <c r="B3341"/>
      <c r="C3341"/>
      <c r="D3341" s="65"/>
      <c r="E3341" s="65"/>
      <c r="F3341" s="8"/>
      <c r="G3341" s="241"/>
      <c r="H3341" s="242"/>
      <c r="I3341"/>
      <c r="J3341"/>
      <c r="K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/>
      <c r="EH3341"/>
      <c r="EI3341"/>
      <c r="EJ3341"/>
      <c r="EK3341"/>
      <c r="EL3341"/>
      <c r="EM3341"/>
      <c r="EN3341"/>
      <c r="EO3341"/>
      <c r="EP3341"/>
      <c r="EQ3341"/>
    </row>
    <row r="3342" spans="2:147" s="9" customFormat="1" x14ac:dyDescent="0.2">
      <c r="B3342"/>
      <c r="C3342"/>
      <c r="D3342" s="65"/>
      <c r="E3342" s="65"/>
      <c r="F3342" s="8"/>
      <c r="G3342" s="241"/>
      <c r="H3342" s="242"/>
      <c r="I3342"/>
      <c r="J3342"/>
      <c r="K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  <c r="DE3342"/>
      <c r="DF3342"/>
      <c r="DG3342"/>
      <c r="DH3342"/>
      <c r="DI3342"/>
      <c r="DJ3342"/>
      <c r="DK3342"/>
      <c r="DL3342"/>
      <c r="DM3342"/>
      <c r="DN3342"/>
      <c r="DO3342"/>
      <c r="DP3342"/>
      <c r="DQ3342"/>
      <c r="DR3342"/>
      <c r="DS3342"/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/>
      <c r="EI3342"/>
      <c r="EJ3342"/>
      <c r="EK3342"/>
      <c r="EL3342"/>
      <c r="EM3342"/>
      <c r="EN3342"/>
      <c r="EO3342"/>
      <c r="EP3342"/>
      <c r="EQ3342"/>
    </row>
    <row r="3343" spans="2:147" s="9" customFormat="1" x14ac:dyDescent="0.2">
      <c r="B3343"/>
      <c r="C3343"/>
      <c r="D3343" s="65"/>
      <c r="E3343" s="65"/>
      <c r="F3343" s="8"/>
      <c r="G3343" s="241"/>
      <c r="H3343" s="242"/>
      <c r="I3343"/>
      <c r="J3343"/>
      <c r="K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/>
      <c r="EH3343"/>
      <c r="EI3343"/>
      <c r="EJ3343"/>
      <c r="EK3343"/>
      <c r="EL3343"/>
      <c r="EM3343"/>
      <c r="EN3343"/>
      <c r="EO3343"/>
      <c r="EP3343"/>
      <c r="EQ3343"/>
    </row>
    <row r="3344" spans="2:147" s="9" customFormat="1" x14ac:dyDescent="0.2">
      <c r="B3344"/>
      <c r="C3344"/>
      <c r="D3344" s="65"/>
      <c r="E3344" s="65"/>
      <c r="F3344" s="8"/>
      <c r="G3344" s="241"/>
      <c r="H3344" s="242"/>
      <c r="I3344"/>
      <c r="J3344"/>
      <c r="K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/>
      <c r="ED3344"/>
      <c r="EE3344"/>
      <c r="EF3344"/>
      <c r="EG3344"/>
      <c r="EH3344"/>
      <c r="EI3344"/>
      <c r="EJ3344"/>
      <c r="EK3344"/>
      <c r="EL3344"/>
      <c r="EM3344"/>
      <c r="EN3344"/>
      <c r="EO3344"/>
      <c r="EP3344"/>
      <c r="EQ3344"/>
    </row>
    <row r="3345" spans="2:147" s="9" customFormat="1" x14ac:dyDescent="0.2">
      <c r="B3345"/>
      <c r="C3345"/>
      <c r="D3345" s="65"/>
      <c r="E3345" s="65"/>
      <c r="F3345" s="8"/>
      <c r="G3345" s="241"/>
      <c r="H3345" s="242"/>
      <c r="I3345"/>
      <c r="J3345"/>
      <c r="K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  <c r="DE3345"/>
      <c r="DF3345"/>
      <c r="DG3345"/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/>
      <c r="EI3345"/>
      <c r="EJ3345"/>
      <c r="EK3345"/>
      <c r="EL3345"/>
      <c r="EM3345"/>
      <c r="EN3345"/>
      <c r="EO3345"/>
      <c r="EP3345"/>
      <c r="EQ3345"/>
    </row>
    <row r="3346" spans="2:147" s="9" customFormat="1" x14ac:dyDescent="0.2">
      <c r="B3346"/>
      <c r="C3346"/>
      <c r="D3346" s="65"/>
      <c r="E3346" s="65"/>
      <c r="F3346" s="8"/>
      <c r="G3346" s="241"/>
      <c r="H3346" s="242"/>
      <c r="I3346"/>
      <c r="J3346"/>
      <c r="K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  <c r="DE3346"/>
      <c r="DF3346"/>
      <c r="DG3346"/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/>
      <c r="EH3346"/>
      <c r="EI3346"/>
      <c r="EJ3346"/>
      <c r="EK3346"/>
      <c r="EL3346"/>
      <c r="EM3346"/>
      <c r="EN3346"/>
      <c r="EO3346"/>
      <c r="EP3346"/>
      <c r="EQ3346"/>
    </row>
    <row r="3347" spans="2:147" s="9" customFormat="1" x14ac:dyDescent="0.2">
      <c r="B3347"/>
      <c r="C3347"/>
      <c r="D3347" s="65"/>
      <c r="E3347" s="65"/>
      <c r="F3347" s="8"/>
      <c r="G3347" s="241"/>
      <c r="H3347" s="242"/>
      <c r="I3347"/>
      <c r="J3347"/>
      <c r="K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/>
      <c r="EH3347"/>
      <c r="EI3347"/>
      <c r="EJ3347"/>
      <c r="EK3347"/>
      <c r="EL3347"/>
      <c r="EM3347"/>
      <c r="EN3347"/>
      <c r="EO3347"/>
      <c r="EP3347"/>
      <c r="EQ3347"/>
    </row>
    <row r="3348" spans="2:147" s="9" customFormat="1" x14ac:dyDescent="0.2">
      <c r="B3348"/>
      <c r="C3348"/>
      <c r="D3348" s="65"/>
      <c r="E3348" s="65"/>
      <c r="F3348" s="8"/>
      <c r="G3348" s="241"/>
      <c r="H3348" s="242"/>
      <c r="I3348"/>
      <c r="J3348"/>
      <c r="K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/>
      <c r="EH3348"/>
      <c r="EI3348"/>
      <c r="EJ3348"/>
      <c r="EK3348"/>
      <c r="EL3348"/>
      <c r="EM3348"/>
      <c r="EN3348"/>
      <c r="EO3348"/>
      <c r="EP3348"/>
      <c r="EQ3348"/>
    </row>
    <row r="3349" spans="2:147" s="9" customFormat="1" x14ac:dyDescent="0.2">
      <c r="B3349"/>
      <c r="C3349"/>
      <c r="D3349" s="65"/>
      <c r="E3349" s="65"/>
      <c r="F3349" s="8"/>
      <c r="G3349" s="241"/>
      <c r="H3349" s="242"/>
      <c r="I3349"/>
      <c r="J3349"/>
      <c r="K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/>
      <c r="EI3349"/>
      <c r="EJ3349"/>
      <c r="EK3349"/>
      <c r="EL3349"/>
      <c r="EM3349"/>
      <c r="EN3349"/>
      <c r="EO3349"/>
      <c r="EP3349"/>
      <c r="EQ3349"/>
    </row>
    <row r="3350" spans="2:147" s="9" customFormat="1" x14ac:dyDescent="0.2">
      <c r="B3350"/>
      <c r="C3350"/>
      <c r="D3350" s="65"/>
      <c r="E3350" s="65"/>
      <c r="F3350" s="8"/>
      <c r="G3350" s="241"/>
      <c r="H3350" s="242"/>
      <c r="I3350"/>
      <c r="J3350"/>
      <c r="K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/>
      <c r="DF3350"/>
      <c r="DG3350"/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/>
      <c r="EH3350"/>
      <c r="EI3350"/>
      <c r="EJ3350"/>
      <c r="EK3350"/>
      <c r="EL3350"/>
      <c r="EM3350"/>
      <c r="EN3350"/>
      <c r="EO3350"/>
      <c r="EP3350"/>
      <c r="EQ3350"/>
    </row>
    <row r="3351" spans="2:147" s="9" customFormat="1" x14ac:dyDescent="0.2">
      <c r="B3351"/>
      <c r="C3351"/>
      <c r="D3351" s="65"/>
      <c r="E3351" s="65"/>
      <c r="F3351" s="8"/>
      <c r="G3351" s="241"/>
      <c r="H3351" s="242"/>
      <c r="I3351"/>
      <c r="J3351"/>
      <c r="K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/>
      <c r="EH3351"/>
      <c r="EI3351"/>
      <c r="EJ3351"/>
      <c r="EK3351"/>
      <c r="EL3351"/>
      <c r="EM3351"/>
      <c r="EN3351"/>
      <c r="EO3351"/>
      <c r="EP3351"/>
      <c r="EQ3351"/>
    </row>
    <row r="3352" spans="2:147" s="9" customFormat="1" x14ac:dyDescent="0.2">
      <c r="B3352"/>
      <c r="C3352"/>
      <c r="D3352" s="65"/>
      <c r="E3352" s="65"/>
      <c r="F3352" s="8"/>
      <c r="G3352" s="241"/>
      <c r="H3352" s="242"/>
      <c r="I3352"/>
      <c r="J3352"/>
      <c r="K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/>
      <c r="DF3352"/>
      <c r="DG3352"/>
      <c r="DH3352"/>
      <c r="DI3352"/>
      <c r="DJ3352"/>
      <c r="DK3352"/>
      <c r="DL3352"/>
      <c r="DM3352"/>
      <c r="DN3352"/>
      <c r="DO3352"/>
      <c r="DP3352"/>
      <c r="DQ3352"/>
      <c r="DR3352"/>
      <c r="DS3352"/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/>
      <c r="EH3352"/>
      <c r="EI3352"/>
      <c r="EJ3352"/>
      <c r="EK3352"/>
      <c r="EL3352"/>
      <c r="EM3352"/>
      <c r="EN3352"/>
      <c r="EO3352"/>
      <c r="EP3352"/>
      <c r="EQ3352"/>
    </row>
    <row r="3353" spans="2:147" s="9" customFormat="1" x14ac:dyDescent="0.2">
      <c r="B3353"/>
      <c r="C3353"/>
      <c r="D3353" s="65"/>
      <c r="E3353" s="65"/>
      <c r="F3353" s="8"/>
      <c r="G3353" s="241"/>
      <c r="H3353" s="242"/>
      <c r="I3353"/>
      <c r="J3353"/>
      <c r="K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/>
      <c r="DJ3353"/>
      <c r="DK3353"/>
      <c r="DL3353"/>
      <c r="DM3353"/>
      <c r="DN3353"/>
      <c r="DO3353"/>
      <c r="DP3353"/>
      <c r="DQ3353"/>
      <c r="DR3353"/>
      <c r="DS3353"/>
      <c r="DT3353"/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/>
      <c r="EH3353"/>
      <c r="EI3353"/>
      <c r="EJ3353"/>
      <c r="EK3353"/>
      <c r="EL3353"/>
      <c r="EM3353"/>
      <c r="EN3353"/>
      <c r="EO3353"/>
      <c r="EP3353"/>
      <c r="EQ3353"/>
    </row>
    <row r="3354" spans="2:147" s="9" customFormat="1" x14ac:dyDescent="0.2">
      <c r="B3354"/>
      <c r="C3354"/>
      <c r="D3354" s="65"/>
      <c r="E3354" s="65"/>
      <c r="F3354" s="8"/>
      <c r="G3354" s="241"/>
      <c r="H3354" s="242"/>
      <c r="I3354"/>
      <c r="J3354"/>
      <c r="K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/>
      <c r="EH3354"/>
      <c r="EI3354"/>
      <c r="EJ3354"/>
      <c r="EK3354"/>
      <c r="EL3354"/>
      <c r="EM3354"/>
      <c r="EN3354"/>
      <c r="EO3354"/>
      <c r="EP3354"/>
      <c r="EQ3354"/>
    </row>
    <row r="3355" spans="2:147" s="9" customFormat="1" x14ac:dyDescent="0.2">
      <c r="B3355"/>
      <c r="C3355"/>
      <c r="D3355" s="65"/>
      <c r="E3355" s="65"/>
      <c r="F3355" s="8"/>
      <c r="G3355" s="241"/>
      <c r="H3355" s="242"/>
      <c r="I3355"/>
      <c r="J3355"/>
      <c r="K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/>
      <c r="EH3355"/>
      <c r="EI3355"/>
      <c r="EJ3355"/>
      <c r="EK3355"/>
      <c r="EL3355"/>
      <c r="EM3355"/>
      <c r="EN3355"/>
      <c r="EO3355"/>
      <c r="EP3355"/>
      <c r="EQ3355"/>
    </row>
    <row r="3356" spans="2:147" s="9" customFormat="1" x14ac:dyDescent="0.2">
      <c r="B3356"/>
      <c r="C3356"/>
      <c r="D3356" s="65"/>
      <c r="E3356" s="65"/>
      <c r="F3356" s="8"/>
      <c r="G3356" s="241"/>
      <c r="H3356" s="242"/>
      <c r="I3356"/>
      <c r="J3356"/>
      <c r="K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/>
      <c r="EK3356"/>
      <c r="EL3356"/>
      <c r="EM3356"/>
      <c r="EN3356"/>
      <c r="EO3356"/>
      <c r="EP3356"/>
      <c r="EQ3356"/>
    </row>
    <row r="3357" spans="2:147" s="9" customFormat="1" x14ac:dyDescent="0.2">
      <c r="B3357"/>
      <c r="C3357"/>
      <c r="D3357" s="65"/>
      <c r="E3357" s="65"/>
      <c r="F3357" s="8"/>
      <c r="G3357" s="241"/>
      <c r="H3357" s="242"/>
      <c r="I3357"/>
      <c r="J3357"/>
      <c r="K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/>
      <c r="EH3357"/>
      <c r="EI3357"/>
      <c r="EJ3357"/>
      <c r="EK3357"/>
      <c r="EL3357"/>
      <c r="EM3357"/>
      <c r="EN3357"/>
      <c r="EO3357"/>
      <c r="EP3357"/>
      <c r="EQ3357"/>
    </row>
    <row r="3358" spans="2:147" s="9" customFormat="1" x14ac:dyDescent="0.2">
      <c r="B3358"/>
      <c r="C3358"/>
      <c r="D3358" s="65"/>
      <c r="E3358" s="65"/>
      <c r="F3358" s="8"/>
      <c r="G3358" s="241"/>
      <c r="H3358" s="242"/>
      <c r="I3358"/>
      <c r="J3358"/>
      <c r="K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/>
      <c r="DL3358"/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/>
      <c r="EH3358"/>
      <c r="EI3358"/>
      <c r="EJ3358"/>
      <c r="EK3358"/>
      <c r="EL3358"/>
      <c r="EM3358"/>
      <c r="EN3358"/>
      <c r="EO3358"/>
      <c r="EP3358"/>
      <c r="EQ3358"/>
    </row>
    <row r="3359" spans="2:147" s="9" customFormat="1" x14ac:dyDescent="0.2">
      <c r="B3359"/>
      <c r="C3359"/>
      <c r="D3359" s="65"/>
      <c r="E3359" s="65"/>
      <c r="F3359" s="8"/>
      <c r="G3359" s="241"/>
      <c r="H3359" s="242"/>
      <c r="I3359"/>
      <c r="J3359"/>
      <c r="K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/>
      <c r="DR3359"/>
      <c r="DS3359"/>
      <c r="DT3359"/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/>
      <c r="EH3359"/>
      <c r="EI3359"/>
      <c r="EJ3359"/>
      <c r="EK3359"/>
      <c r="EL3359"/>
      <c r="EM3359"/>
      <c r="EN3359"/>
      <c r="EO3359"/>
      <c r="EP3359"/>
      <c r="EQ3359"/>
    </row>
    <row r="3360" spans="2:147" s="9" customFormat="1" x14ac:dyDescent="0.2">
      <c r="B3360"/>
      <c r="C3360"/>
      <c r="D3360" s="65"/>
      <c r="E3360" s="65"/>
      <c r="F3360" s="8"/>
      <c r="G3360" s="241"/>
      <c r="H3360" s="242"/>
      <c r="I3360"/>
      <c r="J3360"/>
      <c r="K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/>
      <c r="EH3360"/>
      <c r="EI3360"/>
      <c r="EJ3360"/>
      <c r="EK3360"/>
      <c r="EL3360"/>
      <c r="EM3360"/>
      <c r="EN3360"/>
      <c r="EO3360"/>
      <c r="EP3360"/>
      <c r="EQ3360"/>
    </row>
    <row r="3361" spans="2:147" s="9" customFormat="1" x14ac:dyDescent="0.2">
      <c r="B3361"/>
      <c r="C3361"/>
      <c r="D3361" s="65"/>
      <c r="E3361" s="65"/>
      <c r="F3361" s="8"/>
      <c r="G3361" s="241"/>
      <c r="H3361" s="242"/>
      <c r="I3361"/>
      <c r="J3361"/>
      <c r="K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/>
      <c r="EH3361"/>
      <c r="EI3361"/>
      <c r="EJ3361"/>
      <c r="EK3361"/>
      <c r="EL3361"/>
      <c r="EM3361"/>
      <c r="EN3361"/>
      <c r="EO3361"/>
      <c r="EP3361"/>
      <c r="EQ3361"/>
    </row>
    <row r="3362" spans="2:147" s="9" customFormat="1" x14ac:dyDescent="0.2">
      <c r="B3362"/>
      <c r="C3362"/>
      <c r="D3362" s="65"/>
      <c r="E3362" s="65"/>
      <c r="F3362" s="8"/>
      <c r="G3362" s="241"/>
      <c r="H3362" s="242"/>
      <c r="I3362"/>
      <c r="J3362"/>
      <c r="K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</row>
    <row r="3363" spans="2:147" s="9" customFormat="1" x14ac:dyDescent="0.2">
      <c r="B3363"/>
      <c r="C3363"/>
      <c r="D3363" s="65"/>
      <c r="E3363" s="65"/>
      <c r="F3363" s="8"/>
      <c r="G3363" s="241"/>
      <c r="H3363" s="242"/>
      <c r="I3363"/>
      <c r="J3363"/>
      <c r="K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/>
      <c r="EI3363"/>
      <c r="EJ3363"/>
      <c r="EK3363"/>
      <c r="EL3363"/>
      <c r="EM3363"/>
      <c r="EN3363"/>
      <c r="EO3363"/>
      <c r="EP3363"/>
      <c r="EQ3363"/>
    </row>
    <row r="3364" spans="2:147" s="9" customFormat="1" x14ac:dyDescent="0.2">
      <c r="B3364"/>
      <c r="C3364"/>
      <c r="D3364" s="65"/>
      <c r="E3364" s="65"/>
      <c r="F3364" s="8"/>
      <c r="G3364" s="241"/>
      <c r="H3364" s="242"/>
      <c r="I3364"/>
      <c r="J3364"/>
      <c r="K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/>
      <c r="EH3364"/>
      <c r="EI3364"/>
      <c r="EJ3364"/>
      <c r="EK3364"/>
      <c r="EL3364"/>
      <c r="EM3364"/>
      <c r="EN3364"/>
      <c r="EO3364"/>
      <c r="EP3364"/>
      <c r="EQ3364"/>
    </row>
    <row r="3365" spans="2:147" s="9" customFormat="1" x14ac:dyDescent="0.2">
      <c r="B3365"/>
      <c r="C3365"/>
      <c r="D3365" s="65"/>
      <c r="E3365" s="65"/>
      <c r="F3365" s="8"/>
      <c r="G3365" s="241"/>
      <c r="H3365" s="242"/>
      <c r="I3365"/>
      <c r="J3365"/>
      <c r="K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  <c r="DD3365"/>
      <c r="DE3365"/>
      <c r="DF3365"/>
      <c r="DG3365"/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/>
      <c r="EH3365"/>
      <c r="EI3365"/>
      <c r="EJ3365"/>
      <c r="EK3365"/>
      <c r="EL3365"/>
      <c r="EM3365"/>
      <c r="EN3365"/>
      <c r="EO3365"/>
      <c r="EP3365"/>
      <c r="EQ3365"/>
    </row>
    <row r="3366" spans="2:147" s="9" customFormat="1" x14ac:dyDescent="0.2">
      <c r="B3366"/>
      <c r="C3366"/>
      <c r="D3366" s="65"/>
      <c r="E3366" s="65"/>
      <c r="F3366" s="8"/>
      <c r="G3366" s="241"/>
      <c r="H3366" s="242"/>
      <c r="I3366"/>
      <c r="J3366"/>
      <c r="K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/>
      <c r="EM3366"/>
      <c r="EN3366"/>
      <c r="EO3366"/>
      <c r="EP3366"/>
      <c r="EQ3366"/>
    </row>
    <row r="3367" spans="2:147" s="9" customFormat="1" x14ac:dyDescent="0.2">
      <c r="B3367"/>
      <c r="C3367"/>
      <c r="D3367" s="65"/>
      <c r="E3367" s="65"/>
      <c r="F3367" s="8"/>
      <c r="G3367" s="241"/>
      <c r="H3367" s="242"/>
      <c r="I3367"/>
      <c r="J3367"/>
      <c r="K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/>
      <c r="EM3367"/>
      <c r="EN3367"/>
      <c r="EO3367"/>
      <c r="EP3367"/>
      <c r="EQ3367"/>
    </row>
    <row r="3368" spans="2:147" s="9" customFormat="1" x14ac:dyDescent="0.2">
      <c r="B3368"/>
      <c r="C3368"/>
      <c r="D3368" s="65"/>
      <c r="E3368" s="65"/>
      <c r="F3368" s="8"/>
      <c r="G3368" s="241"/>
      <c r="H3368" s="242"/>
      <c r="I3368"/>
      <c r="J3368"/>
      <c r="K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/>
      <c r="EH3368"/>
      <c r="EI3368"/>
      <c r="EJ3368"/>
      <c r="EK3368"/>
      <c r="EL3368"/>
      <c r="EM3368"/>
      <c r="EN3368"/>
      <c r="EO3368"/>
      <c r="EP3368"/>
      <c r="EQ3368"/>
    </row>
    <row r="3369" spans="2:147" s="9" customFormat="1" x14ac:dyDescent="0.2">
      <c r="B3369"/>
      <c r="C3369"/>
      <c r="D3369" s="65"/>
      <c r="E3369" s="65"/>
      <c r="F3369" s="8"/>
      <c r="G3369" s="241"/>
      <c r="H3369" s="242"/>
      <c r="I3369"/>
      <c r="J3369"/>
      <c r="K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  <c r="DE3369"/>
      <c r="DF3369"/>
      <c r="DG3369"/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/>
      <c r="EH3369"/>
      <c r="EI3369"/>
      <c r="EJ3369"/>
      <c r="EK3369"/>
      <c r="EL3369"/>
      <c r="EM3369"/>
      <c r="EN3369"/>
      <c r="EO3369"/>
      <c r="EP3369"/>
      <c r="EQ3369"/>
    </row>
    <row r="3370" spans="2:147" s="9" customFormat="1" x14ac:dyDescent="0.2">
      <c r="B3370"/>
      <c r="C3370"/>
      <c r="D3370" s="65"/>
      <c r="E3370" s="65"/>
      <c r="F3370" s="8"/>
      <c r="G3370" s="241"/>
      <c r="H3370" s="242"/>
      <c r="I3370"/>
      <c r="J3370"/>
      <c r="K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  <c r="DE3370"/>
      <c r="DF3370"/>
      <c r="DG3370"/>
      <c r="DH3370"/>
      <c r="DI3370"/>
      <c r="DJ3370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/>
      <c r="EH3370"/>
      <c r="EI3370"/>
      <c r="EJ3370"/>
      <c r="EK3370"/>
      <c r="EL3370"/>
      <c r="EM3370"/>
      <c r="EN3370"/>
      <c r="EO3370"/>
      <c r="EP3370"/>
      <c r="EQ3370"/>
    </row>
    <row r="3371" spans="2:147" s="9" customFormat="1" x14ac:dyDescent="0.2">
      <c r="B3371"/>
      <c r="C3371"/>
      <c r="D3371" s="65"/>
      <c r="E3371" s="65"/>
      <c r="F3371" s="8"/>
      <c r="G3371" s="241"/>
      <c r="H3371" s="242"/>
      <c r="I3371"/>
      <c r="J3371"/>
      <c r="K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  <c r="DE3371"/>
      <c r="DF3371"/>
      <c r="DG3371"/>
      <c r="DH3371"/>
      <c r="DI3371"/>
      <c r="DJ3371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/>
      <c r="EH3371"/>
      <c r="EI3371"/>
      <c r="EJ3371"/>
      <c r="EK3371"/>
      <c r="EL3371"/>
      <c r="EM3371"/>
      <c r="EN3371"/>
      <c r="EO3371"/>
      <c r="EP3371"/>
      <c r="EQ3371"/>
    </row>
    <row r="3372" spans="2:147" s="9" customFormat="1" x14ac:dyDescent="0.2">
      <c r="B3372"/>
      <c r="C3372"/>
      <c r="D3372" s="65"/>
      <c r="E3372" s="65"/>
      <c r="F3372" s="8"/>
      <c r="G3372" s="241"/>
      <c r="H3372" s="242"/>
      <c r="I3372"/>
      <c r="J3372"/>
      <c r="K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</row>
    <row r="3373" spans="2:147" s="9" customFormat="1" x14ac:dyDescent="0.2">
      <c r="B3373"/>
      <c r="C3373"/>
      <c r="D3373" s="65"/>
      <c r="E3373" s="65"/>
      <c r="F3373" s="8"/>
      <c r="G3373" s="241"/>
      <c r="H3373" s="242"/>
      <c r="I3373"/>
      <c r="J3373"/>
      <c r="K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/>
      <c r="EH3373"/>
      <c r="EI3373"/>
      <c r="EJ3373"/>
      <c r="EK3373"/>
      <c r="EL3373"/>
      <c r="EM3373"/>
      <c r="EN3373"/>
      <c r="EO3373"/>
      <c r="EP3373"/>
      <c r="EQ3373"/>
    </row>
    <row r="3374" spans="2:147" s="9" customFormat="1" x14ac:dyDescent="0.2">
      <c r="B3374"/>
      <c r="C3374"/>
      <c r="D3374" s="65"/>
      <c r="E3374" s="65"/>
      <c r="F3374" s="8"/>
      <c r="G3374" s="241"/>
      <c r="H3374" s="242"/>
      <c r="I3374"/>
      <c r="J3374"/>
      <c r="K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/>
      <c r="EI3374"/>
      <c r="EJ3374"/>
      <c r="EK3374"/>
      <c r="EL3374"/>
      <c r="EM3374"/>
      <c r="EN3374"/>
      <c r="EO3374"/>
      <c r="EP3374"/>
      <c r="EQ3374"/>
    </row>
    <row r="3375" spans="2:147" s="9" customFormat="1" x14ac:dyDescent="0.2">
      <c r="B3375"/>
      <c r="C3375"/>
      <c r="D3375" s="65"/>
      <c r="E3375" s="65"/>
      <c r="F3375" s="8"/>
      <c r="G3375" s="241"/>
      <c r="H3375" s="242"/>
      <c r="I3375"/>
      <c r="J3375"/>
      <c r="K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  <c r="DE3375"/>
      <c r="DF3375"/>
      <c r="DG3375"/>
      <c r="DH3375"/>
      <c r="DI3375"/>
      <c r="DJ3375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/>
      <c r="EH3375"/>
      <c r="EI3375"/>
      <c r="EJ3375"/>
      <c r="EK3375"/>
      <c r="EL3375"/>
      <c r="EM3375"/>
      <c r="EN3375"/>
      <c r="EO3375"/>
      <c r="EP3375"/>
      <c r="EQ3375"/>
    </row>
    <row r="3376" spans="2:147" s="9" customFormat="1" x14ac:dyDescent="0.2">
      <c r="B3376"/>
      <c r="C3376"/>
      <c r="D3376" s="65"/>
      <c r="E3376" s="65"/>
      <c r="F3376" s="8"/>
      <c r="G3376" s="241"/>
      <c r="H3376" s="242"/>
      <c r="I3376"/>
      <c r="J3376"/>
      <c r="K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  <c r="EP3376"/>
      <c r="EQ3376"/>
    </row>
    <row r="3377" spans="2:147" s="9" customFormat="1" x14ac:dyDescent="0.2">
      <c r="B3377"/>
      <c r="C3377"/>
      <c r="D3377" s="65"/>
      <c r="E3377" s="65"/>
      <c r="F3377" s="8"/>
      <c r="G3377" s="241"/>
      <c r="H3377" s="242"/>
      <c r="I3377"/>
      <c r="J3377"/>
      <c r="K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  <c r="DE3377"/>
      <c r="DF3377"/>
      <c r="DG3377"/>
      <c r="DH3377"/>
      <c r="DI3377"/>
      <c r="DJ3377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/>
      <c r="EI3377"/>
      <c r="EJ3377"/>
      <c r="EK3377"/>
      <c r="EL3377"/>
      <c r="EM3377"/>
      <c r="EN3377"/>
      <c r="EO3377"/>
      <c r="EP3377"/>
      <c r="EQ3377"/>
    </row>
    <row r="3378" spans="2:147" s="9" customFormat="1" x14ac:dyDescent="0.2">
      <c r="B3378"/>
      <c r="C3378"/>
      <c r="D3378" s="65"/>
      <c r="E3378" s="65"/>
      <c r="F3378" s="8"/>
      <c r="G3378" s="241"/>
      <c r="H3378" s="242"/>
      <c r="I3378"/>
      <c r="J3378"/>
      <c r="K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  <c r="DE3378"/>
      <c r="DF3378"/>
      <c r="DG3378"/>
      <c r="DH3378"/>
      <c r="DI3378"/>
      <c r="DJ3378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/>
      <c r="EI3378"/>
      <c r="EJ3378"/>
      <c r="EK3378"/>
      <c r="EL3378"/>
      <c r="EM3378"/>
      <c r="EN3378"/>
      <c r="EO3378"/>
      <c r="EP3378"/>
      <c r="EQ3378"/>
    </row>
    <row r="3379" spans="2:147" s="9" customFormat="1" x14ac:dyDescent="0.2">
      <c r="B3379"/>
      <c r="C3379"/>
      <c r="D3379" s="65"/>
      <c r="E3379" s="65"/>
      <c r="F3379" s="8"/>
      <c r="G3379" s="241"/>
      <c r="H3379" s="242"/>
      <c r="I3379"/>
      <c r="J3379"/>
      <c r="K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  <c r="EP3379"/>
      <c r="EQ3379"/>
    </row>
    <row r="3380" spans="2:147" s="9" customFormat="1" x14ac:dyDescent="0.2">
      <c r="B3380"/>
      <c r="C3380"/>
      <c r="D3380" s="65"/>
      <c r="E3380" s="65"/>
      <c r="F3380" s="8"/>
      <c r="G3380" s="241"/>
      <c r="H3380" s="242"/>
      <c r="I3380"/>
      <c r="J3380"/>
      <c r="K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/>
      <c r="EI3380"/>
      <c r="EJ3380"/>
      <c r="EK3380"/>
      <c r="EL3380"/>
      <c r="EM3380"/>
      <c r="EN3380"/>
      <c r="EO3380"/>
      <c r="EP3380"/>
      <c r="EQ3380"/>
    </row>
    <row r="3381" spans="2:147" s="9" customFormat="1" x14ac:dyDescent="0.2">
      <c r="B3381"/>
      <c r="C3381"/>
      <c r="D3381" s="65"/>
      <c r="E3381" s="65"/>
      <c r="F3381" s="8"/>
      <c r="G3381" s="241"/>
      <c r="H3381" s="242"/>
      <c r="I3381"/>
      <c r="J3381"/>
      <c r="K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  <c r="DL3381"/>
      <c r="DM3381"/>
      <c r="DN3381"/>
      <c r="DO3381"/>
      <c r="DP3381"/>
      <c r="DQ3381"/>
      <c r="DR3381"/>
      <c r="DS3381"/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/>
      <c r="EI3381"/>
      <c r="EJ3381"/>
      <c r="EK3381"/>
      <c r="EL3381"/>
      <c r="EM3381"/>
      <c r="EN3381"/>
      <c r="EO3381"/>
      <c r="EP3381"/>
      <c r="EQ3381"/>
    </row>
    <row r="3382" spans="2:147" s="9" customFormat="1" x14ac:dyDescent="0.2">
      <c r="B3382"/>
      <c r="C3382"/>
      <c r="D3382" s="65"/>
      <c r="E3382" s="65"/>
      <c r="F3382" s="8"/>
      <c r="G3382" s="241"/>
      <c r="H3382" s="242"/>
      <c r="I3382"/>
      <c r="J3382"/>
      <c r="K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/>
      <c r="EH3382"/>
      <c r="EI3382"/>
      <c r="EJ3382"/>
      <c r="EK3382"/>
      <c r="EL3382"/>
      <c r="EM3382"/>
      <c r="EN3382"/>
      <c r="EO3382"/>
      <c r="EP3382"/>
      <c r="EQ3382"/>
    </row>
    <row r="3383" spans="2:147" s="9" customFormat="1" x14ac:dyDescent="0.2">
      <c r="B3383"/>
      <c r="C3383"/>
      <c r="D3383" s="65"/>
      <c r="E3383" s="65"/>
      <c r="F3383" s="8"/>
      <c r="G3383" s="241"/>
      <c r="H3383" s="242"/>
      <c r="I3383"/>
      <c r="J3383"/>
      <c r="K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  <c r="DX3383"/>
      <c r="DY3383"/>
      <c r="DZ3383"/>
      <c r="EA3383"/>
      <c r="EB3383"/>
      <c r="EC3383"/>
      <c r="ED3383"/>
      <c r="EE3383"/>
      <c r="EF3383"/>
      <c r="EG3383"/>
      <c r="EH3383"/>
      <c r="EI3383"/>
      <c r="EJ3383"/>
      <c r="EK3383"/>
      <c r="EL3383"/>
      <c r="EM3383"/>
      <c r="EN3383"/>
      <c r="EO3383"/>
      <c r="EP3383"/>
      <c r="EQ3383"/>
    </row>
    <row r="3384" spans="2:147" s="9" customFormat="1" x14ac:dyDescent="0.2">
      <c r="B3384"/>
      <c r="C3384"/>
      <c r="D3384" s="65"/>
      <c r="E3384" s="65"/>
      <c r="F3384" s="8"/>
      <c r="G3384" s="241"/>
      <c r="H3384" s="242"/>
      <c r="I3384"/>
      <c r="J3384"/>
      <c r="K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/>
      <c r="EH3384"/>
      <c r="EI3384"/>
      <c r="EJ3384"/>
      <c r="EK3384"/>
      <c r="EL3384"/>
      <c r="EM3384"/>
      <c r="EN3384"/>
      <c r="EO3384"/>
      <c r="EP3384"/>
      <c r="EQ3384"/>
    </row>
    <row r="3385" spans="2:147" s="9" customFormat="1" x14ac:dyDescent="0.2">
      <c r="B3385"/>
      <c r="C3385"/>
      <c r="D3385" s="65"/>
      <c r="E3385" s="65"/>
      <c r="F3385" s="8"/>
      <c r="G3385" s="241"/>
      <c r="H3385" s="242"/>
      <c r="I3385"/>
      <c r="J3385"/>
      <c r="K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/>
      <c r="EH3385"/>
      <c r="EI3385"/>
      <c r="EJ3385"/>
      <c r="EK3385"/>
      <c r="EL3385"/>
      <c r="EM3385"/>
      <c r="EN3385"/>
      <c r="EO3385"/>
      <c r="EP3385"/>
      <c r="EQ3385"/>
    </row>
    <row r="3386" spans="2:147" s="9" customFormat="1" x14ac:dyDescent="0.2">
      <c r="B3386"/>
      <c r="C3386"/>
      <c r="D3386" s="65"/>
      <c r="E3386" s="65"/>
      <c r="F3386" s="8"/>
      <c r="G3386" s="241"/>
      <c r="H3386" s="242"/>
      <c r="I3386"/>
      <c r="J3386"/>
      <c r="K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  <c r="DL3386"/>
      <c r="DM3386"/>
      <c r="DN3386"/>
      <c r="DO3386"/>
      <c r="DP3386"/>
      <c r="DQ3386"/>
      <c r="DR3386"/>
      <c r="DS3386"/>
      <c r="DT3386"/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/>
      <c r="EI3386"/>
      <c r="EJ3386"/>
      <c r="EK3386"/>
      <c r="EL3386"/>
      <c r="EM3386"/>
      <c r="EN3386"/>
      <c r="EO3386"/>
      <c r="EP3386"/>
      <c r="EQ3386"/>
    </row>
    <row r="3387" spans="2:147" s="9" customFormat="1" x14ac:dyDescent="0.2">
      <c r="B3387"/>
      <c r="C3387"/>
      <c r="D3387" s="65"/>
      <c r="E3387" s="65"/>
      <c r="F3387" s="8"/>
      <c r="G3387" s="241"/>
      <c r="H3387" s="242"/>
      <c r="I3387"/>
      <c r="J3387"/>
      <c r="K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  <c r="DX3387"/>
      <c r="DY3387"/>
      <c r="DZ3387"/>
      <c r="EA3387"/>
      <c r="EB3387"/>
      <c r="EC3387"/>
      <c r="ED3387"/>
      <c r="EE3387"/>
      <c r="EF3387"/>
      <c r="EG3387"/>
      <c r="EH3387"/>
      <c r="EI3387"/>
      <c r="EJ3387"/>
      <c r="EK3387"/>
      <c r="EL3387"/>
      <c r="EM3387"/>
      <c r="EN3387"/>
      <c r="EO3387"/>
      <c r="EP3387"/>
      <c r="EQ3387"/>
    </row>
    <row r="3388" spans="2:147" s="9" customFormat="1" x14ac:dyDescent="0.2">
      <c r="B3388"/>
      <c r="C3388"/>
      <c r="D3388" s="65"/>
      <c r="E3388" s="65"/>
      <c r="F3388" s="8"/>
      <c r="G3388" s="241"/>
      <c r="H3388" s="242"/>
      <c r="I3388"/>
      <c r="J3388"/>
      <c r="K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/>
      <c r="EB3388"/>
      <c r="EC3388"/>
      <c r="ED3388"/>
      <c r="EE3388"/>
      <c r="EF3388"/>
      <c r="EG3388"/>
      <c r="EH3388"/>
      <c r="EI3388"/>
      <c r="EJ3388"/>
      <c r="EK3388"/>
      <c r="EL3388"/>
      <c r="EM3388"/>
      <c r="EN3388"/>
      <c r="EO3388"/>
      <c r="EP3388"/>
      <c r="EQ3388"/>
    </row>
    <row r="3389" spans="2:147" s="9" customFormat="1" x14ac:dyDescent="0.2">
      <c r="B3389"/>
      <c r="C3389"/>
      <c r="D3389" s="65"/>
      <c r="E3389" s="65"/>
      <c r="F3389" s="8"/>
      <c r="G3389" s="241"/>
      <c r="H3389" s="242"/>
      <c r="I3389"/>
      <c r="J3389"/>
      <c r="K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  <c r="DL3389"/>
      <c r="DM3389"/>
      <c r="DN3389"/>
      <c r="DO3389"/>
      <c r="DP3389"/>
      <c r="DQ3389"/>
      <c r="DR3389"/>
      <c r="DS3389"/>
      <c r="DT3389"/>
      <c r="DU3389"/>
      <c r="DV3389"/>
      <c r="DW3389"/>
      <c r="DX3389"/>
      <c r="DY3389"/>
      <c r="DZ3389"/>
      <c r="EA3389"/>
      <c r="EB3389"/>
      <c r="EC3389"/>
      <c r="ED3389"/>
      <c r="EE3389"/>
      <c r="EF3389"/>
      <c r="EG3389"/>
      <c r="EH3389"/>
      <c r="EI3389"/>
      <c r="EJ3389"/>
      <c r="EK3389"/>
      <c r="EL3389"/>
      <c r="EM3389"/>
      <c r="EN3389"/>
      <c r="EO3389"/>
      <c r="EP3389"/>
      <c r="EQ3389"/>
    </row>
    <row r="3390" spans="2:147" s="9" customFormat="1" x14ac:dyDescent="0.2">
      <c r="B3390"/>
      <c r="C3390"/>
      <c r="D3390" s="65"/>
      <c r="E3390" s="65"/>
      <c r="F3390" s="8"/>
      <c r="G3390" s="241"/>
      <c r="H3390" s="242"/>
      <c r="I3390"/>
      <c r="J3390"/>
      <c r="K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/>
      <c r="EH3390"/>
      <c r="EI3390"/>
      <c r="EJ3390"/>
      <c r="EK3390"/>
      <c r="EL3390"/>
      <c r="EM3390"/>
      <c r="EN3390"/>
      <c r="EO3390"/>
      <c r="EP3390"/>
      <c r="EQ3390"/>
    </row>
    <row r="3391" spans="2:147" s="9" customFormat="1" x14ac:dyDescent="0.2">
      <c r="B3391"/>
      <c r="C3391"/>
      <c r="D3391" s="65"/>
      <c r="E3391" s="65"/>
      <c r="F3391" s="8"/>
      <c r="G3391" s="241"/>
      <c r="H3391" s="242"/>
      <c r="I3391"/>
      <c r="J3391"/>
      <c r="K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/>
      <c r="EH3391"/>
      <c r="EI3391"/>
      <c r="EJ3391"/>
      <c r="EK3391"/>
      <c r="EL3391"/>
      <c r="EM3391"/>
      <c r="EN3391"/>
      <c r="EO3391"/>
      <c r="EP3391"/>
      <c r="EQ3391"/>
    </row>
    <row r="3392" spans="2:147" s="9" customFormat="1" x14ac:dyDescent="0.2">
      <c r="B3392"/>
      <c r="C3392"/>
      <c r="D3392" s="65"/>
      <c r="E3392" s="65"/>
      <c r="F3392" s="8"/>
      <c r="G3392" s="241"/>
      <c r="H3392" s="242"/>
      <c r="I3392"/>
      <c r="J3392"/>
      <c r="K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/>
      <c r="EH3392"/>
      <c r="EI3392"/>
      <c r="EJ3392"/>
      <c r="EK3392"/>
      <c r="EL3392"/>
      <c r="EM3392"/>
      <c r="EN3392"/>
      <c r="EO3392"/>
      <c r="EP3392"/>
      <c r="EQ3392"/>
    </row>
    <row r="3393" spans="2:147" s="9" customFormat="1" x14ac:dyDescent="0.2">
      <c r="B3393"/>
      <c r="C3393"/>
      <c r="D3393" s="65"/>
      <c r="E3393" s="65"/>
      <c r="F3393" s="8"/>
      <c r="G3393" s="241"/>
      <c r="H3393" s="242"/>
      <c r="I3393"/>
      <c r="J3393"/>
      <c r="K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/>
      <c r="DX3393"/>
      <c r="DY3393"/>
      <c r="DZ3393"/>
      <c r="EA3393"/>
      <c r="EB3393"/>
      <c r="EC3393"/>
      <c r="ED3393"/>
      <c r="EE3393"/>
      <c r="EF3393"/>
      <c r="EG3393"/>
      <c r="EH3393"/>
      <c r="EI3393"/>
      <c r="EJ3393"/>
      <c r="EK3393"/>
      <c r="EL3393"/>
      <c r="EM3393"/>
      <c r="EN3393"/>
      <c r="EO3393"/>
      <c r="EP3393"/>
      <c r="EQ3393"/>
    </row>
    <row r="3394" spans="2:147" s="9" customFormat="1" x14ac:dyDescent="0.2">
      <c r="B3394"/>
      <c r="C3394"/>
      <c r="D3394" s="65"/>
      <c r="E3394" s="65"/>
      <c r="F3394" s="8"/>
      <c r="G3394" s="241"/>
      <c r="H3394" s="242"/>
      <c r="I3394"/>
      <c r="J3394"/>
      <c r="K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/>
      <c r="EH3394"/>
      <c r="EI3394"/>
      <c r="EJ3394"/>
      <c r="EK3394"/>
      <c r="EL3394"/>
      <c r="EM3394"/>
      <c r="EN3394"/>
      <c r="EO3394"/>
      <c r="EP3394"/>
      <c r="EQ3394"/>
    </row>
    <row r="3395" spans="2:147" s="9" customFormat="1" x14ac:dyDescent="0.2">
      <c r="B3395"/>
      <c r="C3395"/>
      <c r="D3395" s="65"/>
      <c r="E3395" s="65"/>
      <c r="F3395" s="8"/>
      <c r="G3395" s="241"/>
      <c r="H3395" s="242"/>
      <c r="I3395"/>
      <c r="J3395"/>
      <c r="K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  <c r="DL3395"/>
      <c r="DM3395"/>
      <c r="DN3395"/>
      <c r="DO3395"/>
      <c r="DP3395"/>
      <c r="DQ3395"/>
      <c r="DR3395"/>
      <c r="DS3395"/>
      <c r="DT3395"/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/>
      <c r="EH3395"/>
      <c r="EI3395"/>
      <c r="EJ3395"/>
      <c r="EK3395"/>
      <c r="EL3395"/>
      <c r="EM3395"/>
      <c r="EN3395"/>
      <c r="EO3395"/>
      <c r="EP3395"/>
      <c r="EQ3395"/>
    </row>
    <row r="3396" spans="2:147" s="9" customFormat="1" x14ac:dyDescent="0.2">
      <c r="B3396"/>
      <c r="C3396"/>
      <c r="D3396" s="65"/>
      <c r="E3396" s="65"/>
      <c r="F3396" s="8"/>
      <c r="G3396" s="241"/>
      <c r="H3396" s="242"/>
      <c r="I3396"/>
      <c r="J3396"/>
      <c r="K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/>
      <c r="EH3396"/>
      <c r="EI3396"/>
      <c r="EJ3396"/>
      <c r="EK3396"/>
      <c r="EL3396"/>
      <c r="EM3396"/>
      <c r="EN3396"/>
      <c r="EO3396"/>
      <c r="EP3396"/>
      <c r="EQ3396"/>
    </row>
    <row r="3397" spans="2:147" s="9" customFormat="1" x14ac:dyDescent="0.2">
      <c r="B3397"/>
      <c r="C3397"/>
      <c r="D3397" s="65"/>
      <c r="E3397" s="65"/>
      <c r="F3397" s="8"/>
      <c r="G3397" s="241"/>
      <c r="H3397" s="242"/>
      <c r="I3397"/>
      <c r="J3397"/>
      <c r="K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/>
      <c r="EI3397"/>
      <c r="EJ3397"/>
      <c r="EK3397"/>
      <c r="EL3397"/>
      <c r="EM3397"/>
      <c r="EN3397"/>
      <c r="EO3397"/>
      <c r="EP3397"/>
      <c r="EQ3397"/>
    </row>
    <row r="3398" spans="2:147" s="9" customFormat="1" x14ac:dyDescent="0.2">
      <c r="B3398"/>
      <c r="C3398"/>
      <c r="D3398" s="65"/>
      <c r="E3398" s="65"/>
      <c r="F3398" s="8"/>
      <c r="G3398" s="241"/>
      <c r="H3398" s="242"/>
      <c r="I3398"/>
      <c r="J3398"/>
      <c r="K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/>
      <c r="EI3398"/>
      <c r="EJ3398"/>
      <c r="EK3398"/>
      <c r="EL3398"/>
      <c r="EM3398"/>
      <c r="EN3398"/>
      <c r="EO3398"/>
      <c r="EP3398"/>
      <c r="EQ3398"/>
    </row>
    <row r="3399" spans="2:147" s="9" customFormat="1" x14ac:dyDescent="0.2">
      <c r="B3399"/>
      <c r="C3399"/>
      <c r="D3399" s="65"/>
      <c r="E3399" s="65"/>
      <c r="F3399" s="8"/>
      <c r="G3399" s="241"/>
      <c r="H3399" s="242"/>
      <c r="I3399"/>
      <c r="J3399"/>
      <c r="K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/>
      <c r="EH3399"/>
      <c r="EI3399"/>
      <c r="EJ3399"/>
      <c r="EK3399"/>
      <c r="EL3399"/>
      <c r="EM3399"/>
      <c r="EN3399"/>
      <c r="EO3399"/>
      <c r="EP3399"/>
      <c r="EQ3399"/>
    </row>
    <row r="3400" spans="2:147" s="9" customFormat="1" x14ac:dyDescent="0.2">
      <c r="B3400"/>
      <c r="C3400"/>
      <c r="D3400" s="65"/>
      <c r="E3400" s="65"/>
      <c r="F3400" s="8"/>
      <c r="G3400" s="241"/>
      <c r="H3400" s="242"/>
      <c r="I3400"/>
      <c r="J3400"/>
      <c r="K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/>
      <c r="EI3400"/>
      <c r="EJ3400"/>
      <c r="EK3400"/>
      <c r="EL3400"/>
      <c r="EM3400"/>
      <c r="EN3400"/>
      <c r="EO3400"/>
      <c r="EP3400"/>
      <c r="EQ3400"/>
    </row>
    <row r="3401" spans="2:147" s="9" customFormat="1" x14ac:dyDescent="0.2">
      <c r="B3401"/>
      <c r="C3401"/>
      <c r="D3401" s="65"/>
      <c r="E3401" s="65"/>
      <c r="F3401" s="8"/>
      <c r="G3401" s="241"/>
      <c r="H3401" s="242"/>
      <c r="I3401"/>
      <c r="J3401"/>
      <c r="K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/>
      <c r="EI3401"/>
      <c r="EJ3401"/>
      <c r="EK3401"/>
      <c r="EL3401"/>
      <c r="EM3401"/>
      <c r="EN3401"/>
      <c r="EO3401"/>
      <c r="EP3401"/>
      <c r="EQ3401"/>
    </row>
    <row r="3402" spans="2:147" s="9" customFormat="1" x14ac:dyDescent="0.2">
      <c r="B3402"/>
      <c r="C3402"/>
      <c r="D3402" s="65"/>
      <c r="E3402" s="65"/>
      <c r="F3402" s="8"/>
      <c r="G3402" s="241"/>
      <c r="H3402" s="242"/>
      <c r="I3402"/>
      <c r="J3402"/>
      <c r="K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/>
      <c r="DZ3402"/>
      <c r="EA3402"/>
      <c r="EB3402"/>
      <c r="EC3402"/>
      <c r="ED3402"/>
      <c r="EE3402"/>
      <c r="EF3402"/>
      <c r="EG3402"/>
      <c r="EH3402"/>
      <c r="EI3402"/>
      <c r="EJ3402"/>
      <c r="EK3402"/>
      <c r="EL3402"/>
      <c r="EM3402"/>
      <c r="EN3402"/>
      <c r="EO3402"/>
      <c r="EP3402"/>
      <c r="EQ3402"/>
    </row>
    <row r="3403" spans="2:147" s="9" customFormat="1" x14ac:dyDescent="0.2">
      <c r="B3403"/>
      <c r="C3403"/>
      <c r="D3403" s="65"/>
      <c r="E3403" s="65"/>
      <c r="F3403" s="8"/>
      <c r="G3403" s="241"/>
      <c r="H3403" s="242"/>
      <c r="I3403"/>
      <c r="J3403"/>
      <c r="K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/>
      <c r="EC3403"/>
      <c r="ED3403"/>
      <c r="EE3403"/>
      <c r="EF3403"/>
      <c r="EG3403"/>
      <c r="EH3403"/>
      <c r="EI3403"/>
      <c r="EJ3403"/>
      <c r="EK3403"/>
      <c r="EL3403"/>
      <c r="EM3403"/>
      <c r="EN3403"/>
      <c r="EO3403"/>
      <c r="EP3403"/>
      <c r="EQ3403"/>
    </row>
    <row r="3404" spans="2:147" s="9" customFormat="1" x14ac:dyDescent="0.2">
      <c r="B3404"/>
      <c r="C3404"/>
      <c r="D3404" s="65"/>
      <c r="E3404" s="65"/>
      <c r="F3404" s="8"/>
      <c r="G3404" s="241"/>
      <c r="H3404" s="242"/>
      <c r="I3404"/>
      <c r="J3404"/>
      <c r="K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/>
      <c r="EI3404"/>
      <c r="EJ3404"/>
      <c r="EK3404"/>
      <c r="EL3404"/>
      <c r="EM3404"/>
      <c r="EN3404"/>
      <c r="EO3404"/>
      <c r="EP3404"/>
      <c r="EQ3404"/>
    </row>
    <row r="3405" spans="2:147" s="9" customFormat="1" x14ac:dyDescent="0.2">
      <c r="B3405"/>
      <c r="C3405"/>
      <c r="D3405" s="65"/>
      <c r="E3405" s="65"/>
      <c r="F3405" s="8"/>
      <c r="G3405" s="241"/>
      <c r="H3405" s="242"/>
      <c r="I3405"/>
      <c r="J3405"/>
      <c r="K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/>
      <c r="EI3405"/>
      <c r="EJ3405"/>
      <c r="EK3405"/>
      <c r="EL3405"/>
      <c r="EM3405"/>
      <c r="EN3405"/>
      <c r="EO3405"/>
      <c r="EP3405"/>
      <c r="EQ3405"/>
    </row>
    <row r="3406" spans="2:147" s="9" customFormat="1" x14ac:dyDescent="0.2">
      <c r="B3406"/>
      <c r="C3406"/>
      <c r="D3406" s="65"/>
      <c r="E3406" s="65"/>
      <c r="F3406" s="8"/>
      <c r="G3406" s="241"/>
      <c r="H3406" s="242"/>
      <c r="I3406"/>
      <c r="J3406"/>
      <c r="K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  <c r="DX3406"/>
      <c r="DY3406"/>
      <c r="DZ3406"/>
      <c r="EA3406"/>
      <c r="EB3406"/>
      <c r="EC3406"/>
      <c r="ED3406"/>
      <c r="EE3406"/>
      <c r="EF3406"/>
      <c r="EG3406"/>
      <c r="EH3406"/>
      <c r="EI3406"/>
      <c r="EJ3406"/>
      <c r="EK3406"/>
      <c r="EL3406"/>
      <c r="EM3406"/>
      <c r="EN3406"/>
      <c r="EO3406"/>
      <c r="EP3406"/>
      <c r="EQ3406"/>
    </row>
    <row r="3407" spans="2:147" s="9" customFormat="1" x14ac:dyDescent="0.2">
      <c r="B3407"/>
      <c r="C3407"/>
      <c r="D3407" s="65"/>
      <c r="E3407" s="65"/>
      <c r="F3407" s="8"/>
      <c r="G3407" s="241"/>
      <c r="H3407" s="242"/>
      <c r="I3407"/>
      <c r="J3407"/>
      <c r="K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  <c r="DE3407"/>
      <c r="DF3407"/>
      <c r="DG3407"/>
      <c r="DH3407"/>
      <c r="DI3407"/>
      <c r="DJ3407"/>
      <c r="DK3407"/>
      <c r="DL3407"/>
      <c r="DM3407"/>
      <c r="DN3407"/>
      <c r="DO3407"/>
      <c r="DP3407"/>
      <c r="DQ3407"/>
      <c r="DR3407"/>
      <c r="DS3407"/>
      <c r="DT3407"/>
      <c r="DU3407"/>
      <c r="DV3407"/>
      <c r="DW3407"/>
      <c r="DX3407"/>
      <c r="DY3407"/>
      <c r="DZ3407"/>
      <c r="EA3407"/>
      <c r="EB3407"/>
      <c r="EC3407"/>
      <c r="ED3407"/>
      <c r="EE3407"/>
      <c r="EF3407"/>
      <c r="EG3407"/>
      <c r="EH3407"/>
      <c r="EI3407"/>
      <c r="EJ3407"/>
      <c r="EK3407"/>
      <c r="EL3407"/>
      <c r="EM3407"/>
      <c r="EN3407"/>
      <c r="EO3407"/>
      <c r="EP3407"/>
      <c r="EQ3407"/>
    </row>
    <row r="3408" spans="2:147" s="9" customFormat="1" x14ac:dyDescent="0.2">
      <c r="B3408"/>
      <c r="C3408"/>
      <c r="D3408" s="65"/>
      <c r="E3408" s="65"/>
      <c r="F3408" s="8"/>
      <c r="G3408" s="241"/>
      <c r="H3408" s="242"/>
      <c r="I3408"/>
      <c r="J3408"/>
      <c r="K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  <c r="DE3408"/>
      <c r="DF3408"/>
      <c r="DG3408"/>
      <c r="DH3408"/>
      <c r="DI3408"/>
      <c r="DJ3408"/>
      <c r="DK3408"/>
      <c r="DL3408"/>
      <c r="DM3408"/>
      <c r="DN3408"/>
      <c r="DO3408"/>
      <c r="DP3408"/>
      <c r="DQ3408"/>
      <c r="DR3408"/>
      <c r="DS3408"/>
      <c r="DT3408"/>
      <c r="DU3408"/>
      <c r="DV3408"/>
      <c r="DW3408"/>
      <c r="DX3408"/>
      <c r="DY3408"/>
      <c r="DZ3408"/>
      <c r="EA3408"/>
      <c r="EB3408"/>
      <c r="EC3408"/>
      <c r="ED3408"/>
      <c r="EE3408"/>
      <c r="EF3408"/>
      <c r="EG3408"/>
      <c r="EH3408"/>
      <c r="EI3408"/>
      <c r="EJ3408"/>
      <c r="EK3408"/>
      <c r="EL3408"/>
      <c r="EM3408"/>
      <c r="EN3408"/>
      <c r="EO3408"/>
      <c r="EP3408"/>
      <c r="EQ3408"/>
    </row>
    <row r="3409" spans="2:147" s="9" customFormat="1" x14ac:dyDescent="0.2">
      <c r="B3409"/>
      <c r="C3409"/>
      <c r="D3409" s="65"/>
      <c r="E3409" s="65"/>
      <c r="F3409" s="8"/>
      <c r="G3409" s="241"/>
      <c r="H3409" s="242"/>
      <c r="I3409"/>
      <c r="J3409"/>
      <c r="K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  <c r="DE3409"/>
      <c r="DF3409"/>
      <c r="DG3409"/>
      <c r="DH3409"/>
      <c r="DI3409"/>
      <c r="DJ3409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/>
      <c r="EH3409"/>
      <c r="EI3409"/>
      <c r="EJ3409"/>
      <c r="EK3409"/>
      <c r="EL3409"/>
      <c r="EM3409"/>
      <c r="EN3409"/>
      <c r="EO3409"/>
      <c r="EP3409"/>
      <c r="EQ3409"/>
    </row>
    <row r="3410" spans="2:147" s="9" customFormat="1" x14ac:dyDescent="0.2">
      <c r="B3410"/>
      <c r="C3410"/>
      <c r="D3410" s="65"/>
      <c r="E3410" s="65"/>
      <c r="F3410" s="8"/>
      <c r="G3410" s="241"/>
      <c r="H3410" s="242"/>
      <c r="I3410"/>
      <c r="J3410"/>
      <c r="K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  <c r="DE3410"/>
      <c r="DF3410"/>
      <c r="DG3410"/>
      <c r="DH3410"/>
      <c r="DI3410"/>
      <c r="DJ3410"/>
      <c r="DK3410"/>
      <c r="DL3410"/>
      <c r="DM3410"/>
      <c r="DN3410"/>
      <c r="DO3410"/>
      <c r="DP3410"/>
      <c r="DQ3410"/>
      <c r="DR3410"/>
      <c r="DS3410"/>
      <c r="DT3410"/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/>
      <c r="EH3410"/>
      <c r="EI3410"/>
      <c r="EJ3410"/>
      <c r="EK3410"/>
      <c r="EL3410"/>
      <c r="EM3410"/>
      <c r="EN3410"/>
      <c r="EO3410"/>
      <c r="EP3410"/>
      <c r="EQ3410"/>
    </row>
    <row r="3411" spans="2:147" s="9" customFormat="1" x14ac:dyDescent="0.2">
      <c r="B3411"/>
      <c r="C3411"/>
      <c r="D3411" s="65"/>
      <c r="E3411" s="65"/>
      <c r="F3411" s="8"/>
      <c r="G3411" s="241"/>
      <c r="H3411" s="242"/>
      <c r="I3411"/>
      <c r="J3411"/>
      <c r="K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/>
      <c r="EH3411"/>
      <c r="EI3411"/>
      <c r="EJ3411"/>
      <c r="EK3411"/>
      <c r="EL3411"/>
      <c r="EM3411"/>
      <c r="EN3411"/>
      <c r="EO3411"/>
      <c r="EP3411"/>
      <c r="EQ3411"/>
    </row>
    <row r="3412" spans="2:147" s="9" customFormat="1" x14ac:dyDescent="0.2">
      <c r="B3412"/>
      <c r="C3412"/>
      <c r="D3412" s="65"/>
      <c r="E3412" s="65"/>
      <c r="F3412" s="8"/>
      <c r="G3412" s="241"/>
      <c r="H3412" s="242"/>
      <c r="I3412"/>
      <c r="J3412"/>
      <c r="K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  <c r="DX3412"/>
      <c r="DY3412"/>
      <c r="DZ3412"/>
      <c r="EA3412"/>
      <c r="EB3412"/>
      <c r="EC3412"/>
      <c r="ED3412"/>
      <c r="EE3412"/>
      <c r="EF3412"/>
      <c r="EG3412"/>
      <c r="EH3412"/>
      <c r="EI3412"/>
      <c r="EJ3412"/>
      <c r="EK3412"/>
      <c r="EL3412"/>
      <c r="EM3412"/>
      <c r="EN3412"/>
      <c r="EO3412"/>
      <c r="EP3412"/>
      <c r="EQ3412"/>
    </row>
    <row r="3413" spans="2:147" s="9" customFormat="1" x14ac:dyDescent="0.2">
      <c r="B3413"/>
      <c r="C3413"/>
      <c r="D3413" s="65"/>
      <c r="E3413" s="65"/>
      <c r="F3413" s="8"/>
      <c r="G3413" s="241"/>
      <c r="H3413" s="242"/>
      <c r="I3413"/>
      <c r="J3413"/>
      <c r="K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/>
      <c r="DL3413"/>
      <c r="DM3413"/>
      <c r="DN3413"/>
      <c r="DO3413"/>
      <c r="DP3413"/>
      <c r="DQ3413"/>
      <c r="DR3413"/>
      <c r="DS3413"/>
      <c r="DT3413"/>
      <c r="DU3413"/>
      <c r="DV3413"/>
      <c r="DW3413"/>
      <c r="DX3413"/>
      <c r="DY3413"/>
      <c r="DZ3413"/>
      <c r="EA3413"/>
      <c r="EB3413"/>
      <c r="EC3413"/>
      <c r="ED3413"/>
      <c r="EE3413"/>
      <c r="EF3413"/>
      <c r="EG3413"/>
      <c r="EH3413"/>
      <c r="EI3413"/>
      <c r="EJ3413"/>
      <c r="EK3413"/>
      <c r="EL3413"/>
      <c r="EM3413"/>
      <c r="EN3413"/>
      <c r="EO3413"/>
      <c r="EP3413"/>
      <c r="EQ3413"/>
    </row>
    <row r="3414" spans="2:147" s="9" customFormat="1" x14ac:dyDescent="0.2">
      <c r="B3414"/>
      <c r="C3414"/>
      <c r="D3414" s="65"/>
      <c r="E3414" s="65"/>
      <c r="F3414" s="8"/>
      <c r="G3414" s="241"/>
      <c r="H3414" s="242"/>
      <c r="I3414"/>
      <c r="J3414"/>
      <c r="K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/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/>
      <c r="EH3414"/>
      <c r="EI3414"/>
      <c r="EJ3414"/>
      <c r="EK3414"/>
      <c r="EL3414"/>
      <c r="EM3414"/>
      <c r="EN3414"/>
      <c r="EO3414"/>
      <c r="EP3414"/>
      <c r="EQ3414"/>
    </row>
    <row r="3415" spans="2:147" s="9" customFormat="1" x14ac:dyDescent="0.2">
      <c r="B3415"/>
      <c r="C3415"/>
      <c r="D3415" s="65"/>
      <c r="E3415" s="65"/>
      <c r="F3415" s="8"/>
      <c r="G3415" s="241"/>
      <c r="H3415" s="242"/>
      <c r="I3415"/>
      <c r="J3415"/>
      <c r="K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/>
      <c r="EH3415"/>
      <c r="EI3415"/>
      <c r="EJ3415"/>
      <c r="EK3415"/>
      <c r="EL3415"/>
      <c r="EM3415"/>
      <c r="EN3415"/>
      <c r="EO3415"/>
      <c r="EP3415"/>
      <c r="EQ3415"/>
    </row>
    <row r="3416" spans="2:147" s="9" customFormat="1" x14ac:dyDescent="0.2">
      <c r="B3416"/>
      <c r="C3416"/>
      <c r="D3416" s="65"/>
      <c r="E3416" s="65"/>
      <c r="F3416" s="8"/>
      <c r="G3416" s="241"/>
      <c r="H3416" s="242"/>
      <c r="I3416"/>
      <c r="J3416"/>
      <c r="K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/>
      <c r="EH3416"/>
      <c r="EI3416"/>
      <c r="EJ3416"/>
      <c r="EK3416"/>
      <c r="EL3416"/>
      <c r="EM3416"/>
      <c r="EN3416"/>
      <c r="EO3416"/>
      <c r="EP3416"/>
      <c r="EQ3416"/>
    </row>
    <row r="3417" spans="2:147" s="9" customFormat="1" x14ac:dyDescent="0.2">
      <c r="B3417"/>
      <c r="C3417"/>
      <c r="D3417" s="65"/>
      <c r="E3417" s="65"/>
      <c r="F3417" s="8"/>
      <c r="G3417" s="241"/>
      <c r="H3417" s="242"/>
      <c r="I3417"/>
      <c r="J3417"/>
      <c r="K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  <c r="DE3417"/>
      <c r="DF3417"/>
      <c r="DG3417"/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/>
      <c r="EH3417"/>
      <c r="EI3417"/>
      <c r="EJ3417"/>
      <c r="EK3417"/>
      <c r="EL3417"/>
      <c r="EM3417"/>
      <c r="EN3417"/>
      <c r="EO3417"/>
      <c r="EP3417"/>
      <c r="EQ3417"/>
    </row>
    <row r="3418" spans="2:147" s="9" customFormat="1" x14ac:dyDescent="0.2">
      <c r="B3418"/>
      <c r="C3418"/>
      <c r="D3418" s="65"/>
      <c r="E3418" s="65"/>
      <c r="F3418" s="8"/>
      <c r="G3418" s="241"/>
      <c r="H3418" s="242"/>
      <c r="I3418"/>
      <c r="J3418"/>
      <c r="K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/>
      <c r="EC3418"/>
      <c r="ED3418"/>
      <c r="EE3418"/>
      <c r="EF3418"/>
      <c r="EG3418"/>
      <c r="EH3418"/>
      <c r="EI3418"/>
      <c r="EJ3418"/>
      <c r="EK3418"/>
      <c r="EL3418"/>
      <c r="EM3418"/>
      <c r="EN3418"/>
      <c r="EO3418"/>
      <c r="EP3418"/>
      <c r="EQ3418"/>
    </row>
    <row r="3419" spans="2:147" s="9" customFormat="1" x14ac:dyDescent="0.2">
      <c r="B3419"/>
      <c r="C3419"/>
      <c r="D3419" s="65"/>
      <c r="E3419" s="65"/>
      <c r="F3419" s="8"/>
      <c r="G3419" s="241"/>
      <c r="H3419" s="242"/>
      <c r="I3419"/>
      <c r="J3419"/>
      <c r="K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  <c r="DE3419"/>
      <c r="DF3419"/>
      <c r="DG3419"/>
      <c r="DH3419"/>
      <c r="DI3419"/>
      <c r="DJ3419"/>
      <c r="DK3419"/>
      <c r="DL3419"/>
      <c r="DM3419"/>
      <c r="DN3419"/>
      <c r="DO3419"/>
      <c r="DP3419"/>
      <c r="DQ3419"/>
      <c r="DR3419"/>
      <c r="DS3419"/>
      <c r="DT3419"/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/>
      <c r="EH3419"/>
      <c r="EI3419"/>
      <c r="EJ3419"/>
      <c r="EK3419"/>
      <c r="EL3419"/>
      <c r="EM3419"/>
      <c r="EN3419"/>
      <c r="EO3419"/>
      <c r="EP3419"/>
      <c r="EQ3419"/>
    </row>
    <row r="3420" spans="2:147" s="9" customFormat="1" x14ac:dyDescent="0.2">
      <c r="B3420"/>
      <c r="C3420"/>
      <c r="D3420" s="65"/>
      <c r="E3420" s="65"/>
      <c r="F3420" s="8"/>
      <c r="G3420" s="241"/>
      <c r="H3420" s="242"/>
      <c r="I3420"/>
      <c r="J3420"/>
      <c r="K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/>
      <c r="EH3420"/>
      <c r="EI3420"/>
      <c r="EJ3420"/>
      <c r="EK3420"/>
      <c r="EL3420"/>
      <c r="EM3420"/>
      <c r="EN3420"/>
      <c r="EO3420"/>
      <c r="EP3420"/>
      <c r="EQ3420"/>
    </row>
    <row r="3421" spans="2:147" s="9" customFormat="1" x14ac:dyDescent="0.2">
      <c r="B3421"/>
      <c r="C3421"/>
      <c r="D3421" s="65"/>
      <c r="E3421" s="65"/>
      <c r="F3421" s="8"/>
      <c r="G3421" s="241"/>
      <c r="H3421" s="242"/>
      <c r="I3421"/>
      <c r="J3421"/>
      <c r="K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/>
      <c r="ED3421"/>
      <c r="EE3421"/>
      <c r="EF3421"/>
      <c r="EG3421"/>
      <c r="EH3421"/>
      <c r="EI3421"/>
      <c r="EJ3421"/>
      <c r="EK3421"/>
      <c r="EL3421"/>
      <c r="EM3421"/>
      <c r="EN3421"/>
      <c r="EO3421"/>
      <c r="EP3421"/>
      <c r="EQ3421"/>
    </row>
    <row r="3422" spans="2:147" s="9" customFormat="1" x14ac:dyDescent="0.2">
      <c r="B3422"/>
      <c r="C3422"/>
      <c r="D3422" s="65"/>
      <c r="E3422" s="65"/>
      <c r="F3422" s="8"/>
      <c r="G3422" s="241"/>
      <c r="H3422" s="242"/>
      <c r="I3422"/>
      <c r="J3422"/>
      <c r="K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/>
      <c r="EH3422"/>
      <c r="EI3422"/>
      <c r="EJ3422"/>
      <c r="EK3422"/>
      <c r="EL3422"/>
      <c r="EM3422"/>
      <c r="EN3422"/>
      <c r="EO3422"/>
      <c r="EP3422"/>
      <c r="EQ3422"/>
    </row>
    <row r="3423" spans="2:147" s="9" customFormat="1" x14ac:dyDescent="0.2">
      <c r="B3423"/>
      <c r="C3423"/>
      <c r="D3423" s="65"/>
      <c r="E3423" s="65"/>
      <c r="F3423" s="8"/>
      <c r="G3423" s="241"/>
      <c r="H3423" s="242"/>
      <c r="I3423"/>
      <c r="J3423"/>
      <c r="K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  <c r="DE3423"/>
      <c r="DF3423"/>
      <c r="DG3423"/>
      <c r="DH3423"/>
      <c r="DI3423"/>
      <c r="DJ3423"/>
      <c r="DK3423"/>
      <c r="DL3423"/>
      <c r="DM3423"/>
      <c r="DN3423"/>
      <c r="DO3423"/>
      <c r="DP3423"/>
      <c r="DQ3423"/>
      <c r="DR3423"/>
      <c r="DS3423"/>
      <c r="DT3423"/>
      <c r="DU3423"/>
      <c r="DV3423"/>
      <c r="DW3423"/>
      <c r="DX3423"/>
      <c r="DY3423"/>
      <c r="DZ3423"/>
      <c r="EA3423"/>
      <c r="EB3423"/>
      <c r="EC3423"/>
      <c r="ED3423"/>
      <c r="EE3423"/>
      <c r="EF3423"/>
      <c r="EG3423"/>
      <c r="EH3423"/>
      <c r="EI3423"/>
      <c r="EJ3423"/>
      <c r="EK3423"/>
      <c r="EL3423"/>
      <c r="EM3423"/>
      <c r="EN3423"/>
      <c r="EO3423"/>
      <c r="EP3423"/>
      <c r="EQ3423"/>
    </row>
    <row r="3424" spans="2:147" s="9" customFormat="1" x14ac:dyDescent="0.2">
      <c r="B3424"/>
      <c r="C3424"/>
      <c r="D3424" s="65"/>
      <c r="E3424" s="65"/>
      <c r="F3424" s="8"/>
      <c r="G3424" s="241"/>
      <c r="H3424" s="242"/>
      <c r="I3424"/>
      <c r="J3424"/>
      <c r="K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  <c r="DE3424"/>
      <c r="DF3424"/>
      <c r="DG3424"/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/>
      <c r="EH3424"/>
      <c r="EI3424"/>
      <c r="EJ3424"/>
      <c r="EK3424"/>
      <c r="EL3424"/>
      <c r="EM3424"/>
      <c r="EN3424"/>
      <c r="EO3424"/>
      <c r="EP3424"/>
      <c r="EQ3424"/>
    </row>
    <row r="3425" spans="2:147" s="9" customFormat="1" x14ac:dyDescent="0.2">
      <c r="B3425"/>
      <c r="C3425"/>
      <c r="D3425" s="65"/>
      <c r="E3425" s="65"/>
      <c r="F3425" s="8"/>
      <c r="G3425" s="241"/>
      <c r="H3425" s="242"/>
      <c r="I3425"/>
      <c r="J3425"/>
      <c r="K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  <c r="DE3425"/>
      <c r="DF3425"/>
      <c r="DG3425"/>
      <c r="DH3425"/>
      <c r="DI3425"/>
      <c r="DJ3425"/>
      <c r="DK3425"/>
      <c r="DL3425"/>
      <c r="DM3425"/>
      <c r="DN3425"/>
      <c r="DO3425"/>
      <c r="DP3425"/>
      <c r="DQ3425"/>
      <c r="DR3425"/>
      <c r="DS3425"/>
      <c r="DT3425"/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/>
      <c r="EH3425"/>
      <c r="EI3425"/>
      <c r="EJ3425"/>
      <c r="EK3425"/>
      <c r="EL3425"/>
      <c r="EM3425"/>
      <c r="EN3425"/>
      <c r="EO3425"/>
      <c r="EP3425"/>
      <c r="EQ3425"/>
    </row>
    <row r="3426" spans="2:147" s="9" customFormat="1" x14ac:dyDescent="0.2">
      <c r="B3426"/>
      <c r="C3426"/>
      <c r="D3426" s="65"/>
      <c r="E3426" s="65"/>
      <c r="F3426" s="8"/>
      <c r="G3426" s="241"/>
      <c r="H3426" s="242"/>
      <c r="I3426"/>
      <c r="J3426"/>
      <c r="K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/>
      <c r="EI3426"/>
      <c r="EJ3426"/>
      <c r="EK3426"/>
      <c r="EL3426"/>
      <c r="EM3426"/>
      <c r="EN3426"/>
      <c r="EO3426"/>
      <c r="EP3426"/>
      <c r="EQ3426"/>
    </row>
    <row r="3427" spans="2:147" s="9" customFormat="1" x14ac:dyDescent="0.2">
      <c r="B3427"/>
      <c r="C3427"/>
      <c r="D3427" s="65"/>
      <c r="E3427" s="65"/>
      <c r="F3427" s="8"/>
      <c r="G3427" s="241"/>
      <c r="H3427" s="242"/>
      <c r="I3427"/>
      <c r="J3427"/>
      <c r="K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  <c r="EM3427"/>
      <c r="EN3427"/>
      <c r="EO3427"/>
      <c r="EP3427"/>
      <c r="EQ3427"/>
    </row>
    <row r="3428" spans="2:147" s="9" customFormat="1" x14ac:dyDescent="0.2">
      <c r="B3428"/>
      <c r="C3428"/>
      <c r="D3428" s="65"/>
      <c r="E3428" s="65"/>
      <c r="F3428" s="8"/>
      <c r="G3428" s="241"/>
      <c r="H3428" s="242"/>
      <c r="I3428"/>
      <c r="J3428"/>
      <c r="K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/>
      <c r="EH3428"/>
      <c r="EI3428"/>
      <c r="EJ3428"/>
      <c r="EK3428"/>
      <c r="EL3428"/>
      <c r="EM3428"/>
      <c r="EN3428"/>
      <c r="EO3428"/>
      <c r="EP3428"/>
      <c r="EQ3428"/>
    </row>
    <row r="3429" spans="2:147" s="9" customFormat="1" x14ac:dyDescent="0.2">
      <c r="B3429"/>
      <c r="C3429"/>
      <c r="D3429" s="65"/>
      <c r="E3429" s="65"/>
      <c r="F3429" s="8"/>
      <c r="G3429" s="241"/>
      <c r="H3429" s="242"/>
      <c r="I3429"/>
      <c r="J3429"/>
      <c r="K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  <c r="DX3429"/>
      <c r="DY3429"/>
      <c r="DZ3429"/>
      <c r="EA3429"/>
      <c r="EB3429"/>
      <c r="EC3429"/>
      <c r="ED3429"/>
      <c r="EE3429"/>
      <c r="EF3429"/>
      <c r="EG3429"/>
      <c r="EH3429"/>
      <c r="EI3429"/>
      <c r="EJ3429"/>
      <c r="EK3429"/>
      <c r="EL3429"/>
      <c r="EM3429"/>
      <c r="EN3429"/>
      <c r="EO3429"/>
      <c r="EP3429"/>
      <c r="EQ3429"/>
    </row>
    <row r="3430" spans="2:147" s="9" customFormat="1" x14ac:dyDescent="0.2">
      <c r="B3430"/>
      <c r="C3430"/>
      <c r="D3430" s="65"/>
      <c r="E3430" s="65"/>
      <c r="F3430" s="8"/>
      <c r="G3430" s="241"/>
      <c r="H3430" s="242"/>
      <c r="I3430"/>
      <c r="J3430"/>
      <c r="K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  <c r="DE3430"/>
      <c r="DF3430"/>
      <c r="DG3430"/>
      <c r="DH3430"/>
      <c r="DI3430"/>
      <c r="DJ3430"/>
      <c r="DK3430"/>
      <c r="DL3430"/>
      <c r="DM3430"/>
      <c r="DN3430"/>
      <c r="DO3430"/>
      <c r="DP3430"/>
      <c r="DQ3430"/>
      <c r="DR3430"/>
      <c r="DS3430"/>
      <c r="DT3430"/>
      <c r="DU3430"/>
      <c r="DV3430"/>
      <c r="DW3430"/>
      <c r="DX3430"/>
      <c r="DY3430"/>
      <c r="DZ3430"/>
      <c r="EA3430"/>
      <c r="EB3430"/>
      <c r="EC3430"/>
      <c r="ED3430"/>
      <c r="EE3430"/>
      <c r="EF3430"/>
      <c r="EG3430"/>
      <c r="EH3430"/>
      <c r="EI3430"/>
      <c r="EJ3430"/>
      <c r="EK3430"/>
      <c r="EL3430"/>
      <c r="EM3430"/>
      <c r="EN3430"/>
      <c r="EO3430"/>
      <c r="EP3430"/>
      <c r="EQ3430"/>
    </row>
    <row r="3431" spans="2:147" s="9" customFormat="1" x14ac:dyDescent="0.2">
      <c r="B3431"/>
      <c r="C3431"/>
      <c r="D3431" s="65"/>
      <c r="E3431" s="65"/>
      <c r="F3431" s="8"/>
      <c r="G3431" s="241"/>
      <c r="H3431" s="242"/>
      <c r="I3431"/>
      <c r="J3431"/>
      <c r="K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  <c r="DE3431"/>
      <c r="DF3431"/>
      <c r="DG3431"/>
      <c r="DH3431"/>
      <c r="DI3431"/>
      <c r="DJ3431"/>
      <c r="DK3431"/>
      <c r="DL3431"/>
      <c r="DM3431"/>
      <c r="DN3431"/>
      <c r="DO3431"/>
      <c r="DP3431"/>
      <c r="DQ3431"/>
      <c r="DR3431"/>
      <c r="DS3431"/>
      <c r="DT3431"/>
      <c r="DU3431"/>
      <c r="DV3431"/>
      <c r="DW3431"/>
      <c r="DX3431"/>
      <c r="DY3431"/>
      <c r="DZ3431"/>
      <c r="EA3431"/>
      <c r="EB3431"/>
      <c r="EC3431"/>
      <c r="ED3431"/>
      <c r="EE3431"/>
      <c r="EF3431"/>
      <c r="EG3431"/>
      <c r="EH3431"/>
      <c r="EI3431"/>
      <c r="EJ3431"/>
      <c r="EK3431"/>
      <c r="EL3431"/>
      <c r="EM3431"/>
      <c r="EN3431"/>
      <c r="EO3431"/>
      <c r="EP3431"/>
      <c r="EQ3431"/>
    </row>
    <row r="3432" spans="2:147" s="9" customFormat="1" x14ac:dyDescent="0.2">
      <c r="B3432"/>
      <c r="C3432"/>
      <c r="D3432" s="65"/>
      <c r="E3432" s="65"/>
      <c r="F3432" s="8"/>
      <c r="G3432" s="241"/>
      <c r="H3432" s="242"/>
      <c r="I3432"/>
      <c r="J3432"/>
      <c r="K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/>
      <c r="EC3432"/>
      <c r="ED3432"/>
      <c r="EE3432"/>
      <c r="EF3432"/>
      <c r="EG3432"/>
      <c r="EH3432"/>
      <c r="EI3432"/>
      <c r="EJ3432"/>
      <c r="EK3432"/>
      <c r="EL3432"/>
      <c r="EM3432"/>
      <c r="EN3432"/>
      <c r="EO3432"/>
      <c r="EP3432"/>
      <c r="EQ3432"/>
    </row>
    <row r="3433" spans="2:147" s="9" customFormat="1" x14ac:dyDescent="0.2">
      <c r="B3433"/>
      <c r="C3433"/>
      <c r="D3433" s="65"/>
      <c r="E3433" s="65"/>
      <c r="F3433" s="8"/>
      <c r="G3433" s="241"/>
      <c r="H3433" s="242"/>
      <c r="I3433"/>
      <c r="J3433"/>
      <c r="K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/>
      <c r="EI3433"/>
      <c r="EJ3433"/>
      <c r="EK3433"/>
      <c r="EL3433"/>
      <c r="EM3433"/>
      <c r="EN3433"/>
      <c r="EO3433"/>
      <c r="EP3433"/>
      <c r="EQ3433"/>
    </row>
    <row r="3434" spans="2:147" s="9" customFormat="1" x14ac:dyDescent="0.2">
      <c r="B3434"/>
      <c r="C3434"/>
      <c r="D3434" s="65"/>
      <c r="E3434" s="65"/>
      <c r="F3434" s="8"/>
      <c r="G3434" s="241"/>
      <c r="H3434" s="242"/>
      <c r="I3434"/>
      <c r="J3434"/>
      <c r="K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/>
      <c r="EI3434"/>
      <c r="EJ3434"/>
      <c r="EK3434"/>
      <c r="EL3434"/>
      <c r="EM3434"/>
      <c r="EN3434"/>
      <c r="EO3434"/>
      <c r="EP3434"/>
      <c r="EQ3434"/>
    </row>
    <row r="3435" spans="2:147" s="9" customFormat="1" x14ac:dyDescent="0.2">
      <c r="B3435"/>
      <c r="C3435"/>
      <c r="D3435" s="65"/>
      <c r="E3435" s="65"/>
      <c r="F3435" s="8"/>
      <c r="G3435" s="241"/>
      <c r="H3435" s="242"/>
      <c r="I3435"/>
      <c r="J3435"/>
      <c r="K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  <c r="DE3435"/>
      <c r="DF3435"/>
      <c r="DG3435"/>
      <c r="DH3435"/>
      <c r="DI3435"/>
      <c r="DJ3435"/>
      <c r="DK3435"/>
      <c r="DL3435"/>
      <c r="DM3435"/>
      <c r="DN3435"/>
      <c r="DO3435"/>
      <c r="DP3435"/>
      <c r="DQ3435"/>
      <c r="DR3435"/>
      <c r="DS3435"/>
      <c r="DT3435"/>
      <c r="DU3435"/>
      <c r="DV3435"/>
      <c r="DW3435"/>
      <c r="DX3435"/>
      <c r="DY3435"/>
      <c r="DZ3435"/>
      <c r="EA3435"/>
      <c r="EB3435"/>
      <c r="EC3435"/>
      <c r="ED3435"/>
      <c r="EE3435"/>
      <c r="EF3435"/>
      <c r="EG3435"/>
      <c r="EH3435"/>
      <c r="EI3435"/>
      <c r="EJ3435"/>
      <c r="EK3435"/>
      <c r="EL3435"/>
      <c r="EM3435"/>
      <c r="EN3435"/>
      <c r="EO3435"/>
      <c r="EP3435"/>
      <c r="EQ3435"/>
    </row>
    <row r="3436" spans="2:147" s="9" customFormat="1" x14ac:dyDescent="0.2">
      <c r="B3436"/>
      <c r="C3436"/>
      <c r="D3436" s="65"/>
      <c r="E3436" s="65"/>
      <c r="F3436" s="8"/>
      <c r="G3436" s="241"/>
      <c r="H3436" s="242"/>
      <c r="I3436"/>
      <c r="J3436"/>
      <c r="K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  <c r="DE3436"/>
      <c r="DF3436"/>
      <c r="DG3436"/>
      <c r="DH3436"/>
      <c r="DI3436"/>
      <c r="DJ343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/>
      <c r="EC3436"/>
      <c r="ED3436"/>
      <c r="EE3436"/>
      <c r="EF3436"/>
      <c r="EG3436"/>
      <c r="EH3436"/>
      <c r="EI3436"/>
      <c r="EJ3436"/>
      <c r="EK3436"/>
      <c r="EL3436"/>
      <c r="EM3436"/>
      <c r="EN3436"/>
      <c r="EO3436"/>
      <c r="EP3436"/>
      <c r="EQ3436"/>
    </row>
    <row r="3437" spans="2:147" s="9" customFormat="1" x14ac:dyDescent="0.2">
      <c r="B3437"/>
      <c r="C3437"/>
      <c r="D3437" s="65"/>
      <c r="E3437" s="65"/>
      <c r="F3437" s="8"/>
      <c r="G3437" s="241"/>
      <c r="H3437" s="242"/>
      <c r="I3437"/>
      <c r="J3437"/>
      <c r="K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  <c r="DE3437"/>
      <c r="DF3437"/>
      <c r="DG3437"/>
      <c r="DH3437"/>
      <c r="DI3437"/>
      <c r="DJ3437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/>
      <c r="EC3437"/>
      <c r="ED3437"/>
      <c r="EE3437"/>
      <c r="EF3437"/>
      <c r="EG3437"/>
      <c r="EH3437"/>
      <c r="EI3437"/>
      <c r="EJ3437"/>
      <c r="EK3437"/>
      <c r="EL3437"/>
      <c r="EM3437"/>
      <c r="EN3437"/>
      <c r="EO3437"/>
      <c r="EP3437"/>
      <c r="EQ3437"/>
    </row>
    <row r="3438" spans="2:147" s="9" customFormat="1" x14ac:dyDescent="0.2">
      <c r="B3438"/>
      <c r="C3438"/>
      <c r="D3438" s="65"/>
      <c r="E3438" s="65"/>
      <c r="F3438" s="8"/>
      <c r="G3438" s="241"/>
      <c r="H3438" s="242"/>
      <c r="I3438"/>
      <c r="J3438"/>
      <c r="K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  <c r="DE3438"/>
      <c r="DF3438"/>
      <c r="DG3438"/>
      <c r="DH3438"/>
      <c r="DI3438"/>
      <c r="DJ3438"/>
      <c r="DK3438"/>
      <c r="DL3438"/>
      <c r="DM3438"/>
      <c r="DN3438"/>
      <c r="DO3438"/>
      <c r="DP3438"/>
      <c r="DQ3438"/>
      <c r="DR3438"/>
      <c r="DS3438"/>
      <c r="DT3438"/>
      <c r="DU3438"/>
      <c r="DV3438"/>
      <c r="DW3438"/>
      <c r="DX3438"/>
      <c r="DY3438"/>
      <c r="DZ3438"/>
      <c r="EA3438"/>
      <c r="EB3438"/>
      <c r="EC3438"/>
      <c r="ED3438"/>
      <c r="EE3438"/>
      <c r="EF3438"/>
      <c r="EG3438"/>
      <c r="EH3438"/>
      <c r="EI3438"/>
      <c r="EJ3438"/>
      <c r="EK3438"/>
      <c r="EL3438"/>
      <c r="EM3438"/>
      <c r="EN3438"/>
      <c r="EO3438"/>
      <c r="EP3438"/>
      <c r="EQ3438"/>
    </row>
    <row r="3439" spans="2:147" s="9" customFormat="1" x14ac:dyDescent="0.2">
      <c r="B3439"/>
      <c r="C3439"/>
      <c r="D3439" s="65"/>
      <c r="E3439" s="65"/>
      <c r="F3439" s="8"/>
      <c r="G3439" s="241"/>
      <c r="H3439" s="242"/>
      <c r="I3439"/>
      <c r="J3439"/>
      <c r="K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  <c r="DE3439"/>
      <c r="DF3439"/>
      <c r="DG3439"/>
      <c r="DH3439"/>
      <c r="DI3439"/>
      <c r="DJ3439"/>
      <c r="DK3439"/>
      <c r="DL3439"/>
      <c r="DM3439"/>
      <c r="DN3439"/>
      <c r="DO3439"/>
      <c r="DP3439"/>
      <c r="DQ3439"/>
      <c r="DR3439"/>
      <c r="DS3439"/>
      <c r="DT3439"/>
      <c r="DU3439"/>
      <c r="DV3439"/>
      <c r="DW3439"/>
      <c r="DX3439"/>
      <c r="DY3439"/>
      <c r="DZ3439"/>
      <c r="EA3439"/>
      <c r="EB3439"/>
      <c r="EC3439"/>
      <c r="ED3439"/>
      <c r="EE3439"/>
      <c r="EF3439"/>
      <c r="EG3439"/>
      <c r="EH3439"/>
      <c r="EI3439"/>
      <c r="EJ3439"/>
      <c r="EK3439"/>
      <c r="EL3439"/>
      <c r="EM3439"/>
      <c r="EN3439"/>
      <c r="EO3439"/>
      <c r="EP3439"/>
      <c r="EQ3439"/>
    </row>
    <row r="3440" spans="2:147" s="9" customFormat="1" x14ac:dyDescent="0.2">
      <c r="B3440"/>
      <c r="C3440"/>
      <c r="D3440" s="65"/>
      <c r="E3440" s="65"/>
      <c r="F3440" s="8"/>
      <c r="G3440" s="241"/>
      <c r="H3440" s="242"/>
      <c r="I3440"/>
      <c r="J3440"/>
      <c r="K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  <c r="DE3440"/>
      <c r="DF3440"/>
      <c r="DG3440"/>
      <c r="DH3440"/>
      <c r="DI3440"/>
      <c r="DJ3440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/>
      <c r="EI3440"/>
      <c r="EJ3440"/>
      <c r="EK3440"/>
      <c r="EL3440"/>
      <c r="EM3440"/>
      <c r="EN3440"/>
      <c r="EO3440"/>
      <c r="EP3440"/>
      <c r="EQ3440"/>
    </row>
    <row r="3441" spans="2:147" s="9" customFormat="1" x14ac:dyDescent="0.2">
      <c r="B3441"/>
      <c r="C3441"/>
      <c r="D3441" s="65"/>
      <c r="E3441" s="65"/>
      <c r="F3441" s="8"/>
      <c r="G3441" s="241"/>
      <c r="H3441" s="242"/>
      <c r="I3441"/>
      <c r="J3441"/>
      <c r="K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/>
      <c r="EK3441"/>
      <c r="EL3441"/>
      <c r="EM3441"/>
      <c r="EN3441"/>
      <c r="EO3441"/>
      <c r="EP3441"/>
      <c r="EQ3441"/>
    </row>
    <row r="3442" spans="2:147" s="9" customFormat="1" x14ac:dyDescent="0.2">
      <c r="B3442"/>
      <c r="C3442"/>
      <c r="D3442" s="65"/>
      <c r="E3442" s="65"/>
      <c r="F3442" s="8"/>
      <c r="G3442" s="241"/>
      <c r="H3442" s="242"/>
      <c r="I3442"/>
      <c r="J3442"/>
      <c r="K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/>
      <c r="EH3442"/>
      <c r="EI3442"/>
      <c r="EJ3442"/>
      <c r="EK3442"/>
      <c r="EL3442"/>
      <c r="EM3442"/>
      <c r="EN3442"/>
      <c r="EO3442"/>
      <c r="EP3442"/>
      <c r="EQ3442"/>
    </row>
    <row r="3443" spans="2:147" s="9" customFormat="1" x14ac:dyDescent="0.2">
      <c r="B3443"/>
      <c r="C3443"/>
      <c r="D3443" s="65"/>
      <c r="E3443" s="65"/>
      <c r="F3443" s="8"/>
      <c r="G3443" s="241"/>
      <c r="H3443" s="242"/>
      <c r="I3443"/>
      <c r="J3443"/>
      <c r="K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/>
      <c r="EI3443"/>
      <c r="EJ3443"/>
      <c r="EK3443"/>
      <c r="EL3443"/>
      <c r="EM3443"/>
      <c r="EN3443"/>
      <c r="EO3443"/>
      <c r="EP3443"/>
      <c r="EQ3443"/>
    </row>
    <row r="3444" spans="2:147" s="9" customFormat="1" x14ac:dyDescent="0.2">
      <c r="B3444"/>
      <c r="C3444"/>
      <c r="D3444" s="65"/>
      <c r="E3444" s="65"/>
      <c r="F3444" s="8"/>
      <c r="G3444" s="241"/>
      <c r="H3444" s="242"/>
      <c r="I3444"/>
      <c r="J3444"/>
      <c r="K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  <c r="DE3444"/>
      <c r="DF3444"/>
      <c r="DG3444"/>
      <c r="DH3444"/>
      <c r="DI3444"/>
      <c r="DJ3444"/>
      <c r="DK3444"/>
      <c r="DL3444"/>
      <c r="DM3444"/>
      <c r="DN3444"/>
      <c r="DO3444"/>
      <c r="DP3444"/>
      <c r="DQ3444"/>
      <c r="DR3444"/>
      <c r="DS3444"/>
      <c r="DT3444"/>
      <c r="DU3444"/>
      <c r="DV3444"/>
      <c r="DW3444"/>
      <c r="DX3444"/>
      <c r="DY3444"/>
      <c r="DZ3444"/>
      <c r="EA3444"/>
      <c r="EB3444"/>
      <c r="EC3444"/>
      <c r="ED3444"/>
      <c r="EE3444"/>
      <c r="EF3444"/>
      <c r="EG3444"/>
      <c r="EH3444"/>
      <c r="EI3444"/>
      <c r="EJ3444"/>
      <c r="EK3444"/>
      <c r="EL3444"/>
      <c r="EM3444"/>
      <c r="EN3444"/>
      <c r="EO3444"/>
      <c r="EP3444"/>
      <c r="EQ3444"/>
    </row>
    <row r="3445" spans="2:147" s="9" customFormat="1" x14ac:dyDescent="0.2">
      <c r="B3445"/>
      <c r="C3445"/>
      <c r="D3445" s="65"/>
      <c r="E3445" s="65"/>
      <c r="F3445" s="8"/>
      <c r="G3445" s="241"/>
      <c r="H3445" s="242"/>
      <c r="I3445"/>
      <c r="J3445"/>
      <c r="K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/>
      <c r="EI3445"/>
      <c r="EJ3445"/>
      <c r="EK3445"/>
      <c r="EL3445"/>
      <c r="EM3445"/>
      <c r="EN3445"/>
      <c r="EO3445"/>
      <c r="EP3445"/>
      <c r="EQ3445"/>
    </row>
    <row r="3446" spans="2:147" s="9" customFormat="1" x14ac:dyDescent="0.2">
      <c r="B3446"/>
      <c r="C3446"/>
      <c r="D3446" s="65"/>
      <c r="E3446" s="65"/>
      <c r="F3446" s="8"/>
      <c r="G3446" s="241"/>
      <c r="H3446" s="242"/>
      <c r="I3446"/>
      <c r="J3446"/>
      <c r="K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  <c r="DX3446"/>
      <c r="DY3446"/>
      <c r="DZ3446"/>
      <c r="EA3446"/>
      <c r="EB3446"/>
      <c r="EC3446"/>
      <c r="ED3446"/>
      <c r="EE3446"/>
      <c r="EF3446"/>
      <c r="EG3446"/>
      <c r="EH3446"/>
      <c r="EI3446"/>
      <c r="EJ3446"/>
      <c r="EK3446"/>
      <c r="EL3446"/>
      <c r="EM3446"/>
      <c r="EN3446"/>
      <c r="EO3446"/>
      <c r="EP3446"/>
      <c r="EQ3446"/>
    </row>
    <row r="3447" spans="2:147" s="9" customFormat="1" x14ac:dyDescent="0.2">
      <c r="B3447"/>
      <c r="C3447"/>
      <c r="D3447" s="65"/>
      <c r="E3447" s="65"/>
      <c r="F3447" s="8"/>
      <c r="G3447" s="241"/>
      <c r="H3447" s="242"/>
      <c r="I3447"/>
      <c r="J3447"/>
      <c r="K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/>
      <c r="EH3447"/>
      <c r="EI3447"/>
      <c r="EJ3447"/>
      <c r="EK3447"/>
      <c r="EL3447"/>
      <c r="EM3447"/>
      <c r="EN3447"/>
      <c r="EO3447"/>
      <c r="EP3447"/>
      <c r="EQ3447"/>
    </row>
    <row r="3448" spans="2:147" s="9" customFormat="1" x14ac:dyDescent="0.2">
      <c r="B3448"/>
      <c r="C3448"/>
      <c r="D3448" s="65"/>
      <c r="E3448" s="65"/>
      <c r="F3448" s="8"/>
      <c r="G3448" s="241"/>
      <c r="H3448" s="242"/>
      <c r="I3448"/>
      <c r="J3448"/>
      <c r="K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  <c r="ED3448"/>
      <c r="EE3448"/>
      <c r="EF3448"/>
      <c r="EG3448"/>
      <c r="EH3448"/>
      <c r="EI3448"/>
      <c r="EJ3448"/>
      <c r="EK3448"/>
      <c r="EL3448"/>
      <c r="EM3448"/>
      <c r="EN3448"/>
      <c r="EO3448"/>
      <c r="EP3448"/>
      <c r="EQ3448"/>
    </row>
    <row r="3449" spans="2:147" s="9" customFormat="1" x14ac:dyDescent="0.2">
      <c r="B3449"/>
      <c r="C3449"/>
      <c r="D3449" s="65"/>
      <c r="E3449" s="65"/>
      <c r="F3449" s="8"/>
      <c r="G3449" s="241"/>
      <c r="H3449" s="242"/>
      <c r="I3449"/>
      <c r="J3449"/>
      <c r="K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  <c r="DE3449"/>
      <c r="DF3449"/>
      <c r="DG3449"/>
      <c r="DH3449"/>
      <c r="DI3449"/>
      <c r="DJ3449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/>
      <c r="EH3449"/>
      <c r="EI3449"/>
      <c r="EJ3449"/>
      <c r="EK3449"/>
      <c r="EL3449"/>
      <c r="EM3449"/>
      <c r="EN3449"/>
      <c r="EO3449"/>
      <c r="EP3449"/>
      <c r="EQ3449"/>
    </row>
    <row r="3450" spans="2:147" s="9" customFormat="1" x14ac:dyDescent="0.2">
      <c r="B3450"/>
      <c r="C3450"/>
      <c r="D3450" s="65"/>
      <c r="E3450" s="65"/>
      <c r="F3450" s="8"/>
      <c r="G3450" s="241"/>
      <c r="H3450" s="242"/>
      <c r="I3450"/>
      <c r="J3450"/>
      <c r="K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/>
      <c r="EI3450"/>
      <c r="EJ3450"/>
      <c r="EK3450"/>
      <c r="EL3450"/>
      <c r="EM3450"/>
      <c r="EN3450"/>
      <c r="EO3450"/>
      <c r="EP3450"/>
      <c r="EQ3450"/>
    </row>
    <row r="3451" spans="2:147" s="9" customFormat="1" x14ac:dyDescent="0.2">
      <c r="B3451"/>
      <c r="C3451"/>
      <c r="D3451" s="65"/>
      <c r="E3451" s="65"/>
      <c r="F3451" s="8"/>
      <c r="G3451" s="241"/>
      <c r="H3451" s="242"/>
      <c r="I3451"/>
      <c r="J3451"/>
      <c r="K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/>
      <c r="DF3451"/>
      <c r="DG3451"/>
      <c r="DH3451"/>
      <c r="DI3451"/>
      <c r="DJ3451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  <c r="DX3451"/>
      <c r="DY3451"/>
      <c r="DZ3451"/>
      <c r="EA3451"/>
      <c r="EB3451"/>
      <c r="EC3451"/>
      <c r="ED3451"/>
      <c r="EE3451"/>
      <c r="EF3451"/>
      <c r="EG3451"/>
      <c r="EH3451"/>
      <c r="EI3451"/>
      <c r="EJ3451"/>
      <c r="EK3451"/>
      <c r="EL3451"/>
      <c r="EM3451"/>
      <c r="EN3451"/>
      <c r="EO3451"/>
      <c r="EP3451"/>
      <c r="EQ3451"/>
    </row>
    <row r="3452" spans="2:147" s="9" customFormat="1" x14ac:dyDescent="0.2">
      <c r="B3452"/>
      <c r="C3452"/>
      <c r="D3452" s="65"/>
      <c r="E3452" s="65"/>
      <c r="F3452" s="8"/>
      <c r="G3452" s="241"/>
      <c r="H3452" s="242"/>
      <c r="I3452"/>
      <c r="J3452"/>
      <c r="K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  <c r="DE3452"/>
      <c r="DF3452"/>
      <c r="DG3452"/>
      <c r="DH3452"/>
      <c r="DI3452"/>
      <c r="DJ3452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/>
      <c r="EC3452"/>
      <c r="ED3452"/>
      <c r="EE3452"/>
      <c r="EF3452"/>
      <c r="EG3452"/>
      <c r="EH3452"/>
      <c r="EI3452"/>
      <c r="EJ3452"/>
      <c r="EK3452"/>
      <c r="EL3452"/>
      <c r="EM3452"/>
      <c r="EN3452"/>
      <c r="EO3452"/>
      <c r="EP3452"/>
      <c r="EQ3452"/>
    </row>
    <row r="3453" spans="2:147" s="9" customFormat="1" x14ac:dyDescent="0.2">
      <c r="B3453"/>
      <c r="C3453"/>
      <c r="D3453" s="65"/>
      <c r="E3453" s="65"/>
      <c r="F3453" s="8"/>
      <c r="G3453" s="241"/>
      <c r="H3453" s="242"/>
      <c r="I3453"/>
      <c r="J3453"/>
      <c r="K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  <c r="DE3453"/>
      <c r="DF3453"/>
      <c r="DG3453"/>
      <c r="DH3453"/>
      <c r="DI3453"/>
      <c r="DJ3453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  <c r="DX3453"/>
      <c r="DY3453"/>
      <c r="DZ3453"/>
      <c r="EA3453"/>
      <c r="EB3453"/>
      <c r="EC3453"/>
      <c r="ED3453"/>
      <c r="EE3453"/>
      <c r="EF3453"/>
      <c r="EG3453"/>
      <c r="EH3453"/>
      <c r="EI3453"/>
      <c r="EJ3453"/>
      <c r="EK3453"/>
      <c r="EL3453"/>
      <c r="EM3453"/>
      <c r="EN3453"/>
      <c r="EO3453"/>
      <c r="EP3453"/>
      <c r="EQ3453"/>
    </row>
    <row r="3454" spans="2:147" s="9" customFormat="1" x14ac:dyDescent="0.2">
      <c r="B3454"/>
      <c r="C3454"/>
      <c r="D3454" s="65"/>
      <c r="E3454" s="65"/>
      <c r="F3454" s="8"/>
      <c r="G3454" s="241"/>
      <c r="H3454" s="242"/>
      <c r="I3454"/>
      <c r="J3454"/>
      <c r="K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  <c r="DE3454"/>
      <c r="DF3454"/>
      <c r="DG3454"/>
      <c r="DH3454"/>
      <c r="DI3454"/>
      <c r="DJ3454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/>
      <c r="EI3454"/>
      <c r="EJ3454"/>
      <c r="EK3454"/>
      <c r="EL3454"/>
      <c r="EM3454"/>
      <c r="EN3454"/>
      <c r="EO3454"/>
      <c r="EP3454"/>
      <c r="EQ3454"/>
    </row>
    <row r="3455" spans="2:147" s="9" customFormat="1" x14ac:dyDescent="0.2">
      <c r="B3455"/>
      <c r="C3455"/>
      <c r="D3455" s="65"/>
      <c r="E3455" s="65"/>
      <c r="F3455" s="8"/>
      <c r="G3455" s="241"/>
      <c r="H3455" s="242"/>
      <c r="I3455"/>
      <c r="J3455"/>
      <c r="K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  <c r="DE3455"/>
      <c r="DF3455"/>
      <c r="DG3455"/>
      <c r="DH3455"/>
      <c r="DI3455"/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/>
      <c r="EI3455"/>
      <c r="EJ3455"/>
      <c r="EK3455"/>
      <c r="EL3455"/>
      <c r="EM3455"/>
      <c r="EN3455"/>
      <c r="EO3455"/>
      <c r="EP3455"/>
      <c r="EQ3455"/>
    </row>
    <row r="3456" spans="2:147" s="9" customFormat="1" x14ac:dyDescent="0.2">
      <c r="B3456"/>
      <c r="C3456"/>
      <c r="D3456" s="65"/>
      <c r="E3456" s="65"/>
      <c r="F3456" s="8"/>
      <c r="G3456" s="241"/>
      <c r="H3456" s="242"/>
      <c r="I3456"/>
      <c r="J3456"/>
      <c r="K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  <c r="DE3456"/>
      <c r="DF3456"/>
      <c r="DG3456"/>
      <c r="DH3456"/>
      <c r="DI3456"/>
      <c r="DJ3456"/>
      <c r="DK3456"/>
      <c r="DL3456"/>
      <c r="DM3456"/>
      <c r="DN3456"/>
      <c r="DO3456"/>
      <c r="DP3456"/>
      <c r="DQ3456"/>
      <c r="DR3456"/>
      <c r="DS3456"/>
      <c r="DT3456"/>
      <c r="DU3456"/>
      <c r="DV3456"/>
      <c r="DW3456"/>
      <c r="DX3456"/>
      <c r="DY3456"/>
      <c r="DZ3456"/>
      <c r="EA3456"/>
      <c r="EB3456"/>
      <c r="EC3456"/>
      <c r="ED3456"/>
      <c r="EE3456"/>
      <c r="EF3456"/>
      <c r="EG3456"/>
      <c r="EH3456"/>
      <c r="EI3456"/>
      <c r="EJ3456"/>
      <c r="EK3456"/>
      <c r="EL3456"/>
      <c r="EM3456"/>
      <c r="EN3456"/>
      <c r="EO3456"/>
      <c r="EP3456"/>
      <c r="EQ3456"/>
    </row>
    <row r="3457" spans="2:147" s="9" customFormat="1" x14ac:dyDescent="0.2">
      <c r="B3457"/>
      <c r="C3457"/>
      <c r="D3457" s="65"/>
      <c r="E3457" s="65"/>
      <c r="F3457" s="8"/>
      <c r="G3457" s="241"/>
      <c r="H3457" s="242"/>
      <c r="I3457"/>
      <c r="J3457"/>
      <c r="K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  <c r="DE3457"/>
      <c r="DF3457"/>
      <c r="DG3457"/>
      <c r="DH3457"/>
      <c r="DI3457"/>
      <c r="DJ3457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/>
      <c r="EH3457"/>
      <c r="EI3457"/>
      <c r="EJ3457"/>
      <c r="EK3457"/>
      <c r="EL3457"/>
      <c r="EM3457"/>
      <c r="EN3457"/>
      <c r="EO3457"/>
      <c r="EP3457"/>
      <c r="EQ3457"/>
    </row>
    <row r="3458" spans="2:147" s="9" customFormat="1" x14ac:dyDescent="0.2">
      <c r="B3458"/>
      <c r="C3458"/>
      <c r="D3458" s="65"/>
      <c r="E3458" s="65"/>
      <c r="F3458" s="8"/>
      <c r="G3458" s="241"/>
      <c r="H3458" s="242"/>
      <c r="I3458"/>
      <c r="J3458"/>
      <c r="K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  <c r="DE3458"/>
      <c r="DF3458"/>
      <c r="DG3458"/>
      <c r="DH3458"/>
      <c r="DI3458"/>
      <c r="DJ3458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  <c r="DX3458"/>
      <c r="DY3458"/>
      <c r="DZ3458"/>
      <c r="EA3458"/>
      <c r="EB3458"/>
      <c r="EC3458"/>
      <c r="ED3458"/>
      <c r="EE3458"/>
      <c r="EF3458"/>
      <c r="EG3458"/>
      <c r="EH3458"/>
      <c r="EI3458"/>
      <c r="EJ3458"/>
      <c r="EK3458"/>
      <c r="EL3458"/>
      <c r="EM3458"/>
      <c r="EN3458"/>
      <c r="EO3458"/>
      <c r="EP3458"/>
      <c r="EQ3458"/>
    </row>
    <row r="3459" spans="2:147" s="9" customFormat="1" x14ac:dyDescent="0.2">
      <c r="B3459"/>
      <c r="C3459"/>
      <c r="D3459" s="65"/>
      <c r="E3459" s="65"/>
      <c r="F3459" s="8"/>
      <c r="G3459" s="241"/>
      <c r="H3459" s="242"/>
      <c r="I3459"/>
      <c r="J3459"/>
      <c r="K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  <c r="DE3459"/>
      <c r="DF3459"/>
      <c r="DG3459"/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  <c r="DX3459"/>
      <c r="DY3459"/>
      <c r="DZ3459"/>
      <c r="EA3459"/>
      <c r="EB3459"/>
      <c r="EC3459"/>
      <c r="ED3459"/>
      <c r="EE3459"/>
      <c r="EF3459"/>
      <c r="EG3459"/>
      <c r="EH3459"/>
      <c r="EI3459"/>
      <c r="EJ3459"/>
      <c r="EK3459"/>
      <c r="EL3459"/>
      <c r="EM3459"/>
      <c r="EN3459"/>
      <c r="EO3459"/>
      <c r="EP3459"/>
      <c r="EQ3459"/>
    </row>
    <row r="3460" spans="2:147" s="9" customFormat="1" x14ac:dyDescent="0.2">
      <c r="B3460"/>
      <c r="C3460"/>
      <c r="D3460" s="65"/>
      <c r="E3460" s="65"/>
      <c r="F3460" s="8"/>
      <c r="G3460" s="241"/>
      <c r="H3460" s="242"/>
      <c r="I3460"/>
      <c r="J3460"/>
      <c r="K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  <c r="DE3460"/>
      <c r="DF3460"/>
      <c r="DG3460"/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/>
      <c r="EH3460"/>
      <c r="EI3460"/>
      <c r="EJ3460"/>
      <c r="EK3460"/>
      <c r="EL3460"/>
      <c r="EM3460"/>
      <c r="EN3460"/>
      <c r="EO3460"/>
      <c r="EP3460"/>
      <c r="EQ3460"/>
    </row>
    <row r="3461" spans="2:147" s="9" customFormat="1" x14ac:dyDescent="0.2">
      <c r="B3461"/>
      <c r="C3461"/>
      <c r="D3461" s="65"/>
      <c r="E3461" s="65"/>
      <c r="F3461" s="8"/>
      <c r="G3461" s="241"/>
      <c r="H3461" s="242"/>
      <c r="I3461"/>
      <c r="J3461"/>
      <c r="K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/>
      <c r="EI3461"/>
      <c r="EJ3461"/>
      <c r="EK3461"/>
      <c r="EL3461"/>
      <c r="EM3461"/>
      <c r="EN3461"/>
      <c r="EO3461"/>
      <c r="EP3461"/>
      <c r="EQ3461"/>
    </row>
    <row r="3462" spans="2:147" s="9" customFormat="1" x14ac:dyDescent="0.2">
      <c r="B3462"/>
      <c r="C3462"/>
      <c r="D3462" s="65"/>
      <c r="E3462" s="65"/>
      <c r="F3462" s="8"/>
      <c r="G3462" s="241"/>
      <c r="H3462" s="242"/>
      <c r="I3462"/>
      <c r="J3462"/>
      <c r="K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/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/>
      <c r="EH3462"/>
      <c r="EI3462"/>
      <c r="EJ3462"/>
      <c r="EK3462"/>
      <c r="EL3462"/>
      <c r="EM3462"/>
      <c r="EN3462"/>
      <c r="EO3462"/>
      <c r="EP3462"/>
      <c r="EQ3462"/>
    </row>
    <row r="3463" spans="2:147" s="9" customFormat="1" x14ac:dyDescent="0.2">
      <c r="B3463"/>
      <c r="C3463"/>
      <c r="D3463" s="65"/>
      <c r="E3463" s="65"/>
      <c r="F3463" s="8"/>
      <c r="G3463" s="241"/>
      <c r="H3463" s="242"/>
      <c r="I3463"/>
      <c r="J3463"/>
      <c r="K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  <c r="DE3463"/>
      <c r="DF3463"/>
      <c r="DG3463"/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/>
      <c r="EI3463"/>
      <c r="EJ3463"/>
      <c r="EK3463"/>
      <c r="EL3463"/>
      <c r="EM3463"/>
      <c r="EN3463"/>
      <c r="EO3463"/>
      <c r="EP3463"/>
      <c r="EQ3463"/>
    </row>
    <row r="3464" spans="2:147" s="9" customFormat="1" x14ac:dyDescent="0.2">
      <c r="B3464"/>
      <c r="C3464"/>
      <c r="D3464" s="65"/>
      <c r="E3464" s="65"/>
      <c r="F3464" s="8"/>
      <c r="G3464" s="241"/>
      <c r="H3464" s="242"/>
      <c r="I3464"/>
      <c r="J3464"/>
      <c r="K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/>
      <c r="EH3464"/>
      <c r="EI3464"/>
      <c r="EJ3464"/>
      <c r="EK3464"/>
      <c r="EL3464"/>
      <c r="EM3464"/>
      <c r="EN3464"/>
      <c r="EO3464"/>
      <c r="EP3464"/>
      <c r="EQ3464"/>
    </row>
    <row r="3465" spans="2:147" s="9" customFormat="1" x14ac:dyDescent="0.2">
      <c r="B3465"/>
      <c r="C3465"/>
      <c r="D3465" s="65"/>
      <c r="E3465" s="65"/>
      <c r="F3465" s="8"/>
      <c r="G3465" s="241"/>
      <c r="H3465" s="242"/>
      <c r="I3465"/>
      <c r="J3465"/>
      <c r="K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/>
      <c r="EI3465"/>
      <c r="EJ3465"/>
      <c r="EK3465"/>
      <c r="EL3465"/>
      <c r="EM3465"/>
      <c r="EN3465"/>
      <c r="EO3465"/>
      <c r="EP3465"/>
      <c r="EQ3465"/>
    </row>
    <row r="3466" spans="2:147" s="9" customFormat="1" x14ac:dyDescent="0.2">
      <c r="B3466"/>
      <c r="C3466"/>
      <c r="D3466" s="65"/>
      <c r="E3466" s="65"/>
      <c r="F3466" s="8"/>
      <c r="G3466" s="241"/>
      <c r="H3466" s="242"/>
      <c r="I3466"/>
      <c r="J3466"/>
      <c r="K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  <c r="DL3466"/>
      <c r="DM3466"/>
      <c r="DN3466"/>
      <c r="DO3466"/>
      <c r="DP3466"/>
      <c r="DQ3466"/>
      <c r="DR3466"/>
      <c r="DS3466"/>
      <c r="DT3466"/>
      <c r="DU3466"/>
      <c r="DV3466"/>
      <c r="DW3466"/>
      <c r="DX3466"/>
      <c r="DY3466"/>
      <c r="DZ3466"/>
      <c r="EA3466"/>
      <c r="EB3466"/>
      <c r="EC3466"/>
      <c r="ED3466"/>
      <c r="EE3466"/>
      <c r="EF3466"/>
      <c r="EG3466"/>
      <c r="EH3466"/>
      <c r="EI3466"/>
      <c r="EJ3466"/>
      <c r="EK3466"/>
      <c r="EL3466"/>
      <c r="EM3466"/>
      <c r="EN3466"/>
      <c r="EO3466"/>
      <c r="EP3466"/>
      <c r="EQ3466"/>
    </row>
    <row r="3467" spans="2:147" s="9" customFormat="1" x14ac:dyDescent="0.2">
      <c r="B3467"/>
      <c r="C3467"/>
      <c r="D3467" s="65"/>
      <c r="E3467" s="65"/>
      <c r="F3467" s="8"/>
      <c r="G3467" s="241"/>
      <c r="H3467" s="242"/>
      <c r="I3467"/>
      <c r="J3467"/>
      <c r="K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/>
      <c r="EH3467"/>
      <c r="EI3467"/>
      <c r="EJ3467"/>
      <c r="EK3467"/>
      <c r="EL3467"/>
      <c r="EM3467"/>
      <c r="EN3467"/>
      <c r="EO3467"/>
      <c r="EP3467"/>
      <c r="EQ3467"/>
    </row>
    <row r="3468" spans="2:147" s="9" customFormat="1" x14ac:dyDescent="0.2">
      <c r="B3468"/>
      <c r="C3468"/>
      <c r="D3468" s="65"/>
      <c r="E3468" s="65"/>
      <c r="F3468" s="8"/>
      <c r="G3468" s="241"/>
      <c r="H3468" s="242"/>
      <c r="I3468"/>
      <c r="J3468"/>
      <c r="K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/>
      <c r="EH3468"/>
      <c r="EI3468"/>
      <c r="EJ3468"/>
      <c r="EK3468"/>
      <c r="EL3468"/>
      <c r="EM3468"/>
      <c r="EN3468"/>
      <c r="EO3468"/>
      <c r="EP3468"/>
      <c r="EQ3468"/>
    </row>
    <row r="3469" spans="2:147" s="9" customFormat="1" x14ac:dyDescent="0.2">
      <c r="B3469"/>
      <c r="C3469"/>
      <c r="D3469" s="65"/>
      <c r="E3469" s="65"/>
      <c r="F3469" s="8"/>
      <c r="G3469" s="241"/>
      <c r="H3469" s="242"/>
      <c r="I3469"/>
      <c r="J3469"/>
      <c r="K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  <c r="DL3469"/>
      <c r="DM3469"/>
      <c r="DN3469"/>
      <c r="DO3469"/>
      <c r="DP3469"/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/>
      <c r="EH3469"/>
      <c r="EI3469"/>
      <c r="EJ3469"/>
      <c r="EK3469"/>
      <c r="EL3469"/>
      <c r="EM3469"/>
      <c r="EN3469"/>
      <c r="EO3469"/>
      <c r="EP3469"/>
      <c r="EQ3469"/>
    </row>
    <row r="3470" spans="2:147" s="9" customFormat="1" x14ac:dyDescent="0.2">
      <c r="B3470"/>
      <c r="C3470"/>
      <c r="D3470" s="65"/>
      <c r="E3470" s="65"/>
      <c r="F3470" s="8"/>
      <c r="G3470" s="241"/>
      <c r="H3470" s="242"/>
      <c r="I3470"/>
      <c r="J3470"/>
      <c r="K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/>
      <c r="EH3470"/>
      <c r="EI3470"/>
      <c r="EJ3470"/>
      <c r="EK3470"/>
      <c r="EL3470"/>
      <c r="EM3470"/>
      <c r="EN3470"/>
      <c r="EO3470"/>
      <c r="EP3470"/>
      <c r="EQ3470"/>
    </row>
    <row r="3471" spans="2:147" s="9" customFormat="1" x14ac:dyDescent="0.2">
      <c r="B3471"/>
      <c r="C3471"/>
      <c r="D3471" s="65"/>
      <c r="E3471" s="65"/>
      <c r="F3471" s="8"/>
      <c r="G3471" s="241"/>
      <c r="H3471" s="242"/>
      <c r="I3471"/>
      <c r="J3471"/>
      <c r="K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/>
      <c r="EH3471"/>
      <c r="EI3471"/>
      <c r="EJ3471"/>
      <c r="EK3471"/>
      <c r="EL3471"/>
      <c r="EM3471"/>
      <c r="EN3471"/>
      <c r="EO3471"/>
      <c r="EP3471"/>
      <c r="EQ3471"/>
    </row>
    <row r="3472" spans="2:147" s="9" customFormat="1" x14ac:dyDescent="0.2">
      <c r="B3472"/>
      <c r="C3472"/>
      <c r="D3472" s="65"/>
      <c r="E3472" s="65"/>
      <c r="F3472" s="8"/>
      <c r="G3472" s="241"/>
      <c r="H3472" s="242"/>
      <c r="I3472"/>
      <c r="J3472"/>
      <c r="K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/>
      <c r="ED3472"/>
      <c r="EE3472"/>
      <c r="EF3472"/>
      <c r="EG3472"/>
      <c r="EH3472"/>
      <c r="EI3472"/>
      <c r="EJ3472"/>
      <c r="EK3472"/>
      <c r="EL3472"/>
      <c r="EM3472"/>
      <c r="EN3472"/>
      <c r="EO3472"/>
      <c r="EP3472"/>
      <c r="EQ3472"/>
    </row>
    <row r="3473" spans="2:147" s="9" customFormat="1" x14ac:dyDescent="0.2">
      <c r="B3473"/>
      <c r="C3473"/>
      <c r="D3473" s="65"/>
      <c r="E3473" s="65"/>
      <c r="F3473" s="8"/>
      <c r="G3473" s="241"/>
      <c r="H3473" s="242"/>
      <c r="I3473"/>
      <c r="J3473"/>
      <c r="K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  <c r="ED3473"/>
      <c r="EE3473"/>
      <c r="EF3473"/>
      <c r="EG3473"/>
      <c r="EH3473"/>
      <c r="EI3473"/>
      <c r="EJ3473"/>
      <c r="EK3473"/>
      <c r="EL3473"/>
      <c r="EM3473"/>
      <c r="EN3473"/>
      <c r="EO3473"/>
      <c r="EP3473"/>
      <c r="EQ3473"/>
    </row>
    <row r="3474" spans="2:147" s="9" customFormat="1" x14ac:dyDescent="0.2">
      <c r="B3474"/>
      <c r="C3474"/>
      <c r="D3474" s="65"/>
      <c r="E3474" s="65"/>
      <c r="F3474" s="8"/>
      <c r="G3474" s="241"/>
      <c r="H3474" s="242"/>
      <c r="I3474"/>
      <c r="J3474"/>
      <c r="K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/>
      <c r="EH3474"/>
      <c r="EI3474"/>
      <c r="EJ3474"/>
      <c r="EK3474"/>
      <c r="EL3474"/>
      <c r="EM3474"/>
      <c r="EN3474"/>
      <c r="EO3474"/>
      <c r="EP3474"/>
      <c r="EQ3474"/>
    </row>
    <row r="3475" spans="2:147" s="9" customFormat="1" x14ac:dyDescent="0.2">
      <c r="B3475"/>
      <c r="C3475"/>
      <c r="D3475" s="65"/>
      <c r="E3475" s="65"/>
      <c r="F3475" s="8"/>
      <c r="G3475" s="241"/>
      <c r="H3475" s="242"/>
      <c r="I3475"/>
      <c r="J3475"/>
      <c r="K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  <c r="DX3475"/>
      <c r="DY3475"/>
      <c r="DZ3475"/>
      <c r="EA3475"/>
      <c r="EB3475"/>
      <c r="EC3475"/>
      <c r="ED3475"/>
      <c r="EE3475"/>
      <c r="EF3475"/>
      <c r="EG3475"/>
      <c r="EH3475"/>
      <c r="EI3475"/>
      <c r="EJ3475"/>
      <c r="EK3475"/>
      <c r="EL3475"/>
      <c r="EM3475"/>
      <c r="EN3475"/>
      <c r="EO3475"/>
      <c r="EP3475"/>
      <c r="EQ3475"/>
    </row>
    <row r="3476" spans="2:147" s="9" customFormat="1" x14ac:dyDescent="0.2">
      <c r="B3476"/>
      <c r="C3476"/>
      <c r="D3476" s="65"/>
      <c r="E3476" s="65"/>
      <c r="F3476" s="8"/>
      <c r="G3476" s="241"/>
      <c r="H3476" s="242"/>
      <c r="I3476"/>
      <c r="J3476"/>
      <c r="K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/>
      <c r="EH3476"/>
      <c r="EI3476"/>
      <c r="EJ3476"/>
      <c r="EK3476"/>
      <c r="EL3476"/>
      <c r="EM3476"/>
      <c r="EN3476"/>
      <c r="EO3476"/>
      <c r="EP3476"/>
      <c r="EQ3476"/>
    </row>
    <row r="3477" spans="2:147" s="9" customFormat="1" x14ac:dyDescent="0.2">
      <c r="B3477"/>
      <c r="C3477"/>
      <c r="D3477" s="65"/>
      <c r="E3477" s="65"/>
      <c r="F3477" s="8"/>
      <c r="G3477" s="241"/>
      <c r="H3477" s="242"/>
      <c r="I3477"/>
      <c r="J3477"/>
      <c r="K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/>
      <c r="EK3477"/>
      <c r="EL3477"/>
      <c r="EM3477"/>
      <c r="EN3477"/>
      <c r="EO3477"/>
      <c r="EP3477"/>
      <c r="EQ3477"/>
    </row>
    <row r="3478" spans="2:147" s="9" customFormat="1" x14ac:dyDescent="0.2">
      <c r="B3478"/>
      <c r="C3478"/>
      <c r="D3478" s="65"/>
      <c r="E3478" s="65"/>
      <c r="F3478" s="8"/>
      <c r="G3478" s="241"/>
      <c r="H3478" s="242"/>
      <c r="I3478"/>
      <c r="J3478"/>
      <c r="K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/>
      <c r="ED3478"/>
      <c r="EE3478"/>
      <c r="EF3478"/>
      <c r="EG3478"/>
      <c r="EH3478"/>
      <c r="EI3478"/>
      <c r="EJ3478"/>
      <c r="EK3478"/>
      <c r="EL3478"/>
      <c r="EM3478"/>
      <c r="EN3478"/>
      <c r="EO3478"/>
      <c r="EP3478"/>
      <c r="EQ3478"/>
    </row>
    <row r="3479" spans="2:147" s="9" customFormat="1" x14ac:dyDescent="0.2">
      <c r="B3479"/>
      <c r="C3479"/>
      <c r="D3479" s="65"/>
      <c r="E3479" s="65"/>
      <c r="F3479" s="8"/>
      <c r="G3479" s="241"/>
      <c r="H3479" s="242"/>
      <c r="I3479"/>
      <c r="J3479"/>
      <c r="K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/>
      <c r="ED3479"/>
      <c r="EE3479"/>
      <c r="EF3479"/>
      <c r="EG3479"/>
      <c r="EH3479"/>
      <c r="EI3479"/>
      <c r="EJ3479"/>
      <c r="EK3479"/>
      <c r="EL3479"/>
      <c r="EM3479"/>
      <c r="EN3479"/>
      <c r="EO3479"/>
      <c r="EP3479"/>
      <c r="EQ3479"/>
    </row>
    <row r="3480" spans="2:147" s="9" customFormat="1" x14ac:dyDescent="0.2">
      <c r="B3480"/>
      <c r="C3480"/>
      <c r="D3480" s="65"/>
      <c r="E3480" s="65"/>
      <c r="F3480" s="8"/>
      <c r="G3480" s="241"/>
      <c r="H3480" s="242"/>
      <c r="I3480"/>
      <c r="J3480"/>
      <c r="K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/>
      <c r="EB3480"/>
      <c r="EC3480"/>
      <c r="ED3480"/>
      <c r="EE3480"/>
      <c r="EF3480"/>
      <c r="EG3480"/>
      <c r="EH3480"/>
      <c r="EI3480"/>
      <c r="EJ3480"/>
      <c r="EK3480"/>
      <c r="EL3480"/>
      <c r="EM3480"/>
      <c r="EN3480"/>
      <c r="EO3480"/>
      <c r="EP3480"/>
      <c r="EQ3480"/>
    </row>
    <row r="3481" spans="2:147" s="9" customFormat="1" x14ac:dyDescent="0.2">
      <c r="B3481"/>
      <c r="C3481"/>
      <c r="D3481" s="65"/>
      <c r="E3481" s="65"/>
      <c r="F3481" s="8"/>
      <c r="G3481" s="241"/>
      <c r="H3481" s="242"/>
      <c r="I3481"/>
      <c r="J3481"/>
      <c r="K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  <c r="DE3481"/>
      <c r="DF3481"/>
      <c r="DG3481"/>
      <c r="DH3481"/>
      <c r="DI3481"/>
      <c r="DJ3481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  <c r="DX3481"/>
      <c r="DY3481"/>
      <c r="DZ3481"/>
      <c r="EA3481"/>
      <c r="EB3481"/>
      <c r="EC3481"/>
      <c r="ED3481"/>
      <c r="EE3481"/>
      <c r="EF3481"/>
      <c r="EG3481"/>
      <c r="EH3481"/>
      <c r="EI3481"/>
      <c r="EJ3481"/>
      <c r="EK3481"/>
      <c r="EL3481"/>
      <c r="EM3481"/>
      <c r="EN3481"/>
      <c r="EO3481"/>
      <c r="EP3481"/>
      <c r="EQ3481"/>
    </row>
    <row r="3482" spans="2:147" s="9" customFormat="1" x14ac:dyDescent="0.2">
      <c r="B3482"/>
      <c r="C3482"/>
      <c r="D3482" s="65"/>
      <c r="E3482" s="65"/>
      <c r="F3482" s="8"/>
      <c r="G3482" s="241"/>
      <c r="H3482" s="242"/>
      <c r="I3482"/>
      <c r="J3482"/>
      <c r="K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  <c r="DE3482"/>
      <c r="DF3482"/>
      <c r="DG3482"/>
      <c r="DH3482"/>
      <c r="DI3482"/>
      <c r="DJ3482"/>
      <c r="DK3482"/>
      <c r="DL3482"/>
      <c r="DM3482"/>
      <c r="DN3482"/>
      <c r="DO3482"/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/>
      <c r="EH3482"/>
      <c r="EI3482"/>
      <c r="EJ3482"/>
      <c r="EK3482"/>
      <c r="EL3482"/>
      <c r="EM3482"/>
      <c r="EN3482"/>
      <c r="EO3482"/>
      <c r="EP3482"/>
      <c r="EQ3482"/>
    </row>
    <row r="3483" spans="2:147" s="9" customFormat="1" x14ac:dyDescent="0.2">
      <c r="B3483"/>
      <c r="C3483"/>
      <c r="D3483" s="65"/>
      <c r="E3483" s="65"/>
      <c r="F3483" s="8"/>
      <c r="G3483" s="241"/>
      <c r="H3483" s="242"/>
      <c r="I3483"/>
      <c r="J3483"/>
      <c r="K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  <c r="DE3483"/>
      <c r="DF3483"/>
      <c r="DG3483"/>
      <c r="DH3483"/>
      <c r="DI3483"/>
      <c r="DJ3483"/>
      <c r="DK3483"/>
      <c r="DL3483"/>
      <c r="DM3483"/>
      <c r="DN3483"/>
      <c r="DO3483"/>
      <c r="DP3483"/>
      <c r="DQ3483"/>
      <c r="DR3483"/>
      <c r="DS3483"/>
      <c r="DT3483"/>
      <c r="DU3483"/>
      <c r="DV3483"/>
      <c r="DW3483"/>
      <c r="DX3483"/>
      <c r="DY3483"/>
      <c r="DZ3483"/>
      <c r="EA3483"/>
      <c r="EB3483"/>
      <c r="EC3483"/>
      <c r="ED3483"/>
      <c r="EE3483"/>
      <c r="EF3483"/>
      <c r="EG3483"/>
      <c r="EH3483"/>
      <c r="EI3483"/>
      <c r="EJ3483"/>
      <c r="EK3483"/>
      <c r="EL3483"/>
      <c r="EM3483"/>
      <c r="EN3483"/>
      <c r="EO3483"/>
      <c r="EP3483"/>
      <c r="EQ3483"/>
    </row>
    <row r="3484" spans="2:147" s="9" customFormat="1" x14ac:dyDescent="0.2">
      <c r="B3484"/>
      <c r="C3484"/>
      <c r="D3484" s="65"/>
      <c r="E3484" s="65"/>
      <c r="F3484" s="8"/>
      <c r="G3484" s="241"/>
      <c r="H3484" s="242"/>
      <c r="I3484"/>
      <c r="J3484"/>
      <c r="K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  <c r="ED3484"/>
      <c r="EE3484"/>
      <c r="EF3484"/>
      <c r="EG3484"/>
      <c r="EH3484"/>
      <c r="EI3484"/>
      <c r="EJ3484"/>
      <c r="EK3484"/>
      <c r="EL3484"/>
      <c r="EM3484"/>
      <c r="EN3484"/>
      <c r="EO3484"/>
      <c r="EP3484"/>
      <c r="EQ3484"/>
    </row>
    <row r="3485" spans="2:147" s="9" customFormat="1" x14ac:dyDescent="0.2">
      <c r="B3485"/>
      <c r="C3485"/>
      <c r="D3485" s="65"/>
      <c r="E3485" s="65"/>
      <c r="F3485" s="8"/>
      <c r="G3485" s="241"/>
      <c r="H3485" s="242"/>
      <c r="I3485"/>
      <c r="J3485"/>
      <c r="K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/>
      <c r="EH3485"/>
      <c r="EI3485"/>
      <c r="EJ3485"/>
      <c r="EK3485"/>
      <c r="EL3485"/>
      <c r="EM3485"/>
      <c r="EN3485"/>
      <c r="EO3485"/>
      <c r="EP3485"/>
      <c r="EQ3485"/>
    </row>
    <row r="3486" spans="2:147" s="9" customFormat="1" x14ac:dyDescent="0.2">
      <c r="B3486"/>
      <c r="C3486"/>
      <c r="D3486" s="65"/>
      <c r="E3486" s="65"/>
      <c r="F3486" s="8"/>
      <c r="G3486" s="241"/>
      <c r="H3486" s="242"/>
      <c r="I3486"/>
      <c r="J3486"/>
      <c r="K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  <c r="DE3486"/>
      <c r="DF3486"/>
      <c r="DG3486"/>
      <c r="DH3486"/>
      <c r="DI3486"/>
      <c r="DJ3486"/>
      <c r="DK3486"/>
      <c r="DL3486"/>
      <c r="DM3486"/>
      <c r="DN3486"/>
      <c r="DO3486"/>
      <c r="DP3486"/>
      <c r="DQ3486"/>
      <c r="DR3486"/>
      <c r="DS3486"/>
      <c r="DT3486"/>
      <c r="DU3486"/>
      <c r="DV3486"/>
      <c r="DW3486"/>
      <c r="DX3486"/>
      <c r="DY3486"/>
      <c r="DZ3486"/>
      <c r="EA3486"/>
      <c r="EB3486"/>
      <c r="EC3486"/>
      <c r="ED3486"/>
      <c r="EE3486"/>
      <c r="EF3486"/>
      <c r="EG3486"/>
      <c r="EH3486"/>
      <c r="EI3486"/>
      <c r="EJ3486"/>
      <c r="EK3486"/>
      <c r="EL3486"/>
      <c r="EM3486"/>
      <c r="EN3486"/>
      <c r="EO3486"/>
      <c r="EP3486"/>
      <c r="EQ3486"/>
    </row>
    <row r="3487" spans="2:147" s="9" customFormat="1" x14ac:dyDescent="0.2">
      <c r="B3487"/>
      <c r="C3487"/>
      <c r="D3487" s="65"/>
      <c r="E3487" s="65"/>
      <c r="F3487" s="8"/>
      <c r="G3487" s="241"/>
      <c r="H3487" s="242"/>
      <c r="I3487"/>
      <c r="J3487"/>
      <c r="K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/>
      <c r="EI3487"/>
      <c r="EJ3487"/>
      <c r="EK3487"/>
      <c r="EL3487"/>
      <c r="EM3487"/>
      <c r="EN3487"/>
      <c r="EO3487"/>
      <c r="EP3487"/>
      <c r="EQ3487"/>
    </row>
    <row r="3488" spans="2:147" s="9" customFormat="1" x14ac:dyDescent="0.2">
      <c r="B3488"/>
      <c r="C3488"/>
      <c r="D3488" s="65"/>
      <c r="E3488" s="65"/>
      <c r="F3488" s="8"/>
      <c r="G3488" s="241"/>
      <c r="H3488" s="242"/>
      <c r="I3488"/>
      <c r="J3488"/>
      <c r="K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  <c r="DX3488"/>
      <c r="DY3488"/>
      <c r="DZ3488"/>
      <c r="EA3488"/>
      <c r="EB3488"/>
      <c r="EC3488"/>
      <c r="ED3488"/>
      <c r="EE3488"/>
      <c r="EF3488"/>
      <c r="EG3488"/>
      <c r="EH3488"/>
      <c r="EI3488"/>
      <c r="EJ3488"/>
      <c r="EK3488"/>
      <c r="EL3488"/>
      <c r="EM3488"/>
      <c r="EN3488"/>
      <c r="EO3488"/>
      <c r="EP3488"/>
      <c r="EQ3488"/>
    </row>
    <row r="3489" spans="2:147" s="9" customFormat="1" x14ac:dyDescent="0.2">
      <c r="B3489"/>
      <c r="C3489"/>
      <c r="D3489" s="65"/>
      <c r="E3489" s="65"/>
      <c r="F3489" s="8"/>
      <c r="G3489" s="241"/>
      <c r="H3489" s="242"/>
      <c r="I3489"/>
      <c r="J3489"/>
      <c r="K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/>
      <c r="EH3489"/>
      <c r="EI3489"/>
      <c r="EJ3489"/>
      <c r="EK3489"/>
      <c r="EL3489"/>
      <c r="EM3489"/>
      <c r="EN3489"/>
      <c r="EO3489"/>
      <c r="EP3489"/>
      <c r="EQ3489"/>
    </row>
    <row r="3490" spans="2:147" s="9" customFormat="1" x14ac:dyDescent="0.2">
      <c r="B3490"/>
      <c r="C3490"/>
      <c r="D3490" s="65"/>
      <c r="E3490" s="65"/>
      <c r="F3490" s="8"/>
      <c r="G3490" s="241"/>
      <c r="H3490" s="242"/>
      <c r="I3490"/>
      <c r="J3490"/>
      <c r="K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  <c r="DE3490"/>
      <c r="DF3490"/>
      <c r="DG3490"/>
      <c r="DH3490"/>
      <c r="DI3490"/>
      <c r="DJ3490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/>
      <c r="EH3490"/>
      <c r="EI3490"/>
      <c r="EJ3490"/>
      <c r="EK3490"/>
      <c r="EL3490"/>
      <c r="EM3490"/>
      <c r="EN3490"/>
      <c r="EO3490"/>
      <c r="EP3490"/>
      <c r="EQ3490"/>
    </row>
    <row r="3491" spans="2:147" s="9" customFormat="1" x14ac:dyDescent="0.2">
      <c r="B3491"/>
      <c r="C3491"/>
      <c r="D3491" s="65"/>
      <c r="E3491" s="65"/>
      <c r="F3491" s="8"/>
      <c r="G3491" s="241"/>
      <c r="H3491" s="242"/>
      <c r="I3491"/>
      <c r="J3491"/>
      <c r="K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  <c r="DE3491"/>
      <c r="DF3491"/>
      <c r="DG3491"/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/>
      <c r="EH3491"/>
      <c r="EI3491"/>
      <c r="EJ3491"/>
      <c r="EK3491"/>
      <c r="EL3491"/>
      <c r="EM3491"/>
      <c r="EN3491"/>
      <c r="EO3491"/>
      <c r="EP3491"/>
      <c r="EQ3491"/>
    </row>
    <row r="3492" spans="2:147" s="9" customFormat="1" x14ac:dyDescent="0.2">
      <c r="B3492"/>
      <c r="C3492"/>
      <c r="D3492" s="65"/>
      <c r="E3492" s="65"/>
      <c r="F3492" s="8"/>
      <c r="G3492" s="241"/>
      <c r="H3492" s="242"/>
      <c r="I3492"/>
      <c r="J3492"/>
      <c r="K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/>
      <c r="DJ3492"/>
      <c r="DK3492"/>
      <c r="DL3492"/>
      <c r="DM3492"/>
      <c r="DN3492"/>
      <c r="DO3492"/>
      <c r="DP3492"/>
      <c r="DQ3492"/>
      <c r="DR3492"/>
      <c r="DS3492"/>
      <c r="DT3492"/>
      <c r="DU3492"/>
      <c r="DV3492"/>
      <c r="DW3492"/>
      <c r="DX3492"/>
      <c r="DY3492"/>
      <c r="DZ3492"/>
      <c r="EA3492"/>
      <c r="EB3492"/>
      <c r="EC3492"/>
      <c r="ED3492"/>
      <c r="EE3492"/>
      <c r="EF3492"/>
      <c r="EG3492"/>
      <c r="EH3492"/>
      <c r="EI3492"/>
      <c r="EJ3492"/>
      <c r="EK3492"/>
      <c r="EL3492"/>
      <c r="EM3492"/>
      <c r="EN3492"/>
      <c r="EO3492"/>
      <c r="EP3492"/>
      <c r="EQ3492"/>
    </row>
    <row r="3493" spans="2:147" s="9" customFormat="1" x14ac:dyDescent="0.2">
      <c r="B3493"/>
      <c r="C3493"/>
      <c r="D3493" s="65"/>
      <c r="E3493" s="65"/>
      <c r="F3493" s="8"/>
      <c r="G3493" s="241"/>
      <c r="H3493" s="242"/>
      <c r="I3493"/>
      <c r="J3493"/>
      <c r="K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  <c r="DE3493"/>
      <c r="DF3493"/>
      <c r="DG3493"/>
      <c r="DH3493"/>
      <c r="DI3493"/>
      <c r="DJ3493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/>
      <c r="EH3493"/>
      <c r="EI3493"/>
      <c r="EJ3493"/>
      <c r="EK3493"/>
      <c r="EL3493"/>
      <c r="EM3493"/>
      <c r="EN3493"/>
      <c r="EO3493"/>
      <c r="EP3493"/>
      <c r="EQ3493"/>
    </row>
    <row r="3494" spans="2:147" s="9" customFormat="1" x14ac:dyDescent="0.2">
      <c r="B3494"/>
      <c r="C3494"/>
      <c r="D3494" s="65"/>
      <c r="E3494" s="65"/>
      <c r="F3494" s="8"/>
      <c r="G3494" s="241"/>
      <c r="H3494" s="242"/>
      <c r="I3494"/>
      <c r="J3494"/>
      <c r="K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  <c r="DE3494"/>
      <c r="DF3494"/>
      <c r="DG3494"/>
      <c r="DH3494"/>
      <c r="DI3494"/>
      <c r="DJ3494"/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/>
      <c r="EI3494"/>
      <c r="EJ3494"/>
      <c r="EK3494"/>
      <c r="EL3494"/>
      <c r="EM3494"/>
      <c r="EN3494"/>
      <c r="EO3494"/>
      <c r="EP3494"/>
      <c r="EQ3494"/>
    </row>
    <row r="3495" spans="2:147" s="9" customFormat="1" x14ac:dyDescent="0.2">
      <c r="B3495"/>
      <c r="C3495"/>
      <c r="D3495" s="65"/>
      <c r="E3495" s="65"/>
      <c r="F3495" s="8"/>
      <c r="G3495" s="241"/>
      <c r="H3495" s="242"/>
      <c r="I3495"/>
      <c r="J3495"/>
      <c r="K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/>
      <c r="EB3495"/>
      <c r="EC3495"/>
      <c r="ED3495"/>
      <c r="EE3495"/>
      <c r="EF3495"/>
      <c r="EG3495"/>
      <c r="EH3495"/>
      <c r="EI3495"/>
      <c r="EJ3495"/>
      <c r="EK3495"/>
      <c r="EL3495"/>
      <c r="EM3495"/>
      <c r="EN3495"/>
      <c r="EO3495"/>
      <c r="EP3495"/>
      <c r="EQ3495"/>
    </row>
    <row r="3496" spans="2:147" s="9" customFormat="1" x14ac:dyDescent="0.2">
      <c r="B3496"/>
      <c r="C3496"/>
      <c r="D3496" s="65"/>
      <c r="E3496" s="65"/>
      <c r="F3496" s="8"/>
      <c r="G3496" s="241"/>
      <c r="H3496" s="242"/>
      <c r="I3496"/>
      <c r="J3496"/>
      <c r="K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  <c r="DE3496"/>
      <c r="DF3496"/>
      <c r="DG3496"/>
      <c r="DH3496"/>
      <c r="DI3496"/>
      <c r="DJ3496"/>
      <c r="DK3496"/>
      <c r="DL3496"/>
      <c r="DM3496"/>
      <c r="DN3496"/>
      <c r="DO3496"/>
      <c r="DP3496"/>
      <c r="DQ3496"/>
      <c r="DR3496"/>
      <c r="DS3496"/>
      <c r="DT3496"/>
      <c r="DU3496"/>
      <c r="DV3496"/>
      <c r="DW3496"/>
      <c r="DX3496"/>
      <c r="DY3496"/>
      <c r="DZ3496"/>
      <c r="EA3496"/>
      <c r="EB3496"/>
      <c r="EC3496"/>
      <c r="ED3496"/>
      <c r="EE3496"/>
      <c r="EF3496"/>
      <c r="EG3496"/>
      <c r="EH3496"/>
      <c r="EI3496"/>
      <c r="EJ3496"/>
      <c r="EK3496"/>
      <c r="EL3496"/>
      <c r="EM3496"/>
      <c r="EN3496"/>
      <c r="EO3496"/>
      <c r="EP3496"/>
      <c r="EQ3496"/>
    </row>
    <row r="3497" spans="2:147" s="9" customFormat="1" x14ac:dyDescent="0.2">
      <c r="B3497"/>
      <c r="C3497"/>
      <c r="D3497" s="65"/>
      <c r="E3497" s="65"/>
      <c r="F3497" s="8"/>
      <c r="G3497" s="241"/>
      <c r="H3497" s="242"/>
      <c r="I3497"/>
      <c r="J3497"/>
      <c r="K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/>
      <c r="EI3497"/>
      <c r="EJ3497"/>
      <c r="EK3497"/>
      <c r="EL3497"/>
      <c r="EM3497"/>
      <c r="EN3497"/>
      <c r="EO3497"/>
      <c r="EP3497"/>
      <c r="EQ3497"/>
    </row>
    <row r="3498" spans="2:147" s="9" customFormat="1" x14ac:dyDescent="0.2">
      <c r="B3498"/>
      <c r="C3498"/>
      <c r="D3498" s="65"/>
      <c r="E3498" s="65"/>
      <c r="F3498" s="8"/>
      <c r="G3498" s="241"/>
      <c r="H3498" s="242"/>
      <c r="I3498"/>
      <c r="J3498"/>
      <c r="K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E3498"/>
      <c r="DF3498"/>
      <c r="DG3498"/>
      <c r="DH3498"/>
      <c r="DI3498"/>
      <c r="DJ3498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/>
      <c r="EH3498"/>
      <c r="EI3498"/>
      <c r="EJ3498"/>
      <c r="EK3498"/>
      <c r="EL3498"/>
      <c r="EM3498"/>
      <c r="EN3498"/>
      <c r="EO3498"/>
      <c r="EP3498"/>
      <c r="EQ3498"/>
    </row>
    <row r="3499" spans="2:147" s="9" customFormat="1" x14ac:dyDescent="0.2">
      <c r="B3499"/>
      <c r="C3499"/>
      <c r="D3499" s="65"/>
      <c r="E3499" s="65"/>
      <c r="F3499" s="8"/>
      <c r="G3499" s="241"/>
      <c r="H3499" s="242"/>
      <c r="I3499"/>
      <c r="J3499"/>
      <c r="K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/>
      <c r="EH3499"/>
      <c r="EI3499"/>
      <c r="EJ3499"/>
      <c r="EK3499"/>
      <c r="EL3499"/>
      <c r="EM3499"/>
      <c r="EN3499"/>
      <c r="EO3499"/>
      <c r="EP3499"/>
      <c r="EQ3499"/>
    </row>
    <row r="3500" spans="2:147" s="9" customFormat="1" x14ac:dyDescent="0.2">
      <c r="B3500"/>
      <c r="C3500"/>
      <c r="D3500" s="65"/>
      <c r="E3500" s="65"/>
      <c r="F3500" s="8"/>
      <c r="G3500" s="241"/>
      <c r="H3500" s="242"/>
      <c r="I3500"/>
      <c r="J3500"/>
      <c r="K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/>
      <c r="EH3500"/>
      <c r="EI3500"/>
      <c r="EJ3500"/>
      <c r="EK3500"/>
      <c r="EL3500"/>
      <c r="EM3500"/>
      <c r="EN3500"/>
      <c r="EO3500"/>
      <c r="EP3500"/>
      <c r="EQ3500"/>
    </row>
    <row r="3501" spans="2:147" s="9" customFormat="1" x14ac:dyDescent="0.2">
      <c r="B3501"/>
      <c r="C3501"/>
      <c r="D3501" s="65"/>
      <c r="E3501" s="65"/>
      <c r="F3501" s="8"/>
      <c r="G3501" s="241"/>
      <c r="H3501" s="242"/>
      <c r="I3501"/>
      <c r="J3501"/>
      <c r="K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/>
      <c r="EH3501"/>
      <c r="EI3501"/>
      <c r="EJ3501"/>
      <c r="EK3501"/>
      <c r="EL3501"/>
      <c r="EM3501"/>
      <c r="EN3501"/>
      <c r="EO3501"/>
      <c r="EP3501"/>
      <c r="EQ3501"/>
    </row>
    <row r="3502" spans="2:147" s="9" customFormat="1" x14ac:dyDescent="0.2">
      <c r="B3502"/>
      <c r="C3502"/>
      <c r="D3502" s="65"/>
      <c r="E3502" s="65"/>
      <c r="F3502" s="8"/>
      <c r="G3502" s="241"/>
      <c r="H3502" s="242"/>
      <c r="I3502"/>
      <c r="J3502"/>
      <c r="K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/>
      <c r="EH3502"/>
      <c r="EI3502"/>
      <c r="EJ3502"/>
      <c r="EK3502"/>
      <c r="EL3502"/>
      <c r="EM3502"/>
      <c r="EN3502"/>
      <c r="EO3502"/>
      <c r="EP3502"/>
      <c r="EQ3502"/>
    </row>
    <row r="3503" spans="2:147" s="9" customFormat="1" x14ac:dyDescent="0.2">
      <c r="B3503"/>
      <c r="C3503"/>
      <c r="D3503" s="65"/>
      <c r="E3503" s="65"/>
      <c r="F3503" s="8"/>
      <c r="G3503" s="241"/>
      <c r="H3503" s="242"/>
      <c r="I3503"/>
      <c r="J3503"/>
      <c r="K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/>
      <c r="EH3503"/>
      <c r="EI3503"/>
      <c r="EJ3503"/>
      <c r="EK3503"/>
      <c r="EL3503"/>
      <c r="EM3503"/>
      <c r="EN3503"/>
      <c r="EO3503"/>
      <c r="EP3503"/>
      <c r="EQ3503"/>
    </row>
    <row r="3504" spans="2:147" s="9" customFormat="1" x14ac:dyDescent="0.2">
      <c r="B3504"/>
      <c r="C3504"/>
      <c r="D3504" s="65"/>
      <c r="E3504" s="65"/>
      <c r="F3504" s="8"/>
      <c r="G3504" s="241"/>
      <c r="H3504" s="242"/>
      <c r="I3504"/>
      <c r="J3504"/>
      <c r="K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/>
      <c r="EH3504"/>
      <c r="EI3504"/>
      <c r="EJ3504"/>
      <c r="EK3504"/>
      <c r="EL3504"/>
      <c r="EM3504"/>
      <c r="EN3504"/>
      <c r="EO3504"/>
      <c r="EP3504"/>
      <c r="EQ3504"/>
    </row>
    <row r="3505" spans="2:147" s="9" customFormat="1" x14ac:dyDescent="0.2">
      <c r="B3505"/>
      <c r="C3505"/>
      <c r="D3505" s="65"/>
      <c r="E3505" s="65"/>
      <c r="F3505" s="8"/>
      <c r="G3505" s="241"/>
      <c r="H3505" s="242"/>
      <c r="I3505"/>
      <c r="J3505"/>
      <c r="K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/>
      <c r="EH3505"/>
      <c r="EI3505"/>
      <c r="EJ3505"/>
      <c r="EK3505"/>
      <c r="EL3505"/>
      <c r="EM3505"/>
      <c r="EN3505"/>
      <c r="EO3505"/>
      <c r="EP3505"/>
      <c r="EQ3505"/>
    </row>
    <row r="3506" spans="2:147" s="9" customFormat="1" x14ac:dyDescent="0.2">
      <c r="B3506"/>
      <c r="C3506"/>
      <c r="D3506" s="65"/>
      <c r="E3506" s="65"/>
      <c r="F3506" s="8"/>
      <c r="G3506" s="241"/>
      <c r="H3506" s="242"/>
      <c r="I3506"/>
      <c r="J3506"/>
      <c r="K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/>
      <c r="EH3506"/>
      <c r="EI3506"/>
      <c r="EJ3506"/>
      <c r="EK3506"/>
      <c r="EL3506"/>
      <c r="EM3506"/>
      <c r="EN3506"/>
      <c r="EO3506"/>
      <c r="EP3506"/>
      <c r="EQ3506"/>
    </row>
    <row r="3507" spans="2:147" s="9" customFormat="1" x14ac:dyDescent="0.2">
      <c r="B3507"/>
      <c r="C3507"/>
      <c r="D3507" s="65"/>
      <c r="E3507" s="65"/>
      <c r="F3507" s="8"/>
      <c r="G3507" s="241"/>
      <c r="H3507" s="242"/>
      <c r="I3507"/>
      <c r="J3507"/>
      <c r="K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/>
      <c r="EB3507"/>
      <c r="EC3507"/>
      <c r="ED3507"/>
      <c r="EE3507"/>
      <c r="EF3507"/>
      <c r="EG3507"/>
      <c r="EH3507"/>
      <c r="EI3507"/>
      <c r="EJ3507"/>
      <c r="EK3507"/>
      <c r="EL3507"/>
      <c r="EM3507"/>
      <c r="EN3507"/>
      <c r="EO3507"/>
      <c r="EP3507"/>
      <c r="EQ3507"/>
    </row>
    <row r="3508" spans="2:147" s="9" customFormat="1" x14ac:dyDescent="0.2">
      <c r="B3508"/>
      <c r="C3508"/>
      <c r="D3508" s="65"/>
      <c r="E3508" s="65"/>
      <c r="F3508" s="8"/>
      <c r="G3508" s="241"/>
      <c r="H3508" s="242"/>
      <c r="I3508"/>
      <c r="J3508"/>
      <c r="K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/>
      <c r="EH3508"/>
      <c r="EI3508"/>
      <c r="EJ3508"/>
      <c r="EK3508"/>
      <c r="EL3508"/>
      <c r="EM3508"/>
      <c r="EN3508"/>
      <c r="EO3508"/>
      <c r="EP3508"/>
      <c r="EQ3508"/>
    </row>
    <row r="3509" spans="2:147" s="9" customFormat="1" x14ac:dyDescent="0.2">
      <c r="B3509"/>
      <c r="C3509"/>
      <c r="D3509" s="65"/>
      <c r="E3509" s="65"/>
      <c r="F3509" s="8"/>
      <c r="G3509" s="241"/>
      <c r="H3509" s="242"/>
      <c r="I3509"/>
      <c r="J3509"/>
      <c r="K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/>
      <c r="EH3509"/>
      <c r="EI3509"/>
      <c r="EJ3509"/>
      <c r="EK3509"/>
      <c r="EL3509"/>
      <c r="EM3509"/>
      <c r="EN3509"/>
      <c r="EO3509"/>
      <c r="EP3509"/>
      <c r="EQ3509"/>
    </row>
    <row r="3510" spans="2:147" s="9" customFormat="1" x14ac:dyDescent="0.2">
      <c r="B3510"/>
      <c r="C3510"/>
      <c r="D3510" s="65"/>
      <c r="E3510" s="65"/>
      <c r="F3510" s="8"/>
      <c r="G3510" s="241"/>
      <c r="H3510" s="242"/>
      <c r="I3510"/>
      <c r="J3510"/>
      <c r="K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/>
      <c r="DF3510"/>
      <c r="DG3510"/>
      <c r="DH3510"/>
      <c r="DI3510"/>
      <c r="DJ3510"/>
      <c r="DK3510"/>
      <c r="DL3510"/>
      <c r="DM3510"/>
      <c r="DN3510"/>
      <c r="DO3510"/>
      <c r="DP3510"/>
      <c r="DQ3510"/>
      <c r="DR3510"/>
      <c r="DS3510"/>
      <c r="DT3510"/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/>
      <c r="EH3510"/>
      <c r="EI3510"/>
      <c r="EJ3510"/>
      <c r="EK3510"/>
      <c r="EL3510"/>
      <c r="EM3510"/>
      <c r="EN3510"/>
      <c r="EO3510"/>
      <c r="EP3510"/>
      <c r="EQ3510"/>
    </row>
    <row r="3511" spans="2:147" s="9" customFormat="1" x14ac:dyDescent="0.2">
      <c r="B3511"/>
      <c r="C3511"/>
      <c r="D3511" s="65"/>
      <c r="E3511" s="65"/>
      <c r="F3511" s="8"/>
      <c r="G3511" s="241"/>
      <c r="H3511" s="242"/>
      <c r="I3511"/>
      <c r="J3511"/>
      <c r="K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  <c r="EO3511"/>
      <c r="EP3511"/>
      <c r="EQ3511"/>
    </row>
    <row r="3512" spans="2:147" s="9" customFormat="1" x14ac:dyDescent="0.2">
      <c r="B3512"/>
      <c r="C3512"/>
      <c r="D3512" s="65"/>
      <c r="E3512" s="65"/>
      <c r="F3512" s="8"/>
      <c r="G3512" s="241"/>
      <c r="H3512" s="242"/>
      <c r="I3512"/>
      <c r="J3512"/>
      <c r="K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/>
      <c r="DF3512"/>
      <c r="DG3512"/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/>
      <c r="EB3512"/>
      <c r="EC3512"/>
      <c r="ED3512"/>
      <c r="EE3512"/>
      <c r="EF3512"/>
      <c r="EG3512"/>
      <c r="EH3512"/>
      <c r="EI3512"/>
      <c r="EJ3512"/>
      <c r="EK3512"/>
      <c r="EL3512"/>
      <c r="EM3512"/>
      <c r="EN3512"/>
      <c r="EO3512"/>
      <c r="EP3512"/>
      <c r="EQ3512"/>
    </row>
    <row r="3513" spans="2:147" s="9" customFormat="1" x14ac:dyDescent="0.2">
      <c r="B3513"/>
      <c r="C3513"/>
      <c r="D3513" s="65"/>
      <c r="E3513" s="65"/>
      <c r="F3513" s="8"/>
      <c r="G3513" s="241"/>
      <c r="H3513" s="242"/>
      <c r="I3513"/>
      <c r="J3513"/>
      <c r="K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  <c r="DU3513"/>
      <c r="DV3513"/>
      <c r="DW3513"/>
      <c r="DX3513"/>
      <c r="DY3513"/>
      <c r="DZ3513"/>
      <c r="EA3513"/>
      <c r="EB3513"/>
      <c r="EC3513"/>
      <c r="ED3513"/>
      <c r="EE3513"/>
      <c r="EF3513"/>
      <c r="EG3513"/>
      <c r="EH3513"/>
      <c r="EI3513"/>
      <c r="EJ3513"/>
      <c r="EK3513"/>
      <c r="EL3513"/>
      <c r="EM3513"/>
      <c r="EN3513"/>
      <c r="EO3513"/>
      <c r="EP3513"/>
      <c r="EQ3513"/>
    </row>
    <row r="3514" spans="2:147" s="9" customFormat="1" x14ac:dyDescent="0.2">
      <c r="B3514"/>
      <c r="C3514"/>
      <c r="D3514" s="65"/>
      <c r="E3514" s="65"/>
      <c r="F3514" s="8"/>
      <c r="G3514" s="241"/>
      <c r="H3514" s="242"/>
      <c r="I3514"/>
      <c r="J3514"/>
      <c r="K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  <c r="DX3514"/>
      <c r="DY3514"/>
      <c r="DZ3514"/>
      <c r="EA3514"/>
      <c r="EB3514"/>
      <c r="EC3514"/>
      <c r="ED3514"/>
      <c r="EE3514"/>
      <c r="EF3514"/>
      <c r="EG3514"/>
      <c r="EH3514"/>
      <c r="EI3514"/>
      <c r="EJ3514"/>
      <c r="EK3514"/>
      <c r="EL3514"/>
      <c r="EM3514"/>
      <c r="EN3514"/>
      <c r="EO3514"/>
      <c r="EP3514"/>
      <c r="EQ3514"/>
    </row>
    <row r="3515" spans="2:147" s="9" customFormat="1" x14ac:dyDescent="0.2">
      <c r="B3515"/>
      <c r="C3515"/>
      <c r="D3515" s="65"/>
      <c r="E3515" s="65"/>
      <c r="F3515" s="8"/>
      <c r="G3515" s="241"/>
      <c r="H3515" s="242"/>
      <c r="I3515"/>
      <c r="J3515"/>
      <c r="K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/>
      <c r="DF3515"/>
      <c r="DG3515"/>
      <c r="DH3515"/>
      <c r="DI3515"/>
      <c r="DJ3515"/>
      <c r="DK3515"/>
      <c r="DL3515"/>
      <c r="DM3515"/>
      <c r="DN3515"/>
      <c r="DO3515"/>
      <c r="DP3515"/>
      <c r="DQ3515"/>
      <c r="DR3515"/>
      <c r="DS3515"/>
      <c r="DT3515"/>
      <c r="DU3515"/>
      <c r="DV3515"/>
      <c r="DW3515"/>
      <c r="DX3515"/>
      <c r="DY3515"/>
      <c r="DZ3515"/>
      <c r="EA3515"/>
      <c r="EB3515"/>
      <c r="EC3515"/>
      <c r="ED3515"/>
      <c r="EE3515"/>
      <c r="EF3515"/>
      <c r="EG3515"/>
      <c r="EH3515"/>
      <c r="EI3515"/>
      <c r="EJ3515"/>
      <c r="EK3515"/>
      <c r="EL3515"/>
      <c r="EM3515"/>
      <c r="EN3515"/>
      <c r="EO3515"/>
      <c r="EP3515"/>
      <c r="EQ3515"/>
    </row>
    <row r="3516" spans="2:147" s="9" customFormat="1" x14ac:dyDescent="0.2">
      <c r="B3516"/>
      <c r="C3516"/>
      <c r="D3516" s="65"/>
      <c r="E3516" s="65"/>
      <c r="F3516" s="8"/>
      <c r="G3516" s="241"/>
      <c r="H3516" s="242"/>
      <c r="I3516"/>
      <c r="J3516"/>
      <c r="K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/>
      <c r="EA3516"/>
      <c r="EB3516"/>
      <c r="EC3516"/>
      <c r="ED3516"/>
      <c r="EE3516"/>
      <c r="EF3516"/>
      <c r="EG3516"/>
      <c r="EH3516"/>
      <c r="EI3516"/>
      <c r="EJ3516"/>
      <c r="EK3516"/>
      <c r="EL3516"/>
      <c r="EM3516"/>
      <c r="EN3516"/>
      <c r="EO3516"/>
      <c r="EP3516"/>
      <c r="EQ3516"/>
    </row>
    <row r="3517" spans="2:147" s="9" customFormat="1" x14ac:dyDescent="0.2">
      <c r="B3517"/>
      <c r="C3517"/>
      <c r="D3517" s="65"/>
      <c r="E3517" s="65"/>
      <c r="F3517" s="8"/>
      <c r="G3517" s="241"/>
      <c r="H3517" s="242"/>
      <c r="I3517"/>
      <c r="J3517"/>
      <c r="K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/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  <c r="DX3517"/>
      <c r="DY3517"/>
      <c r="DZ3517"/>
      <c r="EA3517"/>
      <c r="EB3517"/>
      <c r="EC3517"/>
      <c r="ED3517"/>
      <c r="EE3517"/>
      <c r="EF3517"/>
      <c r="EG3517"/>
      <c r="EH3517"/>
      <c r="EI3517"/>
      <c r="EJ3517"/>
      <c r="EK3517"/>
      <c r="EL3517"/>
      <c r="EM3517"/>
      <c r="EN3517"/>
      <c r="EO3517"/>
      <c r="EP3517"/>
      <c r="EQ3517"/>
    </row>
    <row r="3518" spans="2:147" s="9" customFormat="1" x14ac:dyDescent="0.2">
      <c r="B3518"/>
      <c r="C3518"/>
      <c r="D3518" s="65"/>
      <c r="E3518" s="65"/>
      <c r="F3518" s="8"/>
      <c r="G3518" s="241"/>
      <c r="H3518" s="242"/>
      <c r="I3518"/>
      <c r="J3518"/>
      <c r="K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/>
      <c r="EA3518"/>
      <c r="EB3518"/>
      <c r="EC3518"/>
      <c r="ED3518"/>
      <c r="EE3518"/>
      <c r="EF3518"/>
      <c r="EG3518"/>
      <c r="EH3518"/>
      <c r="EI3518"/>
      <c r="EJ3518"/>
      <c r="EK3518"/>
      <c r="EL3518"/>
      <c r="EM3518"/>
      <c r="EN3518"/>
      <c r="EO3518"/>
      <c r="EP3518"/>
      <c r="EQ3518"/>
    </row>
    <row r="3519" spans="2:147" s="9" customFormat="1" x14ac:dyDescent="0.2">
      <c r="B3519"/>
      <c r="C3519"/>
      <c r="D3519" s="65"/>
      <c r="E3519" s="65"/>
      <c r="F3519" s="8"/>
      <c r="G3519" s="241"/>
      <c r="H3519" s="242"/>
      <c r="I3519"/>
      <c r="J3519"/>
      <c r="K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  <c r="DD3519"/>
      <c r="DE3519"/>
      <c r="DF3519"/>
      <c r="DG3519"/>
      <c r="DH3519"/>
      <c r="DI3519"/>
      <c r="DJ3519"/>
      <c r="DK3519"/>
      <c r="DL3519"/>
      <c r="DM3519"/>
      <c r="DN3519"/>
      <c r="DO3519"/>
      <c r="DP3519"/>
      <c r="DQ3519"/>
      <c r="DR3519"/>
      <c r="DS3519"/>
      <c r="DT3519"/>
      <c r="DU3519"/>
      <c r="DV3519"/>
      <c r="DW3519"/>
      <c r="DX3519"/>
      <c r="DY3519"/>
      <c r="DZ3519"/>
      <c r="EA3519"/>
      <c r="EB3519"/>
      <c r="EC3519"/>
      <c r="ED3519"/>
      <c r="EE3519"/>
      <c r="EF3519"/>
      <c r="EG3519"/>
      <c r="EH3519"/>
      <c r="EI3519"/>
      <c r="EJ3519"/>
      <c r="EK3519"/>
      <c r="EL3519"/>
      <c r="EM3519"/>
      <c r="EN3519"/>
      <c r="EO3519"/>
      <c r="EP3519"/>
      <c r="EQ3519"/>
    </row>
    <row r="3520" spans="2:147" s="9" customFormat="1" x14ac:dyDescent="0.2">
      <c r="B3520"/>
      <c r="C3520"/>
      <c r="D3520" s="65"/>
      <c r="E3520" s="65"/>
      <c r="F3520" s="8"/>
      <c r="G3520" s="241"/>
      <c r="H3520" s="242"/>
      <c r="I3520"/>
      <c r="J3520"/>
      <c r="K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  <c r="DD3520"/>
      <c r="DE3520"/>
      <c r="DF3520"/>
      <c r="DG3520"/>
      <c r="DH3520"/>
      <c r="DI3520"/>
      <c r="DJ3520"/>
      <c r="DK3520"/>
      <c r="DL3520"/>
      <c r="DM3520"/>
      <c r="DN3520"/>
      <c r="DO3520"/>
      <c r="DP3520"/>
      <c r="DQ3520"/>
      <c r="DR3520"/>
      <c r="DS3520"/>
      <c r="DT3520"/>
      <c r="DU3520"/>
      <c r="DV3520"/>
      <c r="DW3520"/>
      <c r="DX3520"/>
      <c r="DY3520"/>
      <c r="DZ3520"/>
      <c r="EA3520"/>
      <c r="EB3520"/>
      <c r="EC3520"/>
      <c r="ED3520"/>
      <c r="EE3520"/>
      <c r="EF3520"/>
      <c r="EG3520"/>
      <c r="EH3520"/>
      <c r="EI3520"/>
      <c r="EJ3520"/>
      <c r="EK3520"/>
      <c r="EL3520"/>
      <c r="EM3520"/>
      <c r="EN3520"/>
      <c r="EO3520"/>
      <c r="EP3520"/>
      <c r="EQ3520"/>
    </row>
    <row r="3521" spans="2:147" s="9" customFormat="1" x14ac:dyDescent="0.2">
      <c r="B3521"/>
      <c r="C3521"/>
      <c r="D3521" s="65"/>
      <c r="E3521" s="65"/>
      <c r="F3521" s="8"/>
      <c r="G3521" s="241"/>
      <c r="H3521" s="242"/>
      <c r="I3521"/>
      <c r="J3521"/>
      <c r="K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  <c r="DE3521"/>
      <c r="DF3521"/>
      <c r="DG3521"/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/>
      <c r="EB3521"/>
      <c r="EC3521"/>
      <c r="ED3521"/>
      <c r="EE3521"/>
      <c r="EF3521"/>
      <c r="EG3521"/>
      <c r="EH3521"/>
      <c r="EI3521"/>
      <c r="EJ3521"/>
      <c r="EK3521"/>
      <c r="EL3521"/>
      <c r="EM3521"/>
      <c r="EN3521"/>
      <c r="EO3521"/>
      <c r="EP3521"/>
      <c r="EQ3521"/>
    </row>
    <row r="3522" spans="2:147" s="9" customFormat="1" x14ac:dyDescent="0.2">
      <c r="B3522"/>
      <c r="C3522"/>
      <c r="D3522" s="65"/>
      <c r="E3522" s="65"/>
      <c r="F3522" s="8"/>
      <c r="G3522" s="241"/>
      <c r="H3522" s="242"/>
      <c r="I3522"/>
      <c r="J3522"/>
      <c r="K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  <c r="CZ3522"/>
      <c r="DA3522"/>
      <c r="DB3522"/>
      <c r="DC3522"/>
      <c r="DD3522"/>
      <c r="DE3522"/>
      <c r="DF3522"/>
      <c r="DG3522"/>
      <c r="DH3522"/>
      <c r="DI3522"/>
      <c r="DJ3522"/>
      <c r="DK3522"/>
      <c r="DL3522"/>
      <c r="DM3522"/>
      <c r="DN3522"/>
      <c r="DO3522"/>
      <c r="DP3522"/>
      <c r="DQ3522"/>
      <c r="DR3522"/>
      <c r="DS3522"/>
      <c r="DT3522"/>
      <c r="DU3522"/>
      <c r="DV3522"/>
      <c r="DW3522"/>
      <c r="DX3522"/>
      <c r="DY3522"/>
      <c r="DZ3522"/>
      <c r="EA3522"/>
      <c r="EB3522"/>
      <c r="EC3522"/>
      <c r="ED3522"/>
      <c r="EE3522"/>
      <c r="EF3522"/>
      <c r="EG3522"/>
      <c r="EH3522"/>
      <c r="EI3522"/>
      <c r="EJ3522"/>
      <c r="EK3522"/>
      <c r="EL3522"/>
      <c r="EM3522"/>
      <c r="EN3522"/>
      <c r="EO3522"/>
      <c r="EP3522"/>
      <c r="EQ3522"/>
    </row>
    <row r="3523" spans="2:147" s="9" customFormat="1" x14ac:dyDescent="0.2">
      <c r="B3523"/>
      <c r="C3523"/>
      <c r="D3523" s="65"/>
      <c r="E3523" s="65"/>
      <c r="F3523" s="8"/>
      <c r="G3523" s="241"/>
      <c r="H3523" s="242"/>
      <c r="I3523"/>
      <c r="J3523"/>
      <c r="K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  <c r="DD3523"/>
      <c r="DE3523"/>
      <c r="DF3523"/>
      <c r="DG3523"/>
      <c r="DH3523"/>
      <c r="DI3523"/>
      <c r="DJ3523"/>
      <c r="DK3523"/>
      <c r="DL3523"/>
      <c r="DM3523"/>
      <c r="DN3523"/>
      <c r="DO3523"/>
      <c r="DP3523"/>
      <c r="DQ3523"/>
      <c r="DR3523"/>
      <c r="DS3523"/>
      <c r="DT3523"/>
      <c r="DU3523"/>
      <c r="DV3523"/>
      <c r="DW3523"/>
      <c r="DX3523"/>
      <c r="DY3523"/>
      <c r="DZ3523"/>
      <c r="EA3523"/>
      <c r="EB3523"/>
      <c r="EC3523"/>
      <c r="ED3523"/>
      <c r="EE3523"/>
      <c r="EF3523"/>
      <c r="EG3523"/>
      <c r="EH3523"/>
      <c r="EI3523"/>
      <c r="EJ3523"/>
      <c r="EK3523"/>
      <c r="EL3523"/>
      <c r="EM3523"/>
      <c r="EN3523"/>
      <c r="EO3523"/>
      <c r="EP3523"/>
      <c r="EQ3523"/>
    </row>
    <row r="3524" spans="2:147" s="9" customFormat="1" x14ac:dyDescent="0.2">
      <c r="B3524"/>
      <c r="C3524"/>
      <c r="D3524" s="65"/>
      <c r="E3524" s="65"/>
      <c r="F3524" s="8"/>
      <c r="G3524" s="241"/>
      <c r="H3524" s="242"/>
      <c r="I3524"/>
      <c r="J3524"/>
      <c r="K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  <c r="DD3524"/>
      <c r="DE3524"/>
      <c r="DF3524"/>
      <c r="DG3524"/>
      <c r="DH3524"/>
      <c r="DI3524"/>
      <c r="DJ3524"/>
      <c r="DK3524"/>
      <c r="DL3524"/>
      <c r="DM3524"/>
      <c r="DN3524"/>
      <c r="DO3524"/>
      <c r="DP3524"/>
      <c r="DQ3524"/>
      <c r="DR3524"/>
      <c r="DS3524"/>
      <c r="DT3524"/>
      <c r="DU3524"/>
      <c r="DV3524"/>
      <c r="DW3524"/>
      <c r="DX3524"/>
      <c r="DY3524"/>
      <c r="DZ3524"/>
      <c r="EA3524"/>
      <c r="EB3524"/>
      <c r="EC3524"/>
      <c r="ED3524"/>
      <c r="EE3524"/>
      <c r="EF3524"/>
      <c r="EG3524"/>
      <c r="EH3524"/>
      <c r="EI3524"/>
      <c r="EJ3524"/>
      <c r="EK3524"/>
      <c r="EL3524"/>
      <c r="EM3524"/>
      <c r="EN3524"/>
      <c r="EO3524"/>
      <c r="EP3524"/>
      <c r="EQ3524"/>
    </row>
    <row r="3525" spans="2:147" s="9" customFormat="1" x14ac:dyDescent="0.2">
      <c r="B3525"/>
      <c r="C3525"/>
      <c r="D3525" s="65"/>
      <c r="E3525" s="65"/>
      <c r="F3525" s="8"/>
      <c r="G3525" s="241"/>
      <c r="H3525" s="242"/>
      <c r="I3525"/>
      <c r="J3525"/>
      <c r="K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  <c r="DE3525"/>
      <c r="DF3525"/>
      <c r="DG3525"/>
      <c r="DH3525"/>
      <c r="DI3525"/>
      <c r="DJ3525"/>
      <c r="DK3525"/>
      <c r="DL3525"/>
      <c r="DM3525"/>
      <c r="DN3525"/>
      <c r="DO3525"/>
      <c r="DP3525"/>
      <c r="DQ3525"/>
      <c r="DR3525"/>
      <c r="DS3525"/>
      <c r="DT3525"/>
      <c r="DU3525"/>
      <c r="DV3525"/>
      <c r="DW3525"/>
      <c r="DX3525"/>
      <c r="DY3525"/>
      <c r="DZ3525"/>
      <c r="EA3525"/>
      <c r="EB3525"/>
      <c r="EC3525"/>
      <c r="ED3525"/>
      <c r="EE3525"/>
      <c r="EF3525"/>
      <c r="EG3525"/>
      <c r="EH3525"/>
      <c r="EI3525"/>
      <c r="EJ3525"/>
      <c r="EK3525"/>
      <c r="EL3525"/>
      <c r="EM3525"/>
      <c r="EN3525"/>
      <c r="EO3525"/>
      <c r="EP3525"/>
      <c r="EQ3525"/>
    </row>
    <row r="3526" spans="2:147" s="9" customFormat="1" x14ac:dyDescent="0.2">
      <c r="B3526"/>
      <c r="C3526"/>
      <c r="D3526" s="65"/>
      <c r="E3526" s="65"/>
      <c r="F3526" s="8"/>
      <c r="G3526" s="241"/>
      <c r="H3526" s="242"/>
      <c r="I3526"/>
      <c r="J3526"/>
      <c r="K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  <c r="CZ3526"/>
      <c r="DA3526"/>
      <c r="DB3526"/>
      <c r="DC3526"/>
      <c r="DD3526"/>
      <c r="DE3526"/>
      <c r="DF3526"/>
      <c r="DG3526"/>
      <c r="DH3526"/>
      <c r="DI3526"/>
      <c r="DJ3526"/>
      <c r="DK3526"/>
      <c r="DL3526"/>
      <c r="DM3526"/>
      <c r="DN3526"/>
      <c r="DO3526"/>
      <c r="DP3526"/>
      <c r="DQ3526"/>
      <c r="DR3526"/>
      <c r="DS3526"/>
      <c r="DT3526"/>
      <c r="DU3526"/>
      <c r="DV3526"/>
      <c r="DW3526"/>
      <c r="DX3526"/>
      <c r="DY3526"/>
      <c r="DZ3526"/>
      <c r="EA3526"/>
      <c r="EB3526"/>
      <c r="EC3526"/>
      <c r="ED3526"/>
      <c r="EE3526"/>
      <c r="EF3526"/>
      <c r="EG3526"/>
      <c r="EH3526"/>
      <c r="EI3526"/>
      <c r="EJ3526"/>
      <c r="EK3526"/>
      <c r="EL3526"/>
      <c r="EM3526"/>
      <c r="EN3526"/>
      <c r="EO3526"/>
      <c r="EP3526"/>
      <c r="EQ3526"/>
    </row>
    <row r="3527" spans="2:147" s="9" customFormat="1" x14ac:dyDescent="0.2">
      <c r="B3527"/>
      <c r="C3527"/>
      <c r="D3527" s="65"/>
      <c r="E3527" s="65"/>
      <c r="F3527" s="8"/>
      <c r="G3527" s="241"/>
      <c r="H3527" s="242"/>
      <c r="I3527"/>
      <c r="J3527"/>
      <c r="K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  <c r="DE3527"/>
      <c r="DF3527"/>
      <c r="DG3527"/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/>
      <c r="DU3527"/>
      <c r="DV3527"/>
      <c r="DW3527"/>
      <c r="DX3527"/>
      <c r="DY3527"/>
      <c r="DZ3527"/>
      <c r="EA3527"/>
      <c r="EB3527"/>
      <c r="EC3527"/>
      <c r="ED3527"/>
      <c r="EE3527"/>
      <c r="EF3527"/>
      <c r="EG3527"/>
      <c r="EH3527"/>
      <c r="EI3527"/>
      <c r="EJ3527"/>
      <c r="EK3527"/>
      <c r="EL3527"/>
      <c r="EM3527"/>
      <c r="EN3527"/>
      <c r="EO3527"/>
      <c r="EP3527"/>
      <c r="EQ3527"/>
    </row>
    <row r="3528" spans="2:147" s="9" customFormat="1" x14ac:dyDescent="0.2">
      <c r="B3528"/>
      <c r="C3528"/>
      <c r="D3528" s="65"/>
      <c r="E3528" s="65"/>
      <c r="F3528" s="8"/>
      <c r="G3528" s="241"/>
      <c r="H3528" s="242"/>
      <c r="I3528"/>
      <c r="J3528"/>
      <c r="K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/>
      <c r="DL3528"/>
      <c r="DM3528"/>
      <c r="DN3528"/>
      <c r="DO3528"/>
      <c r="DP3528"/>
      <c r="DQ3528"/>
      <c r="DR3528"/>
      <c r="DS3528"/>
      <c r="DT3528"/>
      <c r="DU3528"/>
      <c r="DV3528"/>
      <c r="DW3528"/>
      <c r="DX3528"/>
      <c r="DY3528"/>
      <c r="DZ3528"/>
      <c r="EA3528"/>
      <c r="EB3528"/>
      <c r="EC3528"/>
      <c r="ED3528"/>
      <c r="EE3528"/>
      <c r="EF3528"/>
      <c r="EG3528"/>
      <c r="EH3528"/>
      <c r="EI3528"/>
      <c r="EJ3528"/>
      <c r="EK3528"/>
      <c r="EL3528"/>
      <c r="EM3528"/>
      <c r="EN3528"/>
      <c r="EO3528"/>
      <c r="EP3528"/>
      <c r="EQ3528"/>
    </row>
    <row r="3529" spans="2:147" s="9" customFormat="1" x14ac:dyDescent="0.2">
      <c r="B3529"/>
      <c r="C3529"/>
      <c r="D3529" s="65"/>
      <c r="E3529" s="65"/>
      <c r="F3529" s="8"/>
      <c r="G3529" s="241"/>
      <c r="H3529" s="242"/>
      <c r="I3529"/>
      <c r="J3529"/>
      <c r="K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  <c r="DX3529"/>
      <c r="DY3529"/>
      <c r="DZ3529"/>
      <c r="EA3529"/>
      <c r="EB3529"/>
      <c r="EC3529"/>
      <c r="ED3529"/>
      <c r="EE3529"/>
      <c r="EF3529"/>
      <c r="EG3529"/>
      <c r="EH3529"/>
      <c r="EI3529"/>
      <c r="EJ3529"/>
      <c r="EK3529"/>
      <c r="EL3529"/>
      <c r="EM3529"/>
      <c r="EN3529"/>
      <c r="EO3529"/>
      <c r="EP3529"/>
      <c r="EQ3529"/>
    </row>
    <row r="3530" spans="2:147" s="9" customFormat="1" x14ac:dyDescent="0.2">
      <c r="B3530"/>
      <c r="C3530"/>
      <c r="D3530" s="65"/>
      <c r="E3530" s="65"/>
      <c r="F3530" s="8"/>
      <c r="G3530" s="241"/>
      <c r="H3530" s="242"/>
      <c r="I3530"/>
      <c r="J3530"/>
      <c r="K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/>
      <c r="EB3530"/>
      <c r="EC3530"/>
      <c r="ED3530"/>
      <c r="EE3530"/>
      <c r="EF3530"/>
      <c r="EG3530"/>
      <c r="EH3530"/>
      <c r="EI3530"/>
      <c r="EJ3530"/>
      <c r="EK3530"/>
      <c r="EL3530"/>
      <c r="EM3530"/>
      <c r="EN3530"/>
      <c r="EO3530"/>
      <c r="EP3530"/>
      <c r="EQ3530"/>
    </row>
    <row r="3531" spans="2:147" s="9" customFormat="1" x14ac:dyDescent="0.2">
      <c r="B3531"/>
      <c r="C3531"/>
      <c r="D3531" s="65"/>
      <c r="E3531" s="65"/>
      <c r="F3531" s="8"/>
      <c r="G3531" s="241"/>
      <c r="H3531" s="242"/>
      <c r="I3531"/>
      <c r="J3531"/>
      <c r="K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  <c r="DL3531"/>
      <c r="DM3531"/>
      <c r="DN3531"/>
      <c r="DO3531"/>
      <c r="DP3531"/>
      <c r="DQ3531"/>
      <c r="DR3531"/>
      <c r="DS3531"/>
      <c r="DT3531"/>
      <c r="DU3531"/>
      <c r="DV3531"/>
      <c r="DW3531"/>
      <c r="DX3531"/>
      <c r="DY3531"/>
      <c r="DZ3531"/>
      <c r="EA3531"/>
      <c r="EB3531"/>
      <c r="EC3531"/>
      <c r="ED3531"/>
      <c r="EE3531"/>
      <c r="EF3531"/>
      <c r="EG3531"/>
      <c r="EH3531"/>
      <c r="EI3531"/>
      <c r="EJ3531"/>
      <c r="EK3531"/>
      <c r="EL3531"/>
      <c r="EM3531"/>
      <c r="EN3531"/>
      <c r="EO3531"/>
      <c r="EP3531"/>
      <c r="EQ3531"/>
    </row>
    <row r="3532" spans="2:147" s="9" customFormat="1" x14ac:dyDescent="0.2">
      <c r="B3532"/>
      <c r="C3532"/>
      <c r="D3532" s="65"/>
      <c r="E3532" s="65"/>
      <c r="F3532" s="8"/>
      <c r="G3532" s="241"/>
      <c r="H3532" s="242"/>
      <c r="I3532"/>
      <c r="J3532"/>
      <c r="K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  <c r="DX3532"/>
      <c r="DY3532"/>
      <c r="DZ3532"/>
      <c r="EA3532"/>
      <c r="EB3532"/>
      <c r="EC3532"/>
      <c r="ED3532"/>
      <c r="EE3532"/>
      <c r="EF3532"/>
      <c r="EG3532"/>
      <c r="EH3532"/>
      <c r="EI3532"/>
      <c r="EJ3532"/>
      <c r="EK3532"/>
      <c r="EL3532"/>
      <c r="EM3532"/>
      <c r="EN3532"/>
      <c r="EO3532"/>
      <c r="EP3532"/>
      <c r="EQ3532"/>
    </row>
    <row r="3533" spans="2:147" s="9" customFormat="1" x14ac:dyDescent="0.2">
      <c r="B3533"/>
      <c r="C3533"/>
      <c r="D3533" s="65"/>
      <c r="E3533" s="65"/>
      <c r="F3533" s="8"/>
      <c r="G3533" s="241"/>
      <c r="H3533" s="242"/>
      <c r="I3533"/>
      <c r="J3533"/>
      <c r="K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  <c r="DL3533"/>
      <c r="DM3533"/>
      <c r="DN3533"/>
      <c r="DO3533"/>
      <c r="DP3533"/>
      <c r="DQ3533"/>
      <c r="DR3533"/>
      <c r="DS3533"/>
      <c r="DT3533"/>
      <c r="DU3533"/>
      <c r="DV3533"/>
      <c r="DW3533"/>
      <c r="DX3533"/>
      <c r="DY3533"/>
      <c r="DZ3533"/>
      <c r="EA3533"/>
      <c r="EB3533"/>
      <c r="EC3533"/>
      <c r="ED3533"/>
      <c r="EE3533"/>
      <c r="EF3533"/>
      <c r="EG3533"/>
      <c r="EH3533"/>
      <c r="EI3533"/>
      <c r="EJ3533"/>
      <c r="EK3533"/>
      <c r="EL3533"/>
      <c r="EM3533"/>
      <c r="EN3533"/>
      <c r="EO3533"/>
      <c r="EP3533"/>
      <c r="EQ3533"/>
    </row>
    <row r="3534" spans="2:147" s="9" customFormat="1" x14ac:dyDescent="0.2">
      <c r="B3534"/>
      <c r="C3534"/>
      <c r="D3534" s="65"/>
      <c r="E3534" s="65"/>
      <c r="F3534" s="8"/>
      <c r="G3534" s="241"/>
      <c r="H3534" s="242"/>
      <c r="I3534"/>
      <c r="J3534"/>
      <c r="K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/>
      <c r="DL3534"/>
      <c r="DM3534"/>
      <c r="DN3534"/>
      <c r="DO3534"/>
      <c r="DP3534"/>
      <c r="DQ3534"/>
      <c r="DR3534"/>
      <c r="DS3534"/>
      <c r="DT3534"/>
      <c r="DU3534"/>
      <c r="DV3534"/>
      <c r="DW3534"/>
      <c r="DX3534"/>
      <c r="DY3534"/>
      <c r="DZ3534"/>
      <c r="EA3534"/>
      <c r="EB3534"/>
      <c r="EC3534"/>
      <c r="ED3534"/>
      <c r="EE3534"/>
      <c r="EF3534"/>
      <c r="EG3534"/>
      <c r="EH3534"/>
      <c r="EI3534"/>
      <c r="EJ3534"/>
      <c r="EK3534"/>
      <c r="EL3534"/>
      <c r="EM3534"/>
      <c r="EN3534"/>
      <c r="EO3534"/>
      <c r="EP3534"/>
      <c r="EQ3534"/>
    </row>
    <row r="3535" spans="2:147" s="9" customFormat="1" x14ac:dyDescent="0.2">
      <c r="B3535"/>
      <c r="C3535"/>
      <c r="D3535" s="65"/>
      <c r="E3535" s="65"/>
      <c r="F3535" s="8"/>
      <c r="G3535" s="241"/>
      <c r="H3535" s="242"/>
      <c r="I3535"/>
      <c r="J3535"/>
      <c r="K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  <c r="DX3535"/>
      <c r="DY3535"/>
      <c r="DZ3535"/>
      <c r="EA3535"/>
      <c r="EB3535"/>
      <c r="EC3535"/>
      <c r="ED3535"/>
      <c r="EE3535"/>
      <c r="EF3535"/>
      <c r="EG3535"/>
      <c r="EH3535"/>
      <c r="EI3535"/>
      <c r="EJ3535"/>
      <c r="EK3535"/>
      <c r="EL3535"/>
      <c r="EM3535"/>
      <c r="EN3535"/>
      <c r="EO3535"/>
      <c r="EP3535"/>
      <c r="EQ3535"/>
    </row>
    <row r="3536" spans="2:147" s="9" customFormat="1" x14ac:dyDescent="0.2">
      <c r="B3536"/>
      <c r="C3536"/>
      <c r="D3536" s="65"/>
      <c r="E3536" s="65"/>
      <c r="F3536" s="8"/>
      <c r="G3536" s="241"/>
      <c r="H3536" s="242"/>
      <c r="I3536"/>
      <c r="J3536"/>
      <c r="K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/>
      <c r="EH3536"/>
      <c r="EI3536"/>
      <c r="EJ3536"/>
      <c r="EK3536"/>
      <c r="EL3536"/>
      <c r="EM3536"/>
      <c r="EN3536"/>
      <c r="EO3536"/>
      <c r="EP3536"/>
      <c r="EQ3536"/>
    </row>
    <row r="3537" spans="2:147" s="9" customFormat="1" x14ac:dyDescent="0.2">
      <c r="B3537"/>
      <c r="C3537"/>
      <c r="D3537" s="65"/>
      <c r="E3537" s="65"/>
      <c r="F3537" s="8"/>
      <c r="G3537" s="241"/>
      <c r="H3537" s="242"/>
      <c r="I3537"/>
      <c r="J3537"/>
      <c r="K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  <c r="DE3537"/>
      <c r="DF3537"/>
      <c r="DG3537"/>
      <c r="DH3537"/>
      <c r="DI3537"/>
      <c r="DJ3537"/>
      <c r="DK3537"/>
      <c r="DL3537"/>
      <c r="DM3537"/>
      <c r="DN3537"/>
      <c r="DO3537"/>
      <c r="DP3537"/>
      <c r="DQ3537"/>
      <c r="DR3537"/>
      <c r="DS3537"/>
      <c r="DT3537"/>
      <c r="DU3537"/>
      <c r="DV3537"/>
      <c r="DW3537"/>
      <c r="DX3537"/>
      <c r="DY3537"/>
      <c r="DZ3537"/>
      <c r="EA3537"/>
      <c r="EB3537"/>
      <c r="EC3537"/>
      <c r="ED3537"/>
      <c r="EE3537"/>
      <c r="EF3537"/>
      <c r="EG3537"/>
      <c r="EH3537"/>
      <c r="EI3537"/>
      <c r="EJ3537"/>
      <c r="EK3537"/>
      <c r="EL3537"/>
      <c r="EM3537"/>
      <c r="EN3537"/>
      <c r="EO3537"/>
      <c r="EP3537"/>
      <c r="EQ3537"/>
    </row>
    <row r="3538" spans="2:147" s="9" customFormat="1" x14ac:dyDescent="0.2">
      <c r="B3538"/>
      <c r="C3538"/>
      <c r="D3538" s="65"/>
      <c r="E3538" s="65"/>
      <c r="F3538" s="8"/>
      <c r="G3538" s="241"/>
      <c r="H3538" s="242"/>
      <c r="I3538"/>
      <c r="J3538"/>
      <c r="K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  <c r="DE3538"/>
      <c r="DF3538"/>
      <c r="DG3538"/>
      <c r="DH3538"/>
      <c r="DI3538"/>
      <c r="DJ3538"/>
      <c r="DK3538"/>
      <c r="DL3538"/>
      <c r="DM3538"/>
      <c r="DN3538"/>
      <c r="DO3538"/>
      <c r="DP3538"/>
      <c r="DQ3538"/>
      <c r="DR3538"/>
      <c r="DS3538"/>
      <c r="DT3538"/>
      <c r="DU3538"/>
      <c r="DV3538"/>
      <c r="DW3538"/>
      <c r="DX3538"/>
      <c r="DY3538"/>
      <c r="DZ3538"/>
      <c r="EA3538"/>
      <c r="EB3538"/>
      <c r="EC3538"/>
      <c r="ED3538"/>
      <c r="EE3538"/>
      <c r="EF3538"/>
      <c r="EG3538"/>
      <c r="EH3538"/>
      <c r="EI3538"/>
      <c r="EJ3538"/>
      <c r="EK3538"/>
      <c r="EL3538"/>
      <c r="EM3538"/>
      <c r="EN3538"/>
      <c r="EO3538"/>
      <c r="EP3538"/>
      <c r="EQ3538"/>
    </row>
    <row r="3539" spans="2:147" s="9" customFormat="1" x14ac:dyDescent="0.2">
      <c r="B3539"/>
      <c r="C3539"/>
      <c r="D3539" s="65"/>
      <c r="E3539" s="65"/>
      <c r="F3539" s="8"/>
      <c r="G3539" s="241"/>
      <c r="H3539" s="242"/>
      <c r="I3539"/>
      <c r="J3539"/>
      <c r="K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  <c r="DE3539"/>
      <c r="DF3539"/>
      <c r="DG3539"/>
      <c r="DH3539"/>
      <c r="DI3539"/>
      <c r="DJ3539"/>
      <c r="DK3539"/>
      <c r="DL3539"/>
      <c r="DM3539"/>
      <c r="DN3539"/>
      <c r="DO3539"/>
      <c r="DP3539"/>
      <c r="DQ3539"/>
      <c r="DR3539"/>
      <c r="DS3539"/>
      <c r="DT3539"/>
      <c r="DU3539"/>
      <c r="DV3539"/>
      <c r="DW3539"/>
      <c r="DX3539"/>
      <c r="DY3539"/>
      <c r="DZ3539"/>
      <c r="EA3539"/>
      <c r="EB3539"/>
      <c r="EC3539"/>
      <c r="ED3539"/>
      <c r="EE3539"/>
      <c r="EF3539"/>
      <c r="EG3539"/>
      <c r="EH3539"/>
      <c r="EI3539"/>
      <c r="EJ3539"/>
      <c r="EK3539"/>
      <c r="EL3539"/>
      <c r="EM3539"/>
      <c r="EN3539"/>
      <c r="EO3539"/>
      <c r="EP3539"/>
      <c r="EQ3539"/>
    </row>
    <row r="3540" spans="2:147" s="9" customFormat="1" x14ac:dyDescent="0.2">
      <c r="B3540"/>
      <c r="C3540"/>
      <c r="D3540" s="65"/>
      <c r="E3540" s="65"/>
      <c r="F3540" s="8"/>
      <c r="G3540" s="241"/>
      <c r="H3540" s="242"/>
      <c r="I3540"/>
      <c r="J3540"/>
      <c r="K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  <c r="DE3540"/>
      <c r="DF3540"/>
      <c r="DG3540"/>
      <c r="DH3540"/>
      <c r="DI3540"/>
      <c r="DJ3540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  <c r="DX3540"/>
      <c r="DY3540"/>
      <c r="DZ3540"/>
      <c r="EA3540"/>
      <c r="EB3540"/>
      <c r="EC3540"/>
      <c r="ED3540"/>
      <c r="EE3540"/>
      <c r="EF3540"/>
      <c r="EG3540"/>
      <c r="EH3540"/>
      <c r="EI3540"/>
      <c r="EJ3540"/>
      <c r="EK3540"/>
      <c r="EL3540"/>
      <c r="EM3540"/>
      <c r="EN3540"/>
      <c r="EO3540"/>
      <c r="EP3540"/>
      <c r="EQ3540"/>
    </row>
    <row r="3541" spans="2:147" s="9" customFormat="1" x14ac:dyDescent="0.2">
      <c r="B3541"/>
      <c r="C3541"/>
      <c r="D3541" s="65"/>
      <c r="E3541" s="65"/>
      <c r="F3541" s="8"/>
      <c r="G3541" s="241"/>
      <c r="H3541" s="242"/>
      <c r="I3541"/>
      <c r="J3541"/>
      <c r="K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  <c r="DE3541"/>
      <c r="DF3541"/>
      <c r="DG3541"/>
      <c r="DH3541"/>
      <c r="DI3541"/>
      <c r="DJ3541"/>
      <c r="DK3541"/>
      <c r="DL3541"/>
      <c r="DM3541"/>
      <c r="DN3541"/>
      <c r="DO3541"/>
      <c r="DP3541"/>
      <c r="DQ3541"/>
      <c r="DR3541"/>
      <c r="DS3541"/>
      <c r="DT3541"/>
      <c r="DU3541"/>
      <c r="DV3541"/>
      <c r="DW3541"/>
      <c r="DX3541"/>
      <c r="DY3541"/>
      <c r="DZ3541"/>
      <c r="EA3541"/>
      <c r="EB3541"/>
      <c r="EC3541"/>
      <c r="ED3541"/>
      <c r="EE3541"/>
      <c r="EF3541"/>
      <c r="EG3541"/>
      <c r="EH3541"/>
      <c r="EI3541"/>
      <c r="EJ3541"/>
      <c r="EK3541"/>
      <c r="EL3541"/>
      <c r="EM3541"/>
      <c r="EN3541"/>
      <c r="EO3541"/>
      <c r="EP3541"/>
      <c r="EQ3541"/>
    </row>
    <row r="3542" spans="2:147" s="9" customFormat="1" x14ac:dyDescent="0.2">
      <c r="B3542"/>
      <c r="C3542"/>
      <c r="D3542" s="65"/>
      <c r="E3542" s="65"/>
      <c r="F3542" s="8"/>
      <c r="G3542" s="241"/>
      <c r="H3542" s="242"/>
      <c r="I3542"/>
      <c r="J3542"/>
      <c r="K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  <c r="DL3542"/>
      <c r="DM3542"/>
      <c r="DN3542"/>
      <c r="DO3542"/>
      <c r="DP3542"/>
      <c r="DQ3542"/>
      <c r="DR3542"/>
      <c r="DS3542"/>
      <c r="DT3542"/>
      <c r="DU3542"/>
      <c r="DV3542"/>
      <c r="DW3542"/>
      <c r="DX3542"/>
      <c r="DY3542"/>
      <c r="DZ3542"/>
      <c r="EA3542"/>
      <c r="EB3542"/>
      <c r="EC3542"/>
      <c r="ED3542"/>
      <c r="EE3542"/>
      <c r="EF3542"/>
      <c r="EG3542"/>
      <c r="EH3542"/>
      <c r="EI3542"/>
      <c r="EJ3542"/>
      <c r="EK3542"/>
      <c r="EL3542"/>
      <c r="EM3542"/>
      <c r="EN3542"/>
      <c r="EO3542"/>
      <c r="EP3542"/>
      <c r="EQ3542"/>
    </row>
    <row r="3543" spans="2:147" s="9" customFormat="1" x14ac:dyDescent="0.2">
      <c r="B3543"/>
      <c r="C3543"/>
      <c r="D3543" s="65"/>
      <c r="E3543" s="65"/>
      <c r="F3543" s="8"/>
      <c r="G3543" s="241"/>
      <c r="H3543" s="242"/>
      <c r="I3543"/>
      <c r="J3543"/>
      <c r="K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  <c r="DL3543"/>
      <c r="DM3543"/>
      <c r="DN3543"/>
      <c r="DO3543"/>
      <c r="DP3543"/>
      <c r="DQ3543"/>
      <c r="DR3543"/>
      <c r="DS3543"/>
      <c r="DT3543"/>
      <c r="DU3543"/>
      <c r="DV3543"/>
      <c r="DW3543"/>
      <c r="DX3543"/>
      <c r="DY3543"/>
      <c r="DZ3543"/>
      <c r="EA3543"/>
      <c r="EB3543"/>
      <c r="EC3543"/>
      <c r="ED3543"/>
      <c r="EE3543"/>
      <c r="EF3543"/>
      <c r="EG3543"/>
      <c r="EH3543"/>
      <c r="EI3543"/>
      <c r="EJ3543"/>
      <c r="EK3543"/>
      <c r="EL3543"/>
      <c r="EM3543"/>
      <c r="EN3543"/>
      <c r="EO3543"/>
      <c r="EP3543"/>
      <c r="EQ3543"/>
    </row>
    <row r="3544" spans="2:147" s="9" customFormat="1" x14ac:dyDescent="0.2">
      <c r="B3544"/>
      <c r="C3544"/>
      <c r="D3544" s="65"/>
      <c r="E3544" s="65"/>
      <c r="F3544" s="8"/>
      <c r="G3544" s="241"/>
      <c r="H3544" s="242"/>
      <c r="I3544"/>
      <c r="J3544"/>
      <c r="K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  <c r="DX3544"/>
      <c r="DY3544"/>
      <c r="DZ3544"/>
      <c r="EA3544"/>
      <c r="EB3544"/>
      <c r="EC3544"/>
      <c r="ED3544"/>
      <c r="EE3544"/>
      <c r="EF3544"/>
      <c r="EG3544"/>
      <c r="EH3544"/>
      <c r="EI3544"/>
      <c r="EJ3544"/>
      <c r="EK3544"/>
      <c r="EL3544"/>
      <c r="EM3544"/>
      <c r="EN3544"/>
      <c r="EO3544"/>
      <c r="EP3544"/>
      <c r="EQ3544"/>
    </row>
    <row r="3545" spans="2:147" s="9" customFormat="1" x14ac:dyDescent="0.2">
      <c r="B3545"/>
      <c r="C3545"/>
      <c r="D3545" s="65"/>
      <c r="E3545" s="65"/>
      <c r="F3545" s="8"/>
      <c r="G3545" s="241"/>
      <c r="H3545" s="242"/>
      <c r="I3545"/>
      <c r="J3545"/>
      <c r="K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  <c r="DL3545"/>
      <c r="DM3545"/>
      <c r="DN3545"/>
      <c r="DO3545"/>
      <c r="DP3545"/>
      <c r="DQ3545"/>
      <c r="DR3545"/>
      <c r="DS3545"/>
      <c r="DT3545"/>
      <c r="DU3545"/>
      <c r="DV3545"/>
      <c r="DW3545"/>
      <c r="DX3545"/>
      <c r="DY3545"/>
      <c r="DZ3545"/>
      <c r="EA3545"/>
      <c r="EB3545"/>
      <c r="EC3545"/>
      <c r="ED3545"/>
      <c r="EE3545"/>
      <c r="EF3545"/>
      <c r="EG3545"/>
      <c r="EH3545"/>
      <c r="EI3545"/>
      <c r="EJ3545"/>
      <c r="EK3545"/>
      <c r="EL3545"/>
      <c r="EM3545"/>
      <c r="EN3545"/>
      <c r="EO3545"/>
      <c r="EP3545"/>
      <c r="EQ3545"/>
    </row>
    <row r="3546" spans="2:147" s="9" customFormat="1" x14ac:dyDescent="0.2">
      <c r="B3546"/>
      <c r="C3546"/>
      <c r="D3546" s="65"/>
      <c r="E3546" s="65"/>
      <c r="F3546" s="8"/>
      <c r="G3546" s="241"/>
      <c r="H3546" s="242"/>
      <c r="I3546"/>
      <c r="J3546"/>
      <c r="K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  <c r="DX3546"/>
      <c r="DY3546"/>
      <c r="DZ3546"/>
      <c r="EA3546"/>
      <c r="EB3546"/>
      <c r="EC3546"/>
      <c r="ED3546"/>
      <c r="EE3546"/>
      <c r="EF3546"/>
      <c r="EG3546"/>
      <c r="EH3546"/>
      <c r="EI3546"/>
      <c r="EJ3546"/>
      <c r="EK3546"/>
      <c r="EL3546"/>
      <c r="EM3546"/>
      <c r="EN3546"/>
      <c r="EO3546"/>
      <c r="EP3546"/>
      <c r="EQ3546"/>
    </row>
    <row r="3547" spans="2:147" s="9" customFormat="1" x14ac:dyDescent="0.2">
      <c r="B3547"/>
      <c r="C3547"/>
      <c r="D3547" s="65"/>
      <c r="E3547" s="65"/>
      <c r="F3547" s="8"/>
      <c r="G3547" s="241"/>
      <c r="H3547" s="242"/>
      <c r="I3547"/>
      <c r="J3547"/>
      <c r="K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  <c r="DX3547"/>
      <c r="DY3547"/>
      <c r="DZ3547"/>
      <c r="EA3547"/>
      <c r="EB3547"/>
      <c r="EC3547"/>
      <c r="ED3547"/>
      <c r="EE3547"/>
      <c r="EF3547"/>
      <c r="EG3547"/>
      <c r="EH3547"/>
      <c r="EI3547"/>
      <c r="EJ3547"/>
      <c r="EK3547"/>
      <c r="EL3547"/>
      <c r="EM3547"/>
      <c r="EN3547"/>
      <c r="EO3547"/>
      <c r="EP3547"/>
      <c r="EQ3547"/>
    </row>
    <row r="3548" spans="2:147" s="9" customFormat="1" x14ac:dyDescent="0.2">
      <c r="B3548"/>
      <c r="C3548"/>
      <c r="D3548" s="65"/>
      <c r="E3548" s="65"/>
      <c r="F3548" s="8"/>
      <c r="G3548" s="241"/>
      <c r="H3548" s="242"/>
      <c r="I3548"/>
      <c r="J3548"/>
      <c r="K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/>
      <c r="EB3548"/>
      <c r="EC3548"/>
      <c r="ED3548"/>
      <c r="EE3548"/>
      <c r="EF3548"/>
      <c r="EG3548"/>
      <c r="EH3548"/>
      <c r="EI3548"/>
      <c r="EJ3548"/>
      <c r="EK3548"/>
      <c r="EL3548"/>
      <c r="EM3548"/>
      <c r="EN3548"/>
      <c r="EO3548"/>
      <c r="EP3548"/>
      <c r="EQ3548"/>
    </row>
    <row r="3549" spans="2:147" s="9" customFormat="1" x14ac:dyDescent="0.2">
      <c r="B3549"/>
      <c r="C3549"/>
      <c r="D3549" s="65"/>
      <c r="E3549" s="65"/>
      <c r="F3549" s="8"/>
      <c r="G3549" s="241"/>
      <c r="H3549" s="242"/>
      <c r="I3549"/>
      <c r="J3549"/>
      <c r="K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  <c r="DL3549"/>
      <c r="DM3549"/>
      <c r="DN3549"/>
      <c r="DO3549"/>
      <c r="DP3549"/>
      <c r="DQ3549"/>
      <c r="DR3549"/>
      <c r="DS3549"/>
      <c r="DT3549"/>
      <c r="DU3549"/>
      <c r="DV3549"/>
      <c r="DW3549"/>
      <c r="DX3549"/>
      <c r="DY3549"/>
      <c r="DZ3549"/>
      <c r="EA3549"/>
      <c r="EB3549"/>
      <c r="EC3549"/>
      <c r="ED3549"/>
      <c r="EE3549"/>
      <c r="EF3549"/>
      <c r="EG3549"/>
      <c r="EH3549"/>
      <c r="EI3549"/>
      <c r="EJ3549"/>
      <c r="EK3549"/>
      <c r="EL3549"/>
      <c r="EM3549"/>
      <c r="EN3549"/>
      <c r="EO3549"/>
      <c r="EP3549"/>
      <c r="EQ3549"/>
    </row>
    <row r="3550" spans="2:147" s="9" customFormat="1" x14ac:dyDescent="0.2">
      <c r="B3550"/>
      <c r="C3550"/>
      <c r="D3550" s="65"/>
      <c r="E3550" s="65"/>
      <c r="F3550" s="8"/>
      <c r="G3550" s="241"/>
      <c r="H3550" s="242"/>
      <c r="I3550"/>
      <c r="J3550"/>
      <c r="K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/>
      <c r="EH3550"/>
      <c r="EI3550"/>
      <c r="EJ3550"/>
      <c r="EK3550"/>
      <c r="EL3550"/>
      <c r="EM3550"/>
      <c r="EN3550"/>
      <c r="EO3550"/>
      <c r="EP3550"/>
      <c r="EQ3550"/>
    </row>
    <row r="3551" spans="2:147" s="9" customFormat="1" x14ac:dyDescent="0.2">
      <c r="B3551"/>
      <c r="C3551"/>
      <c r="D3551" s="65"/>
      <c r="E3551" s="65"/>
      <c r="F3551" s="8"/>
      <c r="G3551" s="241"/>
      <c r="H3551" s="242"/>
      <c r="I3551"/>
      <c r="J3551"/>
      <c r="K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  <c r="EF3551"/>
      <c r="EG3551"/>
      <c r="EH3551"/>
      <c r="EI3551"/>
      <c r="EJ3551"/>
      <c r="EK3551"/>
      <c r="EL3551"/>
      <c r="EM3551"/>
      <c r="EN3551"/>
      <c r="EO3551"/>
      <c r="EP3551"/>
      <c r="EQ3551"/>
    </row>
    <row r="3552" spans="2:147" s="9" customFormat="1" x14ac:dyDescent="0.2">
      <c r="B3552"/>
      <c r="C3552"/>
      <c r="D3552" s="65"/>
      <c r="E3552" s="65"/>
      <c r="F3552" s="8"/>
      <c r="G3552" s="241"/>
      <c r="H3552" s="242"/>
      <c r="I3552"/>
      <c r="J3552"/>
      <c r="K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/>
      <c r="EH3552"/>
      <c r="EI3552"/>
      <c r="EJ3552"/>
      <c r="EK3552"/>
      <c r="EL3552"/>
      <c r="EM3552"/>
      <c r="EN3552"/>
      <c r="EO3552"/>
      <c r="EP3552"/>
      <c r="EQ3552"/>
    </row>
    <row r="3553" spans="2:147" s="9" customFormat="1" x14ac:dyDescent="0.2">
      <c r="B3553"/>
      <c r="C3553"/>
      <c r="D3553" s="65"/>
      <c r="E3553" s="65"/>
      <c r="F3553" s="8"/>
      <c r="G3553" s="241"/>
      <c r="H3553" s="242"/>
      <c r="I3553"/>
      <c r="J3553"/>
      <c r="K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/>
      <c r="EH3553"/>
      <c r="EI3553"/>
      <c r="EJ3553"/>
      <c r="EK3553"/>
      <c r="EL3553"/>
      <c r="EM3553"/>
      <c r="EN3553"/>
      <c r="EO3553"/>
      <c r="EP3553"/>
      <c r="EQ3553"/>
    </row>
    <row r="3554" spans="2:147" s="9" customFormat="1" x14ac:dyDescent="0.2">
      <c r="B3554"/>
      <c r="C3554"/>
      <c r="D3554" s="65"/>
      <c r="E3554" s="65"/>
      <c r="F3554" s="8"/>
      <c r="G3554" s="241"/>
      <c r="H3554" s="242"/>
      <c r="I3554"/>
      <c r="J3554"/>
      <c r="K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  <c r="DL3554"/>
      <c r="DM3554"/>
      <c r="DN3554"/>
      <c r="DO3554"/>
      <c r="DP3554"/>
      <c r="DQ3554"/>
      <c r="DR3554"/>
      <c r="DS3554"/>
      <c r="DT3554"/>
      <c r="DU3554"/>
      <c r="DV3554"/>
      <c r="DW3554"/>
      <c r="DX3554"/>
      <c r="DY3554"/>
      <c r="DZ3554"/>
      <c r="EA3554"/>
      <c r="EB3554"/>
      <c r="EC3554"/>
      <c r="ED3554"/>
      <c r="EE3554"/>
      <c r="EF3554"/>
      <c r="EG3554"/>
      <c r="EH3554"/>
      <c r="EI3554"/>
      <c r="EJ3554"/>
      <c r="EK3554"/>
      <c r="EL3554"/>
      <c r="EM3554"/>
      <c r="EN3554"/>
      <c r="EO3554"/>
      <c r="EP3554"/>
      <c r="EQ3554"/>
    </row>
    <row r="3555" spans="2:147" s="9" customFormat="1" x14ac:dyDescent="0.2">
      <c r="B3555"/>
      <c r="C3555"/>
      <c r="D3555" s="65"/>
      <c r="E3555" s="65"/>
      <c r="F3555" s="8"/>
      <c r="G3555" s="241"/>
      <c r="H3555" s="242"/>
      <c r="I3555"/>
      <c r="J3555"/>
      <c r="K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  <c r="DX3555"/>
      <c r="DY3555"/>
      <c r="DZ3555"/>
      <c r="EA3555"/>
      <c r="EB3555"/>
      <c r="EC3555"/>
      <c r="ED3555"/>
      <c r="EE3555"/>
      <c r="EF3555"/>
      <c r="EG3555"/>
      <c r="EH3555"/>
      <c r="EI3555"/>
      <c r="EJ3555"/>
      <c r="EK3555"/>
      <c r="EL3555"/>
      <c r="EM3555"/>
      <c r="EN3555"/>
      <c r="EO3555"/>
      <c r="EP3555"/>
      <c r="EQ3555"/>
    </row>
    <row r="3556" spans="2:147" s="9" customFormat="1" x14ac:dyDescent="0.2">
      <c r="B3556"/>
      <c r="C3556"/>
      <c r="D3556" s="65"/>
      <c r="E3556" s="65"/>
      <c r="F3556" s="8"/>
      <c r="G3556" s="241"/>
      <c r="H3556" s="242"/>
      <c r="I3556"/>
      <c r="J3556"/>
      <c r="K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  <c r="DL3556"/>
      <c r="DM3556"/>
      <c r="DN3556"/>
      <c r="DO3556"/>
      <c r="DP3556"/>
      <c r="DQ3556"/>
      <c r="DR3556"/>
      <c r="DS3556"/>
      <c r="DT3556"/>
      <c r="DU3556"/>
      <c r="DV3556"/>
      <c r="DW3556"/>
      <c r="DX3556"/>
      <c r="DY3556"/>
      <c r="DZ3556"/>
      <c r="EA3556"/>
      <c r="EB3556"/>
      <c r="EC3556"/>
      <c r="ED3556"/>
      <c r="EE3556"/>
      <c r="EF3556"/>
      <c r="EG3556"/>
      <c r="EH3556"/>
      <c r="EI3556"/>
      <c r="EJ3556"/>
      <c r="EK3556"/>
      <c r="EL3556"/>
      <c r="EM3556"/>
      <c r="EN3556"/>
      <c r="EO3556"/>
      <c r="EP3556"/>
      <c r="EQ3556"/>
    </row>
    <row r="3557" spans="2:147" s="9" customFormat="1" x14ac:dyDescent="0.2">
      <c r="B3557"/>
      <c r="C3557"/>
      <c r="D3557" s="65"/>
      <c r="E3557" s="65"/>
      <c r="F3557" s="8"/>
      <c r="G3557" s="241"/>
      <c r="H3557" s="242"/>
      <c r="I3557"/>
      <c r="J3557"/>
      <c r="K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  <c r="DL3557"/>
      <c r="DM3557"/>
      <c r="DN3557"/>
      <c r="DO3557"/>
      <c r="DP3557"/>
      <c r="DQ3557"/>
      <c r="DR3557"/>
      <c r="DS3557"/>
      <c r="DT3557"/>
      <c r="DU3557"/>
      <c r="DV3557"/>
      <c r="DW3557"/>
      <c r="DX3557"/>
      <c r="DY3557"/>
      <c r="DZ3557"/>
      <c r="EA3557"/>
      <c r="EB3557"/>
      <c r="EC3557"/>
      <c r="ED3557"/>
      <c r="EE3557"/>
      <c r="EF3557"/>
      <c r="EG3557"/>
      <c r="EH3557"/>
      <c r="EI3557"/>
      <c r="EJ3557"/>
      <c r="EK3557"/>
      <c r="EL3557"/>
      <c r="EM3557"/>
      <c r="EN3557"/>
      <c r="EO3557"/>
      <c r="EP3557"/>
      <c r="EQ3557"/>
    </row>
    <row r="3558" spans="2:147" s="9" customFormat="1" x14ac:dyDescent="0.2">
      <c r="B3558"/>
      <c r="C3558"/>
      <c r="D3558" s="65"/>
      <c r="E3558" s="65"/>
      <c r="F3558" s="8"/>
      <c r="G3558" s="241"/>
      <c r="H3558" s="242"/>
      <c r="I3558"/>
      <c r="J3558"/>
      <c r="K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/>
      <c r="DL3558"/>
      <c r="DM3558"/>
      <c r="DN3558"/>
      <c r="DO3558"/>
      <c r="DP3558"/>
      <c r="DQ3558"/>
      <c r="DR3558"/>
      <c r="DS3558"/>
      <c r="DT3558"/>
      <c r="DU3558"/>
      <c r="DV3558"/>
      <c r="DW3558"/>
      <c r="DX3558"/>
      <c r="DY3558"/>
      <c r="DZ3558"/>
      <c r="EA3558"/>
      <c r="EB3558"/>
      <c r="EC3558"/>
      <c r="ED3558"/>
      <c r="EE3558"/>
      <c r="EF3558"/>
      <c r="EG3558"/>
      <c r="EH3558"/>
      <c r="EI3558"/>
      <c r="EJ3558"/>
      <c r="EK3558"/>
      <c r="EL3558"/>
      <c r="EM3558"/>
      <c r="EN3558"/>
      <c r="EO3558"/>
      <c r="EP3558"/>
      <c r="EQ3558"/>
    </row>
    <row r="3559" spans="2:147" s="9" customFormat="1" x14ac:dyDescent="0.2">
      <c r="B3559"/>
      <c r="C3559"/>
      <c r="D3559" s="65"/>
      <c r="E3559" s="65"/>
      <c r="F3559" s="8"/>
      <c r="G3559" s="241"/>
      <c r="H3559" s="242"/>
      <c r="I3559"/>
      <c r="J3559"/>
      <c r="K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  <c r="DX3559"/>
      <c r="DY3559"/>
      <c r="DZ3559"/>
      <c r="EA3559"/>
      <c r="EB3559"/>
      <c r="EC3559"/>
      <c r="ED3559"/>
      <c r="EE3559"/>
      <c r="EF3559"/>
      <c r="EG3559"/>
      <c r="EH3559"/>
      <c r="EI3559"/>
      <c r="EJ3559"/>
      <c r="EK3559"/>
      <c r="EL3559"/>
      <c r="EM3559"/>
      <c r="EN3559"/>
      <c r="EO3559"/>
      <c r="EP3559"/>
      <c r="EQ3559"/>
    </row>
    <row r="3560" spans="2:147" s="9" customFormat="1" x14ac:dyDescent="0.2">
      <c r="B3560"/>
      <c r="C3560"/>
      <c r="D3560" s="65"/>
      <c r="E3560" s="65"/>
      <c r="F3560" s="8"/>
      <c r="G3560" s="241"/>
      <c r="H3560" s="242"/>
      <c r="I3560"/>
      <c r="J3560"/>
      <c r="K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  <c r="CZ3560"/>
      <c r="DA3560"/>
      <c r="DB3560"/>
      <c r="DC3560"/>
      <c r="DD3560"/>
      <c r="DE3560"/>
      <c r="DF3560"/>
      <c r="DG3560"/>
      <c r="DH3560"/>
      <c r="DI3560"/>
      <c r="DJ3560"/>
      <c r="DK3560"/>
      <c r="DL3560"/>
      <c r="DM3560"/>
      <c r="DN3560"/>
      <c r="DO3560"/>
      <c r="DP3560"/>
      <c r="DQ3560"/>
      <c r="DR3560"/>
      <c r="DS3560"/>
      <c r="DT3560"/>
      <c r="DU3560"/>
      <c r="DV3560"/>
      <c r="DW3560"/>
      <c r="DX3560"/>
      <c r="DY3560"/>
      <c r="DZ3560"/>
      <c r="EA3560"/>
      <c r="EB3560"/>
      <c r="EC3560"/>
      <c r="ED3560"/>
      <c r="EE3560"/>
      <c r="EF3560"/>
      <c r="EG3560"/>
      <c r="EH3560"/>
      <c r="EI3560"/>
      <c r="EJ3560"/>
      <c r="EK3560"/>
      <c r="EL3560"/>
      <c r="EM3560"/>
      <c r="EN3560"/>
      <c r="EO3560"/>
      <c r="EP3560"/>
      <c r="EQ3560"/>
    </row>
    <row r="3561" spans="2:147" s="9" customFormat="1" x14ac:dyDescent="0.2">
      <c r="B3561"/>
      <c r="C3561"/>
      <c r="D3561" s="65"/>
      <c r="E3561" s="65"/>
      <c r="F3561" s="8"/>
      <c r="G3561" s="241"/>
      <c r="H3561" s="242"/>
      <c r="I3561"/>
      <c r="J3561"/>
      <c r="K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  <c r="DE3561"/>
      <c r="DF3561"/>
      <c r="DG3561"/>
      <c r="DH3561"/>
      <c r="DI3561"/>
      <c r="DJ3561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  <c r="DX3561"/>
      <c r="DY3561"/>
      <c r="DZ3561"/>
      <c r="EA3561"/>
      <c r="EB3561"/>
      <c r="EC3561"/>
      <c r="ED3561"/>
      <c r="EE3561"/>
      <c r="EF3561"/>
      <c r="EG3561"/>
      <c r="EH3561"/>
      <c r="EI3561"/>
      <c r="EJ3561"/>
      <c r="EK3561"/>
      <c r="EL3561"/>
      <c r="EM3561"/>
      <c r="EN3561"/>
      <c r="EO3561"/>
      <c r="EP3561"/>
      <c r="EQ3561"/>
    </row>
    <row r="3562" spans="2:147" s="9" customFormat="1" x14ac:dyDescent="0.2">
      <c r="B3562"/>
      <c r="C3562"/>
      <c r="D3562" s="65"/>
      <c r="E3562" s="65"/>
      <c r="F3562" s="8"/>
      <c r="G3562" s="241"/>
      <c r="H3562" s="242"/>
      <c r="I3562"/>
      <c r="J3562"/>
      <c r="K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  <c r="DE3562"/>
      <c r="DF3562"/>
      <c r="DG3562"/>
      <c r="DH3562"/>
      <c r="DI3562"/>
      <c r="DJ3562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  <c r="DX3562"/>
      <c r="DY3562"/>
      <c r="DZ3562"/>
      <c r="EA3562"/>
      <c r="EB3562"/>
      <c r="EC3562"/>
      <c r="ED3562"/>
      <c r="EE3562"/>
      <c r="EF3562"/>
      <c r="EG3562"/>
      <c r="EH3562"/>
      <c r="EI3562"/>
      <c r="EJ3562"/>
      <c r="EK3562"/>
      <c r="EL3562"/>
      <c r="EM3562"/>
      <c r="EN3562"/>
      <c r="EO3562"/>
      <c r="EP3562"/>
      <c r="EQ3562"/>
    </row>
    <row r="3563" spans="2:147" s="9" customFormat="1" x14ac:dyDescent="0.2">
      <c r="B3563"/>
      <c r="C3563"/>
      <c r="D3563" s="65"/>
      <c r="E3563" s="65"/>
      <c r="F3563" s="8"/>
      <c r="G3563" s="241"/>
      <c r="H3563" s="242"/>
      <c r="I3563"/>
      <c r="J3563"/>
      <c r="K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  <c r="DE3563"/>
      <c r="DF3563"/>
      <c r="DG3563"/>
      <c r="DH3563"/>
      <c r="DI3563"/>
      <c r="DJ3563"/>
      <c r="DK3563"/>
      <c r="DL3563"/>
      <c r="DM3563"/>
      <c r="DN3563"/>
      <c r="DO3563"/>
      <c r="DP3563"/>
      <c r="DQ3563"/>
      <c r="DR3563"/>
      <c r="DS3563"/>
      <c r="DT3563"/>
      <c r="DU3563"/>
      <c r="DV3563"/>
      <c r="DW3563"/>
      <c r="DX3563"/>
      <c r="DY3563"/>
      <c r="DZ3563"/>
      <c r="EA3563"/>
      <c r="EB3563"/>
      <c r="EC3563"/>
      <c r="ED3563"/>
      <c r="EE3563"/>
      <c r="EF3563"/>
      <c r="EG3563"/>
      <c r="EH3563"/>
      <c r="EI3563"/>
      <c r="EJ3563"/>
      <c r="EK3563"/>
      <c r="EL3563"/>
      <c r="EM3563"/>
      <c r="EN3563"/>
      <c r="EO3563"/>
      <c r="EP3563"/>
      <c r="EQ3563"/>
    </row>
    <row r="3564" spans="2:147" s="9" customFormat="1" x14ac:dyDescent="0.2">
      <c r="B3564"/>
      <c r="C3564"/>
      <c r="D3564" s="65"/>
      <c r="E3564" s="65"/>
      <c r="F3564" s="8"/>
      <c r="G3564" s="241"/>
      <c r="H3564" s="242"/>
      <c r="I3564"/>
      <c r="J3564"/>
      <c r="K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  <c r="CZ3564"/>
      <c r="DA3564"/>
      <c r="DB3564"/>
      <c r="DC3564"/>
      <c r="DD3564"/>
      <c r="DE3564"/>
      <c r="DF3564"/>
      <c r="DG3564"/>
      <c r="DH3564"/>
      <c r="DI3564"/>
      <c r="DJ3564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  <c r="DX3564"/>
      <c r="DY3564"/>
      <c r="DZ3564"/>
      <c r="EA3564"/>
      <c r="EB3564"/>
      <c r="EC3564"/>
      <c r="ED3564"/>
      <c r="EE3564"/>
      <c r="EF3564"/>
      <c r="EG3564"/>
      <c r="EH3564"/>
      <c r="EI3564"/>
      <c r="EJ3564"/>
      <c r="EK3564"/>
      <c r="EL3564"/>
      <c r="EM3564"/>
      <c r="EN3564"/>
      <c r="EO3564"/>
      <c r="EP3564"/>
      <c r="EQ3564"/>
    </row>
    <row r="3565" spans="2:147" s="9" customFormat="1" x14ac:dyDescent="0.2">
      <c r="B3565"/>
      <c r="C3565"/>
      <c r="D3565" s="65"/>
      <c r="E3565" s="65"/>
      <c r="F3565" s="8"/>
      <c r="G3565" s="241"/>
      <c r="H3565" s="242"/>
      <c r="I3565"/>
      <c r="J3565"/>
      <c r="K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  <c r="CZ3565"/>
      <c r="DA3565"/>
      <c r="DB3565"/>
      <c r="DC3565"/>
      <c r="DD3565"/>
      <c r="DE3565"/>
      <c r="DF3565"/>
      <c r="DG3565"/>
      <c r="DH3565"/>
      <c r="DI3565"/>
      <c r="DJ3565"/>
      <c r="DK3565"/>
      <c r="DL3565"/>
      <c r="DM3565"/>
      <c r="DN3565"/>
      <c r="DO3565"/>
      <c r="DP3565"/>
      <c r="DQ3565"/>
      <c r="DR3565"/>
      <c r="DS3565"/>
      <c r="DT3565"/>
      <c r="DU3565"/>
      <c r="DV3565"/>
      <c r="DW3565"/>
      <c r="DX3565"/>
      <c r="DY3565"/>
      <c r="DZ3565"/>
      <c r="EA3565"/>
      <c r="EB3565"/>
      <c r="EC3565"/>
      <c r="ED3565"/>
      <c r="EE3565"/>
      <c r="EF3565"/>
      <c r="EG3565"/>
      <c r="EH3565"/>
      <c r="EI3565"/>
      <c r="EJ3565"/>
      <c r="EK3565"/>
      <c r="EL3565"/>
      <c r="EM3565"/>
      <c r="EN3565"/>
      <c r="EO3565"/>
      <c r="EP3565"/>
      <c r="EQ3565"/>
    </row>
    <row r="3566" spans="2:147" s="9" customFormat="1" x14ac:dyDescent="0.2">
      <c r="B3566"/>
      <c r="C3566"/>
      <c r="D3566" s="65"/>
      <c r="E3566" s="65"/>
      <c r="F3566" s="8"/>
      <c r="G3566" s="241"/>
      <c r="H3566" s="242"/>
      <c r="I3566"/>
      <c r="J3566"/>
      <c r="K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  <c r="CZ3566"/>
      <c r="DA3566"/>
      <c r="DB3566"/>
      <c r="DC3566"/>
      <c r="DD3566"/>
      <c r="DE3566"/>
      <c r="DF3566"/>
      <c r="DG3566"/>
      <c r="DH3566"/>
      <c r="DI3566"/>
      <c r="DJ3566"/>
      <c r="DK3566"/>
      <c r="DL3566"/>
      <c r="DM3566"/>
      <c r="DN3566"/>
      <c r="DO3566"/>
      <c r="DP3566"/>
      <c r="DQ3566"/>
      <c r="DR3566"/>
      <c r="DS3566"/>
      <c r="DT3566"/>
      <c r="DU3566"/>
      <c r="DV3566"/>
      <c r="DW3566"/>
      <c r="DX3566"/>
      <c r="DY3566"/>
      <c r="DZ3566"/>
      <c r="EA3566"/>
      <c r="EB3566"/>
      <c r="EC3566"/>
      <c r="ED3566"/>
      <c r="EE3566"/>
      <c r="EF3566"/>
      <c r="EG3566"/>
      <c r="EH3566"/>
      <c r="EI3566"/>
      <c r="EJ3566"/>
      <c r="EK3566"/>
      <c r="EL3566"/>
      <c r="EM3566"/>
      <c r="EN3566"/>
      <c r="EO3566"/>
      <c r="EP3566"/>
      <c r="EQ3566"/>
    </row>
    <row r="3567" spans="2:147" s="9" customFormat="1" x14ac:dyDescent="0.2">
      <c r="B3567"/>
      <c r="C3567"/>
      <c r="D3567" s="65"/>
      <c r="E3567" s="65"/>
      <c r="F3567" s="8"/>
      <c r="G3567" s="241"/>
      <c r="H3567" s="242"/>
      <c r="I3567"/>
      <c r="J3567"/>
      <c r="K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/>
      <c r="CY3567"/>
      <c r="CZ3567"/>
      <c r="DA3567"/>
      <c r="DB3567"/>
      <c r="DC3567"/>
      <c r="DD3567"/>
      <c r="DE3567"/>
      <c r="DF3567"/>
      <c r="DG3567"/>
      <c r="DH3567"/>
      <c r="DI3567"/>
      <c r="DJ3567"/>
      <c r="DK3567"/>
      <c r="DL3567"/>
      <c r="DM3567"/>
      <c r="DN3567"/>
      <c r="DO3567"/>
      <c r="DP3567"/>
      <c r="DQ3567"/>
      <c r="DR3567"/>
      <c r="DS3567"/>
      <c r="DT3567"/>
      <c r="DU3567"/>
      <c r="DV3567"/>
      <c r="DW3567"/>
      <c r="DX3567"/>
      <c r="DY3567"/>
      <c r="DZ3567"/>
      <c r="EA3567"/>
      <c r="EB3567"/>
      <c r="EC3567"/>
      <c r="ED3567"/>
      <c r="EE3567"/>
      <c r="EF3567"/>
      <c r="EG3567"/>
      <c r="EH3567"/>
      <c r="EI3567"/>
      <c r="EJ3567"/>
      <c r="EK3567"/>
      <c r="EL3567"/>
      <c r="EM3567"/>
      <c r="EN3567"/>
      <c r="EO3567"/>
      <c r="EP3567"/>
      <c r="EQ3567"/>
    </row>
    <row r="3568" spans="2:147" s="9" customFormat="1" x14ac:dyDescent="0.2">
      <c r="B3568"/>
      <c r="C3568"/>
      <c r="D3568" s="65"/>
      <c r="E3568" s="65"/>
      <c r="F3568" s="8"/>
      <c r="G3568" s="241"/>
      <c r="H3568" s="242"/>
      <c r="I3568"/>
      <c r="J3568"/>
      <c r="K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/>
      <c r="DE3568"/>
      <c r="DF3568"/>
      <c r="DG3568"/>
      <c r="DH3568"/>
      <c r="DI3568"/>
      <c r="DJ3568"/>
      <c r="DK3568"/>
      <c r="DL3568"/>
      <c r="DM3568"/>
      <c r="DN3568"/>
      <c r="DO3568"/>
      <c r="DP3568"/>
      <c r="DQ3568"/>
      <c r="DR3568"/>
      <c r="DS3568"/>
      <c r="DT3568"/>
      <c r="DU3568"/>
      <c r="DV3568"/>
      <c r="DW3568"/>
      <c r="DX3568"/>
      <c r="DY3568"/>
      <c r="DZ3568"/>
      <c r="EA3568"/>
      <c r="EB3568"/>
      <c r="EC3568"/>
      <c r="ED3568"/>
      <c r="EE3568"/>
      <c r="EF3568"/>
      <c r="EG3568"/>
      <c r="EH3568"/>
      <c r="EI3568"/>
      <c r="EJ3568"/>
      <c r="EK3568"/>
      <c r="EL3568"/>
      <c r="EM3568"/>
      <c r="EN3568"/>
      <c r="EO3568"/>
      <c r="EP3568"/>
      <c r="EQ3568"/>
    </row>
    <row r="3569" spans="2:147" s="9" customFormat="1" x14ac:dyDescent="0.2">
      <c r="B3569"/>
      <c r="C3569"/>
      <c r="D3569" s="65"/>
      <c r="E3569" s="65"/>
      <c r="F3569" s="8"/>
      <c r="G3569" s="241"/>
      <c r="H3569" s="242"/>
      <c r="I3569"/>
      <c r="J3569"/>
      <c r="K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  <c r="DT3569"/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/>
      <c r="EH3569"/>
      <c r="EI3569"/>
      <c r="EJ3569"/>
      <c r="EK3569"/>
      <c r="EL3569"/>
      <c r="EM3569"/>
      <c r="EN3569"/>
      <c r="EO3569"/>
      <c r="EP3569"/>
      <c r="EQ3569"/>
    </row>
    <row r="3570" spans="2:147" s="9" customFormat="1" x14ac:dyDescent="0.2">
      <c r="B3570"/>
      <c r="C3570"/>
      <c r="D3570" s="65"/>
      <c r="E3570" s="65"/>
      <c r="F3570" s="8"/>
      <c r="G3570" s="241"/>
      <c r="H3570" s="242"/>
      <c r="I3570"/>
      <c r="J3570"/>
      <c r="K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  <c r="CZ3570"/>
      <c r="DA3570"/>
      <c r="DB3570"/>
      <c r="DC3570"/>
      <c r="DD3570"/>
      <c r="DE3570"/>
      <c r="DF3570"/>
      <c r="DG3570"/>
      <c r="DH3570"/>
      <c r="DI3570"/>
      <c r="DJ3570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  <c r="DX3570"/>
      <c r="DY3570"/>
      <c r="DZ3570"/>
      <c r="EA3570"/>
      <c r="EB3570"/>
      <c r="EC3570"/>
      <c r="ED3570"/>
      <c r="EE3570"/>
      <c r="EF3570"/>
      <c r="EG3570"/>
      <c r="EH3570"/>
      <c r="EI3570"/>
      <c r="EJ3570"/>
      <c r="EK3570"/>
      <c r="EL3570"/>
      <c r="EM3570"/>
      <c r="EN3570"/>
      <c r="EO3570"/>
      <c r="EP3570"/>
      <c r="EQ3570"/>
    </row>
    <row r="3571" spans="2:147" s="9" customFormat="1" x14ac:dyDescent="0.2">
      <c r="B3571"/>
      <c r="C3571"/>
      <c r="D3571" s="65"/>
      <c r="E3571" s="65"/>
      <c r="F3571" s="8"/>
      <c r="G3571" s="241"/>
      <c r="H3571" s="242"/>
      <c r="I3571"/>
      <c r="J3571"/>
      <c r="K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  <c r="CZ3571"/>
      <c r="DA3571"/>
      <c r="DB3571"/>
      <c r="DC3571"/>
      <c r="DD3571"/>
      <c r="DE3571"/>
      <c r="DF3571"/>
      <c r="DG3571"/>
      <c r="DH3571"/>
      <c r="DI3571"/>
      <c r="DJ3571"/>
      <c r="DK3571"/>
      <c r="DL3571"/>
      <c r="DM3571"/>
      <c r="DN3571"/>
      <c r="DO3571"/>
      <c r="DP3571"/>
      <c r="DQ3571"/>
      <c r="DR3571"/>
      <c r="DS3571"/>
      <c r="DT3571"/>
      <c r="DU3571"/>
      <c r="DV3571"/>
      <c r="DW3571"/>
      <c r="DX3571"/>
      <c r="DY3571"/>
      <c r="DZ3571"/>
      <c r="EA3571"/>
      <c r="EB3571"/>
      <c r="EC3571"/>
      <c r="ED3571"/>
      <c r="EE3571"/>
      <c r="EF3571"/>
      <c r="EG3571"/>
      <c r="EH3571"/>
      <c r="EI3571"/>
      <c r="EJ3571"/>
      <c r="EK3571"/>
      <c r="EL3571"/>
      <c r="EM3571"/>
      <c r="EN3571"/>
      <c r="EO3571"/>
      <c r="EP3571"/>
      <c r="EQ3571"/>
    </row>
    <row r="3572" spans="2:147" s="9" customFormat="1" x14ac:dyDescent="0.2">
      <c r="B3572"/>
      <c r="C3572"/>
      <c r="D3572" s="65"/>
      <c r="E3572" s="65"/>
      <c r="F3572" s="8"/>
      <c r="G3572" s="241"/>
      <c r="H3572" s="242"/>
      <c r="I3572"/>
      <c r="J3572"/>
      <c r="K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  <c r="CZ3572"/>
      <c r="DA3572"/>
      <c r="DB3572"/>
      <c r="DC3572"/>
      <c r="DD3572"/>
      <c r="DE3572"/>
      <c r="DF3572"/>
      <c r="DG3572"/>
      <c r="DH3572"/>
      <c r="DI3572"/>
      <c r="DJ3572"/>
      <c r="DK3572"/>
      <c r="DL3572"/>
      <c r="DM3572"/>
      <c r="DN3572"/>
      <c r="DO3572"/>
      <c r="DP3572"/>
      <c r="DQ3572"/>
      <c r="DR3572"/>
      <c r="DS3572"/>
      <c r="DT3572"/>
      <c r="DU3572"/>
      <c r="DV3572"/>
      <c r="DW3572"/>
      <c r="DX3572"/>
      <c r="DY3572"/>
      <c r="DZ3572"/>
      <c r="EA3572"/>
      <c r="EB3572"/>
      <c r="EC3572"/>
      <c r="ED3572"/>
      <c r="EE3572"/>
      <c r="EF3572"/>
      <c r="EG3572"/>
      <c r="EH3572"/>
      <c r="EI3572"/>
      <c r="EJ3572"/>
      <c r="EK3572"/>
      <c r="EL3572"/>
      <c r="EM3572"/>
      <c r="EN3572"/>
      <c r="EO3572"/>
      <c r="EP3572"/>
      <c r="EQ3572"/>
    </row>
    <row r="3573" spans="2:147" s="9" customFormat="1" x14ac:dyDescent="0.2">
      <c r="B3573"/>
      <c r="C3573"/>
      <c r="D3573" s="65"/>
      <c r="E3573" s="65"/>
      <c r="F3573" s="8"/>
      <c r="G3573" s="241"/>
      <c r="H3573" s="242"/>
      <c r="I3573"/>
      <c r="J3573"/>
      <c r="K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  <c r="DE3573"/>
      <c r="DF3573"/>
      <c r="DG3573"/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  <c r="DX3573"/>
      <c r="DY3573"/>
      <c r="DZ3573"/>
      <c r="EA3573"/>
      <c r="EB3573"/>
      <c r="EC3573"/>
      <c r="ED3573"/>
      <c r="EE3573"/>
      <c r="EF3573"/>
      <c r="EG3573"/>
      <c r="EH3573"/>
      <c r="EI3573"/>
      <c r="EJ3573"/>
      <c r="EK3573"/>
      <c r="EL3573"/>
      <c r="EM3573"/>
      <c r="EN3573"/>
      <c r="EO3573"/>
      <c r="EP3573"/>
      <c r="EQ3573"/>
    </row>
    <row r="3574" spans="2:147" s="9" customFormat="1" x14ac:dyDescent="0.2">
      <c r="B3574"/>
      <c r="C3574"/>
      <c r="D3574" s="65"/>
      <c r="E3574" s="65"/>
      <c r="F3574" s="8"/>
      <c r="G3574" s="241"/>
      <c r="H3574" s="242"/>
      <c r="I3574"/>
      <c r="J3574"/>
      <c r="K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  <c r="CZ3574"/>
      <c r="DA3574"/>
      <c r="DB3574"/>
      <c r="DC3574"/>
      <c r="DD3574"/>
      <c r="DE3574"/>
      <c r="DF3574"/>
      <c r="DG3574"/>
      <c r="DH3574"/>
      <c r="DI3574"/>
      <c r="DJ3574"/>
      <c r="DK3574"/>
      <c r="DL3574"/>
      <c r="DM3574"/>
      <c r="DN3574"/>
      <c r="DO3574"/>
      <c r="DP3574"/>
      <c r="DQ3574"/>
      <c r="DR3574"/>
      <c r="DS3574"/>
      <c r="DT3574"/>
      <c r="DU3574"/>
      <c r="DV3574"/>
      <c r="DW3574"/>
      <c r="DX3574"/>
      <c r="DY3574"/>
      <c r="DZ3574"/>
      <c r="EA3574"/>
      <c r="EB3574"/>
      <c r="EC3574"/>
      <c r="ED3574"/>
      <c r="EE3574"/>
      <c r="EF3574"/>
      <c r="EG3574"/>
      <c r="EH3574"/>
      <c r="EI3574"/>
      <c r="EJ3574"/>
      <c r="EK3574"/>
      <c r="EL3574"/>
      <c r="EM3574"/>
      <c r="EN3574"/>
      <c r="EO3574"/>
      <c r="EP3574"/>
      <c r="EQ3574"/>
    </row>
    <row r="3575" spans="2:147" s="9" customFormat="1" x14ac:dyDescent="0.2">
      <c r="B3575"/>
      <c r="C3575"/>
      <c r="D3575" s="65"/>
      <c r="E3575" s="65"/>
      <c r="F3575" s="8"/>
      <c r="G3575" s="241"/>
      <c r="H3575" s="242"/>
      <c r="I3575"/>
      <c r="J3575"/>
      <c r="K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  <c r="DE3575"/>
      <c r="DF3575"/>
      <c r="DG3575"/>
      <c r="DH3575"/>
      <c r="DI3575"/>
      <c r="DJ3575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/>
      <c r="EH3575"/>
      <c r="EI3575"/>
      <c r="EJ3575"/>
      <c r="EK3575"/>
      <c r="EL3575"/>
      <c r="EM3575"/>
      <c r="EN3575"/>
      <c r="EO3575"/>
      <c r="EP3575"/>
      <c r="EQ3575"/>
    </row>
    <row r="3576" spans="2:147" s="9" customFormat="1" x14ac:dyDescent="0.2">
      <c r="B3576"/>
      <c r="C3576"/>
      <c r="D3576" s="65"/>
      <c r="E3576" s="65"/>
      <c r="F3576" s="8"/>
      <c r="G3576" s="241"/>
      <c r="H3576" s="242"/>
      <c r="I3576"/>
      <c r="J3576"/>
      <c r="K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  <c r="DE3576"/>
      <c r="DF3576"/>
      <c r="DG3576"/>
      <c r="DH3576"/>
      <c r="DI3576"/>
      <c r="DJ3576"/>
      <c r="DK3576"/>
      <c r="DL3576"/>
      <c r="DM3576"/>
      <c r="DN3576"/>
      <c r="DO3576"/>
      <c r="DP3576"/>
      <c r="DQ3576"/>
      <c r="DR3576"/>
      <c r="DS3576"/>
      <c r="DT3576"/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/>
      <c r="EH3576"/>
      <c r="EI3576"/>
      <c r="EJ3576"/>
      <c r="EK3576"/>
      <c r="EL3576"/>
      <c r="EM3576"/>
      <c r="EN3576"/>
      <c r="EO3576"/>
      <c r="EP3576"/>
      <c r="EQ3576"/>
    </row>
    <row r="3577" spans="2:147" s="9" customFormat="1" x14ac:dyDescent="0.2">
      <c r="B3577"/>
      <c r="C3577"/>
      <c r="D3577" s="65"/>
      <c r="E3577" s="65"/>
      <c r="F3577" s="8"/>
      <c r="G3577" s="241"/>
      <c r="H3577" s="242"/>
      <c r="I3577"/>
      <c r="J3577"/>
      <c r="K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  <c r="DE3577"/>
      <c r="DF3577"/>
      <c r="DG3577"/>
      <c r="DH3577"/>
      <c r="DI3577"/>
      <c r="DJ3577"/>
      <c r="DK3577"/>
      <c r="DL3577"/>
      <c r="DM3577"/>
      <c r="DN3577"/>
      <c r="DO3577"/>
      <c r="DP3577"/>
      <c r="DQ3577"/>
      <c r="DR3577"/>
      <c r="DS3577"/>
      <c r="DT3577"/>
      <c r="DU3577"/>
      <c r="DV3577"/>
      <c r="DW3577"/>
      <c r="DX3577"/>
      <c r="DY3577"/>
      <c r="DZ3577"/>
      <c r="EA3577"/>
      <c r="EB3577"/>
      <c r="EC3577"/>
      <c r="ED3577"/>
      <c r="EE3577"/>
      <c r="EF3577"/>
      <c r="EG3577"/>
      <c r="EH3577"/>
      <c r="EI3577"/>
      <c r="EJ3577"/>
      <c r="EK3577"/>
      <c r="EL3577"/>
      <c r="EM3577"/>
      <c r="EN3577"/>
      <c r="EO3577"/>
      <c r="EP3577"/>
      <c r="EQ3577"/>
    </row>
    <row r="3578" spans="2:147" s="9" customFormat="1" x14ac:dyDescent="0.2">
      <c r="B3578"/>
      <c r="C3578"/>
      <c r="D3578" s="65"/>
      <c r="E3578" s="65"/>
      <c r="F3578" s="8"/>
      <c r="G3578" s="241"/>
      <c r="H3578" s="242"/>
      <c r="I3578"/>
      <c r="J3578"/>
      <c r="K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  <c r="DE3578"/>
      <c r="DF3578"/>
      <c r="DG3578"/>
      <c r="DH3578"/>
      <c r="DI3578"/>
      <c r="DJ3578"/>
      <c r="DK3578"/>
      <c r="DL3578"/>
      <c r="DM3578"/>
      <c r="DN3578"/>
      <c r="DO3578"/>
      <c r="DP3578"/>
      <c r="DQ3578"/>
      <c r="DR3578"/>
      <c r="DS3578"/>
      <c r="DT3578"/>
      <c r="DU3578"/>
      <c r="DV3578"/>
      <c r="DW3578"/>
      <c r="DX3578"/>
      <c r="DY3578"/>
      <c r="DZ3578"/>
      <c r="EA3578"/>
      <c r="EB3578"/>
      <c r="EC3578"/>
      <c r="ED3578"/>
      <c r="EE3578"/>
      <c r="EF3578"/>
      <c r="EG3578"/>
      <c r="EH3578"/>
      <c r="EI3578"/>
      <c r="EJ3578"/>
      <c r="EK3578"/>
      <c r="EL3578"/>
      <c r="EM3578"/>
      <c r="EN3578"/>
      <c r="EO3578"/>
      <c r="EP3578"/>
      <c r="EQ3578"/>
    </row>
    <row r="3579" spans="2:147" s="9" customFormat="1" x14ac:dyDescent="0.2">
      <c r="B3579"/>
      <c r="C3579"/>
      <c r="D3579" s="65"/>
      <c r="E3579" s="65"/>
      <c r="F3579" s="8"/>
      <c r="G3579" s="241"/>
      <c r="H3579" s="242"/>
      <c r="I3579"/>
      <c r="J3579"/>
      <c r="K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  <c r="DE3579"/>
      <c r="DF3579"/>
      <c r="DG3579"/>
      <c r="DH3579"/>
      <c r="DI3579"/>
      <c r="DJ3579"/>
      <c r="DK3579"/>
      <c r="DL3579"/>
      <c r="DM3579"/>
      <c r="DN3579"/>
      <c r="DO3579"/>
      <c r="DP3579"/>
      <c r="DQ3579"/>
      <c r="DR3579"/>
      <c r="DS3579"/>
      <c r="DT3579"/>
      <c r="DU3579"/>
      <c r="DV3579"/>
      <c r="DW3579"/>
      <c r="DX3579"/>
      <c r="DY3579"/>
      <c r="DZ3579"/>
      <c r="EA3579"/>
      <c r="EB3579"/>
      <c r="EC3579"/>
      <c r="ED3579"/>
      <c r="EE3579"/>
      <c r="EF3579"/>
      <c r="EG3579"/>
      <c r="EH3579"/>
      <c r="EI3579"/>
      <c r="EJ3579"/>
      <c r="EK3579"/>
      <c r="EL3579"/>
      <c r="EM3579"/>
      <c r="EN3579"/>
      <c r="EO3579"/>
      <c r="EP3579"/>
      <c r="EQ3579"/>
    </row>
    <row r="3580" spans="2:147" s="9" customFormat="1" x14ac:dyDescent="0.2">
      <c r="B3580"/>
      <c r="C3580"/>
      <c r="D3580" s="65"/>
      <c r="E3580" s="65"/>
      <c r="F3580" s="8"/>
      <c r="G3580" s="241"/>
      <c r="H3580" s="242"/>
      <c r="I3580"/>
      <c r="J3580"/>
      <c r="K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  <c r="CZ3580"/>
      <c r="DA3580"/>
      <c r="DB3580"/>
      <c r="DC3580"/>
      <c r="DD3580"/>
      <c r="DE3580"/>
      <c r="DF3580"/>
      <c r="DG3580"/>
      <c r="DH3580"/>
      <c r="DI3580"/>
      <c r="DJ3580"/>
      <c r="DK3580"/>
      <c r="DL3580"/>
      <c r="DM3580"/>
      <c r="DN3580"/>
      <c r="DO3580"/>
      <c r="DP3580"/>
      <c r="DQ3580"/>
      <c r="DR3580"/>
      <c r="DS3580"/>
      <c r="DT3580"/>
      <c r="DU3580"/>
      <c r="DV3580"/>
      <c r="DW3580"/>
      <c r="DX3580"/>
      <c r="DY3580"/>
      <c r="DZ3580"/>
      <c r="EA3580"/>
      <c r="EB3580"/>
      <c r="EC3580"/>
      <c r="ED3580"/>
      <c r="EE3580"/>
      <c r="EF3580"/>
      <c r="EG3580"/>
      <c r="EH3580"/>
      <c r="EI3580"/>
      <c r="EJ3580"/>
      <c r="EK3580"/>
      <c r="EL3580"/>
      <c r="EM3580"/>
      <c r="EN3580"/>
      <c r="EO3580"/>
      <c r="EP3580"/>
      <c r="EQ3580"/>
    </row>
    <row r="3581" spans="2:147" s="9" customFormat="1" x14ac:dyDescent="0.2">
      <c r="B3581"/>
      <c r="C3581"/>
      <c r="D3581" s="65"/>
      <c r="E3581" s="65"/>
      <c r="F3581" s="8"/>
      <c r="G3581" s="241"/>
      <c r="H3581" s="242"/>
      <c r="I3581"/>
      <c r="J3581"/>
      <c r="K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  <c r="DE3581"/>
      <c r="DF3581"/>
      <c r="DG3581"/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/>
      <c r="EH3581"/>
      <c r="EI3581"/>
      <c r="EJ3581"/>
      <c r="EK3581"/>
      <c r="EL3581"/>
      <c r="EM3581"/>
      <c r="EN3581"/>
      <c r="EO3581"/>
      <c r="EP3581"/>
      <c r="EQ3581"/>
    </row>
    <row r="3582" spans="2:147" s="9" customFormat="1" x14ac:dyDescent="0.2">
      <c r="B3582"/>
      <c r="C3582"/>
      <c r="D3582" s="65"/>
      <c r="E3582" s="65"/>
      <c r="F3582" s="8"/>
      <c r="G3582" s="241"/>
      <c r="H3582" s="242"/>
      <c r="I3582"/>
      <c r="J3582"/>
      <c r="K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  <c r="DD3582"/>
      <c r="DE3582"/>
      <c r="DF3582"/>
      <c r="DG3582"/>
      <c r="DH3582"/>
      <c r="DI3582"/>
      <c r="DJ3582"/>
      <c r="DK3582"/>
      <c r="DL3582"/>
      <c r="DM3582"/>
      <c r="DN3582"/>
      <c r="DO3582"/>
      <c r="DP3582"/>
      <c r="DQ3582"/>
      <c r="DR3582"/>
      <c r="DS3582"/>
      <c r="DT3582"/>
      <c r="DU3582"/>
      <c r="DV3582"/>
      <c r="DW3582"/>
      <c r="DX3582"/>
      <c r="DY3582"/>
      <c r="DZ3582"/>
      <c r="EA3582"/>
      <c r="EB3582"/>
      <c r="EC3582"/>
      <c r="ED3582"/>
      <c r="EE3582"/>
      <c r="EF3582"/>
      <c r="EG3582"/>
      <c r="EH3582"/>
      <c r="EI3582"/>
      <c r="EJ3582"/>
      <c r="EK3582"/>
      <c r="EL3582"/>
      <c r="EM3582"/>
      <c r="EN3582"/>
      <c r="EO3582"/>
      <c r="EP3582"/>
      <c r="EQ3582"/>
    </row>
    <row r="3583" spans="2:147" s="9" customFormat="1" x14ac:dyDescent="0.2">
      <c r="B3583"/>
      <c r="C3583"/>
      <c r="D3583" s="65"/>
      <c r="E3583" s="65"/>
      <c r="F3583" s="8"/>
      <c r="G3583" s="241"/>
      <c r="H3583" s="242"/>
      <c r="I3583"/>
      <c r="J3583"/>
      <c r="K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  <c r="DD3583"/>
      <c r="DE3583"/>
      <c r="DF3583"/>
      <c r="DG3583"/>
      <c r="DH3583"/>
      <c r="DI3583"/>
      <c r="DJ3583"/>
      <c r="DK3583"/>
      <c r="DL3583"/>
      <c r="DM3583"/>
      <c r="DN3583"/>
      <c r="DO3583"/>
      <c r="DP3583"/>
      <c r="DQ3583"/>
      <c r="DR3583"/>
      <c r="DS3583"/>
      <c r="DT3583"/>
      <c r="DU3583"/>
      <c r="DV3583"/>
      <c r="DW3583"/>
      <c r="DX3583"/>
      <c r="DY3583"/>
      <c r="DZ3583"/>
      <c r="EA3583"/>
      <c r="EB3583"/>
      <c r="EC3583"/>
      <c r="ED3583"/>
      <c r="EE3583"/>
      <c r="EF3583"/>
      <c r="EG3583"/>
      <c r="EH3583"/>
      <c r="EI3583"/>
      <c r="EJ3583"/>
      <c r="EK3583"/>
      <c r="EL3583"/>
      <c r="EM3583"/>
      <c r="EN3583"/>
      <c r="EO3583"/>
      <c r="EP3583"/>
      <c r="EQ3583"/>
    </row>
    <row r="3584" spans="2:147" s="9" customFormat="1" x14ac:dyDescent="0.2">
      <c r="B3584"/>
      <c r="C3584"/>
      <c r="D3584" s="65"/>
      <c r="E3584" s="65"/>
      <c r="F3584" s="8"/>
      <c r="G3584" s="241"/>
      <c r="H3584" s="242"/>
      <c r="I3584"/>
      <c r="J3584"/>
      <c r="K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  <c r="DE3584"/>
      <c r="DF3584"/>
      <c r="DG3584"/>
      <c r="DH3584"/>
      <c r="DI3584"/>
      <c r="DJ3584"/>
      <c r="DK3584"/>
      <c r="DL3584"/>
      <c r="DM3584"/>
      <c r="DN3584"/>
      <c r="DO3584"/>
      <c r="DP3584"/>
      <c r="DQ3584"/>
      <c r="DR3584"/>
      <c r="DS3584"/>
      <c r="DT3584"/>
      <c r="DU3584"/>
      <c r="DV3584"/>
      <c r="DW3584"/>
      <c r="DX3584"/>
      <c r="DY3584"/>
      <c r="DZ3584"/>
      <c r="EA3584"/>
      <c r="EB3584"/>
      <c r="EC3584"/>
      <c r="ED3584"/>
      <c r="EE3584"/>
      <c r="EF3584"/>
      <c r="EG3584"/>
      <c r="EH3584"/>
      <c r="EI3584"/>
      <c r="EJ3584"/>
      <c r="EK3584"/>
      <c r="EL3584"/>
      <c r="EM3584"/>
      <c r="EN3584"/>
      <c r="EO3584"/>
      <c r="EP3584"/>
      <c r="EQ3584"/>
    </row>
    <row r="3585" spans="2:147" s="9" customFormat="1" x14ac:dyDescent="0.2">
      <c r="B3585"/>
      <c r="C3585"/>
      <c r="D3585" s="65"/>
      <c r="E3585" s="65"/>
      <c r="F3585" s="8"/>
      <c r="G3585" s="241"/>
      <c r="H3585" s="242"/>
      <c r="I3585"/>
      <c r="J3585"/>
      <c r="K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  <c r="DD3585"/>
      <c r="DE3585"/>
      <c r="DF3585"/>
      <c r="DG3585"/>
      <c r="DH3585"/>
      <c r="DI3585"/>
      <c r="DJ3585"/>
      <c r="DK3585"/>
      <c r="DL3585"/>
      <c r="DM3585"/>
      <c r="DN3585"/>
      <c r="DO3585"/>
      <c r="DP3585"/>
      <c r="DQ3585"/>
      <c r="DR3585"/>
      <c r="DS3585"/>
      <c r="DT3585"/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/>
      <c r="EH3585"/>
      <c r="EI3585"/>
      <c r="EJ3585"/>
      <c r="EK3585"/>
      <c r="EL3585"/>
      <c r="EM3585"/>
      <c r="EN3585"/>
      <c r="EO3585"/>
      <c r="EP3585"/>
      <c r="EQ3585"/>
    </row>
    <row r="3586" spans="2:147" s="9" customFormat="1" x14ac:dyDescent="0.2">
      <c r="B3586"/>
      <c r="C3586"/>
      <c r="D3586" s="65"/>
      <c r="E3586" s="65"/>
      <c r="F3586" s="8"/>
      <c r="G3586" s="241"/>
      <c r="H3586" s="242"/>
      <c r="I3586"/>
      <c r="J3586"/>
      <c r="K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  <c r="DE3586"/>
      <c r="DF3586"/>
      <c r="DG3586"/>
      <c r="DH3586"/>
      <c r="DI3586"/>
      <c r="DJ3586"/>
      <c r="DK3586"/>
      <c r="DL3586"/>
      <c r="DM3586"/>
      <c r="DN3586"/>
      <c r="DO3586"/>
      <c r="DP3586"/>
      <c r="DQ3586"/>
      <c r="DR3586"/>
      <c r="DS3586"/>
      <c r="DT3586"/>
      <c r="DU3586"/>
      <c r="DV3586"/>
      <c r="DW3586"/>
      <c r="DX3586"/>
      <c r="DY3586"/>
      <c r="DZ3586"/>
      <c r="EA3586"/>
      <c r="EB3586"/>
      <c r="EC3586"/>
      <c r="ED3586"/>
      <c r="EE3586"/>
      <c r="EF3586"/>
      <c r="EG3586"/>
      <c r="EH3586"/>
      <c r="EI3586"/>
      <c r="EJ3586"/>
      <c r="EK3586"/>
      <c r="EL3586"/>
      <c r="EM3586"/>
      <c r="EN3586"/>
      <c r="EO3586"/>
      <c r="EP3586"/>
      <c r="EQ3586"/>
    </row>
    <row r="3587" spans="2:147" s="9" customFormat="1" x14ac:dyDescent="0.2">
      <c r="B3587"/>
      <c r="C3587"/>
      <c r="D3587" s="65"/>
      <c r="E3587" s="65"/>
      <c r="F3587" s="8"/>
      <c r="G3587" s="241"/>
      <c r="H3587" s="242"/>
      <c r="I3587"/>
      <c r="J3587"/>
      <c r="K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  <c r="DE3587"/>
      <c r="DF3587"/>
      <c r="DG3587"/>
      <c r="DH3587"/>
      <c r="DI3587"/>
      <c r="DJ3587"/>
      <c r="DK3587"/>
      <c r="DL3587"/>
      <c r="DM3587"/>
      <c r="DN3587"/>
      <c r="DO3587"/>
      <c r="DP3587"/>
      <c r="DQ3587"/>
      <c r="DR3587"/>
      <c r="DS3587"/>
      <c r="DT3587"/>
      <c r="DU3587"/>
      <c r="DV3587"/>
      <c r="DW3587"/>
      <c r="DX3587"/>
      <c r="DY3587"/>
      <c r="DZ3587"/>
      <c r="EA3587"/>
      <c r="EB3587"/>
      <c r="EC3587"/>
      <c r="ED3587"/>
      <c r="EE3587"/>
      <c r="EF3587"/>
      <c r="EG3587"/>
      <c r="EH3587"/>
      <c r="EI3587"/>
      <c r="EJ3587"/>
      <c r="EK3587"/>
      <c r="EL3587"/>
      <c r="EM3587"/>
      <c r="EN3587"/>
      <c r="EO3587"/>
      <c r="EP3587"/>
      <c r="EQ3587"/>
    </row>
    <row r="3588" spans="2:147" s="9" customFormat="1" x14ac:dyDescent="0.2">
      <c r="B3588"/>
      <c r="C3588"/>
      <c r="D3588" s="65"/>
      <c r="E3588" s="65"/>
      <c r="F3588" s="8"/>
      <c r="G3588" s="241"/>
      <c r="H3588" s="242"/>
      <c r="I3588"/>
      <c r="J3588"/>
      <c r="K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  <c r="DT3588"/>
      <c r="DU3588"/>
      <c r="DV3588"/>
      <c r="DW3588"/>
      <c r="DX3588"/>
      <c r="DY3588"/>
      <c r="DZ3588"/>
      <c r="EA3588"/>
      <c r="EB3588"/>
      <c r="EC3588"/>
      <c r="ED3588"/>
      <c r="EE3588"/>
      <c r="EF3588"/>
      <c r="EG3588"/>
      <c r="EH3588"/>
      <c r="EI3588"/>
      <c r="EJ3588"/>
      <c r="EK3588"/>
      <c r="EL3588"/>
      <c r="EM3588"/>
      <c r="EN3588"/>
      <c r="EO3588"/>
      <c r="EP3588"/>
      <c r="EQ3588"/>
    </row>
    <row r="3589" spans="2:147" s="9" customFormat="1" x14ac:dyDescent="0.2">
      <c r="B3589"/>
      <c r="C3589"/>
      <c r="D3589" s="65"/>
      <c r="E3589" s="65"/>
      <c r="F3589" s="8"/>
      <c r="G3589" s="241"/>
      <c r="H3589" s="242"/>
      <c r="I3589"/>
      <c r="J3589"/>
      <c r="K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  <c r="DT3589"/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/>
      <c r="EH3589"/>
      <c r="EI3589"/>
      <c r="EJ3589"/>
      <c r="EK3589"/>
      <c r="EL3589"/>
      <c r="EM3589"/>
      <c r="EN3589"/>
      <c r="EO3589"/>
      <c r="EP3589"/>
      <c r="EQ3589"/>
    </row>
    <row r="3590" spans="2:147" s="9" customFormat="1" x14ac:dyDescent="0.2">
      <c r="B3590"/>
      <c r="C3590"/>
      <c r="D3590" s="65"/>
      <c r="E3590" s="65"/>
      <c r="F3590" s="8"/>
      <c r="G3590" s="241"/>
      <c r="H3590" s="242"/>
      <c r="I3590"/>
      <c r="J3590"/>
      <c r="K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/>
      <c r="EB3590"/>
      <c r="EC3590"/>
      <c r="ED3590"/>
      <c r="EE3590"/>
      <c r="EF3590"/>
      <c r="EG3590"/>
      <c r="EH3590"/>
      <c r="EI3590"/>
      <c r="EJ3590"/>
      <c r="EK3590"/>
      <c r="EL3590"/>
      <c r="EM3590"/>
      <c r="EN3590"/>
      <c r="EO3590"/>
      <c r="EP3590"/>
      <c r="EQ3590"/>
    </row>
    <row r="3591" spans="2:147" s="9" customFormat="1" x14ac:dyDescent="0.2">
      <c r="B3591"/>
      <c r="C3591"/>
      <c r="D3591" s="65"/>
      <c r="E3591" s="65"/>
      <c r="F3591" s="8"/>
      <c r="G3591" s="241"/>
      <c r="H3591" s="242"/>
      <c r="I3591"/>
      <c r="J3591"/>
      <c r="K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  <c r="DT3591"/>
      <c r="DU3591"/>
      <c r="DV3591"/>
      <c r="DW3591"/>
      <c r="DX3591"/>
      <c r="DY3591"/>
      <c r="DZ3591"/>
      <c r="EA3591"/>
      <c r="EB3591"/>
      <c r="EC3591"/>
      <c r="ED3591"/>
      <c r="EE3591"/>
      <c r="EF3591"/>
      <c r="EG3591"/>
      <c r="EH3591"/>
      <c r="EI3591"/>
      <c r="EJ3591"/>
      <c r="EK3591"/>
      <c r="EL3591"/>
      <c r="EM3591"/>
      <c r="EN3591"/>
      <c r="EO3591"/>
      <c r="EP3591"/>
      <c r="EQ3591"/>
    </row>
    <row r="3592" spans="2:147" s="9" customFormat="1" x14ac:dyDescent="0.2">
      <c r="B3592"/>
      <c r="C3592"/>
      <c r="D3592" s="65"/>
      <c r="E3592" s="65"/>
      <c r="F3592" s="8"/>
      <c r="G3592" s="241"/>
      <c r="H3592" s="242"/>
      <c r="I3592"/>
      <c r="J3592"/>
      <c r="K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  <c r="DD3592"/>
      <c r="DE3592"/>
      <c r="DF3592"/>
      <c r="DG3592"/>
      <c r="DH3592"/>
      <c r="DI3592"/>
      <c r="DJ3592"/>
      <c r="DK3592"/>
      <c r="DL3592"/>
      <c r="DM3592"/>
      <c r="DN3592"/>
      <c r="DO3592"/>
      <c r="DP3592"/>
      <c r="DQ3592"/>
      <c r="DR3592"/>
      <c r="DS3592"/>
      <c r="DT3592"/>
      <c r="DU3592"/>
      <c r="DV3592"/>
      <c r="DW3592"/>
      <c r="DX3592"/>
      <c r="DY3592"/>
      <c r="DZ3592"/>
      <c r="EA3592"/>
      <c r="EB3592"/>
      <c r="EC3592"/>
      <c r="ED3592"/>
      <c r="EE3592"/>
      <c r="EF3592"/>
      <c r="EG3592"/>
      <c r="EH3592"/>
      <c r="EI3592"/>
      <c r="EJ3592"/>
      <c r="EK3592"/>
      <c r="EL3592"/>
      <c r="EM3592"/>
      <c r="EN3592"/>
      <c r="EO3592"/>
      <c r="EP3592"/>
      <c r="EQ3592"/>
    </row>
    <row r="3593" spans="2:147" s="9" customFormat="1" x14ac:dyDescent="0.2">
      <c r="B3593"/>
      <c r="C3593"/>
      <c r="D3593" s="65"/>
      <c r="E3593" s="65"/>
      <c r="F3593" s="8"/>
      <c r="G3593" s="241"/>
      <c r="H3593" s="242"/>
      <c r="I3593"/>
      <c r="J3593"/>
      <c r="K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/>
      <c r="EH3593"/>
      <c r="EI3593"/>
      <c r="EJ3593"/>
      <c r="EK3593"/>
      <c r="EL3593"/>
      <c r="EM3593"/>
      <c r="EN3593"/>
      <c r="EO3593"/>
      <c r="EP3593"/>
      <c r="EQ3593"/>
    </row>
    <row r="3594" spans="2:147" s="9" customFormat="1" x14ac:dyDescent="0.2">
      <c r="B3594"/>
      <c r="C3594"/>
      <c r="D3594" s="65"/>
      <c r="E3594" s="65"/>
      <c r="F3594" s="8"/>
      <c r="G3594" s="241"/>
      <c r="H3594" s="242"/>
      <c r="I3594"/>
      <c r="J3594"/>
      <c r="K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  <c r="DT3594"/>
      <c r="DU3594"/>
      <c r="DV3594"/>
      <c r="DW3594"/>
      <c r="DX3594"/>
      <c r="DY3594"/>
      <c r="DZ3594"/>
      <c r="EA3594"/>
      <c r="EB3594"/>
      <c r="EC3594"/>
      <c r="ED3594"/>
      <c r="EE3594"/>
      <c r="EF3594"/>
      <c r="EG3594"/>
      <c r="EH3594"/>
      <c r="EI3594"/>
      <c r="EJ3594"/>
      <c r="EK3594"/>
      <c r="EL3594"/>
      <c r="EM3594"/>
      <c r="EN3594"/>
      <c r="EO3594"/>
      <c r="EP3594"/>
      <c r="EQ3594"/>
    </row>
    <row r="3595" spans="2:147" s="9" customFormat="1" x14ac:dyDescent="0.2">
      <c r="B3595"/>
      <c r="C3595"/>
      <c r="D3595" s="65"/>
      <c r="E3595" s="65"/>
      <c r="F3595" s="8"/>
      <c r="G3595" s="241"/>
      <c r="H3595" s="242"/>
      <c r="I3595"/>
      <c r="J3595"/>
      <c r="K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  <c r="DX3595"/>
      <c r="DY3595"/>
      <c r="DZ3595"/>
      <c r="EA3595"/>
      <c r="EB3595"/>
      <c r="EC3595"/>
      <c r="ED3595"/>
      <c r="EE3595"/>
      <c r="EF3595"/>
      <c r="EG3595"/>
      <c r="EH3595"/>
      <c r="EI3595"/>
      <c r="EJ3595"/>
      <c r="EK3595"/>
      <c r="EL3595"/>
      <c r="EM3595"/>
      <c r="EN3595"/>
      <c r="EO3595"/>
      <c r="EP3595"/>
      <c r="EQ3595"/>
    </row>
    <row r="3596" spans="2:147" s="9" customFormat="1" x14ac:dyDescent="0.2">
      <c r="B3596"/>
      <c r="C3596"/>
      <c r="D3596" s="65"/>
      <c r="E3596" s="65"/>
      <c r="F3596" s="8"/>
      <c r="G3596" s="241"/>
      <c r="H3596" s="242"/>
      <c r="I3596"/>
      <c r="J3596"/>
      <c r="K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/>
      <c r="EC3596"/>
      <c r="ED3596"/>
      <c r="EE3596"/>
      <c r="EF3596"/>
      <c r="EG3596"/>
      <c r="EH3596"/>
      <c r="EI3596"/>
      <c r="EJ3596"/>
      <c r="EK3596"/>
      <c r="EL3596"/>
      <c r="EM3596"/>
      <c r="EN3596"/>
      <c r="EO3596"/>
      <c r="EP3596"/>
      <c r="EQ3596"/>
    </row>
    <row r="3597" spans="2:147" s="9" customFormat="1" x14ac:dyDescent="0.2">
      <c r="B3597"/>
      <c r="C3597"/>
      <c r="D3597" s="65"/>
      <c r="E3597" s="65"/>
      <c r="F3597" s="8"/>
      <c r="G3597" s="241"/>
      <c r="H3597" s="242"/>
      <c r="I3597"/>
      <c r="J3597"/>
      <c r="K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  <c r="DT3597"/>
      <c r="DU3597"/>
      <c r="DV3597"/>
      <c r="DW3597"/>
      <c r="DX3597"/>
      <c r="DY3597"/>
      <c r="DZ3597"/>
      <c r="EA3597"/>
      <c r="EB3597"/>
      <c r="EC3597"/>
      <c r="ED3597"/>
      <c r="EE3597"/>
      <c r="EF3597"/>
      <c r="EG3597"/>
      <c r="EH3597"/>
      <c r="EI3597"/>
      <c r="EJ3597"/>
      <c r="EK3597"/>
      <c r="EL3597"/>
      <c r="EM3597"/>
      <c r="EN3597"/>
      <c r="EO3597"/>
      <c r="EP3597"/>
      <c r="EQ3597"/>
    </row>
    <row r="3598" spans="2:147" s="9" customFormat="1" x14ac:dyDescent="0.2">
      <c r="B3598"/>
      <c r="C3598"/>
      <c r="D3598" s="65"/>
      <c r="E3598" s="65"/>
      <c r="F3598" s="8"/>
      <c r="G3598" s="241"/>
      <c r="H3598" s="242"/>
      <c r="I3598"/>
      <c r="J3598"/>
      <c r="K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  <c r="DT3598"/>
      <c r="DU3598"/>
      <c r="DV3598"/>
      <c r="DW3598"/>
      <c r="DX3598"/>
      <c r="DY3598"/>
      <c r="DZ3598"/>
      <c r="EA3598"/>
      <c r="EB3598"/>
      <c r="EC3598"/>
      <c r="ED3598"/>
      <c r="EE3598"/>
      <c r="EF3598"/>
      <c r="EG3598"/>
      <c r="EH3598"/>
      <c r="EI3598"/>
      <c r="EJ3598"/>
      <c r="EK3598"/>
      <c r="EL3598"/>
      <c r="EM3598"/>
      <c r="EN3598"/>
      <c r="EO3598"/>
      <c r="EP3598"/>
      <c r="EQ3598"/>
    </row>
    <row r="3599" spans="2:147" s="9" customFormat="1" x14ac:dyDescent="0.2">
      <c r="B3599"/>
      <c r="C3599"/>
      <c r="D3599" s="65"/>
      <c r="E3599" s="65"/>
      <c r="F3599" s="8"/>
      <c r="G3599" s="241"/>
      <c r="H3599" s="242"/>
      <c r="I3599"/>
      <c r="J3599"/>
      <c r="K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  <c r="DX3599"/>
      <c r="DY3599"/>
      <c r="DZ3599"/>
      <c r="EA3599"/>
      <c r="EB3599"/>
      <c r="EC3599"/>
      <c r="ED3599"/>
      <c r="EE3599"/>
      <c r="EF3599"/>
      <c r="EG3599"/>
      <c r="EH3599"/>
      <c r="EI3599"/>
      <c r="EJ3599"/>
      <c r="EK3599"/>
      <c r="EL3599"/>
      <c r="EM3599"/>
      <c r="EN3599"/>
      <c r="EO3599"/>
      <c r="EP3599"/>
      <c r="EQ3599"/>
    </row>
    <row r="3600" spans="2:147" s="9" customFormat="1" x14ac:dyDescent="0.2">
      <c r="B3600"/>
      <c r="C3600"/>
      <c r="D3600" s="65"/>
      <c r="E3600" s="65"/>
      <c r="F3600" s="8"/>
      <c r="G3600" s="241"/>
      <c r="H3600" s="242"/>
      <c r="I3600"/>
      <c r="J3600"/>
      <c r="K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  <c r="DX3600"/>
      <c r="DY3600"/>
      <c r="DZ3600"/>
      <c r="EA3600"/>
      <c r="EB3600"/>
      <c r="EC3600"/>
      <c r="ED3600"/>
      <c r="EE3600"/>
      <c r="EF3600"/>
      <c r="EG3600"/>
      <c r="EH3600"/>
      <c r="EI3600"/>
      <c r="EJ3600"/>
      <c r="EK3600"/>
      <c r="EL3600"/>
      <c r="EM3600"/>
      <c r="EN3600"/>
      <c r="EO3600"/>
      <c r="EP3600"/>
      <c r="EQ3600"/>
    </row>
    <row r="3601" spans="2:147" s="9" customFormat="1" x14ac:dyDescent="0.2">
      <c r="B3601"/>
      <c r="C3601"/>
      <c r="D3601" s="65"/>
      <c r="E3601" s="65"/>
      <c r="F3601" s="8"/>
      <c r="G3601" s="241"/>
      <c r="H3601" s="242"/>
      <c r="I3601"/>
      <c r="J3601"/>
      <c r="K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  <c r="DX3601"/>
      <c r="DY3601"/>
      <c r="DZ3601"/>
      <c r="EA3601"/>
      <c r="EB3601"/>
      <c r="EC3601"/>
      <c r="ED3601"/>
      <c r="EE3601"/>
      <c r="EF3601"/>
      <c r="EG3601"/>
      <c r="EH3601"/>
      <c r="EI3601"/>
      <c r="EJ3601"/>
      <c r="EK3601"/>
      <c r="EL3601"/>
      <c r="EM3601"/>
      <c r="EN3601"/>
      <c r="EO3601"/>
      <c r="EP3601"/>
      <c r="EQ3601"/>
    </row>
    <row r="3602" spans="2:147" s="9" customFormat="1" x14ac:dyDescent="0.2">
      <c r="B3602"/>
      <c r="C3602"/>
      <c r="D3602" s="65"/>
      <c r="E3602" s="65"/>
      <c r="F3602" s="8"/>
      <c r="G3602" s="241"/>
      <c r="H3602" s="242"/>
      <c r="I3602"/>
      <c r="J3602"/>
      <c r="K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  <c r="DT3602"/>
      <c r="DU3602"/>
      <c r="DV3602"/>
      <c r="DW3602"/>
      <c r="DX3602"/>
      <c r="DY3602"/>
      <c r="DZ3602"/>
      <c r="EA3602"/>
      <c r="EB3602"/>
      <c r="EC3602"/>
      <c r="ED3602"/>
      <c r="EE3602"/>
      <c r="EF3602"/>
      <c r="EG3602"/>
      <c r="EH3602"/>
      <c r="EI3602"/>
      <c r="EJ3602"/>
      <c r="EK3602"/>
      <c r="EL3602"/>
      <c r="EM3602"/>
      <c r="EN3602"/>
      <c r="EO3602"/>
      <c r="EP3602"/>
      <c r="EQ3602"/>
    </row>
    <row r="3603" spans="2:147" s="9" customFormat="1" x14ac:dyDescent="0.2">
      <c r="B3603"/>
      <c r="C3603"/>
      <c r="D3603" s="65"/>
      <c r="E3603" s="65"/>
      <c r="F3603" s="8"/>
      <c r="G3603" s="241"/>
      <c r="H3603" s="242"/>
      <c r="I3603"/>
      <c r="J3603"/>
      <c r="K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  <c r="DT3603"/>
      <c r="DU3603"/>
      <c r="DV3603"/>
      <c r="DW3603"/>
      <c r="DX3603"/>
      <c r="DY3603"/>
      <c r="DZ3603"/>
      <c r="EA3603"/>
      <c r="EB3603"/>
      <c r="EC3603"/>
      <c r="ED3603"/>
      <c r="EE3603"/>
      <c r="EF3603"/>
      <c r="EG3603"/>
      <c r="EH3603"/>
      <c r="EI3603"/>
      <c r="EJ3603"/>
      <c r="EK3603"/>
      <c r="EL3603"/>
      <c r="EM3603"/>
      <c r="EN3603"/>
      <c r="EO3603"/>
      <c r="EP3603"/>
      <c r="EQ3603"/>
    </row>
    <row r="3604" spans="2:147" s="9" customFormat="1" x14ac:dyDescent="0.2">
      <c r="B3604"/>
      <c r="C3604"/>
      <c r="D3604" s="65"/>
      <c r="E3604" s="65"/>
      <c r="F3604" s="8"/>
      <c r="G3604" s="241"/>
      <c r="H3604" s="242"/>
      <c r="I3604"/>
      <c r="J3604"/>
      <c r="K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  <c r="DT3604"/>
      <c r="DU3604"/>
      <c r="DV3604"/>
      <c r="DW3604"/>
      <c r="DX3604"/>
      <c r="DY3604"/>
      <c r="DZ3604"/>
      <c r="EA3604"/>
      <c r="EB3604"/>
      <c r="EC3604"/>
      <c r="ED3604"/>
      <c r="EE3604"/>
      <c r="EF3604"/>
      <c r="EG3604"/>
      <c r="EH3604"/>
      <c r="EI3604"/>
      <c r="EJ3604"/>
      <c r="EK3604"/>
      <c r="EL3604"/>
      <c r="EM3604"/>
      <c r="EN3604"/>
      <c r="EO3604"/>
      <c r="EP3604"/>
      <c r="EQ3604"/>
    </row>
    <row r="3605" spans="2:147" s="9" customFormat="1" x14ac:dyDescent="0.2">
      <c r="B3605"/>
      <c r="C3605"/>
      <c r="D3605" s="65"/>
      <c r="E3605" s="65"/>
      <c r="F3605" s="8"/>
      <c r="G3605" s="241"/>
      <c r="H3605" s="242"/>
      <c r="I3605"/>
      <c r="J3605"/>
      <c r="K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  <c r="DT3605"/>
      <c r="DU3605"/>
      <c r="DV3605"/>
      <c r="DW3605"/>
      <c r="DX3605"/>
      <c r="DY3605"/>
      <c r="DZ3605"/>
      <c r="EA3605"/>
      <c r="EB3605"/>
      <c r="EC3605"/>
      <c r="ED3605"/>
      <c r="EE3605"/>
      <c r="EF3605"/>
      <c r="EG3605"/>
      <c r="EH3605"/>
      <c r="EI3605"/>
      <c r="EJ3605"/>
      <c r="EK3605"/>
      <c r="EL3605"/>
      <c r="EM3605"/>
      <c r="EN3605"/>
      <c r="EO3605"/>
      <c r="EP3605"/>
      <c r="EQ3605"/>
    </row>
    <row r="3606" spans="2:147" s="9" customFormat="1" x14ac:dyDescent="0.2">
      <c r="B3606"/>
      <c r="C3606"/>
      <c r="D3606" s="65"/>
      <c r="E3606" s="65"/>
      <c r="F3606" s="8"/>
      <c r="G3606" s="241"/>
      <c r="H3606" s="242"/>
      <c r="I3606"/>
      <c r="J3606"/>
      <c r="K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  <c r="DT3606"/>
      <c r="DU3606"/>
      <c r="DV3606"/>
      <c r="DW3606"/>
      <c r="DX3606"/>
      <c r="DY3606"/>
      <c r="DZ3606"/>
      <c r="EA3606"/>
      <c r="EB3606"/>
      <c r="EC3606"/>
      <c r="ED3606"/>
      <c r="EE3606"/>
      <c r="EF3606"/>
      <c r="EG3606"/>
      <c r="EH3606"/>
      <c r="EI3606"/>
      <c r="EJ3606"/>
      <c r="EK3606"/>
      <c r="EL3606"/>
      <c r="EM3606"/>
      <c r="EN3606"/>
      <c r="EO3606"/>
      <c r="EP3606"/>
      <c r="EQ3606"/>
    </row>
    <row r="3607" spans="2:147" s="9" customFormat="1" x14ac:dyDescent="0.2">
      <c r="B3607"/>
      <c r="C3607"/>
      <c r="D3607" s="65"/>
      <c r="E3607" s="65"/>
      <c r="F3607" s="8"/>
      <c r="G3607" s="241"/>
      <c r="H3607" s="242"/>
      <c r="I3607"/>
      <c r="J3607"/>
      <c r="K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  <c r="CZ3607"/>
      <c r="DA3607"/>
      <c r="DB3607"/>
      <c r="DC3607"/>
      <c r="DD3607"/>
      <c r="DE3607"/>
      <c r="DF3607"/>
      <c r="DG3607"/>
      <c r="DH3607"/>
      <c r="DI3607"/>
      <c r="DJ3607"/>
      <c r="DK3607"/>
      <c r="DL3607"/>
      <c r="DM3607"/>
      <c r="DN3607"/>
      <c r="DO3607"/>
      <c r="DP3607"/>
      <c r="DQ3607"/>
      <c r="DR3607"/>
      <c r="DS3607"/>
      <c r="DT3607"/>
      <c r="DU3607"/>
      <c r="DV3607"/>
      <c r="DW3607"/>
      <c r="DX3607"/>
      <c r="DY3607"/>
      <c r="DZ3607"/>
      <c r="EA3607"/>
      <c r="EB3607"/>
      <c r="EC3607"/>
      <c r="ED3607"/>
      <c r="EE3607"/>
      <c r="EF3607"/>
      <c r="EG3607"/>
      <c r="EH3607"/>
      <c r="EI3607"/>
      <c r="EJ3607"/>
      <c r="EK3607"/>
      <c r="EL3607"/>
      <c r="EM3607"/>
      <c r="EN3607"/>
      <c r="EO3607"/>
      <c r="EP3607"/>
      <c r="EQ3607"/>
    </row>
    <row r="3608" spans="2:147" s="9" customFormat="1" x14ac:dyDescent="0.2">
      <c r="B3608"/>
      <c r="C3608"/>
      <c r="D3608" s="65"/>
      <c r="E3608" s="65"/>
      <c r="F3608" s="8"/>
      <c r="G3608" s="241"/>
      <c r="H3608" s="242"/>
      <c r="I3608"/>
      <c r="J3608"/>
      <c r="K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  <c r="DE3608"/>
      <c r="DF3608"/>
      <c r="DG3608"/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/>
      <c r="EB3608"/>
      <c r="EC3608"/>
      <c r="ED3608"/>
      <c r="EE3608"/>
      <c r="EF3608"/>
      <c r="EG3608"/>
      <c r="EH3608"/>
      <c r="EI3608"/>
      <c r="EJ3608"/>
      <c r="EK3608"/>
      <c r="EL3608"/>
      <c r="EM3608"/>
      <c r="EN3608"/>
      <c r="EO3608"/>
      <c r="EP3608"/>
      <c r="EQ3608"/>
    </row>
    <row r="3609" spans="2:147" s="9" customFormat="1" x14ac:dyDescent="0.2">
      <c r="B3609"/>
      <c r="C3609"/>
      <c r="D3609" s="65"/>
      <c r="E3609" s="65"/>
      <c r="F3609" s="8"/>
      <c r="G3609" s="241"/>
      <c r="H3609" s="242"/>
      <c r="I3609"/>
      <c r="J3609"/>
      <c r="K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  <c r="DE3609"/>
      <c r="DF3609"/>
      <c r="DG3609"/>
      <c r="DH3609"/>
      <c r="DI3609"/>
      <c r="DJ3609"/>
      <c r="DK3609"/>
      <c r="DL3609"/>
      <c r="DM3609"/>
      <c r="DN3609"/>
      <c r="DO3609"/>
      <c r="DP3609"/>
      <c r="DQ3609"/>
      <c r="DR3609"/>
      <c r="DS3609"/>
      <c r="DT3609"/>
      <c r="DU3609"/>
      <c r="DV3609"/>
      <c r="DW3609"/>
      <c r="DX3609"/>
      <c r="DY3609"/>
      <c r="DZ3609"/>
      <c r="EA3609"/>
      <c r="EB3609"/>
      <c r="EC3609"/>
      <c r="ED3609"/>
      <c r="EE3609"/>
      <c r="EF3609"/>
      <c r="EG3609"/>
      <c r="EH3609"/>
      <c r="EI3609"/>
      <c r="EJ3609"/>
      <c r="EK3609"/>
      <c r="EL3609"/>
      <c r="EM3609"/>
      <c r="EN3609"/>
      <c r="EO3609"/>
      <c r="EP3609"/>
      <c r="EQ3609"/>
    </row>
    <row r="3610" spans="2:147" s="9" customFormat="1" x14ac:dyDescent="0.2">
      <c r="B3610"/>
      <c r="C3610"/>
      <c r="D3610" s="65"/>
      <c r="E3610" s="65"/>
      <c r="F3610" s="8"/>
      <c r="G3610" s="241"/>
      <c r="H3610" s="242"/>
      <c r="I3610"/>
      <c r="J3610"/>
      <c r="K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/>
      <c r="CV3610"/>
      <c r="CW3610"/>
      <c r="CX3610"/>
      <c r="CY3610"/>
      <c r="CZ3610"/>
      <c r="DA3610"/>
      <c r="DB3610"/>
      <c r="DC3610"/>
      <c r="DD3610"/>
      <c r="DE3610"/>
      <c r="DF3610"/>
      <c r="DG3610"/>
      <c r="DH3610"/>
      <c r="DI3610"/>
      <c r="DJ3610"/>
      <c r="DK3610"/>
      <c r="DL3610"/>
      <c r="DM3610"/>
      <c r="DN3610"/>
      <c r="DO3610"/>
      <c r="DP3610"/>
      <c r="DQ3610"/>
      <c r="DR3610"/>
      <c r="DS3610"/>
      <c r="DT3610"/>
      <c r="DU3610"/>
      <c r="DV3610"/>
      <c r="DW3610"/>
      <c r="DX3610"/>
      <c r="DY3610"/>
      <c r="DZ3610"/>
      <c r="EA3610"/>
      <c r="EB3610"/>
      <c r="EC3610"/>
      <c r="ED3610"/>
      <c r="EE3610"/>
      <c r="EF3610"/>
      <c r="EG3610"/>
      <c r="EH3610"/>
      <c r="EI3610"/>
      <c r="EJ3610"/>
      <c r="EK3610"/>
      <c r="EL3610"/>
      <c r="EM3610"/>
      <c r="EN3610"/>
      <c r="EO3610"/>
      <c r="EP3610"/>
      <c r="EQ3610"/>
    </row>
    <row r="3611" spans="2:147" s="9" customFormat="1" x14ac:dyDescent="0.2">
      <c r="B3611"/>
      <c r="C3611"/>
      <c r="D3611" s="65"/>
      <c r="E3611" s="65"/>
      <c r="F3611" s="8"/>
      <c r="G3611" s="241"/>
      <c r="H3611" s="242"/>
      <c r="I3611"/>
      <c r="J3611"/>
      <c r="K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/>
      <c r="CV3611"/>
      <c r="CW3611"/>
      <c r="CX3611"/>
      <c r="CY3611"/>
      <c r="CZ3611"/>
      <c r="DA3611"/>
      <c r="DB3611"/>
      <c r="DC3611"/>
      <c r="DD3611"/>
      <c r="DE3611"/>
      <c r="DF3611"/>
      <c r="DG3611"/>
      <c r="DH3611"/>
      <c r="DI3611"/>
      <c r="DJ3611"/>
      <c r="DK3611"/>
      <c r="DL3611"/>
      <c r="DM3611"/>
      <c r="DN3611"/>
      <c r="DO3611"/>
      <c r="DP3611"/>
      <c r="DQ3611"/>
      <c r="DR3611"/>
      <c r="DS3611"/>
      <c r="DT3611"/>
      <c r="DU3611"/>
      <c r="DV3611"/>
      <c r="DW3611"/>
      <c r="DX3611"/>
      <c r="DY3611"/>
      <c r="DZ3611"/>
      <c r="EA3611"/>
      <c r="EB3611"/>
      <c r="EC3611"/>
      <c r="ED3611"/>
      <c r="EE3611"/>
      <c r="EF3611"/>
      <c r="EG3611"/>
      <c r="EH3611"/>
      <c r="EI3611"/>
      <c r="EJ3611"/>
      <c r="EK3611"/>
      <c r="EL3611"/>
      <c r="EM3611"/>
      <c r="EN3611"/>
      <c r="EO3611"/>
      <c r="EP3611"/>
      <c r="EQ3611"/>
    </row>
    <row r="3612" spans="2:147" s="9" customFormat="1" x14ac:dyDescent="0.2">
      <c r="B3612"/>
      <c r="C3612"/>
      <c r="D3612" s="65"/>
      <c r="E3612" s="65"/>
      <c r="F3612" s="8"/>
      <c r="G3612" s="241"/>
      <c r="H3612" s="242"/>
      <c r="I3612"/>
      <c r="J3612"/>
      <c r="K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  <c r="CZ3612"/>
      <c r="DA3612"/>
      <c r="DB3612"/>
      <c r="DC3612"/>
      <c r="DD3612"/>
      <c r="DE3612"/>
      <c r="DF3612"/>
      <c r="DG3612"/>
      <c r="DH3612"/>
      <c r="DI3612"/>
      <c r="DJ3612"/>
      <c r="DK3612"/>
      <c r="DL3612"/>
      <c r="DM3612"/>
      <c r="DN3612"/>
      <c r="DO3612"/>
      <c r="DP3612"/>
      <c r="DQ3612"/>
      <c r="DR3612"/>
      <c r="DS3612"/>
      <c r="DT3612"/>
      <c r="DU3612"/>
      <c r="DV3612"/>
      <c r="DW3612"/>
      <c r="DX3612"/>
      <c r="DY3612"/>
      <c r="DZ3612"/>
      <c r="EA3612"/>
      <c r="EB3612"/>
      <c r="EC3612"/>
      <c r="ED3612"/>
      <c r="EE3612"/>
      <c r="EF3612"/>
      <c r="EG3612"/>
      <c r="EH3612"/>
      <c r="EI3612"/>
      <c r="EJ3612"/>
      <c r="EK3612"/>
      <c r="EL3612"/>
      <c r="EM3612"/>
      <c r="EN3612"/>
      <c r="EO3612"/>
      <c r="EP3612"/>
      <c r="EQ3612"/>
    </row>
    <row r="3613" spans="2:147" s="9" customFormat="1" x14ac:dyDescent="0.2">
      <c r="B3613"/>
      <c r="C3613"/>
      <c r="D3613" s="65"/>
      <c r="E3613" s="65"/>
      <c r="F3613" s="8"/>
      <c r="G3613" s="241"/>
      <c r="H3613" s="242"/>
      <c r="I3613"/>
      <c r="J3613"/>
      <c r="K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  <c r="DX3613"/>
      <c r="DY3613"/>
      <c r="DZ3613"/>
      <c r="EA3613"/>
      <c r="EB3613"/>
      <c r="EC3613"/>
      <c r="ED3613"/>
      <c r="EE3613"/>
      <c r="EF3613"/>
      <c r="EG3613"/>
      <c r="EH3613"/>
      <c r="EI3613"/>
      <c r="EJ3613"/>
      <c r="EK3613"/>
      <c r="EL3613"/>
      <c r="EM3613"/>
      <c r="EN3613"/>
      <c r="EO3613"/>
      <c r="EP3613"/>
      <c r="EQ3613"/>
    </row>
    <row r="3614" spans="2:147" s="9" customFormat="1" x14ac:dyDescent="0.2">
      <c r="B3614"/>
      <c r="C3614"/>
      <c r="D3614" s="65"/>
      <c r="E3614" s="65"/>
      <c r="F3614" s="8"/>
      <c r="G3614" s="241"/>
      <c r="H3614" s="242"/>
      <c r="I3614"/>
      <c r="J3614"/>
      <c r="K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  <c r="DE3614"/>
      <c r="DF3614"/>
      <c r="DG3614"/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  <c r="DX3614"/>
      <c r="DY3614"/>
      <c r="DZ3614"/>
      <c r="EA3614"/>
      <c r="EB3614"/>
      <c r="EC3614"/>
      <c r="ED3614"/>
      <c r="EE3614"/>
      <c r="EF3614"/>
      <c r="EG3614"/>
      <c r="EH3614"/>
      <c r="EI3614"/>
      <c r="EJ3614"/>
      <c r="EK3614"/>
      <c r="EL3614"/>
      <c r="EM3614"/>
      <c r="EN3614"/>
      <c r="EO3614"/>
      <c r="EP3614"/>
      <c r="EQ3614"/>
    </row>
    <row r="3615" spans="2:147" s="9" customFormat="1" x14ac:dyDescent="0.2">
      <c r="B3615"/>
      <c r="C3615"/>
      <c r="D3615" s="65"/>
      <c r="E3615" s="65"/>
      <c r="F3615" s="8"/>
      <c r="G3615" s="241"/>
      <c r="H3615" s="242"/>
      <c r="I3615"/>
      <c r="J3615"/>
      <c r="K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  <c r="DE3615"/>
      <c r="DF3615"/>
      <c r="DG3615"/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  <c r="DX3615"/>
      <c r="DY3615"/>
      <c r="DZ3615"/>
      <c r="EA3615"/>
      <c r="EB3615"/>
      <c r="EC3615"/>
      <c r="ED3615"/>
      <c r="EE3615"/>
      <c r="EF3615"/>
      <c r="EG3615"/>
      <c r="EH3615"/>
      <c r="EI3615"/>
      <c r="EJ3615"/>
      <c r="EK3615"/>
      <c r="EL3615"/>
      <c r="EM3615"/>
      <c r="EN3615"/>
      <c r="EO3615"/>
      <c r="EP3615"/>
      <c r="EQ3615"/>
    </row>
    <row r="3616" spans="2:147" s="9" customFormat="1" x14ac:dyDescent="0.2">
      <c r="B3616"/>
      <c r="C3616"/>
      <c r="D3616" s="65"/>
      <c r="E3616" s="65"/>
      <c r="F3616" s="8"/>
      <c r="G3616" s="241"/>
      <c r="H3616" s="242"/>
      <c r="I3616"/>
      <c r="J3616"/>
      <c r="K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/>
      <c r="DC3616"/>
      <c r="DD3616"/>
      <c r="DE3616"/>
      <c r="DF3616"/>
      <c r="DG3616"/>
      <c r="DH3616"/>
      <c r="DI3616"/>
      <c r="DJ3616"/>
      <c r="DK3616"/>
      <c r="DL3616"/>
      <c r="DM3616"/>
      <c r="DN3616"/>
      <c r="DO3616"/>
      <c r="DP3616"/>
      <c r="DQ3616"/>
      <c r="DR3616"/>
      <c r="DS3616"/>
      <c r="DT3616"/>
      <c r="DU3616"/>
      <c r="DV3616"/>
      <c r="DW3616"/>
      <c r="DX3616"/>
      <c r="DY3616"/>
      <c r="DZ3616"/>
      <c r="EA3616"/>
      <c r="EB3616"/>
      <c r="EC3616"/>
      <c r="ED3616"/>
      <c r="EE3616"/>
      <c r="EF3616"/>
      <c r="EG3616"/>
      <c r="EH3616"/>
      <c r="EI3616"/>
      <c r="EJ3616"/>
      <c r="EK3616"/>
      <c r="EL3616"/>
      <c r="EM3616"/>
      <c r="EN3616"/>
      <c r="EO3616"/>
      <c r="EP3616"/>
      <c r="EQ3616"/>
    </row>
    <row r="3617" spans="2:147" s="9" customFormat="1" x14ac:dyDescent="0.2">
      <c r="B3617"/>
      <c r="C3617"/>
      <c r="D3617" s="65"/>
      <c r="E3617" s="65"/>
      <c r="F3617" s="8"/>
      <c r="G3617" s="241"/>
      <c r="H3617" s="242"/>
      <c r="I3617"/>
      <c r="J3617"/>
      <c r="K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  <c r="DE3617"/>
      <c r="DF3617"/>
      <c r="DG3617"/>
      <c r="DH3617"/>
      <c r="DI3617"/>
      <c r="DJ3617"/>
      <c r="DK3617"/>
      <c r="DL3617"/>
      <c r="DM3617"/>
      <c r="DN3617"/>
      <c r="DO3617"/>
      <c r="DP3617"/>
      <c r="DQ3617"/>
      <c r="DR3617"/>
      <c r="DS3617"/>
      <c r="DT3617"/>
      <c r="DU3617"/>
      <c r="DV3617"/>
      <c r="DW3617"/>
      <c r="DX3617"/>
      <c r="DY3617"/>
      <c r="DZ3617"/>
      <c r="EA3617"/>
      <c r="EB3617"/>
      <c r="EC3617"/>
      <c r="ED3617"/>
      <c r="EE3617"/>
      <c r="EF3617"/>
      <c r="EG3617"/>
      <c r="EH3617"/>
      <c r="EI3617"/>
      <c r="EJ3617"/>
      <c r="EK3617"/>
      <c r="EL3617"/>
      <c r="EM3617"/>
      <c r="EN3617"/>
      <c r="EO3617"/>
      <c r="EP3617"/>
      <c r="EQ3617"/>
    </row>
    <row r="3618" spans="2:147" s="9" customFormat="1" x14ac:dyDescent="0.2">
      <c r="B3618"/>
      <c r="C3618"/>
      <c r="D3618" s="65"/>
      <c r="E3618" s="65"/>
      <c r="F3618" s="8"/>
      <c r="G3618" s="241"/>
      <c r="H3618" s="242"/>
      <c r="I3618"/>
      <c r="J3618"/>
      <c r="K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  <c r="DE3618"/>
      <c r="DF3618"/>
      <c r="DG3618"/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/>
      <c r="DU3618"/>
      <c r="DV3618"/>
      <c r="DW3618"/>
      <c r="DX3618"/>
      <c r="DY3618"/>
      <c r="DZ3618"/>
      <c r="EA3618"/>
      <c r="EB3618"/>
      <c r="EC3618"/>
      <c r="ED3618"/>
      <c r="EE3618"/>
      <c r="EF3618"/>
      <c r="EG3618"/>
      <c r="EH3618"/>
      <c r="EI3618"/>
      <c r="EJ3618"/>
      <c r="EK3618"/>
      <c r="EL3618"/>
      <c r="EM3618"/>
      <c r="EN3618"/>
      <c r="EO3618"/>
      <c r="EP3618"/>
      <c r="EQ3618"/>
    </row>
    <row r="3619" spans="2:147" s="9" customFormat="1" x14ac:dyDescent="0.2">
      <c r="B3619"/>
      <c r="C3619"/>
      <c r="D3619" s="65"/>
      <c r="E3619" s="65"/>
      <c r="F3619" s="8"/>
      <c r="G3619" s="241"/>
      <c r="H3619" s="242"/>
      <c r="I3619"/>
      <c r="J3619"/>
      <c r="K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  <c r="DE3619"/>
      <c r="DF3619"/>
      <c r="DG3619"/>
      <c r="DH3619"/>
      <c r="DI3619"/>
      <c r="DJ3619"/>
      <c r="DK3619"/>
      <c r="DL3619"/>
      <c r="DM3619"/>
      <c r="DN3619"/>
      <c r="DO3619"/>
      <c r="DP3619"/>
      <c r="DQ3619"/>
      <c r="DR3619"/>
      <c r="DS3619"/>
      <c r="DT3619"/>
      <c r="DU3619"/>
      <c r="DV3619"/>
      <c r="DW3619"/>
      <c r="DX3619"/>
      <c r="DY3619"/>
      <c r="DZ3619"/>
      <c r="EA3619"/>
      <c r="EB3619"/>
      <c r="EC3619"/>
      <c r="ED3619"/>
      <c r="EE3619"/>
      <c r="EF3619"/>
      <c r="EG3619"/>
      <c r="EH3619"/>
      <c r="EI3619"/>
      <c r="EJ3619"/>
      <c r="EK3619"/>
      <c r="EL3619"/>
      <c r="EM3619"/>
      <c r="EN3619"/>
      <c r="EO3619"/>
      <c r="EP3619"/>
      <c r="EQ3619"/>
    </row>
    <row r="3620" spans="2:147" s="9" customFormat="1" x14ac:dyDescent="0.2">
      <c r="B3620"/>
      <c r="C3620"/>
      <c r="D3620" s="65"/>
      <c r="E3620" s="65"/>
      <c r="F3620" s="8"/>
      <c r="G3620" s="241"/>
      <c r="H3620" s="242"/>
      <c r="I3620"/>
      <c r="J3620"/>
      <c r="K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  <c r="CZ3620"/>
      <c r="DA3620"/>
      <c r="DB3620"/>
      <c r="DC3620"/>
      <c r="DD3620"/>
      <c r="DE3620"/>
      <c r="DF3620"/>
      <c r="DG3620"/>
      <c r="DH3620"/>
      <c r="DI3620"/>
      <c r="DJ3620"/>
      <c r="DK3620"/>
      <c r="DL3620"/>
      <c r="DM3620"/>
      <c r="DN3620"/>
      <c r="DO3620"/>
      <c r="DP3620"/>
      <c r="DQ3620"/>
      <c r="DR3620"/>
      <c r="DS3620"/>
      <c r="DT3620"/>
      <c r="DU3620"/>
      <c r="DV3620"/>
      <c r="DW3620"/>
      <c r="DX3620"/>
      <c r="DY3620"/>
      <c r="DZ3620"/>
      <c r="EA3620"/>
      <c r="EB3620"/>
      <c r="EC3620"/>
      <c r="ED3620"/>
      <c r="EE3620"/>
      <c r="EF3620"/>
      <c r="EG3620"/>
      <c r="EH3620"/>
      <c r="EI3620"/>
      <c r="EJ3620"/>
      <c r="EK3620"/>
      <c r="EL3620"/>
      <c r="EM3620"/>
      <c r="EN3620"/>
      <c r="EO3620"/>
      <c r="EP3620"/>
      <c r="EQ3620"/>
    </row>
    <row r="3621" spans="2:147" s="9" customFormat="1" x14ac:dyDescent="0.2">
      <c r="B3621"/>
      <c r="C3621"/>
      <c r="D3621" s="65"/>
      <c r="E3621" s="65"/>
      <c r="F3621" s="8"/>
      <c r="G3621" s="241"/>
      <c r="H3621" s="242"/>
      <c r="I3621"/>
      <c r="J3621"/>
      <c r="K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  <c r="DE3621"/>
      <c r="DF3621"/>
      <c r="DG3621"/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/>
      <c r="DV3621"/>
      <c r="DW3621"/>
      <c r="DX3621"/>
      <c r="DY3621"/>
      <c r="DZ3621"/>
      <c r="EA3621"/>
      <c r="EB3621"/>
      <c r="EC3621"/>
      <c r="ED3621"/>
      <c r="EE3621"/>
      <c r="EF3621"/>
      <c r="EG3621"/>
      <c r="EH3621"/>
      <c r="EI3621"/>
      <c r="EJ3621"/>
      <c r="EK3621"/>
      <c r="EL3621"/>
      <c r="EM3621"/>
      <c r="EN3621"/>
      <c r="EO3621"/>
      <c r="EP3621"/>
      <c r="EQ3621"/>
    </row>
    <row r="3622" spans="2:147" s="9" customFormat="1" x14ac:dyDescent="0.2">
      <c r="B3622"/>
      <c r="C3622"/>
      <c r="D3622" s="65"/>
      <c r="E3622" s="65"/>
      <c r="F3622" s="8"/>
      <c r="G3622" s="241"/>
      <c r="H3622" s="242"/>
      <c r="I3622"/>
      <c r="J3622"/>
      <c r="K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  <c r="DE3622"/>
      <c r="DF3622"/>
      <c r="DG3622"/>
      <c r="DH3622"/>
      <c r="DI3622"/>
      <c r="DJ3622"/>
      <c r="DK3622"/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/>
      <c r="DY3622"/>
      <c r="DZ3622"/>
      <c r="EA3622"/>
      <c r="EB3622"/>
      <c r="EC3622"/>
      <c r="ED3622"/>
      <c r="EE3622"/>
      <c r="EF3622"/>
      <c r="EG3622"/>
      <c r="EH3622"/>
      <c r="EI3622"/>
      <c r="EJ3622"/>
      <c r="EK3622"/>
      <c r="EL3622"/>
      <c r="EM3622"/>
      <c r="EN3622"/>
      <c r="EO3622"/>
      <c r="EP3622"/>
      <c r="EQ3622"/>
    </row>
    <row r="3623" spans="2:147" s="9" customFormat="1" x14ac:dyDescent="0.2">
      <c r="B3623"/>
      <c r="C3623"/>
      <c r="D3623" s="65"/>
      <c r="E3623" s="65"/>
      <c r="F3623" s="8"/>
      <c r="G3623" s="241"/>
      <c r="H3623" s="242"/>
      <c r="I3623"/>
      <c r="J3623"/>
      <c r="K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  <c r="DE3623"/>
      <c r="DF3623"/>
      <c r="DG3623"/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/>
      <c r="DU3623"/>
      <c r="DV3623"/>
      <c r="DW3623"/>
      <c r="DX3623"/>
      <c r="DY3623"/>
      <c r="DZ3623"/>
      <c r="EA3623"/>
      <c r="EB3623"/>
      <c r="EC3623"/>
      <c r="ED3623"/>
      <c r="EE3623"/>
      <c r="EF3623"/>
      <c r="EG3623"/>
      <c r="EH3623"/>
      <c r="EI3623"/>
      <c r="EJ3623"/>
      <c r="EK3623"/>
      <c r="EL3623"/>
      <c r="EM3623"/>
      <c r="EN3623"/>
      <c r="EO3623"/>
      <c r="EP3623"/>
      <c r="EQ3623"/>
    </row>
    <row r="3624" spans="2:147" s="9" customFormat="1" x14ac:dyDescent="0.2">
      <c r="B3624"/>
      <c r="C3624"/>
      <c r="D3624" s="65"/>
      <c r="E3624" s="65"/>
      <c r="F3624" s="8"/>
      <c r="G3624" s="241"/>
      <c r="H3624" s="242"/>
      <c r="I3624"/>
      <c r="J3624"/>
      <c r="K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  <c r="DE3624"/>
      <c r="DF3624"/>
      <c r="DG3624"/>
      <c r="DH3624"/>
      <c r="DI3624"/>
      <c r="DJ3624"/>
      <c r="DK3624"/>
      <c r="DL3624"/>
      <c r="DM3624"/>
      <c r="DN3624"/>
      <c r="DO3624"/>
      <c r="DP3624"/>
      <c r="DQ3624"/>
      <c r="DR3624"/>
      <c r="DS3624"/>
      <c r="DT3624"/>
      <c r="DU3624"/>
      <c r="DV3624"/>
      <c r="DW3624"/>
      <c r="DX3624"/>
      <c r="DY3624"/>
      <c r="DZ3624"/>
      <c r="EA3624"/>
      <c r="EB3624"/>
      <c r="EC3624"/>
      <c r="ED3624"/>
      <c r="EE3624"/>
      <c r="EF3624"/>
      <c r="EG3624"/>
      <c r="EH3624"/>
      <c r="EI3624"/>
      <c r="EJ3624"/>
      <c r="EK3624"/>
      <c r="EL3624"/>
      <c r="EM3624"/>
      <c r="EN3624"/>
      <c r="EO3624"/>
      <c r="EP3624"/>
      <c r="EQ3624"/>
    </row>
    <row r="3625" spans="2:147" s="9" customFormat="1" x14ac:dyDescent="0.2">
      <c r="B3625"/>
      <c r="C3625"/>
      <c r="D3625" s="65"/>
      <c r="E3625" s="65"/>
      <c r="F3625" s="8"/>
      <c r="G3625" s="241"/>
      <c r="H3625" s="242"/>
      <c r="I3625"/>
      <c r="J3625"/>
      <c r="K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  <c r="DE3625"/>
      <c r="DF3625"/>
      <c r="DG3625"/>
      <c r="DH3625"/>
      <c r="DI3625"/>
      <c r="DJ3625"/>
      <c r="DK3625"/>
      <c r="DL3625"/>
      <c r="DM3625"/>
      <c r="DN3625"/>
      <c r="DO3625"/>
      <c r="DP3625"/>
      <c r="DQ3625"/>
      <c r="DR3625"/>
      <c r="DS3625"/>
      <c r="DT3625"/>
      <c r="DU3625"/>
      <c r="DV3625"/>
      <c r="DW3625"/>
      <c r="DX3625"/>
      <c r="DY3625"/>
      <c r="DZ3625"/>
      <c r="EA3625"/>
      <c r="EB3625"/>
      <c r="EC3625"/>
      <c r="ED3625"/>
      <c r="EE3625"/>
      <c r="EF3625"/>
      <c r="EG3625"/>
      <c r="EH3625"/>
      <c r="EI3625"/>
      <c r="EJ3625"/>
      <c r="EK3625"/>
      <c r="EL3625"/>
      <c r="EM3625"/>
      <c r="EN3625"/>
      <c r="EO3625"/>
      <c r="EP3625"/>
      <c r="EQ3625"/>
    </row>
    <row r="3626" spans="2:147" s="9" customFormat="1" x14ac:dyDescent="0.2">
      <c r="B3626"/>
      <c r="C3626"/>
      <c r="D3626" s="65"/>
      <c r="E3626" s="65"/>
      <c r="F3626" s="8"/>
      <c r="G3626" s="241"/>
      <c r="H3626" s="242"/>
      <c r="I3626"/>
      <c r="J3626"/>
      <c r="K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  <c r="DE3626"/>
      <c r="DF3626"/>
      <c r="DG3626"/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  <c r="DX3626"/>
      <c r="DY3626"/>
      <c r="DZ3626"/>
      <c r="EA3626"/>
      <c r="EB3626"/>
      <c r="EC3626"/>
      <c r="ED3626"/>
      <c r="EE3626"/>
      <c r="EF3626"/>
      <c r="EG3626"/>
      <c r="EH3626"/>
      <c r="EI3626"/>
      <c r="EJ3626"/>
      <c r="EK3626"/>
      <c r="EL3626"/>
      <c r="EM3626"/>
      <c r="EN3626"/>
      <c r="EO3626"/>
      <c r="EP3626"/>
      <c r="EQ3626"/>
    </row>
    <row r="3627" spans="2:147" s="9" customFormat="1" x14ac:dyDescent="0.2">
      <c r="B3627"/>
      <c r="C3627"/>
      <c r="D3627" s="65"/>
      <c r="E3627" s="65"/>
      <c r="F3627" s="8"/>
      <c r="G3627" s="241"/>
      <c r="H3627" s="242"/>
      <c r="I3627"/>
      <c r="J3627"/>
      <c r="K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  <c r="DE3627"/>
      <c r="DF3627"/>
      <c r="DG3627"/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/>
      <c r="DV3627"/>
      <c r="DW3627"/>
      <c r="DX3627"/>
      <c r="DY3627"/>
      <c r="DZ3627"/>
      <c r="EA3627"/>
      <c r="EB3627"/>
      <c r="EC3627"/>
      <c r="ED3627"/>
      <c r="EE3627"/>
      <c r="EF3627"/>
      <c r="EG3627"/>
      <c r="EH3627"/>
      <c r="EI3627"/>
      <c r="EJ3627"/>
      <c r="EK3627"/>
      <c r="EL3627"/>
      <c r="EM3627"/>
      <c r="EN3627"/>
      <c r="EO3627"/>
      <c r="EP3627"/>
      <c r="EQ3627"/>
    </row>
    <row r="3628" spans="2:147" s="9" customFormat="1" x14ac:dyDescent="0.2">
      <c r="B3628"/>
      <c r="C3628"/>
      <c r="D3628" s="65"/>
      <c r="E3628" s="65"/>
      <c r="F3628" s="8"/>
      <c r="G3628" s="241"/>
      <c r="H3628" s="242"/>
      <c r="I3628"/>
      <c r="J3628"/>
      <c r="K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  <c r="DE3628"/>
      <c r="DF3628"/>
      <c r="DG3628"/>
      <c r="DH3628"/>
      <c r="DI3628"/>
      <c r="DJ3628"/>
      <c r="DK3628"/>
      <c r="DL3628"/>
      <c r="DM3628"/>
      <c r="DN3628"/>
      <c r="DO3628"/>
      <c r="DP3628"/>
      <c r="DQ3628"/>
      <c r="DR3628"/>
      <c r="DS3628"/>
      <c r="DT3628"/>
      <c r="DU3628"/>
      <c r="DV3628"/>
      <c r="DW3628"/>
      <c r="DX3628"/>
      <c r="DY3628"/>
      <c r="DZ3628"/>
      <c r="EA3628"/>
      <c r="EB3628"/>
      <c r="EC3628"/>
      <c r="ED3628"/>
      <c r="EE3628"/>
      <c r="EF3628"/>
      <c r="EG3628"/>
      <c r="EH3628"/>
      <c r="EI3628"/>
      <c r="EJ3628"/>
      <c r="EK3628"/>
      <c r="EL3628"/>
      <c r="EM3628"/>
      <c r="EN3628"/>
      <c r="EO3628"/>
      <c r="EP3628"/>
      <c r="EQ3628"/>
    </row>
    <row r="3629" spans="2:147" s="9" customFormat="1" x14ac:dyDescent="0.2">
      <c r="B3629"/>
      <c r="C3629"/>
      <c r="D3629" s="65"/>
      <c r="E3629" s="65"/>
      <c r="F3629" s="8"/>
      <c r="G3629" s="241"/>
      <c r="H3629" s="242"/>
      <c r="I3629"/>
      <c r="J3629"/>
      <c r="K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  <c r="DE3629"/>
      <c r="DF3629"/>
      <c r="DG3629"/>
      <c r="DH3629"/>
      <c r="DI3629"/>
      <c r="DJ3629"/>
      <c r="DK3629"/>
      <c r="DL3629"/>
      <c r="DM3629"/>
      <c r="DN3629"/>
      <c r="DO3629"/>
      <c r="DP3629"/>
      <c r="DQ3629"/>
      <c r="DR3629"/>
      <c r="DS3629"/>
      <c r="DT3629"/>
      <c r="DU3629"/>
      <c r="DV3629"/>
      <c r="DW3629"/>
      <c r="DX3629"/>
      <c r="DY3629"/>
      <c r="DZ3629"/>
      <c r="EA3629"/>
      <c r="EB3629"/>
      <c r="EC3629"/>
      <c r="ED3629"/>
      <c r="EE3629"/>
      <c r="EF3629"/>
      <c r="EG3629"/>
      <c r="EH3629"/>
      <c r="EI3629"/>
      <c r="EJ3629"/>
      <c r="EK3629"/>
      <c r="EL3629"/>
      <c r="EM3629"/>
      <c r="EN3629"/>
      <c r="EO3629"/>
      <c r="EP3629"/>
      <c r="EQ3629"/>
    </row>
    <row r="3630" spans="2:147" s="9" customFormat="1" x14ac:dyDescent="0.2">
      <c r="B3630"/>
      <c r="C3630"/>
      <c r="D3630" s="65"/>
      <c r="E3630" s="65"/>
      <c r="F3630" s="8"/>
      <c r="G3630" s="241"/>
      <c r="H3630" s="242"/>
      <c r="I3630"/>
      <c r="J3630"/>
      <c r="K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  <c r="DE3630"/>
      <c r="DF3630"/>
      <c r="DG3630"/>
      <c r="DH3630"/>
      <c r="DI3630"/>
      <c r="DJ3630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  <c r="DX3630"/>
      <c r="DY3630"/>
      <c r="DZ3630"/>
      <c r="EA3630"/>
      <c r="EB3630"/>
      <c r="EC3630"/>
      <c r="ED3630"/>
      <c r="EE3630"/>
      <c r="EF3630"/>
      <c r="EG3630"/>
      <c r="EH3630"/>
      <c r="EI3630"/>
      <c r="EJ3630"/>
      <c r="EK3630"/>
      <c r="EL3630"/>
      <c r="EM3630"/>
      <c r="EN3630"/>
      <c r="EO3630"/>
      <c r="EP3630"/>
      <c r="EQ3630"/>
    </row>
    <row r="3631" spans="2:147" s="9" customFormat="1" x14ac:dyDescent="0.2">
      <c r="B3631"/>
      <c r="C3631"/>
      <c r="D3631" s="65"/>
      <c r="E3631" s="65"/>
      <c r="F3631" s="8"/>
      <c r="G3631" s="241"/>
      <c r="H3631" s="242"/>
      <c r="I3631"/>
      <c r="J3631"/>
      <c r="K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  <c r="CZ3631"/>
      <c r="DA3631"/>
      <c r="DB3631"/>
      <c r="DC3631"/>
      <c r="DD3631"/>
      <c r="DE3631"/>
      <c r="DF3631"/>
      <c r="DG3631"/>
      <c r="DH3631"/>
      <c r="DI3631"/>
      <c r="DJ3631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  <c r="DX3631"/>
      <c r="DY3631"/>
      <c r="DZ3631"/>
      <c r="EA3631"/>
      <c r="EB3631"/>
      <c r="EC3631"/>
      <c r="ED3631"/>
      <c r="EE3631"/>
      <c r="EF3631"/>
      <c r="EG3631"/>
      <c r="EH3631"/>
      <c r="EI3631"/>
      <c r="EJ3631"/>
      <c r="EK3631"/>
      <c r="EL3631"/>
      <c r="EM3631"/>
      <c r="EN3631"/>
      <c r="EO3631"/>
      <c r="EP3631"/>
      <c r="EQ3631"/>
    </row>
    <row r="3632" spans="2:147" s="9" customFormat="1" x14ac:dyDescent="0.2">
      <c r="B3632"/>
      <c r="C3632"/>
      <c r="D3632" s="65"/>
      <c r="E3632" s="65"/>
      <c r="F3632" s="8"/>
      <c r="G3632" s="241"/>
      <c r="H3632" s="242"/>
      <c r="I3632"/>
      <c r="J3632"/>
      <c r="K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  <c r="CZ3632"/>
      <c r="DA3632"/>
      <c r="DB3632"/>
      <c r="DC3632"/>
      <c r="DD3632"/>
      <c r="DE3632"/>
      <c r="DF3632"/>
      <c r="DG3632"/>
      <c r="DH3632"/>
      <c r="DI3632"/>
      <c r="DJ3632"/>
      <c r="DK3632"/>
      <c r="DL3632"/>
      <c r="DM3632"/>
      <c r="DN3632"/>
      <c r="DO3632"/>
      <c r="DP3632"/>
      <c r="DQ3632"/>
      <c r="DR3632"/>
      <c r="DS3632"/>
      <c r="DT3632"/>
      <c r="DU3632"/>
      <c r="DV3632"/>
      <c r="DW3632"/>
      <c r="DX3632"/>
      <c r="DY3632"/>
      <c r="DZ3632"/>
      <c r="EA3632"/>
      <c r="EB3632"/>
      <c r="EC3632"/>
      <c r="ED3632"/>
      <c r="EE3632"/>
      <c r="EF3632"/>
      <c r="EG3632"/>
      <c r="EH3632"/>
      <c r="EI3632"/>
      <c r="EJ3632"/>
      <c r="EK3632"/>
      <c r="EL3632"/>
      <c r="EM3632"/>
      <c r="EN3632"/>
      <c r="EO3632"/>
      <c r="EP3632"/>
      <c r="EQ3632"/>
    </row>
    <row r="3633" spans="2:147" s="9" customFormat="1" x14ac:dyDescent="0.2">
      <c r="B3633"/>
      <c r="C3633"/>
      <c r="D3633" s="65"/>
      <c r="E3633" s="65"/>
      <c r="F3633" s="8"/>
      <c r="G3633" s="241"/>
      <c r="H3633" s="242"/>
      <c r="I3633"/>
      <c r="J3633"/>
      <c r="K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  <c r="DE3633"/>
      <c r="DF3633"/>
      <c r="DG3633"/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/>
      <c r="EB3633"/>
      <c r="EC3633"/>
      <c r="ED3633"/>
      <c r="EE3633"/>
      <c r="EF3633"/>
      <c r="EG3633"/>
      <c r="EH3633"/>
      <c r="EI3633"/>
      <c r="EJ3633"/>
      <c r="EK3633"/>
      <c r="EL3633"/>
      <c r="EM3633"/>
      <c r="EN3633"/>
      <c r="EO3633"/>
      <c r="EP3633"/>
      <c r="EQ3633"/>
    </row>
    <row r="3634" spans="2:147" s="9" customFormat="1" x14ac:dyDescent="0.2">
      <c r="B3634"/>
      <c r="C3634"/>
      <c r="D3634" s="65"/>
      <c r="E3634" s="65"/>
      <c r="F3634" s="8"/>
      <c r="G3634" s="241"/>
      <c r="H3634" s="242"/>
      <c r="I3634"/>
      <c r="J3634"/>
      <c r="K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  <c r="DE3634"/>
      <c r="DF3634"/>
      <c r="DG3634"/>
      <c r="DH3634"/>
      <c r="DI3634"/>
      <c r="DJ3634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  <c r="DX3634"/>
      <c r="DY3634"/>
      <c r="DZ3634"/>
      <c r="EA3634"/>
      <c r="EB3634"/>
      <c r="EC3634"/>
      <c r="ED3634"/>
      <c r="EE3634"/>
      <c r="EF3634"/>
      <c r="EG3634"/>
      <c r="EH3634"/>
      <c r="EI3634"/>
      <c r="EJ3634"/>
      <c r="EK3634"/>
      <c r="EL3634"/>
      <c r="EM3634"/>
      <c r="EN3634"/>
      <c r="EO3634"/>
      <c r="EP3634"/>
      <c r="EQ3634"/>
    </row>
    <row r="3635" spans="2:147" s="9" customFormat="1" x14ac:dyDescent="0.2">
      <c r="B3635"/>
      <c r="C3635"/>
      <c r="D3635" s="65"/>
      <c r="E3635" s="65"/>
      <c r="F3635" s="8"/>
      <c r="G3635" s="241"/>
      <c r="H3635" s="242"/>
      <c r="I3635"/>
      <c r="J3635"/>
      <c r="K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  <c r="CZ3635"/>
      <c r="DA3635"/>
      <c r="DB3635"/>
      <c r="DC3635"/>
      <c r="DD3635"/>
      <c r="DE3635"/>
      <c r="DF3635"/>
      <c r="DG3635"/>
      <c r="DH3635"/>
      <c r="DI3635"/>
      <c r="DJ3635"/>
      <c r="DK3635"/>
      <c r="DL3635"/>
      <c r="DM3635"/>
      <c r="DN3635"/>
      <c r="DO3635"/>
      <c r="DP3635"/>
      <c r="DQ3635"/>
      <c r="DR3635"/>
      <c r="DS3635"/>
      <c r="DT3635"/>
      <c r="DU3635"/>
      <c r="DV3635"/>
      <c r="DW3635"/>
      <c r="DX3635"/>
      <c r="DY3635"/>
      <c r="DZ3635"/>
      <c r="EA3635"/>
      <c r="EB3635"/>
      <c r="EC3635"/>
      <c r="ED3635"/>
      <c r="EE3635"/>
      <c r="EF3635"/>
      <c r="EG3635"/>
      <c r="EH3635"/>
      <c r="EI3635"/>
      <c r="EJ3635"/>
      <c r="EK3635"/>
      <c r="EL3635"/>
      <c r="EM3635"/>
      <c r="EN3635"/>
      <c r="EO3635"/>
      <c r="EP3635"/>
      <c r="EQ3635"/>
    </row>
    <row r="3636" spans="2:147" s="9" customFormat="1" x14ac:dyDescent="0.2">
      <c r="B3636"/>
      <c r="C3636"/>
      <c r="D3636" s="65"/>
      <c r="E3636" s="65"/>
      <c r="F3636" s="8"/>
      <c r="G3636" s="241"/>
      <c r="H3636" s="242"/>
      <c r="I3636"/>
      <c r="J3636"/>
      <c r="K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  <c r="DX3636"/>
      <c r="DY3636"/>
      <c r="DZ3636"/>
      <c r="EA3636"/>
      <c r="EB3636"/>
      <c r="EC3636"/>
      <c r="ED3636"/>
      <c r="EE3636"/>
      <c r="EF3636"/>
      <c r="EG3636"/>
      <c r="EH3636"/>
      <c r="EI3636"/>
      <c r="EJ3636"/>
      <c r="EK3636"/>
      <c r="EL3636"/>
      <c r="EM3636"/>
      <c r="EN3636"/>
      <c r="EO3636"/>
      <c r="EP3636"/>
      <c r="EQ3636"/>
    </row>
    <row r="3637" spans="2:147" s="9" customFormat="1" x14ac:dyDescent="0.2">
      <c r="B3637"/>
      <c r="C3637"/>
      <c r="D3637" s="65"/>
      <c r="E3637" s="65"/>
      <c r="F3637" s="8"/>
      <c r="G3637" s="241"/>
      <c r="H3637" s="242"/>
      <c r="I3637"/>
      <c r="J3637"/>
      <c r="K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  <c r="CZ3637"/>
      <c r="DA3637"/>
      <c r="DB3637"/>
      <c r="DC3637"/>
      <c r="DD3637"/>
      <c r="DE3637"/>
      <c r="DF3637"/>
      <c r="DG3637"/>
      <c r="DH3637"/>
      <c r="DI3637"/>
      <c r="DJ3637"/>
      <c r="DK3637"/>
      <c r="DL3637"/>
      <c r="DM3637"/>
      <c r="DN3637"/>
      <c r="DO3637"/>
      <c r="DP3637"/>
      <c r="DQ3637"/>
      <c r="DR3637"/>
      <c r="DS3637"/>
      <c r="DT3637"/>
      <c r="DU3637"/>
      <c r="DV3637"/>
      <c r="DW3637"/>
      <c r="DX3637"/>
      <c r="DY3637"/>
      <c r="DZ3637"/>
      <c r="EA3637"/>
      <c r="EB3637"/>
      <c r="EC3637"/>
      <c r="ED3637"/>
      <c r="EE3637"/>
      <c r="EF3637"/>
      <c r="EG3637"/>
      <c r="EH3637"/>
      <c r="EI3637"/>
      <c r="EJ3637"/>
      <c r="EK3637"/>
      <c r="EL3637"/>
      <c r="EM3637"/>
      <c r="EN3637"/>
      <c r="EO3637"/>
      <c r="EP3637"/>
      <c r="EQ3637"/>
    </row>
    <row r="3638" spans="2:147" s="9" customFormat="1" x14ac:dyDescent="0.2">
      <c r="B3638"/>
      <c r="C3638"/>
      <c r="D3638" s="65"/>
      <c r="E3638" s="65"/>
      <c r="F3638" s="8"/>
      <c r="G3638" s="241"/>
      <c r="H3638" s="242"/>
      <c r="I3638"/>
      <c r="J3638"/>
      <c r="K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/>
      <c r="DC3638"/>
      <c r="DD3638"/>
      <c r="DE3638"/>
      <c r="DF3638"/>
      <c r="DG3638"/>
      <c r="DH3638"/>
      <c r="DI3638"/>
      <c r="DJ3638"/>
      <c r="DK3638"/>
      <c r="DL3638"/>
      <c r="DM3638"/>
      <c r="DN3638"/>
      <c r="DO3638"/>
      <c r="DP3638"/>
      <c r="DQ3638"/>
      <c r="DR3638"/>
      <c r="DS3638"/>
      <c r="DT3638"/>
      <c r="DU3638"/>
      <c r="DV3638"/>
      <c r="DW3638"/>
      <c r="DX3638"/>
      <c r="DY3638"/>
      <c r="DZ3638"/>
      <c r="EA3638"/>
      <c r="EB3638"/>
      <c r="EC3638"/>
      <c r="ED3638"/>
      <c r="EE3638"/>
      <c r="EF3638"/>
      <c r="EG3638"/>
      <c r="EH3638"/>
      <c r="EI3638"/>
      <c r="EJ3638"/>
      <c r="EK3638"/>
      <c r="EL3638"/>
      <c r="EM3638"/>
      <c r="EN3638"/>
      <c r="EO3638"/>
      <c r="EP3638"/>
      <c r="EQ3638"/>
    </row>
    <row r="3639" spans="2:147" s="9" customFormat="1" x14ac:dyDescent="0.2">
      <c r="B3639"/>
      <c r="C3639"/>
      <c r="D3639" s="65"/>
      <c r="E3639" s="65"/>
      <c r="F3639" s="8"/>
      <c r="G3639" s="241"/>
      <c r="H3639" s="242"/>
      <c r="I3639"/>
      <c r="J3639"/>
      <c r="K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  <c r="DU3639"/>
      <c r="DV3639"/>
      <c r="DW3639"/>
      <c r="DX3639"/>
      <c r="DY3639"/>
      <c r="DZ3639"/>
      <c r="EA3639"/>
      <c r="EB3639"/>
      <c r="EC3639"/>
      <c r="ED3639"/>
      <c r="EE3639"/>
      <c r="EF3639"/>
      <c r="EG3639"/>
      <c r="EH3639"/>
      <c r="EI3639"/>
      <c r="EJ3639"/>
      <c r="EK3639"/>
      <c r="EL3639"/>
      <c r="EM3639"/>
      <c r="EN3639"/>
      <c r="EO3639"/>
      <c r="EP3639"/>
      <c r="EQ3639"/>
    </row>
    <row r="3640" spans="2:147" s="9" customFormat="1" x14ac:dyDescent="0.2">
      <c r="B3640"/>
      <c r="C3640"/>
      <c r="D3640" s="65"/>
      <c r="E3640" s="65"/>
      <c r="F3640" s="8"/>
      <c r="G3640" s="241"/>
      <c r="H3640" s="242"/>
      <c r="I3640"/>
      <c r="J3640"/>
      <c r="K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  <c r="DE3640"/>
      <c r="DF3640"/>
      <c r="DG3640"/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/>
      <c r="DX3640"/>
      <c r="DY3640"/>
      <c r="DZ3640"/>
      <c r="EA3640"/>
      <c r="EB3640"/>
      <c r="EC3640"/>
      <c r="ED3640"/>
      <c r="EE3640"/>
      <c r="EF3640"/>
      <c r="EG3640"/>
      <c r="EH3640"/>
      <c r="EI3640"/>
      <c r="EJ3640"/>
      <c r="EK3640"/>
      <c r="EL3640"/>
      <c r="EM3640"/>
      <c r="EN3640"/>
      <c r="EO3640"/>
      <c r="EP3640"/>
      <c r="EQ3640"/>
    </row>
    <row r="3641" spans="2:147" s="9" customFormat="1" x14ac:dyDescent="0.2">
      <c r="B3641"/>
      <c r="C3641"/>
      <c r="D3641" s="65"/>
      <c r="E3641" s="65"/>
      <c r="F3641" s="8"/>
      <c r="G3641" s="241"/>
      <c r="H3641" s="242"/>
      <c r="I3641"/>
      <c r="J3641"/>
      <c r="K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  <c r="DE3641"/>
      <c r="DF3641"/>
      <c r="DG3641"/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  <c r="DX3641"/>
      <c r="DY3641"/>
      <c r="DZ3641"/>
      <c r="EA3641"/>
      <c r="EB3641"/>
      <c r="EC3641"/>
      <c r="ED3641"/>
      <c r="EE3641"/>
      <c r="EF3641"/>
      <c r="EG3641"/>
      <c r="EH3641"/>
      <c r="EI3641"/>
      <c r="EJ3641"/>
      <c r="EK3641"/>
      <c r="EL3641"/>
      <c r="EM3641"/>
      <c r="EN3641"/>
      <c r="EO3641"/>
      <c r="EP3641"/>
      <c r="EQ3641"/>
    </row>
    <row r="3642" spans="2:147" s="9" customFormat="1" x14ac:dyDescent="0.2">
      <c r="B3642"/>
      <c r="C3642"/>
      <c r="D3642" s="65"/>
      <c r="E3642" s="65"/>
      <c r="F3642" s="8"/>
      <c r="G3642" s="241"/>
      <c r="H3642" s="242"/>
      <c r="I3642"/>
      <c r="J3642"/>
      <c r="K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  <c r="CZ3642"/>
      <c r="DA3642"/>
      <c r="DB3642"/>
      <c r="DC3642"/>
      <c r="DD3642"/>
      <c r="DE3642"/>
      <c r="DF3642"/>
      <c r="DG3642"/>
      <c r="DH3642"/>
      <c r="DI3642"/>
      <c r="DJ3642"/>
      <c r="DK3642"/>
      <c r="DL3642"/>
      <c r="DM3642"/>
      <c r="DN3642"/>
      <c r="DO3642"/>
      <c r="DP3642"/>
      <c r="DQ3642"/>
      <c r="DR3642"/>
      <c r="DS3642"/>
      <c r="DT3642"/>
      <c r="DU3642"/>
      <c r="DV3642"/>
      <c r="DW3642"/>
      <c r="DX3642"/>
      <c r="DY3642"/>
      <c r="DZ3642"/>
      <c r="EA3642"/>
      <c r="EB3642"/>
      <c r="EC3642"/>
      <c r="ED3642"/>
      <c r="EE3642"/>
      <c r="EF3642"/>
      <c r="EG3642"/>
      <c r="EH3642"/>
      <c r="EI3642"/>
      <c r="EJ3642"/>
      <c r="EK3642"/>
      <c r="EL3642"/>
      <c r="EM3642"/>
      <c r="EN3642"/>
      <c r="EO3642"/>
      <c r="EP3642"/>
      <c r="EQ3642"/>
    </row>
    <row r="3643" spans="2:147" s="9" customFormat="1" x14ac:dyDescent="0.2">
      <c r="B3643"/>
      <c r="C3643"/>
      <c r="D3643" s="65"/>
      <c r="E3643" s="65"/>
      <c r="F3643" s="8"/>
      <c r="G3643" s="241"/>
      <c r="H3643" s="242"/>
      <c r="I3643"/>
      <c r="J3643"/>
      <c r="K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  <c r="DU3643"/>
      <c r="DV3643"/>
      <c r="DW3643"/>
      <c r="DX3643"/>
      <c r="DY3643"/>
      <c r="DZ3643"/>
      <c r="EA3643"/>
      <c r="EB3643"/>
      <c r="EC3643"/>
      <c r="ED3643"/>
      <c r="EE3643"/>
      <c r="EF3643"/>
      <c r="EG3643"/>
      <c r="EH3643"/>
      <c r="EI3643"/>
      <c r="EJ3643"/>
      <c r="EK3643"/>
      <c r="EL3643"/>
      <c r="EM3643"/>
      <c r="EN3643"/>
      <c r="EO3643"/>
      <c r="EP3643"/>
      <c r="EQ3643"/>
    </row>
    <row r="3644" spans="2:147" s="9" customFormat="1" x14ac:dyDescent="0.2">
      <c r="B3644"/>
      <c r="C3644"/>
      <c r="D3644" s="65"/>
      <c r="E3644" s="65"/>
      <c r="F3644" s="8"/>
      <c r="G3644" s="241"/>
      <c r="H3644" s="242"/>
      <c r="I3644"/>
      <c r="J3644"/>
      <c r="K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  <c r="DD3644"/>
      <c r="DE3644"/>
      <c r="DF3644"/>
      <c r="DG3644"/>
      <c r="DH3644"/>
      <c r="DI3644"/>
      <c r="DJ3644"/>
      <c r="DK3644"/>
      <c r="DL3644"/>
      <c r="DM3644"/>
      <c r="DN3644"/>
      <c r="DO3644"/>
      <c r="DP3644"/>
      <c r="DQ3644"/>
      <c r="DR3644"/>
      <c r="DS3644"/>
      <c r="DT3644"/>
      <c r="DU3644"/>
      <c r="DV3644"/>
      <c r="DW3644"/>
      <c r="DX3644"/>
      <c r="DY3644"/>
      <c r="DZ3644"/>
      <c r="EA3644"/>
      <c r="EB3644"/>
      <c r="EC3644"/>
      <c r="ED3644"/>
      <c r="EE3644"/>
      <c r="EF3644"/>
      <c r="EG3644"/>
      <c r="EH3644"/>
      <c r="EI3644"/>
      <c r="EJ3644"/>
      <c r="EK3644"/>
      <c r="EL3644"/>
      <c r="EM3644"/>
      <c r="EN3644"/>
      <c r="EO3644"/>
      <c r="EP3644"/>
      <c r="EQ3644"/>
    </row>
    <row r="3645" spans="2:147" s="9" customFormat="1" x14ac:dyDescent="0.2">
      <c r="B3645"/>
      <c r="C3645"/>
      <c r="D3645" s="65"/>
      <c r="E3645" s="65"/>
      <c r="F3645" s="8"/>
      <c r="G3645" s="241"/>
      <c r="H3645" s="242"/>
      <c r="I3645"/>
      <c r="J3645"/>
      <c r="K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  <c r="CZ3645"/>
      <c r="DA3645"/>
      <c r="DB3645"/>
      <c r="DC3645"/>
      <c r="DD3645"/>
      <c r="DE3645"/>
      <c r="DF3645"/>
      <c r="DG3645"/>
      <c r="DH3645"/>
      <c r="DI3645"/>
      <c r="DJ3645"/>
      <c r="DK3645"/>
      <c r="DL3645"/>
      <c r="DM3645"/>
      <c r="DN3645"/>
      <c r="DO3645"/>
      <c r="DP3645"/>
      <c r="DQ3645"/>
      <c r="DR3645"/>
      <c r="DS3645"/>
      <c r="DT3645"/>
      <c r="DU3645"/>
      <c r="DV3645"/>
      <c r="DW3645"/>
      <c r="DX3645"/>
      <c r="DY3645"/>
      <c r="DZ3645"/>
      <c r="EA3645"/>
      <c r="EB3645"/>
      <c r="EC3645"/>
      <c r="ED3645"/>
      <c r="EE3645"/>
      <c r="EF3645"/>
      <c r="EG3645"/>
      <c r="EH3645"/>
      <c r="EI3645"/>
      <c r="EJ3645"/>
      <c r="EK3645"/>
      <c r="EL3645"/>
      <c r="EM3645"/>
      <c r="EN3645"/>
      <c r="EO3645"/>
      <c r="EP3645"/>
      <c r="EQ3645"/>
    </row>
    <row r="3646" spans="2:147" s="9" customFormat="1" x14ac:dyDescent="0.2">
      <c r="B3646"/>
      <c r="C3646"/>
      <c r="D3646" s="65"/>
      <c r="E3646" s="65"/>
      <c r="F3646" s="8"/>
      <c r="G3646" s="241"/>
      <c r="H3646" s="242"/>
      <c r="I3646"/>
      <c r="J3646"/>
      <c r="K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  <c r="CZ3646"/>
      <c r="DA3646"/>
      <c r="DB3646"/>
      <c r="DC3646"/>
      <c r="DD3646"/>
      <c r="DE3646"/>
      <c r="DF3646"/>
      <c r="DG3646"/>
      <c r="DH3646"/>
      <c r="DI3646"/>
      <c r="DJ3646"/>
      <c r="DK3646"/>
      <c r="DL3646"/>
      <c r="DM3646"/>
      <c r="DN3646"/>
      <c r="DO3646"/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/>
      <c r="EC3646"/>
      <c r="ED3646"/>
      <c r="EE3646"/>
      <c r="EF3646"/>
      <c r="EG3646"/>
      <c r="EH3646"/>
      <c r="EI3646"/>
      <c r="EJ3646"/>
      <c r="EK3646"/>
      <c r="EL3646"/>
      <c r="EM3646"/>
      <c r="EN3646"/>
      <c r="EO3646"/>
      <c r="EP3646"/>
      <c r="EQ3646"/>
    </row>
    <row r="3647" spans="2:147" s="9" customFormat="1" x14ac:dyDescent="0.2">
      <c r="B3647"/>
      <c r="C3647"/>
      <c r="D3647" s="65"/>
      <c r="E3647" s="65"/>
      <c r="F3647" s="8"/>
      <c r="G3647" s="241"/>
      <c r="H3647" s="242"/>
      <c r="I3647"/>
      <c r="J3647"/>
      <c r="K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  <c r="DL3647"/>
      <c r="DM3647"/>
      <c r="DN3647"/>
      <c r="DO3647"/>
      <c r="DP3647"/>
      <c r="DQ3647"/>
      <c r="DR3647"/>
      <c r="DS3647"/>
      <c r="DT3647"/>
      <c r="DU3647"/>
      <c r="DV3647"/>
      <c r="DW3647"/>
      <c r="DX3647"/>
      <c r="DY3647"/>
      <c r="DZ3647"/>
      <c r="EA3647"/>
      <c r="EB3647"/>
      <c r="EC3647"/>
      <c r="ED3647"/>
      <c r="EE3647"/>
      <c r="EF3647"/>
      <c r="EG3647"/>
      <c r="EH3647"/>
      <c r="EI3647"/>
      <c r="EJ3647"/>
      <c r="EK3647"/>
      <c r="EL3647"/>
      <c r="EM3647"/>
      <c r="EN3647"/>
      <c r="EO3647"/>
      <c r="EP3647"/>
      <c r="EQ3647"/>
    </row>
    <row r="3648" spans="2:147" s="9" customFormat="1" x14ac:dyDescent="0.2">
      <c r="B3648"/>
      <c r="C3648"/>
      <c r="D3648" s="65"/>
      <c r="E3648" s="65"/>
      <c r="F3648" s="8"/>
      <c r="G3648" s="241"/>
      <c r="H3648" s="242"/>
      <c r="I3648"/>
      <c r="J3648"/>
      <c r="K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/>
      <c r="DL3648"/>
      <c r="DM3648"/>
      <c r="DN3648"/>
      <c r="DO3648"/>
      <c r="DP3648"/>
      <c r="DQ3648"/>
      <c r="DR3648"/>
      <c r="DS3648"/>
      <c r="DT3648"/>
      <c r="DU3648"/>
      <c r="DV3648"/>
      <c r="DW3648"/>
      <c r="DX3648"/>
      <c r="DY3648"/>
      <c r="DZ3648"/>
      <c r="EA3648"/>
      <c r="EB3648"/>
      <c r="EC3648"/>
      <c r="ED3648"/>
      <c r="EE3648"/>
      <c r="EF3648"/>
      <c r="EG3648"/>
      <c r="EH3648"/>
      <c r="EI3648"/>
      <c r="EJ3648"/>
      <c r="EK3648"/>
      <c r="EL3648"/>
      <c r="EM3648"/>
      <c r="EN3648"/>
      <c r="EO3648"/>
      <c r="EP3648"/>
      <c r="EQ3648"/>
    </row>
    <row r="3649" spans="2:147" s="9" customFormat="1" x14ac:dyDescent="0.2">
      <c r="B3649"/>
      <c r="C3649"/>
      <c r="D3649" s="65"/>
      <c r="E3649" s="65"/>
      <c r="F3649" s="8"/>
      <c r="G3649" s="241"/>
      <c r="H3649" s="242"/>
      <c r="I3649"/>
      <c r="J3649"/>
      <c r="K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  <c r="DL3649"/>
      <c r="DM3649"/>
      <c r="DN3649"/>
      <c r="DO3649"/>
      <c r="DP3649"/>
      <c r="DQ3649"/>
      <c r="DR3649"/>
      <c r="DS3649"/>
      <c r="DT3649"/>
      <c r="DU3649"/>
      <c r="DV3649"/>
      <c r="DW3649"/>
      <c r="DX3649"/>
      <c r="DY3649"/>
      <c r="DZ3649"/>
      <c r="EA3649"/>
      <c r="EB3649"/>
      <c r="EC3649"/>
      <c r="ED3649"/>
      <c r="EE3649"/>
      <c r="EF3649"/>
      <c r="EG3649"/>
      <c r="EH3649"/>
      <c r="EI3649"/>
      <c r="EJ3649"/>
      <c r="EK3649"/>
      <c r="EL3649"/>
      <c r="EM3649"/>
      <c r="EN3649"/>
      <c r="EO3649"/>
      <c r="EP3649"/>
      <c r="EQ3649"/>
    </row>
    <row r="3650" spans="2:147" s="9" customFormat="1" x14ac:dyDescent="0.2">
      <c r="B3650"/>
      <c r="C3650"/>
      <c r="D3650" s="65"/>
      <c r="E3650" s="65"/>
      <c r="F3650" s="8"/>
      <c r="G3650" s="241"/>
      <c r="H3650" s="242"/>
      <c r="I3650"/>
      <c r="J3650"/>
      <c r="K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  <c r="CZ3650"/>
      <c r="DA3650"/>
      <c r="DB3650"/>
      <c r="DC3650"/>
      <c r="DD3650"/>
      <c r="DE3650"/>
      <c r="DF3650"/>
      <c r="DG3650"/>
      <c r="DH3650"/>
      <c r="DI3650"/>
      <c r="DJ3650"/>
      <c r="DK3650"/>
      <c r="DL3650"/>
      <c r="DM3650"/>
      <c r="DN3650"/>
      <c r="DO3650"/>
      <c r="DP3650"/>
      <c r="DQ3650"/>
      <c r="DR3650"/>
      <c r="DS3650"/>
      <c r="DT3650"/>
      <c r="DU3650"/>
      <c r="DV3650"/>
      <c r="DW3650"/>
      <c r="DX3650"/>
      <c r="DY3650"/>
      <c r="DZ3650"/>
      <c r="EA3650"/>
      <c r="EB3650"/>
      <c r="EC3650"/>
      <c r="ED3650"/>
      <c r="EE3650"/>
      <c r="EF3650"/>
      <c r="EG3650"/>
      <c r="EH3650"/>
      <c r="EI3650"/>
      <c r="EJ3650"/>
      <c r="EK3650"/>
      <c r="EL3650"/>
      <c r="EM3650"/>
      <c r="EN3650"/>
      <c r="EO3650"/>
      <c r="EP3650"/>
      <c r="EQ3650"/>
    </row>
    <row r="3651" spans="2:147" s="9" customFormat="1" x14ac:dyDescent="0.2">
      <c r="B3651"/>
      <c r="C3651"/>
      <c r="D3651" s="65"/>
      <c r="E3651" s="65"/>
      <c r="F3651" s="8"/>
      <c r="G3651" s="241"/>
      <c r="H3651" s="242"/>
      <c r="I3651"/>
      <c r="J3651"/>
      <c r="K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  <c r="CZ3651"/>
      <c r="DA3651"/>
      <c r="DB3651"/>
      <c r="DC3651"/>
      <c r="DD3651"/>
      <c r="DE3651"/>
      <c r="DF3651"/>
      <c r="DG3651"/>
      <c r="DH3651"/>
      <c r="DI3651"/>
      <c r="DJ3651"/>
      <c r="DK3651"/>
      <c r="DL3651"/>
      <c r="DM3651"/>
      <c r="DN3651"/>
      <c r="DO3651"/>
      <c r="DP3651"/>
      <c r="DQ3651"/>
      <c r="DR3651"/>
      <c r="DS3651"/>
      <c r="DT3651"/>
      <c r="DU3651"/>
      <c r="DV3651"/>
      <c r="DW3651"/>
      <c r="DX3651"/>
      <c r="DY3651"/>
      <c r="DZ3651"/>
      <c r="EA3651"/>
      <c r="EB3651"/>
      <c r="EC3651"/>
      <c r="ED3651"/>
      <c r="EE3651"/>
      <c r="EF3651"/>
      <c r="EG3651"/>
      <c r="EH3651"/>
      <c r="EI3651"/>
      <c r="EJ3651"/>
      <c r="EK3651"/>
      <c r="EL3651"/>
      <c r="EM3651"/>
      <c r="EN3651"/>
      <c r="EO3651"/>
      <c r="EP3651"/>
      <c r="EQ3651"/>
    </row>
    <row r="3652" spans="2:147" s="9" customFormat="1" x14ac:dyDescent="0.2">
      <c r="B3652"/>
      <c r="C3652"/>
      <c r="D3652" s="65"/>
      <c r="E3652" s="65"/>
      <c r="F3652" s="8"/>
      <c r="G3652" s="241"/>
      <c r="H3652" s="242"/>
      <c r="I3652"/>
      <c r="J3652"/>
      <c r="K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  <c r="CZ3652"/>
      <c r="DA3652"/>
      <c r="DB3652"/>
      <c r="DC3652"/>
      <c r="DD3652"/>
      <c r="DE3652"/>
      <c r="DF3652"/>
      <c r="DG3652"/>
      <c r="DH3652"/>
      <c r="DI3652"/>
      <c r="DJ3652"/>
      <c r="DK3652"/>
      <c r="DL3652"/>
      <c r="DM3652"/>
      <c r="DN3652"/>
      <c r="DO3652"/>
      <c r="DP3652"/>
      <c r="DQ3652"/>
      <c r="DR3652"/>
      <c r="DS3652"/>
      <c r="DT3652"/>
      <c r="DU3652"/>
      <c r="DV3652"/>
      <c r="DW3652"/>
      <c r="DX3652"/>
      <c r="DY3652"/>
      <c r="DZ3652"/>
      <c r="EA3652"/>
      <c r="EB3652"/>
      <c r="EC3652"/>
      <c r="ED3652"/>
      <c r="EE3652"/>
      <c r="EF3652"/>
      <c r="EG3652"/>
      <c r="EH3652"/>
      <c r="EI3652"/>
      <c r="EJ3652"/>
      <c r="EK3652"/>
      <c r="EL3652"/>
      <c r="EM3652"/>
      <c r="EN3652"/>
      <c r="EO3652"/>
      <c r="EP3652"/>
      <c r="EQ3652"/>
    </row>
    <row r="3653" spans="2:147" s="9" customFormat="1" x14ac:dyDescent="0.2">
      <c r="B3653"/>
      <c r="C3653"/>
      <c r="D3653" s="65"/>
      <c r="E3653" s="65"/>
      <c r="F3653" s="8"/>
      <c r="G3653" s="241"/>
      <c r="H3653" s="242"/>
      <c r="I3653"/>
      <c r="J3653"/>
      <c r="K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  <c r="CZ3653"/>
      <c r="DA3653"/>
      <c r="DB3653"/>
      <c r="DC3653"/>
      <c r="DD3653"/>
      <c r="DE3653"/>
      <c r="DF3653"/>
      <c r="DG3653"/>
      <c r="DH3653"/>
      <c r="DI3653"/>
      <c r="DJ3653"/>
      <c r="DK3653"/>
      <c r="DL3653"/>
      <c r="DM3653"/>
      <c r="DN3653"/>
      <c r="DO3653"/>
      <c r="DP3653"/>
      <c r="DQ3653"/>
      <c r="DR3653"/>
      <c r="DS3653"/>
      <c r="DT3653"/>
      <c r="DU3653"/>
      <c r="DV3653"/>
      <c r="DW3653"/>
      <c r="DX3653"/>
      <c r="DY3653"/>
      <c r="DZ3653"/>
      <c r="EA3653"/>
      <c r="EB3653"/>
      <c r="EC3653"/>
      <c r="ED3653"/>
      <c r="EE3653"/>
      <c r="EF3653"/>
      <c r="EG3653"/>
      <c r="EH3653"/>
      <c r="EI3653"/>
      <c r="EJ3653"/>
      <c r="EK3653"/>
      <c r="EL3653"/>
      <c r="EM3653"/>
      <c r="EN3653"/>
      <c r="EO3653"/>
      <c r="EP3653"/>
      <c r="EQ3653"/>
    </row>
    <row r="3654" spans="2:147" s="9" customFormat="1" x14ac:dyDescent="0.2">
      <c r="B3654"/>
      <c r="C3654"/>
      <c r="D3654" s="65"/>
      <c r="E3654" s="65"/>
      <c r="F3654" s="8"/>
      <c r="G3654" s="241"/>
      <c r="H3654" s="242"/>
      <c r="I3654"/>
      <c r="J3654"/>
      <c r="K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  <c r="CZ3654"/>
      <c r="DA3654"/>
      <c r="DB3654"/>
      <c r="DC3654"/>
      <c r="DD3654"/>
      <c r="DE3654"/>
      <c r="DF3654"/>
      <c r="DG3654"/>
      <c r="DH3654"/>
      <c r="DI3654"/>
      <c r="DJ3654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  <c r="DX3654"/>
      <c r="DY3654"/>
      <c r="DZ3654"/>
      <c r="EA3654"/>
      <c r="EB3654"/>
      <c r="EC3654"/>
      <c r="ED3654"/>
      <c r="EE3654"/>
      <c r="EF3654"/>
      <c r="EG3654"/>
      <c r="EH3654"/>
      <c r="EI3654"/>
      <c r="EJ3654"/>
      <c r="EK3654"/>
      <c r="EL3654"/>
      <c r="EM3654"/>
      <c r="EN3654"/>
      <c r="EO3654"/>
      <c r="EP3654"/>
      <c r="EQ3654"/>
    </row>
    <row r="3655" spans="2:147" s="9" customFormat="1" x14ac:dyDescent="0.2">
      <c r="B3655"/>
      <c r="C3655"/>
      <c r="D3655" s="65"/>
      <c r="E3655" s="65"/>
      <c r="F3655" s="8"/>
      <c r="G3655" s="241"/>
      <c r="H3655" s="242"/>
      <c r="I3655"/>
      <c r="J3655"/>
      <c r="K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  <c r="CZ3655"/>
      <c r="DA3655"/>
      <c r="DB3655"/>
      <c r="DC3655"/>
      <c r="DD3655"/>
      <c r="DE3655"/>
      <c r="DF3655"/>
      <c r="DG3655"/>
      <c r="DH3655"/>
      <c r="DI3655"/>
      <c r="DJ3655"/>
      <c r="DK3655"/>
      <c r="DL3655"/>
      <c r="DM3655"/>
      <c r="DN3655"/>
      <c r="DO3655"/>
      <c r="DP3655"/>
      <c r="DQ3655"/>
      <c r="DR3655"/>
      <c r="DS3655"/>
      <c r="DT3655"/>
      <c r="DU3655"/>
      <c r="DV3655"/>
      <c r="DW3655"/>
      <c r="DX3655"/>
      <c r="DY3655"/>
      <c r="DZ3655"/>
      <c r="EA3655"/>
      <c r="EB3655"/>
      <c r="EC3655"/>
      <c r="ED3655"/>
      <c r="EE3655"/>
      <c r="EF3655"/>
      <c r="EG3655"/>
      <c r="EH3655"/>
      <c r="EI3655"/>
      <c r="EJ3655"/>
      <c r="EK3655"/>
      <c r="EL3655"/>
      <c r="EM3655"/>
      <c r="EN3655"/>
      <c r="EO3655"/>
      <c r="EP3655"/>
      <c r="EQ3655"/>
    </row>
    <row r="3656" spans="2:147" s="9" customFormat="1" x14ac:dyDescent="0.2">
      <c r="B3656"/>
      <c r="C3656"/>
      <c r="D3656" s="65"/>
      <c r="E3656" s="65"/>
      <c r="F3656" s="8"/>
      <c r="G3656" s="241"/>
      <c r="H3656" s="242"/>
      <c r="I3656"/>
      <c r="J3656"/>
      <c r="K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  <c r="DE3656"/>
      <c r="DF3656"/>
      <c r="DG3656"/>
      <c r="DH3656"/>
      <c r="DI3656"/>
      <c r="DJ3656"/>
      <c r="DK3656"/>
      <c r="DL3656"/>
      <c r="DM3656"/>
      <c r="DN3656"/>
      <c r="DO3656"/>
      <c r="DP3656"/>
      <c r="DQ3656"/>
      <c r="DR3656"/>
      <c r="DS3656"/>
      <c r="DT3656"/>
      <c r="DU3656"/>
      <c r="DV3656"/>
      <c r="DW3656"/>
      <c r="DX3656"/>
      <c r="DY3656"/>
      <c r="DZ3656"/>
      <c r="EA3656"/>
      <c r="EB3656"/>
      <c r="EC3656"/>
      <c r="ED3656"/>
      <c r="EE3656"/>
      <c r="EF3656"/>
      <c r="EG3656"/>
      <c r="EH3656"/>
      <c r="EI3656"/>
      <c r="EJ3656"/>
      <c r="EK3656"/>
      <c r="EL3656"/>
      <c r="EM3656"/>
      <c r="EN3656"/>
      <c r="EO3656"/>
      <c r="EP3656"/>
      <c r="EQ3656"/>
    </row>
    <row r="3657" spans="2:147" s="9" customFormat="1" x14ac:dyDescent="0.2">
      <c r="B3657"/>
      <c r="C3657"/>
      <c r="D3657" s="65"/>
      <c r="E3657" s="65"/>
      <c r="F3657" s="8"/>
      <c r="G3657" s="241"/>
      <c r="H3657" s="242"/>
      <c r="I3657"/>
      <c r="J3657"/>
      <c r="K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  <c r="CZ3657"/>
      <c r="DA3657"/>
      <c r="DB3657"/>
      <c r="DC3657"/>
      <c r="DD3657"/>
      <c r="DE3657"/>
      <c r="DF3657"/>
      <c r="DG3657"/>
      <c r="DH3657"/>
      <c r="DI3657"/>
      <c r="DJ3657"/>
      <c r="DK3657"/>
      <c r="DL3657"/>
      <c r="DM3657"/>
      <c r="DN3657"/>
      <c r="DO3657"/>
      <c r="DP3657"/>
      <c r="DQ3657"/>
      <c r="DR3657"/>
      <c r="DS3657"/>
      <c r="DT3657"/>
      <c r="DU3657"/>
      <c r="DV3657"/>
      <c r="DW3657"/>
      <c r="DX3657"/>
      <c r="DY3657"/>
      <c r="DZ3657"/>
      <c r="EA3657"/>
      <c r="EB3657"/>
      <c r="EC3657"/>
      <c r="ED3657"/>
      <c r="EE3657"/>
      <c r="EF3657"/>
      <c r="EG3657"/>
      <c r="EH3657"/>
      <c r="EI3657"/>
      <c r="EJ3657"/>
      <c r="EK3657"/>
      <c r="EL3657"/>
      <c r="EM3657"/>
      <c r="EN3657"/>
      <c r="EO3657"/>
      <c r="EP3657"/>
      <c r="EQ3657"/>
    </row>
    <row r="3658" spans="2:147" s="9" customFormat="1" x14ac:dyDescent="0.2">
      <c r="B3658"/>
      <c r="C3658"/>
      <c r="D3658" s="65"/>
      <c r="E3658" s="65"/>
      <c r="F3658" s="8"/>
      <c r="G3658" s="241"/>
      <c r="H3658" s="242"/>
      <c r="I3658"/>
      <c r="J3658"/>
      <c r="K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  <c r="DD3658"/>
      <c r="DE3658"/>
      <c r="DF3658"/>
      <c r="DG3658"/>
      <c r="DH3658"/>
      <c r="DI3658"/>
      <c r="DJ3658"/>
      <c r="DK3658"/>
      <c r="DL3658"/>
      <c r="DM3658"/>
      <c r="DN3658"/>
      <c r="DO3658"/>
      <c r="DP3658"/>
      <c r="DQ3658"/>
      <c r="DR3658"/>
      <c r="DS3658"/>
      <c r="DT3658"/>
      <c r="DU3658"/>
      <c r="DV3658"/>
      <c r="DW3658"/>
      <c r="DX3658"/>
      <c r="DY3658"/>
      <c r="DZ3658"/>
      <c r="EA3658"/>
      <c r="EB3658"/>
      <c r="EC3658"/>
      <c r="ED3658"/>
      <c r="EE3658"/>
      <c r="EF3658"/>
      <c r="EG3658"/>
      <c r="EH3658"/>
      <c r="EI3658"/>
      <c r="EJ3658"/>
      <c r="EK3658"/>
      <c r="EL3658"/>
      <c r="EM3658"/>
      <c r="EN3658"/>
      <c r="EO3658"/>
      <c r="EP3658"/>
      <c r="EQ3658"/>
    </row>
    <row r="3659" spans="2:147" s="9" customFormat="1" x14ac:dyDescent="0.2">
      <c r="B3659"/>
      <c r="C3659"/>
      <c r="D3659" s="65"/>
      <c r="E3659" s="65"/>
      <c r="F3659" s="8"/>
      <c r="G3659" s="241"/>
      <c r="H3659" s="242"/>
      <c r="I3659"/>
      <c r="J3659"/>
      <c r="K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  <c r="DD3659"/>
      <c r="DE3659"/>
      <c r="DF3659"/>
      <c r="DG3659"/>
      <c r="DH3659"/>
      <c r="DI3659"/>
      <c r="DJ3659"/>
      <c r="DK3659"/>
      <c r="DL3659"/>
      <c r="DM3659"/>
      <c r="DN3659"/>
      <c r="DO3659"/>
      <c r="DP3659"/>
      <c r="DQ3659"/>
      <c r="DR3659"/>
      <c r="DS3659"/>
      <c r="DT3659"/>
      <c r="DU3659"/>
      <c r="DV3659"/>
      <c r="DW3659"/>
      <c r="DX3659"/>
      <c r="DY3659"/>
      <c r="DZ3659"/>
      <c r="EA3659"/>
      <c r="EB3659"/>
      <c r="EC3659"/>
      <c r="ED3659"/>
      <c r="EE3659"/>
      <c r="EF3659"/>
      <c r="EG3659"/>
      <c r="EH3659"/>
      <c r="EI3659"/>
      <c r="EJ3659"/>
      <c r="EK3659"/>
      <c r="EL3659"/>
      <c r="EM3659"/>
      <c r="EN3659"/>
      <c r="EO3659"/>
      <c r="EP3659"/>
      <c r="EQ3659"/>
    </row>
    <row r="3660" spans="2:147" s="9" customFormat="1" x14ac:dyDescent="0.2">
      <c r="B3660"/>
      <c r="C3660"/>
      <c r="D3660" s="65"/>
      <c r="E3660" s="65"/>
      <c r="F3660" s="8"/>
      <c r="G3660" s="241"/>
      <c r="H3660" s="242"/>
      <c r="I3660"/>
      <c r="J3660"/>
      <c r="K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  <c r="DD3660"/>
      <c r="DE3660"/>
      <c r="DF3660"/>
      <c r="DG3660"/>
      <c r="DH3660"/>
      <c r="DI3660"/>
      <c r="DJ3660"/>
      <c r="DK3660"/>
      <c r="DL3660"/>
      <c r="DM3660"/>
      <c r="DN3660"/>
      <c r="DO3660"/>
      <c r="DP3660"/>
      <c r="DQ3660"/>
      <c r="DR3660"/>
      <c r="DS3660"/>
      <c r="DT3660"/>
      <c r="DU3660"/>
      <c r="DV3660"/>
      <c r="DW3660"/>
      <c r="DX3660"/>
      <c r="DY3660"/>
      <c r="DZ3660"/>
      <c r="EA3660"/>
      <c r="EB3660"/>
      <c r="EC3660"/>
      <c r="ED3660"/>
      <c r="EE3660"/>
      <c r="EF3660"/>
      <c r="EG3660"/>
      <c r="EH3660"/>
      <c r="EI3660"/>
      <c r="EJ3660"/>
      <c r="EK3660"/>
      <c r="EL3660"/>
      <c r="EM3660"/>
      <c r="EN3660"/>
      <c r="EO3660"/>
      <c r="EP3660"/>
      <c r="EQ3660"/>
    </row>
    <row r="3661" spans="2:147" s="9" customFormat="1" x14ac:dyDescent="0.2">
      <c r="B3661"/>
      <c r="C3661"/>
      <c r="D3661" s="65"/>
      <c r="E3661" s="65"/>
      <c r="F3661" s="8"/>
      <c r="G3661" s="241"/>
      <c r="H3661" s="242"/>
      <c r="I3661"/>
      <c r="J3661"/>
      <c r="K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  <c r="CZ3661"/>
      <c r="DA3661"/>
      <c r="DB3661"/>
      <c r="DC3661"/>
      <c r="DD3661"/>
      <c r="DE3661"/>
      <c r="DF3661"/>
      <c r="DG3661"/>
      <c r="DH3661"/>
      <c r="DI3661"/>
      <c r="DJ3661"/>
      <c r="DK3661"/>
      <c r="DL3661"/>
      <c r="DM3661"/>
      <c r="DN3661"/>
      <c r="DO3661"/>
      <c r="DP3661"/>
      <c r="DQ3661"/>
      <c r="DR3661"/>
      <c r="DS3661"/>
      <c r="DT3661"/>
      <c r="DU3661"/>
      <c r="DV3661"/>
      <c r="DW3661"/>
      <c r="DX3661"/>
      <c r="DY3661"/>
      <c r="DZ3661"/>
      <c r="EA3661"/>
      <c r="EB3661"/>
      <c r="EC3661"/>
      <c r="ED3661"/>
      <c r="EE3661"/>
      <c r="EF3661"/>
      <c r="EG3661"/>
      <c r="EH3661"/>
      <c r="EI3661"/>
      <c r="EJ3661"/>
      <c r="EK3661"/>
      <c r="EL3661"/>
      <c r="EM3661"/>
      <c r="EN3661"/>
      <c r="EO3661"/>
      <c r="EP3661"/>
      <c r="EQ3661"/>
    </row>
    <row r="3662" spans="2:147" s="9" customFormat="1" x14ac:dyDescent="0.2">
      <c r="B3662"/>
      <c r="C3662"/>
      <c r="D3662" s="65"/>
      <c r="E3662" s="65"/>
      <c r="F3662" s="8"/>
      <c r="G3662" s="241"/>
      <c r="H3662" s="242"/>
      <c r="I3662"/>
      <c r="J3662"/>
      <c r="K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  <c r="DD3662"/>
      <c r="DE3662"/>
      <c r="DF3662"/>
      <c r="DG3662"/>
      <c r="DH3662"/>
      <c r="DI3662"/>
      <c r="DJ3662"/>
      <c r="DK3662"/>
      <c r="DL3662"/>
      <c r="DM3662"/>
      <c r="DN3662"/>
      <c r="DO3662"/>
      <c r="DP3662"/>
      <c r="DQ3662"/>
      <c r="DR3662"/>
      <c r="DS3662"/>
      <c r="DT3662"/>
      <c r="DU3662"/>
      <c r="DV3662"/>
      <c r="DW3662"/>
      <c r="DX3662"/>
      <c r="DY3662"/>
      <c r="DZ3662"/>
      <c r="EA3662"/>
      <c r="EB3662"/>
      <c r="EC3662"/>
      <c r="ED3662"/>
      <c r="EE3662"/>
      <c r="EF3662"/>
      <c r="EG3662"/>
      <c r="EH3662"/>
      <c r="EI3662"/>
      <c r="EJ3662"/>
      <c r="EK3662"/>
      <c r="EL3662"/>
      <c r="EM3662"/>
      <c r="EN3662"/>
      <c r="EO3662"/>
      <c r="EP3662"/>
      <c r="EQ3662"/>
    </row>
    <row r="3663" spans="2:147" s="9" customFormat="1" x14ac:dyDescent="0.2">
      <c r="B3663"/>
      <c r="C3663"/>
      <c r="D3663" s="65"/>
      <c r="E3663" s="65"/>
      <c r="F3663" s="8"/>
      <c r="G3663" s="241"/>
      <c r="H3663" s="242"/>
      <c r="I3663"/>
      <c r="J3663"/>
      <c r="K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  <c r="DD3663"/>
      <c r="DE3663"/>
      <c r="DF3663"/>
      <c r="DG3663"/>
      <c r="DH3663"/>
      <c r="DI3663"/>
      <c r="DJ3663"/>
      <c r="DK3663"/>
      <c r="DL3663"/>
      <c r="DM3663"/>
      <c r="DN3663"/>
      <c r="DO3663"/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/>
      <c r="EC3663"/>
      <c r="ED3663"/>
      <c r="EE3663"/>
      <c r="EF3663"/>
      <c r="EG3663"/>
      <c r="EH3663"/>
      <c r="EI3663"/>
      <c r="EJ3663"/>
      <c r="EK3663"/>
      <c r="EL3663"/>
      <c r="EM3663"/>
      <c r="EN3663"/>
      <c r="EO3663"/>
      <c r="EP3663"/>
      <c r="EQ3663"/>
    </row>
    <row r="3664" spans="2:147" s="9" customFormat="1" x14ac:dyDescent="0.2">
      <c r="B3664"/>
      <c r="C3664"/>
      <c r="D3664" s="65"/>
      <c r="E3664" s="65"/>
      <c r="F3664" s="8"/>
      <c r="G3664" s="241"/>
      <c r="H3664" s="242"/>
      <c r="I3664"/>
      <c r="J3664"/>
      <c r="K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  <c r="DD3664"/>
      <c r="DE3664"/>
      <c r="DF3664"/>
      <c r="DG3664"/>
      <c r="DH3664"/>
      <c r="DI3664"/>
      <c r="DJ3664"/>
      <c r="DK3664"/>
      <c r="DL3664"/>
      <c r="DM3664"/>
      <c r="DN3664"/>
      <c r="DO3664"/>
      <c r="DP3664"/>
      <c r="DQ3664"/>
      <c r="DR3664"/>
      <c r="DS3664"/>
      <c r="DT3664"/>
      <c r="DU3664"/>
      <c r="DV3664"/>
      <c r="DW3664"/>
      <c r="DX3664"/>
      <c r="DY3664"/>
      <c r="DZ3664"/>
      <c r="EA3664"/>
      <c r="EB3664"/>
      <c r="EC3664"/>
      <c r="ED3664"/>
      <c r="EE3664"/>
      <c r="EF3664"/>
      <c r="EG3664"/>
      <c r="EH3664"/>
      <c r="EI3664"/>
      <c r="EJ3664"/>
      <c r="EK3664"/>
      <c r="EL3664"/>
      <c r="EM3664"/>
      <c r="EN3664"/>
      <c r="EO3664"/>
      <c r="EP3664"/>
      <c r="EQ3664"/>
    </row>
    <row r="3665" spans="2:147" s="9" customFormat="1" x14ac:dyDescent="0.2">
      <c r="B3665"/>
      <c r="C3665"/>
      <c r="D3665" s="65"/>
      <c r="E3665" s="65"/>
      <c r="F3665" s="8"/>
      <c r="G3665" s="241"/>
      <c r="H3665" s="242"/>
      <c r="I3665"/>
      <c r="J3665"/>
      <c r="K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/>
      <c r="DC3665"/>
      <c r="DD3665"/>
      <c r="DE3665"/>
      <c r="DF3665"/>
      <c r="DG3665"/>
      <c r="DH3665"/>
      <c r="DI3665"/>
      <c r="DJ3665"/>
      <c r="DK3665"/>
      <c r="DL3665"/>
      <c r="DM3665"/>
      <c r="DN3665"/>
      <c r="DO3665"/>
      <c r="DP3665"/>
      <c r="DQ3665"/>
      <c r="DR3665"/>
      <c r="DS3665"/>
      <c r="DT3665"/>
      <c r="DU3665"/>
      <c r="DV3665"/>
      <c r="DW3665"/>
      <c r="DX3665"/>
      <c r="DY3665"/>
      <c r="DZ3665"/>
      <c r="EA3665"/>
      <c r="EB3665"/>
      <c r="EC3665"/>
      <c r="ED3665"/>
      <c r="EE3665"/>
      <c r="EF3665"/>
      <c r="EG3665"/>
      <c r="EH3665"/>
      <c r="EI3665"/>
      <c r="EJ3665"/>
      <c r="EK3665"/>
      <c r="EL3665"/>
      <c r="EM3665"/>
      <c r="EN3665"/>
      <c r="EO3665"/>
      <c r="EP3665"/>
      <c r="EQ3665"/>
    </row>
    <row r="3666" spans="2:147" s="9" customFormat="1" x14ac:dyDescent="0.2">
      <c r="B3666"/>
      <c r="C3666"/>
      <c r="D3666" s="65"/>
      <c r="E3666" s="65"/>
      <c r="F3666" s="8"/>
      <c r="G3666" s="241"/>
      <c r="H3666" s="242"/>
      <c r="I3666"/>
      <c r="J3666"/>
      <c r="K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/>
      <c r="DC3666"/>
      <c r="DD3666"/>
      <c r="DE3666"/>
      <c r="DF3666"/>
      <c r="DG3666"/>
      <c r="DH3666"/>
      <c r="DI3666"/>
      <c r="DJ3666"/>
      <c r="DK3666"/>
      <c r="DL3666"/>
      <c r="DM3666"/>
      <c r="DN3666"/>
      <c r="DO3666"/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/>
      <c r="EC3666"/>
      <c r="ED3666"/>
      <c r="EE3666"/>
      <c r="EF3666"/>
      <c r="EG3666"/>
      <c r="EH3666"/>
      <c r="EI3666"/>
      <c r="EJ3666"/>
      <c r="EK3666"/>
      <c r="EL3666"/>
      <c r="EM3666"/>
      <c r="EN3666"/>
      <c r="EO3666"/>
      <c r="EP3666"/>
      <c r="EQ3666"/>
    </row>
    <row r="3667" spans="2:147" s="9" customFormat="1" x14ac:dyDescent="0.2">
      <c r="B3667"/>
      <c r="C3667"/>
      <c r="D3667" s="65"/>
      <c r="E3667" s="65"/>
      <c r="F3667" s="8"/>
      <c r="G3667" s="241"/>
      <c r="H3667" s="242"/>
      <c r="I3667"/>
      <c r="J3667"/>
      <c r="K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  <c r="DD3667"/>
      <c r="DE3667"/>
      <c r="DF3667"/>
      <c r="DG3667"/>
      <c r="DH3667"/>
      <c r="DI3667"/>
      <c r="DJ3667"/>
      <c r="DK3667"/>
      <c r="DL3667"/>
      <c r="DM3667"/>
      <c r="DN3667"/>
      <c r="DO3667"/>
      <c r="DP3667"/>
      <c r="DQ3667"/>
      <c r="DR3667"/>
      <c r="DS3667"/>
      <c r="DT3667"/>
      <c r="DU3667"/>
      <c r="DV3667"/>
      <c r="DW3667"/>
      <c r="DX3667"/>
      <c r="DY3667"/>
      <c r="DZ3667"/>
      <c r="EA3667"/>
      <c r="EB3667"/>
      <c r="EC3667"/>
      <c r="ED3667"/>
      <c r="EE3667"/>
      <c r="EF3667"/>
      <c r="EG3667"/>
      <c r="EH3667"/>
      <c r="EI3667"/>
      <c r="EJ3667"/>
      <c r="EK3667"/>
      <c r="EL3667"/>
      <c r="EM3667"/>
      <c r="EN3667"/>
      <c r="EO3667"/>
      <c r="EP3667"/>
      <c r="EQ3667"/>
    </row>
    <row r="3668" spans="2:147" s="9" customFormat="1" x14ac:dyDescent="0.2">
      <c r="B3668"/>
      <c r="C3668"/>
      <c r="D3668" s="65"/>
      <c r="E3668" s="65"/>
      <c r="F3668" s="8"/>
      <c r="G3668" s="241"/>
      <c r="H3668" s="242"/>
      <c r="I3668"/>
      <c r="J3668"/>
      <c r="K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  <c r="DD3668"/>
      <c r="DE3668"/>
      <c r="DF3668"/>
      <c r="DG3668"/>
      <c r="DH3668"/>
      <c r="DI3668"/>
      <c r="DJ3668"/>
      <c r="DK3668"/>
      <c r="DL3668"/>
      <c r="DM3668"/>
      <c r="DN3668"/>
      <c r="DO3668"/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/>
      <c r="EC3668"/>
      <c r="ED3668"/>
      <c r="EE3668"/>
      <c r="EF3668"/>
      <c r="EG3668"/>
      <c r="EH3668"/>
      <c r="EI3668"/>
      <c r="EJ3668"/>
      <c r="EK3668"/>
      <c r="EL3668"/>
      <c r="EM3668"/>
      <c r="EN3668"/>
      <c r="EO3668"/>
      <c r="EP3668"/>
      <c r="EQ3668"/>
    </row>
    <row r="3669" spans="2:147" s="9" customFormat="1" x14ac:dyDescent="0.2">
      <c r="B3669"/>
      <c r="C3669"/>
      <c r="D3669" s="65"/>
      <c r="E3669" s="65"/>
      <c r="F3669" s="8"/>
      <c r="G3669" s="241"/>
      <c r="H3669" s="242"/>
      <c r="I3669"/>
      <c r="J3669"/>
      <c r="K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  <c r="DD3669"/>
      <c r="DE3669"/>
      <c r="DF3669"/>
      <c r="DG3669"/>
      <c r="DH3669"/>
      <c r="DI3669"/>
      <c r="DJ3669"/>
      <c r="DK3669"/>
      <c r="DL3669"/>
      <c r="DM3669"/>
      <c r="DN3669"/>
      <c r="DO3669"/>
      <c r="DP3669"/>
      <c r="DQ3669"/>
      <c r="DR3669"/>
      <c r="DS3669"/>
      <c r="DT3669"/>
      <c r="DU3669"/>
      <c r="DV3669"/>
      <c r="DW3669"/>
      <c r="DX3669"/>
      <c r="DY3669"/>
      <c r="DZ3669"/>
      <c r="EA3669"/>
      <c r="EB3669"/>
      <c r="EC3669"/>
      <c r="ED3669"/>
      <c r="EE3669"/>
      <c r="EF3669"/>
      <c r="EG3669"/>
      <c r="EH3669"/>
      <c r="EI3669"/>
      <c r="EJ3669"/>
      <c r="EK3669"/>
      <c r="EL3669"/>
      <c r="EM3669"/>
      <c r="EN3669"/>
      <c r="EO3669"/>
      <c r="EP3669"/>
      <c r="EQ3669"/>
    </row>
    <row r="3670" spans="2:147" s="9" customFormat="1" x14ac:dyDescent="0.2">
      <c r="B3670"/>
      <c r="C3670"/>
      <c r="D3670" s="65"/>
      <c r="E3670" s="65"/>
      <c r="F3670" s="8"/>
      <c r="G3670" s="241"/>
      <c r="H3670" s="242"/>
      <c r="I3670"/>
      <c r="J3670"/>
      <c r="K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  <c r="CZ3670"/>
      <c r="DA3670"/>
      <c r="DB3670"/>
      <c r="DC3670"/>
      <c r="DD3670"/>
      <c r="DE3670"/>
      <c r="DF3670"/>
      <c r="DG3670"/>
      <c r="DH3670"/>
      <c r="DI3670"/>
      <c r="DJ3670"/>
      <c r="DK3670"/>
      <c r="DL3670"/>
      <c r="DM3670"/>
      <c r="DN3670"/>
      <c r="DO3670"/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/>
      <c r="EC3670"/>
      <c r="ED3670"/>
      <c r="EE3670"/>
      <c r="EF3670"/>
      <c r="EG3670"/>
      <c r="EH3670"/>
      <c r="EI3670"/>
      <c r="EJ3670"/>
      <c r="EK3670"/>
      <c r="EL3670"/>
      <c r="EM3670"/>
      <c r="EN3670"/>
      <c r="EO3670"/>
      <c r="EP3670"/>
      <c r="EQ3670"/>
    </row>
    <row r="3671" spans="2:147" s="9" customFormat="1" x14ac:dyDescent="0.2">
      <c r="B3671"/>
      <c r="C3671"/>
      <c r="D3671" s="65"/>
      <c r="E3671" s="65"/>
      <c r="F3671" s="8"/>
      <c r="G3671" s="241"/>
      <c r="H3671" s="242"/>
      <c r="I3671"/>
      <c r="J3671"/>
      <c r="K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  <c r="CZ3671"/>
      <c r="DA3671"/>
      <c r="DB3671"/>
      <c r="DC3671"/>
      <c r="DD3671"/>
      <c r="DE3671"/>
      <c r="DF3671"/>
      <c r="DG3671"/>
      <c r="DH3671"/>
      <c r="DI3671"/>
      <c r="DJ3671"/>
      <c r="DK3671"/>
      <c r="DL3671"/>
      <c r="DM3671"/>
      <c r="DN3671"/>
      <c r="DO3671"/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/>
      <c r="EC3671"/>
      <c r="ED3671"/>
      <c r="EE3671"/>
      <c r="EF3671"/>
      <c r="EG3671"/>
      <c r="EH3671"/>
      <c r="EI3671"/>
      <c r="EJ3671"/>
      <c r="EK3671"/>
      <c r="EL3671"/>
      <c r="EM3671"/>
      <c r="EN3671"/>
      <c r="EO3671"/>
      <c r="EP3671"/>
      <c r="EQ3671"/>
    </row>
    <row r="3672" spans="2:147" s="9" customFormat="1" x14ac:dyDescent="0.2">
      <c r="B3672"/>
      <c r="C3672"/>
      <c r="D3672" s="65"/>
      <c r="E3672" s="65"/>
      <c r="F3672" s="8"/>
      <c r="G3672" s="241"/>
      <c r="H3672" s="242"/>
      <c r="I3672"/>
      <c r="J3672"/>
      <c r="K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  <c r="CZ3672"/>
      <c r="DA3672"/>
      <c r="DB3672"/>
      <c r="DC3672"/>
      <c r="DD3672"/>
      <c r="DE3672"/>
      <c r="DF3672"/>
      <c r="DG3672"/>
      <c r="DH3672"/>
      <c r="DI3672"/>
      <c r="DJ3672"/>
      <c r="DK3672"/>
      <c r="DL3672"/>
      <c r="DM3672"/>
      <c r="DN3672"/>
      <c r="DO3672"/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/>
      <c r="EC3672"/>
      <c r="ED3672"/>
      <c r="EE3672"/>
      <c r="EF3672"/>
      <c r="EG3672"/>
      <c r="EH3672"/>
      <c r="EI3672"/>
      <c r="EJ3672"/>
      <c r="EK3672"/>
      <c r="EL3672"/>
      <c r="EM3672"/>
      <c r="EN3672"/>
      <c r="EO3672"/>
      <c r="EP3672"/>
      <c r="EQ3672"/>
    </row>
    <row r="3673" spans="2:147" s="9" customFormat="1" x14ac:dyDescent="0.2">
      <c r="B3673"/>
      <c r="C3673"/>
      <c r="D3673" s="65"/>
      <c r="E3673" s="65"/>
      <c r="F3673" s="8"/>
      <c r="G3673" s="241"/>
      <c r="H3673" s="242"/>
      <c r="I3673"/>
      <c r="J3673"/>
      <c r="K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/>
      <c r="DK3673"/>
      <c r="DL3673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/>
      <c r="EC3673"/>
      <c r="ED3673"/>
      <c r="EE3673"/>
      <c r="EF3673"/>
      <c r="EG3673"/>
      <c r="EH3673"/>
      <c r="EI3673"/>
      <c r="EJ3673"/>
      <c r="EK3673"/>
      <c r="EL3673"/>
      <c r="EM3673"/>
      <c r="EN3673"/>
      <c r="EO3673"/>
      <c r="EP3673"/>
      <c r="EQ3673"/>
    </row>
    <row r="3674" spans="2:147" s="9" customFormat="1" x14ac:dyDescent="0.2">
      <c r="B3674"/>
      <c r="C3674"/>
      <c r="D3674" s="65"/>
      <c r="E3674" s="65"/>
      <c r="F3674" s="8"/>
      <c r="G3674" s="241"/>
      <c r="H3674" s="242"/>
      <c r="I3674"/>
      <c r="J3674"/>
      <c r="K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  <c r="DD3674"/>
      <c r="DE3674"/>
      <c r="DF3674"/>
      <c r="DG3674"/>
      <c r="DH3674"/>
      <c r="DI3674"/>
      <c r="DJ3674"/>
      <c r="DK3674"/>
      <c r="DL3674"/>
      <c r="DM3674"/>
      <c r="DN3674"/>
      <c r="DO3674"/>
      <c r="DP3674"/>
      <c r="DQ3674"/>
      <c r="DR3674"/>
      <c r="DS3674"/>
      <c r="DT3674"/>
      <c r="DU3674"/>
      <c r="DV3674"/>
      <c r="DW3674"/>
      <c r="DX3674"/>
      <c r="DY3674"/>
      <c r="DZ3674"/>
      <c r="EA3674"/>
      <c r="EB3674"/>
      <c r="EC3674"/>
      <c r="ED3674"/>
      <c r="EE3674"/>
      <c r="EF3674"/>
      <c r="EG3674"/>
      <c r="EH3674"/>
      <c r="EI3674"/>
      <c r="EJ3674"/>
      <c r="EK3674"/>
      <c r="EL3674"/>
      <c r="EM3674"/>
      <c r="EN3674"/>
      <c r="EO3674"/>
      <c r="EP3674"/>
      <c r="EQ3674"/>
    </row>
    <row r="3675" spans="2:147" s="9" customFormat="1" x14ac:dyDescent="0.2">
      <c r="B3675"/>
      <c r="C3675"/>
      <c r="D3675" s="65"/>
      <c r="E3675" s="65"/>
      <c r="F3675" s="8"/>
      <c r="G3675" s="241"/>
      <c r="H3675" s="242"/>
      <c r="I3675"/>
      <c r="J3675"/>
      <c r="K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  <c r="DD3675"/>
      <c r="DE3675"/>
      <c r="DF3675"/>
      <c r="DG3675"/>
      <c r="DH3675"/>
      <c r="DI3675"/>
      <c r="DJ3675"/>
      <c r="DK3675"/>
      <c r="DL3675"/>
      <c r="DM3675"/>
      <c r="DN3675"/>
      <c r="DO3675"/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/>
      <c r="EC3675"/>
      <c r="ED3675"/>
      <c r="EE3675"/>
      <c r="EF3675"/>
      <c r="EG3675"/>
      <c r="EH3675"/>
      <c r="EI3675"/>
      <c r="EJ3675"/>
      <c r="EK3675"/>
      <c r="EL3675"/>
      <c r="EM3675"/>
      <c r="EN3675"/>
      <c r="EO3675"/>
      <c r="EP3675"/>
      <c r="EQ3675"/>
    </row>
    <row r="3676" spans="2:147" s="9" customFormat="1" x14ac:dyDescent="0.2">
      <c r="B3676"/>
      <c r="C3676"/>
      <c r="D3676" s="65"/>
      <c r="E3676" s="65"/>
      <c r="F3676" s="8"/>
      <c r="G3676" s="241"/>
      <c r="H3676" s="242"/>
      <c r="I3676"/>
      <c r="J3676"/>
      <c r="K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  <c r="DD3676"/>
      <c r="DE3676"/>
      <c r="DF3676"/>
      <c r="DG3676"/>
      <c r="DH3676"/>
      <c r="DI3676"/>
      <c r="DJ3676"/>
      <c r="DK3676"/>
      <c r="DL3676"/>
      <c r="DM3676"/>
      <c r="DN3676"/>
      <c r="DO3676"/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/>
      <c r="EC3676"/>
      <c r="ED3676"/>
      <c r="EE3676"/>
      <c r="EF3676"/>
      <c r="EG3676"/>
      <c r="EH3676"/>
      <c r="EI3676"/>
      <c r="EJ3676"/>
      <c r="EK3676"/>
      <c r="EL3676"/>
      <c r="EM3676"/>
      <c r="EN3676"/>
      <c r="EO3676"/>
      <c r="EP3676"/>
      <c r="EQ3676"/>
    </row>
    <row r="3677" spans="2:147" s="9" customFormat="1" x14ac:dyDescent="0.2">
      <c r="B3677"/>
      <c r="C3677"/>
      <c r="D3677" s="65"/>
      <c r="E3677" s="65"/>
      <c r="F3677" s="8"/>
      <c r="G3677" s="241"/>
      <c r="H3677" s="242"/>
      <c r="I3677"/>
      <c r="J3677"/>
      <c r="K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/>
      <c r="EC3677"/>
      <c r="ED3677"/>
      <c r="EE3677"/>
      <c r="EF3677"/>
      <c r="EG3677"/>
      <c r="EH3677"/>
      <c r="EI3677"/>
      <c r="EJ3677"/>
      <c r="EK3677"/>
      <c r="EL3677"/>
      <c r="EM3677"/>
      <c r="EN3677"/>
      <c r="EO3677"/>
      <c r="EP3677"/>
      <c r="EQ3677"/>
    </row>
    <row r="3678" spans="2:147" s="9" customFormat="1" x14ac:dyDescent="0.2">
      <c r="B3678"/>
      <c r="C3678"/>
      <c r="D3678" s="65"/>
      <c r="E3678" s="65"/>
      <c r="F3678" s="8"/>
      <c r="G3678" s="241"/>
      <c r="H3678" s="242"/>
      <c r="I3678"/>
      <c r="J3678"/>
      <c r="K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  <c r="DT3678"/>
      <c r="DU3678"/>
      <c r="DV3678"/>
      <c r="DW3678"/>
      <c r="DX3678"/>
      <c r="DY3678"/>
      <c r="DZ3678"/>
      <c r="EA3678"/>
      <c r="EB3678"/>
      <c r="EC3678"/>
      <c r="ED3678"/>
      <c r="EE3678"/>
      <c r="EF3678"/>
      <c r="EG3678"/>
      <c r="EH3678"/>
      <c r="EI3678"/>
      <c r="EJ3678"/>
      <c r="EK3678"/>
      <c r="EL3678"/>
      <c r="EM3678"/>
      <c r="EN3678"/>
      <c r="EO3678"/>
      <c r="EP3678"/>
      <c r="EQ3678"/>
    </row>
    <row r="3679" spans="2:147" s="9" customFormat="1" x14ac:dyDescent="0.2">
      <c r="B3679"/>
      <c r="C3679"/>
      <c r="D3679" s="65"/>
      <c r="E3679" s="65"/>
      <c r="F3679" s="8"/>
      <c r="G3679" s="241"/>
      <c r="H3679" s="242"/>
      <c r="I3679"/>
      <c r="J3679"/>
      <c r="K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  <c r="DT3679"/>
      <c r="DU3679"/>
      <c r="DV3679"/>
      <c r="DW3679"/>
      <c r="DX3679"/>
      <c r="DY3679"/>
      <c r="DZ3679"/>
      <c r="EA3679"/>
      <c r="EB3679"/>
      <c r="EC3679"/>
      <c r="ED3679"/>
      <c r="EE3679"/>
      <c r="EF3679"/>
      <c r="EG3679"/>
      <c r="EH3679"/>
      <c r="EI3679"/>
      <c r="EJ3679"/>
      <c r="EK3679"/>
      <c r="EL3679"/>
      <c r="EM3679"/>
      <c r="EN3679"/>
      <c r="EO3679"/>
      <c r="EP3679"/>
      <c r="EQ3679"/>
    </row>
    <row r="3680" spans="2:147" s="9" customFormat="1" x14ac:dyDescent="0.2">
      <c r="B3680"/>
      <c r="C3680"/>
      <c r="D3680" s="65"/>
      <c r="E3680" s="65"/>
      <c r="F3680" s="8"/>
      <c r="G3680" s="241"/>
      <c r="H3680" s="242"/>
      <c r="I3680"/>
      <c r="J3680"/>
      <c r="K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  <c r="DD3680"/>
      <c r="DE3680"/>
      <c r="DF3680"/>
      <c r="DG3680"/>
      <c r="DH3680"/>
      <c r="DI3680"/>
      <c r="DJ3680"/>
      <c r="DK3680"/>
      <c r="DL3680"/>
      <c r="DM3680"/>
      <c r="DN3680"/>
      <c r="DO3680"/>
      <c r="DP3680"/>
      <c r="DQ3680"/>
      <c r="DR3680"/>
      <c r="DS3680"/>
      <c r="DT3680"/>
      <c r="DU3680"/>
      <c r="DV3680"/>
      <c r="DW3680"/>
      <c r="DX3680"/>
      <c r="DY3680"/>
      <c r="DZ3680"/>
      <c r="EA3680"/>
      <c r="EB3680"/>
      <c r="EC3680"/>
      <c r="ED3680"/>
      <c r="EE3680"/>
      <c r="EF3680"/>
      <c r="EG3680"/>
      <c r="EH3680"/>
      <c r="EI3680"/>
      <c r="EJ3680"/>
      <c r="EK3680"/>
      <c r="EL3680"/>
      <c r="EM3680"/>
      <c r="EN3680"/>
      <c r="EO3680"/>
      <c r="EP3680"/>
      <c r="EQ3680"/>
    </row>
    <row r="3681" spans="2:147" s="9" customFormat="1" x14ac:dyDescent="0.2">
      <c r="B3681"/>
      <c r="C3681"/>
      <c r="D3681" s="65"/>
      <c r="E3681" s="65"/>
      <c r="F3681" s="8"/>
      <c r="G3681" s="241"/>
      <c r="H3681" s="242"/>
      <c r="I3681"/>
      <c r="J3681"/>
      <c r="K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  <c r="DD3681"/>
      <c r="DE3681"/>
      <c r="DF3681"/>
      <c r="DG3681"/>
      <c r="DH3681"/>
      <c r="DI3681"/>
      <c r="DJ3681"/>
      <c r="DK3681"/>
      <c r="DL3681"/>
      <c r="DM3681"/>
      <c r="DN3681"/>
      <c r="DO3681"/>
      <c r="DP3681"/>
      <c r="DQ3681"/>
      <c r="DR3681"/>
      <c r="DS3681"/>
      <c r="DT3681"/>
      <c r="DU3681"/>
      <c r="DV3681"/>
      <c r="DW3681"/>
      <c r="DX3681"/>
      <c r="DY3681"/>
      <c r="DZ3681"/>
      <c r="EA3681"/>
      <c r="EB3681"/>
      <c r="EC3681"/>
      <c r="ED3681"/>
      <c r="EE3681"/>
      <c r="EF3681"/>
      <c r="EG3681"/>
      <c r="EH3681"/>
      <c r="EI3681"/>
      <c r="EJ3681"/>
      <c r="EK3681"/>
      <c r="EL3681"/>
      <c r="EM3681"/>
      <c r="EN3681"/>
      <c r="EO3681"/>
      <c r="EP3681"/>
      <c r="EQ3681"/>
    </row>
    <row r="3682" spans="2:147" s="9" customFormat="1" x14ac:dyDescent="0.2">
      <c r="B3682"/>
      <c r="C3682"/>
      <c r="D3682" s="65"/>
      <c r="E3682" s="65"/>
      <c r="F3682" s="8"/>
      <c r="G3682" s="241"/>
      <c r="H3682" s="242"/>
      <c r="I3682"/>
      <c r="J3682"/>
      <c r="K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  <c r="DD3682"/>
      <c r="DE3682"/>
      <c r="DF3682"/>
      <c r="DG3682"/>
      <c r="DH3682"/>
      <c r="DI3682"/>
      <c r="DJ3682"/>
      <c r="DK3682"/>
      <c r="DL3682"/>
      <c r="DM3682"/>
      <c r="DN3682"/>
      <c r="DO3682"/>
      <c r="DP3682"/>
      <c r="DQ3682"/>
      <c r="DR3682"/>
      <c r="DS3682"/>
      <c r="DT3682"/>
      <c r="DU3682"/>
      <c r="DV3682"/>
      <c r="DW3682"/>
      <c r="DX3682"/>
      <c r="DY3682"/>
      <c r="DZ3682"/>
      <c r="EA3682"/>
      <c r="EB3682"/>
      <c r="EC3682"/>
      <c r="ED3682"/>
      <c r="EE3682"/>
      <c r="EF3682"/>
      <c r="EG3682"/>
      <c r="EH3682"/>
      <c r="EI3682"/>
      <c r="EJ3682"/>
      <c r="EK3682"/>
      <c r="EL3682"/>
      <c r="EM3682"/>
      <c r="EN3682"/>
      <c r="EO3682"/>
      <c r="EP3682"/>
      <c r="EQ3682"/>
    </row>
    <row r="3683" spans="2:147" s="9" customFormat="1" x14ac:dyDescent="0.2">
      <c r="B3683"/>
      <c r="C3683"/>
      <c r="D3683" s="65"/>
      <c r="E3683" s="65"/>
      <c r="F3683" s="8"/>
      <c r="G3683" s="241"/>
      <c r="H3683" s="242"/>
      <c r="I3683"/>
      <c r="J3683"/>
      <c r="K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  <c r="DD3683"/>
      <c r="DE3683"/>
      <c r="DF3683"/>
      <c r="DG3683"/>
      <c r="DH3683"/>
      <c r="DI3683"/>
      <c r="DJ3683"/>
      <c r="DK3683"/>
      <c r="DL3683"/>
      <c r="DM3683"/>
      <c r="DN3683"/>
      <c r="DO3683"/>
      <c r="DP3683"/>
      <c r="DQ3683"/>
      <c r="DR3683"/>
      <c r="DS3683"/>
      <c r="DT3683"/>
      <c r="DU3683"/>
      <c r="DV3683"/>
      <c r="DW3683"/>
      <c r="DX3683"/>
      <c r="DY3683"/>
      <c r="DZ3683"/>
      <c r="EA3683"/>
      <c r="EB3683"/>
      <c r="EC3683"/>
      <c r="ED3683"/>
      <c r="EE3683"/>
      <c r="EF3683"/>
      <c r="EG3683"/>
      <c r="EH3683"/>
      <c r="EI3683"/>
      <c r="EJ3683"/>
      <c r="EK3683"/>
      <c r="EL3683"/>
      <c r="EM3683"/>
      <c r="EN3683"/>
      <c r="EO3683"/>
      <c r="EP3683"/>
      <c r="EQ3683"/>
    </row>
    <row r="3684" spans="2:147" s="9" customFormat="1" x14ac:dyDescent="0.2">
      <c r="B3684"/>
      <c r="C3684"/>
      <c r="D3684" s="65"/>
      <c r="E3684" s="65"/>
      <c r="F3684" s="8"/>
      <c r="G3684" s="241"/>
      <c r="H3684" s="242"/>
      <c r="I3684"/>
      <c r="J3684"/>
      <c r="K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  <c r="CZ3684"/>
      <c r="DA3684"/>
      <c r="DB3684"/>
      <c r="DC3684"/>
      <c r="DD3684"/>
      <c r="DE3684"/>
      <c r="DF3684"/>
      <c r="DG3684"/>
      <c r="DH3684"/>
      <c r="DI3684"/>
      <c r="DJ3684"/>
      <c r="DK3684"/>
      <c r="DL3684"/>
      <c r="DM3684"/>
      <c r="DN3684"/>
      <c r="DO3684"/>
      <c r="DP3684"/>
      <c r="DQ3684"/>
      <c r="DR3684"/>
      <c r="DS3684"/>
      <c r="DT3684"/>
      <c r="DU3684"/>
      <c r="DV3684"/>
      <c r="DW3684"/>
      <c r="DX3684"/>
      <c r="DY3684"/>
      <c r="DZ3684"/>
      <c r="EA3684"/>
      <c r="EB3684"/>
      <c r="EC3684"/>
      <c r="ED3684"/>
      <c r="EE3684"/>
      <c r="EF3684"/>
      <c r="EG3684"/>
      <c r="EH3684"/>
      <c r="EI3684"/>
      <c r="EJ3684"/>
      <c r="EK3684"/>
      <c r="EL3684"/>
      <c r="EM3684"/>
      <c r="EN3684"/>
      <c r="EO3684"/>
      <c r="EP3684"/>
      <c r="EQ3684"/>
    </row>
    <row r="3685" spans="2:147" s="9" customFormat="1" x14ac:dyDescent="0.2">
      <c r="B3685"/>
      <c r="C3685"/>
      <c r="D3685" s="65"/>
      <c r="E3685" s="65"/>
      <c r="F3685" s="8"/>
      <c r="G3685" s="241"/>
      <c r="H3685" s="242"/>
      <c r="I3685"/>
      <c r="J3685"/>
      <c r="K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  <c r="CZ3685"/>
      <c r="DA3685"/>
      <c r="DB3685"/>
      <c r="DC3685"/>
      <c r="DD3685"/>
      <c r="DE3685"/>
      <c r="DF3685"/>
      <c r="DG3685"/>
      <c r="DH3685"/>
      <c r="DI3685"/>
      <c r="DJ3685"/>
      <c r="DK3685"/>
      <c r="DL3685"/>
      <c r="DM3685"/>
      <c r="DN3685"/>
      <c r="DO3685"/>
      <c r="DP3685"/>
      <c r="DQ3685"/>
      <c r="DR3685"/>
      <c r="DS3685"/>
      <c r="DT3685"/>
      <c r="DU3685"/>
      <c r="DV3685"/>
      <c r="DW3685"/>
      <c r="DX3685"/>
      <c r="DY3685"/>
      <c r="DZ3685"/>
      <c r="EA3685"/>
      <c r="EB3685"/>
      <c r="EC3685"/>
      <c r="ED3685"/>
      <c r="EE3685"/>
      <c r="EF3685"/>
      <c r="EG3685"/>
      <c r="EH3685"/>
      <c r="EI3685"/>
      <c r="EJ3685"/>
      <c r="EK3685"/>
      <c r="EL3685"/>
      <c r="EM3685"/>
      <c r="EN3685"/>
      <c r="EO3685"/>
      <c r="EP3685"/>
      <c r="EQ3685"/>
    </row>
    <row r="3686" spans="2:147" s="9" customFormat="1" x14ac:dyDescent="0.2">
      <c r="B3686"/>
      <c r="C3686"/>
      <c r="D3686" s="65"/>
      <c r="E3686" s="65"/>
      <c r="F3686" s="8"/>
      <c r="G3686" s="241"/>
      <c r="H3686" s="242"/>
      <c r="I3686"/>
      <c r="J3686"/>
      <c r="K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  <c r="CZ3686"/>
      <c r="DA3686"/>
      <c r="DB3686"/>
      <c r="DC3686"/>
      <c r="DD3686"/>
      <c r="DE3686"/>
      <c r="DF3686"/>
      <c r="DG3686"/>
      <c r="DH3686"/>
      <c r="DI3686"/>
      <c r="DJ3686"/>
      <c r="DK3686"/>
      <c r="DL3686"/>
      <c r="DM3686"/>
      <c r="DN3686"/>
      <c r="DO3686"/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/>
      <c r="EC3686"/>
      <c r="ED3686"/>
      <c r="EE3686"/>
      <c r="EF3686"/>
      <c r="EG3686"/>
      <c r="EH3686"/>
      <c r="EI3686"/>
      <c r="EJ3686"/>
      <c r="EK3686"/>
      <c r="EL3686"/>
      <c r="EM3686"/>
      <c r="EN3686"/>
      <c r="EO3686"/>
      <c r="EP3686"/>
      <c r="EQ3686"/>
    </row>
    <row r="3687" spans="2:147" s="9" customFormat="1" x14ac:dyDescent="0.2">
      <c r="B3687"/>
      <c r="C3687"/>
      <c r="D3687" s="65"/>
      <c r="E3687" s="65"/>
      <c r="F3687" s="8"/>
      <c r="G3687" s="241"/>
      <c r="H3687" s="242"/>
      <c r="I3687"/>
      <c r="J3687"/>
      <c r="K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  <c r="CZ3687"/>
      <c r="DA3687"/>
      <c r="DB3687"/>
      <c r="DC3687"/>
      <c r="DD3687"/>
      <c r="DE3687"/>
      <c r="DF3687"/>
      <c r="DG3687"/>
      <c r="DH3687"/>
      <c r="DI3687"/>
      <c r="DJ3687"/>
      <c r="DK3687"/>
      <c r="DL3687"/>
      <c r="DM3687"/>
      <c r="DN3687"/>
      <c r="DO3687"/>
      <c r="DP3687"/>
      <c r="DQ3687"/>
      <c r="DR3687"/>
      <c r="DS3687"/>
      <c r="DT3687"/>
      <c r="DU3687"/>
      <c r="DV3687"/>
      <c r="DW3687"/>
      <c r="DX3687"/>
      <c r="DY3687"/>
      <c r="DZ3687"/>
      <c r="EA3687"/>
      <c r="EB3687"/>
      <c r="EC3687"/>
      <c r="ED3687"/>
      <c r="EE3687"/>
      <c r="EF3687"/>
      <c r="EG3687"/>
      <c r="EH3687"/>
      <c r="EI3687"/>
      <c r="EJ3687"/>
      <c r="EK3687"/>
      <c r="EL3687"/>
      <c r="EM3687"/>
      <c r="EN3687"/>
      <c r="EO3687"/>
      <c r="EP3687"/>
      <c r="EQ3687"/>
    </row>
    <row r="3688" spans="2:147" s="9" customFormat="1" x14ac:dyDescent="0.2">
      <c r="B3688"/>
      <c r="C3688"/>
      <c r="D3688" s="65"/>
      <c r="E3688" s="65"/>
      <c r="F3688" s="8"/>
      <c r="G3688" s="241"/>
      <c r="H3688" s="242"/>
      <c r="I3688"/>
      <c r="J3688"/>
      <c r="K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  <c r="CZ3688"/>
      <c r="DA3688"/>
      <c r="DB3688"/>
      <c r="DC3688"/>
      <c r="DD3688"/>
      <c r="DE3688"/>
      <c r="DF3688"/>
      <c r="DG3688"/>
      <c r="DH3688"/>
      <c r="DI3688"/>
      <c r="DJ3688"/>
      <c r="DK3688"/>
      <c r="DL3688"/>
      <c r="DM3688"/>
      <c r="DN3688"/>
      <c r="DO3688"/>
      <c r="DP3688"/>
      <c r="DQ3688"/>
      <c r="DR3688"/>
      <c r="DS3688"/>
      <c r="DT3688"/>
      <c r="DU3688"/>
      <c r="DV3688"/>
      <c r="DW3688"/>
      <c r="DX3688"/>
      <c r="DY3688"/>
      <c r="DZ3688"/>
      <c r="EA3688"/>
      <c r="EB3688"/>
      <c r="EC3688"/>
      <c r="ED3688"/>
      <c r="EE3688"/>
      <c r="EF3688"/>
      <c r="EG3688"/>
      <c r="EH3688"/>
      <c r="EI3688"/>
      <c r="EJ3688"/>
      <c r="EK3688"/>
      <c r="EL3688"/>
      <c r="EM3688"/>
      <c r="EN3688"/>
      <c r="EO3688"/>
      <c r="EP3688"/>
      <c r="EQ3688"/>
    </row>
    <row r="3689" spans="2:147" s="9" customFormat="1" x14ac:dyDescent="0.2">
      <c r="B3689"/>
      <c r="C3689"/>
      <c r="D3689" s="65"/>
      <c r="E3689" s="65"/>
      <c r="F3689" s="8"/>
      <c r="G3689" s="241"/>
      <c r="H3689" s="242"/>
      <c r="I3689"/>
      <c r="J3689"/>
      <c r="K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/>
      <c r="CV3689"/>
      <c r="CW3689"/>
      <c r="CX3689"/>
      <c r="CY3689"/>
      <c r="CZ3689"/>
      <c r="DA3689"/>
      <c r="DB3689"/>
      <c r="DC3689"/>
      <c r="DD3689"/>
      <c r="DE3689"/>
      <c r="DF3689"/>
      <c r="DG3689"/>
      <c r="DH3689"/>
      <c r="DI3689"/>
      <c r="DJ3689"/>
      <c r="DK3689"/>
      <c r="DL3689"/>
      <c r="DM3689"/>
      <c r="DN3689"/>
      <c r="DO3689"/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/>
      <c r="EC3689"/>
      <c r="ED3689"/>
      <c r="EE3689"/>
      <c r="EF3689"/>
      <c r="EG3689"/>
      <c r="EH3689"/>
      <c r="EI3689"/>
      <c r="EJ3689"/>
      <c r="EK3689"/>
      <c r="EL3689"/>
      <c r="EM3689"/>
      <c r="EN3689"/>
      <c r="EO3689"/>
      <c r="EP3689"/>
      <c r="EQ3689"/>
    </row>
    <row r="3690" spans="2:147" s="9" customFormat="1" x14ac:dyDescent="0.2">
      <c r="B3690"/>
      <c r="C3690"/>
      <c r="D3690" s="65"/>
      <c r="E3690" s="65"/>
      <c r="F3690" s="8"/>
      <c r="G3690" s="241"/>
      <c r="H3690" s="242"/>
      <c r="I3690"/>
      <c r="J3690"/>
      <c r="K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  <c r="DT3690"/>
      <c r="DU3690"/>
      <c r="DV3690"/>
      <c r="DW3690"/>
      <c r="DX3690"/>
      <c r="DY3690"/>
      <c r="DZ3690"/>
      <c r="EA3690"/>
      <c r="EB3690"/>
      <c r="EC3690"/>
      <c r="ED3690"/>
      <c r="EE3690"/>
      <c r="EF3690"/>
      <c r="EG3690"/>
      <c r="EH3690"/>
      <c r="EI3690"/>
      <c r="EJ3690"/>
      <c r="EK3690"/>
      <c r="EL3690"/>
      <c r="EM3690"/>
      <c r="EN3690"/>
      <c r="EO3690"/>
      <c r="EP3690"/>
      <c r="EQ3690"/>
    </row>
    <row r="3691" spans="2:147" s="9" customFormat="1" x14ac:dyDescent="0.2">
      <c r="B3691"/>
      <c r="C3691"/>
      <c r="D3691" s="65"/>
      <c r="E3691" s="65"/>
      <c r="F3691" s="8"/>
      <c r="G3691" s="241"/>
      <c r="H3691" s="242"/>
      <c r="I3691"/>
      <c r="J3691"/>
      <c r="K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  <c r="DT3691"/>
      <c r="DU3691"/>
      <c r="DV3691"/>
      <c r="DW3691"/>
      <c r="DX3691"/>
      <c r="DY3691"/>
      <c r="DZ3691"/>
      <c r="EA3691"/>
      <c r="EB3691"/>
      <c r="EC3691"/>
      <c r="ED3691"/>
      <c r="EE3691"/>
      <c r="EF3691"/>
      <c r="EG3691"/>
      <c r="EH3691"/>
      <c r="EI3691"/>
      <c r="EJ3691"/>
      <c r="EK3691"/>
      <c r="EL3691"/>
      <c r="EM3691"/>
      <c r="EN3691"/>
      <c r="EO3691"/>
      <c r="EP3691"/>
      <c r="EQ3691"/>
    </row>
    <row r="3692" spans="2:147" s="9" customFormat="1" x14ac:dyDescent="0.2">
      <c r="B3692"/>
      <c r="C3692"/>
      <c r="D3692" s="65"/>
      <c r="E3692" s="65"/>
      <c r="F3692" s="8"/>
      <c r="G3692" s="241"/>
      <c r="H3692" s="242"/>
      <c r="I3692"/>
      <c r="J3692"/>
      <c r="K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  <c r="DT3692"/>
      <c r="DU3692"/>
      <c r="DV3692"/>
      <c r="DW3692"/>
      <c r="DX3692"/>
      <c r="DY3692"/>
      <c r="DZ3692"/>
      <c r="EA3692"/>
      <c r="EB3692"/>
      <c r="EC3692"/>
      <c r="ED3692"/>
      <c r="EE3692"/>
      <c r="EF3692"/>
      <c r="EG3692"/>
      <c r="EH3692"/>
      <c r="EI3692"/>
      <c r="EJ3692"/>
      <c r="EK3692"/>
      <c r="EL3692"/>
      <c r="EM3692"/>
      <c r="EN3692"/>
      <c r="EO3692"/>
      <c r="EP3692"/>
      <c r="EQ3692"/>
    </row>
    <row r="3693" spans="2:147" s="9" customFormat="1" x14ac:dyDescent="0.2">
      <c r="B3693"/>
      <c r="C3693"/>
      <c r="D3693" s="65"/>
      <c r="E3693" s="65"/>
      <c r="F3693" s="8"/>
      <c r="G3693" s="241"/>
      <c r="H3693" s="242"/>
      <c r="I3693"/>
      <c r="J3693"/>
      <c r="K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  <c r="DD3693"/>
      <c r="DE3693"/>
      <c r="DF3693"/>
      <c r="DG3693"/>
      <c r="DH3693"/>
      <c r="DI3693"/>
      <c r="DJ3693"/>
      <c r="DK3693"/>
      <c r="DL3693"/>
      <c r="DM3693"/>
      <c r="DN3693"/>
      <c r="DO3693"/>
      <c r="DP3693"/>
      <c r="DQ3693"/>
      <c r="DR3693"/>
      <c r="DS3693"/>
      <c r="DT3693"/>
      <c r="DU3693"/>
      <c r="DV3693"/>
      <c r="DW3693"/>
      <c r="DX3693"/>
      <c r="DY3693"/>
      <c r="DZ3693"/>
      <c r="EA3693"/>
      <c r="EB3693"/>
      <c r="EC3693"/>
      <c r="ED3693"/>
      <c r="EE3693"/>
      <c r="EF3693"/>
      <c r="EG3693"/>
      <c r="EH3693"/>
      <c r="EI3693"/>
      <c r="EJ3693"/>
      <c r="EK3693"/>
      <c r="EL3693"/>
      <c r="EM3693"/>
      <c r="EN3693"/>
      <c r="EO3693"/>
      <c r="EP3693"/>
      <c r="EQ3693"/>
    </row>
  </sheetData>
  <mergeCells count="33">
    <mergeCell ref="B2:J2"/>
    <mergeCell ref="B3:J3"/>
    <mergeCell ref="B23:C23"/>
    <mergeCell ref="B24:B37"/>
    <mergeCell ref="O4:P4"/>
    <mergeCell ref="O10:V10"/>
    <mergeCell ref="O11:P11"/>
    <mergeCell ref="Q11:R11"/>
    <mergeCell ref="O45:V45"/>
    <mergeCell ref="O46:P46"/>
    <mergeCell ref="Q46:R46"/>
    <mergeCell ref="B40:C40"/>
    <mergeCell ref="B45:C45"/>
    <mergeCell ref="B41:B44"/>
    <mergeCell ref="E79:F79"/>
    <mergeCell ref="E76:F76"/>
    <mergeCell ref="E77:F77"/>
    <mergeCell ref="E78:F78"/>
    <mergeCell ref="E70:F70"/>
    <mergeCell ref="E71:F71"/>
    <mergeCell ref="E72:F72"/>
    <mergeCell ref="E73:F73"/>
    <mergeCell ref="E74:F74"/>
    <mergeCell ref="E75:F75"/>
    <mergeCell ref="B67:D67"/>
    <mergeCell ref="B47:C47"/>
    <mergeCell ref="B58:C58"/>
    <mergeCell ref="B5:B22"/>
    <mergeCell ref="B48:B57"/>
    <mergeCell ref="B62:C62"/>
    <mergeCell ref="B66:C66"/>
    <mergeCell ref="B59:B61"/>
    <mergeCell ref="B38:C38"/>
  </mergeCells>
  <dataValidations count="2">
    <dataValidation type="date" operator="greaterThanOrEqual" allowBlank="1" showInputMessage="1" showErrorMessage="1" errorTitle="FECHA INCORRECTA" sqref="L2" xr:uid="{CBF8DF19-AD3A-4007-B3FB-2D6B4D55BBA9}">
      <formula1>43831</formula1>
    </dataValidation>
    <dataValidation type="date" operator="greaterThanOrEqual" allowBlank="1" showInputMessage="1" showErrorMessage="1" errorTitle="ERROR DE FECHA" error="La fecha de Fin es anterior a la fecha d Inicio" sqref="L3" xr:uid="{F54679F7-30C0-4A13-B8B1-D33307A0206F}">
      <formula1>L2</formula1>
    </dataValidation>
  </dataValidations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1"/>
  <dimension ref="A1:CO3685"/>
  <sheetViews>
    <sheetView topLeftCell="A34" zoomScale="55" zoomScaleNormal="55" workbookViewId="0">
      <selection activeCell="M5" sqref="M5:M67"/>
    </sheetView>
  </sheetViews>
  <sheetFormatPr baseColWidth="10" defaultColWidth="12.5703125" defaultRowHeight="12.75" x14ac:dyDescent="0.2"/>
  <cols>
    <col min="1" max="1" width="15.140625" customWidth="1"/>
    <col min="2" max="2" width="22.7109375" bestFit="1" customWidth="1"/>
    <col min="3" max="4" width="15.85546875" style="65" customWidth="1"/>
    <col min="5" max="5" width="26.85546875" style="8" customWidth="1"/>
    <col min="6" max="6" width="23.85546875" style="66" customWidth="1"/>
    <col min="7" max="8" width="16.85546875" style="67" customWidth="1"/>
    <col min="9" max="10" width="20" customWidth="1"/>
    <col min="11" max="11" width="27.7109375" customWidth="1"/>
    <col min="12" max="12" width="61" customWidth="1"/>
    <col min="13" max="13" width="36" style="6" customWidth="1"/>
    <col min="14" max="14" width="50.85546875" style="6" customWidth="1"/>
    <col min="15" max="15" width="12.5703125" style="9"/>
    <col min="16" max="16" width="41.85546875" style="9" customWidth="1"/>
    <col min="17" max="17" width="20.7109375" style="9" customWidth="1"/>
    <col min="18" max="18" width="12.5703125" style="9"/>
    <col min="19" max="22" width="12.5703125" style="9" customWidth="1"/>
    <col min="23" max="23" width="25.5703125" style="9" customWidth="1"/>
    <col min="79" max="79" width="23" bestFit="1" customWidth="1"/>
    <col min="80" max="80" width="24.28515625" bestFit="1" customWidth="1"/>
    <col min="81" max="81" width="27.42578125" bestFit="1" customWidth="1"/>
    <col min="82" max="82" width="24.28515625" bestFit="1" customWidth="1"/>
    <col min="83" max="83" width="23.5703125" bestFit="1" customWidth="1"/>
    <col min="84" max="84" width="24.5703125" bestFit="1" customWidth="1"/>
    <col min="85" max="85" width="27.42578125" bestFit="1" customWidth="1"/>
    <col min="86" max="86" width="21.7109375" bestFit="1" customWidth="1"/>
    <col min="87" max="87" width="19.85546875" customWidth="1"/>
    <col min="88" max="88" width="26.85546875" bestFit="1" customWidth="1"/>
    <col min="89" max="89" width="19.85546875" bestFit="1" customWidth="1"/>
    <col min="90" max="90" width="26.85546875" bestFit="1" customWidth="1"/>
    <col min="91" max="91" width="22.7109375" bestFit="1" customWidth="1"/>
    <col min="92" max="92" width="31.5703125" customWidth="1"/>
    <col min="93" max="93" width="30.5703125" bestFit="1" customWidth="1"/>
  </cols>
  <sheetData>
    <row r="1" spans="1:93" s="9" customFormat="1" ht="13.5" thickBot="1" x14ac:dyDescent="0.25">
      <c r="C1" s="24"/>
      <c r="D1" s="24"/>
      <c r="E1" s="25"/>
      <c r="F1" s="26"/>
      <c r="G1" s="27"/>
      <c r="H1" s="27"/>
    </row>
    <row r="2" spans="1:93" ht="64.150000000000006" customHeight="1" thickBot="1" x14ac:dyDescent="0.25">
      <c r="A2" s="564" t="s">
        <v>598</v>
      </c>
      <c r="B2" s="565"/>
      <c r="C2" s="565"/>
      <c r="D2" s="565"/>
      <c r="E2" s="565"/>
      <c r="F2" s="565"/>
      <c r="G2" s="565"/>
      <c r="H2" s="565"/>
      <c r="I2" s="565"/>
      <c r="J2" s="565"/>
      <c r="K2" s="566"/>
      <c r="L2" s="28" t="s">
        <v>599</v>
      </c>
      <c r="M2" s="243">
        <v>44986</v>
      </c>
      <c r="N2" s="29"/>
      <c r="P2" s="30"/>
    </row>
    <row r="3" spans="1:93" ht="65.45" customHeight="1" thickBot="1" x14ac:dyDescent="0.25">
      <c r="A3" s="567" t="s">
        <v>214</v>
      </c>
      <c r="B3" s="568"/>
      <c r="C3" s="568"/>
      <c r="D3" s="568"/>
      <c r="E3" s="568"/>
      <c r="F3" s="568"/>
      <c r="G3" s="568"/>
      <c r="H3" s="568"/>
      <c r="I3" s="568"/>
      <c r="J3" s="568"/>
      <c r="K3" s="569"/>
      <c r="L3" s="31" t="s">
        <v>181</v>
      </c>
      <c r="M3" s="244">
        <v>45016</v>
      </c>
      <c r="N3" s="32"/>
      <c r="P3" s="51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</row>
    <row r="4" spans="1:93" ht="82.9" customHeight="1" thickBot="1" x14ac:dyDescent="0.25">
      <c r="A4" s="35" t="s">
        <v>192</v>
      </c>
      <c r="B4" s="34" t="s">
        <v>193</v>
      </c>
      <c r="C4" s="36" t="s">
        <v>194</v>
      </c>
      <c r="D4" s="36" t="s">
        <v>602</v>
      </c>
      <c r="E4" s="123" t="s">
        <v>195</v>
      </c>
      <c r="F4" s="123" t="s">
        <v>196</v>
      </c>
      <c r="G4" s="123" t="s">
        <v>197</v>
      </c>
      <c r="H4" s="123" t="s">
        <v>198</v>
      </c>
      <c r="I4" s="123" t="s">
        <v>199</v>
      </c>
      <c r="J4" s="124" t="s">
        <v>26</v>
      </c>
      <c r="K4" s="36" t="s">
        <v>200</v>
      </c>
      <c r="L4" s="36" t="s">
        <v>201</v>
      </c>
      <c r="M4" s="36" t="s">
        <v>207</v>
      </c>
      <c r="N4" s="37" t="s">
        <v>204</v>
      </c>
      <c r="P4" s="563"/>
      <c r="Q4" s="563"/>
      <c r="W4" s="39"/>
      <c r="AF4" s="462" t="s">
        <v>642</v>
      </c>
      <c r="AG4" s="462" t="s">
        <v>662</v>
      </c>
      <c r="AH4" s="462" t="s">
        <v>669</v>
      </c>
      <c r="AI4" s="462" t="s">
        <v>675</v>
      </c>
      <c r="AJ4" s="462" t="s">
        <v>682</v>
      </c>
      <c r="AK4" s="462" t="s">
        <v>689</v>
      </c>
      <c r="AL4" s="462" t="s">
        <v>694</v>
      </c>
      <c r="AM4" s="462" t="s">
        <v>1132</v>
      </c>
      <c r="AN4" s="462" t="s">
        <v>652</v>
      </c>
      <c r="AO4" s="462" t="s">
        <v>658</v>
      </c>
      <c r="AP4" s="462" t="s">
        <v>663</v>
      </c>
      <c r="AQ4" s="462" t="s">
        <v>671</v>
      </c>
      <c r="AR4" s="462" t="s">
        <v>677</v>
      </c>
      <c r="AS4" s="462" t="s">
        <v>684</v>
      </c>
      <c r="AT4" s="462" t="s">
        <v>690</v>
      </c>
      <c r="AU4" s="462" t="s">
        <v>695</v>
      </c>
      <c r="AV4" s="462" t="s">
        <v>701</v>
      </c>
      <c r="AW4" s="462" t="s">
        <v>1133</v>
      </c>
      <c r="AX4" s="462" t="s">
        <v>653</v>
      </c>
      <c r="AY4" s="462" t="s">
        <v>659</v>
      </c>
      <c r="AZ4" s="462" t="s">
        <v>664</v>
      </c>
      <c r="BA4" s="462" t="s">
        <v>672</v>
      </c>
      <c r="BB4" s="462" t="s">
        <v>678</v>
      </c>
      <c r="BC4" s="462" t="s">
        <v>685</v>
      </c>
      <c r="BD4" s="462" t="s">
        <v>691</v>
      </c>
      <c r="BE4" s="462" t="s">
        <v>696</v>
      </c>
      <c r="BF4" s="462" t="s">
        <v>702</v>
      </c>
      <c r="BG4" s="463" t="s">
        <v>643</v>
      </c>
      <c r="BH4" s="463" t="s">
        <v>650</v>
      </c>
      <c r="BI4" s="463" t="s">
        <v>657</v>
      </c>
      <c r="BJ4" s="463" t="s">
        <v>1128</v>
      </c>
      <c r="BK4" s="463" t="s">
        <v>670</v>
      </c>
      <c r="BL4" s="463" t="s">
        <v>1129</v>
      </c>
      <c r="BM4" s="463" t="s">
        <v>700</v>
      </c>
      <c r="BN4" s="463" t="s">
        <v>709</v>
      </c>
      <c r="BO4" s="463" t="s">
        <v>647</v>
      </c>
      <c r="BP4" s="463" t="s">
        <v>655</v>
      </c>
      <c r="BQ4" s="464" t="s">
        <v>644</v>
      </c>
      <c r="BR4" s="464" t="s">
        <v>651</v>
      </c>
      <c r="BS4" s="464" t="s">
        <v>676</v>
      </c>
      <c r="BT4" s="464" t="s">
        <v>683</v>
      </c>
      <c r="BU4" s="465" t="s">
        <v>645</v>
      </c>
      <c r="BV4" s="465" t="s">
        <v>654</v>
      </c>
      <c r="BW4" s="465" t="s">
        <v>660</v>
      </c>
      <c r="BX4" s="465" t="s">
        <v>665</v>
      </c>
      <c r="BY4" s="466" t="s">
        <v>646</v>
      </c>
      <c r="BZ4" s="466" t="s">
        <v>3</v>
      </c>
      <c r="CA4" s="466" t="s">
        <v>661</v>
      </c>
      <c r="CB4" s="466" t="s">
        <v>666</v>
      </c>
      <c r="CC4" s="466" t="s">
        <v>673</v>
      </c>
      <c r="CD4" s="466" t="s">
        <v>679</v>
      </c>
      <c r="CE4" s="466" t="s">
        <v>686</v>
      </c>
      <c r="CF4" s="466" t="s">
        <v>692</v>
      </c>
      <c r="CG4" s="466" t="s">
        <v>697</v>
      </c>
      <c r="CH4" s="466" t="s">
        <v>703</v>
      </c>
      <c r="CI4" s="466" t="s">
        <v>706</v>
      </c>
      <c r="CJ4" s="466" t="s">
        <v>1130</v>
      </c>
    </row>
    <row r="5" spans="1:93" ht="87.6" customHeight="1" x14ac:dyDescent="0.2">
      <c r="A5" s="570" t="s">
        <v>81</v>
      </c>
      <c r="B5" s="221" t="s">
        <v>91</v>
      </c>
      <c r="C5" s="46" t="s">
        <v>35</v>
      </c>
      <c r="D5" s="47">
        <v>559914</v>
      </c>
      <c r="E5" s="382">
        <f>+SUMIFS(BDCORRECTIVA[Chasis],BDCORRECTIVA[[Nº CAMIÓN]:[Nº CAMIÓN]],$C5,BDCORRECTIVA[[Fecha entrada]:[Fecha entrada]],"&gt;=" &amp;$M$2,BDCORRECTIVA[[Fecha Fin]:[Fecha Fin]],"&lt;="&amp;$M$3)</f>
        <v>1</v>
      </c>
      <c r="F5" s="382">
        <f>+SUMIFS(BDCORRECTIVA[Carrocería],BDCORRECTIVA[[Nº CAMIÓN]:[Nº CAMIÓN]],$C5,BDCORRECTIVA[[Fecha entrada]:[Fecha entrada]],"&gt;=" &amp;$M$2,BDCORRECTIVA[[Fecha Fin]:[Fecha Fin]],"&lt;="&amp;$M$3)</f>
        <v>0</v>
      </c>
      <c r="G5" s="382">
        <f>+SUMIFS(BDCORRECTIVA[Ruedas],BDCORRECTIVA[[Nº CAMIÓN]:[Nº CAMIÓN]],$C5,BDCORRECTIVA[[Fecha entrada]:[Fecha entrada]],"&gt;=" &amp;$M$2,BDCORRECTIVA[[Fecha Fin]:[Fecha Fin]],"&lt;="&amp;$M$3)</f>
        <v>3</v>
      </c>
      <c r="H5" s="382">
        <f>+SUMIFS(BDCORRECTIVA[Mecanica],BDCORRECTIVA[[Nº CAMIÓN]:[Nº CAMIÓN]],$C5,BDCORRECTIVA[[Fecha entrada]:[Fecha entrada]],"&gt;=" &amp;$M$2,BDCORRECTIVA[[Fecha Fin]:[Fecha Fin]],"&lt;="&amp;$M$3)</f>
        <v>2</v>
      </c>
      <c r="I5" s="382">
        <f>+SUMIFS(BDCORRECTIVA[Elec, vehiculos],BDCORRECTIVA[[Nº CAMIÓN]:[Nº CAMIÓN]],$C5,BDCORRECTIVA[[Fecha entrada]:[Fecha entrada]],"&gt;=" &amp;$M$2,BDCORRECTIVA[[Fecha Fin]:[Fecha Fin]],"&lt;="&amp;$M$3)</f>
        <v>1</v>
      </c>
      <c r="J5" s="382">
        <f>+SUM(E5:I5)</f>
        <v>7</v>
      </c>
      <c r="K5" s="222" t="str">
        <f>+IF(COUNTIFS(BDCORRECTIVA[Tall/Rep],AUSERD,BDCORRECTIVA[Nº CAMIÓN],$C5,BDCORRECTIVA[[Fecha entrada]:[Fecha entrada]],"&gt;=" &amp;$M$2,BDCORRECTIVA[[Fecha Fin]:[Fecha Fin]],"&lt;="&amp;$M$3)=0,"",COUNTIFS(BDCORRECTIVA[Tall/Rep],AUSERD,BDCORRECTIVA[Nº CAMIÓN],$C5,BDCORRECTIVA[[Fecha entrada]:[Fecha entrada]],"&gt;=" &amp;$M$2,BDCORRECTIVA[[Fecha Fin]:[Fecha Fin]],"&lt;="&amp;$M$3)&amp;" "&amp;AUSERD&amp;", ")&amp;IF(COUNTIFS(BDCORRECTIVA[Tall/Rep],AAIUN,BDCORRECTIVA[Nº CAMIÓN],$C5,BDCORRECTIVA[[Fecha entrada]:[Fecha entrada]],"&gt;=" &amp;$M$2,BDCORRECTIVA[[Fecha Fin]:[Fecha Fin]],"&lt;="&amp;$M$3)=0,"",COUNTIFS(BDCORRECTIVA[Tall/Rep],AAIUN,BDCORRECTIVA[Nº CAMIÓN],$C5,BDCORRECTIVA[[Fecha entrada]:[Fecha entrada]],"&gt;=" &amp;$M$2,BDCORRECTIVA[[Fecha Fin]:[Fecha Fin]],"&lt;="&amp;$M$3)&amp;" "&amp;AAIUN&amp;", ")&amp;IF(COUNTIFS(BDCORRECTIVA[Tall/Rep],BOUJDUR,BDCORRECTIVA[Nº CAMIÓN],$C5,BDCORRECTIVA[[Fecha entrada]:[Fecha entrada]],"&gt;=" &amp;$M$2,BDCORRECTIVA[[Fecha Fin]:[Fecha Fin]],"&lt;="&amp;$M$3)=0,"",COUNTIFS(BDCORRECTIVA[Tall/Rep],BOUJDUR,BDCORRECTIVA[Nº CAMIÓN],$C5,BDCORRECTIVA[[Fecha entrada]:[Fecha entrada]],"&gt;=" &amp;$M$2,BDCORRECTIVA[[Fecha Fin]:[Fecha Fin]],"&lt;="&amp;$M$3)&amp;" "&amp;BOUJDUR&amp;", ")&amp;IF(COUNTIFS(BDCORRECTIVA[Tall/Rep],ATC,BDCORRECTIVA[Nº CAMIÓN],$C5,BDCORRECTIVA[[Fecha entrada]:[Fecha entrada]],"&gt;=" &amp;$M$2,BDCORRECTIVA[[Fecha Fin]:[Fecha Fin]],"&lt;="&amp;$M$3)=0,"",COUNTIFS(BDCORRECTIVA[Tall/Rep],ATC,BDCORRECTIVA[Nº CAMIÓN],$C5,BDCORRECTIVA[[Fecha entrada]:[Fecha entrada]],"&gt;=" &amp;$M$2,BDCORRECTIVA[[Fecha Fin]:[Fecha Fin]],"&lt;="&amp;$M$3)&amp;" "&amp;ATC&amp;", ")&amp;IF(COUNTIFS(BDCORRECTIVA[Tall/Rep],SMARA,BDCORRECTIVA[Nº CAMIÓN],$C5,BDCORRECTIVA[[Fecha entrada]:[Fecha entrada]],"&gt;=" &amp;$M$2,BDCORRECTIVA[[Fecha Fin]:[Fecha Fin]],"&lt;="&amp;$M$3)=0,"",COUNTIFS(BDCORRECTIVA[Tall/Rep],SMARA,BDCORRECTIVA[Nº CAMIÓN],$C5,BDCORRECTIVA[[Fecha entrada]:[Fecha entrada]],"&gt;=" &amp;$M$2,BDCORRECTIVA[[Fecha Fin]:[Fecha Fin]],"&lt;="&amp;$M$3)&amp;" "&amp;SMARA&amp;", ")&amp;IF(COUNTIFS(BDCORRECTIVA[Tall/Rep],DAJLA,BDCORRECTIVA[Nº CAMIÓN],$C5,BDCORRECTIVA[[Fecha entrada]:[Fecha entrada]],"&gt;=" &amp;$M$2,BDCORRECTIVA[[Fecha Fin]:[Fecha Fin]],"&lt;="&amp;$M$3)=0,"",COUNTIFS(BDCORRECTIVA[Tall/Rep],DAJLA,BDCORRECTIVA[Nº CAMIÓN],$C5,BDCORRECTIVA[[Fecha entrada]:[Fecha entrada]],"&gt;=" &amp;$M$2,BDCORRECTIVA[[Fecha Fin]:[Fecha Fin]],"&lt;="&amp;$M$3)&amp;" "&amp;DAJLA&amp;", ")&amp;IF(COUNTIFS(BDCORRECTIVA[Tall/Rep],TRANSPORT,BDCORRECTIVA[Nº CAMIÓN],$C5,BDCORRECTIVA[[Fecha entrada]:[Fecha entrada]],"&gt;=" &amp;$M$2,BDCORRECTIVA[[Fecha Fin]:[Fecha Fin]],"&lt;="&amp;$M$3)=0,"",COUNTIFS(BDCORRECTIVA[Tall/Rep],TRANSPORT,BDCORRECTIVA[Nº CAMIÓN],$C5,BDCORRECTIVA[[Fecha entrada]:[Fecha entrada]],"&gt;=" &amp;$M$2,BDCORRECTIVA[[Fecha Fin]:[Fecha Fin]],"&lt;="&amp;$M$3)&amp;" "&amp;TRANSPORT&amp;", ")</f>
        <v xml:space="preserve">1 TR AAIUN, 1 ATC RABUNI, 5 TR SMARA, </v>
      </c>
      <c r="L5" s="514" t="str">
        <f>+CONCATENATE(AF5,AG5,AH5,AI5,AJ5,AK5,AL5,AM5,AN5,AO5,AP5,AQ5,AR5,AS5,AT5,AU5,AV5,AW5,AX5,AY5,AZ5,BA5,BB5,BC5,BD5,BE5,BF5,BG5,BH5,BI5,BJ5,BK5,BL5,BM5,BN5,BO5,BP5,BQ5,BR5,BS5,BT5,BU5,BV5,BW5,BX5,BY5,BZ5,CA5,CB5,CC5,CD5,CE5,CF5,CG5,CH5,CI5,CJ5)</f>
        <v xml:space="preserve">1 uds Casquillos, 3 uds Parche, 3 uds Pasta, 2 uds BATERIA 12V 120AH, 1 uds Valvula Secadora, </v>
      </c>
      <c r="M5" s="469">
        <f>+IF(SUMIFS(BDCORRECTIVAINF[Coste TOTAL],BDCORRECTIVAINF[[Nº CAMIÓN]:[Nº CAMIÓN]],$C5,BDCORRECTIVAINF[[Fecha entrada]:[Fecha entrada]],"&gt;=" &amp;$M$2,BDCORRECTIVAINF[[Fecha Fin]:[Fecha Fin]],"&lt;="&amp;$M$3)=0,"",SUMIFS(BDCORRECTIVAINF[Coste TOTAL],BDCORRECTIVAINF[[Nº CAMIÓN]:[Nº CAMIÓN]],$C5,BDCORRECTIVAINF[[Fecha entrada]:[Fecha entrada]],"&gt;=" &amp;$M$2,BDCORRECTIVAINF[[Fecha Fin]:[Fecha Fin]],"&lt;="&amp;$M$3))</f>
        <v>74300</v>
      </c>
      <c r="N5" s="210"/>
      <c r="P5" s="43"/>
      <c r="Q5" s="44"/>
      <c r="W5" s="44"/>
      <c r="AF5" s="467" t="str">
        <f>+IF(SUMIFS(BDCORRECTIVAINF[Amortiguador],BDCORRECTIVAINF[[Nº CAMIÓN]:[Nº CAMIÓN]],$C5,BDCORRECTIVAINF[[Fecha entrada]:[Fecha entrada]],"&gt;=" &amp;$M$2,BDCORRECTIVAINF[[Fecha Fin]:[Fecha Fin]],"&lt;="&amp;$M$3)=0,"",SUMIFS(BDCORRECTIVAINF[Amortiguador],BDCORRECTIVAINF[[Nº CAMIÓN]:[Nº CAMIÓN]],$C5,BDCORRECTIVAINF[[Fecha entrada]:[Fecha entrada]],"&gt;=" &amp;$M$2,BDCORRECTIVAINF[[Fecha Fin]:[Fecha Fin]],"&lt;="&amp;$M$3)&amp;" uds "&amp;BDCORRECTIVAINF[[#Headers],[Amortiguador]]&amp;", ")</f>
        <v/>
      </c>
      <c r="AG5" s="467" t="str">
        <f>+IF(SUMIFS(BDCORRECTIVAINF[Cables palanca],BDCORRECTIVAINF[[Nº CAMIÓN]:[Nº CAMIÓN]],$C5,BDCORRECTIVAINF[[Fecha entrada]:[Fecha entrada]],"&gt;=" &amp;$M$2,BDCORRECTIVAINF[[Fecha Fin]:[Fecha Fin]],"&lt;="&amp;$M$3)=0,"",SUMIFS(BDCORRECTIVAINF[Cables palanca],BDCORRECTIVAINF[[Nº CAMIÓN]:[Nº CAMIÓN]],$C5,BDCORRECTIVAINF[[Fecha entrada]:[Fecha entrada]],"&gt;=" &amp;$M$2,BDCORRECTIVAINF[[Fecha Fin]:[Fecha Fin]],"&lt;="&amp;$M$3)&amp;" uds "&amp;BDCORRECTIVAINF[[#Headers],[Cables palanca]]&amp;", ")</f>
        <v/>
      </c>
      <c r="AH5" s="467" t="str">
        <f>+IF(SUMIFS(BDCORRECTIVAINF[Casquillos],BDCORRECTIVAINF[[Nº CAMIÓN]:[Nº CAMIÓN]],$C5,BDCORRECTIVAINF[[Fecha entrada]:[Fecha entrada]],"&gt;=" &amp;$M$2,BDCORRECTIVAINF[[Fecha Fin]:[Fecha Fin]],"&lt;="&amp;$M$3)=0,"",SUMIFS(BDCORRECTIVAINF[Casquillos],BDCORRECTIVAINF[[Nº CAMIÓN]:[Nº CAMIÓN]],$C5,BDCORRECTIVAINF[[Fecha entrada]:[Fecha entrada]],"&gt;=" &amp;$M$2,BDCORRECTIVAINF[[Fecha Fin]:[Fecha Fin]],"&lt;="&amp;$M$3)&amp;" uds "&amp;BDCORRECTIVAINF[[#Headers],[Casquillos]]&amp;", ")</f>
        <v xml:space="preserve">1 uds Casquillos, </v>
      </c>
      <c r="AI5" s="467" t="str">
        <f>+IF(SUMIFS(BDCORRECTIVAINF[Esparragos],BDCORRECTIVAINF[[Nº CAMIÓN]:[Nº CAMIÓN]],$C5,BDCORRECTIVAINF[[Fecha entrada]:[Fecha entrada]],"&gt;=" &amp;$M$2,BDCORRECTIVAINF[[Fecha Fin]:[Fecha Fin]],"&lt;="&amp;$M$3)=0,"",SUMIFS(BDCORRECTIVAINF[Esparragos],BDCORRECTIVAINF[[Nº CAMIÓN]:[Nº CAMIÓN]],$C5,BDCORRECTIVAINF[[Fecha entrada]:[Fecha entrada]],"&gt;=" &amp;$M$2,BDCORRECTIVAINF[[Fecha Fin]:[Fecha Fin]],"&lt;="&amp;$M$3)&amp;" uds "&amp;BDCORRECTIVAINF[[#Headers],[Esparragos]]&amp;", ")</f>
        <v/>
      </c>
      <c r="AJ5" s="467" t="str">
        <f>+IF(SUMIFS(BDCORRECTIVAINF[Neceser palanca],BDCORRECTIVAINF[[Nº CAMIÓN]:[Nº CAMIÓN]],$C5,BDCORRECTIVAINF[[Fecha entrada]:[Fecha entrada]],"&gt;=" &amp;$M$2,BDCORRECTIVAINF[[Fecha Fin]:[Fecha Fin]],"&lt;="&amp;$M$3)=0,"",SUMIFS(BDCORRECTIVAINF[Neceser palanca],BDCORRECTIVAINF[[Nº CAMIÓN]:[Nº CAMIÓN]],$C5,BDCORRECTIVAINF[[Fecha entrada]:[Fecha entrada]],"&gt;=" &amp;$M$2,BDCORRECTIVAINF[[Fecha Fin]:[Fecha Fin]],"&lt;="&amp;$M$3)&amp;" uds "&amp;BDCORRECTIVAINF[[#Headers],[Neceser palanca]]&amp;", ")</f>
        <v/>
      </c>
      <c r="AK5" s="467" t="str">
        <f>+IF(SUMIFS(BDCORRECTIVAINF[Palanca],BDCORRECTIVAINF[[Nº CAMIÓN]:[Nº CAMIÓN]],$C5,BDCORRECTIVAINF[[Fecha entrada]:[Fecha entrada]],"&gt;=" &amp;$M$2,BDCORRECTIVAINF[[Fecha Fin]:[Fecha Fin]],"&lt;="&amp;$M$3)=0,"",SUMIFS(BDCORRECTIVAINF[Palanca],BDCORRECTIVAINF[[Nº CAMIÓN]:[Nº CAMIÓN]],$C5,BDCORRECTIVAINF[[Fecha entrada]:[Fecha entrada]],"&gt;=" &amp;$M$2,BDCORRECTIVAINF[[Fecha Fin]:[Fecha Fin]],"&lt;="&amp;$M$3)&amp;" uds "&amp;BDCORRECTIVAINF[[#Headers],[Palanca]]&amp;", ")</f>
        <v/>
      </c>
      <c r="AL5" s="467" t="str">
        <f>+IF(SUMIFS(BDCORRECTIVAINF[Travesaño],BDCORRECTIVAINF[[Nº CAMIÓN]:[Nº CAMIÓN]],$C5,BDCORRECTIVAINF[[Fecha entrada]:[Fecha entrada]],"&gt;=" &amp;$M$2,BDCORRECTIVAINF[[Fecha Fin]:[Fecha Fin]],"&lt;="&amp;$M$3)=0,"",SUMIFS(BDCORRECTIVAINF[Travesaño],BDCORRECTIVAINF[[Nº CAMIÓN]:[Nº CAMIÓN]],$C5,BDCORRECTIVAINF[[Fecha entrada]:[Fecha entrada]],"&gt;=" &amp;$M$2,BDCORRECTIVAINF[[Fecha Fin]:[Fecha Fin]],"&lt;="&amp;$M$3)&amp;" uds "&amp;BDCORRECTIVAINF[[#Headers],[Travesaño]]&amp;", ")</f>
        <v/>
      </c>
      <c r="AM5" s="467" t="str">
        <f>+IF(SUMIFS(BDCORRECTIVAINF[BALLESTA ENTERA D],BDCORRECTIVAINF[[Nº CAMIÓN]:[Nº CAMIÓN]],$C5,BDCORRECTIVAINF[[Fecha entrada]:[Fecha entrada]],"&gt;=" &amp;$M$2,BDCORRECTIVAINF[[Fecha Fin]:[Fecha Fin]],"&lt;="&amp;$M$3)=0,"",SUMIFS(BDCORRECTIVAINF[BALLESTA ENTERA D],BDCORRECTIVAINF[[Nº CAMIÓN]:[Nº CAMIÓN]],$C5,BDCORRECTIVAINF[[Fecha entrada]:[Fecha entrada]],"&gt;=" &amp;$M$2,BDCORRECTIVAINF[[Fecha Fin]:[Fecha Fin]],"&lt;="&amp;$M$3)&amp;" uds "&amp;BDCORRECTIVAINF[[#Headers],[BALLESTA ENTERA D]]&amp;", ")</f>
        <v/>
      </c>
      <c r="AN5" s="467" t="str">
        <f>+IF(SUMIFS(BDCORRECTIVAINF[HOJA MAESTRA D],BDCORRECTIVAINF[[Nº CAMIÓN]:[Nº CAMIÓN]],$C5,BDCORRECTIVAINF[[Fecha entrada]:[Fecha entrada]],"&gt;=" &amp;$M$2,BDCORRECTIVAINF[[Fecha Fin]:[Fecha Fin]],"&lt;="&amp;$M$3)=0,"",SUMIFS(BDCORRECTIVAINF[HOJA MAESTRA D],BDCORRECTIVAINF[[Nº CAMIÓN]:[Nº CAMIÓN]],$C5,BDCORRECTIVAINF[[Fecha entrada]:[Fecha entrada]],"&gt;=" &amp;$M$2,BDCORRECTIVAINF[[Fecha Fin]:[Fecha Fin]],"&lt;="&amp;$M$3)&amp;" uds "&amp;BDCORRECTIVAINF[[#Headers],[HOJA MAESTRA D]]&amp;", ")</f>
        <v/>
      </c>
      <c r="AO5" s="467" t="str">
        <f>+IF(SUMIFS(BDCORRECTIVAINF[1ª HOJA D],BDCORRECTIVAINF[[Nº CAMIÓN]:[Nº CAMIÓN]],$C5,BDCORRECTIVAINF[[Fecha entrada]:[Fecha entrada]],"&gt;=" &amp;$M$2,BDCORRECTIVAINF[[Fecha Fin]:[Fecha Fin]],"&lt;="&amp;$M$3)=0,"",SUMIFS(BDCORRECTIVAINF[1ª HOJA D],BDCORRECTIVAINF[[Nº CAMIÓN]:[Nº CAMIÓN]],$C5,BDCORRECTIVAINF[[Fecha entrada]:[Fecha entrada]],"&gt;=" &amp;$M$2,BDCORRECTIVAINF[[Fecha Fin]:[Fecha Fin]],"&lt;="&amp;$M$3)&amp;" uds "&amp;BDCORRECTIVAINF[[#Headers],[1ª HOJA D]]&amp;", ")</f>
        <v/>
      </c>
      <c r="AP5" s="467" t="str">
        <f>+IF(SUMIFS(BDCORRECTIVAINF[2ª HOJAS D],BDCORRECTIVAINF[[Nº CAMIÓN]:[Nº CAMIÓN]],$C5,BDCORRECTIVAINF[[Fecha entrada]:[Fecha entrada]],"&gt;=" &amp;$M$2,BDCORRECTIVAINF[[Fecha Fin]:[Fecha Fin]],"&lt;="&amp;$M$3)=0,"",SUMIFS(BDCORRECTIVAINF[2ª HOJAS D],BDCORRECTIVAINF[[Nº CAMIÓN]:[Nº CAMIÓN]],$C5,BDCORRECTIVAINF[[Fecha entrada]:[Fecha entrada]],"&gt;=" &amp;$M$2,BDCORRECTIVAINF[[Fecha Fin]:[Fecha Fin]],"&lt;="&amp;$M$3)&amp;" uds "&amp;BDCORRECTIVAINF[[#Headers],[2ª HOJAS D]]&amp;", ")</f>
        <v/>
      </c>
      <c r="AQ5" s="467" t="str">
        <f>+IF(SUMIFS(BDCORRECTIVAINF[3ª HOJAS D],BDCORRECTIVAINF[[Nº CAMIÓN]:[Nº CAMIÓN]],$C5,BDCORRECTIVAINF[[Fecha entrada]:[Fecha entrada]],"&gt;=" &amp;$M$2,BDCORRECTIVAINF[[Fecha Fin]:[Fecha Fin]],"&lt;="&amp;$M$3)=0,"",SUMIFS(BDCORRECTIVAINF[3ª HOJAS D],BDCORRECTIVAINF[[Nº CAMIÓN]:[Nº CAMIÓN]],$C5,BDCORRECTIVAINF[[Fecha entrada]:[Fecha entrada]],"&gt;=" &amp;$M$2,BDCORRECTIVAINF[[Fecha Fin]:[Fecha Fin]],"&lt;="&amp;$M$3)&amp;" uds "&amp;BDCORRECTIVAINF[[#Headers],[3ª HOJAS D]]&amp;", ")</f>
        <v/>
      </c>
      <c r="AR5" s="467" t="str">
        <f>+IF(SUMIFS(BDCORRECTIVAINF[4ª HOJAS D],BDCORRECTIVAINF[[Nº CAMIÓN]:[Nº CAMIÓN]],$C5,BDCORRECTIVAINF[[Fecha entrada]:[Fecha entrada]],"&gt;=" &amp;$M$2,BDCORRECTIVAINF[[Fecha Fin]:[Fecha Fin]],"&lt;="&amp;$M$3)=0,"",SUMIFS(BDCORRECTIVAINF[4ª HOJAS D],BDCORRECTIVAINF[[Nº CAMIÓN]:[Nº CAMIÓN]],$C5,BDCORRECTIVAINF[[Fecha entrada]:[Fecha entrada]],"&gt;=" &amp;$M$2,BDCORRECTIVAINF[[Fecha Fin]:[Fecha Fin]],"&lt;="&amp;$M$3)&amp;" uds "&amp;BDCORRECTIVAINF[[#Headers],[4ª HOJAS D]]&amp;", ")</f>
        <v/>
      </c>
      <c r="AS5" s="467" t="str">
        <f>+IF(SUMIFS(BDCORRECTIVAINF[5ª HOJAS D],BDCORRECTIVAINF[[Nº CAMIÓN]:[Nº CAMIÓN]],$C5,BDCORRECTIVAINF[[Fecha entrada]:[Fecha entrada]],"&gt;=" &amp;$M$2,BDCORRECTIVAINF[[Fecha Fin]:[Fecha Fin]],"&lt;="&amp;$M$3)=0,"",SUMIFS(BDCORRECTIVAINF[5ª HOJAS D],BDCORRECTIVAINF[[Nº CAMIÓN]:[Nº CAMIÓN]],$C5,BDCORRECTIVAINF[[Fecha entrada]:[Fecha entrada]],"&gt;=" &amp;$M$2,BDCORRECTIVAINF[[Fecha Fin]:[Fecha Fin]],"&lt;="&amp;$M$3)&amp;" uds "&amp;BDCORRECTIVAINF[[#Headers],[5ª HOJAS D]]&amp;", ")</f>
        <v/>
      </c>
      <c r="AT5" s="467" t="str">
        <f>+IF(SUMIFS(BDCORRECTIVAINF[BRIDA D],BDCORRECTIVAINF[[Nº CAMIÓN]:[Nº CAMIÓN]],$C5,BDCORRECTIVAINF[[Fecha entrada]:[Fecha entrada]],"&gt;=" &amp;$M$2,BDCORRECTIVAINF[[Fecha Fin]:[Fecha Fin]],"&lt;="&amp;$M$3)=0,"",SUMIFS(BDCORRECTIVAINF[BRIDA D],BDCORRECTIVAINF[[Nº CAMIÓN]:[Nº CAMIÓN]],$C5,BDCORRECTIVAINF[[Fecha entrada]:[Fecha entrada]],"&gt;=" &amp;$M$2,BDCORRECTIVAINF[[Fecha Fin]:[Fecha Fin]],"&lt;="&amp;$M$3)&amp;" uds "&amp;BDCORRECTIVAINF[[#Headers],[BRIDA D]]&amp;", ")</f>
        <v/>
      </c>
      <c r="AU5" s="467" t="str">
        <f>+IF(SUMIFS(BDCORRECTIVAINF[BULÓN D],BDCORRECTIVAINF[[Nº CAMIÓN]:[Nº CAMIÓN]],$C5,BDCORRECTIVAINF[[Fecha entrada]:[Fecha entrada]],"&gt;=" &amp;$M$2,BDCORRECTIVAINF[[Fecha Fin]:[Fecha Fin]],"&lt;="&amp;$M$3)=0,"",SUMIFS(BDCORRECTIVAINF[BULÓN D],BDCORRECTIVAINF[[Nº CAMIÓN]:[Nº CAMIÓN]],$C5,BDCORRECTIVAINF[[Fecha entrada]:[Fecha entrada]],"&gt;=" &amp;$M$2,BDCORRECTIVAINF[[Fecha Fin]:[Fecha Fin]],"&lt;="&amp;$M$3)&amp;" uds "&amp;BDCORRECTIVAINF[[#Headers],[BULÓN D]]&amp;", ")</f>
        <v/>
      </c>
      <c r="AV5" s="467" t="str">
        <f>+IF(SUMIFS(BDCORRECTIVAINF[GEMELA D],BDCORRECTIVAINF[[Nº CAMIÓN]:[Nº CAMIÓN]],$C5,BDCORRECTIVAINF[[Fecha entrada]:[Fecha entrada]],"&gt;=" &amp;$M$2,BDCORRECTIVAINF[[Fecha Fin]:[Fecha Fin]],"&lt;="&amp;$M$3)=0,"",SUMIFS(BDCORRECTIVAINF[GEMELA D],BDCORRECTIVAINF[[Nº CAMIÓN]:[Nº CAMIÓN]],$C5,BDCORRECTIVAINF[[Fecha entrada]:[Fecha entrada]],"&gt;=" &amp;$M$2,BDCORRECTIVAINF[[Fecha Fin]:[Fecha Fin]],"&lt;="&amp;$M$3)&amp;" uds "&amp;BDCORRECTIVAINF[[#Headers],[GEMELA D]]&amp;", ")</f>
        <v/>
      </c>
      <c r="AW5" s="467" t="str">
        <f>+IF(SUMIFS(BDCORRECTIVAINF[BALLESTA ENTERA T],BDCORRECTIVAINF[[Nº CAMIÓN]:[Nº CAMIÓN]],$C5,BDCORRECTIVAINF[[Fecha entrada]:[Fecha entrada]],"&gt;=" &amp;$M$2,BDCORRECTIVAINF[[Fecha Fin]:[Fecha Fin]],"&lt;="&amp;$M$3)=0,"",SUMIFS(BDCORRECTIVAINF[BALLESTA ENTERA T],BDCORRECTIVAINF[[Nº CAMIÓN]:[Nº CAMIÓN]],$C5,BDCORRECTIVAINF[[Fecha entrada]:[Fecha entrada]],"&gt;=" &amp;$M$2,BDCORRECTIVAINF[[Fecha Fin]:[Fecha Fin]],"&lt;="&amp;$M$3)&amp;" uds "&amp;BDCORRECTIVAINF[[#Headers],[BALLESTA ENTERA T]]&amp;", ")</f>
        <v/>
      </c>
      <c r="AX5" s="467" t="str">
        <f>+IF(SUMIFS(BDCORRECTIVAINF[HOJA MAESTRA T],BDCORRECTIVAINF[[Nº CAMIÓN]:[Nº CAMIÓN]],$C5,BDCORRECTIVAINF[[Fecha entrada]:[Fecha entrada]],"&gt;=" &amp;$M$2,BDCORRECTIVAINF[[Fecha Fin]:[Fecha Fin]],"&lt;="&amp;$M$3)=0,"",SUMIFS(BDCORRECTIVAINF[HOJA MAESTRA T],BDCORRECTIVAINF[[Nº CAMIÓN]:[Nº CAMIÓN]],$C5,BDCORRECTIVAINF[[Fecha entrada]:[Fecha entrada]],"&gt;=" &amp;$M$2,BDCORRECTIVAINF[[Fecha Fin]:[Fecha Fin]],"&lt;="&amp;$M$3)&amp;" uds "&amp;BDCORRECTIVAINF[[#Headers],[HOJA MAESTRA T]]&amp;", ")</f>
        <v/>
      </c>
      <c r="AY5" s="467" t="str">
        <f>+IF(SUMIFS(BDCORRECTIVAINF[1ª HOJA T],BDCORRECTIVAINF[[Nº CAMIÓN]:[Nº CAMIÓN]],$C5,BDCORRECTIVAINF[[Fecha entrada]:[Fecha entrada]],"&gt;=" &amp;$M$2,BDCORRECTIVAINF[[Fecha Fin]:[Fecha Fin]],"&lt;="&amp;$M$3)=0,"",SUMIFS(BDCORRECTIVAINF[1ª HOJA T],BDCORRECTIVAINF[[Nº CAMIÓN]:[Nº CAMIÓN]],$C5,BDCORRECTIVAINF[[Fecha entrada]:[Fecha entrada]],"&gt;=" &amp;$M$2,BDCORRECTIVAINF[[Fecha Fin]:[Fecha Fin]],"&lt;="&amp;$M$3)&amp;" uds "&amp;BDCORRECTIVAINF[[#Headers],[1ª HOJA T]]&amp;", ")</f>
        <v/>
      </c>
      <c r="AZ5" s="467" t="str">
        <f>+IF(SUMIFS(BDCORRECTIVAINF[2ª HOJAS T],BDCORRECTIVAINF[[Nº CAMIÓN]:[Nº CAMIÓN]],$C5,BDCORRECTIVAINF[[Fecha entrada]:[Fecha entrada]],"&gt;=" &amp;$M$2,BDCORRECTIVAINF[[Fecha Fin]:[Fecha Fin]],"&lt;="&amp;$M$3)=0,"",SUMIFS(BDCORRECTIVAINF[2ª HOJAS T],BDCORRECTIVAINF[[Nº CAMIÓN]:[Nº CAMIÓN]],$C5,BDCORRECTIVAINF[[Fecha entrada]:[Fecha entrada]],"&gt;=" &amp;$M$2,BDCORRECTIVAINF[[Fecha Fin]:[Fecha Fin]],"&lt;="&amp;$M$3)&amp;" uds "&amp;BDCORRECTIVAINF[[#Headers],[2ª HOJAS T]]&amp;", ")</f>
        <v/>
      </c>
      <c r="BA5" s="467" t="str">
        <f>+IF(SUMIFS(BDCORRECTIVAINF[3ª HOJAS T],BDCORRECTIVAINF[[Nº CAMIÓN]:[Nº CAMIÓN]],$C5,BDCORRECTIVAINF[[Fecha entrada]:[Fecha entrada]],"&gt;=" &amp;$M$2,BDCORRECTIVAINF[[Fecha Fin]:[Fecha Fin]],"&lt;="&amp;$M$3)=0,"",SUMIFS(BDCORRECTIVAINF[3ª HOJAS T],BDCORRECTIVAINF[[Nº CAMIÓN]:[Nº CAMIÓN]],$C5,BDCORRECTIVAINF[[Fecha entrada]:[Fecha entrada]],"&gt;=" &amp;$M$2,BDCORRECTIVAINF[[Fecha Fin]:[Fecha Fin]],"&lt;="&amp;$M$3)&amp;" uds "&amp;BDCORRECTIVAINF[[#Headers],[3ª HOJAS T]]&amp;", ")</f>
        <v/>
      </c>
      <c r="BB5" s="467" t="str">
        <f>+IF(SUMIFS(BDCORRECTIVAINF[4ª HOJAS T],BDCORRECTIVAINF[[Nº CAMIÓN]:[Nº CAMIÓN]],$C5,BDCORRECTIVAINF[[Fecha entrada]:[Fecha entrada]],"&gt;=" &amp;$M$2,BDCORRECTIVAINF[[Fecha Fin]:[Fecha Fin]],"&lt;="&amp;$M$3)=0,"",SUMIFS(BDCORRECTIVAINF[4ª HOJAS T],BDCORRECTIVAINF[[Nº CAMIÓN]:[Nº CAMIÓN]],$C5,BDCORRECTIVAINF[[Fecha entrada]:[Fecha entrada]],"&gt;=" &amp;$M$2,BDCORRECTIVAINF[[Fecha Fin]:[Fecha Fin]],"&lt;="&amp;$M$3)&amp;" uds "&amp;BDCORRECTIVAINF[[#Headers],[4ª HOJAS T]]&amp;", ")</f>
        <v/>
      </c>
      <c r="BC5" s="467" t="str">
        <f>+IF(SUMIFS(BDCORRECTIVAINF[5ª HOJAS T],BDCORRECTIVAINF[[Nº CAMIÓN]:[Nº CAMIÓN]],$C5,BDCORRECTIVAINF[[Fecha entrada]:[Fecha entrada]],"&gt;=" &amp;$M$2,BDCORRECTIVAINF[[Fecha Fin]:[Fecha Fin]],"&lt;="&amp;$M$3)=0,"",SUMIFS(BDCORRECTIVAINF[5ª HOJAS T],BDCORRECTIVAINF[[Nº CAMIÓN]:[Nº CAMIÓN]],$C5,BDCORRECTIVAINF[[Fecha entrada]:[Fecha entrada]],"&gt;=" &amp;$M$2,BDCORRECTIVAINF[[Fecha Fin]:[Fecha Fin]],"&lt;="&amp;$M$3)&amp;" uds "&amp;BDCORRECTIVAINF[[#Headers],[5ª HOJAS T]]&amp;", ")</f>
        <v/>
      </c>
      <c r="BD5" s="467" t="str">
        <f>+IF(SUMIFS(BDCORRECTIVAINF[BRIDA T],BDCORRECTIVAINF[[Nº CAMIÓN]:[Nº CAMIÓN]],$C5,BDCORRECTIVAINF[[Fecha entrada]:[Fecha entrada]],"&gt;=" &amp;$M$2,BDCORRECTIVAINF[[Fecha Fin]:[Fecha Fin]],"&lt;="&amp;$M$3)=0,"",SUMIFS(BDCORRECTIVAINF[BRIDA T],BDCORRECTIVAINF[[Nº CAMIÓN]:[Nº CAMIÓN]],$C5,BDCORRECTIVAINF[[Fecha entrada]:[Fecha entrada]],"&gt;=" &amp;$M$2,BDCORRECTIVAINF[[Fecha Fin]:[Fecha Fin]],"&lt;="&amp;$M$3)&amp;" uds "&amp;BDCORRECTIVAINF[[#Headers],[BRIDA T]]&amp;", ")</f>
        <v/>
      </c>
      <c r="BE5" s="467" t="str">
        <f>+IF(SUMIFS(BDCORRECTIVAINF[BULÓN T],BDCORRECTIVAINF[[Nº CAMIÓN]:[Nº CAMIÓN]],$C5,BDCORRECTIVAINF[[Fecha entrada]:[Fecha entrada]],"&gt;=" &amp;$M$2,BDCORRECTIVAINF[[Fecha Fin]:[Fecha Fin]],"&lt;="&amp;$M$3)=0,"",SUMIFS(BDCORRECTIVAINF[BULÓN T],BDCORRECTIVAINF[[Nº CAMIÓN]:[Nº CAMIÓN]],$C5,BDCORRECTIVAINF[[Fecha entrada]:[Fecha entrada]],"&gt;=" &amp;$M$2,BDCORRECTIVAINF[[Fecha Fin]:[Fecha Fin]],"&lt;="&amp;$M$3)&amp;" uds "&amp;BDCORRECTIVAINF[[#Headers],[BULÓN T]]&amp;", ")</f>
        <v/>
      </c>
      <c r="BF5" s="467" t="str">
        <f>+IF(SUMIFS(BDCORRECTIVAINF[GEMELA T],BDCORRECTIVAINF[[Nº CAMIÓN]:[Nº CAMIÓN]],$C5,BDCORRECTIVAINF[[Fecha entrada]:[Fecha entrada]],"&gt;=" &amp;$M$2,BDCORRECTIVAINF[[Fecha Fin]:[Fecha Fin]],"&lt;="&amp;$M$3)=0,"",SUMIFS(BDCORRECTIVAINF[GEMELA T],BDCORRECTIVAINF[[Nº CAMIÓN]:[Nº CAMIÓN]],$C5,BDCORRECTIVAINF[[Fecha entrada]:[Fecha entrada]],"&gt;=" &amp;$M$2,BDCORRECTIVAINF[[Fecha Fin]:[Fecha Fin]],"&lt;="&amp;$M$3)&amp;" uds "&amp;BDCORRECTIVAINF[[#Headers],[GEMELA T]]&amp;", ")</f>
        <v/>
      </c>
      <c r="BG5" s="467" t="str">
        <f>+IF(SUMIFS(BDCORRECTIVAINF[CÁMARA 12R20],BDCORRECTIVAINF[[Nº CAMIÓN]:[Nº CAMIÓN]],$C5,BDCORRECTIVAINF[[Fecha entrada]:[Fecha entrada]],"&gt;=" &amp;$M$2,BDCORRECTIVAINF[[Fecha Fin]:[Fecha Fin]],"&lt;="&amp;$M$3)=0,"",SUMIFS(BDCORRECTIVAINF[CÁMARA 12R20],BDCORRECTIVAINF[[Nº CAMIÓN]:[Nº CAMIÓN]],$C5,BDCORRECTIVAINF[[Fecha entrada]:[Fecha entrada]],"&gt;=" &amp;$M$2,BDCORRECTIVAINF[[Fecha Fin]:[Fecha Fin]],"&lt;="&amp;$M$3)&amp;" uds "&amp;BDCORRECTIVAINF[[#Headers],[CÁMARA 12R20]]&amp;", ")</f>
        <v/>
      </c>
      <c r="BH5" s="467" t="str">
        <f>+IF(SUMIFS(BDCORRECTIVAINF[CÁMARA 12R24],BDCORRECTIVAINF[[Nº CAMIÓN]:[Nº CAMIÓN]],$C5,BDCORRECTIVAINF[[Fecha entrada]:[Fecha entrada]],"&gt;=" &amp;$M$2,BDCORRECTIVAINF[[Fecha Fin]:[Fecha Fin]],"&lt;="&amp;$M$3)=0,"",SUMIFS(BDCORRECTIVAINF[CÁMARA 12R24],BDCORRECTIVAINF[[Nº CAMIÓN]:[Nº CAMIÓN]],$C5,BDCORRECTIVAINF[[Fecha entrada]:[Fecha entrada]],"&gt;=" &amp;$M$2,BDCORRECTIVAINF[[Fecha Fin]:[Fecha Fin]],"&lt;="&amp;$M$3)&amp;" uds "&amp;BDCORRECTIVAINF[[#Headers],[CÁMARA 12R24]]&amp;", ")</f>
        <v/>
      </c>
      <c r="BI5" s="467" t="str">
        <f>+IF(SUMIFS(BDCORRECTIVAINF[NEUMÁTICO 12R20],BDCORRECTIVAINF[[Nº CAMIÓN]:[Nº CAMIÓN]],$C5,BDCORRECTIVAINF[[Fecha entrada]:[Fecha entrada]],"&gt;=" &amp;$M$2,BDCORRECTIVAINF[[Fecha Fin]:[Fecha Fin]],"&lt;="&amp;$M$3)=0,"",SUMIFS(BDCORRECTIVAINF[NEUMÁTICO 12R20],BDCORRECTIVAINF[[Nº CAMIÓN]:[Nº CAMIÓN]],$C5,BDCORRECTIVAINF[[Fecha entrada]:[Fecha entrada]],"&gt;=" &amp;$M$2,BDCORRECTIVAINF[[Fecha Fin]:[Fecha Fin]],"&lt;="&amp;$M$3)&amp;" uds "&amp;BDCORRECTIVAINF[[#Headers],[NEUMÁTICO 12R20]]&amp;", ")</f>
        <v/>
      </c>
      <c r="BJ5" s="467" t="str">
        <f>+IF(SUMIFS(BDCORRECTIVAINF[NEUMÁTICO 13/80 R22,5],BDCORRECTIVAINF[[Nº CAMIÓN]:[Nº CAMIÓN]],$C5,BDCORRECTIVAINF[[Fecha entrada]:[Fecha entrada]],"&gt;=" &amp;$M$2,BDCORRECTIVAINF[[Fecha Fin]:[Fecha Fin]],"&lt;="&amp;$M$3)=0,"",SUMIFS(BDCORRECTIVAINF[NEUMÁTICO 13/80 R22,5],BDCORRECTIVAINF[[Nº CAMIÓN]:[Nº CAMIÓN]],$C5,BDCORRECTIVAINF[[Fecha entrada]:[Fecha entrada]],"&gt;=" &amp;$M$2,BDCORRECTIVAINF[[Fecha Fin]:[Fecha Fin]],"&lt;="&amp;$M$3)&amp;" uds "&amp;BDCORRECTIVAINF[[#Headers],[NEUMÁTICO 13/80 R22,5]]&amp;", ")</f>
        <v/>
      </c>
      <c r="BK5" s="467" t="str">
        <f>+IF(SUMIFS(BDCORRECTIVAINF[[NEUMÁTICO 12R24 ]],BDCORRECTIVAINF[[Nº CAMIÓN]:[Nº CAMIÓN]],$C5,BDCORRECTIVAINF[[Fecha entrada]:[Fecha entrada]],"&gt;=" &amp;$M$2,BDCORRECTIVAINF[[Fecha Fin]:[Fecha Fin]],"&lt;="&amp;$M$3)=0,"",SUMIFS(BDCORRECTIVAINF[[NEUMÁTICO 12R24 ]],BDCORRECTIVAINF[[Nº CAMIÓN]:[Nº CAMIÓN]],$C5,BDCORRECTIVAINF[[Fecha entrada]:[Fecha entrada]],"&gt;=" &amp;$M$2,BDCORRECTIVAINF[[Fecha Fin]:[Fecha Fin]],"&lt;="&amp;$M$3)&amp;" uds "&amp;BDCORRECTIVAINF[[#Headers],[NEUMÁTICO 12R24 ]]&amp;", ")</f>
        <v/>
      </c>
      <c r="BL5" s="467" t="str">
        <f>+IF(SUMIFS(BDCORRECTIVAINF[NEUMÁTICO 295/80 R22,5],BDCORRECTIVAINF[[Nº CAMIÓN]:[Nº CAMIÓN]],$C5,BDCORRECTIVAINF[[Fecha entrada]:[Fecha entrada]],"&gt;=" &amp;$M$2,BDCORRECTIVAINF[[Fecha Fin]:[Fecha Fin]],"&lt;="&amp;$M$3)=0,"",SUMIFS(BDCORRECTIVAINF[NEUMÁTICO 295/80 R22,5],BDCORRECTIVAINF[[Nº CAMIÓN]:[Nº CAMIÓN]],$C5,BDCORRECTIVAINF[[Fecha entrada]:[Fecha entrada]],"&gt;=" &amp;$M$2,BDCORRECTIVAINF[[Fecha Fin]:[Fecha Fin]],"&lt;="&amp;$M$3)&amp;" uds "&amp;BDCORRECTIVAINF[[#Headers],[NEUMÁTICO 295/80 R22,5]]&amp;", ")</f>
        <v/>
      </c>
      <c r="BM5" s="467" t="str">
        <f>+IF(SUMIFS(BDCORRECTIVAINF[NEUMÁTICO 315/80R22.5],BDCORRECTIVAINF[[Nº CAMIÓN]:[Nº CAMIÓN]],$C5,BDCORRECTIVAINF[[Fecha entrada]:[Fecha entrada]],"&gt;=" &amp;$M$2,BDCORRECTIVAINF[[Fecha Fin]:[Fecha Fin]],"&lt;="&amp;$M$3)=0,"",SUMIFS(BDCORRECTIVAINF[NEUMÁTICO 315/80R22.5],BDCORRECTIVAINF[[Nº CAMIÓN]:[Nº CAMIÓN]],$C5,BDCORRECTIVAINF[[Fecha entrada]:[Fecha entrada]],"&gt;=" &amp;$M$2,BDCORRECTIVAINF[[Fecha Fin]:[Fecha Fin]],"&lt;="&amp;$M$3)&amp;" uds "&amp;BDCORRECTIVAINF[[#Headers],[NEUMÁTICO 315/80R22.5]]&amp;", ")</f>
        <v/>
      </c>
      <c r="BN5" s="467" t="str">
        <f>+IF(SUMIFS(BDCORRECTIVAINF[NEUMÁTICO 7.5R16 CON CAMARA  ],BDCORRECTIVAINF[[Nº CAMIÓN]:[Nº CAMIÓN]],$C5,BDCORRECTIVAINF[[Fecha entrada]:[Fecha entrada]],"&gt;=" &amp;$M$2,BDCORRECTIVAINF[[Fecha Fin]:[Fecha Fin]],"&lt;="&amp;$M$3)=0,"",SUMIFS(BDCORRECTIVAINF[NEUMÁTICO 7.5R16 CON CAMARA  ],BDCORRECTIVAINF[[Nº CAMIÓN]:[Nº CAMIÓN]],$C5,BDCORRECTIVAINF[[Fecha entrada]:[Fecha entrada]],"&gt;=" &amp;$M$2,BDCORRECTIVAINF[[Fecha Fin]:[Fecha Fin]],"&lt;="&amp;$M$3)&amp;" uds "&amp;BDCORRECTIVAINF[[#Headers],[NEUMÁTICO 7.5R16 CON CAMARA  ]]&amp;", ")</f>
        <v/>
      </c>
      <c r="BO5" s="467" t="str">
        <f>+IF(SUMIFS(BDCORRECTIVAINF[Parche],BDCORRECTIVAINF[[Nº CAMIÓN]:[Nº CAMIÓN]],$C5,BDCORRECTIVAINF[[Fecha entrada]:[Fecha entrada]],"&gt;=" &amp;$M$2,BDCORRECTIVAINF[[Fecha Fin]:[Fecha Fin]],"&lt;="&amp;$M$3)=0,"",SUMIFS(BDCORRECTIVAINF[Parche],BDCORRECTIVAINF[[Nº CAMIÓN]:[Nº CAMIÓN]],$C5,BDCORRECTIVAINF[[Fecha entrada]:[Fecha entrada]],"&gt;=" &amp;$M$2,BDCORRECTIVAINF[[Fecha Fin]:[Fecha Fin]],"&lt;="&amp;$M$3)&amp;" uds "&amp;BDCORRECTIVAINF[[#Headers],[Parche]]&amp;", ")</f>
        <v xml:space="preserve">3 uds Parche, </v>
      </c>
      <c r="BP5" s="467" t="str">
        <f>+IF(SUMIFS(BDCORRECTIVAINF[Pasta],BDCORRECTIVAINF[[Nº CAMIÓN]:[Nº CAMIÓN]],$C5,BDCORRECTIVAINF[[Fecha entrada]:[Fecha entrada]],"&gt;=" &amp;$M$2,BDCORRECTIVAINF[[Fecha Fin]:[Fecha Fin]],"&lt;="&amp;$M$3)=0,"",SUMIFS(BDCORRECTIVAINF[Pasta],BDCORRECTIVAINF[[Nº CAMIÓN]:[Nº CAMIÓN]],$C5,BDCORRECTIVAINF[[Fecha entrada]:[Fecha entrada]],"&gt;=" &amp;$M$2,BDCORRECTIVAINF[[Fecha Fin]:[Fecha Fin]],"&lt;="&amp;$M$3)&amp;" uds "&amp;BDCORRECTIVAINF[[#Headers],[Pasta]]&amp;", ")</f>
        <v xml:space="preserve">3 uds Pasta, </v>
      </c>
      <c r="BQ5" s="467" t="str">
        <f>+IF(SUMIFS(BDCORRECTIVAINF[BATERIA 12V 100AH],BDCORRECTIVAINF[[Nº CAMIÓN]:[Nº CAMIÓN]],$C5,BDCORRECTIVAINF[[Fecha entrada]:[Fecha entrada]],"&gt;=" &amp;$M$2,BDCORRECTIVAINF[[Fecha Fin]:[Fecha Fin]],"&lt;="&amp;$M$3)=0,"",SUMIFS(BDCORRECTIVAINF[BATERIA 12V 100AH],BDCORRECTIVAINF[[Nº CAMIÓN]:[Nº CAMIÓN]],$C5,BDCORRECTIVAINF[[Fecha entrada]:[Fecha entrada]],"&gt;=" &amp;$M$2,BDCORRECTIVAINF[[Fecha Fin]:[Fecha Fin]],"&lt;="&amp;$M$3)&amp;" uds "&amp;BDCORRECTIVAINF[[#Headers],[BATERIA 12V 100AH]]&amp;", ")</f>
        <v/>
      </c>
      <c r="BR5" s="467" t="str">
        <f>+IF(SUMIFS(BDCORRECTIVAINF[BATERIA 12V 120AH],BDCORRECTIVAINF[[Nº CAMIÓN]:[Nº CAMIÓN]],$C5,BDCORRECTIVAINF[[Fecha entrada]:[Fecha entrada]],"&gt;=" &amp;$M$2,BDCORRECTIVAINF[[Fecha Fin]:[Fecha Fin]],"&lt;="&amp;$M$3)=0,"",SUMIFS(BDCORRECTIVAINF[BATERIA 12V 120AH],BDCORRECTIVAINF[[Nº CAMIÓN]:[Nº CAMIÓN]],$C5,BDCORRECTIVAINF[[Fecha entrada]:[Fecha entrada]],"&gt;=" &amp;$M$2,BDCORRECTIVAINF[[Fecha Fin]:[Fecha Fin]],"&lt;="&amp;$M$3)&amp;" uds "&amp;BDCORRECTIVAINF[[#Headers],[BATERIA 12V 120AH]]&amp;", ")</f>
        <v xml:space="preserve">2 uds BATERIA 12V 120AH, </v>
      </c>
      <c r="BS5" s="467" t="str">
        <f>+IF(SUMIFS(BDCORRECTIVAINF[[BATERIA 12V 70AH ]],BDCORRECTIVAINF[[Nº CAMIÓN]:[Nº CAMIÓN]],$C5,BDCORRECTIVAINF[[Fecha entrada]:[Fecha entrada]],"&gt;=" &amp;$M$2,BDCORRECTIVAINF[[Fecha Fin]:[Fecha Fin]],"&lt;="&amp;$M$3)=0,"",SUMIFS(BDCORRECTIVAINF[[BATERIA 12V 70AH ]],BDCORRECTIVAINF[[Nº CAMIÓN]:[Nº CAMIÓN]],$C5,BDCORRECTIVAINF[[Fecha entrada]:[Fecha entrada]],"&gt;=" &amp;$M$2,BDCORRECTIVAINF[[Fecha Fin]:[Fecha Fin]],"&lt;="&amp;$M$3)&amp;" uds "&amp;BDCORRECTIVAINF[[#Headers],[BATERIA 12V 70AH ]]&amp;", ")</f>
        <v/>
      </c>
      <c r="BT5" s="467" t="str">
        <f>+IF(SUMIFS(BDCORRECTIVAINF[[BATERIA 12V 77AH ]],BDCORRECTIVAINF[[Nº CAMIÓN]:[Nº CAMIÓN]],$C5,BDCORRECTIVAINF[[Fecha entrada]:[Fecha entrada]],"&gt;=" &amp;$M$2,BDCORRECTIVAINF[[Fecha Fin]:[Fecha Fin]],"&lt;="&amp;$M$3)=0,"",SUMIFS(BDCORRECTIVAINF[[BATERIA 12V 77AH ]],BDCORRECTIVAINF[[Nº CAMIÓN]:[Nº CAMIÓN]],$C5,BDCORRECTIVAINF[[Fecha entrada]:[Fecha entrada]],"&gt;=" &amp;$M$2,BDCORRECTIVAINF[[Fecha Fin]:[Fecha Fin]],"&lt;="&amp;$M$3)&amp;" uds "&amp;BDCORRECTIVAINF[[#Headers],[BATERIA 12V 77AH ]]&amp;", ")</f>
        <v/>
      </c>
      <c r="BU5" s="467" t="str">
        <f>+IF(SUMIFS(BDCORRECTIVAINF[Manguera amarilla 60D],BDCORRECTIVAINF[[Nº CAMIÓN]:[Nº CAMIÓN]],$C5,BDCORRECTIVAINF[[Fecha entrada]:[Fecha entrada]],"&gt;=" &amp;$M$2,BDCORRECTIVAINF[[Fecha Fin]:[Fecha Fin]],"&lt;="&amp;$M$3)=0,"",SUMIFS(BDCORRECTIVAINF[Manguera amarilla 60D],BDCORRECTIVAINF[[Nº CAMIÓN]:[Nº CAMIÓN]],$C5,BDCORRECTIVAINF[[Fecha entrada]:[Fecha entrada]],"&gt;=" &amp;$M$2,BDCORRECTIVAINF[[Fecha Fin]:[Fecha Fin]],"&lt;="&amp;$M$3)&amp;" m "&amp;BDCORRECTIVAINF[[#Headers],[Manguera amarilla 60D]]&amp;", ")</f>
        <v/>
      </c>
      <c r="BV5" s="467" t="str">
        <f>+IF(SUMIFS(BDCORRECTIVAINF[Manguera amarilla 80D],BDCORRECTIVAINF[[Nº CAMIÓN]:[Nº CAMIÓN]],$C5,BDCORRECTIVAINF[[Fecha entrada]:[Fecha entrada]],"&gt;=" &amp;$M$2,BDCORRECTIVAINF[[Fecha Fin]:[Fecha Fin]],"&lt;="&amp;$M$3)=0,"",SUMIFS(BDCORRECTIVAINF[Manguera amarilla 80D],BDCORRECTIVAINF[[Nº CAMIÓN]:[Nº CAMIÓN]],$C5,BDCORRECTIVAINF[[Fecha entrada]:[Fecha entrada]],"&gt;=" &amp;$M$2,BDCORRECTIVAINF[[Fecha Fin]:[Fecha Fin]],"&lt;="&amp;$M$3)&amp;" m "&amp;BDCORRECTIVAINF[[#Headers],[Manguera amarilla 80D]]&amp;", ")</f>
        <v/>
      </c>
      <c r="BW5" s="467" t="str">
        <f>+IF(SUMIFS(BDCORRECTIVAINF[Manguera azul 60D],BDCORRECTIVAINF[[Nº CAMIÓN]:[Nº CAMIÓN]],$C5,BDCORRECTIVAINF[[Fecha entrada]:[Fecha entrada]],"&gt;=" &amp;$M$2,BDCORRECTIVAINF[[Fecha Fin]:[Fecha Fin]],"&lt;="&amp;$M$3)=0,"",SUMIFS(BDCORRECTIVAINF[Manguera azul 60D],BDCORRECTIVAINF[[Nº CAMIÓN]:[Nº CAMIÓN]],$C5,BDCORRECTIVAINF[[Fecha entrada]:[Fecha entrada]],"&gt;=" &amp;$M$2,BDCORRECTIVAINF[[Fecha Fin]:[Fecha Fin]],"&lt;="&amp;$M$3)&amp;" m "&amp;BDCORRECTIVAINF[[#Headers],[Manguera azul 60D]]&amp;", ")</f>
        <v/>
      </c>
      <c r="BX5" s="467" t="str">
        <f>+IF(SUMIFS(BDCORRECTIVAINF[Manguera azul 80D],BDCORRECTIVAINF[[Nº CAMIÓN]:[Nº CAMIÓN]],$C5,BDCORRECTIVAINF[[Fecha entrada]:[Fecha entrada]],"&gt;=" &amp;$M$2,BDCORRECTIVAINF[[Fecha Fin]:[Fecha Fin]],"&lt;="&amp;$M$3)=0,"",SUMIFS(BDCORRECTIVAINF[Manguera azul 80D],BDCORRECTIVAINF[[Nº CAMIÓN]:[Nº CAMIÓN]],$C5,BDCORRECTIVAINF[[Fecha entrada]:[Fecha entrada]],"&gt;=" &amp;$M$2,BDCORRECTIVAINF[[Fecha Fin]:[Fecha Fin]],"&lt;="&amp;$M$3)&amp;" m "&amp;BDCORRECTIVAINF[[#Headers],[Manguera azul 80D]]&amp;", ")</f>
        <v/>
      </c>
      <c r="BY5" s="467" t="str">
        <f>+IF(SUMIFS(BDCORRECTIVAINF[Bomba Embrague],BDCORRECTIVAINF[[Nº CAMIÓN]:[Nº CAMIÓN]],$C5,BDCORRECTIVAINF[[Fecha entrada]:[Fecha entrada]],"&gt;=" &amp;$M$2,BDCORRECTIVAINF[[Fecha Fin]:[Fecha Fin]],"&lt;="&amp;$M$3)=0,"",SUMIFS(BDCORRECTIVAINF[Bomba Embrague],BDCORRECTIVAINF[[Nº CAMIÓN]:[Nº CAMIÓN]],$C5,BDCORRECTIVAINF[[Fecha entrada]:[Fecha entrada]],"&gt;=" &amp;$M$2,BDCORRECTIVAINF[[Fecha Fin]:[Fecha Fin]],"&lt;="&amp;$M$3)&amp;" uds "&amp;BDCORRECTIVAINF[[#Headers],[Bomba Embrague]]&amp;", ")</f>
        <v/>
      </c>
      <c r="BZ5" s="467" t="str">
        <f>+IF(SUMIFS(BDCORRECTIVAINF[Compresor],BDCORRECTIVAINF[[Nº CAMIÓN]:[Nº CAMIÓN]],$C5,BDCORRECTIVAINF[[Fecha entrada]:[Fecha entrada]],"&gt;=" &amp;$M$2,BDCORRECTIVAINF[[Fecha Fin]:[Fecha Fin]],"&lt;="&amp;$M$3)=0,"",SUMIFS(BDCORRECTIVAINF[Compresor],BDCORRECTIVAINF[[Nº CAMIÓN]:[Nº CAMIÓN]],$C5,BDCORRECTIVAINF[[Fecha entrada]:[Fecha entrada]],"&gt;=" &amp;$M$2,BDCORRECTIVAINF[[Fecha Fin]:[Fecha Fin]],"&lt;="&amp;$M$3)&amp;" uds "&amp;BDCORRECTIVAINF[[#Headers],[Compresor]]&amp;", ")</f>
        <v/>
      </c>
      <c r="CA5" s="467" t="str">
        <f>+IF(SUMIFS(BDCORRECTIVAINF[Disco Embrague],BDCORRECTIVAINF[[Nº CAMIÓN]:[Nº CAMIÓN]],$C5,BDCORRECTIVAINF[[Fecha entrada]:[Fecha entrada]],"&gt;=" &amp;$M$2,BDCORRECTIVAINF[[Fecha Fin]:[Fecha Fin]],"&lt;="&amp;$M$3)=0,"",SUMIFS(BDCORRECTIVAINF[Disco Embrague],BDCORRECTIVAINF[[Nº CAMIÓN]:[Nº CAMIÓN]],$C5,BDCORRECTIVAINF[[Fecha entrada]:[Fecha entrada]],"&gt;=" &amp;$M$2,BDCORRECTIVAINF[[Fecha Fin]:[Fecha Fin]],"&lt;="&amp;$M$3)&amp;" uds "&amp;BDCORRECTIVAINF[[#Headers],[Disco Embrague]]&amp;", ")</f>
        <v/>
      </c>
      <c r="CB5" s="467" t="str">
        <f>+IF(SUMIFS(BDCORRECTIVAINF[Empalme],BDCORRECTIVAINF[[Nº CAMIÓN]:[Nº CAMIÓN]],$C5,BDCORRECTIVAINF[[Fecha entrada]:[Fecha entrada]],"&gt;=" &amp;$M$2,BDCORRECTIVAINF[[Fecha Fin]:[Fecha Fin]],"&lt;="&amp;$M$3)=0,"",SUMIFS(BDCORRECTIVAINF[Empalme],BDCORRECTIVAINF[[Nº CAMIÓN]:[Nº CAMIÓN]],$C5,BDCORRECTIVAINF[[Fecha entrada]:[Fecha entrada]],"&gt;=" &amp;$M$2,BDCORRECTIVAINF[[Fecha Fin]:[Fecha Fin]],"&lt;="&amp;$M$3)&amp;" uds "&amp;BDCORRECTIVAINF[[#Headers],[Empalme]]&amp;", ")</f>
        <v/>
      </c>
      <c r="CC5" s="467" t="str">
        <f>+IF(SUMIFS(BDCORRECTIVAINF[Filtro Secador],BDCORRECTIVAINF[[Nº CAMIÓN]:[Nº CAMIÓN]],$C5,BDCORRECTIVAINF[[Fecha entrada]:[Fecha entrada]],"&gt;=" &amp;$M$2,BDCORRECTIVAINF[[Fecha Fin]:[Fecha Fin]],"&lt;="&amp;$M$3)=0,"",SUMIFS(BDCORRECTIVAINF[Filtro Secador],BDCORRECTIVAINF[[Nº CAMIÓN]:[Nº CAMIÓN]],$C5,BDCORRECTIVAINF[[Fecha entrada]:[Fecha entrada]],"&gt;=" &amp;$M$2,BDCORRECTIVAINF[[Fecha Fin]:[Fecha Fin]],"&lt;="&amp;$M$3)&amp;" uds "&amp;BDCORRECTIVAINF[[#Headers],[Filtro Secador]]&amp;", ")</f>
        <v/>
      </c>
      <c r="CD5" s="467" t="str">
        <f>+IF(SUMIFS(BDCORRECTIVAINF[Pulmon Freno],BDCORRECTIVAINF[[Nº CAMIÓN]:[Nº CAMIÓN]],$C5,BDCORRECTIVAINF[[Fecha entrada]:[Fecha entrada]],"&gt;=" &amp;$M$2,BDCORRECTIVAINF[[Fecha Fin]:[Fecha Fin]],"&lt;="&amp;$M$3)=0,"",SUMIFS(BDCORRECTIVAINF[Pulmon Freno],BDCORRECTIVAINF[[Nº CAMIÓN]:[Nº CAMIÓN]],$C5,BDCORRECTIVAINF[[Fecha entrada]:[Fecha entrada]],"&gt;=" &amp;$M$2,BDCORRECTIVAINF[[Fecha Fin]:[Fecha Fin]],"&lt;="&amp;$M$3)&amp;" uds "&amp;BDCORRECTIVAINF[[#Headers],[Pulmon Freno]]&amp;", ")</f>
        <v/>
      </c>
      <c r="CE5" s="467" t="str">
        <f>+IF(SUMIFS(BDCORRECTIVAINF[Servoembrague],BDCORRECTIVAINF[[Nº CAMIÓN]:[Nº CAMIÓN]],$C5,BDCORRECTIVAINF[[Fecha entrada]:[Fecha entrada]],"&gt;=" &amp;$M$2,BDCORRECTIVAINF[[Fecha Fin]:[Fecha Fin]],"&lt;="&amp;$M$3)=0,"",SUMIFS(BDCORRECTIVAINF[Servoembrague],BDCORRECTIVAINF[[Nº CAMIÓN]:[Nº CAMIÓN]],$C5,BDCORRECTIVAINF[[Fecha entrada]:[Fecha entrada]],"&gt;=" &amp;$M$2,BDCORRECTIVAINF[[Fecha Fin]:[Fecha Fin]],"&lt;="&amp;$M$3)&amp;" uds "&amp;BDCORRECTIVAINF[[#Headers],[Servoembrague]]&amp;", ")</f>
        <v/>
      </c>
      <c r="CF5" s="467" t="str">
        <f>+IF(SUMIFS(BDCORRECTIVAINF[Tubo Hidraulico],BDCORRECTIVAINF[[Nº CAMIÓN]:[Nº CAMIÓN]],$C5,BDCORRECTIVAINF[[Fecha entrada]:[Fecha entrada]],"&gt;=" &amp;$M$2,BDCORRECTIVAINF[[Fecha Fin]:[Fecha Fin]],"&lt;="&amp;$M$3)=0,"",SUMIFS(BDCORRECTIVAINF[Tubo Hidraulico],BDCORRECTIVAINF[[Nº CAMIÓN]:[Nº CAMIÓN]],$C5,BDCORRECTIVAINF[[Fecha entrada]:[Fecha entrada]],"&gt;=" &amp;$M$2,BDCORRECTIVAINF[[Fecha Fin]:[Fecha Fin]],"&lt;="&amp;$M$3)&amp;" uds "&amp;BDCORRECTIVAINF[[#Headers],[Tubo Hidraulico]]&amp;", ")</f>
        <v/>
      </c>
      <c r="CG5" s="467" t="str">
        <f>+IF(SUMIFS(BDCORRECTIVAINF[Valvula 4 vias],BDCORRECTIVAINF[[Nº CAMIÓN]:[Nº CAMIÓN]],$C5,BDCORRECTIVAINF[[Fecha entrada]:[Fecha entrada]],"&gt;=" &amp;$M$2,BDCORRECTIVAINF[[Fecha Fin]:[Fecha Fin]],"&lt;="&amp;$M$3)=0,"",SUMIFS(BDCORRECTIVAINF[Valvula 4 vias],BDCORRECTIVAINF[[Nº CAMIÓN]:[Nº CAMIÓN]],$C5,BDCORRECTIVAINF[[Fecha entrada]:[Fecha entrada]],"&gt;=" &amp;$M$2,BDCORRECTIVAINF[[Fecha Fin]:[Fecha Fin]],"&lt;="&amp;$M$3)&amp;" uds "&amp;BDCORRECTIVAINF[[#Headers],[Valvula 4 vias]]&amp;", ")</f>
        <v/>
      </c>
      <c r="CH5" s="467" t="str">
        <f>+IF(SUMIFS(BDCORRECTIVAINF[Valvula Freno],BDCORRECTIVAINF[[Nº CAMIÓN]:[Nº CAMIÓN]],$C5,BDCORRECTIVAINF[[Fecha entrada]:[Fecha entrada]],"&gt;=" &amp;$M$2,BDCORRECTIVAINF[[Fecha Fin]:[Fecha Fin]],"&lt;="&amp;$M$3)=0,"",SUMIFS(BDCORRECTIVAINF[Valvula Freno],BDCORRECTIVAINF[[Nº CAMIÓN]:[Nº CAMIÓN]],$C5,BDCORRECTIVAINF[[Fecha entrada]:[Fecha entrada]],"&gt;=" &amp;$M$2,BDCORRECTIVAINF[[Fecha Fin]:[Fecha Fin]],"&lt;="&amp;$M$3)&amp;" uds "&amp;BDCORRECTIVAINF[[#Headers],[Valvula Freno]]&amp;", ")</f>
        <v/>
      </c>
      <c r="CI5" s="467" t="str">
        <f>+IF(SUMIFS(BDCORRECTIVAINF[Valvula Secadora],BDCORRECTIVAINF[[Nº CAMIÓN]:[Nº CAMIÓN]],$C5,BDCORRECTIVAINF[[Fecha entrada]:[Fecha entrada]],"&gt;=" &amp;$M$2,BDCORRECTIVAINF[[Fecha Fin]:[Fecha Fin]],"&lt;="&amp;$M$3)=0,"",SUMIFS(BDCORRECTIVAINF[Valvula Secadora],BDCORRECTIVAINF[[Nº CAMIÓN]:[Nº CAMIÓN]],$C5,BDCORRECTIVAINF[[Fecha entrada]:[Fecha entrada]],"&gt;=" &amp;$M$2,BDCORRECTIVAINF[[Fecha Fin]:[Fecha Fin]],"&lt;="&amp;$M$3)&amp;" uds "&amp;BDCORRECTIVAINF[[#Headers],[Valvula Secadora]]&amp;", ")</f>
        <v xml:space="preserve">1 uds Valvula Secadora, </v>
      </c>
      <c r="CJ5" s="467" t="str">
        <f>+IF(SUMIFS(BDCORRECTIVAINF[Correas],BDCORRECTIVAINF[[Nº CAMIÓN]:[Nº CAMIÓN]],$C5,BDCORRECTIVAINF[[Fecha entrada]:[Fecha entrada]],"&gt;=" &amp;$M$2,BDCORRECTIVAINF[[Fecha Fin]:[Fecha Fin]],"&lt;="&amp;$M$3)=0,"",SUMIFS(BDCORRECTIVAINF[Correas],BDCORRECTIVAINF[[Nº CAMIÓN]:[Nº CAMIÓN]],$C5,BDCORRECTIVAINF[[Fecha entrada]:[Fecha entrada]],"&gt;=" &amp;$M$2,BDCORRECTIVAINF[[Fecha Fin]:[Fecha Fin]],"&lt;="&amp;$M$3)&amp;" uds "&amp;BDCORRECTIVAINF[[#Headers],[Correas]]&amp;", ")</f>
        <v/>
      </c>
    </row>
    <row r="6" spans="1:93" ht="51.75" customHeight="1" x14ac:dyDescent="0.2">
      <c r="A6" s="571"/>
      <c r="B6" s="218" t="s">
        <v>73</v>
      </c>
      <c r="C6" s="289" t="s">
        <v>46</v>
      </c>
      <c r="D6" s="358">
        <v>559917</v>
      </c>
      <c r="E6" s="358">
        <f>+SUMIFS(BDCORRECTIVA[Chasis],BDCORRECTIVA[[Nº CAMIÓN]:[Nº CAMIÓN]],$C6,BDCORRECTIVA[[Fecha entrada]:[Fecha entrada]],"&gt;=" &amp;$M$2,BDCORRECTIVA[[Fecha Fin]:[Fecha Fin]],"&lt;="&amp;$M$3)</f>
        <v>0</v>
      </c>
      <c r="F6" s="358">
        <f>+SUMIFS(BDCORRECTIVA[Carrocería],BDCORRECTIVA[[Nº CAMIÓN]:[Nº CAMIÓN]],$C6,BDCORRECTIVA[[Fecha entrada]:[Fecha entrada]],"&gt;=" &amp;$M$2,BDCORRECTIVA[[Fecha Fin]:[Fecha Fin]],"&lt;="&amp;$M$3)</f>
        <v>0</v>
      </c>
      <c r="G6" s="358">
        <f>+SUMIFS(BDCORRECTIVA[Ruedas],BDCORRECTIVA[[Nº CAMIÓN]:[Nº CAMIÓN]],$C6,BDCORRECTIVA[[Fecha entrada]:[Fecha entrada]],"&gt;=" &amp;$M$2,BDCORRECTIVA[[Fecha Fin]:[Fecha Fin]],"&lt;="&amp;$M$3)</f>
        <v>1</v>
      </c>
      <c r="H6" s="358">
        <f>+SUMIFS(BDCORRECTIVA[Mecanica],BDCORRECTIVA[[Nº CAMIÓN]:[Nº CAMIÓN]],$C6,BDCORRECTIVA[[Fecha entrada]:[Fecha entrada]],"&gt;=" &amp;$M$2,BDCORRECTIVA[[Fecha Fin]:[Fecha Fin]],"&lt;="&amp;$M$3)</f>
        <v>2</v>
      </c>
      <c r="I6" s="358">
        <f>+SUMIFS(BDCORRECTIVA[Elec, vehiculos],BDCORRECTIVA[[Nº CAMIÓN]:[Nº CAMIÓN]],$C6,BDCORRECTIVA[[Fecha entrada]:[Fecha entrada]],"&gt;=" &amp;$M$2,BDCORRECTIVA[[Fecha Fin]:[Fecha Fin]],"&lt;="&amp;$M$3)</f>
        <v>0</v>
      </c>
      <c r="J6" s="358">
        <f>+SUM(E6:I6)</f>
        <v>3</v>
      </c>
      <c r="K6" s="383" t="str">
        <f>+IF(COUNTIFS(BDCORRECTIVA[Tall/Rep],AUSERD,BDCORRECTIVA[Nº CAMIÓN],$C6,BDCORRECTIVA[[Fecha entrada]:[Fecha entrada]],"&gt;=" &amp;$M$2,BDCORRECTIVA[[Fecha Fin]:[Fecha Fin]],"&lt;="&amp;$M$3)=0,"",COUNTIFS(BDCORRECTIVA[Tall/Rep],AUSERD,BDCORRECTIVA[Nº CAMIÓN],$C6,BDCORRECTIVA[[Fecha entrada]:[Fecha entrada]],"&gt;=" &amp;$M$2,BDCORRECTIVA[[Fecha Fin]:[Fecha Fin]],"&lt;="&amp;$M$3)&amp;" "&amp;AUSERD&amp;", ")&amp;IF(COUNTIFS(BDCORRECTIVA[Tall/Rep],AAIUN,BDCORRECTIVA[Nº CAMIÓN],$C6,BDCORRECTIVA[[Fecha entrada]:[Fecha entrada]],"&gt;=" &amp;$M$2,BDCORRECTIVA[[Fecha Fin]:[Fecha Fin]],"&lt;="&amp;$M$3)=0,"",COUNTIFS(BDCORRECTIVA[Tall/Rep],AAIUN,BDCORRECTIVA[Nº CAMIÓN],$C6,BDCORRECTIVA[[Fecha entrada]:[Fecha entrada]],"&gt;=" &amp;$M$2,BDCORRECTIVA[[Fecha Fin]:[Fecha Fin]],"&lt;="&amp;$M$3)&amp;" "&amp;AAIUN&amp;", ")&amp;IF(COUNTIFS(BDCORRECTIVA[Tall/Rep],BOUJDUR,BDCORRECTIVA[Nº CAMIÓN],$C6,BDCORRECTIVA[[Fecha entrada]:[Fecha entrada]],"&gt;=" &amp;$M$2,BDCORRECTIVA[[Fecha Fin]:[Fecha Fin]],"&lt;="&amp;$M$3)=0,"",COUNTIFS(BDCORRECTIVA[Tall/Rep],BOUJDUR,BDCORRECTIVA[Nº CAMIÓN],$C6,BDCORRECTIVA[[Fecha entrada]:[Fecha entrada]],"&gt;=" &amp;$M$2,BDCORRECTIVA[[Fecha Fin]:[Fecha Fin]],"&lt;="&amp;$M$3)&amp;" "&amp;BOUJDUR&amp;", ")&amp;IF(COUNTIFS(BDCORRECTIVA[Tall/Rep],ATC,BDCORRECTIVA[Nº CAMIÓN],$C6,BDCORRECTIVA[[Fecha entrada]:[Fecha entrada]],"&gt;=" &amp;$M$2,BDCORRECTIVA[[Fecha Fin]:[Fecha Fin]],"&lt;="&amp;$M$3)=0,"",COUNTIFS(BDCORRECTIVA[Tall/Rep],ATC,BDCORRECTIVA[Nº CAMIÓN],$C6,BDCORRECTIVA[[Fecha entrada]:[Fecha entrada]],"&gt;=" &amp;$M$2,BDCORRECTIVA[[Fecha Fin]:[Fecha Fin]],"&lt;="&amp;$M$3)&amp;" "&amp;ATC&amp;", ")&amp;IF(COUNTIFS(BDCORRECTIVA[Tall/Rep],SMARA,BDCORRECTIVA[Nº CAMIÓN],$C6,BDCORRECTIVA[[Fecha entrada]:[Fecha entrada]],"&gt;=" &amp;$M$2,BDCORRECTIVA[[Fecha Fin]:[Fecha Fin]],"&lt;="&amp;$M$3)=0,"",COUNTIFS(BDCORRECTIVA[Tall/Rep],SMARA,BDCORRECTIVA[Nº CAMIÓN],$C6,BDCORRECTIVA[[Fecha entrada]:[Fecha entrada]],"&gt;=" &amp;$M$2,BDCORRECTIVA[[Fecha Fin]:[Fecha Fin]],"&lt;="&amp;$M$3)&amp;" "&amp;SMARA&amp;", ")&amp;IF(COUNTIFS(BDCORRECTIVA[Tall/Rep],DAJLA,BDCORRECTIVA[Nº CAMIÓN],$C6,BDCORRECTIVA[[Fecha entrada]:[Fecha entrada]],"&gt;=" &amp;$M$2,BDCORRECTIVA[[Fecha Fin]:[Fecha Fin]],"&lt;="&amp;$M$3)=0,"",COUNTIFS(BDCORRECTIVA[Tall/Rep],DAJLA,BDCORRECTIVA[Nº CAMIÓN],$C6,BDCORRECTIVA[[Fecha entrada]:[Fecha entrada]],"&gt;=" &amp;$M$2,BDCORRECTIVA[[Fecha Fin]:[Fecha Fin]],"&lt;="&amp;$M$3)&amp;" "&amp;DAJLA&amp;", ")&amp;IF(COUNTIFS(BDCORRECTIVA[Tall/Rep],TRANSPORT,BDCORRECTIVA[Nº CAMIÓN],$C6,BDCORRECTIVA[[Fecha entrada]:[Fecha entrada]],"&gt;=" &amp;$M$2,BDCORRECTIVA[[Fecha Fin]:[Fecha Fin]],"&lt;="&amp;$M$3)=0,"",COUNTIFS(BDCORRECTIVA[Tall/Rep],TRANSPORT,BDCORRECTIVA[Nº CAMIÓN],$C6,BDCORRECTIVA[[Fecha entrada]:[Fecha entrada]],"&gt;=" &amp;$M$2,BDCORRECTIVA[[Fecha Fin]:[Fecha Fin]],"&lt;="&amp;$M$3)&amp;" "&amp;TRANSPORT&amp;", ")</f>
        <v xml:space="preserve">2 TR AAIUN, 1 TR SMARA, </v>
      </c>
      <c r="L6" s="515" t="str">
        <f t="shared" ref="L6:L65" si="0">+CONCATENATE(AF6,AG6,AH6,AI6,AJ6,AK6,AL6,AM6,AN6,AO6,AP6,AQ6,AR6,AS6,AT6,AU6,AV6,AW6,AX6,AY6,AZ6,BA6,BB6,BC6,BD6,BE6,BF6,BG6,BH6,BI6,BJ6,BK6,BL6,BM6,BN6,BO6,BP6,BQ6,BR6,BS6,BT6,BU6,BV6,BW6,BX6,BY6,BZ6,CA6,CB6,CC6,CD6,CE6,CF6,CG6,CH6,CI6,CJ6)</f>
        <v xml:space="preserve">1 uds Parche, 1 uds Pasta, 1 uds Tubo Hidraulico, </v>
      </c>
      <c r="M6" s="470">
        <f>+IF(SUMIFS(BDCORRECTIVAINF[Coste TOTAL],BDCORRECTIVAINF[[Nº CAMIÓN]:[Nº CAMIÓN]],$C6,BDCORRECTIVAINF[[Fecha entrada]:[Fecha entrada]],"&gt;=" &amp;$M$2,BDCORRECTIVAINF[[Fecha Fin]:[Fecha Fin]],"&lt;="&amp;$M$3)=0,"",SUMIFS(BDCORRECTIVAINF[Coste TOTAL],BDCORRECTIVAINF[[Nº CAMIÓN]:[Nº CAMIÓN]],$C6,BDCORRECTIVAINF[[Fecha entrada]:[Fecha entrada]],"&gt;=" &amp;$M$2,BDCORRECTIVAINF[[Fecha Fin]:[Fecha Fin]],"&lt;="&amp;$M$3))</f>
        <v>12100</v>
      </c>
      <c r="N6" s="381"/>
      <c r="W6" s="44"/>
      <c r="AF6" s="467" t="str">
        <f>+IF(SUMIFS(BDCORRECTIVAINF[Amortiguador],BDCORRECTIVAINF[[Nº CAMIÓN]:[Nº CAMIÓN]],$C6,BDCORRECTIVAINF[[Fecha entrada]:[Fecha entrada]],"&gt;=" &amp;$M$2,BDCORRECTIVAINF[[Fecha Fin]:[Fecha Fin]],"&lt;="&amp;$M$3)=0,"",SUMIFS(BDCORRECTIVAINF[Amortiguador],BDCORRECTIVAINF[[Nº CAMIÓN]:[Nº CAMIÓN]],$C6,BDCORRECTIVAINF[[Fecha entrada]:[Fecha entrada]],"&gt;=" &amp;$M$2,BDCORRECTIVAINF[[Fecha Fin]:[Fecha Fin]],"&lt;="&amp;$M$3)&amp;" uds "&amp;BDCORRECTIVAINF[[#Headers],[Amortiguador]]&amp;", ")</f>
        <v/>
      </c>
      <c r="AG6" s="467" t="str">
        <f>+IF(SUMIFS(BDCORRECTIVAINF[Cables palanca],BDCORRECTIVAINF[[Nº CAMIÓN]:[Nº CAMIÓN]],$C6,BDCORRECTIVAINF[[Fecha entrada]:[Fecha entrada]],"&gt;=" &amp;$M$2,BDCORRECTIVAINF[[Fecha Fin]:[Fecha Fin]],"&lt;="&amp;$M$3)=0,"",SUMIFS(BDCORRECTIVAINF[Cables palanca],BDCORRECTIVAINF[[Nº CAMIÓN]:[Nº CAMIÓN]],$C6,BDCORRECTIVAINF[[Fecha entrada]:[Fecha entrada]],"&gt;=" &amp;$M$2,BDCORRECTIVAINF[[Fecha Fin]:[Fecha Fin]],"&lt;="&amp;$M$3)&amp;" uds "&amp;BDCORRECTIVAINF[[#Headers],[Cables palanca]]&amp;", ")</f>
        <v/>
      </c>
      <c r="AH6" s="467" t="str">
        <f>+IF(SUMIFS(BDCORRECTIVAINF[Casquillos],BDCORRECTIVAINF[[Nº CAMIÓN]:[Nº CAMIÓN]],$C6,BDCORRECTIVAINF[[Fecha entrada]:[Fecha entrada]],"&gt;=" &amp;$M$2,BDCORRECTIVAINF[[Fecha Fin]:[Fecha Fin]],"&lt;="&amp;$M$3)=0,"",SUMIFS(BDCORRECTIVAINF[Casquillos],BDCORRECTIVAINF[[Nº CAMIÓN]:[Nº CAMIÓN]],$C6,BDCORRECTIVAINF[[Fecha entrada]:[Fecha entrada]],"&gt;=" &amp;$M$2,BDCORRECTIVAINF[[Fecha Fin]:[Fecha Fin]],"&lt;="&amp;$M$3)&amp;" uds "&amp;BDCORRECTIVAINF[[#Headers],[Casquillos]]&amp;", ")</f>
        <v/>
      </c>
      <c r="AI6" s="467" t="str">
        <f>+IF(SUMIFS(BDCORRECTIVAINF[Esparragos],BDCORRECTIVAINF[[Nº CAMIÓN]:[Nº CAMIÓN]],$C6,BDCORRECTIVAINF[[Fecha entrada]:[Fecha entrada]],"&gt;=" &amp;$M$2,BDCORRECTIVAINF[[Fecha Fin]:[Fecha Fin]],"&lt;="&amp;$M$3)=0,"",SUMIFS(BDCORRECTIVAINF[Esparragos],BDCORRECTIVAINF[[Nº CAMIÓN]:[Nº CAMIÓN]],$C6,BDCORRECTIVAINF[[Fecha entrada]:[Fecha entrada]],"&gt;=" &amp;$M$2,BDCORRECTIVAINF[[Fecha Fin]:[Fecha Fin]],"&lt;="&amp;$M$3)&amp;" uds "&amp;BDCORRECTIVAINF[[#Headers],[Esparragos]]&amp;", ")</f>
        <v/>
      </c>
      <c r="AJ6" s="467" t="str">
        <f>+IF(SUMIFS(BDCORRECTIVAINF[Neceser palanca],BDCORRECTIVAINF[[Nº CAMIÓN]:[Nº CAMIÓN]],$C6,BDCORRECTIVAINF[[Fecha entrada]:[Fecha entrada]],"&gt;=" &amp;$M$2,BDCORRECTIVAINF[[Fecha Fin]:[Fecha Fin]],"&lt;="&amp;$M$3)=0,"",SUMIFS(BDCORRECTIVAINF[Neceser palanca],BDCORRECTIVAINF[[Nº CAMIÓN]:[Nº CAMIÓN]],$C6,BDCORRECTIVAINF[[Fecha entrada]:[Fecha entrada]],"&gt;=" &amp;$M$2,BDCORRECTIVAINF[[Fecha Fin]:[Fecha Fin]],"&lt;="&amp;$M$3)&amp;" uds "&amp;BDCORRECTIVAINF[[#Headers],[Neceser palanca]]&amp;", ")</f>
        <v/>
      </c>
      <c r="AK6" s="467" t="str">
        <f>+IF(SUMIFS(BDCORRECTIVAINF[Palanca],BDCORRECTIVAINF[[Nº CAMIÓN]:[Nº CAMIÓN]],$C6,BDCORRECTIVAINF[[Fecha entrada]:[Fecha entrada]],"&gt;=" &amp;$M$2,BDCORRECTIVAINF[[Fecha Fin]:[Fecha Fin]],"&lt;="&amp;$M$3)=0,"",SUMIFS(BDCORRECTIVAINF[Palanca],BDCORRECTIVAINF[[Nº CAMIÓN]:[Nº CAMIÓN]],$C6,BDCORRECTIVAINF[[Fecha entrada]:[Fecha entrada]],"&gt;=" &amp;$M$2,BDCORRECTIVAINF[[Fecha Fin]:[Fecha Fin]],"&lt;="&amp;$M$3)&amp;" uds "&amp;BDCORRECTIVAINF[[#Headers],[Palanca]]&amp;", ")</f>
        <v/>
      </c>
      <c r="AL6" s="467" t="str">
        <f>+IF(SUMIFS(BDCORRECTIVAINF[Travesaño],BDCORRECTIVAINF[[Nº CAMIÓN]:[Nº CAMIÓN]],$C6,BDCORRECTIVAINF[[Fecha entrada]:[Fecha entrada]],"&gt;=" &amp;$M$2,BDCORRECTIVAINF[[Fecha Fin]:[Fecha Fin]],"&lt;="&amp;$M$3)=0,"",SUMIFS(BDCORRECTIVAINF[Travesaño],BDCORRECTIVAINF[[Nº CAMIÓN]:[Nº CAMIÓN]],$C6,BDCORRECTIVAINF[[Fecha entrada]:[Fecha entrada]],"&gt;=" &amp;$M$2,BDCORRECTIVAINF[[Fecha Fin]:[Fecha Fin]],"&lt;="&amp;$M$3)&amp;" uds "&amp;BDCORRECTIVAINF[[#Headers],[Travesaño]]&amp;", ")</f>
        <v/>
      </c>
      <c r="AM6" s="467" t="str">
        <f>+IF(SUMIFS(BDCORRECTIVAINF[BALLESTA ENTERA D],BDCORRECTIVAINF[[Nº CAMIÓN]:[Nº CAMIÓN]],$C6,BDCORRECTIVAINF[[Fecha entrada]:[Fecha entrada]],"&gt;=" &amp;$M$2,BDCORRECTIVAINF[[Fecha Fin]:[Fecha Fin]],"&lt;="&amp;$M$3)=0,"",SUMIFS(BDCORRECTIVAINF[BALLESTA ENTERA D],BDCORRECTIVAINF[[Nº CAMIÓN]:[Nº CAMIÓN]],$C6,BDCORRECTIVAINF[[Fecha entrada]:[Fecha entrada]],"&gt;=" &amp;$M$2,BDCORRECTIVAINF[[Fecha Fin]:[Fecha Fin]],"&lt;="&amp;$M$3)&amp;" uds "&amp;BDCORRECTIVAINF[[#Headers],[BALLESTA ENTERA D]]&amp;", ")</f>
        <v/>
      </c>
      <c r="AN6" s="467" t="str">
        <f>+IF(SUMIFS(BDCORRECTIVAINF[HOJA MAESTRA D],BDCORRECTIVAINF[[Nº CAMIÓN]:[Nº CAMIÓN]],$C6,BDCORRECTIVAINF[[Fecha entrada]:[Fecha entrada]],"&gt;=" &amp;$M$2,BDCORRECTIVAINF[[Fecha Fin]:[Fecha Fin]],"&lt;="&amp;$M$3)=0,"",SUMIFS(BDCORRECTIVAINF[HOJA MAESTRA D],BDCORRECTIVAINF[[Nº CAMIÓN]:[Nº CAMIÓN]],$C6,BDCORRECTIVAINF[[Fecha entrada]:[Fecha entrada]],"&gt;=" &amp;$M$2,BDCORRECTIVAINF[[Fecha Fin]:[Fecha Fin]],"&lt;="&amp;$M$3)&amp;" uds "&amp;BDCORRECTIVAINF[[#Headers],[HOJA MAESTRA D]]&amp;", ")</f>
        <v/>
      </c>
      <c r="AO6" s="467" t="str">
        <f>+IF(SUMIFS(BDCORRECTIVAINF[1ª HOJA D],BDCORRECTIVAINF[[Nº CAMIÓN]:[Nº CAMIÓN]],$C6,BDCORRECTIVAINF[[Fecha entrada]:[Fecha entrada]],"&gt;=" &amp;$M$2,BDCORRECTIVAINF[[Fecha Fin]:[Fecha Fin]],"&lt;="&amp;$M$3)=0,"",SUMIFS(BDCORRECTIVAINF[1ª HOJA D],BDCORRECTIVAINF[[Nº CAMIÓN]:[Nº CAMIÓN]],$C6,BDCORRECTIVAINF[[Fecha entrada]:[Fecha entrada]],"&gt;=" &amp;$M$2,BDCORRECTIVAINF[[Fecha Fin]:[Fecha Fin]],"&lt;="&amp;$M$3)&amp;" uds "&amp;BDCORRECTIVAINF[[#Headers],[1ª HOJA D]]&amp;", ")</f>
        <v/>
      </c>
      <c r="AP6" s="467" t="str">
        <f>+IF(SUMIFS(BDCORRECTIVAINF[2ª HOJAS D],BDCORRECTIVAINF[[Nº CAMIÓN]:[Nº CAMIÓN]],$C6,BDCORRECTIVAINF[[Fecha entrada]:[Fecha entrada]],"&gt;=" &amp;$M$2,BDCORRECTIVAINF[[Fecha Fin]:[Fecha Fin]],"&lt;="&amp;$M$3)=0,"",SUMIFS(BDCORRECTIVAINF[2ª HOJAS D],BDCORRECTIVAINF[[Nº CAMIÓN]:[Nº CAMIÓN]],$C6,BDCORRECTIVAINF[[Fecha entrada]:[Fecha entrada]],"&gt;=" &amp;$M$2,BDCORRECTIVAINF[[Fecha Fin]:[Fecha Fin]],"&lt;="&amp;$M$3)&amp;" uds "&amp;BDCORRECTIVAINF[[#Headers],[2ª HOJAS D]]&amp;", ")</f>
        <v/>
      </c>
      <c r="AQ6" s="467" t="str">
        <f>+IF(SUMIFS(BDCORRECTIVAINF[3ª HOJAS D],BDCORRECTIVAINF[[Nº CAMIÓN]:[Nº CAMIÓN]],$C6,BDCORRECTIVAINF[[Fecha entrada]:[Fecha entrada]],"&gt;=" &amp;$M$2,BDCORRECTIVAINF[[Fecha Fin]:[Fecha Fin]],"&lt;="&amp;$M$3)=0,"",SUMIFS(BDCORRECTIVAINF[3ª HOJAS D],BDCORRECTIVAINF[[Nº CAMIÓN]:[Nº CAMIÓN]],$C6,BDCORRECTIVAINF[[Fecha entrada]:[Fecha entrada]],"&gt;=" &amp;$M$2,BDCORRECTIVAINF[[Fecha Fin]:[Fecha Fin]],"&lt;="&amp;$M$3)&amp;" uds "&amp;BDCORRECTIVAINF[[#Headers],[3ª HOJAS D]]&amp;", ")</f>
        <v/>
      </c>
      <c r="AR6" s="467" t="str">
        <f>+IF(SUMIFS(BDCORRECTIVAINF[4ª HOJAS D],BDCORRECTIVAINF[[Nº CAMIÓN]:[Nº CAMIÓN]],$C6,BDCORRECTIVAINF[[Fecha entrada]:[Fecha entrada]],"&gt;=" &amp;$M$2,BDCORRECTIVAINF[[Fecha Fin]:[Fecha Fin]],"&lt;="&amp;$M$3)=0,"",SUMIFS(BDCORRECTIVAINF[4ª HOJAS D],BDCORRECTIVAINF[[Nº CAMIÓN]:[Nº CAMIÓN]],$C6,BDCORRECTIVAINF[[Fecha entrada]:[Fecha entrada]],"&gt;=" &amp;$M$2,BDCORRECTIVAINF[[Fecha Fin]:[Fecha Fin]],"&lt;="&amp;$M$3)&amp;" uds "&amp;BDCORRECTIVAINF[[#Headers],[4ª HOJAS D]]&amp;", ")</f>
        <v/>
      </c>
      <c r="AS6" s="467" t="str">
        <f>+IF(SUMIFS(BDCORRECTIVAINF[5ª HOJAS D],BDCORRECTIVAINF[[Nº CAMIÓN]:[Nº CAMIÓN]],$C6,BDCORRECTIVAINF[[Fecha entrada]:[Fecha entrada]],"&gt;=" &amp;$M$2,BDCORRECTIVAINF[[Fecha Fin]:[Fecha Fin]],"&lt;="&amp;$M$3)=0,"",SUMIFS(BDCORRECTIVAINF[5ª HOJAS D],BDCORRECTIVAINF[[Nº CAMIÓN]:[Nº CAMIÓN]],$C6,BDCORRECTIVAINF[[Fecha entrada]:[Fecha entrada]],"&gt;=" &amp;$M$2,BDCORRECTIVAINF[[Fecha Fin]:[Fecha Fin]],"&lt;="&amp;$M$3)&amp;" uds "&amp;BDCORRECTIVAINF[[#Headers],[5ª HOJAS D]]&amp;", ")</f>
        <v/>
      </c>
      <c r="AT6" s="467" t="str">
        <f>+IF(SUMIFS(BDCORRECTIVAINF[BRIDA D],BDCORRECTIVAINF[[Nº CAMIÓN]:[Nº CAMIÓN]],$C6,BDCORRECTIVAINF[[Fecha entrada]:[Fecha entrada]],"&gt;=" &amp;$M$2,BDCORRECTIVAINF[[Fecha Fin]:[Fecha Fin]],"&lt;="&amp;$M$3)=0,"",SUMIFS(BDCORRECTIVAINF[BRIDA D],BDCORRECTIVAINF[[Nº CAMIÓN]:[Nº CAMIÓN]],$C6,BDCORRECTIVAINF[[Fecha entrada]:[Fecha entrada]],"&gt;=" &amp;$M$2,BDCORRECTIVAINF[[Fecha Fin]:[Fecha Fin]],"&lt;="&amp;$M$3)&amp;" uds "&amp;BDCORRECTIVAINF[[#Headers],[BRIDA D]]&amp;", ")</f>
        <v/>
      </c>
      <c r="AU6" s="467" t="str">
        <f>+IF(SUMIFS(BDCORRECTIVAINF[BULÓN D],BDCORRECTIVAINF[[Nº CAMIÓN]:[Nº CAMIÓN]],$C6,BDCORRECTIVAINF[[Fecha entrada]:[Fecha entrada]],"&gt;=" &amp;$M$2,BDCORRECTIVAINF[[Fecha Fin]:[Fecha Fin]],"&lt;="&amp;$M$3)=0,"",SUMIFS(BDCORRECTIVAINF[BULÓN D],BDCORRECTIVAINF[[Nº CAMIÓN]:[Nº CAMIÓN]],$C6,BDCORRECTIVAINF[[Fecha entrada]:[Fecha entrada]],"&gt;=" &amp;$M$2,BDCORRECTIVAINF[[Fecha Fin]:[Fecha Fin]],"&lt;="&amp;$M$3)&amp;" uds "&amp;BDCORRECTIVAINF[[#Headers],[BULÓN D]]&amp;", ")</f>
        <v/>
      </c>
      <c r="AV6" s="467" t="str">
        <f>+IF(SUMIFS(BDCORRECTIVAINF[GEMELA D],BDCORRECTIVAINF[[Nº CAMIÓN]:[Nº CAMIÓN]],$C6,BDCORRECTIVAINF[[Fecha entrada]:[Fecha entrada]],"&gt;=" &amp;$M$2,BDCORRECTIVAINF[[Fecha Fin]:[Fecha Fin]],"&lt;="&amp;$M$3)=0,"",SUMIFS(BDCORRECTIVAINF[GEMELA D],BDCORRECTIVAINF[[Nº CAMIÓN]:[Nº CAMIÓN]],$C6,BDCORRECTIVAINF[[Fecha entrada]:[Fecha entrada]],"&gt;=" &amp;$M$2,BDCORRECTIVAINF[[Fecha Fin]:[Fecha Fin]],"&lt;="&amp;$M$3)&amp;" uds "&amp;BDCORRECTIVAINF[[#Headers],[GEMELA D]]&amp;", ")</f>
        <v/>
      </c>
      <c r="AW6" s="467" t="str">
        <f>+IF(SUMIFS(BDCORRECTIVAINF[BALLESTA ENTERA T],BDCORRECTIVAINF[[Nº CAMIÓN]:[Nº CAMIÓN]],$C6,BDCORRECTIVAINF[[Fecha entrada]:[Fecha entrada]],"&gt;=" &amp;$M$2,BDCORRECTIVAINF[[Fecha Fin]:[Fecha Fin]],"&lt;="&amp;$M$3)=0,"",SUMIFS(BDCORRECTIVAINF[BALLESTA ENTERA T],BDCORRECTIVAINF[[Nº CAMIÓN]:[Nº CAMIÓN]],$C6,BDCORRECTIVAINF[[Fecha entrada]:[Fecha entrada]],"&gt;=" &amp;$M$2,BDCORRECTIVAINF[[Fecha Fin]:[Fecha Fin]],"&lt;="&amp;$M$3)&amp;" uds "&amp;BDCORRECTIVAINF[[#Headers],[BALLESTA ENTERA T]]&amp;", ")</f>
        <v/>
      </c>
      <c r="AX6" s="467" t="str">
        <f>+IF(SUMIFS(BDCORRECTIVAINF[HOJA MAESTRA T],BDCORRECTIVAINF[[Nº CAMIÓN]:[Nº CAMIÓN]],$C6,BDCORRECTIVAINF[[Fecha entrada]:[Fecha entrada]],"&gt;=" &amp;$M$2,BDCORRECTIVAINF[[Fecha Fin]:[Fecha Fin]],"&lt;="&amp;$M$3)=0,"",SUMIFS(BDCORRECTIVAINF[HOJA MAESTRA T],BDCORRECTIVAINF[[Nº CAMIÓN]:[Nº CAMIÓN]],$C6,BDCORRECTIVAINF[[Fecha entrada]:[Fecha entrada]],"&gt;=" &amp;$M$2,BDCORRECTIVAINF[[Fecha Fin]:[Fecha Fin]],"&lt;="&amp;$M$3)&amp;" uds "&amp;BDCORRECTIVAINF[[#Headers],[HOJA MAESTRA T]]&amp;", ")</f>
        <v/>
      </c>
      <c r="AY6" s="467" t="str">
        <f>+IF(SUMIFS(BDCORRECTIVAINF[1ª HOJA T],BDCORRECTIVAINF[[Nº CAMIÓN]:[Nº CAMIÓN]],$C6,BDCORRECTIVAINF[[Fecha entrada]:[Fecha entrada]],"&gt;=" &amp;$M$2,BDCORRECTIVAINF[[Fecha Fin]:[Fecha Fin]],"&lt;="&amp;$M$3)=0,"",SUMIFS(BDCORRECTIVAINF[1ª HOJA T],BDCORRECTIVAINF[[Nº CAMIÓN]:[Nº CAMIÓN]],$C6,BDCORRECTIVAINF[[Fecha entrada]:[Fecha entrada]],"&gt;=" &amp;$M$2,BDCORRECTIVAINF[[Fecha Fin]:[Fecha Fin]],"&lt;="&amp;$M$3)&amp;" uds "&amp;BDCORRECTIVAINF[[#Headers],[1ª HOJA T]]&amp;", ")</f>
        <v/>
      </c>
      <c r="AZ6" s="467" t="str">
        <f>+IF(SUMIFS(BDCORRECTIVAINF[2ª HOJAS T],BDCORRECTIVAINF[[Nº CAMIÓN]:[Nº CAMIÓN]],$C6,BDCORRECTIVAINF[[Fecha entrada]:[Fecha entrada]],"&gt;=" &amp;$M$2,BDCORRECTIVAINF[[Fecha Fin]:[Fecha Fin]],"&lt;="&amp;$M$3)=0,"",SUMIFS(BDCORRECTIVAINF[2ª HOJAS T],BDCORRECTIVAINF[[Nº CAMIÓN]:[Nº CAMIÓN]],$C6,BDCORRECTIVAINF[[Fecha entrada]:[Fecha entrada]],"&gt;=" &amp;$M$2,BDCORRECTIVAINF[[Fecha Fin]:[Fecha Fin]],"&lt;="&amp;$M$3)&amp;" uds "&amp;BDCORRECTIVAINF[[#Headers],[2ª HOJAS T]]&amp;", ")</f>
        <v/>
      </c>
      <c r="BA6" s="467" t="str">
        <f>+IF(SUMIFS(BDCORRECTIVAINF[3ª HOJAS T],BDCORRECTIVAINF[[Nº CAMIÓN]:[Nº CAMIÓN]],$C6,BDCORRECTIVAINF[[Fecha entrada]:[Fecha entrada]],"&gt;=" &amp;$M$2,BDCORRECTIVAINF[[Fecha Fin]:[Fecha Fin]],"&lt;="&amp;$M$3)=0,"",SUMIFS(BDCORRECTIVAINF[3ª HOJAS T],BDCORRECTIVAINF[[Nº CAMIÓN]:[Nº CAMIÓN]],$C6,BDCORRECTIVAINF[[Fecha entrada]:[Fecha entrada]],"&gt;=" &amp;$M$2,BDCORRECTIVAINF[[Fecha Fin]:[Fecha Fin]],"&lt;="&amp;$M$3)&amp;" uds "&amp;BDCORRECTIVAINF[[#Headers],[3ª HOJAS T]]&amp;", ")</f>
        <v/>
      </c>
      <c r="BB6" s="467" t="str">
        <f>+IF(SUMIFS(BDCORRECTIVAINF[4ª HOJAS T],BDCORRECTIVAINF[[Nº CAMIÓN]:[Nº CAMIÓN]],$C6,BDCORRECTIVAINF[[Fecha entrada]:[Fecha entrada]],"&gt;=" &amp;$M$2,BDCORRECTIVAINF[[Fecha Fin]:[Fecha Fin]],"&lt;="&amp;$M$3)=0,"",SUMIFS(BDCORRECTIVAINF[4ª HOJAS T],BDCORRECTIVAINF[[Nº CAMIÓN]:[Nº CAMIÓN]],$C6,BDCORRECTIVAINF[[Fecha entrada]:[Fecha entrada]],"&gt;=" &amp;$M$2,BDCORRECTIVAINF[[Fecha Fin]:[Fecha Fin]],"&lt;="&amp;$M$3)&amp;" uds "&amp;BDCORRECTIVAINF[[#Headers],[4ª HOJAS T]]&amp;", ")</f>
        <v/>
      </c>
      <c r="BC6" s="467" t="str">
        <f>+IF(SUMIFS(BDCORRECTIVAINF[5ª HOJAS T],BDCORRECTIVAINF[[Nº CAMIÓN]:[Nº CAMIÓN]],$C6,BDCORRECTIVAINF[[Fecha entrada]:[Fecha entrada]],"&gt;=" &amp;$M$2,BDCORRECTIVAINF[[Fecha Fin]:[Fecha Fin]],"&lt;="&amp;$M$3)=0,"",SUMIFS(BDCORRECTIVAINF[5ª HOJAS T],BDCORRECTIVAINF[[Nº CAMIÓN]:[Nº CAMIÓN]],$C6,BDCORRECTIVAINF[[Fecha entrada]:[Fecha entrada]],"&gt;=" &amp;$M$2,BDCORRECTIVAINF[[Fecha Fin]:[Fecha Fin]],"&lt;="&amp;$M$3)&amp;" uds "&amp;BDCORRECTIVAINF[[#Headers],[5ª HOJAS T]]&amp;", ")</f>
        <v/>
      </c>
      <c r="BD6" s="467" t="str">
        <f>+IF(SUMIFS(BDCORRECTIVAINF[BRIDA T],BDCORRECTIVAINF[[Nº CAMIÓN]:[Nº CAMIÓN]],$C6,BDCORRECTIVAINF[[Fecha entrada]:[Fecha entrada]],"&gt;=" &amp;$M$2,BDCORRECTIVAINF[[Fecha Fin]:[Fecha Fin]],"&lt;="&amp;$M$3)=0,"",SUMIFS(BDCORRECTIVAINF[BRIDA T],BDCORRECTIVAINF[[Nº CAMIÓN]:[Nº CAMIÓN]],$C6,BDCORRECTIVAINF[[Fecha entrada]:[Fecha entrada]],"&gt;=" &amp;$M$2,BDCORRECTIVAINF[[Fecha Fin]:[Fecha Fin]],"&lt;="&amp;$M$3)&amp;" uds "&amp;BDCORRECTIVAINF[[#Headers],[BRIDA T]]&amp;", ")</f>
        <v/>
      </c>
      <c r="BE6" s="467" t="str">
        <f>+IF(SUMIFS(BDCORRECTIVAINF[BULÓN T],BDCORRECTIVAINF[[Nº CAMIÓN]:[Nº CAMIÓN]],$C6,BDCORRECTIVAINF[[Fecha entrada]:[Fecha entrada]],"&gt;=" &amp;$M$2,BDCORRECTIVAINF[[Fecha Fin]:[Fecha Fin]],"&lt;="&amp;$M$3)=0,"",SUMIFS(BDCORRECTIVAINF[BULÓN T],BDCORRECTIVAINF[[Nº CAMIÓN]:[Nº CAMIÓN]],$C6,BDCORRECTIVAINF[[Fecha entrada]:[Fecha entrada]],"&gt;=" &amp;$M$2,BDCORRECTIVAINF[[Fecha Fin]:[Fecha Fin]],"&lt;="&amp;$M$3)&amp;" uds "&amp;BDCORRECTIVAINF[[#Headers],[BULÓN T]]&amp;", ")</f>
        <v/>
      </c>
      <c r="BF6" s="467" t="str">
        <f>+IF(SUMIFS(BDCORRECTIVAINF[GEMELA T],BDCORRECTIVAINF[[Nº CAMIÓN]:[Nº CAMIÓN]],$C6,BDCORRECTIVAINF[[Fecha entrada]:[Fecha entrada]],"&gt;=" &amp;$M$2,BDCORRECTIVAINF[[Fecha Fin]:[Fecha Fin]],"&lt;="&amp;$M$3)=0,"",SUMIFS(BDCORRECTIVAINF[GEMELA T],BDCORRECTIVAINF[[Nº CAMIÓN]:[Nº CAMIÓN]],$C6,BDCORRECTIVAINF[[Fecha entrada]:[Fecha entrada]],"&gt;=" &amp;$M$2,BDCORRECTIVAINF[[Fecha Fin]:[Fecha Fin]],"&lt;="&amp;$M$3)&amp;" uds "&amp;BDCORRECTIVAINF[[#Headers],[GEMELA T]]&amp;", ")</f>
        <v/>
      </c>
      <c r="BG6" s="467" t="str">
        <f>+IF(SUMIFS(BDCORRECTIVAINF[CÁMARA 12R20],BDCORRECTIVAINF[[Nº CAMIÓN]:[Nº CAMIÓN]],$C6,BDCORRECTIVAINF[[Fecha entrada]:[Fecha entrada]],"&gt;=" &amp;$M$2,BDCORRECTIVAINF[[Fecha Fin]:[Fecha Fin]],"&lt;="&amp;$M$3)=0,"",SUMIFS(BDCORRECTIVAINF[CÁMARA 12R20],BDCORRECTIVAINF[[Nº CAMIÓN]:[Nº CAMIÓN]],$C6,BDCORRECTIVAINF[[Fecha entrada]:[Fecha entrada]],"&gt;=" &amp;$M$2,BDCORRECTIVAINF[[Fecha Fin]:[Fecha Fin]],"&lt;="&amp;$M$3)&amp;" uds "&amp;BDCORRECTIVAINF[[#Headers],[CÁMARA 12R20]]&amp;", ")</f>
        <v/>
      </c>
      <c r="BH6" s="467" t="str">
        <f>+IF(SUMIFS(BDCORRECTIVAINF[CÁMARA 12R24],BDCORRECTIVAINF[[Nº CAMIÓN]:[Nº CAMIÓN]],$C6,BDCORRECTIVAINF[[Fecha entrada]:[Fecha entrada]],"&gt;=" &amp;$M$2,BDCORRECTIVAINF[[Fecha Fin]:[Fecha Fin]],"&lt;="&amp;$M$3)=0,"",SUMIFS(BDCORRECTIVAINF[CÁMARA 12R24],BDCORRECTIVAINF[[Nº CAMIÓN]:[Nº CAMIÓN]],$C6,BDCORRECTIVAINF[[Fecha entrada]:[Fecha entrada]],"&gt;=" &amp;$M$2,BDCORRECTIVAINF[[Fecha Fin]:[Fecha Fin]],"&lt;="&amp;$M$3)&amp;" uds "&amp;BDCORRECTIVAINF[[#Headers],[CÁMARA 12R24]]&amp;", ")</f>
        <v/>
      </c>
      <c r="BI6" s="467" t="str">
        <f>+IF(SUMIFS(BDCORRECTIVAINF[NEUMÁTICO 12R20],BDCORRECTIVAINF[[Nº CAMIÓN]:[Nº CAMIÓN]],$C6,BDCORRECTIVAINF[[Fecha entrada]:[Fecha entrada]],"&gt;=" &amp;$M$2,BDCORRECTIVAINF[[Fecha Fin]:[Fecha Fin]],"&lt;="&amp;$M$3)=0,"",SUMIFS(BDCORRECTIVAINF[NEUMÁTICO 12R20],BDCORRECTIVAINF[[Nº CAMIÓN]:[Nº CAMIÓN]],$C6,BDCORRECTIVAINF[[Fecha entrada]:[Fecha entrada]],"&gt;=" &amp;$M$2,BDCORRECTIVAINF[[Fecha Fin]:[Fecha Fin]],"&lt;="&amp;$M$3)&amp;" uds "&amp;BDCORRECTIVAINF[[#Headers],[NEUMÁTICO 12R20]]&amp;", ")</f>
        <v/>
      </c>
      <c r="BJ6" s="467" t="str">
        <f>+IF(SUMIFS(BDCORRECTIVAINF[NEUMÁTICO 13/80 R22,5],BDCORRECTIVAINF[[Nº CAMIÓN]:[Nº CAMIÓN]],$C6,BDCORRECTIVAINF[[Fecha entrada]:[Fecha entrada]],"&gt;=" &amp;$M$2,BDCORRECTIVAINF[[Fecha Fin]:[Fecha Fin]],"&lt;="&amp;$M$3)=0,"",SUMIFS(BDCORRECTIVAINF[NEUMÁTICO 13/80 R22,5],BDCORRECTIVAINF[[Nº CAMIÓN]:[Nº CAMIÓN]],$C6,BDCORRECTIVAINF[[Fecha entrada]:[Fecha entrada]],"&gt;=" &amp;$M$2,BDCORRECTIVAINF[[Fecha Fin]:[Fecha Fin]],"&lt;="&amp;$M$3)&amp;" uds "&amp;BDCORRECTIVAINF[[#Headers],[NEUMÁTICO 13/80 R22,5]]&amp;", ")</f>
        <v/>
      </c>
      <c r="BK6" s="467" t="str">
        <f>+IF(SUMIFS(BDCORRECTIVAINF[[NEUMÁTICO 12R24 ]],BDCORRECTIVAINF[[Nº CAMIÓN]:[Nº CAMIÓN]],$C6,BDCORRECTIVAINF[[Fecha entrada]:[Fecha entrada]],"&gt;=" &amp;$M$2,BDCORRECTIVAINF[[Fecha Fin]:[Fecha Fin]],"&lt;="&amp;$M$3)=0,"",SUMIFS(BDCORRECTIVAINF[[NEUMÁTICO 12R24 ]],BDCORRECTIVAINF[[Nº CAMIÓN]:[Nº CAMIÓN]],$C6,BDCORRECTIVAINF[[Fecha entrada]:[Fecha entrada]],"&gt;=" &amp;$M$2,BDCORRECTIVAINF[[Fecha Fin]:[Fecha Fin]],"&lt;="&amp;$M$3)&amp;" uds "&amp;BDCORRECTIVAINF[[#Headers],[NEUMÁTICO 12R24 ]]&amp;", ")</f>
        <v/>
      </c>
      <c r="BL6" s="467" t="str">
        <f>+IF(SUMIFS(BDCORRECTIVAINF[NEUMÁTICO 295/80 R22,5],BDCORRECTIVAINF[[Nº CAMIÓN]:[Nº CAMIÓN]],$C6,BDCORRECTIVAINF[[Fecha entrada]:[Fecha entrada]],"&gt;=" &amp;$M$2,BDCORRECTIVAINF[[Fecha Fin]:[Fecha Fin]],"&lt;="&amp;$M$3)=0,"",SUMIFS(BDCORRECTIVAINF[NEUMÁTICO 295/80 R22,5],BDCORRECTIVAINF[[Nº CAMIÓN]:[Nº CAMIÓN]],$C6,BDCORRECTIVAINF[[Fecha entrada]:[Fecha entrada]],"&gt;=" &amp;$M$2,BDCORRECTIVAINF[[Fecha Fin]:[Fecha Fin]],"&lt;="&amp;$M$3)&amp;" uds "&amp;BDCORRECTIVAINF[[#Headers],[NEUMÁTICO 295/80 R22,5]]&amp;", ")</f>
        <v/>
      </c>
      <c r="BM6" s="467" t="str">
        <f>+IF(SUMIFS(BDCORRECTIVAINF[NEUMÁTICO 315/80R22.5],BDCORRECTIVAINF[[Nº CAMIÓN]:[Nº CAMIÓN]],$C6,BDCORRECTIVAINF[[Fecha entrada]:[Fecha entrada]],"&gt;=" &amp;$M$2,BDCORRECTIVAINF[[Fecha Fin]:[Fecha Fin]],"&lt;="&amp;$M$3)=0,"",SUMIFS(BDCORRECTIVAINF[NEUMÁTICO 315/80R22.5],BDCORRECTIVAINF[[Nº CAMIÓN]:[Nº CAMIÓN]],$C6,BDCORRECTIVAINF[[Fecha entrada]:[Fecha entrada]],"&gt;=" &amp;$M$2,BDCORRECTIVAINF[[Fecha Fin]:[Fecha Fin]],"&lt;="&amp;$M$3)&amp;" uds "&amp;BDCORRECTIVAINF[[#Headers],[NEUMÁTICO 315/80R22.5]]&amp;", ")</f>
        <v/>
      </c>
      <c r="BN6" s="467" t="str">
        <f>+IF(SUMIFS(BDCORRECTIVAINF[NEUMÁTICO 7.5R16 CON CAMARA  ],BDCORRECTIVAINF[[Nº CAMIÓN]:[Nº CAMIÓN]],$C6,BDCORRECTIVAINF[[Fecha entrada]:[Fecha entrada]],"&gt;=" &amp;$M$2,BDCORRECTIVAINF[[Fecha Fin]:[Fecha Fin]],"&lt;="&amp;$M$3)=0,"",SUMIFS(BDCORRECTIVAINF[NEUMÁTICO 7.5R16 CON CAMARA  ],BDCORRECTIVAINF[[Nº CAMIÓN]:[Nº CAMIÓN]],$C6,BDCORRECTIVAINF[[Fecha entrada]:[Fecha entrada]],"&gt;=" &amp;$M$2,BDCORRECTIVAINF[[Fecha Fin]:[Fecha Fin]],"&lt;="&amp;$M$3)&amp;" uds "&amp;BDCORRECTIVAINF[[#Headers],[NEUMÁTICO 7.5R16 CON CAMARA  ]]&amp;", ")</f>
        <v/>
      </c>
      <c r="BO6" s="467" t="str">
        <f>+IF(SUMIFS(BDCORRECTIVAINF[Parche],BDCORRECTIVAINF[[Nº CAMIÓN]:[Nº CAMIÓN]],$C6,BDCORRECTIVAINF[[Fecha entrada]:[Fecha entrada]],"&gt;=" &amp;$M$2,BDCORRECTIVAINF[[Fecha Fin]:[Fecha Fin]],"&lt;="&amp;$M$3)=0,"",SUMIFS(BDCORRECTIVAINF[Parche],BDCORRECTIVAINF[[Nº CAMIÓN]:[Nº CAMIÓN]],$C6,BDCORRECTIVAINF[[Fecha entrada]:[Fecha entrada]],"&gt;=" &amp;$M$2,BDCORRECTIVAINF[[Fecha Fin]:[Fecha Fin]],"&lt;="&amp;$M$3)&amp;" uds "&amp;BDCORRECTIVAINF[[#Headers],[Parche]]&amp;", ")</f>
        <v xml:space="preserve">1 uds Parche, </v>
      </c>
      <c r="BP6" s="467" t="str">
        <f>+IF(SUMIFS(BDCORRECTIVAINF[Pasta],BDCORRECTIVAINF[[Nº CAMIÓN]:[Nº CAMIÓN]],$C6,BDCORRECTIVAINF[[Fecha entrada]:[Fecha entrada]],"&gt;=" &amp;$M$2,BDCORRECTIVAINF[[Fecha Fin]:[Fecha Fin]],"&lt;="&amp;$M$3)=0,"",SUMIFS(BDCORRECTIVAINF[Pasta],BDCORRECTIVAINF[[Nº CAMIÓN]:[Nº CAMIÓN]],$C6,BDCORRECTIVAINF[[Fecha entrada]:[Fecha entrada]],"&gt;=" &amp;$M$2,BDCORRECTIVAINF[[Fecha Fin]:[Fecha Fin]],"&lt;="&amp;$M$3)&amp;" uds "&amp;BDCORRECTIVAINF[[#Headers],[Pasta]]&amp;", ")</f>
        <v xml:space="preserve">1 uds Pasta, </v>
      </c>
      <c r="BQ6" s="467" t="str">
        <f>+IF(SUMIFS(BDCORRECTIVAINF[BATERIA 12V 100AH],BDCORRECTIVAINF[[Nº CAMIÓN]:[Nº CAMIÓN]],$C6,BDCORRECTIVAINF[[Fecha entrada]:[Fecha entrada]],"&gt;=" &amp;$M$2,BDCORRECTIVAINF[[Fecha Fin]:[Fecha Fin]],"&lt;="&amp;$M$3)=0,"",SUMIFS(BDCORRECTIVAINF[BATERIA 12V 100AH],BDCORRECTIVAINF[[Nº CAMIÓN]:[Nº CAMIÓN]],$C6,BDCORRECTIVAINF[[Fecha entrada]:[Fecha entrada]],"&gt;=" &amp;$M$2,BDCORRECTIVAINF[[Fecha Fin]:[Fecha Fin]],"&lt;="&amp;$M$3)&amp;" uds "&amp;BDCORRECTIVAINF[[#Headers],[BATERIA 12V 100AH]]&amp;", ")</f>
        <v/>
      </c>
      <c r="BR6" s="467" t="str">
        <f>+IF(SUMIFS(BDCORRECTIVAINF[BATERIA 12V 120AH],BDCORRECTIVAINF[[Nº CAMIÓN]:[Nº CAMIÓN]],$C6,BDCORRECTIVAINF[[Fecha entrada]:[Fecha entrada]],"&gt;=" &amp;$M$2,BDCORRECTIVAINF[[Fecha Fin]:[Fecha Fin]],"&lt;="&amp;$M$3)=0,"",SUMIFS(BDCORRECTIVAINF[BATERIA 12V 120AH],BDCORRECTIVAINF[[Nº CAMIÓN]:[Nº CAMIÓN]],$C6,BDCORRECTIVAINF[[Fecha entrada]:[Fecha entrada]],"&gt;=" &amp;$M$2,BDCORRECTIVAINF[[Fecha Fin]:[Fecha Fin]],"&lt;="&amp;$M$3)&amp;" uds "&amp;BDCORRECTIVAINF[[#Headers],[BATERIA 12V 120AH]]&amp;", ")</f>
        <v/>
      </c>
      <c r="BS6" s="467" t="str">
        <f>+IF(SUMIFS(BDCORRECTIVAINF[[BATERIA 12V 70AH ]],BDCORRECTIVAINF[[Nº CAMIÓN]:[Nº CAMIÓN]],$C6,BDCORRECTIVAINF[[Fecha entrada]:[Fecha entrada]],"&gt;=" &amp;$M$2,BDCORRECTIVAINF[[Fecha Fin]:[Fecha Fin]],"&lt;="&amp;$M$3)=0,"",SUMIFS(BDCORRECTIVAINF[[BATERIA 12V 70AH ]],BDCORRECTIVAINF[[Nº CAMIÓN]:[Nº CAMIÓN]],$C6,BDCORRECTIVAINF[[Fecha entrada]:[Fecha entrada]],"&gt;=" &amp;$M$2,BDCORRECTIVAINF[[Fecha Fin]:[Fecha Fin]],"&lt;="&amp;$M$3)&amp;" uds "&amp;BDCORRECTIVAINF[[#Headers],[BATERIA 12V 70AH ]]&amp;", ")</f>
        <v/>
      </c>
      <c r="BT6" s="467" t="str">
        <f>+IF(SUMIFS(BDCORRECTIVAINF[[BATERIA 12V 77AH ]],BDCORRECTIVAINF[[Nº CAMIÓN]:[Nº CAMIÓN]],$C6,BDCORRECTIVAINF[[Fecha entrada]:[Fecha entrada]],"&gt;=" &amp;$M$2,BDCORRECTIVAINF[[Fecha Fin]:[Fecha Fin]],"&lt;="&amp;$M$3)=0,"",SUMIFS(BDCORRECTIVAINF[[BATERIA 12V 77AH ]],BDCORRECTIVAINF[[Nº CAMIÓN]:[Nº CAMIÓN]],$C6,BDCORRECTIVAINF[[Fecha entrada]:[Fecha entrada]],"&gt;=" &amp;$M$2,BDCORRECTIVAINF[[Fecha Fin]:[Fecha Fin]],"&lt;="&amp;$M$3)&amp;" uds "&amp;BDCORRECTIVAINF[[#Headers],[BATERIA 12V 77AH ]]&amp;", ")</f>
        <v/>
      </c>
      <c r="BU6" s="467" t="str">
        <f>+IF(SUMIFS(BDCORRECTIVAINF[Manguera amarilla 60D],BDCORRECTIVAINF[[Nº CAMIÓN]:[Nº CAMIÓN]],$C6,BDCORRECTIVAINF[[Fecha entrada]:[Fecha entrada]],"&gt;=" &amp;$M$2,BDCORRECTIVAINF[[Fecha Fin]:[Fecha Fin]],"&lt;="&amp;$M$3)=0,"",SUMIFS(BDCORRECTIVAINF[Manguera amarilla 60D],BDCORRECTIVAINF[[Nº CAMIÓN]:[Nº CAMIÓN]],$C6,BDCORRECTIVAINF[[Fecha entrada]:[Fecha entrada]],"&gt;=" &amp;$M$2,BDCORRECTIVAINF[[Fecha Fin]:[Fecha Fin]],"&lt;="&amp;$M$3)&amp;" m "&amp;BDCORRECTIVAINF[[#Headers],[Manguera amarilla 60D]]&amp;", ")</f>
        <v/>
      </c>
      <c r="BV6" s="467" t="str">
        <f>+IF(SUMIFS(BDCORRECTIVAINF[Manguera amarilla 80D],BDCORRECTIVAINF[[Nº CAMIÓN]:[Nº CAMIÓN]],$C6,BDCORRECTIVAINF[[Fecha entrada]:[Fecha entrada]],"&gt;=" &amp;$M$2,BDCORRECTIVAINF[[Fecha Fin]:[Fecha Fin]],"&lt;="&amp;$M$3)=0,"",SUMIFS(BDCORRECTIVAINF[Manguera amarilla 80D],BDCORRECTIVAINF[[Nº CAMIÓN]:[Nº CAMIÓN]],$C6,BDCORRECTIVAINF[[Fecha entrada]:[Fecha entrada]],"&gt;=" &amp;$M$2,BDCORRECTIVAINF[[Fecha Fin]:[Fecha Fin]],"&lt;="&amp;$M$3)&amp;" m "&amp;BDCORRECTIVAINF[[#Headers],[Manguera amarilla 80D]]&amp;", ")</f>
        <v/>
      </c>
      <c r="BW6" s="467" t="str">
        <f>+IF(SUMIFS(BDCORRECTIVAINF[Manguera azul 60D],BDCORRECTIVAINF[[Nº CAMIÓN]:[Nº CAMIÓN]],$C6,BDCORRECTIVAINF[[Fecha entrada]:[Fecha entrada]],"&gt;=" &amp;$M$2,BDCORRECTIVAINF[[Fecha Fin]:[Fecha Fin]],"&lt;="&amp;$M$3)=0,"",SUMIFS(BDCORRECTIVAINF[Manguera azul 60D],BDCORRECTIVAINF[[Nº CAMIÓN]:[Nº CAMIÓN]],$C6,BDCORRECTIVAINF[[Fecha entrada]:[Fecha entrada]],"&gt;=" &amp;$M$2,BDCORRECTIVAINF[[Fecha Fin]:[Fecha Fin]],"&lt;="&amp;$M$3)&amp;" m "&amp;BDCORRECTIVAINF[[#Headers],[Manguera azul 60D]]&amp;", ")</f>
        <v/>
      </c>
      <c r="BX6" s="467" t="str">
        <f>+IF(SUMIFS(BDCORRECTIVAINF[Manguera azul 80D],BDCORRECTIVAINF[[Nº CAMIÓN]:[Nº CAMIÓN]],$C6,BDCORRECTIVAINF[[Fecha entrada]:[Fecha entrada]],"&gt;=" &amp;$M$2,BDCORRECTIVAINF[[Fecha Fin]:[Fecha Fin]],"&lt;="&amp;$M$3)=0,"",SUMIFS(BDCORRECTIVAINF[Manguera azul 80D],BDCORRECTIVAINF[[Nº CAMIÓN]:[Nº CAMIÓN]],$C6,BDCORRECTIVAINF[[Fecha entrada]:[Fecha entrada]],"&gt;=" &amp;$M$2,BDCORRECTIVAINF[[Fecha Fin]:[Fecha Fin]],"&lt;="&amp;$M$3)&amp;" m "&amp;BDCORRECTIVAINF[[#Headers],[Manguera azul 80D]]&amp;", ")</f>
        <v/>
      </c>
      <c r="BY6" s="467" t="str">
        <f>+IF(SUMIFS(BDCORRECTIVAINF[Bomba Embrague],BDCORRECTIVAINF[[Nº CAMIÓN]:[Nº CAMIÓN]],$C6,BDCORRECTIVAINF[[Fecha entrada]:[Fecha entrada]],"&gt;=" &amp;$M$2,BDCORRECTIVAINF[[Fecha Fin]:[Fecha Fin]],"&lt;="&amp;$M$3)=0,"",SUMIFS(BDCORRECTIVAINF[Bomba Embrague],BDCORRECTIVAINF[[Nº CAMIÓN]:[Nº CAMIÓN]],$C6,BDCORRECTIVAINF[[Fecha entrada]:[Fecha entrada]],"&gt;=" &amp;$M$2,BDCORRECTIVAINF[[Fecha Fin]:[Fecha Fin]],"&lt;="&amp;$M$3)&amp;" uds "&amp;BDCORRECTIVAINF[[#Headers],[Bomba Embrague]]&amp;", ")</f>
        <v/>
      </c>
      <c r="BZ6" s="467" t="str">
        <f>+IF(SUMIFS(BDCORRECTIVAINF[Compresor],BDCORRECTIVAINF[[Nº CAMIÓN]:[Nº CAMIÓN]],$C6,BDCORRECTIVAINF[[Fecha entrada]:[Fecha entrada]],"&gt;=" &amp;$M$2,BDCORRECTIVAINF[[Fecha Fin]:[Fecha Fin]],"&lt;="&amp;$M$3)=0,"",SUMIFS(BDCORRECTIVAINF[Compresor],BDCORRECTIVAINF[[Nº CAMIÓN]:[Nº CAMIÓN]],$C6,BDCORRECTIVAINF[[Fecha entrada]:[Fecha entrada]],"&gt;=" &amp;$M$2,BDCORRECTIVAINF[[Fecha Fin]:[Fecha Fin]],"&lt;="&amp;$M$3)&amp;" uds "&amp;BDCORRECTIVAINF[[#Headers],[Compresor]]&amp;", ")</f>
        <v/>
      </c>
      <c r="CA6" s="467" t="str">
        <f>+IF(SUMIFS(BDCORRECTIVAINF[Disco Embrague],BDCORRECTIVAINF[[Nº CAMIÓN]:[Nº CAMIÓN]],$C6,BDCORRECTIVAINF[[Fecha entrada]:[Fecha entrada]],"&gt;=" &amp;$M$2,BDCORRECTIVAINF[[Fecha Fin]:[Fecha Fin]],"&lt;="&amp;$M$3)=0,"",SUMIFS(BDCORRECTIVAINF[Disco Embrague],BDCORRECTIVAINF[[Nº CAMIÓN]:[Nº CAMIÓN]],$C6,BDCORRECTIVAINF[[Fecha entrada]:[Fecha entrada]],"&gt;=" &amp;$M$2,BDCORRECTIVAINF[[Fecha Fin]:[Fecha Fin]],"&lt;="&amp;$M$3)&amp;" uds "&amp;BDCORRECTIVAINF[[#Headers],[Disco Embrague]]&amp;", ")</f>
        <v/>
      </c>
      <c r="CB6" s="467" t="str">
        <f>+IF(SUMIFS(BDCORRECTIVAINF[Empalme],BDCORRECTIVAINF[[Nº CAMIÓN]:[Nº CAMIÓN]],$C6,BDCORRECTIVAINF[[Fecha entrada]:[Fecha entrada]],"&gt;=" &amp;$M$2,BDCORRECTIVAINF[[Fecha Fin]:[Fecha Fin]],"&lt;="&amp;$M$3)=0,"",SUMIFS(BDCORRECTIVAINF[Empalme],BDCORRECTIVAINF[[Nº CAMIÓN]:[Nº CAMIÓN]],$C6,BDCORRECTIVAINF[[Fecha entrada]:[Fecha entrada]],"&gt;=" &amp;$M$2,BDCORRECTIVAINF[[Fecha Fin]:[Fecha Fin]],"&lt;="&amp;$M$3)&amp;" uds "&amp;BDCORRECTIVAINF[[#Headers],[Empalme]]&amp;", ")</f>
        <v/>
      </c>
      <c r="CC6" s="467" t="str">
        <f>+IF(SUMIFS(BDCORRECTIVAINF[Filtro Secador],BDCORRECTIVAINF[[Nº CAMIÓN]:[Nº CAMIÓN]],$C6,BDCORRECTIVAINF[[Fecha entrada]:[Fecha entrada]],"&gt;=" &amp;$M$2,BDCORRECTIVAINF[[Fecha Fin]:[Fecha Fin]],"&lt;="&amp;$M$3)=0,"",SUMIFS(BDCORRECTIVAINF[Filtro Secador],BDCORRECTIVAINF[[Nº CAMIÓN]:[Nº CAMIÓN]],$C6,BDCORRECTIVAINF[[Fecha entrada]:[Fecha entrada]],"&gt;=" &amp;$M$2,BDCORRECTIVAINF[[Fecha Fin]:[Fecha Fin]],"&lt;="&amp;$M$3)&amp;" uds "&amp;BDCORRECTIVAINF[[#Headers],[Filtro Secador]]&amp;", ")</f>
        <v/>
      </c>
      <c r="CD6" s="467" t="str">
        <f>+IF(SUMIFS(BDCORRECTIVAINF[Pulmon Freno],BDCORRECTIVAINF[[Nº CAMIÓN]:[Nº CAMIÓN]],$C6,BDCORRECTIVAINF[[Fecha entrada]:[Fecha entrada]],"&gt;=" &amp;$M$2,BDCORRECTIVAINF[[Fecha Fin]:[Fecha Fin]],"&lt;="&amp;$M$3)=0,"",SUMIFS(BDCORRECTIVAINF[Pulmon Freno],BDCORRECTIVAINF[[Nº CAMIÓN]:[Nº CAMIÓN]],$C6,BDCORRECTIVAINF[[Fecha entrada]:[Fecha entrada]],"&gt;=" &amp;$M$2,BDCORRECTIVAINF[[Fecha Fin]:[Fecha Fin]],"&lt;="&amp;$M$3)&amp;" uds "&amp;BDCORRECTIVAINF[[#Headers],[Pulmon Freno]]&amp;", ")</f>
        <v/>
      </c>
      <c r="CE6" s="467" t="str">
        <f>+IF(SUMIFS(BDCORRECTIVAINF[Servoembrague],BDCORRECTIVAINF[[Nº CAMIÓN]:[Nº CAMIÓN]],$C6,BDCORRECTIVAINF[[Fecha entrada]:[Fecha entrada]],"&gt;=" &amp;$M$2,BDCORRECTIVAINF[[Fecha Fin]:[Fecha Fin]],"&lt;="&amp;$M$3)=0,"",SUMIFS(BDCORRECTIVAINF[Servoembrague],BDCORRECTIVAINF[[Nº CAMIÓN]:[Nº CAMIÓN]],$C6,BDCORRECTIVAINF[[Fecha entrada]:[Fecha entrada]],"&gt;=" &amp;$M$2,BDCORRECTIVAINF[[Fecha Fin]:[Fecha Fin]],"&lt;="&amp;$M$3)&amp;" uds "&amp;BDCORRECTIVAINF[[#Headers],[Servoembrague]]&amp;", ")</f>
        <v/>
      </c>
      <c r="CF6" s="467" t="str">
        <f>+IF(SUMIFS(BDCORRECTIVAINF[Tubo Hidraulico],BDCORRECTIVAINF[[Nº CAMIÓN]:[Nº CAMIÓN]],$C6,BDCORRECTIVAINF[[Fecha entrada]:[Fecha entrada]],"&gt;=" &amp;$M$2,BDCORRECTIVAINF[[Fecha Fin]:[Fecha Fin]],"&lt;="&amp;$M$3)=0,"",SUMIFS(BDCORRECTIVAINF[Tubo Hidraulico],BDCORRECTIVAINF[[Nº CAMIÓN]:[Nº CAMIÓN]],$C6,BDCORRECTIVAINF[[Fecha entrada]:[Fecha entrada]],"&gt;=" &amp;$M$2,BDCORRECTIVAINF[[Fecha Fin]:[Fecha Fin]],"&lt;="&amp;$M$3)&amp;" uds "&amp;BDCORRECTIVAINF[[#Headers],[Tubo Hidraulico]]&amp;", ")</f>
        <v xml:space="preserve">1 uds Tubo Hidraulico, </v>
      </c>
      <c r="CG6" s="467" t="str">
        <f>+IF(SUMIFS(BDCORRECTIVAINF[Valvula 4 vias],BDCORRECTIVAINF[[Nº CAMIÓN]:[Nº CAMIÓN]],$C6,BDCORRECTIVAINF[[Fecha entrada]:[Fecha entrada]],"&gt;=" &amp;$M$2,BDCORRECTIVAINF[[Fecha Fin]:[Fecha Fin]],"&lt;="&amp;$M$3)=0,"",SUMIFS(BDCORRECTIVAINF[Valvula 4 vias],BDCORRECTIVAINF[[Nº CAMIÓN]:[Nº CAMIÓN]],$C6,BDCORRECTIVAINF[[Fecha entrada]:[Fecha entrada]],"&gt;=" &amp;$M$2,BDCORRECTIVAINF[[Fecha Fin]:[Fecha Fin]],"&lt;="&amp;$M$3)&amp;" uds "&amp;BDCORRECTIVAINF[[#Headers],[Valvula 4 vias]]&amp;", ")</f>
        <v/>
      </c>
      <c r="CH6" s="467" t="str">
        <f>+IF(SUMIFS(BDCORRECTIVAINF[Valvula Freno],BDCORRECTIVAINF[[Nº CAMIÓN]:[Nº CAMIÓN]],$C6,BDCORRECTIVAINF[[Fecha entrada]:[Fecha entrada]],"&gt;=" &amp;$M$2,BDCORRECTIVAINF[[Fecha Fin]:[Fecha Fin]],"&lt;="&amp;$M$3)=0,"",SUMIFS(BDCORRECTIVAINF[Valvula Freno],BDCORRECTIVAINF[[Nº CAMIÓN]:[Nº CAMIÓN]],$C6,BDCORRECTIVAINF[[Fecha entrada]:[Fecha entrada]],"&gt;=" &amp;$M$2,BDCORRECTIVAINF[[Fecha Fin]:[Fecha Fin]],"&lt;="&amp;$M$3)&amp;" uds "&amp;BDCORRECTIVAINF[[#Headers],[Valvula Freno]]&amp;", ")</f>
        <v/>
      </c>
      <c r="CI6" s="467" t="str">
        <f>+IF(SUMIFS(BDCORRECTIVAINF[Valvula Secadora],BDCORRECTIVAINF[[Nº CAMIÓN]:[Nº CAMIÓN]],$C6,BDCORRECTIVAINF[[Fecha entrada]:[Fecha entrada]],"&gt;=" &amp;$M$2,BDCORRECTIVAINF[[Fecha Fin]:[Fecha Fin]],"&lt;="&amp;$M$3)=0,"",SUMIFS(BDCORRECTIVAINF[Valvula Secadora],BDCORRECTIVAINF[[Nº CAMIÓN]:[Nº CAMIÓN]],$C6,BDCORRECTIVAINF[[Fecha entrada]:[Fecha entrada]],"&gt;=" &amp;$M$2,BDCORRECTIVAINF[[Fecha Fin]:[Fecha Fin]],"&lt;="&amp;$M$3)&amp;" uds "&amp;BDCORRECTIVAINF[[#Headers],[Valvula Secadora]]&amp;", ")</f>
        <v/>
      </c>
      <c r="CJ6" s="467" t="str">
        <f>+IF(SUMIFS(BDCORRECTIVAINF[Correas],BDCORRECTIVAINF[[Nº CAMIÓN]:[Nº CAMIÓN]],$C6,BDCORRECTIVAINF[[Fecha entrada]:[Fecha entrada]],"&gt;=" &amp;$M$2,BDCORRECTIVAINF[[Fecha Fin]:[Fecha Fin]],"&lt;="&amp;$M$3)=0,"",SUMIFS(BDCORRECTIVAINF[Correas],BDCORRECTIVAINF[[Nº CAMIÓN]:[Nº CAMIÓN]],$C6,BDCORRECTIVAINF[[Fecha entrada]:[Fecha entrada]],"&gt;=" &amp;$M$2,BDCORRECTIVAINF[[Fecha Fin]:[Fecha Fin]],"&lt;="&amp;$M$3)&amp;" uds "&amp;BDCORRECTIVAINF[[#Headers],[Correas]]&amp;", ")</f>
        <v/>
      </c>
    </row>
    <row r="7" spans="1:93" ht="86.45" customHeight="1" x14ac:dyDescent="0.2">
      <c r="A7" s="571"/>
      <c r="B7" s="221" t="s">
        <v>73</v>
      </c>
      <c r="C7" s="46" t="s">
        <v>47</v>
      </c>
      <c r="D7" s="47">
        <v>559918</v>
      </c>
      <c r="E7" s="47">
        <f>+SUMIFS(BDCORRECTIVA[Chasis],BDCORRECTIVA[[Nº CAMIÓN]:[Nº CAMIÓN]],$C7,BDCORRECTIVA[[Fecha entrada]:[Fecha entrada]],"&gt;=" &amp;$M$2,BDCORRECTIVA[[Fecha Fin]:[Fecha Fin]],"&lt;="&amp;$M$3)</f>
        <v>0</v>
      </c>
      <c r="F7" s="47">
        <f>+SUMIFS(BDCORRECTIVA[Carrocería],BDCORRECTIVA[[Nº CAMIÓN]:[Nº CAMIÓN]],$C7,BDCORRECTIVA[[Fecha entrada]:[Fecha entrada]],"&gt;=" &amp;$M$2,BDCORRECTIVA[[Fecha Fin]:[Fecha Fin]],"&lt;="&amp;$M$3)</f>
        <v>1</v>
      </c>
      <c r="G7" s="47">
        <f>+SUMIFS(BDCORRECTIVA[Ruedas],BDCORRECTIVA[[Nº CAMIÓN]:[Nº CAMIÓN]],$C7,BDCORRECTIVA[[Fecha entrada]:[Fecha entrada]],"&gt;=" &amp;$M$2,BDCORRECTIVA[[Fecha Fin]:[Fecha Fin]],"&lt;="&amp;$M$3)</f>
        <v>3</v>
      </c>
      <c r="H7" s="47">
        <f>+SUMIFS(BDCORRECTIVA[Mecanica],BDCORRECTIVA[[Nº CAMIÓN]:[Nº CAMIÓN]],$C7,BDCORRECTIVA[[Fecha entrada]:[Fecha entrada]],"&gt;=" &amp;$M$2,BDCORRECTIVA[[Fecha Fin]:[Fecha Fin]],"&lt;="&amp;$M$3)</f>
        <v>1</v>
      </c>
      <c r="I7" s="47">
        <f>+SUMIFS(BDCORRECTIVA[Elec, vehiculos],BDCORRECTIVA[[Nº CAMIÓN]:[Nº CAMIÓN]],$C7,BDCORRECTIVA[[Fecha entrada]:[Fecha entrada]],"&gt;=" &amp;$M$2,BDCORRECTIVA[[Fecha Fin]:[Fecha Fin]],"&lt;="&amp;$M$3)</f>
        <v>1</v>
      </c>
      <c r="J7" s="47">
        <f t="shared" ref="J7:J22" si="1">+SUM(E7:I7)</f>
        <v>6</v>
      </c>
      <c r="K7" s="47" t="str">
        <f>+IF(COUNTIFS(BDCORRECTIVA[Tall/Rep],AUSERD,BDCORRECTIVA[Nº CAMIÓN],$C7,BDCORRECTIVA[[Fecha entrada]:[Fecha entrada]],"&gt;=" &amp;$M$2,BDCORRECTIVA[[Fecha Fin]:[Fecha Fin]],"&lt;="&amp;$M$3)=0,"",COUNTIFS(BDCORRECTIVA[Tall/Rep],AUSERD,BDCORRECTIVA[Nº CAMIÓN],$C7,BDCORRECTIVA[[Fecha entrada]:[Fecha entrada]],"&gt;=" &amp;$M$2,BDCORRECTIVA[[Fecha Fin]:[Fecha Fin]],"&lt;="&amp;$M$3)&amp;" "&amp;AUSERD&amp;", ")&amp;IF(COUNTIFS(BDCORRECTIVA[Tall/Rep],AAIUN,BDCORRECTIVA[Nº CAMIÓN],$C7,BDCORRECTIVA[[Fecha entrada]:[Fecha entrada]],"&gt;=" &amp;$M$2,BDCORRECTIVA[[Fecha Fin]:[Fecha Fin]],"&lt;="&amp;$M$3)=0,"",COUNTIFS(BDCORRECTIVA[Tall/Rep],AAIUN,BDCORRECTIVA[Nº CAMIÓN],$C7,BDCORRECTIVA[[Fecha entrada]:[Fecha entrada]],"&gt;=" &amp;$M$2,BDCORRECTIVA[[Fecha Fin]:[Fecha Fin]],"&lt;="&amp;$M$3)&amp;" "&amp;AAIUN&amp;", ")&amp;IF(COUNTIFS(BDCORRECTIVA[Tall/Rep],BOUJDUR,BDCORRECTIVA[Nº CAMIÓN],$C7,BDCORRECTIVA[[Fecha entrada]:[Fecha entrada]],"&gt;=" &amp;$M$2,BDCORRECTIVA[[Fecha Fin]:[Fecha Fin]],"&lt;="&amp;$M$3)=0,"",COUNTIFS(BDCORRECTIVA[Tall/Rep],BOUJDUR,BDCORRECTIVA[Nº CAMIÓN],$C7,BDCORRECTIVA[[Fecha entrada]:[Fecha entrada]],"&gt;=" &amp;$M$2,BDCORRECTIVA[[Fecha Fin]:[Fecha Fin]],"&lt;="&amp;$M$3)&amp;" "&amp;BOUJDUR&amp;", ")&amp;IF(COUNTIFS(BDCORRECTIVA[Tall/Rep],ATC,BDCORRECTIVA[Nº CAMIÓN],$C7,BDCORRECTIVA[[Fecha entrada]:[Fecha entrada]],"&gt;=" &amp;$M$2,BDCORRECTIVA[[Fecha Fin]:[Fecha Fin]],"&lt;="&amp;$M$3)=0,"",COUNTIFS(BDCORRECTIVA[Tall/Rep],ATC,BDCORRECTIVA[Nº CAMIÓN],$C7,BDCORRECTIVA[[Fecha entrada]:[Fecha entrada]],"&gt;=" &amp;$M$2,BDCORRECTIVA[[Fecha Fin]:[Fecha Fin]],"&lt;="&amp;$M$3)&amp;" "&amp;ATC&amp;", ")&amp;IF(COUNTIFS(BDCORRECTIVA[Tall/Rep],SMARA,BDCORRECTIVA[Nº CAMIÓN],$C7,BDCORRECTIVA[[Fecha entrada]:[Fecha entrada]],"&gt;=" &amp;$M$2,BDCORRECTIVA[[Fecha Fin]:[Fecha Fin]],"&lt;="&amp;$M$3)=0,"",COUNTIFS(BDCORRECTIVA[Tall/Rep],SMARA,BDCORRECTIVA[Nº CAMIÓN],$C7,BDCORRECTIVA[[Fecha entrada]:[Fecha entrada]],"&gt;=" &amp;$M$2,BDCORRECTIVA[[Fecha Fin]:[Fecha Fin]],"&lt;="&amp;$M$3)&amp;" "&amp;SMARA&amp;", ")&amp;IF(COUNTIFS(BDCORRECTIVA[Tall/Rep],DAJLA,BDCORRECTIVA[Nº CAMIÓN],$C7,BDCORRECTIVA[[Fecha entrada]:[Fecha entrada]],"&gt;=" &amp;$M$2,BDCORRECTIVA[[Fecha Fin]:[Fecha Fin]],"&lt;="&amp;$M$3)=0,"",COUNTIFS(BDCORRECTIVA[Tall/Rep],DAJLA,BDCORRECTIVA[Nº CAMIÓN],$C7,BDCORRECTIVA[[Fecha entrada]:[Fecha entrada]],"&gt;=" &amp;$M$2,BDCORRECTIVA[[Fecha Fin]:[Fecha Fin]],"&lt;="&amp;$M$3)&amp;" "&amp;DAJLA&amp;", ")&amp;IF(COUNTIFS(BDCORRECTIVA[Tall/Rep],TRANSPORT,BDCORRECTIVA[Nº CAMIÓN],$C7,BDCORRECTIVA[[Fecha entrada]:[Fecha entrada]],"&gt;=" &amp;$M$2,BDCORRECTIVA[[Fecha Fin]:[Fecha Fin]],"&lt;="&amp;$M$3)=0,"",COUNTIFS(BDCORRECTIVA[Tall/Rep],TRANSPORT,BDCORRECTIVA[Nº CAMIÓN],$C7,BDCORRECTIVA[[Fecha entrada]:[Fecha entrada]],"&gt;=" &amp;$M$2,BDCORRECTIVA[[Fecha Fin]:[Fecha Fin]],"&lt;="&amp;$M$3)&amp;" "&amp;TRANSPORT&amp;", ")</f>
        <v xml:space="preserve">6 TR AAIUN, </v>
      </c>
      <c r="L7" s="516" t="str">
        <f t="shared" si="0"/>
        <v xml:space="preserve">1 uds NEUMÁTICO 12R20, 1 uds NEUMÁTICO 13/80 R22,5, 1 uds Parche, 1 uds Pasta, 1 uds BATERIA 12V 120AH, 5 m Manguera azul 80D, </v>
      </c>
      <c r="M7" s="469">
        <f>+IF(SUMIFS(BDCORRECTIVAINF[Coste TOTAL],BDCORRECTIVAINF[[Nº CAMIÓN]:[Nº CAMIÓN]],$C7,BDCORRECTIVAINF[[Fecha entrada]:[Fecha entrada]],"&gt;=" &amp;$M$2,BDCORRECTIVAINF[[Fecha Fin]:[Fecha Fin]],"&lt;="&amp;$M$3)=0,"",SUMIFS(BDCORRECTIVAINF[Coste TOTAL],BDCORRECTIVAINF[[Nº CAMIÓN]:[Nº CAMIÓN]],$C7,BDCORRECTIVAINF[[Fecha entrada]:[Fecha entrada]],"&gt;=" &amp;$M$2,BDCORRECTIVAINF[[Fecha Fin]:[Fecha Fin]],"&lt;="&amp;$M$3))</f>
        <v>149350</v>
      </c>
      <c r="N7" s="210"/>
      <c r="W7" s="44"/>
      <c r="AF7" s="467" t="str">
        <f>+IF(SUMIFS(BDCORRECTIVAINF[Amortiguador],BDCORRECTIVAINF[[Nº CAMIÓN]:[Nº CAMIÓN]],$C7,BDCORRECTIVAINF[[Fecha entrada]:[Fecha entrada]],"&gt;=" &amp;$M$2,BDCORRECTIVAINF[[Fecha Fin]:[Fecha Fin]],"&lt;="&amp;$M$3)=0,"",SUMIFS(BDCORRECTIVAINF[Amortiguador],BDCORRECTIVAINF[[Nº CAMIÓN]:[Nº CAMIÓN]],$C7,BDCORRECTIVAINF[[Fecha entrada]:[Fecha entrada]],"&gt;=" &amp;$M$2,BDCORRECTIVAINF[[Fecha Fin]:[Fecha Fin]],"&lt;="&amp;$M$3)&amp;" uds "&amp;BDCORRECTIVAINF[[#Headers],[Amortiguador]]&amp;", ")</f>
        <v/>
      </c>
      <c r="AG7" s="467" t="str">
        <f>+IF(SUMIFS(BDCORRECTIVAINF[Cables palanca],BDCORRECTIVAINF[[Nº CAMIÓN]:[Nº CAMIÓN]],$C7,BDCORRECTIVAINF[[Fecha entrada]:[Fecha entrada]],"&gt;=" &amp;$M$2,BDCORRECTIVAINF[[Fecha Fin]:[Fecha Fin]],"&lt;="&amp;$M$3)=0,"",SUMIFS(BDCORRECTIVAINF[Cables palanca],BDCORRECTIVAINF[[Nº CAMIÓN]:[Nº CAMIÓN]],$C7,BDCORRECTIVAINF[[Fecha entrada]:[Fecha entrada]],"&gt;=" &amp;$M$2,BDCORRECTIVAINF[[Fecha Fin]:[Fecha Fin]],"&lt;="&amp;$M$3)&amp;" uds "&amp;BDCORRECTIVAINF[[#Headers],[Cables palanca]]&amp;", ")</f>
        <v/>
      </c>
      <c r="AH7" s="467" t="str">
        <f>+IF(SUMIFS(BDCORRECTIVAINF[Casquillos],BDCORRECTIVAINF[[Nº CAMIÓN]:[Nº CAMIÓN]],$C7,BDCORRECTIVAINF[[Fecha entrada]:[Fecha entrada]],"&gt;=" &amp;$M$2,BDCORRECTIVAINF[[Fecha Fin]:[Fecha Fin]],"&lt;="&amp;$M$3)=0,"",SUMIFS(BDCORRECTIVAINF[Casquillos],BDCORRECTIVAINF[[Nº CAMIÓN]:[Nº CAMIÓN]],$C7,BDCORRECTIVAINF[[Fecha entrada]:[Fecha entrada]],"&gt;=" &amp;$M$2,BDCORRECTIVAINF[[Fecha Fin]:[Fecha Fin]],"&lt;="&amp;$M$3)&amp;" uds "&amp;BDCORRECTIVAINF[[#Headers],[Casquillos]]&amp;", ")</f>
        <v/>
      </c>
      <c r="AI7" s="467" t="str">
        <f>+IF(SUMIFS(BDCORRECTIVAINF[Esparragos],BDCORRECTIVAINF[[Nº CAMIÓN]:[Nº CAMIÓN]],$C7,BDCORRECTIVAINF[[Fecha entrada]:[Fecha entrada]],"&gt;=" &amp;$M$2,BDCORRECTIVAINF[[Fecha Fin]:[Fecha Fin]],"&lt;="&amp;$M$3)=0,"",SUMIFS(BDCORRECTIVAINF[Esparragos],BDCORRECTIVAINF[[Nº CAMIÓN]:[Nº CAMIÓN]],$C7,BDCORRECTIVAINF[[Fecha entrada]:[Fecha entrada]],"&gt;=" &amp;$M$2,BDCORRECTIVAINF[[Fecha Fin]:[Fecha Fin]],"&lt;="&amp;$M$3)&amp;" uds "&amp;BDCORRECTIVAINF[[#Headers],[Esparragos]]&amp;", ")</f>
        <v/>
      </c>
      <c r="AJ7" s="467" t="str">
        <f>+IF(SUMIFS(BDCORRECTIVAINF[Neceser palanca],BDCORRECTIVAINF[[Nº CAMIÓN]:[Nº CAMIÓN]],$C7,BDCORRECTIVAINF[[Fecha entrada]:[Fecha entrada]],"&gt;=" &amp;$M$2,BDCORRECTIVAINF[[Fecha Fin]:[Fecha Fin]],"&lt;="&amp;$M$3)=0,"",SUMIFS(BDCORRECTIVAINF[Neceser palanca],BDCORRECTIVAINF[[Nº CAMIÓN]:[Nº CAMIÓN]],$C7,BDCORRECTIVAINF[[Fecha entrada]:[Fecha entrada]],"&gt;=" &amp;$M$2,BDCORRECTIVAINF[[Fecha Fin]:[Fecha Fin]],"&lt;="&amp;$M$3)&amp;" uds "&amp;BDCORRECTIVAINF[[#Headers],[Neceser palanca]]&amp;", ")</f>
        <v/>
      </c>
      <c r="AK7" s="467" t="str">
        <f>+IF(SUMIFS(BDCORRECTIVAINF[Palanca],BDCORRECTIVAINF[[Nº CAMIÓN]:[Nº CAMIÓN]],$C7,BDCORRECTIVAINF[[Fecha entrada]:[Fecha entrada]],"&gt;=" &amp;$M$2,BDCORRECTIVAINF[[Fecha Fin]:[Fecha Fin]],"&lt;="&amp;$M$3)=0,"",SUMIFS(BDCORRECTIVAINF[Palanca],BDCORRECTIVAINF[[Nº CAMIÓN]:[Nº CAMIÓN]],$C7,BDCORRECTIVAINF[[Fecha entrada]:[Fecha entrada]],"&gt;=" &amp;$M$2,BDCORRECTIVAINF[[Fecha Fin]:[Fecha Fin]],"&lt;="&amp;$M$3)&amp;" uds "&amp;BDCORRECTIVAINF[[#Headers],[Palanca]]&amp;", ")</f>
        <v/>
      </c>
      <c r="AL7" s="467" t="str">
        <f>+IF(SUMIFS(BDCORRECTIVAINF[Travesaño],BDCORRECTIVAINF[[Nº CAMIÓN]:[Nº CAMIÓN]],$C7,BDCORRECTIVAINF[[Fecha entrada]:[Fecha entrada]],"&gt;=" &amp;$M$2,BDCORRECTIVAINF[[Fecha Fin]:[Fecha Fin]],"&lt;="&amp;$M$3)=0,"",SUMIFS(BDCORRECTIVAINF[Travesaño],BDCORRECTIVAINF[[Nº CAMIÓN]:[Nº CAMIÓN]],$C7,BDCORRECTIVAINF[[Fecha entrada]:[Fecha entrada]],"&gt;=" &amp;$M$2,BDCORRECTIVAINF[[Fecha Fin]:[Fecha Fin]],"&lt;="&amp;$M$3)&amp;" uds "&amp;BDCORRECTIVAINF[[#Headers],[Travesaño]]&amp;", ")</f>
        <v/>
      </c>
      <c r="AM7" s="467" t="str">
        <f>+IF(SUMIFS(BDCORRECTIVAINF[BALLESTA ENTERA D],BDCORRECTIVAINF[[Nº CAMIÓN]:[Nº CAMIÓN]],$C7,BDCORRECTIVAINF[[Fecha entrada]:[Fecha entrada]],"&gt;=" &amp;$M$2,BDCORRECTIVAINF[[Fecha Fin]:[Fecha Fin]],"&lt;="&amp;$M$3)=0,"",SUMIFS(BDCORRECTIVAINF[BALLESTA ENTERA D],BDCORRECTIVAINF[[Nº CAMIÓN]:[Nº CAMIÓN]],$C7,BDCORRECTIVAINF[[Fecha entrada]:[Fecha entrada]],"&gt;=" &amp;$M$2,BDCORRECTIVAINF[[Fecha Fin]:[Fecha Fin]],"&lt;="&amp;$M$3)&amp;" uds "&amp;BDCORRECTIVAINF[[#Headers],[BALLESTA ENTERA D]]&amp;", ")</f>
        <v/>
      </c>
      <c r="AN7" s="467" t="str">
        <f>+IF(SUMIFS(BDCORRECTIVAINF[HOJA MAESTRA D],BDCORRECTIVAINF[[Nº CAMIÓN]:[Nº CAMIÓN]],$C7,BDCORRECTIVAINF[[Fecha entrada]:[Fecha entrada]],"&gt;=" &amp;$M$2,BDCORRECTIVAINF[[Fecha Fin]:[Fecha Fin]],"&lt;="&amp;$M$3)=0,"",SUMIFS(BDCORRECTIVAINF[HOJA MAESTRA D],BDCORRECTIVAINF[[Nº CAMIÓN]:[Nº CAMIÓN]],$C7,BDCORRECTIVAINF[[Fecha entrada]:[Fecha entrada]],"&gt;=" &amp;$M$2,BDCORRECTIVAINF[[Fecha Fin]:[Fecha Fin]],"&lt;="&amp;$M$3)&amp;" uds "&amp;BDCORRECTIVAINF[[#Headers],[HOJA MAESTRA D]]&amp;", ")</f>
        <v/>
      </c>
      <c r="AO7" s="467" t="str">
        <f>+IF(SUMIFS(BDCORRECTIVAINF[1ª HOJA D],BDCORRECTIVAINF[[Nº CAMIÓN]:[Nº CAMIÓN]],$C7,BDCORRECTIVAINF[[Fecha entrada]:[Fecha entrada]],"&gt;=" &amp;$M$2,BDCORRECTIVAINF[[Fecha Fin]:[Fecha Fin]],"&lt;="&amp;$M$3)=0,"",SUMIFS(BDCORRECTIVAINF[1ª HOJA D],BDCORRECTIVAINF[[Nº CAMIÓN]:[Nº CAMIÓN]],$C7,BDCORRECTIVAINF[[Fecha entrada]:[Fecha entrada]],"&gt;=" &amp;$M$2,BDCORRECTIVAINF[[Fecha Fin]:[Fecha Fin]],"&lt;="&amp;$M$3)&amp;" uds "&amp;BDCORRECTIVAINF[[#Headers],[1ª HOJA D]]&amp;", ")</f>
        <v/>
      </c>
      <c r="AP7" s="467" t="str">
        <f>+IF(SUMIFS(BDCORRECTIVAINF[2ª HOJAS D],BDCORRECTIVAINF[[Nº CAMIÓN]:[Nº CAMIÓN]],$C7,BDCORRECTIVAINF[[Fecha entrada]:[Fecha entrada]],"&gt;=" &amp;$M$2,BDCORRECTIVAINF[[Fecha Fin]:[Fecha Fin]],"&lt;="&amp;$M$3)=0,"",SUMIFS(BDCORRECTIVAINF[2ª HOJAS D],BDCORRECTIVAINF[[Nº CAMIÓN]:[Nº CAMIÓN]],$C7,BDCORRECTIVAINF[[Fecha entrada]:[Fecha entrada]],"&gt;=" &amp;$M$2,BDCORRECTIVAINF[[Fecha Fin]:[Fecha Fin]],"&lt;="&amp;$M$3)&amp;" uds "&amp;BDCORRECTIVAINF[[#Headers],[2ª HOJAS D]]&amp;", ")</f>
        <v/>
      </c>
      <c r="AQ7" s="467" t="str">
        <f>+IF(SUMIFS(BDCORRECTIVAINF[3ª HOJAS D],BDCORRECTIVAINF[[Nº CAMIÓN]:[Nº CAMIÓN]],$C7,BDCORRECTIVAINF[[Fecha entrada]:[Fecha entrada]],"&gt;=" &amp;$M$2,BDCORRECTIVAINF[[Fecha Fin]:[Fecha Fin]],"&lt;="&amp;$M$3)=0,"",SUMIFS(BDCORRECTIVAINF[3ª HOJAS D],BDCORRECTIVAINF[[Nº CAMIÓN]:[Nº CAMIÓN]],$C7,BDCORRECTIVAINF[[Fecha entrada]:[Fecha entrada]],"&gt;=" &amp;$M$2,BDCORRECTIVAINF[[Fecha Fin]:[Fecha Fin]],"&lt;="&amp;$M$3)&amp;" uds "&amp;BDCORRECTIVAINF[[#Headers],[3ª HOJAS D]]&amp;", ")</f>
        <v/>
      </c>
      <c r="AR7" s="467" t="str">
        <f>+IF(SUMIFS(BDCORRECTIVAINF[4ª HOJAS D],BDCORRECTIVAINF[[Nº CAMIÓN]:[Nº CAMIÓN]],$C7,BDCORRECTIVAINF[[Fecha entrada]:[Fecha entrada]],"&gt;=" &amp;$M$2,BDCORRECTIVAINF[[Fecha Fin]:[Fecha Fin]],"&lt;="&amp;$M$3)=0,"",SUMIFS(BDCORRECTIVAINF[4ª HOJAS D],BDCORRECTIVAINF[[Nº CAMIÓN]:[Nº CAMIÓN]],$C7,BDCORRECTIVAINF[[Fecha entrada]:[Fecha entrada]],"&gt;=" &amp;$M$2,BDCORRECTIVAINF[[Fecha Fin]:[Fecha Fin]],"&lt;="&amp;$M$3)&amp;" uds "&amp;BDCORRECTIVAINF[[#Headers],[4ª HOJAS D]]&amp;", ")</f>
        <v/>
      </c>
      <c r="AS7" s="467" t="str">
        <f>+IF(SUMIFS(BDCORRECTIVAINF[5ª HOJAS D],BDCORRECTIVAINF[[Nº CAMIÓN]:[Nº CAMIÓN]],$C7,BDCORRECTIVAINF[[Fecha entrada]:[Fecha entrada]],"&gt;=" &amp;$M$2,BDCORRECTIVAINF[[Fecha Fin]:[Fecha Fin]],"&lt;="&amp;$M$3)=0,"",SUMIFS(BDCORRECTIVAINF[5ª HOJAS D],BDCORRECTIVAINF[[Nº CAMIÓN]:[Nº CAMIÓN]],$C7,BDCORRECTIVAINF[[Fecha entrada]:[Fecha entrada]],"&gt;=" &amp;$M$2,BDCORRECTIVAINF[[Fecha Fin]:[Fecha Fin]],"&lt;="&amp;$M$3)&amp;" uds "&amp;BDCORRECTIVAINF[[#Headers],[5ª HOJAS D]]&amp;", ")</f>
        <v/>
      </c>
      <c r="AT7" s="467" t="str">
        <f>+IF(SUMIFS(BDCORRECTIVAINF[BRIDA D],BDCORRECTIVAINF[[Nº CAMIÓN]:[Nº CAMIÓN]],$C7,BDCORRECTIVAINF[[Fecha entrada]:[Fecha entrada]],"&gt;=" &amp;$M$2,BDCORRECTIVAINF[[Fecha Fin]:[Fecha Fin]],"&lt;="&amp;$M$3)=0,"",SUMIFS(BDCORRECTIVAINF[BRIDA D],BDCORRECTIVAINF[[Nº CAMIÓN]:[Nº CAMIÓN]],$C7,BDCORRECTIVAINF[[Fecha entrada]:[Fecha entrada]],"&gt;=" &amp;$M$2,BDCORRECTIVAINF[[Fecha Fin]:[Fecha Fin]],"&lt;="&amp;$M$3)&amp;" uds "&amp;BDCORRECTIVAINF[[#Headers],[BRIDA D]]&amp;", ")</f>
        <v/>
      </c>
      <c r="AU7" s="467" t="str">
        <f>+IF(SUMIFS(BDCORRECTIVAINF[BULÓN D],BDCORRECTIVAINF[[Nº CAMIÓN]:[Nº CAMIÓN]],$C7,BDCORRECTIVAINF[[Fecha entrada]:[Fecha entrada]],"&gt;=" &amp;$M$2,BDCORRECTIVAINF[[Fecha Fin]:[Fecha Fin]],"&lt;="&amp;$M$3)=0,"",SUMIFS(BDCORRECTIVAINF[BULÓN D],BDCORRECTIVAINF[[Nº CAMIÓN]:[Nº CAMIÓN]],$C7,BDCORRECTIVAINF[[Fecha entrada]:[Fecha entrada]],"&gt;=" &amp;$M$2,BDCORRECTIVAINF[[Fecha Fin]:[Fecha Fin]],"&lt;="&amp;$M$3)&amp;" uds "&amp;BDCORRECTIVAINF[[#Headers],[BULÓN D]]&amp;", ")</f>
        <v/>
      </c>
      <c r="AV7" s="467" t="str">
        <f>+IF(SUMIFS(BDCORRECTIVAINF[GEMELA D],BDCORRECTIVAINF[[Nº CAMIÓN]:[Nº CAMIÓN]],$C7,BDCORRECTIVAINF[[Fecha entrada]:[Fecha entrada]],"&gt;=" &amp;$M$2,BDCORRECTIVAINF[[Fecha Fin]:[Fecha Fin]],"&lt;="&amp;$M$3)=0,"",SUMIFS(BDCORRECTIVAINF[GEMELA D],BDCORRECTIVAINF[[Nº CAMIÓN]:[Nº CAMIÓN]],$C7,BDCORRECTIVAINF[[Fecha entrada]:[Fecha entrada]],"&gt;=" &amp;$M$2,BDCORRECTIVAINF[[Fecha Fin]:[Fecha Fin]],"&lt;="&amp;$M$3)&amp;" uds "&amp;BDCORRECTIVAINF[[#Headers],[GEMELA D]]&amp;", ")</f>
        <v/>
      </c>
      <c r="AW7" s="467" t="str">
        <f>+IF(SUMIFS(BDCORRECTIVAINF[BALLESTA ENTERA T],BDCORRECTIVAINF[[Nº CAMIÓN]:[Nº CAMIÓN]],$C7,BDCORRECTIVAINF[[Fecha entrada]:[Fecha entrada]],"&gt;=" &amp;$M$2,BDCORRECTIVAINF[[Fecha Fin]:[Fecha Fin]],"&lt;="&amp;$M$3)=0,"",SUMIFS(BDCORRECTIVAINF[BALLESTA ENTERA T],BDCORRECTIVAINF[[Nº CAMIÓN]:[Nº CAMIÓN]],$C7,BDCORRECTIVAINF[[Fecha entrada]:[Fecha entrada]],"&gt;=" &amp;$M$2,BDCORRECTIVAINF[[Fecha Fin]:[Fecha Fin]],"&lt;="&amp;$M$3)&amp;" uds "&amp;BDCORRECTIVAINF[[#Headers],[BALLESTA ENTERA T]]&amp;", ")</f>
        <v/>
      </c>
      <c r="AX7" s="467" t="str">
        <f>+IF(SUMIFS(BDCORRECTIVAINF[HOJA MAESTRA T],BDCORRECTIVAINF[[Nº CAMIÓN]:[Nº CAMIÓN]],$C7,BDCORRECTIVAINF[[Fecha entrada]:[Fecha entrada]],"&gt;=" &amp;$M$2,BDCORRECTIVAINF[[Fecha Fin]:[Fecha Fin]],"&lt;="&amp;$M$3)=0,"",SUMIFS(BDCORRECTIVAINF[HOJA MAESTRA T],BDCORRECTIVAINF[[Nº CAMIÓN]:[Nº CAMIÓN]],$C7,BDCORRECTIVAINF[[Fecha entrada]:[Fecha entrada]],"&gt;=" &amp;$M$2,BDCORRECTIVAINF[[Fecha Fin]:[Fecha Fin]],"&lt;="&amp;$M$3)&amp;" uds "&amp;BDCORRECTIVAINF[[#Headers],[HOJA MAESTRA T]]&amp;", ")</f>
        <v/>
      </c>
      <c r="AY7" s="467" t="str">
        <f>+IF(SUMIFS(BDCORRECTIVAINF[1ª HOJA T],BDCORRECTIVAINF[[Nº CAMIÓN]:[Nº CAMIÓN]],$C7,BDCORRECTIVAINF[[Fecha entrada]:[Fecha entrada]],"&gt;=" &amp;$M$2,BDCORRECTIVAINF[[Fecha Fin]:[Fecha Fin]],"&lt;="&amp;$M$3)=0,"",SUMIFS(BDCORRECTIVAINF[1ª HOJA T],BDCORRECTIVAINF[[Nº CAMIÓN]:[Nº CAMIÓN]],$C7,BDCORRECTIVAINF[[Fecha entrada]:[Fecha entrada]],"&gt;=" &amp;$M$2,BDCORRECTIVAINF[[Fecha Fin]:[Fecha Fin]],"&lt;="&amp;$M$3)&amp;" uds "&amp;BDCORRECTIVAINF[[#Headers],[1ª HOJA T]]&amp;", ")</f>
        <v/>
      </c>
      <c r="AZ7" s="467" t="str">
        <f>+IF(SUMIFS(BDCORRECTIVAINF[2ª HOJAS T],BDCORRECTIVAINF[[Nº CAMIÓN]:[Nº CAMIÓN]],$C7,BDCORRECTIVAINF[[Fecha entrada]:[Fecha entrada]],"&gt;=" &amp;$M$2,BDCORRECTIVAINF[[Fecha Fin]:[Fecha Fin]],"&lt;="&amp;$M$3)=0,"",SUMIFS(BDCORRECTIVAINF[2ª HOJAS T],BDCORRECTIVAINF[[Nº CAMIÓN]:[Nº CAMIÓN]],$C7,BDCORRECTIVAINF[[Fecha entrada]:[Fecha entrada]],"&gt;=" &amp;$M$2,BDCORRECTIVAINF[[Fecha Fin]:[Fecha Fin]],"&lt;="&amp;$M$3)&amp;" uds "&amp;BDCORRECTIVAINF[[#Headers],[2ª HOJAS T]]&amp;", ")</f>
        <v/>
      </c>
      <c r="BA7" s="467" t="str">
        <f>+IF(SUMIFS(BDCORRECTIVAINF[3ª HOJAS T],BDCORRECTIVAINF[[Nº CAMIÓN]:[Nº CAMIÓN]],$C7,BDCORRECTIVAINF[[Fecha entrada]:[Fecha entrada]],"&gt;=" &amp;$M$2,BDCORRECTIVAINF[[Fecha Fin]:[Fecha Fin]],"&lt;="&amp;$M$3)=0,"",SUMIFS(BDCORRECTIVAINF[3ª HOJAS T],BDCORRECTIVAINF[[Nº CAMIÓN]:[Nº CAMIÓN]],$C7,BDCORRECTIVAINF[[Fecha entrada]:[Fecha entrada]],"&gt;=" &amp;$M$2,BDCORRECTIVAINF[[Fecha Fin]:[Fecha Fin]],"&lt;="&amp;$M$3)&amp;" uds "&amp;BDCORRECTIVAINF[[#Headers],[3ª HOJAS T]]&amp;", ")</f>
        <v/>
      </c>
      <c r="BB7" s="467" t="str">
        <f>+IF(SUMIFS(BDCORRECTIVAINF[4ª HOJAS T],BDCORRECTIVAINF[[Nº CAMIÓN]:[Nº CAMIÓN]],$C7,BDCORRECTIVAINF[[Fecha entrada]:[Fecha entrada]],"&gt;=" &amp;$M$2,BDCORRECTIVAINF[[Fecha Fin]:[Fecha Fin]],"&lt;="&amp;$M$3)=0,"",SUMIFS(BDCORRECTIVAINF[4ª HOJAS T],BDCORRECTIVAINF[[Nº CAMIÓN]:[Nº CAMIÓN]],$C7,BDCORRECTIVAINF[[Fecha entrada]:[Fecha entrada]],"&gt;=" &amp;$M$2,BDCORRECTIVAINF[[Fecha Fin]:[Fecha Fin]],"&lt;="&amp;$M$3)&amp;" uds "&amp;BDCORRECTIVAINF[[#Headers],[4ª HOJAS T]]&amp;", ")</f>
        <v/>
      </c>
      <c r="BC7" s="467" t="str">
        <f>+IF(SUMIFS(BDCORRECTIVAINF[5ª HOJAS T],BDCORRECTIVAINF[[Nº CAMIÓN]:[Nº CAMIÓN]],$C7,BDCORRECTIVAINF[[Fecha entrada]:[Fecha entrada]],"&gt;=" &amp;$M$2,BDCORRECTIVAINF[[Fecha Fin]:[Fecha Fin]],"&lt;="&amp;$M$3)=0,"",SUMIFS(BDCORRECTIVAINF[5ª HOJAS T],BDCORRECTIVAINF[[Nº CAMIÓN]:[Nº CAMIÓN]],$C7,BDCORRECTIVAINF[[Fecha entrada]:[Fecha entrada]],"&gt;=" &amp;$M$2,BDCORRECTIVAINF[[Fecha Fin]:[Fecha Fin]],"&lt;="&amp;$M$3)&amp;" uds "&amp;BDCORRECTIVAINF[[#Headers],[5ª HOJAS T]]&amp;", ")</f>
        <v/>
      </c>
      <c r="BD7" s="467" t="str">
        <f>+IF(SUMIFS(BDCORRECTIVAINF[BRIDA T],BDCORRECTIVAINF[[Nº CAMIÓN]:[Nº CAMIÓN]],$C7,BDCORRECTIVAINF[[Fecha entrada]:[Fecha entrada]],"&gt;=" &amp;$M$2,BDCORRECTIVAINF[[Fecha Fin]:[Fecha Fin]],"&lt;="&amp;$M$3)=0,"",SUMIFS(BDCORRECTIVAINF[BRIDA T],BDCORRECTIVAINF[[Nº CAMIÓN]:[Nº CAMIÓN]],$C7,BDCORRECTIVAINF[[Fecha entrada]:[Fecha entrada]],"&gt;=" &amp;$M$2,BDCORRECTIVAINF[[Fecha Fin]:[Fecha Fin]],"&lt;="&amp;$M$3)&amp;" uds "&amp;BDCORRECTIVAINF[[#Headers],[BRIDA T]]&amp;", ")</f>
        <v/>
      </c>
      <c r="BE7" s="467" t="str">
        <f>+IF(SUMIFS(BDCORRECTIVAINF[BULÓN T],BDCORRECTIVAINF[[Nº CAMIÓN]:[Nº CAMIÓN]],$C7,BDCORRECTIVAINF[[Fecha entrada]:[Fecha entrada]],"&gt;=" &amp;$M$2,BDCORRECTIVAINF[[Fecha Fin]:[Fecha Fin]],"&lt;="&amp;$M$3)=0,"",SUMIFS(BDCORRECTIVAINF[BULÓN T],BDCORRECTIVAINF[[Nº CAMIÓN]:[Nº CAMIÓN]],$C7,BDCORRECTIVAINF[[Fecha entrada]:[Fecha entrada]],"&gt;=" &amp;$M$2,BDCORRECTIVAINF[[Fecha Fin]:[Fecha Fin]],"&lt;="&amp;$M$3)&amp;" uds "&amp;BDCORRECTIVAINF[[#Headers],[BULÓN T]]&amp;", ")</f>
        <v/>
      </c>
      <c r="BF7" s="467" t="str">
        <f>+IF(SUMIFS(BDCORRECTIVAINF[GEMELA T],BDCORRECTIVAINF[[Nº CAMIÓN]:[Nº CAMIÓN]],$C7,BDCORRECTIVAINF[[Fecha entrada]:[Fecha entrada]],"&gt;=" &amp;$M$2,BDCORRECTIVAINF[[Fecha Fin]:[Fecha Fin]],"&lt;="&amp;$M$3)=0,"",SUMIFS(BDCORRECTIVAINF[GEMELA T],BDCORRECTIVAINF[[Nº CAMIÓN]:[Nº CAMIÓN]],$C7,BDCORRECTIVAINF[[Fecha entrada]:[Fecha entrada]],"&gt;=" &amp;$M$2,BDCORRECTIVAINF[[Fecha Fin]:[Fecha Fin]],"&lt;="&amp;$M$3)&amp;" uds "&amp;BDCORRECTIVAINF[[#Headers],[GEMELA T]]&amp;", ")</f>
        <v/>
      </c>
      <c r="BG7" s="467" t="str">
        <f>+IF(SUMIFS(BDCORRECTIVAINF[CÁMARA 12R20],BDCORRECTIVAINF[[Nº CAMIÓN]:[Nº CAMIÓN]],$C7,BDCORRECTIVAINF[[Fecha entrada]:[Fecha entrada]],"&gt;=" &amp;$M$2,BDCORRECTIVAINF[[Fecha Fin]:[Fecha Fin]],"&lt;="&amp;$M$3)=0,"",SUMIFS(BDCORRECTIVAINF[CÁMARA 12R20],BDCORRECTIVAINF[[Nº CAMIÓN]:[Nº CAMIÓN]],$C7,BDCORRECTIVAINF[[Fecha entrada]:[Fecha entrada]],"&gt;=" &amp;$M$2,BDCORRECTIVAINF[[Fecha Fin]:[Fecha Fin]],"&lt;="&amp;$M$3)&amp;" uds "&amp;BDCORRECTIVAINF[[#Headers],[CÁMARA 12R20]]&amp;", ")</f>
        <v/>
      </c>
      <c r="BH7" s="467" t="str">
        <f>+IF(SUMIFS(BDCORRECTIVAINF[CÁMARA 12R24],BDCORRECTIVAINF[[Nº CAMIÓN]:[Nº CAMIÓN]],$C7,BDCORRECTIVAINF[[Fecha entrada]:[Fecha entrada]],"&gt;=" &amp;$M$2,BDCORRECTIVAINF[[Fecha Fin]:[Fecha Fin]],"&lt;="&amp;$M$3)=0,"",SUMIFS(BDCORRECTIVAINF[CÁMARA 12R24],BDCORRECTIVAINF[[Nº CAMIÓN]:[Nº CAMIÓN]],$C7,BDCORRECTIVAINF[[Fecha entrada]:[Fecha entrada]],"&gt;=" &amp;$M$2,BDCORRECTIVAINF[[Fecha Fin]:[Fecha Fin]],"&lt;="&amp;$M$3)&amp;" uds "&amp;BDCORRECTIVAINF[[#Headers],[CÁMARA 12R24]]&amp;", ")</f>
        <v/>
      </c>
      <c r="BI7" s="467" t="str">
        <f>+IF(SUMIFS(BDCORRECTIVAINF[NEUMÁTICO 12R20],BDCORRECTIVAINF[[Nº CAMIÓN]:[Nº CAMIÓN]],$C7,BDCORRECTIVAINF[[Fecha entrada]:[Fecha entrada]],"&gt;=" &amp;$M$2,BDCORRECTIVAINF[[Fecha Fin]:[Fecha Fin]],"&lt;="&amp;$M$3)=0,"",SUMIFS(BDCORRECTIVAINF[NEUMÁTICO 12R20],BDCORRECTIVAINF[[Nº CAMIÓN]:[Nº CAMIÓN]],$C7,BDCORRECTIVAINF[[Fecha entrada]:[Fecha entrada]],"&gt;=" &amp;$M$2,BDCORRECTIVAINF[[Fecha Fin]:[Fecha Fin]],"&lt;="&amp;$M$3)&amp;" uds "&amp;BDCORRECTIVAINF[[#Headers],[NEUMÁTICO 12R20]]&amp;", ")</f>
        <v xml:space="preserve">1 uds NEUMÁTICO 12R20, </v>
      </c>
      <c r="BJ7" s="467" t="str">
        <f>+IF(SUMIFS(BDCORRECTIVAINF[NEUMÁTICO 13/80 R22,5],BDCORRECTIVAINF[[Nº CAMIÓN]:[Nº CAMIÓN]],$C7,BDCORRECTIVAINF[[Fecha entrada]:[Fecha entrada]],"&gt;=" &amp;$M$2,BDCORRECTIVAINF[[Fecha Fin]:[Fecha Fin]],"&lt;="&amp;$M$3)=0,"",SUMIFS(BDCORRECTIVAINF[NEUMÁTICO 13/80 R22,5],BDCORRECTIVAINF[[Nº CAMIÓN]:[Nº CAMIÓN]],$C7,BDCORRECTIVAINF[[Fecha entrada]:[Fecha entrada]],"&gt;=" &amp;$M$2,BDCORRECTIVAINF[[Fecha Fin]:[Fecha Fin]],"&lt;="&amp;$M$3)&amp;" uds "&amp;BDCORRECTIVAINF[[#Headers],[NEUMÁTICO 13/80 R22,5]]&amp;", ")</f>
        <v xml:space="preserve">1 uds NEUMÁTICO 13/80 R22,5, </v>
      </c>
      <c r="BK7" s="467" t="str">
        <f>+IF(SUMIFS(BDCORRECTIVAINF[[NEUMÁTICO 12R24 ]],BDCORRECTIVAINF[[Nº CAMIÓN]:[Nº CAMIÓN]],$C7,BDCORRECTIVAINF[[Fecha entrada]:[Fecha entrada]],"&gt;=" &amp;$M$2,BDCORRECTIVAINF[[Fecha Fin]:[Fecha Fin]],"&lt;="&amp;$M$3)=0,"",SUMIFS(BDCORRECTIVAINF[[NEUMÁTICO 12R24 ]],BDCORRECTIVAINF[[Nº CAMIÓN]:[Nº CAMIÓN]],$C7,BDCORRECTIVAINF[[Fecha entrada]:[Fecha entrada]],"&gt;=" &amp;$M$2,BDCORRECTIVAINF[[Fecha Fin]:[Fecha Fin]],"&lt;="&amp;$M$3)&amp;" uds "&amp;BDCORRECTIVAINF[[#Headers],[NEUMÁTICO 12R24 ]]&amp;", ")</f>
        <v/>
      </c>
      <c r="BL7" s="467" t="str">
        <f>+IF(SUMIFS(BDCORRECTIVAINF[NEUMÁTICO 295/80 R22,5],BDCORRECTIVAINF[[Nº CAMIÓN]:[Nº CAMIÓN]],$C7,BDCORRECTIVAINF[[Fecha entrada]:[Fecha entrada]],"&gt;=" &amp;$M$2,BDCORRECTIVAINF[[Fecha Fin]:[Fecha Fin]],"&lt;="&amp;$M$3)=0,"",SUMIFS(BDCORRECTIVAINF[NEUMÁTICO 295/80 R22,5],BDCORRECTIVAINF[[Nº CAMIÓN]:[Nº CAMIÓN]],$C7,BDCORRECTIVAINF[[Fecha entrada]:[Fecha entrada]],"&gt;=" &amp;$M$2,BDCORRECTIVAINF[[Fecha Fin]:[Fecha Fin]],"&lt;="&amp;$M$3)&amp;" uds "&amp;BDCORRECTIVAINF[[#Headers],[NEUMÁTICO 295/80 R22,5]]&amp;", ")</f>
        <v/>
      </c>
      <c r="BM7" s="467" t="str">
        <f>+IF(SUMIFS(BDCORRECTIVAINF[NEUMÁTICO 315/80R22.5],BDCORRECTIVAINF[[Nº CAMIÓN]:[Nº CAMIÓN]],$C7,BDCORRECTIVAINF[[Fecha entrada]:[Fecha entrada]],"&gt;=" &amp;$M$2,BDCORRECTIVAINF[[Fecha Fin]:[Fecha Fin]],"&lt;="&amp;$M$3)=0,"",SUMIFS(BDCORRECTIVAINF[NEUMÁTICO 315/80R22.5],BDCORRECTIVAINF[[Nº CAMIÓN]:[Nº CAMIÓN]],$C7,BDCORRECTIVAINF[[Fecha entrada]:[Fecha entrada]],"&gt;=" &amp;$M$2,BDCORRECTIVAINF[[Fecha Fin]:[Fecha Fin]],"&lt;="&amp;$M$3)&amp;" uds "&amp;BDCORRECTIVAINF[[#Headers],[NEUMÁTICO 315/80R22.5]]&amp;", ")</f>
        <v/>
      </c>
      <c r="BN7" s="467" t="str">
        <f>+IF(SUMIFS(BDCORRECTIVAINF[NEUMÁTICO 7.5R16 CON CAMARA  ],BDCORRECTIVAINF[[Nº CAMIÓN]:[Nº CAMIÓN]],$C7,BDCORRECTIVAINF[[Fecha entrada]:[Fecha entrada]],"&gt;=" &amp;$M$2,BDCORRECTIVAINF[[Fecha Fin]:[Fecha Fin]],"&lt;="&amp;$M$3)=0,"",SUMIFS(BDCORRECTIVAINF[NEUMÁTICO 7.5R16 CON CAMARA  ],BDCORRECTIVAINF[[Nº CAMIÓN]:[Nº CAMIÓN]],$C7,BDCORRECTIVAINF[[Fecha entrada]:[Fecha entrada]],"&gt;=" &amp;$M$2,BDCORRECTIVAINF[[Fecha Fin]:[Fecha Fin]],"&lt;="&amp;$M$3)&amp;" uds "&amp;BDCORRECTIVAINF[[#Headers],[NEUMÁTICO 7.5R16 CON CAMARA  ]]&amp;", ")</f>
        <v/>
      </c>
      <c r="BO7" s="467" t="str">
        <f>+IF(SUMIFS(BDCORRECTIVAINF[Parche],BDCORRECTIVAINF[[Nº CAMIÓN]:[Nº CAMIÓN]],$C7,BDCORRECTIVAINF[[Fecha entrada]:[Fecha entrada]],"&gt;=" &amp;$M$2,BDCORRECTIVAINF[[Fecha Fin]:[Fecha Fin]],"&lt;="&amp;$M$3)=0,"",SUMIFS(BDCORRECTIVAINF[Parche],BDCORRECTIVAINF[[Nº CAMIÓN]:[Nº CAMIÓN]],$C7,BDCORRECTIVAINF[[Fecha entrada]:[Fecha entrada]],"&gt;=" &amp;$M$2,BDCORRECTIVAINF[[Fecha Fin]:[Fecha Fin]],"&lt;="&amp;$M$3)&amp;" uds "&amp;BDCORRECTIVAINF[[#Headers],[Parche]]&amp;", ")</f>
        <v xml:space="preserve">1 uds Parche, </v>
      </c>
      <c r="BP7" s="467" t="str">
        <f>+IF(SUMIFS(BDCORRECTIVAINF[Pasta],BDCORRECTIVAINF[[Nº CAMIÓN]:[Nº CAMIÓN]],$C7,BDCORRECTIVAINF[[Fecha entrada]:[Fecha entrada]],"&gt;=" &amp;$M$2,BDCORRECTIVAINF[[Fecha Fin]:[Fecha Fin]],"&lt;="&amp;$M$3)=0,"",SUMIFS(BDCORRECTIVAINF[Pasta],BDCORRECTIVAINF[[Nº CAMIÓN]:[Nº CAMIÓN]],$C7,BDCORRECTIVAINF[[Fecha entrada]:[Fecha entrada]],"&gt;=" &amp;$M$2,BDCORRECTIVAINF[[Fecha Fin]:[Fecha Fin]],"&lt;="&amp;$M$3)&amp;" uds "&amp;BDCORRECTIVAINF[[#Headers],[Pasta]]&amp;", ")</f>
        <v xml:space="preserve">1 uds Pasta, </v>
      </c>
      <c r="BQ7" s="467" t="str">
        <f>+IF(SUMIFS(BDCORRECTIVAINF[BATERIA 12V 100AH],BDCORRECTIVAINF[[Nº CAMIÓN]:[Nº CAMIÓN]],$C7,BDCORRECTIVAINF[[Fecha entrada]:[Fecha entrada]],"&gt;=" &amp;$M$2,BDCORRECTIVAINF[[Fecha Fin]:[Fecha Fin]],"&lt;="&amp;$M$3)=0,"",SUMIFS(BDCORRECTIVAINF[BATERIA 12V 100AH],BDCORRECTIVAINF[[Nº CAMIÓN]:[Nº CAMIÓN]],$C7,BDCORRECTIVAINF[[Fecha entrada]:[Fecha entrada]],"&gt;=" &amp;$M$2,BDCORRECTIVAINF[[Fecha Fin]:[Fecha Fin]],"&lt;="&amp;$M$3)&amp;" uds "&amp;BDCORRECTIVAINF[[#Headers],[BATERIA 12V 100AH]]&amp;", ")</f>
        <v/>
      </c>
      <c r="BR7" s="467" t="str">
        <f>+IF(SUMIFS(BDCORRECTIVAINF[BATERIA 12V 120AH],BDCORRECTIVAINF[[Nº CAMIÓN]:[Nº CAMIÓN]],$C7,BDCORRECTIVAINF[[Fecha entrada]:[Fecha entrada]],"&gt;=" &amp;$M$2,BDCORRECTIVAINF[[Fecha Fin]:[Fecha Fin]],"&lt;="&amp;$M$3)=0,"",SUMIFS(BDCORRECTIVAINF[BATERIA 12V 120AH],BDCORRECTIVAINF[[Nº CAMIÓN]:[Nº CAMIÓN]],$C7,BDCORRECTIVAINF[[Fecha entrada]:[Fecha entrada]],"&gt;=" &amp;$M$2,BDCORRECTIVAINF[[Fecha Fin]:[Fecha Fin]],"&lt;="&amp;$M$3)&amp;" uds "&amp;BDCORRECTIVAINF[[#Headers],[BATERIA 12V 120AH]]&amp;", ")</f>
        <v xml:space="preserve">1 uds BATERIA 12V 120AH, </v>
      </c>
      <c r="BS7" s="467" t="str">
        <f>+IF(SUMIFS(BDCORRECTIVAINF[[BATERIA 12V 70AH ]],BDCORRECTIVAINF[[Nº CAMIÓN]:[Nº CAMIÓN]],$C7,BDCORRECTIVAINF[[Fecha entrada]:[Fecha entrada]],"&gt;=" &amp;$M$2,BDCORRECTIVAINF[[Fecha Fin]:[Fecha Fin]],"&lt;="&amp;$M$3)=0,"",SUMIFS(BDCORRECTIVAINF[[BATERIA 12V 70AH ]],BDCORRECTIVAINF[[Nº CAMIÓN]:[Nº CAMIÓN]],$C7,BDCORRECTIVAINF[[Fecha entrada]:[Fecha entrada]],"&gt;=" &amp;$M$2,BDCORRECTIVAINF[[Fecha Fin]:[Fecha Fin]],"&lt;="&amp;$M$3)&amp;" uds "&amp;BDCORRECTIVAINF[[#Headers],[BATERIA 12V 70AH ]]&amp;", ")</f>
        <v/>
      </c>
      <c r="BT7" s="467" t="str">
        <f>+IF(SUMIFS(BDCORRECTIVAINF[[BATERIA 12V 77AH ]],BDCORRECTIVAINF[[Nº CAMIÓN]:[Nº CAMIÓN]],$C7,BDCORRECTIVAINF[[Fecha entrada]:[Fecha entrada]],"&gt;=" &amp;$M$2,BDCORRECTIVAINF[[Fecha Fin]:[Fecha Fin]],"&lt;="&amp;$M$3)=0,"",SUMIFS(BDCORRECTIVAINF[[BATERIA 12V 77AH ]],BDCORRECTIVAINF[[Nº CAMIÓN]:[Nº CAMIÓN]],$C7,BDCORRECTIVAINF[[Fecha entrada]:[Fecha entrada]],"&gt;=" &amp;$M$2,BDCORRECTIVAINF[[Fecha Fin]:[Fecha Fin]],"&lt;="&amp;$M$3)&amp;" uds "&amp;BDCORRECTIVAINF[[#Headers],[BATERIA 12V 77AH ]]&amp;", ")</f>
        <v/>
      </c>
      <c r="BU7" s="467" t="str">
        <f>+IF(SUMIFS(BDCORRECTIVAINF[Manguera amarilla 60D],BDCORRECTIVAINF[[Nº CAMIÓN]:[Nº CAMIÓN]],$C7,BDCORRECTIVAINF[[Fecha entrada]:[Fecha entrada]],"&gt;=" &amp;$M$2,BDCORRECTIVAINF[[Fecha Fin]:[Fecha Fin]],"&lt;="&amp;$M$3)=0,"",SUMIFS(BDCORRECTIVAINF[Manguera amarilla 60D],BDCORRECTIVAINF[[Nº CAMIÓN]:[Nº CAMIÓN]],$C7,BDCORRECTIVAINF[[Fecha entrada]:[Fecha entrada]],"&gt;=" &amp;$M$2,BDCORRECTIVAINF[[Fecha Fin]:[Fecha Fin]],"&lt;="&amp;$M$3)&amp;" m "&amp;BDCORRECTIVAINF[[#Headers],[Manguera amarilla 60D]]&amp;", ")</f>
        <v/>
      </c>
      <c r="BV7" s="467" t="str">
        <f>+IF(SUMIFS(BDCORRECTIVAINF[Manguera amarilla 80D],BDCORRECTIVAINF[[Nº CAMIÓN]:[Nº CAMIÓN]],$C7,BDCORRECTIVAINF[[Fecha entrada]:[Fecha entrada]],"&gt;=" &amp;$M$2,BDCORRECTIVAINF[[Fecha Fin]:[Fecha Fin]],"&lt;="&amp;$M$3)=0,"",SUMIFS(BDCORRECTIVAINF[Manguera amarilla 80D],BDCORRECTIVAINF[[Nº CAMIÓN]:[Nº CAMIÓN]],$C7,BDCORRECTIVAINF[[Fecha entrada]:[Fecha entrada]],"&gt;=" &amp;$M$2,BDCORRECTIVAINF[[Fecha Fin]:[Fecha Fin]],"&lt;="&amp;$M$3)&amp;" m "&amp;BDCORRECTIVAINF[[#Headers],[Manguera amarilla 80D]]&amp;", ")</f>
        <v/>
      </c>
      <c r="BW7" s="467" t="str">
        <f>+IF(SUMIFS(BDCORRECTIVAINF[Manguera azul 60D],BDCORRECTIVAINF[[Nº CAMIÓN]:[Nº CAMIÓN]],$C7,BDCORRECTIVAINF[[Fecha entrada]:[Fecha entrada]],"&gt;=" &amp;$M$2,BDCORRECTIVAINF[[Fecha Fin]:[Fecha Fin]],"&lt;="&amp;$M$3)=0,"",SUMIFS(BDCORRECTIVAINF[Manguera azul 60D],BDCORRECTIVAINF[[Nº CAMIÓN]:[Nº CAMIÓN]],$C7,BDCORRECTIVAINF[[Fecha entrada]:[Fecha entrada]],"&gt;=" &amp;$M$2,BDCORRECTIVAINF[[Fecha Fin]:[Fecha Fin]],"&lt;="&amp;$M$3)&amp;" m "&amp;BDCORRECTIVAINF[[#Headers],[Manguera azul 60D]]&amp;", ")</f>
        <v/>
      </c>
      <c r="BX7" s="467" t="str">
        <f>+IF(SUMIFS(BDCORRECTIVAINF[Manguera azul 80D],BDCORRECTIVAINF[[Nº CAMIÓN]:[Nº CAMIÓN]],$C7,BDCORRECTIVAINF[[Fecha entrada]:[Fecha entrada]],"&gt;=" &amp;$M$2,BDCORRECTIVAINF[[Fecha Fin]:[Fecha Fin]],"&lt;="&amp;$M$3)=0,"",SUMIFS(BDCORRECTIVAINF[Manguera azul 80D],BDCORRECTIVAINF[[Nº CAMIÓN]:[Nº CAMIÓN]],$C7,BDCORRECTIVAINF[[Fecha entrada]:[Fecha entrada]],"&gt;=" &amp;$M$2,BDCORRECTIVAINF[[Fecha Fin]:[Fecha Fin]],"&lt;="&amp;$M$3)&amp;" m "&amp;BDCORRECTIVAINF[[#Headers],[Manguera azul 80D]]&amp;", ")</f>
        <v xml:space="preserve">5 m Manguera azul 80D, </v>
      </c>
      <c r="BY7" s="467" t="str">
        <f>+IF(SUMIFS(BDCORRECTIVAINF[Bomba Embrague],BDCORRECTIVAINF[[Nº CAMIÓN]:[Nº CAMIÓN]],$C7,BDCORRECTIVAINF[[Fecha entrada]:[Fecha entrada]],"&gt;=" &amp;$M$2,BDCORRECTIVAINF[[Fecha Fin]:[Fecha Fin]],"&lt;="&amp;$M$3)=0,"",SUMIFS(BDCORRECTIVAINF[Bomba Embrague],BDCORRECTIVAINF[[Nº CAMIÓN]:[Nº CAMIÓN]],$C7,BDCORRECTIVAINF[[Fecha entrada]:[Fecha entrada]],"&gt;=" &amp;$M$2,BDCORRECTIVAINF[[Fecha Fin]:[Fecha Fin]],"&lt;="&amp;$M$3)&amp;" uds "&amp;BDCORRECTIVAINF[[#Headers],[Bomba Embrague]]&amp;", ")</f>
        <v/>
      </c>
      <c r="BZ7" s="467" t="str">
        <f>+IF(SUMIFS(BDCORRECTIVAINF[Compresor],BDCORRECTIVAINF[[Nº CAMIÓN]:[Nº CAMIÓN]],$C7,BDCORRECTIVAINF[[Fecha entrada]:[Fecha entrada]],"&gt;=" &amp;$M$2,BDCORRECTIVAINF[[Fecha Fin]:[Fecha Fin]],"&lt;="&amp;$M$3)=0,"",SUMIFS(BDCORRECTIVAINF[Compresor],BDCORRECTIVAINF[[Nº CAMIÓN]:[Nº CAMIÓN]],$C7,BDCORRECTIVAINF[[Fecha entrada]:[Fecha entrada]],"&gt;=" &amp;$M$2,BDCORRECTIVAINF[[Fecha Fin]:[Fecha Fin]],"&lt;="&amp;$M$3)&amp;" uds "&amp;BDCORRECTIVAINF[[#Headers],[Compresor]]&amp;", ")</f>
        <v/>
      </c>
      <c r="CA7" s="467" t="str">
        <f>+IF(SUMIFS(BDCORRECTIVAINF[Disco Embrague],BDCORRECTIVAINF[[Nº CAMIÓN]:[Nº CAMIÓN]],$C7,BDCORRECTIVAINF[[Fecha entrada]:[Fecha entrada]],"&gt;=" &amp;$M$2,BDCORRECTIVAINF[[Fecha Fin]:[Fecha Fin]],"&lt;="&amp;$M$3)=0,"",SUMIFS(BDCORRECTIVAINF[Disco Embrague],BDCORRECTIVAINF[[Nº CAMIÓN]:[Nº CAMIÓN]],$C7,BDCORRECTIVAINF[[Fecha entrada]:[Fecha entrada]],"&gt;=" &amp;$M$2,BDCORRECTIVAINF[[Fecha Fin]:[Fecha Fin]],"&lt;="&amp;$M$3)&amp;" uds "&amp;BDCORRECTIVAINF[[#Headers],[Disco Embrague]]&amp;", ")</f>
        <v/>
      </c>
      <c r="CB7" s="467" t="str">
        <f>+IF(SUMIFS(BDCORRECTIVAINF[Empalme],BDCORRECTIVAINF[[Nº CAMIÓN]:[Nº CAMIÓN]],$C7,BDCORRECTIVAINF[[Fecha entrada]:[Fecha entrada]],"&gt;=" &amp;$M$2,BDCORRECTIVAINF[[Fecha Fin]:[Fecha Fin]],"&lt;="&amp;$M$3)=0,"",SUMIFS(BDCORRECTIVAINF[Empalme],BDCORRECTIVAINF[[Nº CAMIÓN]:[Nº CAMIÓN]],$C7,BDCORRECTIVAINF[[Fecha entrada]:[Fecha entrada]],"&gt;=" &amp;$M$2,BDCORRECTIVAINF[[Fecha Fin]:[Fecha Fin]],"&lt;="&amp;$M$3)&amp;" uds "&amp;BDCORRECTIVAINF[[#Headers],[Empalme]]&amp;", ")</f>
        <v/>
      </c>
      <c r="CC7" s="467" t="str">
        <f>+IF(SUMIFS(BDCORRECTIVAINF[Filtro Secador],BDCORRECTIVAINF[[Nº CAMIÓN]:[Nº CAMIÓN]],$C7,BDCORRECTIVAINF[[Fecha entrada]:[Fecha entrada]],"&gt;=" &amp;$M$2,BDCORRECTIVAINF[[Fecha Fin]:[Fecha Fin]],"&lt;="&amp;$M$3)=0,"",SUMIFS(BDCORRECTIVAINF[Filtro Secador],BDCORRECTIVAINF[[Nº CAMIÓN]:[Nº CAMIÓN]],$C7,BDCORRECTIVAINF[[Fecha entrada]:[Fecha entrada]],"&gt;=" &amp;$M$2,BDCORRECTIVAINF[[Fecha Fin]:[Fecha Fin]],"&lt;="&amp;$M$3)&amp;" uds "&amp;BDCORRECTIVAINF[[#Headers],[Filtro Secador]]&amp;", ")</f>
        <v/>
      </c>
      <c r="CD7" s="467" t="str">
        <f>+IF(SUMIFS(BDCORRECTIVAINF[Pulmon Freno],BDCORRECTIVAINF[[Nº CAMIÓN]:[Nº CAMIÓN]],$C7,BDCORRECTIVAINF[[Fecha entrada]:[Fecha entrada]],"&gt;=" &amp;$M$2,BDCORRECTIVAINF[[Fecha Fin]:[Fecha Fin]],"&lt;="&amp;$M$3)=0,"",SUMIFS(BDCORRECTIVAINF[Pulmon Freno],BDCORRECTIVAINF[[Nº CAMIÓN]:[Nº CAMIÓN]],$C7,BDCORRECTIVAINF[[Fecha entrada]:[Fecha entrada]],"&gt;=" &amp;$M$2,BDCORRECTIVAINF[[Fecha Fin]:[Fecha Fin]],"&lt;="&amp;$M$3)&amp;" uds "&amp;BDCORRECTIVAINF[[#Headers],[Pulmon Freno]]&amp;", ")</f>
        <v/>
      </c>
      <c r="CE7" s="467" t="str">
        <f>+IF(SUMIFS(BDCORRECTIVAINF[Servoembrague],BDCORRECTIVAINF[[Nº CAMIÓN]:[Nº CAMIÓN]],$C7,BDCORRECTIVAINF[[Fecha entrada]:[Fecha entrada]],"&gt;=" &amp;$M$2,BDCORRECTIVAINF[[Fecha Fin]:[Fecha Fin]],"&lt;="&amp;$M$3)=0,"",SUMIFS(BDCORRECTIVAINF[Servoembrague],BDCORRECTIVAINF[[Nº CAMIÓN]:[Nº CAMIÓN]],$C7,BDCORRECTIVAINF[[Fecha entrada]:[Fecha entrada]],"&gt;=" &amp;$M$2,BDCORRECTIVAINF[[Fecha Fin]:[Fecha Fin]],"&lt;="&amp;$M$3)&amp;" uds "&amp;BDCORRECTIVAINF[[#Headers],[Servoembrague]]&amp;", ")</f>
        <v/>
      </c>
      <c r="CF7" s="467" t="str">
        <f>+IF(SUMIFS(BDCORRECTIVAINF[Tubo Hidraulico],BDCORRECTIVAINF[[Nº CAMIÓN]:[Nº CAMIÓN]],$C7,BDCORRECTIVAINF[[Fecha entrada]:[Fecha entrada]],"&gt;=" &amp;$M$2,BDCORRECTIVAINF[[Fecha Fin]:[Fecha Fin]],"&lt;="&amp;$M$3)=0,"",SUMIFS(BDCORRECTIVAINF[Tubo Hidraulico],BDCORRECTIVAINF[[Nº CAMIÓN]:[Nº CAMIÓN]],$C7,BDCORRECTIVAINF[[Fecha entrada]:[Fecha entrada]],"&gt;=" &amp;$M$2,BDCORRECTIVAINF[[Fecha Fin]:[Fecha Fin]],"&lt;="&amp;$M$3)&amp;" uds "&amp;BDCORRECTIVAINF[[#Headers],[Tubo Hidraulico]]&amp;", ")</f>
        <v/>
      </c>
      <c r="CG7" s="467" t="str">
        <f>+IF(SUMIFS(BDCORRECTIVAINF[Valvula 4 vias],BDCORRECTIVAINF[[Nº CAMIÓN]:[Nº CAMIÓN]],$C7,BDCORRECTIVAINF[[Fecha entrada]:[Fecha entrada]],"&gt;=" &amp;$M$2,BDCORRECTIVAINF[[Fecha Fin]:[Fecha Fin]],"&lt;="&amp;$M$3)=0,"",SUMIFS(BDCORRECTIVAINF[Valvula 4 vias],BDCORRECTIVAINF[[Nº CAMIÓN]:[Nº CAMIÓN]],$C7,BDCORRECTIVAINF[[Fecha entrada]:[Fecha entrada]],"&gt;=" &amp;$M$2,BDCORRECTIVAINF[[Fecha Fin]:[Fecha Fin]],"&lt;="&amp;$M$3)&amp;" uds "&amp;BDCORRECTIVAINF[[#Headers],[Valvula 4 vias]]&amp;", ")</f>
        <v/>
      </c>
      <c r="CH7" s="467" t="str">
        <f>+IF(SUMIFS(BDCORRECTIVAINF[Valvula Freno],BDCORRECTIVAINF[[Nº CAMIÓN]:[Nº CAMIÓN]],$C7,BDCORRECTIVAINF[[Fecha entrada]:[Fecha entrada]],"&gt;=" &amp;$M$2,BDCORRECTIVAINF[[Fecha Fin]:[Fecha Fin]],"&lt;="&amp;$M$3)=0,"",SUMIFS(BDCORRECTIVAINF[Valvula Freno],BDCORRECTIVAINF[[Nº CAMIÓN]:[Nº CAMIÓN]],$C7,BDCORRECTIVAINF[[Fecha entrada]:[Fecha entrada]],"&gt;=" &amp;$M$2,BDCORRECTIVAINF[[Fecha Fin]:[Fecha Fin]],"&lt;="&amp;$M$3)&amp;" uds "&amp;BDCORRECTIVAINF[[#Headers],[Valvula Freno]]&amp;", ")</f>
        <v/>
      </c>
      <c r="CI7" s="467" t="str">
        <f>+IF(SUMIFS(BDCORRECTIVAINF[Valvula Secadora],BDCORRECTIVAINF[[Nº CAMIÓN]:[Nº CAMIÓN]],$C7,BDCORRECTIVAINF[[Fecha entrada]:[Fecha entrada]],"&gt;=" &amp;$M$2,BDCORRECTIVAINF[[Fecha Fin]:[Fecha Fin]],"&lt;="&amp;$M$3)=0,"",SUMIFS(BDCORRECTIVAINF[Valvula Secadora],BDCORRECTIVAINF[[Nº CAMIÓN]:[Nº CAMIÓN]],$C7,BDCORRECTIVAINF[[Fecha entrada]:[Fecha entrada]],"&gt;=" &amp;$M$2,BDCORRECTIVAINF[[Fecha Fin]:[Fecha Fin]],"&lt;="&amp;$M$3)&amp;" uds "&amp;BDCORRECTIVAINF[[#Headers],[Valvula Secadora]]&amp;", ")</f>
        <v/>
      </c>
      <c r="CJ7" s="467" t="str">
        <f>+IF(SUMIFS(BDCORRECTIVAINF[Correas],BDCORRECTIVAINF[[Nº CAMIÓN]:[Nº CAMIÓN]],$C7,BDCORRECTIVAINF[[Fecha entrada]:[Fecha entrada]],"&gt;=" &amp;$M$2,BDCORRECTIVAINF[[Fecha Fin]:[Fecha Fin]],"&lt;="&amp;$M$3)=0,"",SUMIFS(BDCORRECTIVAINF[Correas],BDCORRECTIVAINF[[Nº CAMIÓN]:[Nº CAMIÓN]],$C7,BDCORRECTIVAINF[[Fecha entrada]:[Fecha entrada]],"&gt;=" &amp;$M$2,BDCORRECTIVAINF[[Fecha Fin]:[Fecha Fin]],"&lt;="&amp;$M$3)&amp;" uds "&amp;BDCORRECTIVAINF[[#Headers],[Correas]]&amp;", ")</f>
        <v/>
      </c>
    </row>
    <row r="8" spans="1:93" ht="86.45" customHeight="1" x14ac:dyDescent="0.2">
      <c r="A8" s="571"/>
      <c r="B8" s="221" t="s">
        <v>73</v>
      </c>
      <c r="C8" s="289" t="s">
        <v>48</v>
      </c>
      <c r="D8" s="290">
        <v>559919</v>
      </c>
      <c r="E8" s="41">
        <f>+SUMIFS(BDCORRECTIVA[Chasis],BDCORRECTIVA[[Nº CAMIÓN]:[Nº CAMIÓN]],$C8,BDCORRECTIVA[[Fecha entrada]:[Fecha entrada]],"&gt;=" &amp;$M$2,BDCORRECTIVA[[Fecha Fin]:[Fecha Fin]],"&lt;="&amp;$M$3)</f>
        <v>3</v>
      </c>
      <c r="F8" s="41">
        <f>+SUMIFS(BDCORRECTIVA[Carrocería],BDCORRECTIVA[[Nº CAMIÓN]:[Nº CAMIÓN]],$C8,BDCORRECTIVA[[Fecha entrada]:[Fecha entrada]],"&gt;=" &amp;$M$2,BDCORRECTIVA[[Fecha Fin]:[Fecha Fin]],"&lt;="&amp;$M$3)</f>
        <v>0</v>
      </c>
      <c r="G8" s="41">
        <f>+SUMIFS(BDCORRECTIVA[Ruedas],BDCORRECTIVA[[Nº CAMIÓN]:[Nº CAMIÓN]],$C8,BDCORRECTIVA[[Fecha entrada]:[Fecha entrada]],"&gt;=" &amp;$M$2,BDCORRECTIVA[[Fecha Fin]:[Fecha Fin]],"&lt;="&amp;$M$3)</f>
        <v>0</v>
      </c>
      <c r="H8" s="41">
        <f>+SUMIFS(BDCORRECTIVA[Mecanica],BDCORRECTIVA[[Nº CAMIÓN]:[Nº CAMIÓN]],$C8,BDCORRECTIVA[[Fecha entrada]:[Fecha entrada]],"&gt;=" &amp;$M$2,BDCORRECTIVA[[Fecha Fin]:[Fecha Fin]],"&lt;="&amp;$M$3)</f>
        <v>0</v>
      </c>
      <c r="I8" s="41">
        <f>+SUMIFS(BDCORRECTIVA[Elec, vehiculos],BDCORRECTIVA[[Nº CAMIÓN]:[Nº CAMIÓN]],$C8,BDCORRECTIVA[[Fecha entrada]:[Fecha entrada]],"&gt;=" &amp;$M$2,BDCORRECTIVA[[Fecha Fin]:[Fecha Fin]],"&lt;="&amp;$M$3)</f>
        <v>0</v>
      </c>
      <c r="J8" s="41">
        <f t="shared" ref="J8" si="2">+SUM(E8:I8)</f>
        <v>3</v>
      </c>
      <c r="K8" s="41" t="str">
        <f>+IF(COUNTIFS(BDCORRECTIVA[Tall/Rep],AUSERD,BDCORRECTIVA[Nº CAMIÓN],$C8,BDCORRECTIVA[[Fecha entrada]:[Fecha entrada]],"&gt;=" &amp;$M$2,BDCORRECTIVA[[Fecha Fin]:[Fecha Fin]],"&lt;="&amp;$M$3)=0,"",COUNTIFS(BDCORRECTIVA[Tall/Rep],AUSERD,BDCORRECTIVA[Nº CAMIÓN],$C8,BDCORRECTIVA[[Fecha entrada]:[Fecha entrada]],"&gt;=" &amp;$M$2,BDCORRECTIVA[[Fecha Fin]:[Fecha Fin]],"&lt;="&amp;$M$3)&amp;" "&amp;AUSERD&amp;", ")&amp;IF(COUNTIFS(BDCORRECTIVA[Tall/Rep],AAIUN,BDCORRECTIVA[Nº CAMIÓN],$C8,BDCORRECTIVA[[Fecha entrada]:[Fecha entrada]],"&gt;=" &amp;$M$2,BDCORRECTIVA[[Fecha Fin]:[Fecha Fin]],"&lt;="&amp;$M$3)=0,"",COUNTIFS(BDCORRECTIVA[Tall/Rep],AAIUN,BDCORRECTIVA[Nº CAMIÓN],$C8,BDCORRECTIVA[[Fecha entrada]:[Fecha entrada]],"&gt;=" &amp;$M$2,BDCORRECTIVA[[Fecha Fin]:[Fecha Fin]],"&lt;="&amp;$M$3)&amp;" "&amp;AAIUN&amp;", ")&amp;IF(COUNTIFS(BDCORRECTIVA[Tall/Rep],BOUJDUR,BDCORRECTIVA[Nº CAMIÓN],$C8,BDCORRECTIVA[[Fecha entrada]:[Fecha entrada]],"&gt;=" &amp;$M$2,BDCORRECTIVA[[Fecha Fin]:[Fecha Fin]],"&lt;="&amp;$M$3)=0,"",COUNTIFS(BDCORRECTIVA[Tall/Rep],BOUJDUR,BDCORRECTIVA[Nº CAMIÓN],$C8,BDCORRECTIVA[[Fecha entrada]:[Fecha entrada]],"&gt;=" &amp;$M$2,BDCORRECTIVA[[Fecha Fin]:[Fecha Fin]],"&lt;="&amp;$M$3)&amp;" "&amp;BOUJDUR&amp;", ")&amp;IF(COUNTIFS(BDCORRECTIVA[Tall/Rep],ATC,BDCORRECTIVA[Nº CAMIÓN],$C8,BDCORRECTIVA[[Fecha entrada]:[Fecha entrada]],"&gt;=" &amp;$M$2,BDCORRECTIVA[[Fecha Fin]:[Fecha Fin]],"&lt;="&amp;$M$3)=0,"",COUNTIFS(BDCORRECTIVA[Tall/Rep],ATC,BDCORRECTIVA[Nº CAMIÓN],$C8,BDCORRECTIVA[[Fecha entrada]:[Fecha entrada]],"&gt;=" &amp;$M$2,BDCORRECTIVA[[Fecha Fin]:[Fecha Fin]],"&lt;="&amp;$M$3)&amp;" "&amp;ATC&amp;", ")&amp;IF(COUNTIFS(BDCORRECTIVA[Tall/Rep],SMARA,BDCORRECTIVA[Nº CAMIÓN],$C8,BDCORRECTIVA[[Fecha entrada]:[Fecha entrada]],"&gt;=" &amp;$M$2,BDCORRECTIVA[[Fecha Fin]:[Fecha Fin]],"&lt;="&amp;$M$3)=0,"",COUNTIFS(BDCORRECTIVA[Tall/Rep],SMARA,BDCORRECTIVA[Nº CAMIÓN],$C8,BDCORRECTIVA[[Fecha entrada]:[Fecha entrada]],"&gt;=" &amp;$M$2,BDCORRECTIVA[[Fecha Fin]:[Fecha Fin]],"&lt;="&amp;$M$3)&amp;" "&amp;SMARA&amp;", ")&amp;IF(COUNTIFS(BDCORRECTIVA[Tall/Rep],DAJLA,BDCORRECTIVA[Nº CAMIÓN],$C8,BDCORRECTIVA[[Fecha entrada]:[Fecha entrada]],"&gt;=" &amp;$M$2,BDCORRECTIVA[[Fecha Fin]:[Fecha Fin]],"&lt;="&amp;$M$3)=0,"",COUNTIFS(BDCORRECTIVA[Tall/Rep],DAJLA,BDCORRECTIVA[Nº CAMIÓN],$C8,BDCORRECTIVA[[Fecha entrada]:[Fecha entrada]],"&gt;=" &amp;$M$2,BDCORRECTIVA[[Fecha Fin]:[Fecha Fin]],"&lt;="&amp;$M$3)&amp;" "&amp;DAJLA&amp;", ")&amp;IF(COUNTIFS(BDCORRECTIVA[Tall/Rep],TRANSPORT,BDCORRECTIVA[Nº CAMIÓN],$C8,BDCORRECTIVA[[Fecha entrada]:[Fecha entrada]],"&gt;=" &amp;$M$2,BDCORRECTIVA[[Fecha Fin]:[Fecha Fin]],"&lt;="&amp;$M$3)=0,"",COUNTIFS(BDCORRECTIVA[Tall/Rep],TRANSPORT,BDCORRECTIVA[Nº CAMIÓN],$C8,BDCORRECTIVA[[Fecha entrada]:[Fecha entrada]],"&gt;=" &amp;$M$2,BDCORRECTIVA[[Fecha Fin]:[Fecha Fin]],"&lt;="&amp;$M$3)&amp;" "&amp;TRANSPORT&amp;", ")</f>
        <v xml:space="preserve">3 TR AAIUN, </v>
      </c>
      <c r="L8" s="517" t="str">
        <f t="shared" si="0"/>
        <v xml:space="preserve">3 uds BALLESTA ENTERA D, </v>
      </c>
      <c r="M8" s="471">
        <f>+IF(SUMIFS(BDCORRECTIVAINF[Coste TOTAL],BDCORRECTIVAINF[[Nº CAMIÓN]:[Nº CAMIÓN]],$C8,BDCORRECTIVAINF[[Fecha entrada]:[Fecha entrada]],"&gt;=" &amp;$M$2,BDCORRECTIVAINF[[Fecha Fin]:[Fecha Fin]],"&lt;="&amp;$M$3)=0,"",SUMIFS(BDCORRECTIVAINF[Coste TOTAL],BDCORRECTIVAINF[[Nº CAMIÓN]:[Nº CAMIÓN]],$C8,BDCORRECTIVAINF[[Fecha entrada]:[Fecha entrada]],"&gt;=" &amp;$M$2,BDCORRECTIVAINF[[Fecha Fin]:[Fecha Fin]],"&lt;="&amp;$M$3))</f>
        <v>285000</v>
      </c>
      <c r="N8" s="209"/>
      <c r="W8" s="44"/>
      <c r="AF8" s="467" t="str">
        <f>+IF(SUMIFS(BDCORRECTIVAINF[Amortiguador],BDCORRECTIVAINF[[Nº CAMIÓN]:[Nº CAMIÓN]],$C8,BDCORRECTIVAINF[[Fecha entrada]:[Fecha entrada]],"&gt;=" &amp;$M$2,BDCORRECTIVAINF[[Fecha Fin]:[Fecha Fin]],"&lt;="&amp;$M$3)=0,"",SUMIFS(BDCORRECTIVAINF[Amortiguador],BDCORRECTIVAINF[[Nº CAMIÓN]:[Nº CAMIÓN]],$C8,BDCORRECTIVAINF[[Fecha entrada]:[Fecha entrada]],"&gt;=" &amp;$M$2,BDCORRECTIVAINF[[Fecha Fin]:[Fecha Fin]],"&lt;="&amp;$M$3)&amp;" uds "&amp;BDCORRECTIVAINF[[#Headers],[Amortiguador]]&amp;", ")</f>
        <v/>
      </c>
      <c r="AG8" s="467" t="str">
        <f>+IF(SUMIFS(BDCORRECTIVAINF[Cables palanca],BDCORRECTIVAINF[[Nº CAMIÓN]:[Nº CAMIÓN]],$C8,BDCORRECTIVAINF[[Fecha entrada]:[Fecha entrada]],"&gt;=" &amp;$M$2,BDCORRECTIVAINF[[Fecha Fin]:[Fecha Fin]],"&lt;="&amp;$M$3)=0,"",SUMIFS(BDCORRECTIVAINF[Cables palanca],BDCORRECTIVAINF[[Nº CAMIÓN]:[Nº CAMIÓN]],$C8,BDCORRECTIVAINF[[Fecha entrada]:[Fecha entrada]],"&gt;=" &amp;$M$2,BDCORRECTIVAINF[[Fecha Fin]:[Fecha Fin]],"&lt;="&amp;$M$3)&amp;" uds "&amp;BDCORRECTIVAINF[[#Headers],[Cables palanca]]&amp;", ")</f>
        <v/>
      </c>
      <c r="AH8" s="467" t="str">
        <f>+IF(SUMIFS(BDCORRECTIVAINF[Casquillos],BDCORRECTIVAINF[[Nº CAMIÓN]:[Nº CAMIÓN]],$C8,BDCORRECTIVAINF[[Fecha entrada]:[Fecha entrada]],"&gt;=" &amp;$M$2,BDCORRECTIVAINF[[Fecha Fin]:[Fecha Fin]],"&lt;="&amp;$M$3)=0,"",SUMIFS(BDCORRECTIVAINF[Casquillos],BDCORRECTIVAINF[[Nº CAMIÓN]:[Nº CAMIÓN]],$C8,BDCORRECTIVAINF[[Fecha entrada]:[Fecha entrada]],"&gt;=" &amp;$M$2,BDCORRECTIVAINF[[Fecha Fin]:[Fecha Fin]],"&lt;="&amp;$M$3)&amp;" uds "&amp;BDCORRECTIVAINF[[#Headers],[Casquillos]]&amp;", ")</f>
        <v/>
      </c>
      <c r="AI8" s="467" t="str">
        <f>+IF(SUMIFS(BDCORRECTIVAINF[Esparragos],BDCORRECTIVAINF[[Nº CAMIÓN]:[Nº CAMIÓN]],$C8,BDCORRECTIVAINF[[Fecha entrada]:[Fecha entrada]],"&gt;=" &amp;$M$2,BDCORRECTIVAINF[[Fecha Fin]:[Fecha Fin]],"&lt;="&amp;$M$3)=0,"",SUMIFS(BDCORRECTIVAINF[Esparragos],BDCORRECTIVAINF[[Nº CAMIÓN]:[Nº CAMIÓN]],$C8,BDCORRECTIVAINF[[Fecha entrada]:[Fecha entrada]],"&gt;=" &amp;$M$2,BDCORRECTIVAINF[[Fecha Fin]:[Fecha Fin]],"&lt;="&amp;$M$3)&amp;" uds "&amp;BDCORRECTIVAINF[[#Headers],[Esparragos]]&amp;", ")</f>
        <v/>
      </c>
      <c r="AJ8" s="467" t="str">
        <f>+IF(SUMIFS(BDCORRECTIVAINF[Neceser palanca],BDCORRECTIVAINF[[Nº CAMIÓN]:[Nº CAMIÓN]],$C8,BDCORRECTIVAINF[[Fecha entrada]:[Fecha entrada]],"&gt;=" &amp;$M$2,BDCORRECTIVAINF[[Fecha Fin]:[Fecha Fin]],"&lt;="&amp;$M$3)=0,"",SUMIFS(BDCORRECTIVAINF[Neceser palanca],BDCORRECTIVAINF[[Nº CAMIÓN]:[Nº CAMIÓN]],$C8,BDCORRECTIVAINF[[Fecha entrada]:[Fecha entrada]],"&gt;=" &amp;$M$2,BDCORRECTIVAINF[[Fecha Fin]:[Fecha Fin]],"&lt;="&amp;$M$3)&amp;" uds "&amp;BDCORRECTIVAINF[[#Headers],[Neceser palanca]]&amp;", ")</f>
        <v/>
      </c>
      <c r="AK8" s="467" t="str">
        <f>+IF(SUMIFS(BDCORRECTIVAINF[Palanca],BDCORRECTIVAINF[[Nº CAMIÓN]:[Nº CAMIÓN]],$C8,BDCORRECTIVAINF[[Fecha entrada]:[Fecha entrada]],"&gt;=" &amp;$M$2,BDCORRECTIVAINF[[Fecha Fin]:[Fecha Fin]],"&lt;="&amp;$M$3)=0,"",SUMIFS(BDCORRECTIVAINF[Palanca],BDCORRECTIVAINF[[Nº CAMIÓN]:[Nº CAMIÓN]],$C8,BDCORRECTIVAINF[[Fecha entrada]:[Fecha entrada]],"&gt;=" &amp;$M$2,BDCORRECTIVAINF[[Fecha Fin]:[Fecha Fin]],"&lt;="&amp;$M$3)&amp;" uds "&amp;BDCORRECTIVAINF[[#Headers],[Palanca]]&amp;", ")</f>
        <v/>
      </c>
      <c r="AL8" s="467" t="str">
        <f>+IF(SUMIFS(BDCORRECTIVAINF[Travesaño],BDCORRECTIVAINF[[Nº CAMIÓN]:[Nº CAMIÓN]],$C8,BDCORRECTIVAINF[[Fecha entrada]:[Fecha entrada]],"&gt;=" &amp;$M$2,BDCORRECTIVAINF[[Fecha Fin]:[Fecha Fin]],"&lt;="&amp;$M$3)=0,"",SUMIFS(BDCORRECTIVAINF[Travesaño],BDCORRECTIVAINF[[Nº CAMIÓN]:[Nº CAMIÓN]],$C8,BDCORRECTIVAINF[[Fecha entrada]:[Fecha entrada]],"&gt;=" &amp;$M$2,BDCORRECTIVAINF[[Fecha Fin]:[Fecha Fin]],"&lt;="&amp;$M$3)&amp;" uds "&amp;BDCORRECTIVAINF[[#Headers],[Travesaño]]&amp;", ")</f>
        <v/>
      </c>
      <c r="AM8" s="467" t="str">
        <f>+IF(SUMIFS(BDCORRECTIVAINF[BALLESTA ENTERA D],BDCORRECTIVAINF[[Nº CAMIÓN]:[Nº CAMIÓN]],$C8,BDCORRECTIVAINF[[Fecha entrada]:[Fecha entrada]],"&gt;=" &amp;$M$2,BDCORRECTIVAINF[[Fecha Fin]:[Fecha Fin]],"&lt;="&amp;$M$3)=0,"",SUMIFS(BDCORRECTIVAINF[BALLESTA ENTERA D],BDCORRECTIVAINF[[Nº CAMIÓN]:[Nº CAMIÓN]],$C8,BDCORRECTIVAINF[[Fecha entrada]:[Fecha entrada]],"&gt;=" &amp;$M$2,BDCORRECTIVAINF[[Fecha Fin]:[Fecha Fin]],"&lt;="&amp;$M$3)&amp;" uds "&amp;BDCORRECTIVAINF[[#Headers],[BALLESTA ENTERA D]]&amp;", ")</f>
        <v xml:space="preserve">3 uds BALLESTA ENTERA D, </v>
      </c>
      <c r="AN8" s="467" t="str">
        <f>+IF(SUMIFS(BDCORRECTIVAINF[HOJA MAESTRA D],BDCORRECTIVAINF[[Nº CAMIÓN]:[Nº CAMIÓN]],$C8,BDCORRECTIVAINF[[Fecha entrada]:[Fecha entrada]],"&gt;=" &amp;$M$2,BDCORRECTIVAINF[[Fecha Fin]:[Fecha Fin]],"&lt;="&amp;$M$3)=0,"",SUMIFS(BDCORRECTIVAINF[HOJA MAESTRA D],BDCORRECTIVAINF[[Nº CAMIÓN]:[Nº CAMIÓN]],$C8,BDCORRECTIVAINF[[Fecha entrada]:[Fecha entrada]],"&gt;=" &amp;$M$2,BDCORRECTIVAINF[[Fecha Fin]:[Fecha Fin]],"&lt;="&amp;$M$3)&amp;" uds "&amp;BDCORRECTIVAINF[[#Headers],[HOJA MAESTRA D]]&amp;", ")</f>
        <v/>
      </c>
      <c r="AO8" s="467" t="str">
        <f>+IF(SUMIFS(BDCORRECTIVAINF[1ª HOJA D],BDCORRECTIVAINF[[Nº CAMIÓN]:[Nº CAMIÓN]],$C8,BDCORRECTIVAINF[[Fecha entrada]:[Fecha entrada]],"&gt;=" &amp;$M$2,BDCORRECTIVAINF[[Fecha Fin]:[Fecha Fin]],"&lt;="&amp;$M$3)=0,"",SUMIFS(BDCORRECTIVAINF[1ª HOJA D],BDCORRECTIVAINF[[Nº CAMIÓN]:[Nº CAMIÓN]],$C8,BDCORRECTIVAINF[[Fecha entrada]:[Fecha entrada]],"&gt;=" &amp;$M$2,BDCORRECTIVAINF[[Fecha Fin]:[Fecha Fin]],"&lt;="&amp;$M$3)&amp;" uds "&amp;BDCORRECTIVAINF[[#Headers],[1ª HOJA D]]&amp;", ")</f>
        <v/>
      </c>
      <c r="AP8" s="467" t="str">
        <f>+IF(SUMIFS(BDCORRECTIVAINF[2ª HOJAS D],BDCORRECTIVAINF[[Nº CAMIÓN]:[Nº CAMIÓN]],$C8,BDCORRECTIVAINF[[Fecha entrada]:[Fecha entrada]],"&gt;=" &amp;$M$2,BDCORRECTIVAINF[[Fecha Fin]:[Fecha Fin]],"&lt;="&amp;$M$3)=0,"",SUMIFS(BDCORRECTIVAINF[2ª HOJAS D],BDCORRECTIVAINF[[Nº CAMIÓN]:[Nº CAMIÓN]],$C8,BDCORRECTIVAINF[[Fecha entrada]:[Fecha entrada]],"&gt;=" &amp;$M$2,BDCORRECTIVAINF[[Fecha Fin]:[Fecha Fin]],"&lt;="&amp;$M$3)&amp;" uds "&amp;BDCORRECTIVAINF[[#Headers],[2ª HOJAS D]]&amp;", ")</f>
        <v/>
      </c>
      <c r="AQ8" s="467" t="str">
        <f>+IF(SUMIFS(BDCORRECTIVAINF[3ª HOJAS D],BDCORRECTIVAINF[[Nº CAMIÓN]:[Nº CAMIÓN]],$C8,BDCORRECTIVAINF[[Fecha entrada]:[Fecha entrada]],"&gt;=" &amp;$M$2,BDCORRECTIVAINF[[Fecha Fin]:[Fecha Fin]],"&lt;="&amp;$M$3)=0,"",SUMIFS(BDCORRECTIVAINF[3ª HOJAS D],BDCORRECTIVAINF[[Nº CAMIÓN]:[Nº CAMIÓN]],$C8,BDCORRECTIVAINF[[Fecha entrada]:[Fecha entrada]],"&gt;=" &amp;$M$2,BDCORRECTIVAINF[[Fecha Fin]:[Fecha Fin]],"&lt;="&amp;$M$3)&amp;" uds "&amp;BDCORRECTIVAINF[[#Headers],[3ª HOJAS D]]&amp;", ")</f>
        <v/>
      </c>
      <c r="AR8" s="467" t="str">
        <f>+IF(SUMIFS(BDCORRECTIVAINF[4ª HOJAS D],BDCORRECTIVAINF[[Nº CAMIÓN]:[Nº CAMIÓN]],$C8,BDCORRECTIVAINF[[Fecha entrada]:[Fecha entrada]],"&gt;=" &amp;$M$2,BDCORRECTIVAINF[[Fecha Fin]:[Fecha Fin]],"&lt;="&amp;$M$3)=0,"",SUMIFS(BDCORRECTIVAINF[4ª HOJAS D],BDCORRECTIVAINF[[Nº CAMIÓN]:[Nº CAMIÓN]],$C8,BDCORRECTIVAINF[[Fecha entrada]:[Fecha entrada]],"&gt;=" &amp;$M$2,BDCORRECTIVAINF[[Fecha Fin]:[Fecha Fin]],"&lt;="&amp;$M$3)&amp;" uds "&amp;BDCORRECTIVAINF[[#Headers],[4ª HOJAS D]]&amp;", ")</f>
        <v/>
      </c>
      <c r="AS8" s="467" t="str">
        <f>+IF(SUMIFS(BDCORRECTIVAINF[5ª HOJAS D],BDCORRECTIVAINF[[Nº CAMIÓN]:[Nº CAMIÓN]],$C8,BDCORRECTIVAINF[[Fecha entrada]:[Fecha entrada]],"&gt;=" &amp;$M$2,BDCORRECTIVAINF[[Fecha Fin]:[Fecha Fin]],"&lt;="&amp;$M$3)=0,"",SUMIFS(BDCORRECTIVAINF[5ª HOJAS D],BDCORRECTIVAINF[[Nº CAMIÓN]:[Nº CAMIÓN]],$C8,BDCORRECTIVAINF[[Fecha entrada]:[Fecha entrada]],"&gt;=" &amp;$M$2,BDCORRECTIVAINF[[Fecha Fin]:[Fecha Fin]],"&lt;="&amp;$M$3)&amp;" uds "&amp;BDCORRECTIVAINF[[#Headers],[5ª HOJAS D]]&amp;", ")</f>
        <v/>
      </c>
      <c r="AT8" s="467" t="str">
        <f>+IF(SUMIFS(BDCORRECTIVAINF[BRIDA D],BDCORRECTIVAINF[[Nº CAMIÓN]:[Nº CAMIÓN]],$C8,BDCORRECTIVAINF[[Fecha entrada]:[Fecha entrada]],"&gt;=" &amp;$M$2,BDCORRECTIVAINF[[Fecha Fin]:[Fecha Fin]],"&lt;="&amp;$M$3)=0,"",SUMIFS(BDCORRECTIVAINF[BRIDA D],BDCORRECTIVAINF[[Nº CAMIÓN]:[Nº CAMIÓN]],$C8,BDCORRECTIVAINF[[Fecha entrada]:[Fecha entrada]],"&gt;=" &amp;$M$2,BDCORRECTIVAINF[[Fecha Fin]:[Fecha Fin]],"&lt;="&amp;$M$3)&amp;" uds "&amp;BDCORRECTIVAINF[[#Headers],[BRIDA D]]&amp;", ")</f>
        <v/>
      </c>
      <c r="AU8" s="467" t="str">
        <f>+IF(SUMIFS(BDCORRECTIVAINF[BULÓN D],BDCORRECTIVAINF[[Nº CAMIÓN]:[Nº CAMIÓN]],$C8,BDCORRECTIVAINF[[Fecha entrada]:[Fecha entrada]],"&gt;=" &amp;$M$2,BDCORRECTIVAINF[[Fecha Fin]:[Fecha Fin]],"&lt;="&amp;$M$3)=0,"",SUMIFS(BDCORRECTIVAINF[BULÓN D],BDCORRECTIVAINF[[Nº CAMIÓN]:[Nº CAMIÓN]],$C8,BDCORRECTIVAINF[[Fecha entrada]:[Fecha entrada]],"&gt;=" &amp;$M$2,BDCORRECTIVAINF[[Fecha Fin]:[Fecha Fin]],"&lt;="&amp;$M$3)&amp;" uds "&amp;BDCORRECTIVAINF[[#Headers],[BULÓN D]]&amp;", ")</f>
        <v/>
      </c>
      <c r="AV8" s="467" t="str">
        <f>+IF(SUMIFS(BDCORRECTIVAINF[GEMELA D],BDCORRECTIVAINF[[Nº CAMIÓN]:[Nº CAMIÓN]],$C8,BDCORRECTIVAINF[[Fecha entrada]:[Fecha entrada]],"&gt;=" &amp;$M$2,BDCORRECTIVAINF[[Fecha Fin]:[Fecha Fin]],"&lt;="&amp;$M$3)=0,"",SUMIFS(BDCORRECTIVAINF[GEMELA D],BDCORRECTIVAINF[[Nº CAMIÓN]:[Nº CAMIÓN]],$C8,BDCORRECTIVAINF[[Fecha entrada]:[Fecha entrada]],"&gt;=" &amp;$M$2,BDCORRECTIVAINF[[Fecha Fin]:[Fecha Fin]],"&lt;="&amp;$M$3)&amp;" uds "&amp;BDCORRECTIVAINF[[#Headers],[GEMELA D]]&amp;", ")</f>
        <v/>
      </c>
      <c r="AW8" s="467" t="str">
        <f>+IF(SUMIFS(BDCORRECTIVAINF[BALLESTA ENTERA T],BDCORRECTIVAINF[[Nº CAMIÓN]:[Nº CAMIÓN]],$C8,BDCORRECTIVAINF[[Fecha entrada]:[Fecha entrada]],"&gt;=" &amp;$M$2,BDCORRECTIVAINF[[Fecha Fin]:[Fecha Fin]],"&lt;="&amp;$M$3)=0,"",SUMIFS(BDCORRECTIVAINF[BALLESTA ENTERA T],BDCORRECTIVAINF[[Nº CAMIÓN]:[Nº CAMIÓN]],$C8,BDCORRECTIVAINF[[Fecha entrada]:[Fecha entrada]],"&gt;=" &amp;$M$2,BDCORRECTIVAINF[[Fecha Fin]:[Fecha Fin]],"&lt;="&amp;$M$3)&amp;" uds "&amp;BDCORRECTIVAINF[[#Headers],[BALLESTA ENTERA T]]&amp;", ")</f>
        <v/>
      </c>
      <c r="AX8" s="467" t="str">
        <f>+IF(SUMIFS(BDCORRECTIVAINF[HOJA MAESTRA T],BDCORRECTIVAINF[[Nº CAMIÓN]:[Nº CAMIÓN]],$C8,BDCORRECTIVAINF[[Fecha entrada]:[Fecha entrada]],"&gt;=" &amp;$M$2,BDCORRECTIVAINF[[Fecha Fin]:[Fecha Fin]],"&lt;="&amp;$M$3)=0,"",SUMIFS(BDCORRECTIVAINF[HOJA MAESTRA T],BDCORRECTIVAINF[[Nº CAMIÓN]:[Nº CAMIÓN]],$C8,BDCORRECTIVAINF[[Fecha entrada]:[Fecha entrada]],"&gt;=" &amp;$M$2,BDCORRECTIVAINF[[Fecha Fin]:[Fecha Fin]],"&lt;="&amp;$M$3)&amp;" uds "&amp;BDCORRECTIVAINF[[#Headers],[HOJA MAESTRA T]]&amp;", ")</f>
        <v/>
      </c>
      <c r="AY8" s="467" t="str">
        <f>+IF(SUMIFS(BDCORRECTIVAINF[1ª HOJA T],BDCORRECTIVAINF[[Nº CAMIÓN]:[Nº CAMIÓN]],$C8,BDCORRECTIVAINF[[Fecha entrada]:[Fecha entrada]],"&gt;=" &amp;$M$2,BDCORRECTIVAINF[[Fecha Fin]:[Fecha Fin]],"&lt;="&amp;$M$3)=0,"",SUMIFS(BDCORRECTIVAINF[1ª HOJA T],BDCORRECTIVAINF[[Nº CAMIÓN]:[Nº CAMIÓN]],$C8,BDCORRECTIVAINF[[Fecha entrada]:[Fecha entrada]],"&gt;=" &amp;$M$2,BDCORRECTIVAINF[[Fecha Fin]:[Fecha Fin]],"&lt;="&amp;$M$3)&amp;" uds "&amp;BDCORRECTIVAINF[[#Headers],[1ª HOJA T]]&amp;", ")</f>
        <v/>
      </c>
      <c r="AZ8" s="467" t="str">
        <f>+IF(SUMIFS(BDCORRECTIVAINF[2ª HOJAS T],BDCORRECTIVAINF[[Nº CAMIÓN]:[Nº CAMIÓN]],$C8,BDCORRECTIVAINF[[Fecha entrada]:[Fecha entrada]],"&gt;=" &amp;$M$2,BDCORRECTIVAINF[[Fecha Fin]:[Fecha Fin]],"&lt;="&amp;$M$3)=0,"",SUMIFS(BDCORRECTIVAINF[2ª HOJAS T],BDCORRECTIVAINF[[Nº CAMIÓN]:[Nº CAMIÓN]],$C8,BDCORRECTIVAINF[[Fecha entrada]:[Fecha entrada]],"&gt;=" &amp;$M$2,BDCORRECTIVAINF[[Fecha Fin]:[Fecha Fin]],"&lt;="&amp;$M$3)&amp;" uds "&amp;BDCORRECTIVAINF[[#Headers],[2ª HOJAS T]]&amp;", ")</f>
        <v/>
      </c>
      <c r="BA8" s="467" t="str">
        <f>+IF(SUMIFS(BDCORRECTIVAINF[3ª HOJAS T],BDCORRECTIVAINF[[Nº CAMIÓN]:[Nº CAMIÓN]],$C8,BDCORRECTIVAINF[[Fecha entrada]:[Fecha entrada]],"&gt;=" &amp;$M$2,BDCORRECTIVAINF[[Fecha Fin]:[Fecha Fin]],"&lt;="&amp;$M$3)=0,"",SUMIFS(BDCORRECTIVAINF[3ª HOJAS T],BDCORRECTIVAINF[[Nº CAMIÓN]:[Nº CAMIÓN]],$C8,BDCORRECTIVAINF[[Fecha entrada]:[Fecha entrada]],"&gt;=" &amp;$M$2,BDCORRECTIVAINF[[Fecha Fin]:[Fecha Fin]],"&lt;="&amp;$M$3)&amp;" uds "&amp;BDCORRECTIVAINF[[#Headers],[3ª HOJAS T]]&amp;", ")</f>
        <v/>
      </c>
      <c r="BB8" s="467" t="str">
        <f>+IF(SUMIFS(BDCORRECTIVAINF[4ª HOJAS T],BDCORRECTIVAINF[[Nº CAMIÓN]:[Nº CAMIÓN]],$C8,BDCORRECTIVAINF[[Fecha entrada]:[Fecha entrada]],"&gt;=" &amp;$M$2,BDCORRECTIVAINF[[Fecha Fin]:[Fecha Fin]],"&lt;="&amp;$M$3)=0,"",SUMIFS(BDCORRECTIVAINF[4ª HOJAS T],BDCORRECTIVAINF[[Nº CAMIÓN]:[Nº CAMIÓN]],$C8,BDCORRECTIVAINF[[Fecha entrada]:[Fecha entrada]],"&gt;=" &amp;$M$2,BDCORRECTIVAINF[[Fecha Fin]:[Fecha Fin]],"&lt;="&amp;$M$3)&amp;" uds "&amp;BDCORRECTIVAINF[[#Headers],[4ª HOJAS T]]&amp;", ")</f>
        <v/>
      </c>
      <c r="BC8" s="467" t="str">
        <f>+IF(SUMIFS(BDCORRECTIVAINF[5ª HOJAS T],BDCORRECTIVAINF[[Nº CAMIÓN]:[Nº CAMIÓN]],$C8,BDCORRECTIVAINF[[Fecha entrada]:[Fecha entrada]],"&gt;=" &amp;$M$2,BDCORRECTIVAINF[[Fecha Fin]:[Fecha Fin]],"&lt;="&amp;$M$3)=0,"",SUMIFS(BDCORRECTIVAINF[5ª HOJAS T],BDCORRECTIVAINF[[Nº CAMIÓN]:[Nº CAMIÓN]],$C8,BDCORRECTIVAINF[[Fecha entrada]:[Fecha entrada]],"&gt;=" &amp;$M$2,BDCORRECTIVAINF[[Fecha Fin]:[Fecha Fin]],"&lt;="&amp;$M$3)&amp;" uds "&amp;BDCORRECTIVAINF[[#Headers],[5ª HOJAS T]]&amp;", ")</f>
        <v/>
      </c>
      <c r="BD8" s="467" t="str">
        <f>+IF(SUMIFS(BDCORRECTIVAINF[BRIDA T],BDCORRECTIVAINF[[Nº CAMIÓN]:[Nº CAMIÓN]],$C8,BDCORRECTIVAINF[[Fecha entrada]:[Fecha entrada]],"&gt;=" &amp;$M$2,BDCORRECTIVAINF[[Fecha Fin]:[Fecha Fin]],"&lt;="&amp;$M$3)=0,"",SUMIFS(BDCORRECTIVAINF[BRIDA T],BDCORRECTIVAINF[[Nº CAMIÓN]:[Nº CAMIÓN]],$C8,BDCORRECTIVAINF[[Fecha entrada]:[Fecha entrada]],"&gt;=" &amp;$M$2,BDCORRECTIVAINF[[Fecha Fin]:[Fecha Fin]],"&lt;="&amp;$M$3)&amp;" uds "&amp;BDCORRECTIVAINF[[#Headers],[BRIDA T]]&amp;", ")</f>
        <v/>
      </c>
      <c r="BE8" s="467" t="str">
        <f>+IF(SUMIFS(BDCORRECTIVAINF[BULÓN T],BDCORRECTIVAINF[[Nº CAMIÓN]:[Nº CAMIÓN]],$C8,BDCORRECTIVAINF[[Fecha entrada]:[Fecha entrada]],"&gt;=" &amp;$M$2,BDCORRECTIVAINF[[Fecha Fin]:[Fecha Fin]],"&lt;="&amp;$M$3)=0,"",SUMIFS(BDCORRECTIVAINF[BULÓN T],BDCORRECTIVAINF[[Nº CAMIÓN]:[Nº CAMIÓN]],$C8,BDCORRECTIVAINF[[Fecha entrada]:[Fecha entrada]],"&gt;=" &amp;$M$2,BDCORRECTIVAINF[[Fecha Fin]:[Fecha Fin]],"&lt;="&amp;$M$3)&amp;" uds "&amp;BDCORRECTIVAINF[[#Headers],[BULÓN T]]&amp;", ")</f>
        <v/>
      </c>
      <c r="BF8" s="467" t="str">
        <f>+IF(SUMIFS(BDCORRECTIVAINF[GEMELA T],BDCORRECTIVAINF[[Nº CAMIÓN]:[Nº CAMIÓN]],$C8,BDCORRECTIVAINF[[Fecha entrada]:[Fecha entrada]],"&gt;=" &amp;$M$2,BDCORRECTIVAINF[[Fecha Fin]:[Fecha Fin]],"&lt;="&amp;$M$3)=0,"",SUMIFS(BDCORRECTIVAINF[GEMELA T],BDCORRECTIVAINF[[Nº CAMIÓN]:[Nº CAMIÓN]],$C8,BDCORRECTIVAINF[[Fecha entrada]:[Fecha entrada]],"&gt;=" &amp;$M$2,BDCORRECTIVAINF[[Fecha Fin]:[Fecha Fin]],"&lt;="&amp;$M$3)&amp;" uds "&amp;BDCORRECTIVAINF[[#Headers],[GEMELA T]]&amp;", ")</f>
        <v/>
      </c>
      <c r="BG8" s="467" t="str">
        <f>+IF(SUMIFS(BDCORRECTIVAINF[CÁMARA 12R20],BDCORRECTIVAINF[[Nº CAMIÓN]:[Nº CAMIÓN]],$C8,BDCORRECTIVAINF[[Fecha entrada]:[Fecha entrada]],"&gt;=" &amp;$M$2,BDCORRECTIVAINF[[Fecha Fin]:[Fecha Fin]],"&lt;="&amp;$M$3)=0,"",SUMIFS(BDCORRECTIVAINF[CÁMARA 12R20],BDCORRECTIVAINF[[Nº CAMIÓN]:[Nº CAMIÓN]],$C8,BDCORRECTIVAINF[[Fecha entrada]:[Fecha entrada]],"&gt;=" &amp;$M$2,BDCORRECTIVAINF[[Fecha Fin]:[Fecha Fin]],"&lt;="&amp;$M$3)&amp;" uds "&amp;BDCORRECTIVAINF[[#Headers],[CÁMARA 12R20]]&amp;", ")</f>
        <v/>
      </c>
      <c r="BH8" s="467" t="str">
        <f>+IF(SUMIFS(BDCORRECTIVAINF[CÁMARA 12R24],BDCORRECTIVAINF[[Nº CAMIÓN]:[Nº CAMIÓN]],$C8,BDCORRECTIVAINF[[Fecha entrada]:[Fecha entrada]],"&gt;=" &amp;$M$2,BDCORRECTIVAINF[[Fecha Fin]:[Fecha Fin]],"&lt;="&amp;$M$3)=0,"",SUMIFS(BDCORRECTIVAINF[CÁMARA 12R24],BDCORRECTIVAINF[[Nº CAMIÓN]:[Nº CAMIÓN]],$C8,BDCORRECTIVAINF[[Fecha entrada]:[Fecha entrada]],"&gt;=" &amp;$M$2,BDCORRECTIVAINF[[Fecha Fin]:[Fecha Fin]],"&lt;="&amp;$M$3)&amp;" uds "&amp;BDCORRECTIVAINF[[#Headers],[CÁMARA 12R24]]&amp;", ")</f>
        <v/>
      </c>
      <c r="BI8" s="467" t="str">
        <f>+IF(SUMIFS(BDCORRECTIVAINF[NEUMÁTICO 12R20],BDCORRECTIVAINF[[Nº CAMIÓN]:[Nº CAMIÓN]],$C8,BDCORRECTIVAINF[[Fecha entrada]:[Fecha entrada]],"&gt;=" &amp;$M$2,BDCORRECTIVAINF[[Fecha Fin]:[Fecha Fin]],"&lt;="&amp;$M$3)=0,"",SUMIFS(BDCORRECTIVAINF[NEUMÁTICO 12R20],BDCORRECTIVAINF[[Nº CAMIÓN]:[Nº CAMIÓN]],$C8,BDCORRECTIVAINF[[Fecha entrada]:[Fecha entrada]],"&gt;=" &amp;$M$2,BDCORRECTIVAINF[[Fecha Fin]:[Fecha Fin]],"&lt;="&amp;$M$3)&amp;" uds "&amp;BDCORRECTIVAINF[[#Headers],[NEUMÁTICO 12R20]]&amp;", ")</f>
        <v/>
      </c>
      <c r="BJ8" s="467" t="str">
        <f>+IF(SUMIFS(BDCORRECTIVAINF[NEUMÁTICO 13/80 R22,5],BDCORRECTIVAINF[[Nº CAMIÓN]:[Nº CAMIÓN]],$C8,BDCORRECTIVAINF[[Fecha entrada]:[Fecha entrada]],"&gt;=" &amp;$M$2,BDCORRECTIVAINF[[Fecha Fin]:[Fecha Fin]],"&lt;="&amp;$M$3)=0,"",SUMIFS(BDCORRECTIVAINF[NEUMÁTICO 13/80 R22,5],BDCORRECTIVAINF[[Nº CAMIÓN]:[Nº CAMIÓN]],$C8,BDCORRECTIVAINF[[Fecha entrada]:[Fecha entrada]],"&gt;=" &amp;$M$2,BDCORRECTIVAINF[[Fecha Fin]:[Fecha Fin]],"&lt;="&amp;$M$3)&amp;" uds "&amp;BDCORRECTIVAINF[[#Headers],[NEUMÁTICO 13/80 R22,5]]&amp;", ")</f>
        <v/>
      </c>
      <c r="BK8" s="467" t="str">
        <f>+IF(SUMIFS(BDCORRECTIVAINF[[NEUMÁTICO 12R24 ]],BDCORRECTIVAINF[[Nº CAMIÓN]:[Nº CAMIÓN]],$C8,BDCORRECTIVAINF[[Fecha entrada]:[Fecha entrada]],"&gt;=" &amp;$M$2,BDCORRECTIVAINF[[Fecha Fin]:[Fecha Fin]],"&lt;="&amp;$M$3)=0,"",SUMIFS(BDCORRECTIVAINF[[NEUMÁTICO 12R24 ]],BDCORRECTIVAINF[[Nº CAMIÓN]:[Nº CAMIÓN]],$C8,BDCORRECTIVAINF[[Fecha entrada]:[Fecha entrada]],"&gt;=" &amp;$M$2,BDCORRECTIVAINF[[Fecha Fin]:[Fecha Fin]],"&lt;="&amp;$M$3)&amp;" uds "&amp;BDCORRECTIVAINF[[#Headers],[NEUMÁTICO 12R24 ]]&amp;", ")</f>
        <v/>
      </c>
      <c r="BL8" s="467" t="str">
        <f>+IF(SUMIFS(BDCORRECTIVAINF[NEUMÁTICO 295/80 R22,5],BDCORRECTIVAINF[[Nº CAMIÓN]:[Nº CAMIÓN]],$C8,BDCORRECTIVAINF[[Fecha entrada]:[Fecha entrada]],"&gt;=" &amp;$M$2,BDCORRECTIVAINF[[Fecha Fin]:[Fecha Fin]],"&lt;="&amp;$M$3)=0,"",SUMIFS(BDCORRECTIVAINF[NEUMÁTICO 295/80 R22,5],BDCORRECTIVAINF[[Nº CAMIÓN]:[Nº CAMIÓN]],$C8,BDCORRECTIVAINF[[Fecha entrada]:[Fecha entrada]],"&gt;=" &amp;$M$2,BDCORRECTIVAINF[[Fecha Fin]:[Fecha Fin]],"&lt;="&amp;$M$3)&amp;" uds "&amp;BDCORRECTIVAINF[[#Headers],[NEUMÁTICO 295/80 R22,5]]&amp;", ")</f>
        <v/>
      </c>
      <c r="BM8" s="467" t="str">
        <f>+IF(SUMIFS(BDCORRECTIVAINF[NEUMÁTICO 315/80R22.5],BDCORRECTIVAINF[[Nº CAMIÓN]:[Nº CAMIÓN]],$C8,BDCORRECTIVAINF[[Fecha entrada]:[Fecha entrada]],"&gt;=" &amp;$M$2,BDCORRECTIVAINF[[Fecha Fin]:[Fecha Fin]],"&lt;="&amp;$M$3)=0,"",SUMIFS(BDCORRECTIVAINF[NEUMÁTICO 315/80R22.5],BDCORRECTIVAINF[[Nº CAMIÓN]:[Nº CAMIÓN]],$C8,BDCORRECTIVAINF[[Fecha entrada]:[Fecha entrada]],"&gt;=" &amp;$M$2,BDCORRECTIVAINF[[Fecha Fin]:[Fecha Fin]],"&lt;="&amp;$M$3)&amp;" uds "&amp;BDCORRECTIVAINF[[#Headers],[NEUMÁTICO 315/80R22.5]]&amp;", ")</f>
        <v/>
      </c>
      <c r="BN8" s="467" t="str">
        <f>+IF(SUMIFS(BDCORRECTIVAINF[NEUMÁTICO 7.5R16 CON CAMARA  ],BDCORRECTIVAINF[[Nº CAMIÓN]:[Nº CAMIÓN]],$C8,BDCORRECTIVAINF[[Fecha entrada]:[Fecha entrada]],"&gt;=" &amp;$M$2,BDCORRECTIVAINF[[Fecha Fin]:[Fecha Fin]],"&lt;="&amp;$M$3)=0,"",SUMIFS(BDCORRECTIVAINF[NEUMÁTICO 7.5R16 CON CAMARA  ],BDCORRECTIVAINF[[Nº CAMIÓN]:[Nº CAMIÓN]],$C8,BDCORRECTIVAINF[[Fecha entrada]:[Fecha entrada]],"&gt;=" &amp;$M$2,BDCORRECTIVAINF[[Fecha Fin]:[Fecha Fin]],"&lt;="&amp;$M$3)&amp;" uds "&amp;BDCORRECTIVAINF[[#Headers],[NEUMÁTICO 7.5R16 CON CAMARA  ]]&amp;", ")</f>
        <v/>
      </c>
      <c r="BO8" s="467" t="str">
        <f>+IF(SUMIFS(BDCORRECTIVAINF[Parche],BDCORRECTIVAINF[[Nº CAMIÓN]:[Nº CAMIÓN]],$C8,BDCORRECTIVAINF[[Fecha entrada]:[Fecha entrada]],"&gt;=" &amp;$M$2,BDCORRECTIVAINF[[Fecha Fin]:[Fecha Fin]],"&lt;="&amp;$M$3)=0,"",SUMIFS(BDCORRECTIVAINF[Parche],BDCORRECTIVAINF[[Nº CAMIÓN]:[Nº CAMIÓN]],$C8,BDCORRECTIVAINF[[Fecha entrada]:[Fecha entrada]],"&gt;=" &amp;$M$2,BDCORRECTIVAINF[[Fecha Fin]:[Fecha Fin]],"&lt;="&amp;$M$3)&amp;" uds "&amp;BDCORRECTIVAINF[[#Headers],[Parche]]&amp;", ")</f>
        <v/>
      </c>
      <c r="BP8" s="467" t="str">
        <f>+IF(SUMIFS(BDCORRECTIVAINF[Pasta],BDCORRECTIVAINF[[Nº CAMIÓN]:[Nº CAMIÓN]],$C8,BDCORRECTIVAINF[[Fecha entrada]:[Fecha entrada]],"&gt;=" &amp;$M$2,BDCORRECTIVAINF[[Fecha Fin]:[Fecha Fin]],"&lt;="&amp;$M$3)=0,"",SUMIFS(BDCORRECTIVAINF[Pasta],BDCORRECTIVAINF[[Nº CAMIÓN]:[Nº CAMIÓN]],$C8,BDCORRECTIVAINF[[Fecha entrada]:[Fecha entrada]],"&gt;=" &amp;$M$2,BDCORRECTIVAINF[[Fecha Fin]:[Fecha Fin]],"&lt;="&amp;$M$3)&amp;" uds "&amp;BDCORRECTIVAINF[[#Headers],[Pasta]]&amp;", ")</f>
        <v/>
      </c>
      <c r="BQ8" s="467" t="str">
        <f>+IF(SUMIFS(BDCORRECTIVAINF[BATERIA 12V 100AH],BDCORRECTIVAINF[[Nº CAMIÓN]:[Nº CAMIÓN]],$C8,BDCORRECTIVAINF[[Fecha entrada]:[Fecha entrada]],"&gt;=" &amp;$M$2,BDCORRECTIVAINF[[Fecha Fin]:[Fecha Fin]],"&lt;="&amp;$M$3)=0,"",SUMIFS(BDCORRECTIVAINF[BATERIA 12V 100AH],BDCORRECTIVAINF[[Nº CAMIÓN]:[Nº CAMIÓN]],$C8,BDCORRECTIVAINF[[Fecha entrada]:[Fecha entrada]],"&gt;=" &amp;$M$2,BDCORRECTIVAINF[[Fecha Fin]:[Fecha Fin]],"&lt;="&amp;$M$3)&amp;" uds "&amp;BDCORRECTIVAINF[[#Headers],[BATERIA 12V 100AH]]&amp;", ")</f>
        <v/>
      </c>
      <c r="BR8" s="467" t="str">
        <f>+IF(SUMIFS(BDCORRECTIVAINF[BATERIA 12V 120AH],BDCORRECTIVAINF[[Nº CAMIÓN]:[Nº CAMIÓN]],$C8,BDCORRECTIVAINF[[Fecha entrada]:[Fecha entrada]],"&gt;=" &amp;$M$2,BDCORRECTIVAINF[[Fecha Fin]:[Fecha Fin]],"&lt;="&amp;$M$3)=0,"",SUMIFS(BDCORRECTIVAINF[BATERIA 12V 120AH],BDCORRECTIVAINF[[Nº CAMIÓN]:[Nº CAMIÓN]],$C8,BDCORRECTIVAINF[[Fecha entrada]:[Fecha entrada]],"&gt;=" &amp;$M$2,BDCORRECTIVAINF[[Fecha Fin]:[Fecha Fin]],"&lt;="&amp;$M$3)&amp;" uds "&amp;BDCORRECTIVAINF[[#Headers],[BATERIA 12V 120AH]]&amp;", ")</f>
        <v/>
      </c>
      <c r="BS8" s="467" t="str">
        <f>+IF(SUMIFS(BDCORRECTIVAINF[[BATERIA 12V 70AH ]],BDCORRECTIVAINF[[Nº CAMIÓN]:[Nº CAMIÓN]],$C8,BDCORRECTIVAINF[[Fecha entrada]:[Fecha entrada]],"&gt;=" &amp;$M$2,BDCORRECTIVAINF[[Fecha Fin]:[Fecha Fin]],"&lt;="&amp;$M$3)=0,"",SUMIFS(BDCORRECTIVAINF[[BATERIA 12V 70AH ]],BDCORRECTIVAINF[[Nº CAMIÓN]:[Nº CAMIÓN]],$C8,BDCORRECTIVAINF[[Fecha entrada]:[Fecha entrada]],"&gt;=" &amp;$M$2,BDCORRECTIVAINF[[Fecha Fin]:[Fecha Fin]],"&lt;="&amp;$M$3)&amp;" uds "&amp;BDCORRECTIVAINF[[#Headers],[BATERIA 12V 70AH ]]&amp;", ")</f>
        <v/>
      </c>
      <c r="BT8" s="467" t="str">
        <f>+IF(SUMIFS(BDCORRECTIVAINF[[BATERIA 12V 77AH ]],BDCORRECTIVAINF[[Nº CAMIÓN]:[Nº CAMIÓN]],$C8,BDCORRECTIVAINF[[Fecha entrada]:[Fecha entrada]],"&gt;=" &amp;$M$2,BDCORRECTIVAINF[[Fecha Fin]:[Fecha Fin]],"&lt;="&amp;$M$3)=0,"",SUMIFS(BDCORRECTIVAINF[[BATERIA 12V 77AH ]],BDCORRECTIVAINF[[Nº CAMIÓN]:[Nº CAMIÓN]],$C8,BDCORRECTIVAINF[[Fecha entrada]:[Fecha entrada]],"&gt;=" &amp;$M$2,BDCORRECTIVAINF[[Fecha Fin]:[Fecha Fin]],"&lt;="&amp;$M$3)&amp;" uds "&amp;BDCORRECTIVAINF[[#Headers],[BATERIA 12V 77AH ]]&amp;", ")</f>
        <v/>
      </c>
      <c r="BU8" s="467" t="str">
        <f>+IF(SUMIFS(BDCORRECTIVAINF[Manguera amarilla 60D],BDCORRECTIVAINF[[Nº CAMIÓN]:[Nº CAMIÓN]],$C8,BDCORRECTIVAINF[[Fecha entrada]:[Fecha entrada]],"&gt;=" &amp;$M$2,BDCORRECTIVAINF[[Fecha Fin]:[Fecha Fin]],"&lt;="&amp;$M$3)=0,"",SUMIFS(BDCORRECTIVAINF[Manguera amarilla 60D],BDCORRECTIVAINF[[Nº CAMIÓN]:[Nº CAMIÓN]],$C8,BDCORRECTIVAINF[[Fecha entrada]:[Fecha entrada]],"&gt;=" &amp;$M$2,BDCORRECTIVAINF[[Fecha Fin]:[Fecha Fin]],"&lt;="&amp;$M$3)&amp;" m "&amp;BDCORRECTIVAINF[[#Headers],[Manguera amarilla 60D]]&amp;", ")</f>
        <v/>
      </c>
      <c r="BV8" s="467" t="str">
        <f>+IF(SUMIFS(BDCORRECTIVAINF[Manguera amarilla 80D],BDCORRECTIVAINF[[Nº CAMIÓN]:[Nº CAMIÓN]],$C8,BDCORRECTIVAINF[[Fecha entrada]:[Fecha entrada]],"&gt;=" &amp;$M$2,BDCORRECTIVAINF[[Fecha Fin]:[Fecha Fin]],"&lt;="&amp;$M$3)=0,"",SUMIFS(BDCORRECTIVAINF[Manguera amarilla 80D],BDCORRECTIVAINF[[Nº CAMIÓN]:[Nº CAMIÓN]],$C8,BDCORRECTIVAINF[[Fecha entrada]:[Fecha entrada]],"&gt;=" &amp;$M$2,BDCORRECTIVAINF[[Fecha Fin]:[Fecha Fin]],"&lt;="&amp;$M$3)&amp;" m "&amp;BDCORRECTIVAINF[[#Headers],[Manguera amarilla 80D]]&amp;", ")</f>
        <v/>
      </c>
      <c r="BW8" s="467" t="str">
        <f>+IF(SUMIFS(BDCORRECTIVAINF[Manguera azul 60D],BDCORRECTIVAINF[[Nº CAMIÓN]:[Nº CAMIÓN]],$C8,BDCORRECTIVAINF[[Fecha entrada]:[Fecha entrada]],"&gt;=" &amp;$M$2,BDCORRECTIVAINF[[Fecha Fin]:[Fecha Fin]],"&lt;="&amp;$M$3)=0,"",SUMIFS(BDCORRECTIVAINF[Manguera azul 60D],BDCORRECTIVAINF[[Nº CAMIÓN]:[Nº CAMIÓN]],$C8,BDCORRECTIVAINF[[Fecha entrada]:[Fecha entrada]],"&gt;=" &amp;$M$2,BDCORRECTIVAINF[[Fecha Fin]:[Fecha Fin]],"&lt;="&amp;$M$3)&amp;" m "&amp;BDCORRECTIVAINF[[#Headers],[Manguera azul 60D]]&amp;", ")</f>
        <v/>
      </c>
      <c r="BX8" s="467" t="str">
        <f>+IF(SUMIFS(BDCORRECTIVAINF[Manguera azul 80D],BDCORRECTIVAINF[[Nº CAMIÓN]:[Nº CAMIÓN]],$C8,BDCORRECTIVAINF[[Fecha entrada]:[Fecha entrada]],"&gt;=" &amp;$M$2,BDCORRECTIVAINF[[Fecha Fin]:[Fecha Fin]],"&lt;="&amp;$M$3)=0,"",SUMIFS(BDCORRECTIVAINF[Manguera azul 80D],BDCORRECTIVAINF[[Nº CAMIÓN]:[Nº CAMIÓN]],$C8,BDCORRECTIVAINF[[Fecha entrada]:[Fecha entrada]],"&gt;=" &amp;$M$2,BDCORRECTIVAINF[[Fecha Fin]:[Fecha Fin]],"&lt;="&amp;$M$3)&amp;" m "&amp;BDCORRECTIVAINF[[#Headers],[Manguera azul 80D]]&amp;", ")</f>
        <v/>
      </c>
      <c r="BY8" s="467" t="str">
        <f>+IF(SUMIFS(BDCORRECTIVAINF[Bomba Embrague],BDCORRECTIVAINF[[Nº CAMIÓN]:[Nº CAMIÓN]],$C8,BDCORRECTIVAINF[[Fecha entrada]:[Fecha entrada]],"&gt;=" &amp;$M$2,BDCORRECTIVAINF[[Fecha Fin]:[Fecha Fin]],"&lt;="&amp;$M$3)=0,"",SUMIFS(BDCORRECTIVAINF[Bomba Embrague],BDCORRECTIVAINF[[Nº CAMIÓN]:[Nº CAMIÓN]],$C8,BDCORRECTIVAINF[[Fecha entrada]:[Fecha entrada]],"&gt;=" &amp;$M$2,BDCORRECTIVAINF[[Fecha Fin]:[Fecha Fin]],"&lt;="&amp;$M$3)&amp;" uds "&amp;BDCORRECTIVAINF[[#Headers],[Bomba Embrague]]&amp;", ")</f>
        <v/>
      </c>
      <c r="BZ8" s="467" t="str">
        <f>+IF(SUMIFS(BDCORRECTIVAINF[Compresor],BDCORRECTIVAINF[[Nº CAMIÓN]:[Nº CAMIÓN]],$C8,BDCORRECTIVAINF[[Fecha entrada]:[Fecha entrada]],"&gt;=" &amp;$M$2,BDCORRECTIVAINF[[Fecha Fin]:[Fecha Fin]],"&lt;="&amp;$M$3)=0,"",SUMIFS(BDCORRECTIVAINF[Compresor],BDCORRECTIVAINF[[Nº CAMIÓN]:[Nº CAMIÓN]],$C8,BDCORRECTIVAINF[[Fecha entrada]:[Fecha entrada]],"&gt;=" &amp;$M$2,BDCORRECTIVAINF[[Fecha Fin]:[Fecha Fin]],"&lt;="&amp;$M$3)&amp;" uds "&amp;BDCORRECTIVAINF[[#Headers],[Compresor]]&amp;", ")</f>
        <v/>
      </c>
      <c r="CA8" s="467" t="str">
        <f>+IF(SUMIFS(BDCORRECTIVAINF[Disco Embrague],BDCORRECTIVAINF[[Nº CAMIÓN]:[Nº CAMIÓN]],$C8,BDCORRECTIVAINF[[Fecha entrada]:[Fecha entrada]],"&gt;=" &amp;$M$2,BDCORRECTIVAINF[[Fecha Fin]:[Fecha Fin]],"&lt;="&amp;$M$3)=0,"",SUMIFS(BDCORRECTIVAINF[Disco Embrague],BDCORRECTIVAINF[[Nº CAMIÓN]:[Nº CAMIÓN]],$C8,BDCORRECTIVAINF[[Fecha entrada]:[Fecha entrada]],"&gt;=" &amp;$M$2,BDCORRECTIVAINF[[Fecha Fin]:[Fecha Fin]],"&lt;="&amp;$M$3)&amp;" uds "&amp;BDCORRECTIVAINF[[#Headers],[Disco Embrague]]&amp;", ")</f>
        <v/>
      </c>
      <c r="CB8" s="467" t="str">
        <f>+IF(SUMIFS(BDCORRECTIVAINF[Empalme],BDCORRECTIVAINF[[Nº CAMIÓN]:[Nº CAMIÓN]],$C8,BDCORRECTIVAINF[[Fecha entrada]:[Fecha entrada]],"&gt;=" &amp;$M$2,BDCORRECTIVAINF[[Fecha Fin]:[Fecha Fin]],"&lt;="&amp;$M$3)=0,"",SUMIFS(BDCORRECTIVAINF[Empalme],BDCORRECTIVAINF[[Nº CAMIÓN]:[Nº CAMIÓN]],$C8,BDCORRECTIVAINF[[Fecha entrada]:[Fecha entrada]],"&gt;=" &amp;$M$2,BDCORRECTIVAINF[[Fecha Fin]:[Fecha Fin]],"&lt;="&amp;$M$3)&amp;" uds "&amp;BDCORRECTIVAINF[[#Headers],[Empalme]]&amp;", ")</f>
        <v/>
      </c>
      <c r="CC8" s="467" t="str">
        <f>+IF(SUMIFS(BDCORRECTIVAINF[Filtro Secador],BDCORRECTIVAINF[[Nº CAMIÓN]:[Nº CAMIÓN]],$C8,BDCORRECTIVAINF[[Fecha entrada]:[Fecha entrada]],"&gt;=" &amp;$M$2,BDCORRECTIVAINF[[Fecha Fin]:[Fecha Fin]],"&lt;="&amp;$M$3)=0,"",SUMIFS(BDCORRECTIVAINF[Filtro Secador],BDCORRECTIVAINF[[Nº CAMIÓN]:[Nº CAMIÓN]],$C8,BDCORRECTIVAINF[[Fecha entrada]:[Fecha entrada]],"&gt;=" &amp;$M$2,BDCORRECTIVAINF[[Fecha Fin]:[Fecha Fin]],"&lt;="&amp;$M$3)&amp;" uds "&amp;BDCORRECTIVAINF[[#Headers],[Filtro Secador]]&amp;", ")</f>
        <v/>
      </c>
      <c r="CD8" s="467" t="str">
        <f>+IF(SUMIFS(BDCORRECTIVAINF[Pulmon Freno],BDCORRECTIVAINF[[Nº CAMIÓN]:[Nº CAMIÓN]],$C8,BDCORRECTIVAINF[[Fecha entrada]:[Fecha entrada]],"&gt;=" &amp;$M$2,BDCORRECTIVAINF[[Fecha Fin]:[Fecha Fin]],"&lt;="&amp;$M$3)=0,"",SUMIFS(BDCORRECTIVAINF[Pulmon Freno],BDCORRECTIVAINF[[Nº CAMIÓN]:[Nº CAMIÓN]],$C8,BDCORRECTIVAINF[[Fecha entrada]:[Fecha entrada]],"&gt;=" &amp;$M$2,BDCORRECTIVAINF[[Fecha Fin]:[Fecha Fin]],"&lt;="&amp;$M$3)&amp;" uds "&amp;BDCORRECTIVAINF[[#Headers],[Pulmon Freno]]&amp;", ")</f>
        <v/>
      </c>
      <c r="CE8" s="467" t="str">
        <f>+IF(SUMIFS(BDCORRECTIVAINF[Servoembrague],BDCORRECTIVAINF[[Nº CAMIÓN]:[Nº CAMIÓN]],$C8,BDCORRECTIVAINF[[Fecha entrada]:[Fecha entrada]],"&gt;=" &amp;$M$2,BDCORRECTIVAINF[[Fecha Fin]:[Fecha Fin]],"&lt;="&amp;$M$3)=0,"",SUMIFS(BDCORRECTIVAINF[Servoembrague],BDCORRECTIVAINF[[Nº CAMIÓN]:[Nº CAMIÓN]],$C8,BDCORRECTIVAINF[[Fecha entrada]:[Fecha entrada]],"&gt;=" &amp;$M$2,BDCORRECTIVAINF[[Fecha Fin]:[Fecha Fin]],"&lt;="&amp;$M$3)&amp;" uds "&amp;BDCORRECTIVAINF[[#Headers],[Servoembrague]]&amp;", ")</f>
        <v/>
      </c>
      <c r="CF8" s="467" t="str">
        <f>+IF(SUMIFS(BDCORRECTIVAINF[Tubo Hidraulico],BDCORRECTIVAINF[[Nº CAMIÓN]:[Nº CAMIÓN]],$C8,BDCORRECTIVAINF[[Fecha entrada]:[Fecha entrada]],"&gt;=" &amp;$M$2,BDCORRECTIVAINF[[Fecha Fin]:[Fecha Fin]],"&lt;="&amp;$M$3)=0,"",SUMIFS(BDCORRECTIVAINF[Tubo Hidraulico],BDCORRECTIVAINF[[Nº CAMIÓN]:[Nº CAMIÓN]],$C8,BDCORRECTIVAINF[[Fecha entrada]:[Fecha entrada]],"&gt;=" &amp;$M$2,BDCORRECTIVAINF[[Fecha Fin]:[Fecha Fin]],"&lt;="&amp;$M$3)&amp;" uds "&amp;BDCORRECTIVAINF[[#Headers],[Tubo Hidraulico]]&amp;", ")</f>
        <v/>
      </c>
      <c r="CG8" s="467" t="str">
        <f>+IF(SUMIFS(BDCORRECTIVAINF[Valvula 4 vias],BDCORRECTIVAINF[[Nº CAMIÓN]:[Nº CAMIÓN]],$C8,BDCORRECTIVAINF[[Fecha entrada]:[Fecha entrada]],"&gt;=" &amp;$M$2,BDCORRECTIVAINF[[Fecha Fin]:[Fecha Fin]],"&lt;="&amp;$M$3)=0,"",SUMIFS(BDCORRECTIVAINF[Valvula 4 vias],BDCORRECTIVAINF[[Nº CAMIÓN]:[Nº CAMIÓN]],$C8,BDCORRECTIVAINF[[Fecha entrada]:[Fecha entrada]],"&gt;=" &amp;$M$2,BDCORRECTIVAINF[[Fecha Fin]:[Fecha Fin]],"&lt;="&amp;$M$3)&amp;" uds "&amp;BDCORRECTIVAINF[[#Headers],[Valvula 4 vias]]&amp;", ")</f>
        <v/>
      </c>
      <c r="CH8" s="467" t="str">
        <f>+IF(SUMIFS(BDCORRECTIVAINF[Valvula Freno],BDCORRECTIVAINF[[Nº CAMIÓN]:[Nº CAMIÓN]],$C8,BDCORRECTIVAINF[[Fecha entrada]:[Fecha entrada]],"&gt;=" &amp;$M$2,BDCORRECTIVAINF[[Fecha Fin]:[Fecha Fin]],"&lt;="&amp;$M$3)=0,"",SUMIFS(BDCORRECTIVAINF[Valvula Freno],BDCORRECTIVAINF[[Nº CAMIÓN]:[Nº CAMIÓN]],$C8,BDCORRECTIVAINF[[Fecha entrada]:[Fecha entrada]],"&gt;=" &amp;$M$2,BDCORRECTIVAINF[[Fecha Fin]:[Fecha Fin]],"&lt;="&amp;$M$3)&amp;" uds "&amp;BDCORRECTIVAINF[[#Headers],[Valvula Freno]]&amp;", ")</f>
        <v/>
      </c>
      <c r="CI8" s="467" t="str">
        <f>+IF(SUMIFS(BDCORRECTIVAINF[Valvula Secadora],BDCORRECTIVAINF[[Nº CAMIÓN]:[Nº CAMIÓN]],$C8,BDCORRECTIVAINF[[Fecha entrada]:[Fecha entrada]],"&gt;=" &amp;$M$2,BDCORRECTIVAINF[[Fecha Fin]:[Fecha Fin]],"&lt;="&amp;$M$3)=0,"",SUMIFS(BDCORRECTIVAINF[Valvula Secadora],BDCORRECTIVAINF[[Nº CAMIÓN]:[Nº CAMIÓN]],$C8,BDCORRECTIVAINF[[Fecha entrada]:[Fecha entrada]],"&gt;=" &amp;$M$2,BDCORRECTIVAINF[[Fecha Fin]:[Fecha Fin]],"&lt;="&amp;$M$3)&amp;" uds "&amp;BDCORRECTIVAINF[[#Headers],[Valvula Secadora]]&amp;", ")</f>
        <v/>
      </c>
      <c r="CJ8" s="467" t="str">
        <f>+IF(SUMIFS(BDCORRECTIVAINF[Correas],BDCORRECTIVAINF[[Nº CAMIÓN]:[Nº CAMIÓN]],$C8,BDCORRECTIVAINF[[Fecha entrada]:[Fecha entrada]],"&gt;=" &amp;$M$2,BDCORRECTIVAINF[[Fecha Fin]:[Fecha Fin]],"&lt;="&amp;$M$3)=0,"",SUMIFS(BDCORRECTIVAINF[Correas],BDCORRECTIVAINF[[Nº CAMIÓN]:[Nº CAMIÓN]],$C8,BDCORRECTIVAINF[[Fecha entrada]:[Fecha entrada]],"&gt;=" &amp;$M$2,BDCORRECTIVAINF[[Fecha Fin]:[Fecha Fin]],"&lt;="&amp;$M$3)&amp;" uds "&amp;BDCORRECTIVAINF[[#Headers],[Correas]]&amp;", ")</f>
        <v/>
      </c>
    </row>
    <row r="9" spans="1:93" ht="56.45" customHeight="1" x14ac:dyDescent="0.35">
      <c r="A9" s="571"/>
      <c r="B9" s="221" t="s">
        <v>73</v>
      </c>
      <c r="C9" s="46" t="s">
        <v>45</v>
      </c>
      <c r="D9" s="47">
        <v>614202</v>
      </c>
      <c r="E9" s="47">
        <f>+SUMIFS(BDCORRECTIVA[Chasis],BDCORRECTIVA[[Nº CAMIÓN]:[Nº CAMIÓN]],$C9,BDCORRECTIVA[[Fecha entrada]:[Fecha entrada]],"&gt;=" &amp;$M$2,BDCORRECTIVA[[Fecha Fin]:[Fecha Fin]],"&lt;="&amp;$M$3)</f>
        <v>0</v>
      </c>
      <c r="F9" s="47">
        <f>+SUMIFS(BDCORRECTIVA[Carrocería],BDCORRECTIVA[[Nº CAMIÓN]:[Nº CAMIÓN]],$C9,BDCORRECTIVA[[Fecha entrada]:[Fecha entrada]],"&gt;=" &amp;$M$2,BDCORRECTIVA[[Fecha Fin]:[Fecha Fin]],"&lt;="&amp;$M$3)</f>
        <v>1</v>
      </c>
      <c r="G9" s="47">
        <f>+SUMIFS(BDCORRECTIVA[Ruedas],BDCORRECTIVA[[Nº CAMIÓN]:[Nº CAMIÓN]],$C9,BDCORRECTIVA[[Fecha entrada]:[Fecha entrada]],"&gt;=" &amp;$M$2,BDCORRECTIVA[[Fecha Fin]:[Fecha Fin]],"&lt;="&amp;$M$3)</f>
        <v>2</v>
      </c>
      <c r="H9" s="47">
        <f>+SUMIFS(BDCORRECTIVA[Mecanica],BDCORRECTIVA[[Nº CAMIÓN]:[Nº CAMIÓN]],$C9,BDCORRECTIVA[[Fecha entrada]:[Fecha entrada]],"&gt;=" &amp;$M$2,BDCORRECTIVA[[Fecha Fin]:[Fecha Fin]],"&lt;="&amp;$M$3)</f>
        <v>1</v>
      </c>
      <c r="I9" s="47">
        <f>+SUMIFS(BDCORRECTIVA[Elec, vehiculos],BDCORRECTIVA[[Nº CAMIÓN]:[Nº CAMIÓN]],$C9,BDCORRECTIVA[[Fecha entrada]:[Fecha entrada]],"&gt;=" &amp;$M$2,BDCORRECTIVA[[Fecha Fin]:[Fecha Fin]],"&lt;="&amp;$M$3)</f>
        <v>0</v>
      </c>
      <c r="J9" s="47">
        <f t="shared" si="1"/>
        <v>4</v>
      </c>
      <c r="K9" s="47" t="str">
        <f>+IF(COUNTIFS(BDCORRECTIVA[Tall/Rep],AUSERD,BDCORRECTIVA[Nº CAMIÓN],$C9,BDCORRECTIVA[[Fecha entrada]:[Fecha entrada]],"&gt;=" &amp;$M$2,BDCORRECTIVA[[Fecha Fin]:[Fecha Fin]],"&lt;="&amp;$M$3)=0,"",COUNTIFS(BDCORRECTIVA[Tall/Rep],AUSERD,BDCORRECTIVA[Nº CAMIÓN],$C9,BDCORRECTIVA[[Fecha entrada]:[Fecha entrada]],"&gt;=" &amp;$M$2,BDCORRECTIVA[[Fecha Fin]:[Fecha Fin]],"&lt;="&amp;$M$3)&amp;" "&amp;AUSERD&amp;", ")&amp;IF(COUNTIFS(BDCORRECTIVA[Tall/Rep],AAIUN,BDCORRECTIVA[Nº CAMIÓN],$C9,BDCORRECTIVA[[Fecha entrada]:[Fecha entrada]],"&gt;=" &amp;$M$2,BDCORRECTIVA[[Fecha Fin]:[Fecha Fin]],"&lt;="&amp;$M$3)=0,"",COUNTIFS(BDCORRECTIVA[Tall/Rep],AAIUN,BDCORRECTIVA[Nº CAMIÓN],$C9,BDCORRECTIVA[[Fecha entrada]:[Fecha entrada]],"&gt;=" &amp;$M$2,BDCORRECTIVA[[Fecha Fin]:[Fecha Fin]],"&lt;="&amp;$M$3)&amp;" "&amp;AAIUN&amp;", ")&amp;IF(COUNTIFS(BDCORRECTIVA[Tall/Rep],BOUJDUR,BDCORRECTIVA[Nº CAMIÓN],$C9,BDCORRECTIVA[[Fecha entrada]:[Fecha entrada]],"&gt;=" &amp;$M$2,BDCORRECTIVA[[Fecha Fin]:[Fecha Fin]],"&lt;="&amp;$M$3)=0,"",COUNTIFS(BDCORRECTIVA[Tall/Rep],BOUJDUR,BDCORRECTIVA[Nº CAMIÓN],$C9,BDCORRECTIVA[[Fecha entrada]:[Fecha entrada]],"&gt;=" &amp;$M$2,BDCORRECTIVA[[Fecha Fin]:[Fecha Fin]],"&lt;="&amp;$M$3)&amp;" "&amp;BOUJDUR&amp;", ")&amp;IF(COUNTIFS(BDCORRECTIVA[Tall/Rep],ATC,BDCORRECTIVA[Nº CAMIÓN],$C9,BDCORRECTIVA[[Fecha entrada]:[Fecha entrada]],"&gt;=" &amp;$M$2,BDCORRECTIVA[[Fecha Fin]:[Fecha Fin]],"&lt;="&amp;$M$3)=0,"",COUNTIFS(BDCORRECTIVA[Tall/Rep],ATC,BDCORRECTIVA[Nº CAMIÓN],$C9,BDCORRECTIVA[[Fecha entrada]:[Fecha entrada]],"&gt;=" &amp;$M$2,BDCORRECTIVA[[Fecha Fin]:[Fecha Fin]],"&lt;="&amp;$M$3)&amp;" "&amp;ATC&amp;", ")&amp;IF(COUNTIFS(BDCORRECTIVA[Tall/Rep],SMARA,BDCORRECTIVA[Nº CAMIÓN],$C9,BDCORRECTIVA[[Fecha entrada]:[Fecha entrada]],"&gt;=" &amp;$M$2,BDCORRECTIVA[[Fecha Fin]:[Fecha Fin]],"&lt;="&amp;$M$3)=0,"",COUNTIFS(BDCORRECTIVA[Tall/Rep],SMARA,BDCORRECTIVA[Nº CAMIÓN],$C9,BDCORRECTIVA[[Fecha entrada]:[Fecha entrada]],"&gt;=" &amp;$M$2,BDCORRECTIVA[[Fecha Fin]:[Fecha Fin]],"&lt;="&amp;$M$3)&amp;" "&amp;SMARA&amp;", ")&amp;IF(COUNTIFS(BDCORRECTIVA[Tall/Rep],DAJLA,BDCORRECTIVA[Nº CAMIÓN],$C9,BDCORRECTIVA[[Fecha entrada]:[Fecha entrada]],"&gt;=" &amp;$M$2,BDCORRECTIVA[[Fecha Fin]:[Fecha Fin]],"&lt;="&amp;$M$3)=0,"",COUNTIFS(BDCORRECTIVA[Tall/Rep],DAJLA,BDCORRECTIVA[Nº CAMIÓN],$C9,BDCORRECTIVA[[Fecha entrada]:[Fecha entrada]],"&gt;=" &amp;$M$2,BDCORRECTIVA[[Fecha Fin]:[Fecha Fin]],"&lt;="&amp;$M$3)&amp;" "&amp;DAJLA&amp;", ")&amp;IF(COUNTIFS(BDCORRECTIVA[Tall/Rep],TRANSPORT,BDCORRECTIVA[Nº CAMIÓN],$C9,BDCORRECTIVA[[Fecha entrada]:[Fecha entrada]],"&gt;=" &amp;$M$2,BDCORRECTIVA[[Fecha Fin]:[Fecha Fin]],"&lt;="&amp;$M$3)=0,"",COUNTIFS(BDCORRECTIVA[Tall/Rep],TRANSPORT,BDCORRECTIVA[Nº CAMIÓN],$C9,BDCORRECTIVA[[Fecha entrada]:[Fecha entrada]],"&gt;=" &amp;$M$2,BDCORRECTIVA[[Fecha Fin]:[Fecha Fin]],"&lt;="&amp;$M$3)&amp;" "&amp;TRANSPORT&amp;", ")</f>
        <v xml:space="preserve">4 TR AAIUN, </v>
      </c>
      <c r="L9" s="516" t="str">
        <f t="shared" si="0"/>
        <v xml:space="preserve">1 uds Palanca, 2 uds Parche, 2 uds Pasta, 5 m Manguera azul 80D, </v>
      </c>
      <c r="M9" s="469">
        <f>+IF(SUMIFS(BDCORRECTIVAINF[Coste TOTAL],BDCORRECTIVAINF[[Nº CAMIÓN]:[Nº CAMIÓN]],$C9,BDCORRECTIVAINF[[Fecha entrada]:[Fecha entrada]],"&gt;=" &amp;$M$2,BDCORRECTIVAINF[[Fecha Fin]:[Fecha Fin]],"&lt;="&amp;$M$3)=0,"",SUMIFS(BDCORRECTIVAINF[Coste TOTAL],BDCORRECTIVAINF[[Nº CAMIÓN]:[Nº CAMIÓN]],$C9,BDCORRECTIVAINF[[Fecha entrada]:[Fecha entrada]],"&gt;=" &amp;$M$2,BDCORRECTIVAINF[[Fecha Fin]:[Fecha Fin]],"&lt;="&amp;$M$3))</f>
        <v>15450</v>
      </c>
      <c r="N9" s="210"/>
      <c r="P9" s="562"/>
      <c r="Q9" s="562"/>
      <c r="R9" s="562"/>
      <c r="S9" s="562"/>
      <c r="T9" s="562"/>
      <c r="U9" s="562"/>
      <c r="V9" s="562"/>
      <c r="W9" s="562"/>
      <c r="AF9" s="467" t="str">
        <f>+IF(SUMIFS(BDCORRECTIVAINF[Amortiguador],BDCORRECTIVAINF[[Nº CAMIÓN]:[Nº CAMIÓN]],$C9,BDCORRECTIVAINF[[Fecha entrada]:[Fecha entrada]],"&gt;=" &amp;$M$2,BDCORRECTIVAINF[[Fecha Fin]:[Fecha Fin]],"&lt;="&amp;$M$3)=0,"",SUMIFS(BDCORRECTIVAINF[Amortiguador],BDCORRECTIVAINF[[Nº CAMIÓN]:[Nº CAMIÓN]],$C9,BDCORRECTIVAINF[[Fecha entrada]:[Fecha entrada]],"&gt;=" &amp;$M$2,BDCORRECTIVAINF[[Fecha Fin]:[Fecha Fin]],"&lt;="&amp;$M$3)&amp;" uds "&amp;BDCORRECTIVAINF[[#Headers],[Amortiguador]]&amp;", ")</f>
        <v/>
      </c>
      <c r="AG9" s="467" t="str">
        <f>+IF(SUMIFS(BDCORRECTIVAINF[Cables palanca],BDCORRECTIVAINF[[Nº CAMIÓN]:[Nº CAMIÓN]],$C9,BDCORRECTIVAINF[[Fecha entrada]:[Fecha entrada]],"&gt;=" &amp;$M$2,BDCORRECTIVAINF[[Fecha Fin]:[Fecha Fin]],"&lt;="&amp;$M$3)=0,"",SUMIFS(BDCORRECTIVAINF[Cables palanca],BDCORRECTIVAINF[[Nº CAMIÓN]:[Nº CAMIÓN]],$C9,BDCORRECTIVAINF[[Fecha entrada]:[Fecha entrada]],"&gt;=" &amp;$M$2,BDCORRECTIVAINF[[Fecha Fin]:[Fecha Fin]],"&lt;="&amp;$M$3)&amp;" uds "&amp;BDCORRECTIVAINF[[#Headers],[Cables palanca]]&amp;", ")</f>
        <v/>
      </c>
      <c r="AH9" s="467" t="str">
        <f>+IF(SUMIFS(BDCORRECTIVAINF[Casquillos],BDCORRECTIVAINF[[Nº CAMIÓN]:[Nº CAMIÓN]],$C9,BDCORRECTIVAINF[[Fecha entrada]:[Fecha entrada]],"&gt;=" &amp;$M$2,BDCORRECTIVAINF[[Fecha Fin]:[Fecha Fin]],"&lt;="&amp;$M$3)=0,"",SUMIFS(BDCORRECTIVAINF[Casquillos],BDCORRECTIVAINF[[Nº CAMIÓN]:[Nº CAMIÓN]],$C9,BDCORRECTIVAINF[[Fecha entrada]:[Fecha entrada]],"&gt;=" &amp;$M$2,BDCORRECTIVAINF[[Fecha Fin]:[Fecha Fin]],"&lt;="&amp;$M$3)&amp;" uds "&amp;BDCORRECTIVAINF[[#Headers],[Casquillos]]&amp;", ")</f>
        <v/>
      </c>
      <c r="AI9" s="467" t="str">
        <f>+IF(SUMIFS(BDCORRECTIVAINF[Esparragos],BDCORRECTIVAINF[[Nº CAMIÓN]:[Nº CAMIÓN]],$C9,BDCORRECTIVAINF[[Fecha entrada]:[Fecha entrada]],"&gt;=" &amp;$M$2,BDCORRECTIVAINF[[Fecha Fin]:[Fecha Fin]],"&lt;="&amp;$M$3)=0,"",SUMIFS(BDCORRECTIVAINF[Esparragos],BDCORRECTIVAINF[[Nº CAMIÓN]:[Nº CAMIÓN]],$C9,BDCORRECTIVAINF[[Fecha entrada]:[Fecha entrada]],"&gt;=" &amp;$M$2,BDCORRECTIVAINF[[Fecha Fin]:[Fecha Fin]],"&lt;="&amp;$M$3)&amp;" uds "&amp;BDCORRECTIVAINF[[#Headers],[Esparragos]]&amp;", ")</f>
        <v/>
      </c>
      <c r="AJ9" s="467" t="str">
        <f>+IF(SUMIFS(BDCORRECTIVAINF[Neceser palanca],BDCORRECTIVAINF[[Nº CAMIÓN]:[Nº CAMIÓN]],$C9,BDCORRECTIVAINF[[Fecha entrada]:[Fecha entrada]],"&gt;=" &amp;$M$2,BDCORRECTIVAINF[[Fecha Fin]:[Fecha Fin]],"&lt;="&amp;$M$3)=0,"",SUMIFS(BDCORRECTIVAINF[Neceser palanca],BDCORRECTIVAINF[[Nº CAMIÓN]:[Nº CAMIÓN]],$C9,BDCORRECTIVAINF[[Fecha entrada]:[Fecha entrada]],"&gt;=" &amp;$M$2,BDCORRECTIVAINF[[Fecha Fin]:[Fecha Fin]],"&lt;="&amp;$M$3)&amp;" uds "&amp;BDCORRECTIVAINF[[#Headers],[Neceser palanca]]&amp;", ")</f>
        <v/>
      </c>
      <c r="AK9" s="467" t="str">
        <f>+IF(SUMIFS(BDCORRECTIVAINF[Palanca],BDCORRECTIVAINF[[Nº CAMIÓN]:[Nº CAMIÓN]],$C9,BDCORRECTIVAINF[[Fecha entrada]:[Fecha entrada]],"&gt;=" &amp;$M$2,BDCORRECTIVAINF[[Fecha Fin]:[Fecha Fin]],"&lt;="&amp;$M$3)=0,"",SUMIFS(BDCORRECTIVAINF[Palanca],BDCORRECTIVAINF[[Nº CAMIÓN]:[Nº CAMIÓN]],$C9,BDCORRECTIVAINF[[Fecha entrada]:[Fecha entrada]],"&gt;=" &amp;$M$2,BDCORRECTIVAINF[[Fecha Fin]:[Fecha Fin]],"&lt;="&amp;$M$3)&amp;" uds "&amp;BDCORRECTIVAINF[[#Headers],[Palanca]]&amp;", ")</f>
        <v xml:space="preserve">1 uds Palanca, </v>
      </c>
      <c r="AL9" s="467" t="str">
        <f>+IF(SUMIFS(BDCORRECTIVAINF[Travesaño],BDCORRECTIVAINF[[Nº CAMIÓN]:[Nº CAMIÓN]],$C9,BDCORRECTIVAINF[[Fecha entrada]:[Fecha entrada]],"&gt;=" &amp;$M$2,BDCORRECTIVAINF[[Fecha Fin]:[Fecha Fin]],"&lt;="&amp;$M$3)=0,"",SUMIFS(BDCORRECTIVAINF[Travesaño],BDCORRECTIVAINF[[Nº CAMIÓN]:[Nº CAMIÓN]],$C9,BDCORRECTIVAINF[[Fecha entrada]:[Fecha entrada]],"&gt;=" &amp;$M$2,BDCORRECTIVAINF[[Fecha Fin]:[Fecha Fin]],"&lt;="&amp;$M$3)&amp;" uds "&amp;BDCORRECTIVAINF[[#Headers],[Travesaño]]&amp;", ")</f>
        <v/>
      </c>
      <c r="AM9" s="467" t="str">
        <f>+IF(SUMIFS(BDCORRECTIVAINF[BALLESTA ENTERA D],BDCORRECTIVAINF[[Nº CAMIÓN]:[Nº CAMIÓN]],$C9,BDCORRECTIVAINF[[Fecha entrada]:[Fecha entrada]],"&gt;=" &amp;$M$2,BDCORRECTIVAINF[[Fecha Fin]:[Fecha Fin]],"&lt;="&amp;$M$3)=0,"",SUMIFS(BDCORRECTIVAINF[BALLESTA ENTERA D],BDCORRECTIVAINF[[Nº CAMIÓN]:[Nº CAMIÓN]],$C9,BDCORRECTIVAINF[[Fecha entrada]:[Fecha entrada]],"&gt;=" &amp;$M$2,BDCORRECTIVAINF[[Fecha Fin]:[Fecha Fin]],"&lt;="&amp;$M$3)&amp;" uds "&amp;BDCORRECTIVAINF[[#Headers],[BALLESTA ENTERA D]]&amp;", ")</f>
        <v/>
      </c>
      <c r="AN9" s="467" t="str">
        <f>+IF(SUMIFS(BDCORRECTIVAINF[HOJA MAESTRA D],BDCORRECTIVAINF[[Nº CAMIÓN]:[Nº CAMIÓN]],$C9,BDCORRECTIVAINF[[Fecha entrada]:[Fecha entrada]],"&gt;=" &amp;$M$2,BDCORRECTIVAINF[[Fecha Fin]:[Fecha Fin]],"&lt;="&amp;$M$3)=0,"",SUMIFS(BDCORRECTIVAINF[HOJA MAESTRA D],BDCORRECTIVAINF[[Nº CAMIÓN]:[Nº CAMIÓN]],$C9,BDCORRECTIVAINF[[Fecha entrada]:[Fecha entrada]],"&gt;=" &amp;$M$2,BDCORRECTIVAINF[[Fecha Fin]:[Fecha Fin]],"&lt;="&amp;$M$3)&amp;" uds "&amp;BDCORRECTIVAINF[[#Headers],[HOJA MAESTRA D]]&amp;", ")</f>
        <v/>
      </c>
      <c r="AO9" s="467" t="str">
        <f>+IF(SUMIFS(BDCORRECTIVAINF[1ª HOJA D],BDCORRECTIVAINF[[Nº CAMIÓN]:[Nº CAMIÓN]],$C9,BDCORRECTIVAINF[[Fecha entrada]:[Fecha entrada]],"&gt;=" &amp;$M$2,BDCORRECTIVAINF[[Fecha Fin]:[Fecha Fin]],"&lt;="&amp;$M$3)=0,"",SUMIFS(BDCORRECTIVAINF[1ª HOJA D],BDCORRECTIVAINF[[Nº CAMIÓN]:[Nº CAMIÓN]],$C9,BDCORRECTIVAINF[[Fecha entrada]:[Fecha entrada]],"&gt;=" &amp;$M$2,BDCORRECTIVAINF[[Fecha Fin]:[Fecha Fin]],"&lt;="&amp;$M$3)&amp;" uds "&amp;BDCORRECTIVAINF[[#Headers],[1ª HOJA D]]&amp;", ")</f>
        <v/>
      </c>
      <c r="AP9" s="467" t="str">
        <f>+IF(SUMIFS(BDCORRECTIVAINF[2ª HOJAS D],BDCORRECTIVAINF[[Nº CAMIÓN]:[Nº CAMIÓN]],$C9,BDCORRECTIVAINF[[Fecha entrada]:[Fecha entrada]],"&gt;=" &amp;$M$2,BDCORRECTIVAINF[[Fecha Fin]:[Fecha Fin]],"&lt;="&amp;$M$3)=0,"",SUMIFS(BDCORRECTIVAINF[2ª HOJAS D],BDCORRECTIVAINF[[Nº CAMIÓN]:[Nº CAMIÓN]],$C9,BDCORRECTIVAINF[[Fecha entrada]:[Fecha entrada]],"&gt;=" &amp;$M$2,BDCORRECTIVAINF[[Fecha Fin]:[Fecha Fin]],"&lt;="&amp;$M$3)&amp;" uds "&amp;BDCORRECTIVAINF[[#Headers],[2ª HOJAS D]]&amp;", ")</f>
        <v/>
      </c>
      <c r="AQ9" s="467" t="str">
        <f>+IF(SUMIFS(BDCORRECTIVAINF[3ª HOJAS D],BDCORRECTIVAINF[[Nº CAMIÓN]:[Nº CAMIÓN]],$C9,BDCORRECTIVAINF[[Fecha entrada]:[Fecha entrada]],"&gt;=" &amp;$M$2,BDCORRECTIVAINF[[Fecha Fin]:[Fecha Fin]],"&lt;="&amp;$M$3)=0,"",SUMIFS(BDCORRECTIVAINF[3ª HOJAS D],BDCORRECTIVAINF[[Nº CAMIÓN]:[Nº CAMIÓN]],$C9,BDCORRECTIVAINF[[Fecha entrada]:[Fecha entrada]],"&gt;=" &amp;$M$2,BDCORRECTIVAINF[[Fecha Fin]:[Fecha Fin]],"&lt;="&amp;$M$3)&amp;" uds "&amp;BDCORRECTIVAINF[[#Headers],[3ª HOJAS D]]&amp;", ")</f>
        <v/>
      </c>
      <c r="AR9" s="467" t="str">
        <f>+IF(SUMIFS(BDCORRECTIVAINF[4ª HOJAS D],BDCORRECTIVAINF[[Nº CAMIÓN]:[Nº CAMIÓN]],$C9,BDCORRECTIVAINF[[Fecha entrada]:[Fecha entrada]],"&gt;=" &amp;$M$2,BDCORRECTIVAINF[[Fecha Fin]:[Fecha Fin]],"&lt;="&amp;$M$3)=0,"",SUMIFS(BDCORRECTIVAINF[4ª HOJAS D],BDCORRECTIVAINF[[Nº CAMIÓN]:[Nº CAMIÓN]],$C9,BDCORRECTIVAINF[[Fecha entrada]:[Fecha entrada]],"&gt;=" &amp;$M$2,BDCORRECTIVAINF[[Fecha Fin]:[Fecha Fin]],"&lt;="&amp;$M$3)&amp;" uds "&amp;BDCORRECTIVAINF[[#Headers],[4ª HOJAS D]]&amp;", ")</f>
        <v/>
      </c>
      <c r="AS9" s="467" t="str">
        <f>+IF(SUMIFS(BDCORRECTIVAINF[5ª HOJAS D],BDCORRECTIVAINF[[Nº CAMIÓN]:[Nº CAMIÓN]],$C9,BDCORRECTIVAINF[[Fecha entrada]:[Fecha entrada]],"&gt;=" &amp;$M$2,BDCORRECTIVAINF[[Fecha Fin]:[Fecha Fin]],"&lt;="&amp;$M$3)=0,"",SUMIFS(BDCORRECTIVAINF[5ª HOJAS D],BDCORRECTIVAINF[[Nº CAMIÓN]:[Nº CAMIÓN]],$C9,BDCORRECTIVAINF[[Fecha entrada]:[Fecha entrada]],"&gt;=" &amp;$M$2,BDCORRECTIVAINF[[Fecha Fin]:[Fecha Fin]],"&lt;="&amp;$M$3)&amp;" uds "&amp;BDCORRECTIVAINF[[#Headers],[5ª HOJAS D]]&amp;", ")</f>
        <v/>
      </c>
      <c r="AT9" s="467" t="str">
        <f>+IF(SUMIFS(BDCORRECTIVAINF[BRIDA D],BDCORRECTIVAINF[[Nº CAMIÓN]:[Nº CAMIÓN]],$C9,BDCORRECTIVAINF[[Fecha entrada]:[Fecha entrada]],"&gt;=" &amp;$M$2,BDCORRECTIVAINF[[Fecha Fin]:[Fecha Fin]],"&lt;="&amp;$M$3)=0,"",SUMIFS(BDCORRECTIVAINF[BRIDA D],BDCORRECTIVAINF[[Nº CAMIÓN]:[Nº CAMIÓN]],$C9,BDCORRECTIVAINF[[Fecha entrada]:[Fecha entrada]],"&gt;=" &amp;$M$2,BDCORRECTIVAINF[[Fecha Fin]:[Fecha Fin]],"&lt;="&amp;$M$3)&amp;" uds "&amp;BDCORRECTIVAINF[[#Headers],[BRIDA D]]&amp;", ")</f>
        <v/>
      </c>
      <c r="AU9" s="467" t="str">
        <f>+IF(SUMIFS(BDCORRECTIVAINF[BULÓN D],BDCORRECTIVAINF[[Nº CAMIÓN]:[Nº CAMIÓN]],$C9,BDCORRECTIVAINF[[Fecha entrada]:[Fecha entrada]],"&gt;=" &amp;$M$2,BDCORRECTIVAINF[[Fecha Fin]:[Fecha Fin]],"&lt;="&amp;$M$3)=0,"",SUMIFS(BDCORRECTIVAINF[BULÓN D],BDCORRECTIVAINF[[Nº CAMIÓN]:[Nº CAMIÓN]],$C9,BDCORRECTIVAINF[[Fecha entrada]:[Fecha entrada]],"&gt;=" &amp;$M$2,BDCORRECTIVAINF[[Fecha Fin]:[Fecha Fin]],"&lt;="&amp;$M$3)&amp;" uds "&amp;BDCORRECTIVAINF[[#Headers],[BULÓN D]]&amp;", ")</f>
        <v/>
      </c>
      <c r="AV9" s="467" t="str">
        <f>+IF(SUMIFS(BDCORRECTIVAINF[GEMELA D],BDCORRECTIVAINF[[Nº CAMIÓN]:[Nº CAMIÓN]],$C9,BDCORRECTIVAINF[[Fecha entrada]:[Fecha entrada]],"&gt;=" &amp;$M$2,BDCORRECTIVAINF[[Fecha Fin]:[Fecha Fin]],"&lt;="&amp;$M$3)=0,"",SUMIFS(BDCORRECTIVAINF[GEMELA D],BDCORRECTIVAINF[[Nº CAMIÓN]:[Nº CAMIÓN]],$C9,BDCORRECTIVAINF[[Fecha entrada]:[Fecha entrada]],"&gt;=" &amp;$M$2,BDCORRECTIVAINF[[Fecha Fin]:[Fecha Fin]],"&lt;="&amp;$M$3)&amp;" uds "&amp;BDCORRECTIVAINF[[#Headers],[GEMELA D]]&amp;", ")</f>
        <v/>
      </c>
      <c r="AW9" s="467" t="str">
        <f>+IF(SUMIFS(BDCORRECTIVAINF[BALLESTA ENTERA T],BDCORRECTIVAINF[[Nº CAMIÓN]:[Nº CAMIÓN]],$C9,BDCORRECTIVAINF[[Fecha entrada]:[Fecha entrada]],"&gt;=" &amp;$M$2,BDCORRECTIVAINF[[Fecha Fin]:[Fecha Fin]],"&lt;="&amp;$M$3)=0,"",SUMIFS(BDCORRECTIVAINF[BALLESTA ENTERA T],BDCORRECTIVAINF[[Nº CAMIÓN]:[Nº CAMIÓN]],$C9,BDCORRECTIVAINF[[Fecha entrada]:[Fecha entrada]],"&gt;=" &amp;$M$2,BDCORRECTIVAINF[[Fecha Fin]:[Fecha Fin]],"&lt;="&amp;$M$3)&amp;" uds "&amp;BDCORRECTIVAINF[[#Headers],[BALLESTA ENTERA T]]&amp;", ")</f>
        <v/>
      </c>
      <c r="AX9" s="467" t="str">
        <f>+IF(SUMIFS(BDCORRECTIVAINF[HOJA MAESTRA T],BDCORRECTIVAINF[[Nº CAMIÓN]:[Nº CAMIÓN]],$C9,BDCORRECTIVAINF[[Fecha entrada]:[Fecha entrada]],"&gt;=" &amp;$M$2,BDCORRECTIVAINF[[Fecha Fin]:[Fecha Fin]],"&lt;="&amp;$M$3)=0,"",SUMIFS(BDCORRECTIVAINF[HOJA MAESTRA T],BDCORRECTIVAINF[[Nº CAMIÓN]:[Nº CAMIÓN]],$C9,BDCORRECTIVAINF[[Fecha entrada]:[Fecha entrada]],"&gt;=" &amp;$M$2,BDCORRECTIVAINF[[Fecha Fin]:[Fecha Fin]],"&lt;="&amp;$M$3)&amp;" uds "&amp;BDCORRECTIVAINF[[#Headers],[HOJA MAESTRA T]]&amp;", ")</f>
        <v/>
      </c>
      <c r="AY9" s="467" t="str">
        <f>+IF(SUMIFS(BDCORRECTIVAINF[1ª HOJA T],BDCORRECTIVAINF[[Nº CAMIÓN]:[Nº CAMIÓN]],$C9,BDCORRECTIVAINF[[Fecha entrada]:[Fecha entrada]],"&gt;=" &amp;$M$2,BDCORRECTIVAINF[[Fecha Fin]:[Fecha Fin]],"&lt;="&amp;$M$3)=0,"",SUMIFS(BDCORRECTIVAINF[1ª HOJA T],BDCORRECTIVAINF[[Nº CAMIÓN]:[Nº CAMIÓN]],$C9,BDCORRECTIVAINF[[Fecha entrada]:[Fecha entrada]],"&gt;=" &amp;$M$2,BDCORRECTIVAINF[[Fecha Fin]:[Fecha Fin]],"&lt;="&amp;$M$3)&amp;" uds "&amp;BDCORRECTIVAINF[[#Headers],[1ª HOJA T]]&amp;", ")</f>
        <v/>
      </c>
      <c r="AZ9" s="467" t="str">
        <f>+IF(SUMIFS(BDCORRECTIVAINF[2ª HOJAS T],BDCORRECTIVAINF[[Nº CAMIÓN]:[Nº CAMIÓN]],$C9,BDCORRECTIVAINF[[Fecha entrada]:[Fecha entrada]],"&gt;=" &amp;$M$2,BDCORRECTIVAINF[[Fecha Fin]:[Fecha Fin]],"&lt;="&amp;$M$3)=0,"",SUMIFS(BDCORRECTIVAINF[2ª HOJAS T],BDCORRECTIVAINF[[Nº CAMIÓN]:[Nº CAMIÓN]],$C9,BDCORRECTIVAINF[[Fecha entrada]:[Fecha entrada]],"&gt;=" &amp;$M$2,BDCORRECTIVAINF[[Fecha Fin]:[Fecha Fin]],"&lt;="&amp;$M$3)&amp;" uds "&amp;BDCORRECTIVAINF[[#Headers],[2ª HOJAS T]]&amp;", ")</f>
        <v/>
      </c>
      <c r="BA9" s="467" t="str">
        <f>+IF(SUMIFS(BDCORRECTIVAINF[3ª HOJAS T],BDCORRECTIVAINF[[Nº CAMIÓN]:[Nº CAMIÓN]],$C9,BDCORRECTIVAINF[[Fecha entrada]:[Fecha entrada]],"&gt;=" &amp;$M$2,BDCORRECTIVAINF[[Fecha Fin]:[Fecha Fin]],"&lt;="&amp;$M$3)=0,"",SUMIFS(BDCORRECTIVAINF[3ª HOJAS T],BDCORRECTIVAINF[[Nº CAMIÓN]:[Nº CAMIÓN]],$C9,BDCORRECTIVAINF[[Fecha entrada]:[Fecha entrada]],"&gt;=" &amp;$M$2,BDCORRECTIVAINF[[Fecha Fin]:[Fecha Fin]],"&lt;="&amp;$M$3)&amp;" uds "&amp;BDCORRECTIVAINF[[#Headers],[3ª HOJAS T]]&amp;", ")</f>
        <v/>
      </c>
      <c r="BB9" s="467" t="str">
        <f>+IF(SUMIFS(BDCORRECTIVAINF[4ª HOJAS T],BDCORRECTIVAINF[[Nº CAMIÓN]:[Nº CAMIÓN]],$C9,BDCORRECTIVAINF[[Fecha entrada]:[Fecha entrada]],"&gt;=" &amp;$M$2,BDCORRECTIVAINF[[Fecha Fin]:[Fecha Fin]],"&lt;="&amp;$M$3)=0,"",SUMIFS(BDCORRECTIVAINF[4ª HOJAS T],BDCORRECTIVAINF[[Nº CAMIÓN]:[Nº CAMIÓN]],$C9,BDCORRECTIVAINF[[Fecha entrada]:[Fecha entrada]],"&gt;=" &amp;$M$2,BDCORRECTIVAINF[[Fecha Fin]:[Fecha Fin]],"&lt;="&amp;$M$3)&amp;" uds "&amp;BDCORRECTIVAINF[[#Headers],[4ª HOJAS T]]&amp;", ")</f>
        <v/>
      </c>
      <c r="BC9" s="467" t="str">
        <f>+IF(SUMIFS(BDCORRECTIVAINF[5ª HOJAS T],BDCORRECTIVAINF[[Nº CAMIÓN]:[Nº CAMIÓN]],$C9,BDCORRECTIVAINF[[Fecha entrada]:[Fecha entrada]],"&gt;=" &amp;$M$2,BDCORRECTIVAINF[[Fecha Fin]:[Fecha Fin]],"&lt;="&amp;$M$3)=0,"",SUMIFS(BDCORRECTIVAINF[5ª HOJAS T],BDCORRECTIVAINF[[Nº CAMIÓN]:[Nº CAMIÓN]],$C9,BDCORRECTIVAINF[[Fecha entrada]:[Fecha entrada]],"&gt;=" &amp;$M$2,BDCORRECTIVAINF[[Fecha Fin]:[Fecha Fin]],"&lt;="&amp;$M$3)&amp;" uds "&amp;BDCORRECTIVAINF[[#Headers],[5ª HOJAS T]]&amp;", ")</f>
        <v/>
      </c>
      <c r="BD9" s="467" t="str">
        <f>+IF(SUMIFS(BDCORRECTIVAINF[BRIDA T],BDCORRECTIVAINF[[Nº CAMIÓN]:[Nº CAMIÓN]],$C9,BDCORRECTIVAINF[[Fecha entrada]:[Fecha entrada]],"&gt;=" &amp;$M$2,BDCORRECTIVAINF[[Fecha Fin]:[Fecha Fin]],"&lt;="&amp;$M$3)=0,"",SUMIFS(BDCORRECTIVAINF[BRIDA T],BDCORRECTIVAINF[[Nº CAMIÓN]:[Nº CAMIÓN]],$C9,BDCORRECTIVAINF[[Fecha entrada]:[Fecha entrada]],"&gt;=" &amp;$M$2,BDCORRECTIVAINF[[Fecha Fin]:[Fecha Fin]],"&lt;="&amp;$M$3)&amp;" uds "&amp;BDCORRECTIVAINF[[#Headers],[BRIDA T]]&amp;", ")</f>
        <v/>
      </c>
      <c r="BE9" s="467" t="str">
        <f>+IF(SUMIFS(BDCORRECTIVAINF[BULÓN T],BDCORRECTIVAINF[[Nº CAMIÓN]:[Nº CAMIÓN]],$C9,BDCORRECTIVAINF[[Fecha entrada]:[Fecha entrada]],"&gt;=" &amp;$M$2,BDCORRECTIVAINF[[Fecha Fin]:[Fecha Fin]],"&lt;="&amp;$M$3)=0,"",SUMIFS(BDCORRECTIVAINF[BULÓN T],BDCORRECTIVAINF[[Nº CAMIÓN]:[Nº CAMIÓN]],$C9,BDCORRECTIVAINF[[Fecha entrada]:[Fecha entrada]],"&gt;=" &amp;$M$2,BDCORRECTIVAINF[[Fecha Fin]:[Fecha Fin]],"&lt;="&amp;$M$3)&amp;" uds "&amp;BDCORRECTIVAINF[[#Headers],[BULÓN T]]&amp;", ")</f>
        <v/>
      </c>
      <c r="BF9" s="467" t="str">
        <f>+IF(SUMIFS(BDCORRECTIVAINF[GEMELA T],BDCORRECTIVAINF[[Nº CAMIÓN]:[Nº CAMIÓN]],$C9,BDCORRECTIVAINF[[Fecha entrada]:[Fecha entrada]],"&gt;=" &amp;$M$2,BDCORRECTIVAINF[[Fecha Fin]:[Fecha Fin]],"&lt;="&amp;$M$3)=0,"",SUMIFS(BDCORRECTIVAINF[GEMELA T],BDCORRECTIVAINF[[Nº CAMIÓN]:[Nº CAMIÓN]],$C9,BDCORRECTIVAINF[[Fecha entrada]:[Fecha entrada]],"&gt;=" &amp;$M$2,BDCORRECTIVAINF[[Fecha Fin]:[Fecha Fin]],"&lt;="&amp;$M$3)&amp;" uds "&amp;BDCORRECTIVAINF[[#Headers],[GEMELA T]]&amp;", ")</f>
        <v/>
      </c>
      <c r="BG9" s="467" t="str">
        <f>+IF(SUMIFS(BDCORRECTIVAINF[CÁMARA 12R20],BDCORRECTIVAINF[[Nº CAMIÓN]:[Nº CAMIÓN]],$C9,BDCORRECTIVAINF[[Fecha entrada]:[Fecha entrada]],"&gt;=" &amp;$M$2,BDCORRECTIVAINF[[Fecha Fin]:[Fecha Fin]],"&lt;="&amp;$M$3)=0,"",SUMIFS(BDCORRECTIVAINF[CÁMARA 12R20],BDCORRECTIVAINF[[Nº CAMIÓN]:[Nº CAMIÓN]],$C9,BDCORRECTIVAINF[[Fecha entrada]:[Fecha entrada]],"&gt;=" &amp;$M$2,BDCORRECTIVAINF[[Fecha Fin]:[Fecha Fin]],"&lt;="&amp;$M$3)&amp;" uds "&amp;BDCORRECTIVAINF[[#Headers],[CÁMARA 12R20]]&amp;", ")</f>
        <v/>
      </c>
      <c r="BH9" s="467" t="str">
        <f>+IF(SUMIFS(BDCORRECTIVAINF[CÁMARA 12R24],BDCORRECTIVAINF[[Nº CAMIÓN]:[Nº CAMIÓN]],$C9,BDCORRECTIVAINF[[Fecha entrada]:[Fecha entrada]],"&gt;=" &amp;$M$2,BDCORRECTIVAINF[[Fecha Fin]:[Fecha Fin]],"&lt;="&amp;$M$3)=0,"",SUMIFS(BDCORRECTIVAINF[CÁMARA 12R24],BDCORRECTIVAINF[[Nº CAMIÓN]:[Nº CAMIÓN]],$C9,BDCORRECTIVAINF[[Fecha entrada]:[Fecha entrada]],"&gt;=" &amp;$M$2,BDCORRECTIVAINF[[Fecha Fin]:[Fecha Fin]],"&lt;="&amp;$M$3)&amp;" uds "&amp;BDCORRECTIVAINF[[#Headers],[CÁMARA 12R24]]&amp;", ")</f>
        <v/>
      </c>
      <c r="BI9" s="467" t="str">
        <f>+IF(SUMIFS(BDCORRECTIVAINF[NEUMÁTICO 12R20],BDCORRECTIVAINF[[Nº CAMIÓN]:[Nº CAMIÓN]],$C9,BDCORRECTIVAINF[[Fecha entrada]:[Fecha entrada]],"&gt;=" &amp;$M$2,BDCORRECTIVAINF[[Fecha Fin]:[Fecha Fin]],"&lt;="&amp;$M$3)=0,"",SUMIFS(BDCORRECTIVAINF[NEUMÁTICO 12R20],BDCORRECTIVAINF[[Nº CAMIÓN]:[Nº CAMIÓN]],$C9,BDCORRECTIVAINF[[Fecha entrada]:[Fecha entrada]],"&gt;=" &amp;$M$2,BDCORRECTIVAINF[[Fecha Fin]:[Fecha Fin]],"&lt;="&amp;$M$3)&amp;" uds "&amp;BDCORRECTIVAINF[[#Headers],[NEUMÁTICO 12R20]]&amp;", ")</f>
        <v/>
      </c>
      <c r="BJ9" s="467" t="str">
        <f>+IF(SUMIFS(BDCORRECTIVAINF[NEUMÁTICO 13/80 R22,5],BDCORRECTIVAINF[[Nº CAMIÓN]:[Nº CAMIÓN]],$C9,BDCORRECTIVAINF[[Fecha entrada]:[Fecha entrada]],"&gt;=" &amp;$M$2,BDCORRECTIVAINF[[Fecha Fin]:[Fecha Fin]],"&lt;="&amp;$M$3)=0,"",SUMIFS(BDCORRECTIVAINF[NEUMÁTICO 13/80 R22,5],BDCORRECTIVAINF[[Nº CAMIÓN]:[Nº CAMIÓN]],$C9,BDCORRECTIVAINF[[Fecha entrada]:[Fecha entrada]],"&gt;=" &amp;$M$2,BDCORRECTIVAINF[[Fecha Fin]:[Fecha Fin]],"&lt;="&amp;$M$3)&amp;" uds "&amp;BDCORRECTIVAINF[[#Headers],[NEUMÁTICO 13/80 R22,5]]&amp;", ")</f>
        <v/>
      </c>
      <c r="BK9" s="467" t="str">
        <f>+IF(SUMIFS(BDCORRECTIVAINF[[NEUMÁTICO 12R24 ]],BDCORRECTIVAINF[[Nº CAMIÓN]:[Nº CAMIÓN]],$C9,BDCORRECTIVAINF[[Fecha entrada]:[Fecha entrada]],"&gt;=" &amp;$M$2,BDCORRECTIVAINF[[Fecha Fin]:[Fecha Fin]],"&lt;="&amp;$M$3)=0,"",SUMIFS(BDCORRECTIVAINF[[NEUMÁTICO 12R24 ]],BDCORRECTIVAINF[[Nº CAMIÓN]:[Nº CAMIÓN]],$C9,BDCORRECTIVAINF[[Fecha entrada]:[Fecha entrada]],"&gt;=" &amp;$M$2,BDCORRECTIVAINF[[Fecha Fin]:[Fecha Fin]],"&lt;="&amp;$M$3)&amp;" uds "&amp;BDCORRECTIVAINF[[#Headers],[NEUMÁTICO 12R24 ]]&amp;", ")</f>
        <v/>
      </c>
      <c r="BL9" s="467" t="str">
        <f>+IF(SUMIFS(BDCORRECTIVAINF[NEUMÁTICO 295/80 R22,5],BDCORRECTIVAINF[[Nº CAMIÓN]:[Nº CAMIÓN]],$C9,BDCORRECTIVAINF[[Fecha entrada]:[Fecha entrada]],"&gt;=" &amp;$M$2,BDCORRECTIVAINF[[Fecha Fin]:[Fecha Fin]],"&lt;="&amp;$M$3)=0,"",SUMIFS(BDCORRECTIVAINF[NEUMÁTICO 295/80 R22,5],BDCORRECTIVAINF[[Nº CAMIÓN]:[Nº CAMIÓN]],$C9,BDCORRECTIVAINF[[Fecha entrada]:[Fecha entrada]],"&gt;=" &amp;$M$2,BDCORRECTIVAINF[[Fecha Fin]:[Fecha Fin]],"&lt;="&amp;$M$3)&amp;" uds "&amp;BDCORRECTIVAINF[[#Headers],[NEUMÁTICO 295/80 R22,5]]&amp;", ")</f>
        <v/>
      </c>
      <c r="BM9" s="467" t="str">
        <f>+IF(SUMIFS(BDCORRECTIVAINF[NEUMÁTICO 315/80R22.5],BDCORRECTIVAINF[[Nº CAMIÓN]:[Nº CAMIÓN]],$C9,BDCORRECTIVAINF[[Fecha entrada]:[Fecha entrada]],"&gt;=" &amp;$M$2,BDCORRECTIVAINF[[Fecha Fin]:[Fecha Fin]],"&lt;="&amp;$M$3)=0,"",SUMIFS(BDCORRECTIVAINF[NEUMÁTICO 315/80R22.5],BDCORRECTIVAINF[[Nº CAMIÓN]:[Nº CAMIÓN]],$C9,BDCORRECTIVAINF[[Fecha entrada]:[Fecha entrada]],"&gt;=" &amp;$M$2,BDCORRECTIVAINF[[Fecha Fin]:[Fecha Fin]],"&lt;="&amp;$M$3)&amp;" uds "&amp;BDCORRECTIVAINF[[#Headers],[NEUMÁTICO 315/80R22.5]]&amp;", ")</f>
        <v/>
      </c>
      <c r="BN9" s="467" t="str">
        <f>+IF(SUMIFS(BDCORRECTIVAINF[NEUMÁTICO 7.5R16 CON CAMARA  ],BDCORRECTIVAINF[[Nº CAMIÓN]:[Nº CAMIÓN]],$C9,BDCORRECTIVAINF[[Fecha entrada]:[Fecha entrada]],"&gt;=" &amp;$M$2,BDCORRECTIVAINF[[Fecha Fin]:[Fecha Fin]],"&lt;="&amp;$M$3)=0,"",SUMIFS(BDCORRECTIVAINF[NEUMÁTICO 7.5R16 CON CAMARA  ],BDCORRECTIVAINF[[Nº CAMIÓN]:[Nº CAMIÓN]],$C9,BDCORRECTIVAINF[[Fecha entrada]:[Fecha entrada]],"&gt;=" &amp;$M$2,BDCORRECTIVAINF[[Fecha Fin]:[Fecha Fin]],"&lt;="&amp;$M$3)&amp;" uds "&amp;BDCORRECTIVAINF[[#Headers],[NEUMÁTICO 7.5R16 CON CAMARA  ]]&amp;", ")</f>
        <v/>
      </c>
      <c r="BO9" s="467" t="str">
        <f>+IF(SUMIFS(BDCORRECTIVAINF[Parche],BDCORRECTIVAINF[[Nº CAMIÓN]:[Nº CAMIÓN]],$C9,BDCORRECTIVAINF[[Fecha entrada]:[Fecha entrada]],"&gt;=" &amp;$M$2,BDCORRECTIVAINF[[Fecha Fin]:[Fecha Fin]],"&lt;="&amp;$M$3)=0,"",SUMIFS(BDCORRECTIVAINF[Parche],BDCORRECTIVAINF[[Nº CAMIÓN]:[Nº CAMIÓN]],$C9,BDCORRECTIVAINF[[Fecha entrada]:[Fecha entrada]],"&gt;=" &amp;$M$2,BDCORRECTIVAINF[[Fecha Fin]:[Fecha Fin]],"&lt;="&amp;$M$3)&amp;" uds "&amp;BDCORRECTIVAINF[[#Headers],[Parche]]&amp;", ")</f>
        <v xml:space="preserve">2 uds Parche, </v>
      </c>
      <c r="BP9" s="467" t="str">
        <f>+IF(SUMIFS(BDCORRECTIVAINF[Pasta],BDCORRECTIVAINF[[Nº CAMIÓN]:[Nº CAMIÓN]],$C9,BDCORRECTIVAINF[[Fecha entrada]:[Fecha entrada]],"&gt;=" &amp;$M$2,BDCORRECTIVAINF[[Fecha Fin]:[Fecha Fin]],"&lt;="&amp;$M$3)=0,"",SUMIFS(BDCORRECTIVAINF[Pasta],BDCORRECTIVAINF[[Nº CAMIÓN]:[Nº CAMIÓN]],$C9,BDCORRECTIVAINF[[Fecha entrada]:[Fecha entrada]],"&gt;=" &amp;$M$2,BDCORRECTIVAINF[[Fecha Fin]:[Fecha Fin]],"&lt;="&amp;$M$3)&amp;" uds "&amp;BDCORRECTIVAINF[[#Headers],[Pasta]]&amp;", ")</f>
        <v xml:space="preserve">2 uds Pasta, </v>
      </c>
      <c r="BQ9" s="467" t="str">
        <f>+IF(SUMIFS(BDCORRECTIVAINF[BATERIA 12V 100AH],BDCORRECTIVAINF[[Nº CAMIÓN]:[Nº CAMIÓN]],$C9,BDCORRECTIVAINF[[Fecha entrada]:[Fecha entrada]],"&gt;=" &amp;$M$2,BDCORRECTIVAINF[[Fecha Fin]:[Fecha Fin]],"&lt;="&amp;$M$3)=0,"",SUMIFS(BDCORRECTIVAINF[BATERIA 12V 100AH],BDCORRECTIVAINF[[Nº CAMIÓN]:[Nº CAMIÓN]],$C9,BDCORRECTIVAINF[[Fecha entrada]:[Fecha entrada]],"&gt;=" &amp;$M$2,BDCORRECTIVAINF[[Fecha Fin]:[Fecha Fin]],"&lt;="&amp;$M$3)&amp;" uds "&amp;BDCORRECTIVAINF[[#Headers],[BATERIA 12V 100AH]]&amp;", ")</f>
        <v/>
      </c>
      <c r="BR9" s="467" t="str">
        <f>+IF(SUMIFS(BDCORRECTIVAINF[BATERIA 12V 120AH],BDCORRECTIVAINF[[Nº CAMIÓN]:[Nº CAMIÓN]],$C9,BDCORRECTIVAINF[[Fecha entrada]:[Fecha entrada]],"&gt;=" &amp;$M$2,BDCORRECTIVAINF[[Fecha Fin]:[Fecha Fin]],"&lt;="&amp;$M$3)=0,"",SUMIFS(BDCORRECTIVAINF[BATERIA 12V 120AH],BDCORRECTIVAINF[[Nº CAMIÓN]:[Nº CAMIÓN]],$C9,BDCORRECTIVAINF[[Fecha entrada]:[Fecha entrada]],"&gt;=" &amp;$M$2,BDCORRECTIVAINF[[Fecha Fin]:[Fecha Fin]],"&lt;="&amp;$M$3)&amp;" uds "&amp;BDCORRECTIVAINF[[#Headers],[BATERIA 12V 120AH]]&amp;", ")</f>
        <v/>
      </c>
      <c r="BS9" s="467" t="str">
        <f>+IF(SUMIFS(BDCORRECTIVAINF[[BATERIA 12V 70AH ]],BDCORRECTIVAINF[[Nº CAMIÓN]:[Nº CAMIÓN]],$C9,BDCORRECTIVAINF[[Fecha entrada]:[Fecha entrada]],"&gt;=" &amp;$M$2,BDCORRECTIVAINF[[Fecha Fin]:[Fecha Fin]],"&lt;="&amp;$M$3)=0,"",SUMIFS(BDCORRECTIVAINF[[BATERIA 12V 70AH ]],BDCORRECTIVAINF[[Nº CAMIÓN]:[Nº CAMIÓN]],$C9,BDCORRECTIVAINF[[Fecha entrada]:[Fecha entrada]],"&gt;=" &amp;$M$2,BDCORRECTIVAINF[[Fecha Fin]:[Fecha Fin]],"&lt;="&amp;$M$3)&amp;" uds "&amp;BDCORRECTIVAINF[[#Headers],[BATERIA 12V 70AH ]]&amp;", ")</f>
        <v/>
      </c>
      <c r="BT9" s="467" t="str">
        <f>+IF(SUMIFS(BDCORRECTIVAINF[[BATERIA 12V 77AH ]],BDCORRECTIVAINF[[Nº CAMIÓN]:[Nº CAMIÓN]],$C9,BDCORRECTIVAINF[[Fecha entrada]:[Fecha entrada]],"&gt;=" &amp;$M$2,BDCORRECTIVAINF[[Fecha Fin]:[Fecha Fin]],"&lt;="&amp;$M$3)=0,"",SUMIFS(BDCORRECTIVAINF[[BATERIA 12V 77AH ]],BDCORRECTIVAINF[[Nº CAMIÓN]:[Nº CAMIÓN]],$C9,BDCORRECTIVAINF[[Fecha entrada]:[Fecha entrada]],"&gt;=" &amp;$M$2,BDCORRECTIVAINF[[Fecha Fin]:[Fecha Fin]],"&lt;="&amp;$M$3)&amp;" uds "&amp;BDCORRECTIVAINF[[#Headers],[BATERIA 12V 77AH ]]&amp;", ")</f>
        <v/>
      </c>
      <c r="BU9" s="467" t="str">
        <f>+IF(SUMIFS(BDCORRECTIVAINF[Manguera amarilla 60D],BDCORRECTIVAINF[[Nº CAMIÓN]:[Nº CAMIÓN]],$C9,BDCORRECTIVAINF[[Fecha entrada]:[Fecha entrada]],"&gt;=" &amp;$M$2,BDCORRECTIVAINF[[Fecha Fin]:[Fecha Fin]],"&lt;="&amp;$M$3)=0,"",SUMIFS(BDCORRECTIVAINF[Manguera amarilla 60D],BDCORRECTIVAINF[[Nº CAMIÓN]:[Nº CAMIÓN]],$C9,BDCORRECTIVAINF[[Fecha entrada]:[Fecha entrada]],"&gt;=" &amp;$M$2,BDCORRECTIVAINF[[Fecha Fin]:[Fecha Fin]],"&lt;="&amp;$M$3)&amp;" m "&amp;BDCORRECTIVAINF[[#Headers],[Manguera amarilla 60D]]&amp;", ")</f>
        <v/>
      </c>
      <c r="BV9" s="467" t="str">
        <f>+IF(SUMIFS(BDCORRECTIVAINF[Manguera amarilla 80D],BDCORRECTIVAINF[[Nº CAMIÓN]:[Nº CAMIÓN]],$C9,BDCORRECTIVAINF[[Fecha entrada]:[Fecha entrada]],"&gt;=" &amp;$M$2,BDCORRECTIVAINF[[Fecha Fin]:[Fecha Fin]],"&lt;="&amp;$M$3)=0,"",SUMIFS(BDCORRECTIVAINF[Manguera amarilla 80D],BDCORRECTIVAINF[[Nº CAMIÓN]:[Nº CAMIÓN]],$C9,BDCORRECTIVAINF[[Fecha entrada]:[Fecha entrada]],"&gt;=" &amp;$M$2,BDCORRECTIVAINF[[Fecha Fin]:[Fecha Fin]],"&lt;="&amp;$M$3)&amp;" m "&amp;BDCORRECTIVAINF[[#Headers],[Manguera amarilla 80D]]&amp;", ")</f>
        <v/>
      </c>
      <c r="BW9" s="467" t="str">
        <f>+IF(SUMIFS(BDCORRECTIVAINF[Manguera azul 60D],BDCORRECTIVAINF[[Nº CAMIÓN]:[Nº CAMIÓN]],$C9,BDCORRECTIVAINF[[Fecha entrada]:[Fecha entrada]],"&gt;=" &amp;$M$2,BDCORRECTIVAINF[[Fecha Fin]:[Fecha Fin]],"&lt;="&amp;$M$3)=0,"",SUMIFS(BDCORRECTIVAINF[Manguera azul 60D],BDCORRECTIVAINF[[Nº CAMIÓN]:[Nº CAMIÓN]],$C9,BDCORRECTIVAINF[[Fecha entrada]:[Fecha entrada]],"&gt;=" &amp;$M$2,BDCORRECTIVAINF[[Fecha Fin]:[Fecha Fin]],"&lt;="&amp;$M$3)&amp;" m "&amp;BDCORRECTIVAINF[[#Headers],[Manguera azul 60D]]&amp;", ")</f>
        <v/>
      </c>
      <c r="BX9" s="467" t="str">
        <f>+IF(SUMIFS(BDCORRECTIVAINF[Manguera azul 80D],BDCORRECTIVAINF[[Nº CAMIÓN]:[Nº CAMIÓN]],$C9,BDCORRECTIVAINF[[Fecha entrada]:[Fecha entrada]],"&gt;=" &amp;$M$2,BDCORRECTIVAINF[[Fecha Fin]:[Fecha Fin]],"&lt;="&amp;$M$3)=0,"",SUMIFS(BDCORRECTIVAINF[Manguera azul 80D],BDCORRECTIVAINF[[Nº CAMIÓN]:[Nº CAMIÓN]],$C9,BDCORRECTIVAINF[[Fecha entrada]:[Fecha entrada]],"&gt;=" &amp;$M$2,BDCORRECTIVAINF[[Fecha Fin]:[Fecha Fin]],"&lt;="&amp;$M$3)&amp;" m "&amp;BDCORRECTIVAINF[[#Headers],[Manguera azul 80D]]&amp;", ")</f>
        <v xml:space="preserve">5 m Manguera azul 80D, </v>
      </c>
      <c r="BY9" s="467" t="str">
        <f>+IF(SUMIFS(BDCORRECTIVAINF[Bomba Embrague],BDCORRECTIVAINF[[Nº CAMIÓN]:[Nº CAMIÓN]],$C9,BDCORRECTIVAINF[[Fecha entrada]:[Fecha entrada]],"&gt;=" &amp;$M$2,BDCORRECTIVAINF[[Fecha Fin]:[Fecha Fin]],"&lt;="&amp;$M$3)=0,"",SUMIFS(BDCORRECTIVAINF[Bomba Embrague],BDCORRECTIVAINF[[Nº CAMIÓN]:[Nº CAMIÓN]],$C9,BDCORRECTIVAINF[[Fecha entrada]:[Fecha entrada]],"&gt;=" &amp;$M$2,BDCORRECTIVAINF[[Fecha Fin]:[Fecha Fin]],"&lt;="&amp;$M$3)&amp;" uds "&amp;BDCORRECTIVAINF[[#Headers],[Bomba Embrague]]&amp;", ")</f>
        <v/>
      </c>
      <c r="BZ9" s="467" t="str">
        <f>+IF(SUMIFS(BDCORRECTIVAINF[Compresor],BDCORRECTIVAINF[[Nº CAMIÓN]:[Nº CAMIÓN]],$C9,BDCORRECTIVAINF[[Fecha entrada]:[Fecha entrada]],"&gt;=" &amp;$M$2,BDCORRECTIVAINF[[Fecha Fin]:[Fecha Fin]],"&lt;="&amp;$M$3)=0,"",SUMIFS(BDCORRECTIVAINF[Compresor],BDCORRECTIVAINF[[Nº CAMIÓN]:[Nº CAMIÓN]],$C9,BDCORRECTIVAINF[[Fecha entrada]:[Fecha entrada]],"&gt;=" &amp;$M$2,BDCORRECTIVAINF[[Fecha Fin]:[Fecha Fin]],"&lt;="&amp;$M$3)&amp;" uds "&amp;BDCORRECTIVAINF[[#Headers],[Compresor]]&amp;", ")</f>
        <v/>
      </c>
      <c r="CA9" s="467" t="str">
        <f>+IF(SUMIFS(BDCORRECTIVAINF[Disco Embrague],BDCORRECTIVAINF[[Nº CAMIÓN]:[Nº CAMIÓN]],$C9,BDCORRECTIVAINF[[Fecha entrada]:[Fecha entrada]],"&gt;=" &amp;$M$2,BDCORRECTIVAINF[[Fecha Fin]:[Fecha Fin]],"&lt;="&amp;$M$3)=0,"",SUMIFS(BDCORRECTIVAINF[Disco Embrague],BDCORRECTIVAINF[[Nº CAMIÓN]:[Nº CAMIÓN]],$C9,BDCORRECTIVAINF[[Fecha entrada]:[Fecha entrada]],"&gt;=" &amp;$M$2,BDCORRECTIVAINF[[Fecha Fin]:[Fecha Fin]],"&lt;="&amp;$M$3)&amp;" uds "&amp;BDCORRECTIVAINF[[#Headers],[Disco Embrague]]&amp;", ")</f>
        <v/>
      </c>
      <c r="CB9" s="467" t="str">
        <f>+IF(SUMIFS(BDCORRECTIVAINF[Empalme],BDCORRECTIVAINF[[Nº CAMIÓN]:[Nº CAMIÓN]],$C9,BDCORRECTIVAINF[[Fecha entrada]:[Fecha entrada]],"&gt;=" &amp;$M$2,BDCORRECTIVAINF[[Fecha Fin]:[Fecha Fin]],"&lt;="&amp;$M$3)=0,"",SUMIFS(BDCORRECTIVAINF[Empalme],BDCORRECTIVAINF[[Nº CAMIÓN]:[Nº CAMIÓN]],$C9,BDCORRECTIVAINF[[Fecha entrada]:[Fecha entrada]],"&gt;=" &amp;$M$2,BDCORRECTIVAINF[[Fecha Fin]:[Fecha Fin]],"&lt;="&amp;$M$3)&amp;" uds "&amp;BDCORRECTIVAINF[[#Headers],[Empalme]]&amp;", ")</f>
        <v/>
      </c>
      <c r="CC9" s="467" t="str">
        <f>+IF(SUMIFS(BDCORRECTIVAINF[Filtro Secador],BDCORRECTIVAINF[[Nº CAMIÓN]:[Nº CAMIÓN]],$C9,BDCORRECTIVAINF[[Fecha entrada]:[Fecha entrada]],"&gt;=" &amp;$M$2,BDCORRECTIVAINF[[Fecha Fin]:[Fecha Fin]],"&lt;="&amp;$M$3)=0,"",SUMIFS(BDCORRECTIVAINF[Filtro Secador],BDCORRECTIVAINF[[Nº CAMIÓN]:[Nº CAMIÓN]],$C9,BDCORRECTIVAINF[[Fecha entrada]:[Fecha entrada]],"&gt;=" &amp;$M$2,BDCORRECTIVAINF[[Fecha Fin]:[Fecha Fin]],"&lt;="&amp;$M$3)&amp;" uds "&amp;BDCORRECTIVAINF[[#Headers],[Filtro Secador]]&amp;", ")</f>
        <v/>
      </c>
      <c r="CD9" s="467" t="str">
        <f>+IF(SUMIFS(BDCORRECTIVAINF[Pulmon Freno],BDCORRECTIVAINF[[Nº CAMIÓN]:[Nº CAMIÓN]],$C9,BDCORRECTIVAINF[[Fecha entrada]:[Fecha entrada]],"&gt;=" &amp;$M$2,BDCORRECTIVAINF[[Fecha Fin]:[Fecha Fin]],"&lt;="&amp;$M$3)=0,"",SUMIFS(BDCORRECTIVAINF[Pulmon Freno],BDCORRECTIVAINF[[Nº CAMIÓN]:[Nº CAMIÓN]],$C9,BDCORRECTIVAINF[[Fecha entrada]:[Fecha entrada]],"&gt;=" &amp;$M$2,BDCORRECTIVAINF[[Fecha Fin]:[Fecha Fin]],"&lt;="&amp;$M$3)&amp;" uds "&amp;BDCORRECTIVAINF[[#Headers],[Pulmon Freno]]&amp;", ")</f>
        <v/>
      </c>
      <c r="CE9" s="467" t="str">
        <f>+IF(SUMIFS(BDCORRECTIVAINF[Servoembrague],BDCORRECTIVAINF[[Nº CAMIÓN]:[Nº CAMIÓN]],$C9,BDCORRECTIVAINF[[Fecha entrada]:[Fecha entrada]],"&gt;=" &amp;$M$2,BDCORRECTIVAINF[[Fecha Fin]:[Fecha Fin]],"&lt;="&amp;$M$3)=0,"",SUMIFS(BDCORRECTIVAINF[Servoembrague],BDCORRECTIVAINF[[Nº CAMIÓN]:[Nº CAMIÓN]],$C9,BDCORRECTIVAINF[[Fecha entrada]:[Fecha entrada]],"&gt;=" &amp;$M$2,BDCORRECTIVAINF[[Fecha Fin]:[Fecha Fin]],"&lt;="&amp;$M$3)&amp;" uds "&amp;BDCORRECTIVAINF[[#Headers],[Servoembrague]]&amp;", ")</f>
        <v/>
      </c>
      <c r="CF9" s="467" t="str">
        <f>+IF(SUMIFS(BDCORRECTIVAINF[Tubo Hidraulico],BDCORRECTIVAINF[[Nº CAMIÓN]:[Nº CAMIÓN]],$C9,BDCORRECTIVAINF[[Fecha entrada]:[Fecha entrada]],"&gt;=" &amp;$M$2,BDCORRECTIVAINF[[Fecha Fin]:[Fecha Fin]],"&lt;="&amp;$M$3)=0,"",SUMIFS(BDCORRECTIVAINF[Tubo Hidraulico],BDCORRECTIVAINF[[Nº CAMIÓN]:[Nº CAMIÓN]],$C9,BDCORRECTIVAINF[[Fecha entrada]:[Fecha entrada]],"&gt;=" &amp;$M$2,BDCORRECTIVAINF[[Fecha Fin]:[Fecha Fin]],"&lt;="&amp;$M$3)&amp;" uds "&amp;BDCORRECTIVAINF[[#Headers],[Tubo Hidraulico]]&amp;", ")</f>
        <v/>
      </c>
      <c r="CG9" s="467" t="str">
        <f>+IF(SUMIFS(BDCORRECTIVAINF[Valvula 4 vias],BDCORRECTIVAINF[[Nº CAMIÓN]:[Nº CAMIÓN]],$C9,BDCORRECTIVAINF[[Fecha entrada]:[Fecha entrada]],"&gt;=" &amp;$M$2,BDCORRECTIVAINF[[Fecha Fin]:[Fecha Fin]],"&lt;="&amp;$M$3)=0,"",SUMIFS(BDCORRECTIVAINF[Valvula 4 vias],BDCORRECTIVAINF[[Nº CAMIÓN]:[Nº CAMIÓN]],$C9,BDCORRECTIVAINF[[Fecha entrada]:[Fecha entrada]],"&gt;=" &amp;$M$2,BDCORRECTIVAINF[[Fecha Fin]:[Fecha Fin]],"&lt;="&amp;$M$3)&amp;" uds "&amp;BDCORRECTIVAINF[[#Headers],[Valvula 4 vias]]&amp;", ")</f>
        <v/>
      </c>
      <c r="CH9" s="467" t="str">
        <f>+IF(SUMIFS(BDCORRECTIVAINF[Valvula Freno],BDCORRECTIVAINF[[Nº CAMIÓN]:[Nº CAMIÓN]],$C9,BDCORRECTIVAINF[[Fecha entrada]:[Fecha entrada]],"&gt;=" &amp;$M$2,BDCORRECTIVAINF[[Fecha Fin]:[Fecha Fin]],"&lt;="&amp;$M$3)=0,"",SUMIFS(BDCORRECTIVAINF[Valvula Freno],BDCORRECTIVAINF[[Nº CAMIÓN]:[Nº CAMIÓN]],$C9,BDCORRECTIVAINF[[Fecha entrada]:[Fecha entrada]],"&gt;=" &amp;$M$2,BDCORRECTIVAINF[[Fecha Fin]:[Fecha Fin]],"&lt;="&amp;$M$3)&amp;" uds "&amp;BDCORRECTIVAINF[[#Headers],[Valvula Freno]]&amp;", ")</f>
        <v/>
      </c>
      <c r="CI9" s="467" t="str">
        <f>+IF(SUMIFS(BDCORRECTIVAINF[Valvula Secadora],BDCORRECTIVAINF[[Nº CAMIÓN]:[Nº CAMIÓN]],$C9,BDCORRECTIVAINF[[Fecha entrada]:[Fecha entrada]],"&gt;=" &amp;$M$2,BDCORRECTIVAINF[[Fecha Fin]:[Fecha Fin]],"&lt;="&amp;$M$3)=0,"",SUMIFS(BDCORRECTIVAINF[Valvula Secadora],BDCORRECTIVAINF[[Nº CAMIÓN]:[Nº CAMIÓN]],$C9,BDCORRECTIVAINF[[Fecha entrada]:[Fecha entrada]],"&gt;=" &amp;$M$2,BDCORRECTIVAINF[[Fecha Fin]:[Fecha Fin]],"&lt;="&amp;$M$3)&amp;" uds "&amp;BDCORRECTIVAINF[[#Headers],[Valvula Secadora]]&amp;", ")</f>
        <v/>
      </c>
      <c r="CJ9" s="467" t="str">
        <f>+IF(SUMIFS(BDCORRECTIVAINF[Correas],BDCORRECTIVAINF[[Nº CAMIÓN]:[Nº CAMIÓN]],$C9,BDCORRECTIVAINF[[Fecha entrada]:[Fecha entrada]],"&gt;=" &amp;$M$2,BDCORRECTIVAINF[[Fecha Fin]:[Fecha Fin]],"&lt;="&amp;$M$3)=0,"",SUMIFS(BDCORRECTIVAINF[Correas],BDCORRECTIVAINF[[Nº CAMIÓN]:[Nº CAMIÓN]],$C9,BDCORRECTIVAINF[[Fecha entrada]:[Fecha entrada]],"&gt;=" &amp;$M$2,BDCORRECTIVAINF[[Fecha Fin]:[Fecha Fin]],"&lt;="&amp;$M$3)&amp;" uds "&amp;BDCORRECTIVAINF[[#Headers],[Correas]]&amp;", ")</f>
        <v/>
      </c>
    </row>
    <row r="10" spans="1:93" ht="77.45" customHeight="1" x14ac:dyDescent="0.2">
      <c r="A10" s="571"/>
      <c r="B10" s="221" t="s">
        <v>867</v>
      </c>
      <c r="C10" s="289" t="s">
        <v>52</v>
      </c>
      <c r="D10" s="290">
        <v>614203</v>
      </c>
      <c r="E10" s="41">
        <f>+SUMIFS(BDCORRECTIVA[Chasis],BDCORRECTIVA[[Nº CAMIÓN]:[Nº CAMIÓN]],$C10,BDCORRECTIVA[[Fecha entrada]:[Fecha entrada]],"&gt;=" &amp;$M$2,BDCORRECTIVA[[Fecha Fin]:[Fecha Fin]],"&lt;="&amp;$M$3)</f>
        <v>2</v>
      </c>
      <c r="F10" s="41">
        <f>+SUMIFS(BDCORRECTIVA[Carrocería],BDCORRECTIVA[[Nº CAMIÓN]:[Nº CAMIÓN]],$C10,BDCORRECTIVA[[Fecha entrada]:[Fecha entrada]],"&gt;=" &amp;$M$2,BDCORRECTIVA[[Fecha Fin]:[Fecha Fin]],"&lt;="&amp;$M$3)</f>
        <v>0</v>
      </c>
      <c r="G10" s="41">
        <f>+SUMIFS(BDCORRECTIVA[Ruedas],BDCORRECTIVA[[Nº CAMIÓN]:[Nº CAMIÓN]],$C10,BDCORRECTIVA[[Fecha entrada]:[Fecha entrada]],"&gt;=" &amp;$M$2,BDCORRECTIVA[[Fecha Fin]:[Fecha Fin]],"&lt;="&amp;$M$3)</f>
        <v>1</v>
      </c>
      <c r="H10" s="41">
        <f>+SUMIFS(BDCORRECTIVA[Mecanica],BDCORRECTIVA[[Nº CAMIÓN]:[Nº CAMIÓN]],$C10,BDCORRECTIVA[[Fecha entrada]:[Fecha entrada]],"&gt;=" &amp;$M$2,BDCORRECTIVA[[Fecha Fin]:[Fecha Fin]],"&lt;="&amp;$M$3)</f>
        <v>9</v>
      </c>
      <c r="I10" s="41">
        <f>+SUMIFS(BDCORRECTIVA[Elec, vehiculos],BDCORRECTIVA[[Nº CAMIÓN]:[Nº CAMIÓN]],$C10,BDCORRECTIVA[[Fecha entrada]:[Fecha entrada]],"&gt;=" &amp;$M$2,BDCORRECTIVA[[Fecha Fin]:[Fecha Fin]],"&lt;="&amp;$M$3)</f>
        <v>0</v>
      </c>
      <c r="J10" s="41">
        <f t="shared" si="1"/>
        <v>12</v>
      </c>
      <c r="K10" s="41" t="str">
        <f>+IF(COUNTIFS(BDCORRECTIVA[Tall/Rep],AUSERD,BDCORRECTIVA[Nº CAMIÓN],$C10,BDCORRECTIVA[[Fecha entrada]:[Fecha entrada]],"&gt;=" &amp;$M$2,BDCORRECTIVA[[Fecha Fin]:[Fecha Fin]],"&lt;="&amp;$M$3)=0,"",COUNTIFS(BDCORRECTIVA[Tall/Rep],AUSERD,BDCORRECTIVA[Nº CAMIÓN],$C10,BDCORRECTIVA[[Fecha entrada]:[Fecha entrada]],"&gt;=" &amp;$M$2,BDCORRECTIVA[[Fecha Fin]:[Fecha Fin]],"&lt;="&amp;$M$3)&amp;" "&amp;AUSERD&amp;", ")&amp;IF(COUNTIFS(BDCORRECTIVA[Tall/Rep],AAIUN,BDCORRECTIVA[Nº CAMIÓN],$C10,BDCORRECTIVA[[Fecha entrada]:[Fecha entrada]],"&gt;=" &amp;$M$2,BDCORRECTIVA[[Fecha Fin]:[Fecha Fin]],"&lt;="&amp;$M$3)=0,"",COUNTIFS(BDCORRECTIVA[Tall/Rep],AAIUN,BDCORRECTIVA[Nº CAMIÓN],$C10,BDCORRECTIVA[[Fecha entrada]:[Fecha entrada]],"&gt;=" &amp;$M$2,BDCORRECTIVA[[Fecha Fin]:[Fecha Fin]],"&lt;="&amp;$M$3)&amp;" "&amp;AAIUN&amp;", ")&amp;IF(COUNTIFS(BDCORRECTIVA[Tall/Rep],BOUJDUR,BDCORRECTIVA[Nº CAMIÓN],$C10,BDCORRECTIVA[[Fecha entrada]:[Fecha entrada]],"&gt;=" &amp;$M$2,BDCORRECTIVA[[Fecha Fin]:[Fecha Fin]],"&lt;="&amp;$M$3)=0,"",COUNTIFS(BDCORRECTIVA[Tall/Rep],BOUJDUR,BDCORRECTIVA[Nº CAMIÓN],$C10,BDCORRECTIVA[[Fecha entrada]:[Fecha entrada]],"&gt;=" &amp;$M$2,BDCORRECTIVA[[Fecha Fin]:[Fecha Fin]],"&lt;="&amp;$M$3)&amp;" "&amp;BOUJDUR&amp;", ")&amp;IF(COUNTIFS(BDCORRECTIVA[Tall/Rep],ATC,BDCORRECTIVA[Nº CAMIÓN],$C10,BDCORRECTIVA[[Fecha entrada]:[Fecha entrada]],"&gt;=" &amp;$M$2,BDCORRECTIVA[[Fecha Fin]:[Fecha Fin]],"&lt;="&amp;$M$3)=0,"",COUNTIFS(BDCORRECTIVA[Tall/Rep],ATC,BDCORRECTIVA[Nº CAMIÓN],$C10,BDCORRECTIVA[[Fecha entrada]:[Fecha entrada]],"&gt;=" &amp;$M$2,BDCORRECTIVA[[Fecha Fin]:[Fecha Fin]],"&lt;="&amp;$M$3)&amp;" "&amp;ATC&amp;", ")&amp;IF(COUNTIFS(BDCORRECTIVA[Tall/Rep],SMARA,BDCORRECTIVA[Nº CAMIÓN],$C10,BDCORRECTIVA[[Fecha entrada]:[Fecha entrada]],"&gt;=" &amp;$M$2,BDCORRECTIVA[[Fecha Fin]:[Fecha Fin]],"&lt;="&amp;$M$3)=0,"",COUNTIFS(BDCORRECTIVA[Tall/Rep],SMARA,BDCORRECTIVA[Nº CAMIÓN],$C10,BDCORRECTIVA[[Fecha entrada]:[Fecha entrada]],"&gt;=" &amp;$M$2,BDCORRECTIVA[[Fecha Fin]:[Fecha Fin]],"&lt;="&amp;$M$3)&amp;" "&amp;SMARA&amp;", ")&amp;IF(COUNTIFS(BDCORRECTIVA[Tall/Rep],DAJLA,BDCORRECTIVA[Nº CAMIÓN],$C10,BDCORRECTIVA[[Fecha entrada]:[Fecha entrada]],"&gt;=" &amp;$M$2,BDCORRECTIVA[[Fecha Fin]:[Fecha Fin]],"&lt;="&amp;$M$3)=0,"",COUNTIFS(BDCORRECTIVA[Tall/Rep],DAJLA,BDCORRECTIVA[Nº CAMIÓN],$C10,BDCORRECTIVA[[Fecha entrada]:[Fecha entrada]],"&gt;=" &amp;$M$2,BDCORRECTIVA[[Fecha Fin]:[Fecha Fin]],"&lt;="&amp;$M$3)&amp;" "&amp;DAJLA&amp;", ")&amp;IF(COUNTIFS(BDCORRECTIVA[Tall/Rep],TRANSPORT,BDCORRECTIVA[Nº CAMIÓN],$C10,BDCORRECTIVA[[Fecha entrada]:[Fecha entrada]],"&gt;=" &amp;$M$2,BDCORRECTIVA[[Fecha Fin]:[Fecha Fin]],"&lt;="&amp;$M$3)=0,"",COUNTIFS(BDCORRECTIVA[Tall/Rep],TRANSPORT,BDCORRECTIVA[Nº CAMIÓN],$C10,BDCORRECTIVA[[Fecha entrada]:[Fecha entrada]],"&gt;=" &amp;$M$2,BDCORRECTIVA[[Fecha Fin]:[Fecha Fin]],"&lt;="&amp;$M$3)&amp;" "&amp;TRANSPORT&amp;", ")</f>
        <v xml:space="preserve">12 TR BOUJDUR, </v>
      </c>
      <c r="L10" s="517" t="str">
        <f t="shared" si="0"/>
        <v xml:space="preserve">1 uds Amortiguador, 1 uds Cables palanca, 1 uds Palanca, 2 uds BALLESTA ENTERA D, 1 uds BULÓN D, 1 uds Parche, 1 uds Pasta, 1 uds Servoembrague, </v>
      </c>
      <c r="M10" s="471">
        <f>+IF(SUMIFS(BDCORRECTIVAINF[Coste TOTAL],BDCORRECTIVAINF[[Nº CAMIÓN]:[Nº CAMIÓN]],$C10,BDCORRECTIVAINF[[Fecha entrada]:[Fecha entrada]],"&gt;=" &amp;$M$2,BDCORRECTIVAINF[[Fecha Fin]:[Fecha Fin]],"&lt;="&amp;$M$3)=0,"",SUMIFS(BDCORRECTIVAINF[Coste TOTAL],BDCORRECTIVAINF[[Nº CAMIÓN]:[Nº CAMIÓN]],$C10,BDCORRECTIVAINF[[Fecha entrada]:[Fecha entrada]],"&gt;=" &amp;$M$2,BDCORRECTIVAINF[[Fecha Fin]:[Fecha Fin]],"&lt;="&amp;$M$3))</f>
        <v>239100</v>
      </c>
      <c r="N10" s="209"/>
      <c r="P10" s="563"/>
      <c r="Q10" s="563"/>
      <c r="R10" s="563"/>
      <c r="S10" s="563"/>
      <c r="W10" s="38"/>
      <c r="AF10" s="467" t="str">
        <f>+IF(SUMIFS(BDCORRECTIVAINF[Amortiguador],BDCORRECTIVAINF[[Nº CAMIÓN]:[Nº CAMIÓN]],$C10,BDCORRECTIVAINF[[Fecha entrada]:[Fecha entrada]],"&gt;=" &amp;$M$2,BDCORRECTIVAINF[[Fecha Fin]:[Fecha Fin]],"&lt;="&amp;$M$3)=0,"",SUMIFS(BDCORRECTIVAINF[Amortiguador],BDCORRECTIVAINF[[Nº CAMIÓN]:[Nº CAMIÓN]],$C10,BDCORRECTIVAINF[[Fecha entrada]:[Fecha entrada]],"&gt;=" &amp;$M$2,BDCORRECTIVAINF[[Fecha Fin]:[Fecha Fin]],"&lt;="&amp;$M$3)&amp;" uds "&amp;BDCORRECTIVAINF[[#Headers],[Amortiguador]]&amp;", ")</f>
        <v xml:space="preserve">1 uds Amortiguador, </v>
      </c>
      <c r="AG10" s="467" t="str">
        <f>+IF(SUMIFS(BDCORRECTIVAINF[Cables palanca],BDCORRECTIVAINF[[Nº CAMIÓN]:[Nº CAMIÓN]],$C10,BDCORRECTIVAINF[[Fecha entrada]:[Fecha entrada]],"&gt;=" &amp;$M$2,BDCORRECTIVAINF[[Fecha Fin]:[Fecha Fin]],"&lt;="&amp;$M$3)=0,"",SUMIFS(BDCORRECTIVAINF[Cables palanca],BDCORRECTIVAINF[[Nº CAMIÓN]:[Nº CAMIÓN]],$C10,BDCORRECTIVAINF[[Fecha entrada]:[Fecha entrada]],"&gt;=" &amp;$M$2,BDCORRECTIVAINF[[Fecha Fin]:[Fecha Fin]],"&lt;="&amp;$M$3)&amp;" uds "&amp;BDCORRECTIVAINF[[#Headers],[Cables palanca]]&amp;", ")</f>
        <v xml:space="preserve">1 uds Cables palanca, </v>
      </c>
      <c r="AH10" s="467" t="str">
        <f>+IF(SUMIFS(BDCORRECTIVAINF[Casquillos],BDCORRECTIVAINF[[Nº CAMIÓN]:[Nº CAMIÓN]],$C10,BDCORRECTIVAINF[[Fecha entrada]:[Fecha entrada]],"&gt;=" &amp;$M$2,BDCORRECTIVAINF[[Fecha Fin]:[Fecha Fin]],"&lt;="&amp;$M$3)=0,"",SUMIFS(BDCORRECTIVAINF[Casquillos],BDCORRECTIVAINF[[Nº CAMIÓN]:[Nº CAMIÓN]],$C10,BDCORRECTIVAINF[[Fecha entrada]:[Fecha entrada]],"&gt;=" &amp;$M$2,BDCORRECTIVAINF[[Fecha Fin]:[Fecha Fin]],"&lt;="&amp;$M$3)&amp;" uds "&amp;BDCORRECTIVAINF[[#Headers],[Casquillos]]&amp;", ")</f>
        <v/>
      </c>
      <c r="AI10" s="467" t="str">
        <f>+IF(SUMIFS(BDCORRECTIVAINF[Esparragos],BDCORRECTIVAINF[[Nº CAMIÓN]:[Nº CAMIÓN]],$C10,BDCORRECTIVAINF[[Fecha entrada]:[Fecha entrada]],"&gt;=" &amp;$M$2,BDCORRECTIVAINF[[Fecha Fin]:[Fecha Fin]],"&lt;="&amp;$M$3)=0,"",SUMIFS(BDCORRECTIVAINF[Esparragos],BDCORRECTIVAINF[[Nº CAMIÓN]:[Nº CAMIÓN]],$C10,BDCORRECTIVAINF[[Fecha entrada]:[Fecha entrada]],"&gt;=" &amp;$M$2,BDCORRECTIVAINF[[Fecha Fin]:[Fecha Fin]],"&lt;="&amp;$M$3)&amp;" uds "&amp;BDCORRECTIVAINF[[#Headers],[Esparragos]]&amp;", ")</f>
        <v/>
      </c>
      <c r="AJ10" s="467" t="str">
        <f>+IF(SUMIFS(BDCORRECTIVAINF[Neceser palanca],BDCORRECTIVAINF[[Nº CAMIÓN]:[Nº CAMIÓN]],$C10,BDCORRECTIVAINF[[Fecha entrada]:[Fecha entrada]],"&gt;=" &amp;$M$2,BDCORRECTIVAINF[[Fecha Fin]:[Fecha Fin]],"&lt;="&amp;$M$3)=0,"",SUMIFS(BDCORRECTIVAINF[Neceser palanca],BDCORRECTIVAINF[[Nº CAMIÓN]:[Nº CAMIÓN]],$C10,BDCORRECTIVAINF[[Fecha entrada]:[Fecha entrada]],"&gt;=" &amp;$M$2,BDCORRECTIVAINF[[Fecha Fin]:[Fecha Fin]],"&lt;="&amp;$M$3)&amp;" uds "&amp;BDCORRECTIVAINF[[#Headers],[Neceser palanca]]&amp;", ")</f>
        <v/>
      </c>
      <c r="AK10" s="467" t="str">
        <f>+IF(SUMIFS(BDCORRECTIVAINF[Palanca],BDCORRECTIVAINF[[Nº CAMIÓN]:[Nº CAMIÓN]],$C10,BDCORRECTIVAINF[[Fecha entrada]:[Fecha entrada]],"&gt;=" &amp;$M$2,BDCORRECTIVAINF[[Fecha Fin]:[Fecha Fin]],"&lt;="&amp;$M$3)=0,"",SUMIFS(BDCORRECTIVAINF[Palanca],BDCORRECTIVAINF[[Nº CAMIÓN]:[Nº CAMIÓN]],$C10,BDCORRECTIVAINF[[Fecha entrada]:[Fecha entrada]],"&gt;=" &amp;$M$2,BDCORRECTIVAINF[[Fecha Fin]:[Fecha Fin]],"&lt;="&amp;$M$3)&amp;" uds "&amp;BDCORRECTIVAINF[[#Headers],[Palanca]]&amp;", ")</f>
        <v xml:space="preserve">1 uds Palanca, </v>
      </c>
      <c r="AL10" s="467" t="str">
        <f>+IF(SUMIFS(BDCORRECTIVAINF[Travesaño],BDCORRECTIVAINF[[Nº CAMIÓN]:[Nº CAMIÓN]],$C10,BDCORRECTIVAINF[[Fecha entrada]:[Fecha entrada]],"&gt;=" &amp;$M$2,BDCORRECTIVAINF[[Fecha Fin]:[Fecha Fin]],"&lt;="&amp;$M$3)=0,"",SUMIFS(BDCORRECTIVAINF[Travesaño],BDCORRECTIVAINF[[Nº CAMIÓN]:[Nº CAMIÓN]],$C10,BDCORRECTIVAINF[[Fecha entrada]:[Fecha entrada]],"&gt;=" &amp;$M$2,BDCORRECTIVAINF[[Fecha Fin]:[Fecha Fin]],"&lt;="&amp;$M$3)&amp;" uds "&amp;BDCORRECTIVAINF[[#Headers],[Travesaño]]&amp;", ")</f>
        <v/>
      </c>
      <c r="AM10" s="467" t="str">
        <f>+IF(SUMIFS(BDCORRECTIVAINF[BALLESTA ENTERA D],BDCORRECTIVAINF[[Nº CAMIÓN]:[Nº CAMIÓN]],$C10,BDCORRECTIVAINF[[Fecha entrada]:[Fecha entrada]],"&gt;=" &amp;$M$2,BDCORRECTIVAINF[[Fecha Fin]:[Fecha Fin]],"&lt;="&amp;$M$3)=0,"",SUMIFS(BDCORRECTIVAINF[BALLESTA ENTERA D],BDCORRECTIVAINF[[Nº CAMIÓN]:[Nº CAMIÓN]],$C10,BDCORRECTIVAINF[[Fecha entrada]:[Fecha entrada]],"&gt;=" &amp;$M$2,BDCORRECTIVAINF[[Fecha Fin]:[Fecha Fin]],"&lt;="&amp;$M$3)&amp;" uds "&amp;BDCORRECTIVAINF[[#Headers],[BALLESTA ENTERA D]]&amp;", ")</f>
        <v xml:space="preserve">2 uds BALLESTA ENTERA D, </v>
      </c>
      <c r="AN10" s="467" t="str">
        <f>+IF(SUMIFS(BDCORRECTIVAINF[HOJA MAESTRA D],BDCORRECTIVAINF[[Nº CAMIÓN]:[Nº CAMIÓN]],$C10,BDCORRECTIVAINF[[Fecha entrada]:[Fecha entrada]],"&gt;=" &amp;$M$2,BDCORRECTIVAINF[[Fecha Fin]:[Fecha Fin]],"&lt;="&amp;$M$3)=0,"",SUMIFS(BDCORRECTIVAINF[HOJA MAESTRA D],BDCORRECTIVAINF[[Nº CAMIÓN]:[Nº CAMIÓN]],$C10,BDCORRECTIVAINF[[Fecha entrada]:[Fecha entrada]],"&gt;=" &amp;$M$2,BDCORRECTIVAINF[[Fecha Fin]:[Fecha Fin]],"&lt;="&amp;$M$3)&amp;" uds "&amp;BDCORRECTIVAINF[[#Headers],[HOJA MAESTRA D]]&amp;", ")</f>
        <v/>
      </c>
      <c r="AO10" s="467" t="str">
        <f>+IF(SUMIFS(BDCORRECTIVAINF[1ª HOJA D],BDCORRECTIVAINF[[Nº CAMIÓN]:[Nº CAMIÓN]],$C10,BDCORRECTIVAINF[[Fecha entrada]:[Fecha entrada]],"&gt;=" &amp;$M$2,BDCORRECTIVAINF[[Fecha Fin]:[Fecha Fin]],"&lt;="&amp;$M$3)=0,"",SUMIFS(BDCORRECTIVAINF[1ª HOJA D],BDCORRECTIVAINF[[Nº CAMIÓN]:[Nº CAMIÓN]],$C10,BDCORRECTIVAINF[[Fecha entrada]:[Fecha entrada]],"&gt;=" &amp;$M$2,BDCORRECTIVAINF[[Fecha Fin]:[Fecha Fin]],"&lt;="&amp;$M$3)&amp;" uds "&amp;BDCORRECTIVAINF[[#Headers],[1ª HOJA D]]&amp;", ")</f>
        <v/>
      </c>
      <c r="AP10" s="467" t="str">
        <f>+IF(SUMIFS(BDCORRECTIVAINF[2ª HOJAS D],BDCORRECTIVAINF[[Nº CAMIÓN]:[Nº CAMIÓN]],$C10,BDCORRECTIVAINF[[Fecha entrada]:[Fecha entrada]],"&gt;=" &amp;$M$2,BDCORRECTIVAINF[[Fecha Fin]:[Fecha Fin]],"&lt;="&amp;$M$3)=0,"",SUMIFS(BDCORRECTIVAINF[2ª HOJAS D],BDCORRECTIVAINF[[Nº CAMIÓN]:[Nº CAMIÓN]],$C10,BDCORRECTIVAINF[[Fecha entrada]:[Fecha entrada]],"&gt;=" &amp;$M$2,BDCORRECTIVAINF[[Fecha Fin]:[Fecha Fin]],"&lt;="&amp;$M$3)&amp;" uds "&amp;BDCORRECTIVAINF[[#Headers],[2ª HOJAS D]]&amp;", ")</f>
        <v/>
      </c>
      <c r="AQ10" s="467" t="str">
        <f>+IF(SUMIFS(BDCORRECTIVAINF[3ª HOJAS D],BDCORRECTIVAINF[[Nº CAMIÓN]:[Nº CAMIÓN]],$C10,BDCORRECTIVAINF[[Fecha entrada]:[Fecha entrada]],"&gt;=" &amp;$M$2,BDCORRECTIVAINF[[Fecha Fin]:[Fecha Fin]],"&lt;="&amp;$M$3)=0,"",SUMIFS(BDCORRECTIVAINF[3ª HOJAS D],BDCORRECTIVAINF[[Nº CAMIÓN]:[Nº CAMIÓN]],$C10,BDCORRECTIVAINF[[Fecha entrada]:[Fecha entrada]],"&gt;=" &amp;$M$2,BDCORRECTIVAINF[[Fecha Fin]:[Fecha Fin]],"&lt;="&amp;$M$3)&amp;" uds "&amp;BDCORRECTIVAINF[[#Headers],[3ª HOJAS D]]&amp;", ")</f>
        <v/>
      </c>
      <c r="AR10" s="467" t="str">
        <f>+IF(SUMIFS(BDCORRECTIVAINF[4ª HOJAS D],BDCORRECTIVAINF[[Nº CAMIÓN]:[Nº CAMIÓN]],$C10,BDCORRECTIVAINF[[Fecha entrada]:[Fecha entrada]],"&gt;=" &amp;$M$2,BDCORRECTIVAINF[[Fecha Fin]:[Fecha Fin]],"&lt;="&amp;$M$3)=0,"",SUMIFS(BDCORRECTIVAINF[4ª HOJAS D],BDCORRECTIVAINF[[Nº CAMIÓN]:[Nº CAMIÓN]],$C10,BDCORRECTIVAINF[[Fecha entrada]:[Fecha entrada]],"&gt;=" &amp;$M$2,BDCORRECTIVAINF[[Fecha Fin]:[Fecha Fin]],"&lt;="&amp;$M$3)&amp;" uds "&amp;BDCORRECTIVAINF[[#Headers],[4ª HOJAS D]]&amp;", ")</f>
        <v/>
      </c>
      <c r="AS10" s="467" t="str">
        <f>+IF(SUMIFS(BDCORRECTIVAINF[5ª HOJAS D],BDCORRECTIVAINF[[Nº CAMIÓN]:[Nº CAMIÓN]],$C10,BDCORRECTIVAINF[[Fecha entrada]:[Fecha entrada]],"&gt;=" &amp;$M$2,BDCORRECTIVAINF[[Fecha Fin]:[Fecha Fin]],"&lt;="&amp;$M$3)=0,"",SUMIFS(BDCORRECTIVAINF[5ª HOJAS D],BDCORRECTIVAINF[[Nº CAMIÓN]:[Nº CAMIÓN]],$C10,BDCORRECTIVAINF[[Fecha entrada]:[Fecha entrada]],"&gt;=" &amp;$M$2,BDCORRECTIVAINF[[Fecha Fin]:[Fecha Fin]],"&lt;="&amp;$M$3)&amp;" uds "&amp;BDCORRECTIVAINF[[#Headers],[5ª HOJAS D]]&amp;", ")</f>
        <v/>
      </c>
      <c r="AT10" s="467" t="str">
        <f>+IF(SUMIFS(BDCORRECTIVAINF[BRIDA D],BDCORRECTIVAINF[[Nº CAMIÓN]:[Nº CAMIÓN]],$C10,BDCORRECTIVAINF[[Fecha entrada]:[Fecha entrada]],"&gt;=" &amp;$M$2,BDCORRECTIVAINF[[Fecha Fin]:[Fecha Fin]],"&lt;="&amp;$M$3)=0,"",SUMIFS(BDCORRECTIVAINF[BRIDA D],BDCORRECTIVAINF[[Nº CAMIÓN]:[Nº CAMIÓN]],$C10,BDCORRECTIVAINF[[Fecha entrada]:[Fecha entrada]],"&gt;=" &amp;$M$2,BDCORRECTIVAINF[[Fecha Fin]:[Fecha Fin]],"&lt;="&amp;$M$3)&amp;" uds "&amp;BDCORRECTIVAINF[[#Headers],[BRIDA D]]&amp;", ")</f>
        <v/>
      </c>
      <c r="AU10" s="467" t="str">
        <f>+IF(SUMIFS(BDCORRECTIVAINF[BULÓN D],BDCORRECTIVAINF[[Nº CAMIÓN]:[Nº CAMIÓN]],$C10,BDCORRECTIVAINF[[Fecha entrada]:[Fecha entrada]],"&gt;=" &amp;$M$2,BDCORRECTIVAINF[[Fecha Fin]:[Fecha Fin]],"&lt;="&amp;$M$3)=0,"",SUMIFS(BDCORRECTIVAINF[BULÓN D],BDCORRECTIVAINF[[Nº CAMIÓN]:[Nº CAMIÓN]],$C10,BDCORRECTIVAINF[[Fecha entrada]:[Fecha entrada]],"&gt;=" &amp;$M$2,BDCORRECTIVAINF[[Fecha Fin]:[Fecha Fin]],"&lt;="&amp;$M$3)&amp;" uds "&amp;BDCORRECTIVAINF[[#Headers],[BULÓN D]]&amp;", ")</f>
        <v xml:space="preserve">1 uds BULÓN D, </v>
      </c>
      <c r="AV10" s="467" t="str">
        <f>+IF(SUMIFS(BDCORRECTIVAINF[GEMELA D],BDCORRECTIVAINF[[Nº CAMIÓN]:[Nº CAMIÓN]],$C10,BDCORRECTIVAINF[[Fecha entrada]:[Fecha entrada]],"&gt;=" &amp;$M$2,BDCORRECTIVAINF[[Fecha Fin]:[Fecha Fin]],"&lt;="&amp;$M$3)=0,"",SUMIFS(BDCORRECTIVAINF[GEMELA D],BDCORRECTIVAINF[[Nº CAMIÓN]:[Nº CAMIÓN]],$C10,BDCORRECTIVAINF[[Fecha entrada]:[Fecha entrada]],"&gt;=" &amp;$M$2,BDCORRECTIVAINF[[Fecha Fin]:[Fecha Fin]],"&lt;="&amp;$M$3)&amp;" uds "&amp;BDCORRECTIVAINF[[#Headers],[GEMELA D]]&amp;", ")</f>
        <v/>
      </c>
      <c r="AW10" s="467" t="str">
        <f>+IF(SUMIFS(BDCORRECTIVAINF[BALLESTA ENTERA T],BDCORRECTIVAINF[[Nº CAMIÓN]:[Nº CAMIÓN]],$C10,BDCORRECTIVAINF[[Fecha entrada]:[Fecha entrada]],"&gt;=" &amp;$M$2,BDCORRECTIVAINF[[Fecha Fin]:[Fecha Fin]],"&lt;="&amp;$M$3)=0,"",SUMIFS(BDCORRECTIVAINF[BALLESTA ENTERA T],BDCORRECTIVAINF[[Nº CAMIÓN]:[Nº CAMIÓN]],$C10,BDCORRECTIVAINF[[Fecha entrada]:[Fecha entrada]],"&gt;=" &amp;$M$2,BDCORRECTIVAINF[[Fecha Fin]:[Fecha Fin]],"&lt;="&amp;$M$3)&amp;" uds "&amp;BDCORRECTIVAINF[[#Headers],[BALLESTA ENTERA T]]&amp;", ")</f>
        <v/>
      </c>
      <c r="AX10" s="467" t="str">
        <f>+IF(SUMIFS(BDCORRECTIVAINF[HOJA MAESTRA T],BDCORRECTIVAINF[[Nº CAMIÓN]:[Nº CAMIÓN]],$C10,BDCORRECTIVAINF[[Fecha entrada]:[Fecha entrada]],"&gt;=" &amp;$M$2,BDCORRECTIVAINF[[Fecha Fin]:[Fecha Fin]],"&lt;="&amp;$M$3)=0,"",SUMIFS(BDCORRECTIVAINF[HOJA MAESTRA T],BDCORRECTIVAINF[[Nº CAMIÓN]:[Nº CAMIÓN]],$C10,BDCORRECTIVAINF[[Fecha entrada]:[Fecha entrada]],"&gt;=" &amp;$M$2,BDCORRECTIVAINF[[Fecha Fin]:[Fecha Fin]],"&lt;="&amp;$M$3)&amp;" uds "&amp;BDCORRECTIVAINF[[#Headers],[HOJA MAESTRA T]]&amp;", ")</f>
        <v/>
      </c>
      <c r="AY10" s="467" t="str">
        <f>+IF(SUMIFS(BDCORRECTIVAINF[1ª HOJA T],BDCORRECTIVAINF[[Nº CAMIÓN]:[Nº CAMIÓN]],$C10,BDCORRECTIVAINF[[Fecha entrada]:[Fecha entrada]],"&gt;=" &amp;$M$2,BDCORRECTIVAINF[[Fecha Fin]:[Fecha Fin]],"&lt;="&amp;$M$3)=0,"",SUMIFS(BDCORRECTIVAINF[1ª HOJA T],BDCORRECTIVAINF[[Nº CAMIÓN]:[Nº CAMIÓN]],$C10,BDCORRECTIVAINF[[Fecha entrada]:[Fecha entrada]],"&gt;=" &amp;$M$2,BDCORRECTIVAINF[[Fecha Fin]:[Fecha Fin]],"&lt;="&amp;$M$3)&amp;" uds "&amp;BDCORRECTIVAINF[[#Headers],[1ª HOJA T]]&amp;", ")</f>
        <v/>
      </c>
      <c r="AZ10" s="467" t="str">
        <f>+IF(SUMIFS(BDCORRECTIVAINF[2ª HOJAS T],BDCORRECTIVAINF[[Nº CAMIÓN]:[Nº CAMIÓN]],$C10,BDCORRECTIVAINF[[Fecha entrada]:[Fecha entrada]],"&gt;=" &amp;$M$2,BDCORRECTIVAINF[[Fecha Fin]:[Fecha Fin]],"&lt;="&amp;$M$3)=0,"",SUMIFS(BDCORRECTIVAINF[2ª HOJAS T],BDCORRECTIVAINF[[Nº CAMIÓN]:[Nº CAMIÓN]],$C10,BDCORRECTIVAINF[[Fecha entrada]:[Fecha entrada]],"&gt;=" &amp;$M$2,BDCORRECTIVAINF[[Fecha Fin]:[Fecha Fin]],"&lt;="&amp;$M$3)&amp;" uds "&amp;BDCORRECTIVAINF[[#Headers],[2ª HOJAS T]]&amp;", ")</f>
        <v/>
      </c>
      <c r="BA10" s="467" t="str">
        <f>+IF(SUMIFS(BDCORRECTIVAINF[3ª HOJAS T],BDCORRECTIVAINF[[Nº CAMIÓN]:[Nº CAMIÓN]],$C10,BDCORRECTIVAINF[[Fecha entrada]:[Fecha entrada]],"&gt;=" &amp;$M$2,BDCORRECTIVAINF[[Fecha Fin]:[Fecha Fin]],"&lt;="&amp;$M$3)=0,"",SUMIFS(BDCORRECTIVAINF[3ª HOJAS T],BDCORRECTIVAINF[[Nº CAMIÓN]:[Nº CAMIÓN]],$C10,BDCORRECTIVAINF[[Fecha entrada]:[Fecha entrada]],"&gt;=" &amp;$M$2,BDCORRECTIVAINF[[Fecha Fin]:[Fecha Fin]],"&lt;="&amp;$M$3)&amp;" uds "&amp;BDCORRECTIVAINF[[#Headers],[3ª HOJAS T]]&amp;", ")</f>
        <v/>
      </c>
      <c r="BB10" s="467" t="str">
        <f>+IF(SUMIFS(BDCORRECTIVAINF[4ª HOJAS T],BDCORRECTIVAINF[[Nº CAMIÓN]:[Nº CAMIÓN]],$C10,BDCORRECTIVAINF[[Fecha entrada]:[Fecha entrada]],"&gt;=" &amp;$M$2,BDCORRECTIVAINF[[Fecha Fin]:[Fecha Fin]],"&lt;="&amp;$M$3)=0,"",SUMIFS(BDCORRECTIVAINF[4ª HOJAS T],BDCORRECTIVAINF[[Nº CAMIÓN]:[Nº CAMIÓN]],$C10,BDCORRECTIVAINF[[Fecha entrada]:[Fecha entrada]],"&gt;=" &amp;$M$2,BDCORRECTIVAINF[[Fecha Fin]:[Fecha Fin]],"&lt;="&amp;$M$3)&amp;" uds "&amp;BDCORRECTIVAINF[[#Headers],[4ª HOJAS T]]&amp;", ")</f>
        <v/>
      </c>
      <c r="BC10" s="467" t="str">
        <f>+IF(SUMIFS(BDCORRECTIVAINF[5ª HOJAS T],BDCORRECTIVAINF[[Nº CAMIÓN]:[Nº CAMIÓN]],$C10,BDCORRECTIVAINF[[Fecha entrada]:[Fecha entrada]],"&gt;=" &amp;$M$2,BDCORRECTIVAINF[[Fecha Fin]:[Fecha Fin]],"&lt;="&amp;$M$3)=0,"",SUMIFS(BDCORRECTIVAINF[5ª HOJAS T],BDCORRECTIVAINF[[Nº CAMIÓN]:[Nº CAMIÓN]],$C10,BDCORRECTIVAINF[[Fecha entrada]:[Fecha entrada]],"&gt;=" &amp;$M$2,BDCORRECTIVAINF[[Fecha Fin]:[Fecha Fin]],"&lt;="&amp;$M$3)&amp;" uds "&amp;BDCORRECTIVAINF[[#Headers],[5ª HOJAS T]]&amp;", ")</f>
        <v/>
      </c>
      <c r="BD10" s="467" t="str">
        <f>+IF(SUMIFS(BDCORRECTIVAINF[BRIDA T],BDCORRECTIVAINF[[Nº CAMIÓN]:[Nº CAMIÓN]],$C10,BDCORRECTIVAINF[[Fecha entrada]:[Fecha entrada]],"&gt;=" &amp;$M$2,BDCORRECTIVAINF[[Fecha Fin]:[Fecha Fin]],"&lt;="&amp;$M$3)=0,"",SUMIFS(BDCORRECTIVAINF[BRIDA T],BDCORRECTIVAINF[[Nº CAMIÓN]:[Nº CAMIÓN]],$C10,BDCORRECTIVAINF[[Fecha entrada]:[Fecha entrada]],"&gt;=" &amp;$M$2,BDCORRECTIVAINF[[Fecha Fin]:[Fecha Fin]],"&lt;="&amp;$M$3)&amp;" uds "&amp;BDCORRECTIVAINF[[#Headers],[BRIDA T]]&amp;", ")</f>
        <v/>
      </c>
      <c r="BE10" s="467" t="str">
        <f>+IF(SUMIFS(BDCORRECTIVAINF[BULÓN T],BDCORRECTIVAINF[[Nº CAMIÓN]:[Nº CAMIÓN]],$C10,BDCORRECTIVAINF[[Fecha entrada]:[Fecha entrada]],"&gt;=" &amp;$M$2,BDCORRECTIVAINF[[Fecha Fin]:[Fecha Fin]],"&lt;="&amp;$M$3)=0,"",SUMIFS(BDCORRECTIVAINF[BULÓN T],BDCORRECTIVAINF[[Nº CAMIÓN]:[Nº CAMIÓN]],$C10,BDCORRECTIVAINF[[Fecha entrada]:[Fecha entrada]],"&gt;=" &amp;$M$2,BDCORRECTIVAINF[[Fecha Fin]:[Fecha Fin]],"&lt;="&amp;$M$3)&amp;" uds "&amp;BDCORRECTIVAINF[[#Headers],[BULÓN T]]&amp;", ")</f>
        <v/>
      </c>
      <c r="BF10" s="467" t="str">
        <f>+IF(SUMIFS(BDCORRECTIVAINF[GEMELA T],BDCORRECTIVAINF[[Nº CAMIÓN]:[Nº CAMIÓN]],$C10,BDCORRECTIVAINF[[Fecha entrada]:[Fecha entrada]],"&gt;=" &amp;$M$2,BDCORRECTIVAINF[[Fecha Fin]:[Fecha Fin]],"&lt;="&amp;$M$3)=0,"",SUMIFS(BDCORRECTIVAINF[GEMELA T],BDCORRECTIVAINF[[Nº CAMIÓN]:[Nº CAMIÓN]],$C10,BDCORRECTIVAINF[[Fecha entrada]:[Fecha entrada]],"&gt;=" &amp;$M$2,BDCORRECTIVAINF[[Fecha Fin]:[Fecha Fin]],"&lt;="&amp;$M$3)&amp;" uds "&amp;BDCORRECTIVAINF[[#Headers],[GEMELA T]]&amp;", ")</f>
        <v/>
      </c>
      <c r="BG10" s="467" t="str">
        <f>+IF(SUMIFS(BDCORRECTIVAINF[CÁMARA 12R20],BDCORRECTIVAINF[[Nº CAMIÓN]:[Nº CAMIÓN]],$C10,BDCORRECTIVAINF[[Fecha entrada]:[Fecha entrada]],"&gt;=" &amp;$M$2,BDCORRECTIVAINF[[Fecha Fin]:[Fecha Fin]],"&lt;="&amp;$M$3)=0,"",SUMIFS(BDCORRECTIVAINF[CÁMARA 12R20],BDCORRECTIVAINF[[Nº CAMIÓN]:[Nº CAMIÓN]],$C10,BDCORRECTIVAINF[[Fecha entrada]:[Fecha entrada]],"&gt;=" &amp;$M$2,BDCORRECTIVAINF[[Fecha Fin]:[Fecha Fin]],"&lt;="&amp;$M$3)&amp;" uds "&amp;BDCORRECTIVAINF[[#Headers],[CÁMARA 12R20]]&amp;", ")</f>
        <v/>
      </c>
      <c r="BH10" s="467" t="str">
        <f>+IF(SUMIFS(BDCORRECTIVAINF[CÁMARA 12R24],BDCORRECTIVAINF[[Nº CAMIÓN]:[Nº CAMIÓN]],$C10,BDCORRECTIVAINF[[Fecha entrada]:[Fecha entrada]],"&gt;=" &amp;$M$2,BDCORRECTIVAINF[[Fecha Fin]:[Fecha Fin]],"&lt;="&amp;$M$3)=0,"",SUMIFS(BDCORRECTIVAINF[CÁMARA 12R24],BDCORRECTIVAINF[[Nº CAMIÓN]:[Nº CAMIÓN]],$C10,BDCORRECTIVAINF[[Fecha entrada]:[Fecha entrada]],"&gt;=" &amp;$M$2,BDCORRECTIVAINF[[Fecha Fin]:[Fecha Fin]],"&lt;="&amp;$M$3)&amp;" uds "&amp;BDCORRECTIVAINF[[#Headers],[CÁMARA 12R24]]&amp;", ")</f>
        <v/>
      </c>
      <c r="BI10" s="467" t="str">
        <f>+IF(SUMIFS(BDCORRECTIVAINF[NEUMÁTICO 12R20],BDCORRECTIVAINF[[Nº CAMIÓN]:[Nº CAMIÓN]],$C10,BDCORRECTIVAINF[[Fecha entrada]:[Fecha entrada]],"&gt;=" &amp;$M$2,BDCORRECTIVAINF[[Fecha Fin]:[Fecha Fin]],"&lt;="&amp;$M$3)=0,"",SUMIFS(BDCORRECTIVAINF[NEUMÁTICO 12R20],BDCORRECTIVAINF[[Nº CAMIÓN]:[Nº CAMIÓN]],$C10,BDCORRECTIVAINF[[Fecha entrada]:[Fecha entrada]],"&gt;=" &amp;$M$2,BDCORRECTIVAINF[[Fecha Fin]:[Fecha Fin]],"&lt;="&amp;$M$3)&amp;" uds "&amp;BDCORRECTIVAINF[[#Headers],[NEUMÁTICO 12R20]]&amp;", ")</f>
        <v/>
      </c>
      <c r="BJ10" s="467" t="str">
        <f>+IF(SUMIFS(BDCORRECTIVAINF[NEUMÁTICO 13/80 R22,5],BDCORRECTIVAINF[[Nº CAMIÓN]:[Nº CAMIÓN]],$C10,BDCORRECTIVAINF[[Fecha entrada]:[Fecha entrada]],"&gt;=" &amp;$M$2,BDCORRECTIVAINF[[Fecha Fin]:[Fecha Fin]],"&lt;="&amp;$M$3)=0,"",SUMIFS(BDCORRECTIVAINF[NEUMÁTICO 13/80 R22,5],BDCORRECTIVAINF[[Nº CAMIÓN]:[Nº CAMIÓN]],$C10,BDCORRECTIVAINF[[Fecha entrada]:[Fecha entrada]],"&gt;=" &amp;$M$2,BDCORRECTIVAINF[[Fecha Fin]:[Fecha Fin]],"&lt;="&amp;$M$3)&amp;" uds "&amp;BDCORRECTIVAINF[[#Headers],[NEUMÁTICO 13/80 R22,5]]&amp;", ")</f>
        <v/>
      </c>
      <c r="BK10" s="467" t="str">
        <f>+IF(SUMIFS(BDCORRECTIVAINF[[NEUMÁTICO 12R24 ]],BDCORRECTIVAINF[[Nº CAMIÓN]:[Nº CAMIÓN]],$C10,BDCORRECTIVAINF[[Fecha entrada]:[Fecha entrada]],"&gt;=" &amp;$M$2,BDCORRECTIVAINF[[Fecha Fin]:[Fecha Fin]],"&lt;="&amp;$M$3)=0,"",SUMIFS(BDCORRECTIVAINF[[NEUMÁTICO 12R24 ]],BDCORRECTIVAINF[[Nº CAMIÓN]:[Nº CAMIÓN]],$C10,BDCORRECTIVAINF[[Fecha entrada]:[Fecha entrada]],"&gt;=" &amp;$M$2,BDCORRECTIVAINF[[Fecha Fin]:[Fecha Fin]],"&lt;="&amp;$M$3)&amp;" uds "&amp;BDCORRECTIVAINF[[#Headers],[NEUMÁTICO 12R24 ]]&amp;", ")</f>
        <v/>
      </c>
      <c r="BL10" s="467" t="str">
        <f>+IF(SUMIFS(BDCORRECTIVAINF[NEUMÁTICO 295/80 R22,5],BDCORRECTIVAINF[[Nº CAMIÓN]:[Nº CAMIÓN]],$C10,BDCORRECTIVAINF[[Fecha entrada]:[Fecha entrada]],"&gt;=" &amp;$M$2,BDCORRECTIVAINF[[Fecha Fin]:[Fecha Fin]],"&lt;="&amp;$M$3)=0,"",SUMIFS(BDCORRECTIVAINF[NEUMÁTICO 295/80 R22,5],BDCORRECTIVAINF[[Nº CAMIÓN]:[Nº CAMIÓN]],$C10,BDCORRECTIVAINF[[Fecha entrada]:[Fecha entrada]],"&gt;=" &amp;$M$2,BDCORRECTIVAINF[[Fecha Fin]:[Fecha Fin]],"&lt;="&amp;$M$3)&amp;" uds "&amp;BDCORRECTIVAINF[[#Headers],[NEUMÁTICO 295/80 R22,5]]&amp;", ")</f>
        <v/>
      </c>
      <c r="BM10" s="467" t="str">
        <f>+IF(SUMIFS(BDCORRECTIVAINF[NEUMÁTICO 315/80R22.5],BDCORRECTIVAINF[[Nº CAMIÓN]:[Nº CAMIÓN]],$C10,BDCORRECTIVAINF[[Fecha entrada]:[Fecha entrada]],"&gt;=" &amp;$M$2,BDCORRECTIVAINF[[Fecha Fin]:[Fecha Fin]],"&lt;="&amp;$M$3)=0,"",SUMIFS(BDCORRECTIVAINF[NEUMÁTICO 315/80R22.5],BDCORRECTIVAINF[[Nº CAMIÓN]:[Nº CAMIÓN]],$C10,BDCORRECTIVAINF[[Fecha entrada]:[Fecha entrada]],"&gt;=" &amp;$M$2,BDCORRECTIVAINF[[Fecha Fin]:[Fecha Fin]],"&lt;="&amp;$M$3)&amp;" uds "&amp;BDCORRECTIVAINF[[#Headers],[NEUMÁTICO 315/80R22.5]]&amp;", ")</f>
        <v/>
      </c>
      <c r="BN10" s="467" t="str">
        <f>+IF(SUMIFS(BDCORRECTIVAINF[NEUMÁTICO 7.5R16 CON CAMARA  ],BDCORRECTIVAINF[[Nº CAMIÓN]:[Nº CAMIÓN]],$C10,BDCORRECTIVAINF[[Fecha entrada]:[Fecha entrada]],"&gt;=" &amp;$M$2,BDCORRECTIVAINF[[Fecha Fin]:[Fecha Fin]],"&lt;="&amp;$M$3)=0,"",SUMIFS(BDCORRECTIVAINF[NEUMÁTICO 7.5R16 CON CAMARA  ],BDCORRECTIVAINF[[Nº CAMIÓN]:[Nº CAMIÓN]],$C10,BDCORRECTIVAINF[[Fecha entrada]:[Fecha entrada]],"&gt;=" &amp;$M$2,BDCORRECTIVAINF[[Fecha Fin]:[Fecha Fin]],"&lt;="&amp;$M$3)&amp;" uds "&amp;BDCORRECTIVAINF[[#Headers],[NEUMÁTICO 7.5R16 CON CAMARA  ]]&amp;", ")</f>
        <v/>
      </c>
      <c r="BO10" s="467" t="str">
        <f>+IF(SUMIFS(BDCORRECTIVAINF[Parche],BDCORRECTIVAINF[[Nº CAMIÓN]:[Nº CAMIÓN]],$C10,BDCORRECTIVAINF[[Fecha entrada]:[Fecha entrada]],"&gt;=" &amp;$M$2,BDCORRECTIVAINF[[Fecha Fin]:[Fecha Fin]],"&lt;="&amp;$M$3)=0,"",SUMIFS(BDCORRECTIVAINF[Parche],BDCORRECTIVAINF[[Nº CAMIÓN]:[Nº CAMIÓN]],$C10,BDCORRECTIVAINF[[Fecha entrada]:[Fecha entrada]],"&gt;=" &amp;$M$2,BDCORRECTIVAINF[[Fecha Fin]:[Fecha Fin]],"&lt;="&amp;$M$3)&amp;" uds "&amp;BDCORRECTIVAINF[[#Headers],[Parche]]&amp;", ")</f>
        <v xml:space="preserve">1 uds Parche, </v>
      </c>
      <c r="BP10" s="467" t="str">
        <f>+IF(SUMIFS(BDCORRECTIVAINF[Pasta],BDCORRECTIVAINF[[Nº CAMIÓN]:[Nº CAMIÓN]],$C10,BDCORRECTIVAINF[[Fecha entrada]:[Fecha entrada]],"&gt;=" &amp;$M$2,BDCORRECTIVAINF[[Fecha Fin]:[Fecha Fin]],"&lt;="&amp;$M$3)=0,"",SUMIFS(BDCORRECTIVAINF[Pasta],BDCORRECTIVAINF[[Nº CAMIÓN]:[Nº CAMIÓN]],$C10,BDCORRECTIVAINF[[Fecha entrada]:[Fecha entrada]],"&gt;=" &amp;$M$2,BDCORRECTIVAINF[[Fecha Fin]:[Fecha Fin]],"&lt;="&amp;$M$3)&amp;" uds "&amp;BDCORRECTIVAINF[[#Headers],[Pasta]]&amp;", ")</f>
        <v xml:space="preserve">1 uds Pasta, </v>
      </c>
      <c r="BQ10" s="467" t="str">
        <f>+IF(SUMIFS(BDCORRECTIVAINF[BATERIA 12V 100AH],BDCORRECTIVAINF[[Nº CAMIÓN]:[Nº CAMIÓN]],$C10,BDCORRECTIVAINF[[Fecha entrada]:[Fecha entrada]],"&gt;=" &amp;$M$2,BDCORRECTIVAINF[[Fecha Fin]:[Fecha Fin]],"&lt;="&amp;$M$3)=0,"",SUMIFS(BDCORRECTIVAINF[BATERIA 12V 100AH],BDCORRECTIVAINF[[Nº CAMIÓN]:[Nº CAMIÓN]],$C10,BDCORRECTIVAINF[[Fecha entrada]:[Fecha entrada]],"&gt;=" &amp;$M$2,BDCORRECTIVAINF[[Fecha Fin]:[Fecha Fin]],"&lt;="&amp;$M$3)&amp;" uds "&amp;BDCORRECTIVAINF[[#Headers],[BATERIA 12V 100AH]]&amp;", ")</f>
        <v/>
      </c>
      <c r="BR10" s="467" t="str">
        <f>+IF(SUMIFS(BDCORRECTIVAINF[BATERIA 12V 120AH],BDCORRECTIVAINF[[Nº CAMIÓN]:[Nº CAMIÓN]],$C10,BDCORRECTIVAINF[[Fecha entrada]:[Fecha entrada]],"&gt;=" &amp;$M$2,BDCORRECTIVAINF[[Fecha Fin]:[Fecha Fin]],"&lt;="&amp;$M$3)=0,"",SUMIFS(BDCORRECTIVAINF[BATERIA 12V 120AH],BDCORRECTIVAINF[[Nº CAMIÓN]:[Nº CAMIÓN]],$C10,BDCORRECTIVAINF[[Fecha entrada]:[Fecha entrada]],"&gt;=" &amp;$M$2,BDCORRECTIVAINF[[Fecha Fin]:[Fecha Fin]],"&lt;="&amp;$M$3)&amp;" uds "&amp;BDCORRECTIVAINF[[#Headers],[BATERIA 12V 120AH]]&amp;", ")</f>
        <v/>
      </c>
      <c r="BS10" s="467" t="str">
        <f>+IF(SUMIFS(BDCORRECTIVAINF[[BATERIA 12V 70AH ]],BDCORRECTIVAINF[[Nº CAMIÓN]:[Nº CAMIÓN]],$C10,BDCORRECTIVAINF[[Fecha entrada]:[Fecha entrada]],"&gt;=" &amp;$M$2,BDCORRECTIVAINF[[Fecha Fin]:[Fecha Fin]],"&lt;="&amp;$M$3)=0,"",SUMIFS(BDCORRECTIVAINF[[BATERIA 12V 70AH ]],BDCORRECTIVAINF[[Nº CAMIÓN]:[Nº CAMIÓN]],$C10,BDCORRECTIVAINF[[Fecha entrada]:[Fecha entrada]],"&gt;=" &amp;$M$2,BDCORRECTIVAINF[[Fecha Fin]:[Fecha Fin]],"&lt;="&amp;$M$3)&amp;" uds "&amp;BDCORRECTIVAINF[[#Headers],[BATERIA 12V 70AH ]]&amp;", ")</f>
        <v/>
      </c>
      <c r="BT10" s="467" t="str">
        <f>+IF(SUMIFS(BDCORRECTIVAINF[[BATERIA 12V 77AH ]],BDCORRECTIVAINF[[Nº CAMIÓN]:[Nº CAMIÓN]],$C10,BDCORRECTIVAINF[[Fecha entrada]:[Fecha entrada]],"&gt;=" &amp;$M$2,BDCORRECTIVAINF[[Fecha Fin]:[Fecha Fin]],"&lt;="&amp;$M$3)=0,"",SUMIFS(BDCORRECTIVAINF[[BATERIA 12V 77AH ]],BDCORRECTIVAINF[[Nº CAMIÓN]:[Nº CAMIÓN]],$C10,BDCORRECTIVAINF[[Fecha entrada]:[Fecha entrada]],"&gt;=" &amp;$M$2,BDCORRECTIVAINF[[Fecha Fin]:[Fecha Fin]],"&lt;="&amp;$M$3)&amp;" uds "&amp;BDCORRECTIVAINF[[#Headers],[BATERIA 12V 77AH ]]&amp;", ")</f>
        <v/>
      </c>
      <c r="BU10" s="467" t="str">
        <f>+IF(SUMIFS(BDCORRECTIVAINF[Manguera amarilla 60D],BDCORRECTIVAINF[[Nº CAMIÓN]:[Nº CAMIÓN]],$C10,BDCORRECTIVAINF[[Fecha entrada]:[Fecha entrada]],"&gt;=" &amp;$M$2,BDCORRECTIVAINF[[Fecha Fin]:[Fecha Fin]],"&lt;="&amp;$M$3)=0,"",SUMIFS(BDCORRECTIVAINF[Manguera amarilla 60D],BDCORRECTIVAINF[[Nº CAMIÓN]:[Nº CAMIÓN]],$C10,BDCORRECTIVAINF[[Fecha entrada]:[Fecha entrada]],"&gt;=" &amp;$M$2,BDCORRECTIVAINF[[Fecha Fin]:[Fecha Fin]],"&lt;="&amp;$M$3)&amp;" m "&amp;BDCORRECTIVAINF[[#Headers],[Manguera amarilla 60D]]&amp;", ")</f>
        <v/>
      </c>
      <c r="BV10" s="467" t="str">
        <f>+IF(SUMIFS(BDCORRECTIVAINF[Manguera amarilla 80D],BDCORRECTIVAINF[[Nº CAMIÓN]:[Nº CAMIÓN]],$C10,BDCORRECTIVAINF[[Fecha entrada]:[Fecha entrada]],"&gt;=" &amp;$M$2,BDCORRECTIVAINF[[Fecha Fin]:[Fecha Fin]],"&lt;="&amp;$M$3)=0,"",SUMIFS(BDCORRECTIVAINF[Manguera amarilla 80D],BDCORRECTIVAINF[[Nº CAMIÓN]:[Nº CAMIÓN]],$C10,BDCORRECTIVAINF[[Fecha entrada]:[Fecha entrada]],"&gt;=" &amp;$M$2,BDCORRECTIVAINF[[Fecha Fin]:[Fecha Fin]],"&lt;="&amp;$M$3)&amp;" m "&amp;BDCORRECTIVAINF[[#Headers],[Manguera amarilla 80D]]&amp;", ")</f>
        <v/>
      </c>
      <c r="BW10" s="467" t="str">
        <f>+IF(SUMIFS(BDCORRECTIVAINF[Manguera azul 60D],BDCORRECTIVAINF[[Nº CAMIÓN]:[Nº CAMIÓN]],$C10,BDCORRECTIVAINF[[Fecha entrada]:[Fecha entrada]],"&gt;=" &amp;$M$2,BDCORRECTIVAINF[[Fecha Fin]:[Fecha Fin]],"&lt;="&amp;$M$3)=0,"",SUMIFS(BDCORRECTIVAINF[Manguera azul 60D],BDCORRECTIVAINF[[Nº CAMIÓN]:[Nº CAMIÓN]],$C10,BDCORRECTIVAINF[[Fecha entrada]:[Fecha entrada]],"&gt;=" &amp;$M$2,BDCORRECTIVAINF[[Fecha Fin]:[Fecha Fin]],"&lt;="&amp;$M$3)&amp;" m "&amp;BDCORRECTIVAINF[[#Headers],[Manguera azul 60D]]&amp;", ")</f>
        <v/>
      </c>
      <c r="BX10" s="467" t="str">
        <f>+IF(SUMIFS(BDCORRECTIVAINF[Manguera azul 80D],BDCORRECTIVAINF[[Nº CAMIÓN]:[Nº CAMIÓN]],$C10,BDCORRECTIVAINF[[Fecha entrada]:[Fecha entrada]],"&gt;=" &amp;$M$2,BDCORRECTIVAINF[[Fecha Fin]:[Fecha Fin]],"&lt;="&amp;$M$3)=0,"",SUMIFS(BDCORRECTIVAINF[Manguera azul 80D],BDCORRECTIVAINF[[Nº CAMIÓN]:[Nº CAMIÓN]],$C10,BDCORRECTIVAINF[[Fecha entrada]:[Fecha entrada]],"&gt;=" &amp;$M$2,BDCORRECTIVAINF[[Fecha Fin]:[Fecha Fin]],"&lt;="&amp;$M$3)&amp;" m "&amp;BDCORRECTIVAINF[[#Headers],[Manguera azul 80D]]&amp;", ")</f>
        <v/>
      </c>
      <c r="BY10" s="467" t="str">
        <f>+IF(SUMIFS(BDCORRECTIVAINF[Bomba Embrague],BDCORRECTIVAINF[[Nº CAMIÓN]:[Nº CAMIÓN]],$C10,BDCORRECTIVAINF[[Fecha entrada]:[Fecha entrada]],"&gt;=" &amp;$M$2,BDCORRECTIVAINF[[Fecha Fin]:[Fecha Fin]],"&lt;="&amp;$M$3)=0,"",SUMIFS(BDCORRECTIVAINF[Bomba Embrague],BDCORRECTIVAINF[[Nº CAMIÓN]:[Nº CAMIÓN]],$C10,BDCORRECTIVAINF[[Fecha entrada]:[Fecha entrada]],"&gt;=" &amp;$M$2,BDCORRECTIVAINF[[Fecha Fin]:[Fecha Fin]],"&lt;="&amp;$M$3)&amp;" uds "&amp;BDCORRECTIVAINF[[#Headers],[Bomba Embrague]]&amp;", ")</f>
        <v/>
      </c>
      <c r="BZ10" s="467" t="str">
        <f>+IF(SUMIFS(BDCORRECTIVAINF[Compresor],BDCORRECTIVAINF[[Nº CAMIÓN]:[Nº CAMIÓN]],$C10,BDCORRECTIVAINF[[Fecha entrada]:[Fecha entrada]],"&gt;=" &amp;$M$2,BDCORRECTIVAINF[[Fecha Fin]:[Fecha Fin]],"&lt;="&amp;$M$3)=0,"",SUMIFS(BDCORRECTIVAINF[Compresor],BDCORRECTIVAINF[[Nº CAMIÓN]:[Nº CAMIÓN]],$C10,BDCORRECTIVAINF[[Fecha entrada]:[Fecha entrada]],"&gt;=" &amp;$M$2,BDCORRECTIVAINF[[Fecha Fin]:[Fecha Fin]],"&lt;="&amp;$M$3)&amp;" uds "&amp;BDCORRECTIVAINF[[#Headers],[Compresor]]&amp;", ")</f>
        <v/>
      </c>
      <c r="CA10" s="467" t="str">
        <f>+IF(SUMIFS(BDCORRECTIVAINF[Disco Embrague],BDCORRECTIVAINF[[Nº CAMIÓN]:[Nº CAMIÓN]],$C10,BDCORRECTIVAINF[[Fecha entrada]:[Fecha entrada]],"&gt;=" &amp;$M$2,BDCORRECTIVAINF[[Fecha Fin]:[Fecha Fin]],"&lt;="&amp;$M$3)=0,"",SUMIFS(BDCORRECTIVAINF[Disco Embrague],BDCORRECTIVAINF[[Nº CAMIÓN]:[Nº CAMIÓN]],$C10,BDCORRECTIVAINF[[Fecha entrada]:[Fecha entrada]],"&gt;=" &amp;$M$2,BDCORRECTIVAINF[[Fecha Fin]:[Fecha Fin]],"&lt;="&amp;$M$3)&amp;" uds "&amp;BDCORRECTIVAINF[[#Headers],[Disco Embrague]]&amp;", ")</f>
        <v/>
      </c>
      <c r="CB10" s="467" t="str">
        <f>+IF(SUMIFS(BDCORRECTIVAINF[Empalme],BDCORRECTIVAINF[[Nº CAMIÓN]:[Nº CAMIÓN]],$C10,BDCORRECTIVAINF[[Fecha entrada]:[Fecha entrada]],"&gt;=" &amp;$M$2,BDCORRECTIVAINF[[Fecha Fin]:[Fecha Fin]],"&lt;="&amp;$M$3)=0,"",SUMIFS(BDCORRECTIVAINF[Empalme],BDCORRECTIVAINF[[Nº CAMIÓN]:[Nº CAMIÓN]],$C10,BDCORRECTIVAINF[[Fecha entrada]:[Fecha entrada]],"&gt;=" &amp;$M$2,BDCORRECTIVAINF[[Fecha Fin]:[Fecha Fin]],"&lt;="&amp;$M$3)&amp;" uds "&amp;BDCORRECTIVAINF[[#Headers],[Empalme]]&amp;", ")</f>
        <v/>
      </c>
      <c r="CC10" s="467" t="str">
        <f>+IF(SUMIFS(BDCORRECTIVAINF[Filtro Secador],BDCORRECTIVAINF[[Nº CAMIÓN]:[Nº CAMIÓN]],$C10,BDCORRECTIVAINF[[Fecha entrada]:[Fecha entrada]],"&gt;=" &amp;$M$2,BDCORRECTIVAINF[[Fecha Fin]:[Fecha Fin]],"&lt;="&amp;$M$3)=0,"",SUMIFS(BDCORRECTIVAINF[Filtro Secador],BDCORRECTIVAINF[[Nº CAMIÓN]:[Nº CAMIÓN]],$C10,BDCORRECTIVAINF[[Fecha entrada]:[Fecha entrada]],"&gt;=" &amp;$M$2,BDCORRECTIVAINF[[Fecha Fin]:[Fecha Fin]],"&lt;="&amp;$M$3)&amp;" uds "&amp;BDCORRECTIVAINF[[#Headers],[Filtro Secador]]&amp;", ")</f>
        <v/>
      </c>
      <c r="CD10" s="467" t="str">
        <f>+IF(SUMIFS(BDCORRECTIVAINF[Pulmon Freno],BDCORRECTIVAINF[[Nº CAMIÓN]:[Nº CAMIÓN]],$C10,BDCORRECTIVAINF[[Fecha entrada]:[Fecha entrada]],"&gt;=" &amp;$M$2,BDCORRECTIVAINF[[Fecha Fin]:[Fecha Fin]],"&lt;="&amp;$M$3)=0,"",SUMIFS(BDCORRECTIVAINF[Pulmon Freno],BDCORRECTIVAINF[[Nº CAMIÓN]:[Nº CAMIÓN]],$C10,BDCORRECTIVAINF[[Fecha entrada]:[Fecha entrada]],"&gt;=" &amp;$M$2,BDCORRECTIVAINF[[Fecha Fin]:[Fecha Fin]],"&lt;="&amp;$M$3)&amp;" uds "&amp;BDCORRECTIVAINF[[#Headers],[Pulmon Freno]]&amp;", ")</f>
        <v/>
      </c>
      <c r="CE10" s="467" t="str">
        <f>+IF(SUMIFS(BDCORRECTIVAINF[Servoembrague],BDCORRECTIVAINF[[Nº CAMIÓN]:[Nº CAMIÓN]],$C10,BDCORRECTIVAINF[[Fecha entrada]:[Fecha entrada]],"&gt;=" &amp;$M$2,BDCORRECTIVAINF[[Fecha Fin]:[Fecha Fin]],"&lt;="&amp;$M$3)=0,"",SUMIFS(BDCORRECTIVAINF[Servoembrague],BDCORRECTIVAINF[[Nº CAMIÓN]:[Nº CAMIÓN]],$C10,BDCORRECTIVAINF[[Fecha entrada]:[Fecha entrada]],"&gt;=" &amp;$M$2,BDCORRECTIVAINF[[Fecha Fin]:[Fecha Fin]],"&lt;="&amp;$M$3)&amp;" uds "&amp;BDCORRECTIVAINF[[#Headers],[Servoembrague]]&amp;", ")</f>
        <v xml:space="preserve">1 uds Servoembrague, </v>
      </c>
      <c r="CF10" s="467" t="str">
        <f>+IF(SUMIFS(BDCORRECTIVAINF[Tubo Hidraulico],BDCORRECTIVAINF[[Nº CAMIÓN]:[Nº CAMIÓN]],$C10,BDCORRECTIVAINF[[Fecha entrada]:[Fecha entrada]],"&gt;=" &amp;$M$2,BDCORRECTIVAINF[[Fecha Fin]:[Fecha Fin]],"&lt;="&amp;$M$3)=0,"",SUMIFS(BDCORRECTIVAINF[Tubo Hidraulico],BDCORRECTIVAINF[[Nº CAMIÓN]:[Nº CAMIÓN]],$C10,BDCORRECTIVAINF[[Fecha entrada]:[Fecha entrada]],"&gt;=" &amp;$M$2,BDCORRECTIVAINF[[Fecha Fin]:[Fecha Fin]],"&lt;="&amp;$M$3)&amp;" uds "&amp;BDCORRECTIVAINF[[#Headers],[Tubo Hidraulico]]&amp;", ")</f>
        <v/>
      </c>
      <c r="CG10" s="467" t="str">
        <f>+IF(SUMIFS(BDCORRECTIVAINF[Valvula 4 vias],BDCORRECTIVAINF[[Nº CAMIÓN]:[Nº CAMIÓN]],$C10,BDCORRECTIVAINF[[Fecha entrada]:[Fecha entrada]],"&gt;=" &amp;$M$2,BDCORRECTIVAINF[[Fecha Fin]:[Fecha Fin]],"&lt;="&amp;$M$3)=0,"",SUMIFS(BDCORRECTIVAINF[Valvula 4 vias],BDCORRECTIVAINF[[Nº CAMIÓN]:[Nº CAMIÓN]],$C10,BDCORRECTIVAINF[[Fecha entrada]:[Fecha entrada]],"&gt;=" &amp;$M$2,BDCORRECTIVAINF[[Fecha Fin]:[Fecha Fin]],"&lt;="&amp;$M$3)&amp;" uds "&amp;BDCORRECTIVAINF[[#Headers],[Valvula 4 vias]]&amp;", ")</f>
        <v/>
      </c>
      <c r="CH10" s="467" t="str">
        <f>+IF(SUMIFS(BDCORRECTIVAINF[Valvula Freno],BDCORRECTIVAINF[[Nº CAMIÓN]:[Nº CAMIÓN]],$C10,BDCORRECTIVAINF[[Fecha entrada]:[Fecha entrada]],"&gt;=" &amp;$M$2,BDCORRECTIVAINF[[Fecha Fin]:[Fecha Fin]],"&lt;="&amp;$M$3)=0,"",SUMIFS(BDCORRECTIVAINF[Valvula Freno],BDCORRECTIVAINF[[Nº CAMIÓN]:[Nº CAMIÓN]],$C10,BDCORRECTIVAINF[[Fecha entrada]:[Fecha entrada]],"&gt;=" &amp;$M$2,BDCORRECTIVAINF[[Fecha Fin]:[Fecha Fin]],"&lt;="&amp;$M$3)&amp;" uds "&amp;BDCORRECTIVAINF[[#Headers],[Valvula Freno]]&amp;", ")</f>
        <v/>
      </c>
      <c r="CI10" s="467" t="str">
        <f>+IF(SUMIFS(BDCORRECTIVAINF[Valvula Secadora],BDCORRECTIVAINF[[Nº CAMIÓN]:[Nº CAMIÓN]],$C10,BDCORRECTIVAINF[[Fecha entrada]:[Fecha entrada]],"&gt;=" &amp;$M$2,BDCORRECTIVAINF[[Fecha Fin]:[Fecha Fin]],"&lt;="&amp;$M$3)=0,"",SUMIFS(BDCORRECTIVAINF[Valvula Secadora],BDCORRECTIVAINF[[Nº CAMIÓN]:[Nº CAMIÓN]],$C10,BDCORRECTIVAINF[[Fecha entrada]:[Fecha entrada]],"&gt;=" &amp;$M$2,BDCORRECTIVAINF[[Fecha Fin]:[Fecha Fin]],"&lt;="&amp;$M$3)&amp;" uds "&amp;BDCORRECTIVAINF[[#Headers],[Valvula Secadora]]&amp;", ")</f>
        <v/>
      </c>
      <c r="CJ10" s="467" t="str">
        <f>+IF(SUMIFS(BDCORRECTIVAINF[Correas],BDCORRECTIVAINF[[Nº CAMIÓN]:[Nº CAMIÓN]],$C10,BDCORRECTIVAINF[[Fecha entrada]:[Fecha entrada]],"&gt;=" &amp;$M$2,BDCORRECTIVAINF[[Fecha Fin]:[Fecha Fin]],"&lt;="&amp;$M$3)=0,"",SUMIFS(BDCORRECTIVAINF[Correas],BDCORRECTIVAINF[[Nº CAMIÓN]:[Nº CAMIÓN]],$C10,BDCORRECTIVAINF[[Fecha entrada]:[Fecha entrada]],"&gt;=" &amp;$M$2,BDCORRECTIVAINF[[Fecha Fin]:[Fecha Fin]],"&lt;="&amp;$M$3)&amp;" uds "&amp;BDCORRECTIVAINF[[#Headers],[Correas]]&amp;", ")</f>
        <v/>
      </c>
    </row>
    <row r="11" spans="1:93" ht="30.6" customHeight="1" x14ac:dyDescent="0.2">
      <c r="A11" s="571"/>
      <c r="B11" s="221" t="s">
        <v>73</v>
      </c>
      <c r="C11" s="46" t="s">
        <v>49</v>
      </c>
      <c r="D11" s="47">
        <v>614201</v>
      </c>
      <c r="E11" s="47">
        <f>+SUMIFS(BDCORRECTIVA[Chasis],BDCORRECTIVA[[Nº CAMIÓN]:[Nº CAMIÓN]],$C11,BDCORRECTIVA[[Fecha entrada]:[Fecha entrada]],"&gt;=" &amp;$M$2,BDCORRECTIVA[[Fecha Fin]:[Fecha Fin]],"&lt;="&amp;$M$3)</f>
        <v>0</v>
      </c>
      <c r="F11" s="47">
        <f>+SUMIFS(BDCORRECTIVA[Carrocería],BDCORRECTIVA[[Nº CAMIÓN]:[Nº CAMIÓN]],$C11,BDCORRECTIVA[[Fecha entrada]:[Fecha entrada]],"&gt;=" &amp;$M$2,BDCORRECTIVA[[Fecha Fin]:[Fecha Fin]],"&lt;="&amp;$M$3)</f>
        <v>1</v>
      </c>
      <c r="G11" s="47">
        <f>+SUMIFS(BDCORRECTIVA[Ruedas],BDCORRECTIVA[[Nº CAMIÓN]:[Nº CAMIÓN]],$C11,BDCORRECTIVA[[Fecha entrada]:[Fecha entrada]],"&gt;=" &amp;$M$2,BDCORRECTIVA[[Fecha Fin]:[Fecha Fin]],"&lt;="&amp;$M$3)</f>
        <v>4</v>
      </c>
      <c r="H11" s="47">
        <f>+SUMIFS(BDCORRECTIVA[Mecanica],BDCORRECTIVA[[Nº CAMIÓN]:[Nº CAMIÓN]],$C11,BDCORRECTIVA[[Fecha entrada]:[Fecha entrada]],"&gt;=" &amp;$M$2,BDCORRECTIVA[[Fecha Fin]:[Fecha Fin]],"&lt;="&amp;$M$3)</f>
        <v>0</v>
      </c>
      <c r="I11" s="47">
        <f>+SUMIFS(BDCORRECTIVA[Elec, vehiculos],BDCORRECTIVA[[Nº CAMIÓN]:[Nº CAMIÓN]],$C11,BDCORRECTIVA[[Fecha entrada]:[Fecha entrada]],"&gt;=" &amp;$M$2,BDCORRECTIVA[[Fecha Fin]:[Fecha Fin]],"&lt;="&amp;$M$3)</f>
        <v>1</v>
      </c>
      <c r="J11" s="47">
        <f t="shared" si="1"/>
        <v>6</v>
      </c>
      <c r="K11" s="47" t="str">
        <f>+IF(COUNTIFS(BDCORRECTIVA[Tall/Rep],AUSERD,BDCORRECTIVA[Nº CAMIÓN],$C11,BDCORRECTIVA[[Fecha entrada]:[Fecha entrada]],"&gt;=" &amp;$M$2,BDCORRECTIVA[[Fecha Fin]:[Fecha Fin]],"&lt;="&amp;$M$3)=0,"",COUNTIFS(BDCORRECTIVA[Tall/Rep],AUSERD,BDCORRECTIVA[Nº CAMIÓN],$C11,BDCORRECTIVA[[Fecha entrada]:[Fecha entrada]],"&gt;=" &amp;$M$2,BDCORRECTIVA[[Fecha Fin]:[Fecha Fin]],"&lt;="&amp;$M$3)&amp;" "&amp;AUSERD&amp;", ")&amp;IF(COUNTIFS(BDCORRECTIVA[Tall/Rep],AAIUN,BDCORRECTIVA[Nº CAMIÓN],$C11,BDCORRECTIVA[[Fecha entrada]:[Fecha entrada]],"&gt;=" &amp;$M$2,BDCORRECTIVA[[Fecha Fin]:[Fecha Fin]],"&lt;="&amp;$M$3)=0,"",COUNTIFS(BDCORRECTIVA[Tall/Rep],AAIUN,BDCORRECTIVA[Nº CAMIÓN],$C11,BDCORRECTIVA[[Fecha entrada]:[Fecha entrada]],"&gt;=" &amp;$M$2,BDCORRECTIVA[[Fecha Fin]:[Fecha Fin]],"&lt;="&amp;$M$3)&amp;" "&amp;AAIUN&amp;", ")&amp;IF(COUNTIFS(BDCORRECTIVA[Tall/Rep],BOUJDUR,BDCORRECTIVA[Nº CAMIÓN],$C11,BDCORRECTIVA[[Fecha entrada]:[Fecha entrada]],"&gt;=" &amp;$M$2,BDCORRECTIVA[[Fecha Fin]:[Fecha Fin]],"&lt;="&amp;$M$3)=0,"",COUNTIFS(BDCORRECTIVA[Tall/Rep],BOUJDUR,BDCORRECTIVA[Nº CAMIÓN],$C11,BDCORRECTIVA[[Fecha entrada]:[Fecha entrada]],"&gt;=" &amp;$M$2,BDCORRECTIVA[[Fecha Fin]:[Fecha Fin]],"&lt;="&amp;$M$3)&amp;" "&amp;BOUJDUR&amp;", ")&amp;IF(COUNTIFS(BDCORRECTIVA[Tall/Rep],ATC,BDCORRECTIVA[Nº CAMIÓN],$C11,BDCORRECTIVA[[Fecha entrada]:[Fecha entrada]],"&gt;=" &amp;$M$2,BDCORRECTIVA[[Fecha Fin]:[Fecha Fin]],"&lt;="&amp;$M$3)=0,"",COUNTIFS(BDCORRECTIVA[Tall/Rep],ATC,BDCORRECTIVA[Nº CAMIÓN],$C11,BDCORRECTIVA[[Fecha entrada]:[Fecha entrada]],"&gt;=" &amp;$M$2,BDCORRECTIVA[[Fecha Fin]:[Fecha Fin]],"&lt;="&amp;$M$3)&amp;" "&amp;ATC&amp;", ")&amp;IF(COUNTIFS(BDCORRECTIVA[Tall/Rep],SMARA,BDCORRECTIVA[Nº CAMIÓN],$C11,BDCORRECTIVA[[Fecha entrada]:[Fecha entrada]],"&gt;=" &amp;$M$2,BDCORRECTIVA[[Fecha Fin]:[Fecha Fin]],"&lt;="&amp;$M$3)=0,"",COUNTIFS(BDCORRECTIVA[Tall/Rep],SMARA,BDCORRECTIVA[Nº CAMIÓN],$C11,BDCORRECTIVA[[Fecha entrada]:[Fecha entrada]],"&gt;=" &amp;$M$2,BDCORRECTIVA[[Fecha Fin]:[Fecha Fin]],"&lt;="&amp;$M$3)&amp;" "&amp;SMARA&amp;", ")&amp;IF(COUNTIFS(BDCORRECTIVA[Tall/Rep],DAJLA,BDCORRECTIVA[Nº CAMIÓN],$C11,BDCORRECTIVA[[Fecha entrada]:[Fecha entrada]],"&gt;=" &amp;$M$2,BDCORRECTIVA[[Fecha Fin]:[Fecha Fin]],"&lt;="&amp;$M$3)=0,"",COUNTIFS(BDCORRECTIVA[Tall/Rep],DAJLA,BDCORRECTIVA[Nº CAMIÓN],$C11,BDCORRECTIVA[[Fecha entrada]:[Fecha entrada]],"&gt;=" &amp;$M$2,BDCORRECTIVA[[Fecha Fin]:[Fecha Fin]],"&lt;="&amp;$M$3)&amp;" "&amp;DAJLA&amp;", ")&amp;IF(COUNTIFS(BDCORRECTIVA[Tall/Rep],TRANSPORT,BDCORRECTIVA[Nº CAMIÓN],$C11,BDCORRECTIVA[[Fecha entrada]:[Fecha entrada]],"&gt;=" &amp;$M$2,BDCORRECTIVA[[Fecha Fin]:[Fecha Fin]],"&lt;="&amp;$M$3)=0,"",COUNTIFS(BDCORRECTIVA[Tall/Rep],TRANSPORT,BDCORRECTIVA[Nº CAMIÓN],$C11,BDCORRECTIVA[[Fecha entrada]:[Fecha entrada]],"&gt;=" &amp;$M$2,BDCORRECTIVA[[Fecha Fin]:[Fecha Fin]],"&lt;="&amp;$M$3)&amp;" "&amp;TRANSPORT&amp;", ")</f>
        <v xml:space="preserve">5 TR AAIUN, 1 TR SMARA, </v>
      </c>
      <c r="L11" s="516" t="str">
        <f t="shared" si="0"/>
        <v xml:space="preserve">2 uds NEUMÁTICO 12R20, 1 uds Parche, 1 uds Pasta, 5 m Manguera azul 80D, </v>
      </c>
      <c r="M11" s="469">
        <f>+IF(SUMIFS(BDCORRECTIVAINF[Coste TOTAL],BDCORRECTIVAINF[[Nº CAMIÓN]:[Nº CAMIÓN]],$C11,BDCORRECTIVAINF[[Fecha entrada]:[Fecha entrada]],"&gt;=" &amp;$M$2,BDCORRECTIVAINF[[Fecha Fin]:[Fecha Fin]],"&lt;="&amp;$M$3)=0,"",SUMIFS(BDCORRECTIVAINF[Coste TOTAL],BDCORRECTIVAINF[[Nº CAMIÓN]:[Nº CAMIÓN]],$C11,BDCORRECTIVAINF[[Fecha entrada]:[Fecha entrada]],"&gt;=" &amp;$M$2,BDCORRECTIVAINF[[Fecha Fin]:[Fecha Fin]],"&lt;="&amp;$M$3))</f>
        <v>137350</v>
      </c>
      <c r="N11" s="212"/>
      <c r="P11" s="49"/>
      <c r="Q11" s="44"/>
      <c r="R11" s="44"/>
      <c r="S11" s="44"/>
      <c r="T11" s="44"/>
      <c r="U11" s="44"/>
      <c r="V11" s="44"/>
      <c r="W11" s="44"/>
      <c r="AF11" s="467" t="str">
        <f>+IF(SUMIFS(BDCORRECTIVAINF[Amortiguador],BDCORRECTIVAINF[[Nº CAMIÓN]:[Nº CAMIÓN]],$C11,BDCORRECTIVAINF[[Fecha entrada]:[Fecha entrada]],"&gt;=" &amp;$M$2,BDCORRECTIVAINF[[Fecha Fin]:[Fecha Fin]],"&lt;="&amp;$M$3)=0,"",SUMIFS(BDCORRECTIVAINF[Amortiguador],BDCORRECTIVAINF[[Nº CAMIÓN]:[Nº CAMIÓN]],$C11,BDCORRECTIVAINF[[Fecha entrada]:[Fecha entrada]],"&gt;=" &amp;$M$2,BDCORRECTIVAINF[[Fecha Fin]:[Fecha Fin]],"&lt;="&amp;$M$3)&amp;" uds "&amp;BDCORRECTIVAINF[[#Headers],[Amortiguador]]&amp;", ")</f>
        <v/>
      </c>
      <c r="AG11" s="467" t="str">
        <f>+IF(SUMIFS(BDCORRECTIVAINF[Cables palanca],BDCORRECTIVAINF[[Nº CAMIÓN]:[Nº CAMIÓN]],$C11,BDCORRECTIVAINF[[Fecha entrada]:[Fecha entrada]],"&gt;=" &amp;$M$2,BDCORRECTIVAINF[[Fecha Fin]:[Fecha Fin]],"&lt;="&amp;$M$3)=0,"",SUMIFS(BDCORRECTIVAINF[Cables palanca],BDCORRECTIVAINF[[Nº CAMIÓN]:[Nº CAMIÓN]],$C11,BDCORRECTIVAINF[[Fecha entrada]:[Fecha entrada]],"&gt;=" &amp;$M$2,BDCORRECTIVAINF[[Fecha Fin]:[Fecha Fin]],"&lt;="&amp;$M$3)&amp;" uds "&amp;BDCORRECTIVAINF[[#Headers],[Cables palanca]]&amp;", ")</f>
        <v/>
      </c>
      <c r="AH11" s="467" t="str">
        <f>+IF(SUMIFS(BDCORRECTIVAINF[Casquillos],BDCORRECTIVAINF[[Nº CAMIÓN]:[Nº CAMIÓN]],$C11,BDCORRECTIVAINF[[Fecha entrada]:[Fecha entrada]],"&gt;=" &amp;$M$2,BDCORRECTIVAINF[[Fecha Fin]:[Fecha Fin]],"&lt;="&amp;$M$3)=0,"",SUMIFS(BDCORRECTIVAINF[Casquillos],BDCORRECTIVAINF[[Nº CAMIÓN]:[Nº CAMIÓN]],$C11,BDCORRECTIVAINF[[Fecha entrada]:[Fecha entrada]],"&gt;=" &amp;$M$2,BDCORRECTIVAINF[[Fecha Fin]:[Fecha Fin]],"&lt;="&amp;$M$3)&amp;" uds "&amp;BDCORRECTIVAINF[[#Headers],[Casquillos]]&amp;", ")</f>
        <v/>
      </c>
      <c r="AI11" s="467" t="str">
        <f>+IF(SUMIFS(BDCORRECTIVAINF[Esparragos],BDCORRECTIVAINF[[Nº CAMIÓN]:[Nº CAMIÓN]],$C11,BDCORRECTIVAINF[[Fecha entrada]:[Fecha entrada]],"&gt;=" &amp;$M$2,BDCORRECTIVAINF[[Fecha Fin]:[Fecha Fin]],"&lt;="&amp;$M$3)=0,"",SUMIFS(BDCORRECTIVAINF[Esparragos],BDCORRECTIVAINF[[Nº CAMIÓN]:[Nº CAMIÓN]],$C11,BDCORRECTIVAINF[[Fecha entrada]:[Fecha entrada]],"&gt;=" &amp;$M$2,BDCORRECTIVAINF[[Fecha Fin]:[Fecha Fin]],"&lt;="&amp;$M$3)&amp;" uds "&amp;BDCORRECTIVAINF[[#Headers],[Esparragos]]&amp;", ")</f>
        <v/>
      </c>
      <c r="AJ11" s="467" t="str">
        <f>+IF(SUMIFS(BDCORRECTIVAINF[Neceser palanca],BDCORRECTIVAINF[[Nº CAMIÓN]:[Nº CAMIÓN]],$C11,BDCORRECTIVAINF[[Fecha entrada]:[Fecha entrada]],"&gt;=" &amp;$M$2,BDCORRECTIVAINF[[Fecha Fin]:[Fecha Fin]],"&lt;="&amp;$M$3)=0,"",SUMIFS(BDCORRECTIVAINF[Neceser palanca],BDCORRECTIVAINF[[Nº CAMIÓN]:[Nº CAMIÓN]],$C11,BDCORRECTIVAINF[[Fecha entrada]:[Fecha entrada]],"&gt;=" &amp;$M$2,BDCORRECTIVAINF[[Fecha Fin]:[Fecha Fin]],"&lt;="&amp;$M$3)&amp;" uds "&amp;BDCORRECTIVAINF[[#Headers],[Neceser palanca]]&amp;", ")</f>
        <v/>
      </c>
      <c r="AK11" s="467" t="str">
        <f>+IF(SUMIFS(BDCORRECTIVAINF[Palanca],BDCORRECTIVAINF[[Nº CAMIÓN]:[Nº CAMIÓN]],$C11,BDCORRECTIVAINF[[Fecha entrada]:[Fecha entrada]],"&gt;=" &amp;$M$2,BDCORRECTIVAINF[[Fecha Fin]:[Fecha Fin]],"&lt;="&amp;$M$3)=0,"",SUMIFS(BDCORRECTIVAINF[Palanca],BDCORRECTIVAINF[[Nº CAMIÓN]:[Nº CAMIÓN]],$C11,BDCORRECTIVAINF[[Fecha entrada]:[Fecha entrada]],"&gt;=" &amp;$M$2,BDCORRECTIVAINF[[Fecha Fin]:[Fecha Fin]],"&lt;="&amp;$M$3)&amp;" uds "&amp;BDCORRECTIVAINF[[#Headers],[Palanca]]&amp;", ")</f>
        <v/>
      </c>
      <c r="AL11" s="467" t="str">
        <f>+IF(SUMIFS(BDCORRECTIVAINF[Travesaño],BDCORRECTIVAINF[[Nº CAMIÓN]:[Nº CAMIÓN]],$C11,BDCORRECTIVAINF[[Fecha entrada]:[Fecha entrada]],"&gt;=" &amp;$M$2,BDCORRECTIVAINF[[Fecha Fin]:[Fecha Fin]],"&lt;="&amp;$M$3)=0,"",SUMIFS(BDCORRECTIVAINF[Travesaño],BDCORRECTIVAINF[[Nº CAMIÓN]:[Nº CAMIÓN]],$C11,BDCORRECTIVAINF[[Fecha entrada]:[Fecha entrada]],"&gt;=" &amp;$M$2,BDCORRECTIVAINF[[Fecha Fin]:[Fecha Fin]],"&lt;="&amp;$M$3)&amp;" uds "&amp;BDCORRECTIVAINF[[#Headers],[Travesaño]]&amp;", ")</f>
        <v/>
      </c>
      <c r="AM11" s="467" t="str">
        <f>+IF(SUMIFS(BDCORRECTIVAINF[BALLESTA ENTERA D],BDCORRECTIVAINF[[Nº CAMIÓN]:[Nº CAMIÓN]],$C11,BDCORRECTIVAINF[[Fecha entrada]:[Fecha entrada]],"&gt;=" &amp;$M$2,BDCORRECTIVAINF[[Fecha Fin]:[Fecha Fin]],"&lt;="&amp;$M$3)=0,"",SUMIFS(BDCORRECTIVAINF[BALLESTA ENTERA D],BDCORRECTIVAINF[[Nº CAMIÓN]:[Nº CAMIÓN]],$C11,BDCORRECTIVAINF[[Fecha entrada]:[Fecha entrada]],"&gt;=" &amp;$M$2,BDCORRECTIVAINF[[Fecha Fin]:[Fecha Fin]],"&lt;="&amp;$M$3)&amp;" uds "&amp;BDCORRECTIVAINF[[#Headers],[BALLESTA ENTERA D]]&amp;", ")</f>
        <v/>
      </c>
      <c r="AN11" s="467" t="str">
        <f>+IF(SUMIFS(BDCORRECTIVAINF[HOJA MAESTRA D],BDCORRECTIVAINF[[Nº CAMIÓN]:[Nº CAMIÓN]],$C11,BDCORRECTIVAINF[[Fecha entrada]:[Fecha entrada]],"&gt;=" &amp;$M$2,BDCORRECTIVAINF[[Fecha Fin]:[Fecha Fin]],"&lt;="&amp;$M$3)=0,"",SUMIFS(BDCORRECTIVAINF[HOJA MAESTRA D],BDCORRECTIVAINF[[Nº CAMIÓN]:[Nº CAMIÓN]],$C11,BDCORRECTIVAINF[[Fecha entrada]:[Fecha entrada]],"&gt;=" &amp;$M$2,BDCORRECTIVAINF[[Fecha Fin]:[Fecha Fin]],"&lt;="&amp;$M$3)&amp;" uds "&amp;BDCORRECTIVAINF[[#Headers],[HOJA MAESTRA D]]&amp;", ")</f>
        <v/>
      </c>
      <c r="AO11" s="467" t="str">
        <f>+IF(SUMIFS(BDCORRECTIVAINF[1ª HOJA D],BDCORRECTIVAINF[[Nº CAMIÓN]:[Nº CAMIÓN]],$C11,BDCORRECTIVAINF[[Fecha entrada]:[Fecha entrada]],"&gt;=" &amp;$M$2,BDCORRECTIVAINF[[Fecha Fin]:[Fecha Fin]],"&lt;="&amp;$M$3)=0,"",SUMIFS(BDCORRECTIVAINF[1ª HOJA D],BDCORRECTIVAINF[[Nº CAMIÓN]:[Nº CAMIÓN]],$C11,BDCORRECTIVAINF[[Fecha entrada]:[Fecha entrada]],"&gt;=" &amp;$M$2,BDCORRECTIVAINF[[Fecha Fin]:[Fecha Fin]],"&lt;="&amp;$M$3)&amp;" uds "&amp;BDCORRECTIVAINF[[#Headers],[1ª HOJA D]]&amp;", ")</f>
        <v/>
      </c>
      <c r="AP11" s="467" t="str">
        <f>+IF(SUMIFS(BDCORRECTIVAINF[2ª HOJAS D],BDCORRECTIVAINF[[Nº CAMIÓN]:[Nº CAMIÓN]],$C11,BDCORRECTIVAINF[[Fecha entrada]:[Fecha entrada]],"&gt;=" &amp;$M$2,BDCORRECTIVAINF[[Fecha Fin]:[Fecha Fin]],"&lt;="&amp;$M$3)=0,"",SUMIFS(BDCORRECTIVAINF[2ª HOJAS D],BDCORRECTIVAINF[[Nº CAMIÓN]:[Nº CAMIÓN]],$C11,BDCORRECTIVAINF[[Fecha entrada]:[Fecha entrada]],"&gt;=" &amp;$M$2,BDCORRECTIVAINF[[Fecha Fin]:[Fecha Fin]],"&lt;="&amp;$M$3)&amp;" uds "&amp;BDCORRECTIVAINF[[#Headers],[2ª HOJAS D]]&amp;", ")</f>
        <v/>
      </c>
      <c r="AQ11" s="467" t="str">
        <f>+IF(SUMIFS(BDCORRECTIVAINF[3ª HOJAS D],BDCORRECTIVAINF[[Nº CAMIÓN]:[Nº CAMIÓN]],$C11,BDCORRECTIVAINF[[Fecha entrada]:[Fecha entrada]],"&gt;=" &amp;$M$2,BDCORRECTIVAINF[[Fecha Fin]:[Fecha Fin]],"&lt;="&amp;$M$3)=0,"",SUMIFS(BDCORRECTIVAINF[3ª HOJAS D],BDCORRECTIVAINF[[Nº CAMIÓN]:[Nº CAMIÓN]],$C11,BDCORRECTIVAINF[[Fecha entrada]:[Fecha entrada]],"&gt;=" &amp;$M$2,BDCORRECTIVAINF[[Fecha Fin]:[Fecha Fin]],"&lt;="&amp;$M$3)&amp;" uds "&amp;BDCORRECTIVAINF[[#Headers],[3ª HOJAS D]]&amp;", ")</f>
        <v/>
      </c>
      <c r="AR11" s="467" t="str">
        <f>+IF(SUMIFS(BDCORRECTIVAINF[4ª HOJAS D],BDCORRECTIVAINF[[Nº CAMIÓN]:[Nº CAMIÓN]],$C11,BDCORRECTIVAINF[[Fecha entrada]:[Fecha entrada]],"&gt;=" &amp;$M$2,BDCORRECTIVAINF[[Fecha Fin]:[Fecha Fin]],"&lt;="&amp;$M$3)=0,"",SUMIFS(BDCORRECTIVAINF[4ª HOJAS D],BDCORRECTIVAINF[[Nº CAMIÓN]:[Nº CAMIÓN]],$C11,BDCORRECTIVAINF[[Fecha entrada]:[Fecha entrada]],"&gt;=" &amp;$M$2,BDCORRECTIVAINF[[Fecha Fin]:[Fecha Fin]],"&lt;="&amp;$M$3)&amp;" uds "&amp;BDCORRECTIVAINF[[#Headers],[4ª HOJAS D]]&amp;", ")</f>
        <v/>
      </c>
      <c r="AS11" s="467" t="str">
        <f>+IF(SUMIFS(BDCORRECTIVAINF[5ª HOJAS D],BDCORRECTIVAINF[[Nº CAMIÓN]:[Nº CAMIÓN]],$C11,BDCORRECTIVAINF[[Fecha entrada]:[Fecha entrada]],"&gt;=" &amp;$M$2,BDCORRECTIVAINF[[Fecha Fin]:[Fecha Fin]],"&lt;="&amp;$M$3)=0,"",SUMIFS(BDCORRECTIVAINF[5ª HOJAS D],BDCORRECTIVAINF[[Nº CAMIÓN]:[Nº CAMIÓN]],$C11,BDCORRECTIVAINF[[Fecha entrada]:[Fecha entrada]],"&gt;=" &amp;$M$2,BDCORRECTIVAINF[[Fecha Fin]:[Fecha Fin]],"&lt;="&amp;$M$3)&amp;" uds "&amp;BDCORRECTIVAINF[[#Headers],[5ª HOJAS D]]&amp;", ")</f>
        <v/>
      </c>
      <c r="AT11" s="467" t="str">
        <f>+IF(SUMIFS(BDCORRECTIVAINF[BRIDA D],BDCORRECTIVAINF[[Nº CAMIÓN]:[Nº CAMIÓN]],$C11,BDCORRECTIVAINF[[Fecha entrada]:[Fecha entrada]],"&gt;=" &amp;$M$2,BDCORRECTIVAINF[[Fecha Fin]:[Fecha Fin]],"&lt;="&amp;$M$3)=0,"",SUMIFS(BDCORRECTIVAINF[BRIDA D],BDCORRECTIVAINF[[Nº CAMIÓN]:[Nº CAMIÓN]],$C11,BDCORRECTIVAINF[[Fecha entrada]:[Fecha entrada]],"&gt;=" &amp;$M$2,BDCORRECTIVAINF[[Fecha Fin]:[Fecha Fin]],"&lt;="&amp;$M$3)&amp;" uds "&amp;BDCORRECTIVAINF[[#Headers],[BRIDA D]]&amp;", ")</f>
        <v/>
      </c>
      <c r="AU11" s="467" t="str">
        <f>+IF(SUMIFS(BDCORRECTIVAINF[BULÓN D],BDCORRECTIVAINF[[Nº CAMIÓN]:[Nº CAMIÓN]],$C11,BDCORRECTIVAINF[[Fecha entrada]:[Fecha entrada]],"&gt;=" &amp;$M$2,BDCORRECTIVAINF[[Fecha Fin]:[Fecha Fin]],"&lt;="&amp;$M$3)=0,"",SUMIFS(BDCORRECTIVAINF[BULÓN D],BDCORRECTIVAINF[[Nº CAMIÓN]:[Nº CAMIÓN]],$C11,BDCORRECTIVAINF[[Fecha entrada]:[Fecha entrada]],"&gt;=" &amp;$M$2,BDCORRECTIVAINF[[Fecha Fin]:[Fecha Fin]],"&lt;="&amp;$M$3)&amp;" uds "&amp;BDCORRECTIVAINF[[#Headers],[BULÓN D]]&amp;", ")</f>
        <v/>
      </c>
      <c r="AV11" s="467" t="str">
        <f>+IF(SUMIFS(BDCORRECTIVAINF[GEMELA D],BDCORRECTIVAINF[[Nº CAMIÓN]:[Nº CAMIÓN]],$C11,BDCORRECTIVAINF[[Fecha entrada]:[Fecha entrada]],"&gt;=" &amp;$M$2,BDCORRECTIVAINF[[Fecha Fin]:[Fecha Fin]],"&lt;="&amp;$M$3)=0,"",SUMIFS(BDCORRECTIVAINF[GEMELA D],BDCORRECTIVAINF[[Nº CAMIÓN]:[Nº CAMIÓN]],$C11,BDCORRECTIVAINF[[Fecha entrada]:[Fecha entrada]],"&gt;=" &amp;$M$2,BDCORRECTIVAINF[[Fecha Fin]:[Fecha Fin]],"&lt;="&amp;$M$3)&amp;" uds "&amp;BDCORRECTIVAINF[[#Headers],[GEMELA D]]&amp;", ")</f>
        <v/>
      </c>
      <c r="AW11" s="467" t="str">
        <f>+IF(SUMIFS(BDCORRECTIVAINF[BALLESTA ENTERA T],BDCORRECTIVAINF[[Nº CAMIÓN]:[Nº CAMIÓN]],$C11,BDCORRECTIVAINF[[Fecha entrada]:[Fecha entrada]],"&gt;=" &amp;$M$2,BDCORRECTIVAINF[[Fecha Fin]:[Fecha Fin]],"&lt;="&amp;$M$3)=0,"",SUMIFS(BDCORRECTIVAINF[BALLESTA ENTERA T],BDCORRECTIVAINF[[Nº CAMIÓN]:[Nº CAMIÓN]],$C11,BDCORRECTIVAINF[[Fecha entrada]:[Fecha entrada]],"&gt;=" &amp;$M$2,BDCORRECTIVAINF[[Fecha Fin]:[Fecha Fin]],"&lt;="&amp;$M$3)&amp;" uds "&amp;BDCORRECTIVAINF[[#Headers],[BALLESTA ENTERA T]]&amp;", ")</f>
        <v/>
      </c>
      <c r="AX11" s="467" t="str">
        <f>+IF(SUMIFS(BDCORRECTIVAINF[HOJA MAESTRA T],BDCORRECTIVAINF[[Nº CAMIÓN]:[Nº CAMIÓN]],$C11,BDCORRECTIVAINF[[Fecha entrada]:[Fecha entrada]],"&gt;=" &amp;$M$2,BDCORRECTIVAINF[[Fecha Fin]:[Fecha Fin]],"&lt;="&amp;$M$3)=0,"",SUMIFS(BDCORRECTIVAINF[HOJA MAESTRA T],BDCORRECTIVAINF[[Nº CAMIÓN]:[Nº CAMIÓN]],$C11,BDCORRECTIVAINF[[Fecha entrada]:[Fecha entrada]],"&gt;=" &amp;$M$2,BDCORRECTIVAINF[[Fecha Fin]:[Fecha Fin]],"&lt;="&amp;$M$3)&amp;" uds "&amp;BDCORRECTIVAINF[[#Headers],[HOJA MAESTRA T]]&amp;", ")</f>
        <v/>
      </c>
      <c r="AY11" s="467" t="str">
        <f>+IF(SUMIFS(BDCORRECTIVAINF[1ª HOJA T],BDCORRECTIVAINF[[Nº CAMIÓN]:[Nº CAMIÓN]],$C11,BDCORRECTIVAINF[[Fecha entrada]:[Fecha entrada]],"&gt;=" &amp;$M$2,BDCORRECTIVAINF[[Fecha Fin]:[Fecha Fin]],"&lt;="&amp;$M$3)=0,"",SUMIFS(BDCORRECTIVAINF[1ª HOJA T],BDCORRECTIVAINF[[Nº CAMIÓN]:[Nº CAMIÓN]],$C11,BDCORRECTIVAINF[[Fecha entrada]:[Fecha entrada]],"&gt;=" &amp;$M$2,BDCORRECTIVAINF[[Fecha Fin]:[Fecha Fin]],"&lt;="&amp;$M$3)&amp;" uds "&amp;BDCORRECTIVAINF[[#Headers],[1ª HOJA T]]&amp;", ")</f>
        <v/>
      </c>
      <c r="AZ11" s="467" t="str">
        <f>+IF(SUMIFS(BDCORRECTIVAINF[2ª HOJAS T],BDCORRECTIVAINF[[Nº CAMIÓN]:[Nº CAMIÓN]],$C11,BDCORRECTIVAINF[[Fecha entrada]:[Fecha entrada]],"&gt;=" &amp;$M$2,BDCORRECTIVAINF[[Fecha Fin]:[Fecha Fin]],"&lt;="&amp;$M$3)=0,"",SUMIFS(BDCORRECTIVAINF[2ª HOJAS T],BDCORRECTIVAINF[[Nº CAMIÓN]:[Nº CAMIÓN]],$C11,BDCORRECTIVAINF[[Fecha entrada]:[Fecha entrada]],"&gt;=" &amp;$M$2,BDCORRECTIVAINF[[Fecha Fin]:[Fecha Fin]],"&lt;="&amp;$M$3)&amp;" uds "&amp;BDCORRECTIVAINF[[#Headers],[2ª HOJAS T]]&amp;", ")</f>
        <v/>
      </c>
      <c r="BA11" s="467" t="str">
        <f>+IF(SUMIFS(BDCORRECTIVAINF[3ª HOJAS T],BDCORRECTIVAINF[[Nº CAMIÓN]:[Nº CAMIÓN]],$C11,BDCORRECTIVAINF[[Fecha entrada]:[Fecha entrada]],"&gt;=" &amp;$M$2,BDCORRECTIVAINF[[Fecha Fin]:[Fecha Fin]],"&lt;="&amp;$M$3)=0,"",SUMIFS(BDCORRECTIVAINF[3ª HOJAS T],BDCORRECTIVAINF[[Nº CAMIÓN]:[Nº CAMIÓN]],$C11,BDCORRECTIVAINF[[Fecha entrada]:[Fecha entrada]],"&gt;=" &amp;$M$2,BDCORRECTIVAINF[[Fecha Fin]:[Fecha Fin]],"&lt;="&amp;$M$3)&amp;" uds "&amp;BDCORRECTIVAINF[[#Headers],[3ª HOJAS T]]&amp;", ")</f>
        <v/>
      </c>
      <c r="BB11" s="467" t="str">
        <f>+IF(SUMIFS(BDCORRECTIVAINF[4ª HOJAS T],BDCORRECTIVAINF[[Nº CAMIÓN]:[Nº CAMIÓN]],$C11,BDCORRECTIVAINF[[Fecha entrada]:[Fecha entrada]],"&gt;=" &amp;$M$2,BDCORRECTIVAINF[[Fecha Fin]:[Fecha Fin]],"&lt;="&amp;$M$3)=0,"",SUMIFS(BDCORRECTIVAINF[4ª HOJAS T],BDCORRECTIVAINF[[Nº CAMIÓN]:[Nº CAMIÓN]],$C11,BDCORRECTIVAINF[[Fecha entrada]:[Fecha entrada]],"&gt;=" &amp;$M$2,BDCORRECTIVAINF[[Fecha Fin]:[Fecha Fin]],"&lt;="&amp;$M$3)&amp;" uds "&amp;BDCORRECTIVAINF[[#Headers],[4ª HOJAS T]]&amp;", ")</f>
        <v/>
      </c>
      <c r="BC11" s="467" t="str">
        <f>+IF(SUMIFS(BDCORRECTIVAINF[5ª HOJAS T],BDCORRECTIVAINF[[Nº CAMIÓN]:[Nº CAMIÓN]],$C11,BDCORRECTIVAINF[[Fecha entrada]:[Fecha entrada]],"&gt;=" &amp;$M$2,BDCORRECTIVAINF[[Fecha Fin]:[Fecha Fin]],"&lt;="&amp;$M$3)=0,"",SUMIFS(BDCORRECTIVAINF[5ª HOJAS T],BDCORRECTIVAINF[[Nº CAMIÓN]:[Nº CAMIÓN]],$C11,BDCORRECTIVAINF[[Fecha entrada]:[Fecha entrada]],"&gt;=" &amp;$M$2,BDCORRECTIVAINF[[Fecha Fin]:[Fecha Fin]],"&lt;="&amp;$M$3)&amp;" uds "&amp;BDCORRECTIVAINF[[#Headers],[5ª HOJAS T]]&amp;", ")</f>
        <v/>
      </c>
      <c r="BD11" s="467" t="str">
        <f>+IF(SUMIFS(BDCORRECTIVAINF[BRIDA T],BDCORRECTIVAINF[[Nº CAMIÓN]:[Nº CAMIÓN]],$C11,BDCORRECTIVAINF[[Fecha entrada]:[Fecha entrada]],"&gt;=" &amp;$M$2,BDCORRECTIVAINF[[Fecha Fin]:[Fecha Fin]],"&lt;="&amp;$M$3)=0,"",SUMIFS(BDCORRECTIVAINF[BRIDA T],BDCORRECTIVAINF[[Nº CAMIÓN]:[Nº CAMIÓN]],$C11,BDCORRECTIVAINF[[Fecha entrada]:[Fecha entrada]],"&gt;=" &amp;$M$2,BDCORRECTIVAINF[[Fecha Fin]:[Fecha Fin]],"&lt;="&amp;$M$3)&amp;" uds "&amp;BDCORRECTIVAINF[[#Headers],[BRIDA T]]&amp;", ")</f>
        <v/>
      </c>
      <c r="BE11" s="467" t="str">
        <f>+IF(SUMIFS(BDCORRECTIVAINF[BULÓN T],BDCORRECTIVAINF[[Nº CAMIÓN]:[Nº CAMIÓN]],$C11,BDCORRECTIVAINF[[Fecha entrada]:[Fecha entrada]],"&gt;=" &amp;$M$2,BDCORRECTIVAINF[[Fecha Fin]:[Fecha Fin]],"&lt;="&amp;$M$3)=0,"",SUMIFS(BDCORRECTIVAINF[BULÓN T],BDCORRECTIVAINF[[Nº CAMIÓN]:[Nº CAMIÓN]],$C11,BDCORRECTIVAINF[[Fecha entrada]:[Fecha entrada]],"&gt;=" &amp;$M$2,BDCORRECTIVAINF[[Fecha Fin]:[Fecha Fin]],"&lt;="&amp;$M$3)&amp;" uds "&amp;BDCORRECTIVAINF[[#Headers],[BULÓN T]]&amp;", ")</f>
        <v/>
      </c>
      <c r="BF11" s="467" t="str">
        <f>+IF(SUMIFS(BDCORRECTIVAINF[GEMELA T],BDCORRECTIVAINF[[Nº CAMIÓN]:[Nº CAMIÓN]],$C11,BDCORRECTIVAINF[[Fecha entrada]:[Fecha entrada]],"&gt;=" &amp;$M$2,BDCORRECTIVAINF[[Fecha Fin]:[Fecha Fin]],"&lt;="&amp;$M$3)=0,"",SUMIFS(BDCORRECTIVAINF[GEMELA T],BDCORRECTIVAINF[[Nº CAMIÓN]:[Nº CAMIÓN]],$C11,BDCORRECTIVAINF[[Fecha entrada]:[Fecha entrada]],"&gt;=" &amp;$M$2,BDCORRECTIVAINF[[Fecha Fin]:[Fecha Fin]],"&lt;="&amp;$M$3)&amp;" uds "&amp;BDCORRECTIVAINF[[#Headers],[GEMELA T]]&amp;", ")</f>
        <v/>
      </c>
      <c r="BG11" s="467" t="str">
        <f>+IF(SUMIFS(BDCORRECTIVAINF[CÁMARA 12R20],BDCORRECTIVAINF[[Nº CAMIÓN]:[Nº CAMIÓN]],$C11,BDCORRECTIVAINF[[Fecha entrada]:[Fecha entrada]],"&gt;=" &amp;$M$2,BDCORRECTIVAINF[[Fecha Fin]:[Fecha Fin]],"&lt;="&amp;$M$3)=0,"",SUMIFS(BDCORRECTIVAINF[CÁMARA 12R20],BDCORRECTIVAINF[[Nº CAMIÓN]:[Nº CAMIÓN]],$C11,BDCORRECTIVAINF[[Fecha entrada]:[Fecha entrada]],"&gt;=" &amp;$M$2,BDCORRECTIVAINF[[Fecha Fin]:[Fecha Fin]],"&lt;="&amp;$M$3)&amp;" uds "&amp;BDCORRECTIVAINF[[#Headers],[CÁMARA 12R20]]&amp;", ")</f>
        <v/>
      </c>
      <c r="BH11" s="467" t="str">
        <f>+IF(SUMIFS(BDCORRECTIVAINF[CÁMARA 12R24],BDCORRECTIVAINF[[Nº CAMIÓN]:[Nº CAMIÓN]],$C11,BDCORRECTIVAINF[[Fecha entrada]:[Fecha entrada]],"&gt;=" &amp;$M$2,BDCORRECTIVAINF[[Fecha Fin]:[Fecha Fin]],"&lt;="&amp;$M$3)=0,"",SUMIFS(BDCORRECTIVAINF[CÁMARA 12R24],BDCORRECTIVAINF[[Nº CAMIÓN]:[Nº CAMIÓN]],$C11,BDCORRECTIVAINF[[Fecha entrada]:[Fecha entrada]],"&gt;=" &amp;$M$2,BDCORRECTIVAINF[[Fecha Fin]:[Fecha Fin]],"&lt;="&amp;$M$3)&amp;" uds "&amp;BDCORRECTIVAINF[[#Headers],[CÁMARA 12R24]]&amp;", ")</f>
        <v/>
      </c>
      <c r="BI11" s="467" t="str">
        <f>+IF(SUMIFS(BDCORRECTIVAINF[NEUMÁTICO 12R20],BDCORRECTIVAINF[[Nº CAMIÓN]:[Nº CAMIÓN]],$C11,BDCORRECTIVAINF[[Fecha entrada]:[Fecha entrada]],"&gt;=" &amp;$M$2,BDCORRECTIVAINF[[Fecha Fin]:[Fecha Fin]],"&lt;="&amp;$M$3)=0,"",SUMIFS(BDCORRECTIVAINF[NEUMÁTICO 12R20],BDCORRECTIVAINF[[Nº CAMIÓN]:[Nº CAMIÓN]],$C11,BDCORRECTIVAINF[[Fecha entrada]:[Fecha entrada]],"&gt;=" &amp;$M$2,BDCORRECTIVAINF[[Fecha Fin]:[Fecha Fin]],"&lt;="&amp;$M$3)&amp;" uds "&amp;BDCORRECTIVAINF[[#Headers],[NEUMÁTICO 12R20]]&amp;", ")</f>
        <v xml:space="preserve">2 uds NEUMÁTICO 12R20, </v>
      </c>
      <c r="BJ11" s="467" t="str">
        <f>+IF(SUMIFS(BDCORRECTIVAINF[NEUMÁTICO 13/80 R22,5],BDCORRECTIVAINF[[Nº CAMIÓN]:[Nº CAMIÓN]],$C11,BDCORRECTIVAINF[[Fecha entrada]:[Fecha entrada]],"&gt;=" &amp;$M$2,BDCORRECTIVAINF[[Fecha Fin]:[Fecha Fin]],"&lt;="&amp;$M$3)=0,"",SUMIFS(BDCORRECTIVAINF[NEUMÁTICO 13/80 R22,5],BDCORRECTIVAINF[[Nº CAMIÓN]:[Nº CAMIÓN]],$C11,BDCORRECTIVAINF[[Fecha entrada]:[Fecha entrada]],"&gt;=" &amp;$M$2,BDCORRECTIVAINF[[Fecha Fin]:[Fecha Fin]],"&lt;="&amp;$M$3)&amp;" uds "&amp;BDCORRECTIVAINF[[#Headers],[NEUMÁTICO 13/80 R22,5]]&amp;", ")</f>
        <v/>
      </c>
      <c r="BK11" s="467" t="str">
        <f>+IF(SUMIFS(BDCORRECTIVAINF[[NEUMÁTICO 12R24 ]],BDCORRECTIVAINF[[Nº CAMIÓN]:[Nº CAMIÓN]],$C11,BDCORRECTIVAINF[[Fecha entrada]:[Fecha entrada]],"&gt;=" &amp;$M$2,BDCORRECTIVAINF[[Fecha Fin]:[Fecha Fin]],"&lt;="&amp;$M$3)=0,"",SUMIFS(BDCORRECTIVAINF[[NEUMÁTICO 12R24 ]],BDCORRECTIVAINF[[Nº CAMIÓN]:[Nº CAMIÓN]],$C11,BDCORRECTIVAINF[[Fecha entrada]:[Fecha entrada]],"&gt;=" &amp;$M$2,BDCORRECTIVAINF[[Fecha Fin]:[Fecha Fin]],"&lt;="&amp;$M$3)&amp;" uds "&amp;BDCORRECTIVAINF[[#Headers],[NEUMÁTICO 12R24 ]]&amp;", ")</f>
        <v/>
      </c>
      <c r="BL11" s="467" t="str">
        <f>+IF(SUMIFS(BDCORRECTIVAINF[NEUMÁTICO 295/80 R22,5],BDCORRECTIVAINF[[Nº CAMIÓN]:[Nº CAMIÓN]],$C11,BDCORRECTIVAINF[[Fecha entrada]:[Fecha entrada]],"&gt;=" &amp;$M$2,BDCORRECTIVAINF[[Fecha Fin]:[Fecha Fin]],"&lt;="&amp;$M$3)=0,"",SUMIFS(BDCORRECTIVAINF[NEUMÁTICO 295/80 R22,5],BDCORRECTIVAINF[[Nº CAMIÓN]:[Nº CAMIÓN]],$C11,BDCORRECTIVAINF[[Fecha entrada]:[Fecha entrada]],"&gt;=" &amp;$M$2,BDCORRECTIVAINF[[Fecha Fin]:[Fecha Fin]],"&lt;="&amp;$M$3)&amp;" uds "&amp;BDCORRECTIVAINF[[#Headers],[NEUMÁTICO 295/80 R22,5]]&amp;", ")</f>
        <v/>
      </c>
      <c r="BM11" s="467" t="str">
        <f>+IF(SUMIFS(BDCORRECTIVAINF[NEUMÁTICO 315/80R22.5],BDCORRECTIVAINF[[Nº CAMIÓN]:[Nº CAMIÓN]],$C11,BDCORRECTIVAINF[[Fecha entrada]:[Fecha entrada]],"&gt;=" &amp;$M$2,BDCORRECTIVAINF[[Fecha Fin]:[Fecha Fin]],"&lt;="&amp;$M$3)=0,"",SUMIFS(BDCORRECTIVAINF[NEUMÁTICO 315/80R22.5],BDCORRECTIVAINF[[Nº CAMIÓN]:[Nº CAMIÓN]],$C11,BDCORRECTIVAINF[[Fecha entrada]:[Fecha entrada]],"&gt;=" &amp;$M$2,BDCORRECTIVAINF[[Fecha Fin]:[Fecha Fin]],"&lt;="&amp;$M$3)&amp;" uds "&amp;BDCORRECTIVAINF[[#Headers],[NEUMÁTICO 315/80R22.5]]&amp;", ")</f>
        <v/>
      </c>
      <c r="BN11" s="467" t="str">
        <f>+IF(SUMIFS(BDCORRECTIVAINF[NEUMÁTICO 7.5R16 CON CAMARA  ],BDCORRECTIVAINF[[Nº CAMIÓN]:[Nº CAMIÓN]],$C11,BDCORRECTIVAINF[[Fecha entrada]:[Fecha entrada]],"&gt;=" &amp;$M$2,BDCORRECTIVAINF[[Fecha Fin]:[Fecha Fin]],"&lt;="&amp;$M$3)=0,"",SUMIFS(BDCORRECTIVAINF[NEUMÁTICO 7.5R16 CON CAMARA  ],BDCORRECTIVAINF[[Nº CAMIÓN]:[Nº CAMIÓN]],$C11,BDCORRECTIVAINF[[Fecha entrada]:[Fecha entrada]],"&gt;=" &amp;$M$2,BDCORRECTIVAINF[[Fecha Fin]:[Fecha Fin]],"&lt;="&amp;$M$3)&amp;" uds "&amp;BDCORRECTIVAINF[[#Headers],[NEUMÁTICO 7.5R16 CON CAMARA  ]]&amp;", ")</f>
        <v/>
      </c>
      <c r="BO11" s="467" t="str">
        <f>+IF(SUMIFS(BDCORRECTIVAINF[Parche],BDCORRECTIVAINF[[Nº CAMIÓN]:[Nº CAMIÓN]],$C11,BDCORRECTIVAINF[[Fecha entrada]:[Fecha entrada]],"&gt;=" &amp;$M$2,BDCORRECTIVAINF[[Fecha Fin]:[Fecha Fin]],"&lt;="&amp;$M$3)=0,"",SUMIFS(BDCORRECTIVAINF[Parche],BDCORRECTIVAINF[[Nº CAMIÓN]:[Nº CAMIÓN]],$C11,BDCORRECTIVAINF[[Fecha entrada]:[Fecha entrada]],"&gt;=" &amp;$M$2,BDCORRECTIVAINF[[Fecha Fin]:[Fecha Fin]],"&lt;="&amp;$M$3)&amp;" uds "&amp;BDCORRECTIVAINF[[#Headers],[Parche]]&amp;", ")</f>
        <v xml:space="preserve">1 uds Parche, </v>
      </c>
      <c r="BP11" s="467" t="str">
        <f>+IF(SUMIFS(BDCORRECTIVAINF[Pasta],BDCORRECTIVAINF[[Nº CAMIÓN]:[Nº CAMIÓN]],$C11,BDCORRECTIVAINF[[Fecha entrada]:[Fecha entrada]],"&gt;=" &amp;$M$2,BDCORRECTIVAINF[[Fecha Fin]:[Fecha Fin]],"&lt;="&amp;$M$3)=0,"",SUMIFS(BDCORRECTIVAINF[Pasta],BDCORRECTIVAINF[[Nº CAMIÓN]:[Nº CAMIÓN]],$C11,BDCORRECTIVAINF[[Fecha entrada]:[Fecha entrada]],"&gt;=" &amp;$M$2,BDCORRECTIVAINF[[Fecha Fin]:[Fecha Fin]],"&lt;="&amp;$M$3)&amp;" uds "&amp;BDCORRECTIVAINF[[#Headers],[Pasta]]&amp;", ")</f>
        <v xml:space="preserve">1 uds Pasta, </v>
      </c>
      <c r="BQ11" s="467" t="str">
        <f>+IF(SUMIFS(BDCORRECTIVAINF[BATERIA 12V 100AH],BDCORRECTIVAINF[[Nº CAMIÓN]:[Nº CAMIÓN]],$C11,BDCORRECTIVAINF[[Fecha entrada]:[Fecha entrada]],"&gt;=" &amp;$M$2,BDCORRECTIVAINF[[Fecha Fin]:[Fecha Fin]],"&lt;="&amp;$M$3)=0,"",SUMIFS(BDCORRECTIVAINF[BATERIA 12V 100AH],BDCORRECTIVAINF[[Nº CAMIÓN]:[Nº CAMIÓN]],$C11,BDCORRECTIVAINF[[Fecha entrada]:[Fecha entrada]],"&gt;=" &amp;$M$2,BDCORRECTIVAINF[[Fecha Fin]:[Fecha Fin]],"&lt;="&amp;$M$3)&amp;" uds "&amp;BDCORRECTIVAINF[[#Headers],[BATERIA 12V 100AH]]&amp;", ")</f>
        <v/>
      </c>
      <c r="BR11" s="467" t="str">
        <f>+IF(SUMIFS(BDCORRECTIVAINF[BATERIA 12V 120AH],BDCORRECTIVAINF[[Nº CAMIÓN]:[Nº CAMIÓN]],$C11,BDCORRECTIVAINF[[Fecha entrada]:[Fecha entrada]],"&gt;=" &amp;$M$2,BDCORRECTIVAINF[[Fecha Fin]:[Fecha Fin]],"&lt;="&amp;$M$3)=0,"",SUMIFS(BDCORRECTIVAINF[BATERIA 12V 120AH],BDCORRECTIVAINF[[Nº CAMIÓN]:[Nº CAMIÓN]],$C11,BDCORRECTIVAINF[[Fecha entrada]:[Fecha entrada]],"&gt;=" &amp;$M$2,BDCORRECTIVAINF[[Fecha Fin]:[Fecha Fin]],"&lt;="&amp;$M$3)&amp;" uds "&amp;BDCORRECTIVAINF[[#Headers],[BATERIA 12V 120AH]]&amp;", ")</f>
        <v/>
      </c>
      <c r="BS11" s="467" t="str">
        <f>+IF(SUMIFS(BDCORRECTIVAINF[[BATERIA 12V 70AH ]],BDCORRECTIVAINF[[Nº CAMIÓN]:[Nº CAMIÓN]],$C11,BDCORRECTIVAINF[[Fecha entrada]:[Fecha entrada]],"&gt;=" &amp;$M$2,BDCORRECTIVAINF[[Fecha Fin]:[Fecha Fin]],"&lt;="&amp;$M$3)=0,"",SUMIFS(BDCORRECTIVAINF[[BATERIA 12V 70AH ]],BDCORRECTIVAINF[[Nº CAMIÓN]:[Nº CAMIÓN]],$C11,BDCORRECTIVAINF[[Fecha entrada]:[Fecha entrada]],"&gt;=" &amp;$M$2,BDCORRECTIVAINF[[Fecha Fin]:[Fecha Fin]],"&lt;="&amp;$M$3)&amp;" uds "&amp;BDCORRECTIVAINF[[#Headers],[BATERIA 12V 70AH ]]&amp;", ")</f>
        <v/>
      </c>
      <c r="BT11" s="467" t="str">
        <f>+IF(SUMIFS(BDCORRECTIVAINF[[BATERIA 12V 77AH ]],BDCORRECTIVAINF[[Nº CAMIÓN]:[Nº CAMIÓN]],$C11,BDCORRECTIVAINF[[Fecha entrada]:[Fecha entrada]],"&gt;=" &amp;$M$2,BDCORRECTIVAINF[[Fecha Fin]:[Fecha Fin]],"&lt;="&amp;$M$3)=0,"",SUMIFS(BDCORRECTIVAINF[[BATERIA 12V 77AH ]],BDCORRECTIVAINF[[Nº CAMIÓN]:[Nº CAMIÓN]],$C11,BDCORRECTIVAINF[[Fecha entrada]:[Fecha entrada]],"&gt;=" &amp;$M$2,BDCORRECTIVAINF[[Fecha Fin]:[Fecha Fin]],"&lt;="&amp;$M$3)&amp;" uds "&amp;BDCORRECTIVAINF[[#Headers],[BATERIA 12V 77AH ]]&amp;", ")</f>
        <v/>
      </c>
      <c r="BU11" s="467" t="str">
        <f>+IF(SUMIFS(BDCORRECTIVAINF[Manguera amarilla 60D],BDCORRECTIVAINF[[Nº CAMIÓN]:[Nº CAMIÓN]],$C11,BDCORRECTIVAINF[[Fecha entrada]:[Fecha entrada]],"&gt;=" &amp;$M$2,BDCORRECTIVAINF[[Fecha Fin]:[Fecha Fin]],"&lt;="&amp;$M$3)=0,"",SUMIFS(BDCORRECTIVAINF[Manguera amarilla 60D],BDCORRECTIVAINF[[Nº CAMIÓN]:[Nº CAMIÓN]],$C11,BDCORRECTIVAINF[[Fecha entrada]:[Fecha entrada]],"&gt;=" &amp;$M$2,BDCORRECTIVAINF[[Fecha Fin]:[Fecha Fin]],"&lt;="&amp;$M$3)&amp;" m "&amp;BDCORRECTIVAINF[[#Headers],[Manguera amarilla 60D]]&amp;", ")</f>
        <v/>
      </c>
      <c r="BV11" s="467" t="str">
        <f>+IF(SUMIFS(BDCORRECTIVAINF[Manguera amarilla 80D],BDCORRECTIVAINF[[Nº CAMIÓN]:[Nº CAMIÓN]],$C11,BDCORRECTIVAINF[[Fecha entrada]:[Fecha entrada]],"&gt;=" &amp;$M$2,BDCORRECTIVAINF[[Fecha Fin]:[Fecha Fin]],"&lt;="&amp;$M$3)=0,"",SUMIFS(BDCORRECTIVAINF[Manguera amarilla 80D],BDCORRECTIVAINF[[Nº CAMIÓN]:[Nº CAMIÓN]],$C11,BDCORRECTIVAINF[[Fecha entrada]:[Fecha entrada]],"&gt;=" &amp;$M$2,BDCORRECTIVAINF[[Fecha Fin]:[Fecha Fin]],"&lt;="&amp;$M$3)&amp;" m "&amp;BDCORRECTIVAINF[[#Headers],[Manguera amarilla 80D]]&amp;", ")</f>
        <v/>
      </c>
      <c r="BW11" s="467" t="str">
        <f>+IF(SUMIFS(BDCORRECTIVAINF[Manguera azul 60D],BDCORRECTIVAINF[[Nº CAMIÓN]:[Nº CAMIÓN]],$C11,BDCORRECTIVAINF[[Fecha entrada]:[Fecha entrada]],"&gt;=" &amp;$M$2,BDCORRECTIVAINF[[Fecha Fin]:[Fecha Fin]],"&lt;="&amp;$M$3)=0,"",SUMIFS(BDCORRECTIVAINF[Manguera azul 60D],BDCORRECTIVAINF[[Nº CAMIÓN]:[Nº CAMIÓN]],$C11,BDCORRECTIVAINF[[Fecha entrada]:[Fecha entrada]],"&gt;=" &amp;$M$2,BDCORRECTIVAINF[[Fecha Fin]:[Fecha Fin]],"&lt;="&amp;$M$3)&amp;" m "&amp;BDCORRECTIVAINF[[#Headers],[Manguera azul 60D]]&amp;", ")</f>
        <v/>
      </c>
      <c r="BX11" s="467" t="str">
        <f>+IF(SUMIFS(BDCORRECTIVAINF[Manguera azul 80D],BDCORRECTIVAINF[[Nº CAMIÓN]:[Nº CAMIÓN]],$C11,BDCORRECTIVAINF[[Fecha entrada]:[Fecha entrada]],"&gt;=" &amp;$M$2,BDCORRECTIVAINF[[Fecha Fin]:[Fecha Fin]],"&lt;="&amp;$M$3)=0,"",SUMIFS(BDCORRECTIVAINF[Manguera azul 80D],BDCORRECTIVAINF[[Nº CAMIÓN]:[Nº CAMIÓN]],$C11,BDCORRECTIVAINF[[Fecha entrada]:[Fecha entrada]],"&gt;=" &amp;$M$2,BDCORRECTIVAINF[[Fecha Fin]:[Fecha Fin]],"&lt;="&amp;$M$3)&amp;" m "&amp;BDCORRECTIVAINF[[#Headers],[Manguera azul 80D]]&amp;", ")</f>
        <v xml:space="preserve">5 m Manguera azul 80D, </v>
      </c>
      <c r="BY11" s="467" t="str">
        <f>+IF(SUMIFS(BDCORRECTIVAINF[Bomba Embrague],BDCORRECTIVAINF[[Nº CAMIÓN]:[Nº CAMIÓN]],$C11,BDCORRECTIVAINF[[Fecha entrada]:[Fecha entrada]],"&gt;=" &amp;$M$2,BDCORRECTIVAINF[[Fecha Fin]:[Fecha Fin]],"&lt;="&amp;$M$3)=0,"",SUMIFS(BDCORRECTIVAINF[Bomba Embrague],BDCORRECTIVAINF[[Nº CAMIÓN]:[Nº CAMIÓN]],$C11,BDCORRECTIVAINF[[Fecha entrada]:[Fecha entrada]],"&gt;=" &amp;$M$2,BDCORRECTIVAINF[[Fecha Fin]:[Fecha Fin]],"&lt;="&amp;$M$3)&amp;" uds "&amp;BDCORRECTIVAINF[[#Headers],[Bomba Embrague]]&amp;", ")</f>
        <v/>
      </c>
      <c r="BZ11" s="467" t="str">
        <f>+IF(SUMIFS(BDCORRECTIVAINF[Compresor],BDCORRECTIVAINF[[Nº CAMIÓN]:[Nº CAMIÓN]],$C11,BDCORRECTIVAINF[[Fecha entrada]:[Fecha entrada]],"&gt;=" &amp;$M$2,BDCORRECTIVAINF[[Fecha Fin]:[Fecha Fin]],"&lt;="&amp;$M$3)=0,"",SUMIFS(BDCORRECTIVAINF[Compresor],BDCORRECTIVAINF[[Nº CAMIÓN]:[Nº CAMIÓN]],$C11,BDCORRECTIVAINF[[Fecha entrada]:[Fecha entrada]],"&gt;=" &amp;$M$2,BDCORRECTIVAINF[[Fecha Fin]:[Fecha Fin]],"&lt;="&amp;$M$3)&amp;" uds "&amp;BDCORRECTIVAINF[[#Headers],[Compresor]]&amp;", ")</f>
        <v/>
      </c>
      <c r="CA11" s="467" t="str">
        <f>+IF(SUMIFS(BDCORRECTIVAINF[Disco Embrague],BDCORRECTIVAINF[[Nº CAMIÓN]:[Nº CAMIÓN]],$C11,BDCORRECTIVAINF[[Fecha entrada]:[Fecha entrada]],"&gt;=" &amp;$M$2,BDCORRECTIVAINF[[Fecha Fin]:[Fecha Fin]],"&lt;="&amp;$M$3)=0,"",SUMIFS(BDCORRECTIVAINF[Disco Embrague],BDCORRECTIVAINF[[Nº CAMIÓN]:[Nº CAMIÓN]],$C11,BDCORRECTIVAINF[[Fecha entrada]:[Fecha entrada]],"&gt;=" &amp;$M$2,BDCORRECTIVAINF[[Fecha Fin]:[Fecha Fin]],"&lt;="&amp;$M$3)&amp;" uds "&amp;BDCORRECTIVAINF[[#Headers],[Disco Embrague]]&amp;", ")</f>
        <v/>
      </c>
      <c r="CB11" s="467" t="str">
        <f>+IF(SUMIFS(BDCORRECTIVAINF[Empalme],BDCORRECTIVAINF[[Nº CAMIÓN]:[Nº CAMIÓN]],$C11,BDCORRECTIVAINF[[Fecha entrada]:[Fecha entrada]],"&gt;=" &amp;$M$2,BDCORRECTIVAINF[[Fecha Fin]:[Fecha Fin]],"&lt;="&amp;$M$3)=0,"",SUMIFS(BDCORRECTIVAINF[Empalme],BDCORRECTIVAINF[[Nº CAMIÓN]:[Nº CAMIÓN]],$C11,BDCORRECTIVAINF[[Fecha entrada]:[Fecha entrada]],"&gt;=" &amp;$M$2,BDCORRECTIVAINF[[Fecha Fin]:[Fecha Fin]],"&lt;="&amp;$M$3)&amp;" uds "&amp;BDCORRECTIVAINF[[#Headers],[Empalme]]&amp;", ")</f>
        <v/>
      </c>
      <c r="CC11" s="467" t="str">
        <f>+IF(SUMIFS(BDCORRECTIVAINF[Filtro Secador],BDCORRECTIVAINF[[Nº CAMIÓN]:[Nº CAMIÓN]],$C11,BDCORRECTIVAINF[[Fecha entrada]:[Fecha entrada]],"&gt;=" &amp;$M$2,BDCORRECTIVAINF[[Fecha Fin]:[Fecha Fin]],"&lt;="&amp;$M$3)=0,"",SUMIFS(BDCORRECTIVAINF[Filtro Secador],BDCORRECTIVAINF[[Nº CAMIÓN]:[Nº CAMIÓN]],$C11,BDCORRECTIVAINF[[Fecha entrada]:[Fecha entrada]],"&gt;=" &amp;$M$2,BDCORRECTIVAINF[[Fecha Fin]:[Fecha Fin]],"&lt;="&amp;$M$3)&amp;" uds "&amp;BDCORRECTIVAINF[[#Headers],[Filtro Secador]]&amp;", ")</f>
        <v/>
      </c>
      <c r="CD11" s="467" t="str">
        <f>+IF(SUMIFS(BDCORRECTIVAINF[Pulmon Freno],BDCORRECTIVAINF[[Nº CAMIÓN]:[Nº CAMIÓN]],$C11,BDCORRECTIVAINF[[Fecha entrada]:[Fecha entrada]],"&gt;=" &amp;$M$2,BDCORRECTIVAINF[[Fecha Fin]:[Fecha Fin]],"&lt;="&amp;$M$3)=0,"",SUMIFS(BDCORRECTIVAINF[Pulmon Freno],BDCORRECTIVAINF[[Nº CAMIÓN]:[Nº CAMIÓN]],$C11,BDCORRECTIVAINF[[Fecha entrada]:[Fecha entrada]],"&gt;=" &amp;$M$2,BDCORRECTIVAINF[[Fecha Fin]:[Fecha Fin]],"&lt;="&amp;$M$3)&amp;" uds "&amp;BDCORRECTIVAINF[[#Headers],[Pulmon Freno]]&amp;", ")</f>
        <v/>
      </c>
      <c r="CE11" s="467" t="str">
        <f>+IF(SUMIFS(BDCORRECTIVAINF[Servoembrague],BDCORRECTIVAINF[[Nº CAMIÓN]:[Nº CAMIÓN]],$C11,BDCORRECTIVAINF[[Fecha entrada]:[Fecha entrada]],"&gt;=" &amp;$M$2,BDCORRECTIVAINF[[Fecha Fin]:[Fecha Fin]],"&lt;="&amp;$M$3)=0,"",SUMIFS(BDCORRECTIVAINF[Servoembrague],BDCORRECTIVAINF[[Nº CAMIÓN]:[Nº CAMIÓN]],$C11,BDCORRECTIVAINF[[Fecha entrada]:[Fecha entrada]],"&gt;=" &amp;$M$2,BDCORRECTIVAINF[[Fecha Fin]:[Fecha Fin]],"&lt;="&amp;$M$3)&amp;" uds "&amp;BDCORRECTIVAINF[[#Headers],[Servoembrague]]&amp;", ")</f>
        <v/>
      </c>
      <c r="CF11" s="467" t="str">
        <f>+IF(SUMIFS(BDCORRECTIVAINF[Tubo Hidraulico],BDCORRECTIVAINF[[Nº CAMIÓN]:[Nº CAMIÓN]],$C11,BDCORRECTIVAINF[[Fecha entrada]:[Fecha entrada]],"&gt;=" &amp;$M$2,BDCORRECTIVAINF[[Fecha Fin]:[Fecha Fin]],"&lt;="&amp;$M$3)=0,"",SUMIFS(BDCORRECTIVAINF[Tubo Hidraulico],BDCORRECTIVAINF[[Nº CAMIÓN]:[Nº CAMIÓN]],$C11,BDCORRECTIVAINF[[Fecha entrada]:[Fecha entrada]],"&gt;=" &amp;$M$2,BDCORRECTIVAINF[[Fecha Fin]:[Fecha Fin]],"&lt;="&amp;$M$3)&amp;" uds "&amp;BDCORRECTIVAINF[[#Headers],[Tubo Hidraulico]]&amp;", ")</f>
        <v/>
      </c>
      <c r="CG11" s="467" t="str">
        <f>+IF(SUMIFS(BDCORRECTIVAINF[Valvula 4 vias],BDCORRECTIVAINF[[Nº CAMIÓN]:[Nº CAMIÓN]],$C11,BDCORRECTIVAINF[[Fecha entrada]:[Fecha entrada]],"&gt;=" &amp;$M$2,BDCORRECTIVAINF[[Fecha Fin]:[Fecha Fin]],"&lt;="&amp;$M$3)=0,"",SUMIFS(BDCORRECTIVAINF[Valvula 4 vias],BDCORRECTIVAINF[[Nº CAMIÓN]:[Nº CAMIÓN]],$C11,BDCORRECTIVAINF[[Fecha entrada]:[Fecha entrada]],"&gt;=" &amp;$M$2,BDCORRECTIVAINF[[Fecha Fin]:[Fecha Fin]],"&lt;="&amp;$M$3)&amp;" uds "&amp;BDCORRECTIVAINF[[#Headers],[Valvula 4 vias]]&amp;", ")</f>
        <v/>
      </c>
      <c r="CH11" s="467" t="str">
        <f>+IF(SUMIFS(BDCORRECTIVAINF[Valvula Freno],BDCORRECTIVAINF[[Nº CAMIÓN]:[Nº CAMIÓN]],$C11,BDCORRECTIVAINF[[Fecha entrada]:[Fecha entrada]],"&gt;=" &amp;$M$2,BDCORRECTIVAINF[[Fecha Fin]:[Fecha Fin]],"&lt;="&amp;$M$3)=0,"",SUMIFS(BDCORRECTIVAINF[Valvula Freno],BDCORRECTIVAINF[[Nº CAMIÓN]:[Nº CAMIÓN]],$C11,BDCORRECTIVAINF[[Fecha entrada]:[Fecha entrada]],"&gt;=" &amp;$M$2,BDCORRECTIVAINF[[Fecha Fin]:[Fecha Fin]],"&lt;="&amp;$M$3)&amp;" uds "&amp;BDCORRECTIVAINF[[#Headers],[Valvula Freno]]&amp;", ")</f>
        <v/>
      </c>
      <c r="CI11" s="467" t="str">
        <f>+IF(SUMIFS(BDCORRECTIVAINF[Valvula Secadora],BDCORRECTIVAINF[[Nº CAMIÓN]:[Nº CAMIÓN]],$C11,BDCORRECTIVAINF[[Fecha entrada]:[Fecha entrada]],"&gt;=" &amp;$M$2,BDCORRECTIVAINF[[Fecha Fin]:[Fecha Fin]],"&lt;="&amp;$M$3)=0,"",SUMIFS(BDCORRECTIVAINF[Valvula Secadora],BDCORRECTIVAINF[[Nº CAMIÓN]:[Nº CAMIÓN]],$C11,BDCORRECTIVAINF[[Fecha entrada]:[Fecha entrada]],"&gt;=" &amp;$M$2,BDCORRECTIVAINF[[Fecha Fin]:[Fecha Fin]],"&lt;="&amp;$M$3)&amp;" uds "&amp;BDCORRECTIVAINF[[#Headers],[Valvula Secadora]]&amp;", ")</f>
        <v/>
      </c>
      <c r="CJ11" s="467" t="str">
        <f>+IF(SUMIFS(BDCORRECTIVAINF[Correas],BDCORRECTIVAINF[[Nº CAMIÓN]:[Nº CAMIÓN]],$C11,BDCORRECTIVAINF[[Fecha entrada]:[Fecha entrada]],"&gt;=" &amp;$M$2,BDCORRECTIVAINF[[Fecha Fin]:[Fecha Fin]],"&lt;="&amp;$M$3)=0,"",SUMIFS(BDCORRECTIVAINF[Correas],BDCORRECTIVAINF[[Nº CAMIÓN]:[Nº CAMIÓN]],$C11,BDCORRECTIVAINF[[Fecha entrada]:[Fecha entrada]],"&gt;=" &amp;$M$2,BDCORRECTIVAINF[[Fecha Fin]:[Fecha Fin]],"&lt;="&amp;$M$3)&amp;" uds "&amp;BDCORRECTIVAINF[[#Headers],[Correas]]&amp;", ")</f>
        <v/>
      </c>
    </row>
    <row r="12" spans="1:93" ht="18.75" x14ac:dyDescent="0.2">
      <c r="A12" s="571"/>
      <c r="B12" s="221" t="s">
        <v>867</v>
      </c>
      <c r="C12" s="289" t="s">
        <v>53</v>
      </c>
      <c r="D12" s="290">
        <v>614204</v>
      </c>
      <c r="E12" s="41">
        <f>+SUMIFS(BDCORRECTIVA[Chasis],BDCORRECTIVA[[Nº CAMIÓN]:[Nº CAMIÓN]],$C12,BDCORRECTIVA[[Fecha entrada]:[Fecha entrada]],"&gt;=" &amp;$M$2,BDCORRECTIVA[[Fecha Fin]:[Fecha Fin]],"&lt;="&amp;$M$3)</f>
        <v>0</v>
      </c>
      <c r="F12" s="41">
        <f>+SUMIFS(BDCORRECTIVA[Carrocería],BDCORRECTIVA[[Nº CAMIÓN]:[Nº CAMIÓN]],$C12,BDCORRECTIVA[[Fecha entrada]:[Fecha entrada]],"&gt;=" &amp;$M$2,BDCORRECTIVA[[Fecha Fin]:[Fecha Fin]],"&lt;="&amp;$M$3)</f>
        <v>1</v>
      </c>
      <c r="G12" s="41">
        <f>+SUMIFS(BDCORRECTIVA[Ruedas],BDCORRECTIVA[[Nº CAMIÓN]:[Nº CAMIÓN]],$C12,BDCORRECTIVA[[Fecha entrada]:[Fecha entrada]],"&gt;=" &amp;$M$2,BDCORRECTIVA[[Fecha Fin]:[Fecha Fin]],"&lt;="&amp;$M$3)</f>
        <v>0</v>
      </c>
      <c r="H12" s="41">
        <f>+SUMIFS(BDCORRECTIVA[Mecanica],BDCORRECTIVA[[Nº CAMIÓN]:[Nº CAMIÓN]],$C12,BDCORRECTIVA[[Fecha entrada]:[Fecha entrada]],"&gt;=" &amp;$M$2,BDCORRECTIVA[[Fecha Fin]:[Fecha Fin]],"&lt;="&amp;$M$3)</f>
        <v>6</v>
      </c>
      <c r="I12" s="41">
        <f>+SUMIFS(BDCORRECTIVA[Elec, vehiculos],BDCORRECTIVA[[Nº CAMIÓN]:[Nº CAMIÓN]],$C12,BDCORRECTIVA[[Fecha entrada]:[Fecha entrada]],"&gt;=" &amp;$M$2,BDCORRECTIVA[[Fecha Fin]:[Fecha Fin]],"&lt;="&amp;$M$3)</f>
        <v>0</v>
      </c>
      <c r="J12" s="41">
        <f t="shared" si="1"/>
        <v>7</v>
      </c>
      <c r="K12" s="41" t="str">
        <f>+IF(COUNTIFS(BDCORRECTIVA[Tall/Rep],AUSERD,BDCORRECTIVA[Nº CAMIÓN],$C12,BDCORRECTIVA[[Fecha entrada]:[Fecha entrada]],"&gt;=" &amp;$M$2,BDCORRECTIVA[[Fecha Fin]:[Fecha Fin]],"&lt;="&amp;$M$3)=0,"",COUNTIFS(BDCORRECTIVA[Tall/Rep],AUSERD,BDCORRECTIVA[Nº CAMIÓN],$C12,BDCORRECTIVA[[Fecha entrada]:[Fecha entrada]],"&gt;=" &amp;$M$2,BDCORRECTIVA[[Fecha Fin]:[Fecha Fin]],"&lt;="&amp;$M$3)&amp;" "&amp;AUSERD&amp;", ")&amp;IF(COUNTIFS(BDCORRECTIVA[Tall/Rep],AAIUN,BDCORRECTIVA[Nº CAMIÓN],$C12,BDCORRECTIVA[[Fecha entrada]:[Fecha entrada]],"&gt;=" &amp;$M$2,BDCORRECTIVA[[Fecha Fin]:[Fecha Fin]],"&lt;="&amp;$M$3)=0,"",COUNTIFS(BDCORRECTIVA[Tall/Rep],AAIUN,BDCORRECTIVA[Nº CAMIÓN],$C12,BDCORRECTIVA[[Fecha entrada]:[Fecha entrada]],"&gt;=" &amp;$M$2,BDCORRECTIVA[[Fecha Fin]:[Fecha Fin]],"&lt;="&amp;$M$3)&amp;" "&amp;AAIUN&amp;", ")&amp;IF(COUNTIFS(BDCORRECTIVA[Tall/Rep],BOUJDUR,BDCORRECTIVA[Nº CAMIÓN],$C12,BDCORRECTIVA[[Fecha entrada]:[Fecha entrada]],"&gt;=" &amp;$M$2,BDCORRECTIVA[[Fecha Fin]:[Fecha Fin]],"&lt;="&amp;$M$3)=0,"",COUNTIFS(BDCORRECTIVA[Tall/Rep],BOUJDUR,BDCORRECTIVA[Nº CAMIÓN],$C12,BDCORRECTIVA[[Fecha entrada]:[Fecha entrada]],"&gt;=" &amp;$M$2,BDCORRECTIVA[[Fecha Fin]:[Fecha Fin]],"&lt;="&amp;$M$3)&amp;" "&amp;BOUJDUR&amp;", ")&amp;IF(COUNTIFS(BDCORRECTIVA[Tall/Rep],ATC,BDCORRECTIVA[Nº CAMIÓN],$C12,BDCORRECTIVA[[Fecha entrada]:[Fecha entrada]],"&gt;=" &amp;$M$2,BDCORRECTIVA[[Fecha Fin]:[Fecha Fin]],"&lt;="&amp;$M$3)=0,"",COUNTIFS(BDCORRECTIVA[Tall/Rep],ATC,BDCORRECTIVA[Nº CAMIÓN],$C12,BDCORRECTIVA[[Fecha entrada]:[Fecha entrada]],"&gt;=" &amp;$M$2,BDCORRECTIVA[[Fecha Fin]:[Fecha Fin]],"&lt;="&amp;$M$3)&amp;" "&amp;ATC&amp;", ")&amp;IF(COUNTIFS(BDCORRECTIVA[Tall/Rep],SMARA,BDCORRECTIVA[Nº CAMIÓN],$C12,BDCORRECTIVA[[Fecha entrada]:[Fecha entrada]],"&gt;=" &amp;$M$2,BDCORRECTIVA[[Fecha Fin]:[Fecha Fin]],"&lt;="&amp;$M$3)=0,"",COUNTIFS(BDCORRECTIVA[Tall/Rep],SMARA,BDCORRECTIVA[Nº CAMIÓN],$C12,BDCORRECTIVA[[Fecha entrada]:[Fecha entrada]],"&gt;=" &amp;$M$2,BDCORRECTIVA[[Fecha Fin]:[Fecha Fin]],"&lt;="&amp;$M$3)&amp;" "&amp;SMARA&amp;", ")&amp;IF(COUNTIFS(BDCORRECTIVA[Tall/Rep],DAJLA,BDCORRECTIVA[Nº CAMIÓN],$C12,BDCORRECTIVA[[Fecha entrada]:[Fecha entrada]],"&gt;=" &amp;$M$2,BDCORRECTIVA[[Fecha Fin]:[Fecha Fin]],"&lt;="&amp;$M$3)=0,"",COUNTIFS(BDCORRECTIVA[Tall/Rep],DAJLA,BDCORRECTIVA[Nº CAMIÓN],$C12,BDCORRECTIVA[[Fecha entrada]:[Fecha entrada]],"&gt;=" &amp;$M$2,BDCORRECTIVA[[Fecha Fin]:[Fecha Fin]],"&lt;="&amp;$M$3)&amp;" "&amp;DAJLA&amp;", ")&amp;IF(COUNTIFS(BDCORRECTIVA[Tall/Rep],TRANSPORT,BDCORRECTIVA[Nº CAMIÓN],$C12,BDCORRECTIVA[[Fecha entrada]:[Fecha entrada]],"&gt;=" &amp;$M$2,BDCORRECTIVA[[Fecha Fin]:[Fecha Fin]],"&lt;="&amp;$M$3)=0,"",COUNTIFS(BDCORRECTIVA[Tall/Rep],TRANSPORT,BDCORRECTIVA[Nº CAMIÓN],$C12,BDCORRECTIVA[[Fecha entrada]:[Fecha entrada]],"&gt;=" &amp;$M$2,BDCORRECTIVA[[Fecha Fin]:[Fecha Fin]],"&lt;="&amp;$M$3)&amp;" "&amp;TRANSPORT&amp;", ")</f>
        <v xml:space="preserve">5 TR BOUJDUR, 2 ATC RABUNI, </v>
      </c>
      <c r="L12" s="518" t="str">
        <f t="shared" si="0"/>
        <v xml:space="preserve">2 uds Cables palanca, 1 uds BALLESTA ENTERA D, </v>
      </c>
      <c r="M12" s="471">
        <f>+IF(SUMIFS(BDCORRECTIVAINF[Coste TOTAL],BDCORRECTIVAINF[[Nº CAMIÓN]:[Nº CAMIÓN]],$C12,BDCORRECTIVAINF[[Fecha entrada]:[Fecha entrada]],"&gt;=" &amp;$M$2,BDCORRECTIVAINF[[Fecha Fin]:[Fecha Fin]],"&lt;="&amp;$M$3)=0,"",SUMIFS(BDCORRECTIVAINF[Coste TOTAL],BDCORRECTIVAINF[[Nº CAMIÓN]:[Nº CAMIÓN]],$C12,BDCORRECTIVAINF[[Fecha entrada]:[Fecha entrada]],"&gt;=" &amp;$M$2,BDCORRECTIVAINF[[Fecha Fin]:[Fecha Fin]],"&lt;="&amp;$M$3))</f>
        <v>117000</v>
      </c>
      <c r="N12" s="209"/>
      <c r="P12" s="49"/>
      <c r="Q12" s="44"/>
      <c r="R12" s="44"/>
      <c r="S12" s="44"/>
      <c r="T12" s="44"/>
      <c r="U12" s="44"/>
      <c r="V12" s="44"/>
      <c r="W12" s="44"/>
      <c r="AF12" s="467" t="str">
        <f>+IF(SUMIFS(BDCORRECTIVAINF[Amortiguador],BDCORRECTIVAINF[[Nº CAMIÓN]:[Nº CAMIÓN]],$C12,BDCORRECTIVAINF[[Fecha entrada]:[Fecha entrada]],"&gt;=" &amp;$M$2,BDCORRECTIVAINF[[Fecha Fin]:[Fecha Fin]],"&lt;="&amp;$M$3)=0,"",SUMIFS(BDCORRECTIVAINF[Amortiguador],BDCORRECTIVAINF[[Nº CAMIÓN]:[Nº CAMIÓN]],$C12,BDCORRECTIVAINF[[Fecha entrada]:[Fecha entrada]],"&gt;=" &amp;$M$2,BDCORRECTIVAINF[[Fecha Fin]:[Fecha Fin]],"&lt;="&amp;$M$3)&amp;" uds "&amp;BDCORRECTIVAINF[[#Headers],[Amortiguador]]&amp;", ")</f>
        <v/>
      </c>
      <c r="AG12" s="467" t="str">
        <f>+IF(SUMIFS(BDCORRECTIVAINF[Cables palanca],BDCORRECTIVAINF[[Nº CAMIÓN]:[Nº CAMIÓN]],$C12,BDCORRECTIVAINF[[Fecha entrada]:[Fecha entrada]],"&gt;=" &amp;$M$2,BDCORRECTIVAINF[[Fecha Fin]:[Fecha Fin]],"&lt;="&amp;$M$3)=0,"",SUMIFS(BDCORRECTIVAINF[Cables palanca],BDCORRECTIVAINF[[Nº CAMIÓN]:[Nº CAMIÓN]],$C12,BDCORRECTIVAINF[[Fecha entrada]:[Fecha entrada]],"&gt;=" &amp;$M$2,BDCORRECTIVAINF[[Fecha Fin]:[Fecha Fin]],"&lt;="&amp;$M$3)&amp;" uds "&amp;BDCORRECTIVAINF[[#Headers],[Cables palanca]]&amp;", ")</f>
        <v xml:space="preserve">2 uds Cables palanca, </v>
      </c>
      <c r="AH12" s="467" t="str">
        <f>+IF(SUMIFS(BDCORRECTIVAINF[Casquillos],BDCORRECTIVAINF[[Nº CAMIÓN]:[Nº CAMIÓN]],$C12,BDCORRECTIVAINF[[Fecha entrada]:[Fecha entrada]],"&gt;=" &amp;$M$2,BDCORRECTIVAINF[[Fecha Fin]:[Fecha Fin]],"&lt;="&amp;$M$3)=0,"",SUMIFS(BDCORRECTIVAINF[Casquillos],BDCORRECTIVAINF[[Nº CAMIÓN]:[Nº CAMIÓN]],$C12,BDCORRECTIVAINF[[Fecha entrada]:[Fecha entrada]],"&gt;=" &amp;$M$2,BDCORRECTIVAINF[[Fecha Fin]:[Fecha Fin]],"&lt;="&amp;$M$3)&amp;" uds "&amp;BDCORRECTIVAINF[[#Headers],[Casquillos]]&amp;", ")</f>
        <v/>
      </c>
      <c r="AI12" s="467" t="str">
        <f>+IF(SUMIFS(BDCORRECTIVAINF[Esparragos],BDCORRECTIVAINF[[Nº CAMIÓN]:[Nº CAMIÓN]],$C12,BDCORRECTIVAINF[[Fecha entrada]:[Fecha entrada]],"&gt;=" &amp;$M$2,BDCORRECTIVAINF[[Fecha Fin]:[Fecha Fin]],"&lt;="&amp;$M$3)=0,"",SUMIFS(BDCORRECTIVAINF[Esparragos],BDCORRECTIVAINF[[Nº CAMIÓN]:[Nº CAMIÓN]],$C12,BDCORRECTIVAINF[[Fecha entrada]:[Fecha entrada]],"&gt;=" &amp;$M$2,BDCORRECTIVAINF[[Fecha Fin]:[Fecha Fin]],"&lt;="&amp;$M$3)&amp;" uds "&amp;BDCORRECTIVAINF[[#Headers],[Esparragos]]&amp;", ")</f>
        <v/>
      </c>
      <c r="AJ12" s="467" t="str">
        <f>+IF(SUMIFS(BDCORRECTIVAINF[Neceser palanca],BDCORRECTIVAINF[[Nº CAMIÓN]:[Nº CAMIÓN]],$C12,BDCORRECTIVAINF[[Fecha entrada]:[Fecha entrada]],"&gt;=" &amp;$M$2,BDCORRECTIVAINF[[Fecha Fin]:[Fecha Fin]],"&lt;="&amp;$M$3)=0,"",SUMIFS(BDCORRECTIVAINF[Neceser palanca],BDCORRECTIVAINF[[Nº CAMIÓN]:[Nº CAMIÓN]],$C12,BDCORRECTIVAINF[[Fecha entrada]:[Fecha entrada]],"&gt;=" &amp;$M$2,BDCORRECTIVAINF[[Fecha Fin]:[Fecha Fin]],"&lt;="&amp;$M$3)&amp;" uds "&amp;BDCORRECTIVAINF[[#Headers],[Neceser palanca]]&amp;", ")</f>
        <v/>
      </c>
      <c r="AK12" s="467" t="str">
        <f>+IF(SUMIFS(BDCORRECTIVAINF[Palanca],BDCORRECTIVAINF[[Nº CAMIÓN]:[Nº CAMIÓN]],$C12,BDCORRECTIVAINF[[Fecha entrada]:[Fecha entrada]],"&gt;=" &amp;$M$2,BDCORRECTIVAINF[[Fecha Fin]:[Fecha Fin]],"&lt;="&amp;$M$3)=0,"",SUMIFS(BDCORRECTIVAINF[Palanca],BDCORRECTIVAINF[[Nº CAMIÓN]:[Nº CAMIÓN]],$C12,BDCORRECTIVAINF[[Fecha entrada]:[Fecha entrada]],"&gt;=" &amp;$M$2,BDCORRECTIVAINF[[Fecha Fin]:[Fecha Fin]],"&lt;="&amp;$M$3)&amp;" uds "&amp;BDCORRECTIVAINF[[#Headers],[Palanca]]&amp;", ")</f>
        <v/>
      </c>
      <c r="AL12" s="467" t="str">
        <f>+IF(SUMIFS(BDCORRECTIVAINF[Travesaño],BDCORRECTIVAINF[[Nº CAMIÓN]:[Nº CAMIÓN]],$C12,BDCORRECTIVAINF[[Fecha entrada]:[Fecha entrada]],"&gt;=" &amp;$M$2,BDCORRECTIVAINF[[Fecha Fin]:[Fecha Fin]],"&lt;="&amp;$M$3)=0,"",SUMIFS(BDCORRECTIVAINF[Travesaño],BDCORRECTIVAINF[[Nº CAMIÓN]:[Nº CAMIÓN]],$C12,BDCORRECTIVAINF[[Fecha entrada]:[Fecha entrada]],"&gt;=" &amp;$M$2,BDCORRECTIVAINF[[Fecha Fin]:[Fecha Fin]],"&lt;="&amp;$M$3)&amp;" uds "&amp;BDCORRECTIVAINF[[#Headers],[Travesaño]]&amp;", ")</f>
        <v/>
      </c>
      <c r="AM12" s="467" t="str">
        <f>+IF(SUMIFS(BDCORRECTIVAINF[BALLESTA ENTERA D],BDCORRECTIVAINF[[Nº CAMIÓN]:[Nº CAMIÓN]],$C12,BDCORRECTIVAINF[[Fecha entrada]:[Fecha entrada]],"&gt;=" &amp;$M$2,BDCORRECTIVAINF[[Fecha Fin]:[Fecha Fin]],"&lt;="&amp;$M$3)=0,"",SUMIFS(BDCORRECTIVAINF[BALLESTA ENTERA D],BDCORRECTIVAINF[[Nº CAMIÓN]:[Nº CAMIÓN]],$C12,BDCORRECTIVAINF[[Fecha entrada]:[Fecha entrada]],"&gt;=" &amp;$M$2,BDCORRECTIVAINF[[Fecha Fin]:[Fecha Fin]],"&lt;="&amp;$M$3)&amp;" uds "&amp;BDCORRECTIVAINF[[#Headers],[BALLESTA ENTERA D]]&amp;", ")</f>
        <v xml:space="preserve">1 uds BALLESTA ENTERA D, </v>
      </c>
      <c r="AN12" s="467" t="str">
        <f>+IF(SUMIFS(BDCORRECTIVAINF[HOJA MAESTRA D],BDCORRECTIVAINF[[Nº CAMIÓN]:[Nº CAMIÓN]],$C12,BDCORRECTIVAINF[[Fecha entrada]:[Fecha entrada]],"&gt;=" &amp;$M$2,BDCORRECTIVAINF[[Fecha Fin]:[Fecha Fin]],"&lt;="&amp;$M$3)=0,"",SUMIFS(BDCORRECTIVAINF[HOJA MAESTRA D],BDCORRECTIVAINF[[Nº CAMIÓN]:[Nº CAMIÓN]],$C12,BDCORRECTIVAINF[[Fecha entrada]:[Fecha entrada]],"&gt;=" &amp;$M$2,BDCORRECTIVAINF[[Fecha Fin]:[Fecha Fin]],"&lt;="&amp;$M$3)&amp;" uds "&amp;BDCORRECTIVAINF[[#Headers],[HOJA MAESTRA D]]&amp;", ")</f>
        <v/>
      </c>
      <c r="AO12" s="467" t="str">
        <f>+IF(SUMIFS(BDCORRECTIVAINF[1ª HOJA D],BDCORRECTIVAINF[[Nº CAMIÓN]:[Nº CAMIÓN]],$C12,BDCORRECTIVAINF[[Fecha entrada]:[Fecha entrada]],"&gt;=" &amp;$M$2,BDCORRECTIVAINF[[Fecha Fin]:[Fecha Fin]],"&lt;="&amp;$M$3)=0,"",SUMIFS(BDCORRECTIVAINF[1ª HOJA D],BDCORRECTIVAINF[[Nº CAMIÓN]:[Nº CAMIÓN]],$C12,BDCORRECTIVAINF[[Fecha entrada]:[Fecha entrada]],"&gt;=" &amp;$M$2,BDCORRECTIVAINF[[Fecha Fin]:[Fecha Fin]],"&lt;="&amp;$M$3)&amp;" uds "&amp;BDCORRECTIVAINF[[#Headers],[1ª HOJA D]]&amp;", ")</f>
        <v/>
      </c>
      <c r="AP12" s="467" t="str">
        <f>+IF(SUMIFS(BDCORRECTIVAINF[2ª HOJAS D],BDCORRECTIVAINF[[Nº CAMIÓN]:[Nº CAMIÓN]],$C12,BDCORRECTIVAINF[[Fecha entrada]:[Fecha entrada]],"&gt;=" &amp;$M$2,BDCORRECTIVAINF[[Fecha Fin]:[Fecha Fin]],"&lt;="&amp;$M$3)=0,"",SUMIFS(BDCORRECTIVAINF[2ª HOJAS D],BDCORRECTIVAINF[[Nº CAMIÓN]:[Nº CAMIÓN]],$C12,BDCORRECTIVAINF[[Fecha entrada]:[Fecha entrada]],"&gt;=" &amp;$M$2,BDCORRECTIVAINF[[Fecha Fin]:[Fecha Fin]],"&lt;="&amp;$M$3)&amp;" uds "&amp;BDCORRECTIVAINF[[#Headers],[2ª HOJAS D]]&amp;", ")</f>
        <v/>
      </c>
      <c r="AQ12" s="467" t="str">
        <f>+IF(SUMIFS(BDCORRECTIVAINF[3ª HOJAS D],BDCORRECTIVAINF[[Nº CAMIÓN]:[Nº CAMIÓN]],$C12,BDCORRECTIVAINF[[Fecha entrada]:[Fecha entrada]],"&gt;=" &amp;$M$2,BDCORRECTIVAINF[[Fecha Fin]:[Fecha Fin]],"&lt;="&amp;$M$3)=0,"",SUMIFS(BDCORRECTIVAINF[3ª HOJAS D],BDCORRECTIVAINF[[Nº CAMIÓN]:[Nº CAMIÓN]],$C12,BDCORRECTIVAINF[[Fecha entrada]:[Fecha entrada]],"&gt;=" &amp;$M$2,BDCORRECTIVAINF[[Fecha Fin]:[Fecha Fin]],"&lt;="&amp;$M$3)&amp;" uds "&amp;BDCORRECTIVAINF[[#Headers],[3ª HOJAS D]]&amp;", ")</f>
        <v/>
      </c>
      <c r="AR12" s="467" t="str">
        <f>+IF(SUMIFS(BDCORRECTIVAINF[4ª HOJAS D],BDCORRECTIVAINF[[Nº CAMIÓN]:[Nº CAMIÓN]],$C12,BDCORRECTIVAINF[[Fecha entrada]:[Fecha entrada]],"&gt;=" &amp;$M$2,BDCORRECTIVAINF[[Fecha Fin]:[Fecha Fin]],"&lt;="&amp;$M$3)=0,"",SUMIFS(BDCORRECTIVAINF[4ª HOJAS D],BDCORRECTIVAINF[[Nº CAMIÓN]:[Nº CAMIÓN]],$C12,BDCORRECTIVAINF[[Fecha entrada]:[Fecha entrada]],"&gt;=" &amp;$M$2,BDCORRECTIVAINF[[Fecha Fin]:[Fecha Fin]],"&lt;="&amp;$M$3)&amp;" uds "&amp;BDCORRECTIVAINF[[#Headers],[4ª HOJAS D]]&amp;", ")</f>
        <v/>
      </c>
      <c r="AS12" s="467" t="str">
        <f>+IF(SUMIFS(BDCORRECTIVAINF[5ª HOJAS D],BDCORRECTIVAINF[[Nº CAMIÓN]:[Nº CAMIÓN]],$C12,BDCORRECTIVAINF[[Fecha entrada]:[Fecha entrada]],"&gt;=" &amp;$M$2,BDCORRECTIVAINF[[Fecha Fin]:[Fecha Fin]],"&lt;="&amp;$M$3)=0,"",SUMIFS(BDCORRECTIVAINF[5ª HOJAS D],BDCORRECTIVAINF[[Nº CAMIÓN]:[Nº CAMIÓN]],$C12,BDCORRECTIVAINF[[Fecha entrada]:[Fecha entrada]],"&gt;=" &amp;$M$2,BDCORRECTIVAINF[[Fecha Fin]:[Fecha Fin]],"&lt;="&amp;$M$3)&amp;" uds "&amp;BDCORRECTIVAINF[[#Headers],[5ª HOJAS D]]&amp;", ")</f>
        <v/>
      </c>
      <c r="AT12" s="467" t="str">
        <f>+IF(SUMIFS(BDCORRECTIVAINF[BRIDA D],BDCORRECTIVAINF[[Nº CAMIÓN]:[Nº CAMIÓN]],$C12,BDCORRECTIVAINF[[Fecha entrada]:[Fecha entrada]],"&gt;=" &amp;$M$2,BDCORRECTIVAINF[[Fecha Fin]:[Fecha Fin]],"&lt;="&amp;$M$3)=0,"",SUMIFS(BDCORRECTIVAINF[BRIDA D],BDCORRECTIVAINF[[Nº CAMIÓN]:[Nº CAMIÓN]],$C12,BDCORRECTIVAINF[[Fecha entrada]:[Fecha entrada]],"&gt;=" &amp;$M$2,BDCORRECTIVAINF[[Fecha Fin]:[Fecha Fin]],"&lt;="&amp;$M$3)&amp;" uds "&amp;BDCORRECTIVAINF[[#Headers],[BRIDA D]]&amp;", ")</f>
        <v/>
      </c>
      <c r="AU12" s="467" t="str">
        <f>+IF(SUMIFS(BDCORRECTIVAINF[BULÓN D],BDCORRECTIVAINF[[Nº CAMIÓN]:[Nº CAMIÓN]],$C12,BDCORRECTIVAINF[[Fecha entrada]:[Fecha entrada]],"&gt;=" &amp;$M$2,BDCORRECTIVAINF[[Fecha Fin]:[Fecha Fin]],"&lt;="&amp;$M$3)=0,"",SUMIFS(BDCORRECTIVAINF[BULÓN D],BDCORRECTIVAINF[[Nº CAMIÓN]:[Nº CAMIÓN]],$C12,BDCORRECTIVAINF[[Fecha entrada]:[Fecha entrada]],"&gt;=" &amp;$M$2,BDCORRECTIVAINF[[Fecha Fin]:[Fecha Fin]],"&lt;="&amp;$M$3)&amp;" uds "&amp;BDCORRECTIVAINF[[#Headers],[BULÓN D]]&amp;", ")</f>
        <v/>
      </c>
      <c r="AV12" s="467" t="str">
        <f>+IF(SUMIFS(BDCORRECTIVAINF[GEMELA D],BDCORRECTIVAINF[[Nº CAMIÓN]:[Nº CAMIÓN]],$C12,BDCORRECTIVAINF[[Fecha entrada]:[Fecha entrada]],"&gt;=" &amp;$M$2,BDCORRECTIVAINF[[Fecha Fin]:[Fecha Fin]],"&lt;="&amp;$M$3)=0,"",SUMIFS(BDCORRECTIVAINF[GEMELA D],BDCORRECTIVAINF[[Nº CAMIÓN]:[Nº CAMIÓN]],$C12,BDCORRECTIVAINF[[Fecha entrada]:[Fecha entrada]],"&gt;=" &amp;$M$2,BDCORRECTIVAINF[[Fecha Fin]:[Fecha Fin]],"&lt;="&amp;$M$3)&amp;" uds "&amp;BDCORRECTIVAINF[[#Headers],[GEMELA D]]&amp;", ")</f>
        <v/>
      </c>
      <c r="AW12" s="467" t="str">
        <f>+IF(SUMIFS(BDCORRECTIVAINF[BALLESTA ENTERA T],BDCORRECTIVAINF[[Nº CAMIÓN]:[Nº CAMIÓN]],$C12,BDCORRECTIVAINF[[Fecha entrada]:[Fecha entrada]],"&gt;=" &amp;$M$2,BDCORRECTIVAINF[[Fecha Fin]:[Fecha Fin]],"&lt;="&amp;$M$3)=0,"",SUMIFS(BDCORRECTIVAINF[BALLESTA ENTERA T],BDCORRECTIVAINF[[Nº CAMIÓN]:[Nº CAMIÓN]],$C12,BDCORRECTIVAINF[[Fecha entrada]:[Fecha entrada]],"&gt;=" &amp;$M$2,BDCORRECTIVAINF[[Fecha Fin]:[Fecha Fin]],"&lt;="&amp;$M$3)&amp;" uds "&amp;BDCORRECTIVAINF[[#Headers],[BALLESTA ENTERA T]]&amp;", ")</f>
        <v/>
      </c>
      <c r="AX12" s="467" t="str">
        <f>+IF(SUMIFS(BDCORRECTIVAINF[HOJA MAESTRA T],BDCORRECTIVAINF[[Nº CAMIÓN]:[Nº CAMIÓN]],$C12,BDCORRECTIVAINF[[Fecha entrada]:[Fecha entrada]],"&gt;=" &amp;$M$2,BDCORRECTIVAINF[[Fecha Fin]:[Fecha Fin]],"&lt;="&amp;$M$3)=0,"",SUMIFS(BDCORRECTIVAINF[HOJA MAESTRA T],BDCORRECTIVAINF[[Nº CAMIÓN]:[Nº CAMIÓN]],$C12,BDCORRECTIVAINF[[Fecha entrada]:[Fecha entrada]],"&gt;=" &amp;$M$2,BDCORRECTIVAINF[[Fecha Fin]:[Fecha Fin]],"&lt;="&amp;$M$3)&amp;" uds "&amp;BDCORRECTIVAINF[[#Headers],[HOJA MAESTRA T]]&amp;", ")</f>
        <v/>
      </c>
      <c r="AY12" s="467" t="str">
        <f>+IF(SUMIFS(BDCORRECTIVAINF[1ª HOJA T],BDCORRECTIVAINF[[Nº CAMIÓN]:[Nº CAMIÓN]],$C12,BDCORRECTIVAINF[[Fecha entrada]:[Fecha entrada]],"&gt;=" &amp;$M$2,BDCORRECTIVAINF[[Fecha Fin]:[Fecha Fin]],"&lt;="&amp;$M$3)=0,"",SUMIFS(BDCORRECTIVAINF[1ª HOJA T],BDCORRECTIVAINF[[Nº CAMIÓN]:[Nº CAMIÓN]],$C12,BDCORRECTIVAINF[[Fecha entrada]:[Fecha entrada]],"&gt;=" &amp;$M$2,BDCORRECTIVAINF[[Fecha Fin]:[Fecha Fin]],"&lt;="&amp;$M$3)&amp;" uds "&amp;BDCORRECTIVAINF[[#Headers],[1ª HOJA T]]&amp;", ")</f>
        <v/>
      </c>
      <c r="AZ12" s="467" t="str">
        <f>+IF(SUMIFS(BDCORRECTIVAINF[2ª HOJAS T],BDCORRECTIVAINF[[Nº CAMIÓN]:[Nº CAMIÓN]],$C12,BDCORRECTIVAINF[[Fecha entrada]:[Fecha entrada]],"&gt;=" &amp;$M$2,BDCORRECTIVAINF[[Fecha Fin]:[Fecha Fin]],"&lt;="&amp;$M$3)=0,"",SUMIFS(BDCORRECTIVAINF[2ª HOJAS T],BDCORRECTIVAINF[[Nº CAMIÓN]:[Nº CAMIÓN]],$C12,BDCORRECTIVAINF[[Fecha entrada]:[Fecha entrada]],"&gt;=" &amp;$M$2,BDCORRECTIVAINF[[Fecha Fin]:[Fecha Fin]],"&lt;="&amp;$M$3)&amp;" uds "&amp;BDCORRECTIVAINF[[#Headers],[2ª HOJAS T]]&amp;", ")</f>
        <v/>
      </c>
      <c r="BA12" s="467" t="str">
        <f>+IF(SUMIFS(BDCORRECTIVAINF[3ª HOJAS T],BDCORRECTIVAINF[[Nº CAMIÓN]:[Nº CAMIÓN]],$C12,BDCORRECTIVAINF[[Fecha entrada]:[Fecha entrada]],"&gt;=" &amp;$M$2,BDCORRECTIVAINF[[Fecha Fin]:[Fecha Fin]],"&lt;="&amp;$M$3)=0,"",SUMIFS(BDCORRECTIVAINF[3ª HOJAS T],BDCORRECTIVAINF[[Nº CAMIÓN]:[Nº CAMIÓN]],$C12,BDCORRECTIVAINF[[Fecha entrada]:[Fecha entrada]],"&gt;=" &amp;$M$2,BDCORRECTIVAINF[[Fecha Fin]:[Fecha Fin]],"&lt;="&amp;$M$3)&amp;" uds "&amp;BDCORRECTIVAINF[[#Headers],[3ª HOJAS T]]&amp;", ")</f>
        <v/>
      </c>
      <c r="BB12" s="467" t="str">
        <f>+IF(SUMIFS(BDCORRECTIVAINF[4ª HOJAS T],BDCORRECTIVAINF[[Nº CAMIÓN]:[Nº CAMIÓN]],$C12,BDCORRECTIVAINF[[Fecha entrada]:[Fecha entrada]],"&gt;=" &amp;$M$2,BDCORRECTIVAINF[[Fecha Fin]:[Fecha Fin]],"&lt;="&amp;$M$3)=0,"",SUMIFS(BDCORRECTIVAINF[4ª HOJAS T],BDCORRECTIVAINF[[Nº CAMIÓN]:[Nº CAMIÓN]],$C12,BDCORRECTIVAINF[[Fecha entrada]:[Fecha entrada]],"&gt;=" &amp;$M$2,BDCORRECTIVAINF[[Fecha Fin]:[Fecha Fin]],"&lt;="&amp;$M$3)&amp;" uds "&amp;BDCORRECTIVAINF[[#Headers],[4ª HOJAS T]]&amp;", ")</f>
        <v/>
      </c>
      <c r="BC12" s="467" t="str">
        <f>+IF(SUMIFS(BDCORRECTIVAINF[5ª HOJAS T],BDCORRECTIVAINF[[Nº CAMIÓN]:[Nº CAMIÓN]],$C12,BDCORRECTIVAINF[[Fecha entrada]:[Fecha entrada]],"&gt;=" &amp;$M$2,BDCORRECTIVAINF[[Fecha Fin]:[Fecha Fin]],"&lt;="&amp;$M$3)=0,"",SUMIFS(BDCORRECTIVAINF[5ª HOJAS T],BDCORRECTIVAINF[[Nº CAMIÓN]:[Nº CAMIÓN]],$C12,BDCORRECTIVAINF[[Fecha entrada]:[Fecha entrada]],"&gt;=" &amp;$M$2,BDCORRECTIVAINF[[Fecha Fin]:[Fecha Fin]],"&lt;="&amp;$M$3)&amp;" uds "&amp;BDCORRECTIVAINF[[#Headers],[5ª HOJAS T]]&amp;", ")</f>
        <v/>
      </c>
      <c r="BD12" s="467" t="str">
        <f>+IF(SUMIFS(BDCORRECTIVAINF[BRIDA T],BDCORRECTIVAINF[[Nº CAMIÓN]:[Nº CAMIÓN]],$C12,BDCORRECTIVAINF[[Fecha entrada]:[Fecha entrada]],"&gt;=" &amp;$M$2,BDCORRECTIVAINF[[Fecha Fin]:[Fecha Fin]],"&lt;="&amp;$M$3)=0,"",SUMIFS(BDCORRECTIVAINF[BRIDA T],BDCORRECTIVAINF[[Nº CAMIÓN]:[Nº CAMIÓN]],$C12,BDCORRECTIVAINF[[Fecha entrada]:[Fecha entrada]],"&gt;=" &amp;$M$2,BDCORRECTIVAINF[[Fecha Fin]:[Fecha Fin]],"&lt;="&amp;$M$3)&amp;" uds "&amp;BDCORRECTIVAINF[[#Headers],[BRIDA T]]&amp;", ")</f>
        <v/>
      </c>
      <c r="BE12" s="467" t="str">
        <f>+IF(SUMIFS(BDCORRECTIVAINF[BULÓN T],BDCORRECTIVAINF[[Nº CAMIÓN]:[Nº CAMIÓN]],$C12,BDCORRECTIVAINF[[Fecha entrada]:[Fecha entrada]],"&gt;=" &amp;$M$2,BDCORRECTIVAINF[[Fecha Fin]:[Fecha Fin]],"&lt;="&amp;$M$3)=0,"",SUMIFS(BDCORRECTIVAINF[BULÓN T],BDCORRECTIVAINF[[Nº CAMIÓN]:[Nº CAMIÓN]],$C12,BDCORRECTIVAINF[[Fecha entrada]:[Fecha entrada]],"&gt;=" &amp;$M$2,BDCORRECTIVAINF[[Fecha Fin]:[Fecha Fin]],"&lt;="&amp;$M$3)&amp;" uds "&amp;BDCORRECTIVAINF[[#Headers],[BULÓN T]]&amp;", ")</f>
        <v/>
      </c>
      <c r="BF12" s="467" t="str">
        <f>+IF(SUMIFS(BDCORRECTIVAINF[GEMELA T],BDCORRECTIVAINF[[Nº CAMIÓN]:[Nº CAMIÓN]],$C12,BDCORRECTIVAINF[[Fecha entrada]:[Fecha entrada]],"&gt;=" &amp;$M$2,BDCORRECTIVAINF[[Fecha Fin]:[Fecha Fin]],"&lt;="&amp;$M$3)=0,"",SUMIFS(BDCORRECTIVAINF[GEMELA T],BDCORRECTIVAINF[[Nº CAMIÓN]:[Nº CAMIÓN]],$C12,BDCORRECTIVAINF[[Fecha entrada]:[Fecha entrada]],"&gt;=" &amp;$M$2,BDCORRECTIVAINF[[Fecha Fin]:[Fecha Fin]],"&lt;="&amp;$M$3)&amp;" uds "&amp;BDCORRECTIVAINF[[#Headers],[GEMELA T]]&amp;", ")</f>
        <v/>
      </c>
      <c r="BG12" s="467" t="str">
        <f>+IF(SUMIFS(BDCORRECTIVAINF[CÁMARA 12R20],BDCORRECTIVAINF[[Nº CAMIÓN]:[Nº CAMIÓN]],$C12,BDCORRECTIVAINF[[Fecha entrada]:[Fecha entrada]],"&gt;=" &amp;$M$2,BDCORRECTIVAINF[[Fecha Fin]:[Fecha Fin]],"&lt;="&amp;$M$3)=0,"",SUMIFS(BDCORRECTIVAINF[CÁMARA 12R20],BDCORRECTIVAINF[[Nº CAMIÓN]:[Nº CAMIÓN]],$C12,BDCORRECTIVAINF[[Fecha entrada]:[Fecha entrada]],"&gt;=" &amp;$M$2,BDCORRECTIVAINF[[Fecha Fin]:[Fecha Fin]],"&lt;="&amp;$M$3)&amp;" uds "&amp;BDCORRECTIVAINF[[#Headers],[CÁMARA 12R20]]&amp;", ")</f>
        <v/>
      </c>
      <c r="BH12" s="467" t="str">
        <f>+IF(SUMIFS(BDCORRECTIVAINF[CÁMARA 12R24],BDCORRECTIVAINF[[Nº CAMIÓN]:[Nº CAMIÓN]],$C12,BDCORRECTIVAINF[[Fecha entrada]:[Fecha entrada]],"&gt;=" &amp;$M$2,BDCORRECTIVAINF[[Fecha Fin]:[Fecha Fin]],"&lt;="&amp;$M$3)=0,"",SUMIFS(BDCORRECTIVAINF[CÁMARA 12R24],BDCORRECTIVAINF[[Nº CAMIÓN]:[Nº CAMIÓN]],$C12,BDCORRECTIVAINF[[Fecha entrada]:[Fecha entrada]],"&gt;=" &amp;$M$2,BDCORRECTIVAINF[[Fecha Fin]:[Fecha Fin]],"&lt;="&amp;$M$3)&amp;" uds "&amp;BDCORRECTIVAINF[[#Headers],[CÁMARA 12R24]]&amp;", ")</f>
        <v/>
      </c>
      <c r="BI12" s="467" t="str">
        <f>+IF(SUMIFS(BDCORRECTIVAINF[NEUMÁTICO 12R20],BDCORRECTIVAINF[[Nº CAMIÓN]:[Nº CAMIÓN]],$C12,BDCORRECTIVAINF[[Fecha entrada]:[Fecha entrada]],"&gt;=" &amp;$M$2,BDCORRECTIVAINF[[Fecha Fin]:[Fecha Fin]],"&lt;="&amp;$M$3)=0,"",SUMIFS(BDCORRECTIVAINF[NEUMÁTICO 12R20],BDCORRECTIVAINF[[Nº CAMIÓN]:[Nº CAMIÓN]],$C12,BDCORRECTIVAINF[[Fecha entrada]:[Fecha entrada]],"&gt;=" &amp;$M$2,BDCORRECTIVAINF[[Fecha Fin]:[Fecha Fin]],"&lt;="&amp;$M$3)&amp;" uds "&amp;BDCORRECTIVAINF[[#Headers],[NEUMÁTICO 12R20]]&amp;", ")</f>
        <v/>
      </c>
      <c r="BJ12" s="467" t="str">
        <f>+IF(SUMIFS(BDCORRECTIVAINF[NEUMÁTICO 13/80 R22,5],BDCORRECTIVAINF[[Nº CAMIÓN]:[Nº CAMIÓN]],$C12,BDCORRECTIVAINF[[Fecha entrada]:[Fecha entrada]],"&gt;=" &amp;$M$2,BDCORRECTIVAINF[[Fecha Fin]:[Fecha Fin]],"&lt;="&amp;$M$3)=0,"",SUMIFS(BDCORRECTIVAINF[NEUMÁTICO 13/80 R22,5],BDCORRECTIVAINF[[Nº CAMIÓN]:[Nº CAMIÓN]],$C12,BDCORRECTIVAINF[[Fecha entrada]:[Fecha entrada]],"&gt;=" &amp;$M$2,BDCORRECTIVAINF[[Fecha Fin]:[Fecha Fin]],"&lt;="&amp;$M$3)&amp;" uds "&amp;BDCORRECTIVAINF[[#Headers],[NEUMÁTICO 13/80 R22,5]]&amp;", ")</f>
        <v/>
      </c>
      <c r="BK12" s="467" t="str">
        <f>+IF(SUMIFS(BDCORRECTIVAINF[[NEUMÁTICO 12R24 ]],BDCORRECTIVAINF[[Nº CAMIÓN]:[Nº CAMIÓN]],$C12,BDCORRECTIVAINF[[Fecha entrada]:[Fecha entrada]],"&gt;=" &amp;$M$2,BDCORRECTIVAINF[[Fecha Fin]:[Fecha Fin]],"&lt;="&amp;$M$3)=0,"",SUMIFS(BDCORRECTIVAINF[[NEUMÁTICO 12R24 ]],BDCORRECTIVAINF[[Nº CAMIÓN]:[Nº CAMIÓN]],$C12,BDCORRECTIVAINF[[Fecha entrada]:[Fecha entrada]],"&gt;=" &amp;$M$2,BDCORRECTIVAINF[[Fecha Fin]:[Fecha Fin]],"&lt;="&amp;$M$3)&amp;" uds "&amp;BDCORRECTIVAINF[[#Headers],[NEUMÁTICO 12R24 ]]&amp;", ")</f>
        <v/>
      </c>
      <c r="BL12" s="467" t="str">
        <f>+IF(SUMIFS(BDCORRECTIVAINF[NEUMÁTICO 295/80 R22,5],BDCORRECTIVAINF[[Nº CAMIÓN]:[Nº CAMIÓN]],$C12,BDCORRECTIVAINF[[Fecha entrada]:[Fecha entrada]],"&gt;=" &amp;$M$2,BDCORRECTIVAINF[[Fecha Fin]:[Fecha Fin]],"&lt;="&amp;$M$3)=0,"",SUMIFS(BDCORRECTIVAINF[NEUMÁTICO 295/80 R22,5],BDCORRECTIVAINF[[Nº CAMIÓN]:[Nº CAMIÓN]],$C12,BDCORRECTIVAINF[[Fecha entrada]:[Fecha entrada]],"&gt;=" &amp;$M$2,BDCORRECTIVAINF[[Fecha Fin]:[Fecha Fin]],"&lt;="&amp;$M$3)&amp;" uds "&amp;BDCORRECTIVAINF[[#Headers],[NEUMÁTICO 295/80 R22,5]]&amp;", ")</f>
        <v/>
      </c>
      <c r="BM12" s="467" t="str">
        <f>+IF(SUMIFS(BDCORRECTIVAINF[NEUMÁTICO 315/80R22.5],BDCORRECTIVAINF[[Nº CAMIÓN]:[Nº CAMIÓN]],$C12,BDCORRECTIVAINF[[Fecha entrada]:[Fecha entrada]],"&gt;=" &amp;$M$2,BDCORRECTIVAINF[[Fecha Fin]:[Fecha Fin]],"&lt;="&amp;$M$3)=0,"",SUMIFS(BDCORRECTIVAINF[NEUMÁTICO 315/80R22.5],BDCORRECTIVAINF[[Nº CAMIÓN]:[Nº CAMIÓN]],$C12,BDCORRECTIVAINF[[Fecha entrada]:[Fecha entrada]],"&gt;=" &amp;$M$2,BDCORRECTIVAINF[[Fecha Fin]:[Fecha Fin]],"&lt;="&amp;$M$3)&amp;" uds "&amp;BDCORRECTIVAINF[[#Headers],[NEUMÁTICO 315/80R22.5]]&amp;", ")</f>
        <v/>
      </c>
      <c r="BN12" s="467" t="str">
        <f>+IF(SUMIFS(BDCORRECTIVAINF[NEUMÁTICO 7.5R16 CON CAMARA  ],BDCORRECTIVAINF[[Nº CAMIÓN]:[Nº CAMIÓN]],$C12,BDCORRECTIVAINF[[Fecha entrada]:[Fecha entrada]],"&gt;=" &amp;$M$2,BDCORRECTIVAINF[[Fecha Fin]:[Fecha Fin]],"&lt;="&amp;$M$3)=0,"",SUMIFS(BDCORRECTIVAINF[NEUMÁTICO 7.5R16 CON CAMARA  ],BDCORRECTIVAINF[[Nº CAMIÓN]:[Nº CAMIÓN]],$C12,BDCORRECTIVAINF[[Fecha entrada]:[Fecha entrada]],"&gt;=" &amp;$M$2,BDCORRECTIVAINF[[Fecha Fin]:[Fecha Fin]],"&lt;="&amp;$M$3)&amp;" uds "&amp;BDCORRECTIVAINF[[#Headers],[NEUMÁTICO 7.5R16 CON CAMARA  ]]&amp;", ")</f>
        <v/>
      </c>
      <c r="BO12" s="467" t="str">
        <f>+IF(SUMIFS(BDCORRECTIVAINF[Parche],BDCORRECTIVAINF[[Nº CAMIÓN]:[Nº CAMIÓN]],$C12,BDCORRECTIVAINF[[Fecha entrada]:[Fecha entrada]],"&gt;=" &amp;$M$2,BDCORRECTIVAINF[[Fecha Fin]:[Fecha Fin]],"&lt;="&amp;$M$3)=0,"",SUMIFS(BDCORRECTIVAINF[Parche],BDCORRECTIVAINF[[Nº CAMIÓN]:[Nº CAMIÓN]],$C12,BDCORRECTIVAINF[[Fecha entrada]:[Fecha entrada]],"&gt;=" &amp;$M$2,BDCORRECTIVAINF[[Fecha Fin]:[Fecha Fin]],"&lt;="&amp;$M$3)&amp;" uds "&amp;BDCORRECTIVAINF[[#Headers],[Parche]]&amp;", ")</f>
        <v/>
      </c>
      <c r="BP12" s="467" t="str">
        <f>+IF(SUMIFS(BDCORRECTIVAINF[Pasta],BDCORRECTIVAINF[[Nº CAMIÓN]:[Nº CAMIÓN]],$C12,BDCORRECTIVAINF[[Fecha entrada]:[Fecha entrada]],"&gt;=" &amp;$M$2,BDCORRECTIVAINF[[Fecha Fin]:[Fecha Fin]],"&lt;="&amp;$M$3)=0,"",SUMIFS(BDCORRECTIVAINF[Pasta],BDCORRECTIVAINF[[Nº CAMIÓN]:[Nº CAMIÓN]],$C12,BDCORRECTIVAINF[[Fecha entrada]:[Fecha entrada]],"&gt;=" &amp;$M$2,BDCORRECTIVAINF[[Fecha Fin]:[Fecha Fin]],"&lt;="&amp;$M$3)&amp;" uds "&amp;BDCORRECTIVAINF[[#Headers],[Pasta]]&amp;", ")</f>
        <v/>
      </c>
      <c r="BQ12" s="467" t="str">
        <f>+IF(SUMIFS(BDCORRECTIVAINF[BATERIA 12V 100AH],BDCORRECTIVAINF[[Nº CAMIÓN]:[Nº CAMIÓN]],$C12,BDCORRECTIVAINF[[Fecha entrada]:[Fecha entrada]],"&gt;=" &amp;$M$2,BDCORRECTIVAINF[[Fecha Fin]:[Fecha Fin]],"&lt;="&amp;$M$3)=0,"",SUMIFS(BDCORRECTIVAINF[BATERIA 12V 100AH],BDCORRECTIVAINF[[Nº CAMIÓN]:[Nº CAMIÓN]],$C12,BDCORRECTIVAINF[[Fecha entrada]:[Fecha entrada]],"&gt;=" &amp;$M$2,BDCORRECTIVAINF[[Fecha Fin]:[Fecha Fin]],"&lt;="&amp;$M$3)&amp;" uds "&amp;BDCORRECTIVAINF[[#Headers],[BATERIA 12V 100AH]]&amp;", ")</f>
        <v/>
      </c>
      <c r="BR12" s="467" t="str">
        <f>+IF(SUMIFS(BDCORRECTIVAINF[BATERIA 12V 120AH],BDCORRECTIVAINF[[Nº CAMIÓN]:[Nº CAMIÓN]],$C12,BDCORRECTIVAINF[[Fecha entrada]:[Fecha entrada]],"&gt;=" &amp;$M$2,BDCORRECTIVAINF[[Fecha Fin]:[Fecha Fin]],"&lt;="&amp;$M$3)=0,"",SUMIFS(BDCORRECTIVAINF[BATERIA 12V 120AH],BDCORRECTIVAINF[[Nº CAMIÓN]:[Nº CAMIÓN]],$C12,BDCORRECTIVAINF[[Fecha entrada]:[Fecha entrada]],"&gt;=" &amp;$M$2,BDCORRECTIVAINF[[Fecha Fin]:[Fecha Fin]],"&lt;="&amp;$M$3)&amp;" uds "&amp;BDCORRECTIVAINF[[#Headers],[BATERIA 12V 120AH]]&amp;", ")</f>
        <v/>
      </c>
      <c r="BS12" s="467" t="str">
        <f>+IF(SUMIFS(BDCORRECTIVAINF[[BATERIA 12V 70AH ]],BDCORRECTIVAINF[[Nº CAMIÓN]:[Nº CAMIÓN]],$C12,BDCORRECTIVAINF[[Fecha entrada]:[Fecha entrada]],"&gt;=" &amp;$M$2,BDCORRECTIVAINF[[Fecha Fin]:[Fecha Fin]],"&lt;="&amp;$M$3)=0,"",SUMIFS(BDCORRECTIVAINF[[BATERIA 12V 70AH ]],BDCORRECTIVAINF[[Nº CAMIÓN]:[Nº CAMIÓN]],$C12,BDCORRECTIVAINF[[Fecha entrada]:[Fecha entrada]],"&gt;=" &amp;$M$2,BDCORRECTIVAINF[[Fecha Fin]:[Fecha Fin]],"&lt;="&amp;$M$3)&amp;" uds "&amp;BDCORRECTIVAINF[[#Headers],[BATERIA 12V 70AH ]]&amp;", ")</f>
        <v/>
      </c>
      <c r="BT12" s="467" t="str">
        <f>+IF(SUMIFS(BDCORRECTIVAINF[[BATERIA 12V 77AH ]],BDCORRECTIVAINF[[Nº CAMIÓN]:[Nº CAMIÓN]],$C12,BDCORRECTIVAINF[[Fecha entrada]:[Fecha entrada]],"&gt;=" &amp;$M$2,BDCORRECTIVAINF[[Fecha Fin]:[Fecha Fin]],"&lt;="&amp;$M$3)=0,"",SUMIFS(BDCORRECTIVAINF[[BATERIA 12V 77AH ]],BDCORRECTIVAINF[[Nº CAMIÓN]:[Nº CAMIÓN]],$C12,BDCORRECTIVAINF[[Fecha entrada]:[Fecha entrada]],"&gt;=" &amp;$M$2,BDCORRECTIVAINF[[Fecha Fin]:[Fecha Fin]],"&lt;="&amp;$M$3)&amp;" uds "&amp;BDCORRECTIVAINF[[#Headers],[BATERIA 12V 77AH ]]&amp;", ")</f>
        <v/>
      </c>
      <c r="BU12" s="467" t="str">
        <f>+IF(SUMIFS(BDCORRECTIVAINF[Manguera amarilla 60D],BDCORRECTIVAINF[[Nº CAMIÓN]:[Nº CAMIÓN]],$C12,BDCORRECTIVAINF[[Fecha entrada]:[Fecha entrada]],"&gt;=" &amp;$M$2,BDCORRECTIVAINF[[Fecha Fin]:[Fecha Fin]],"&lt;="&amp;$M$3)=0,"",SUMIFS(BDCORRECTIVAINF[Manguera amarilla 60D],BDCORRECTIVAINF[[Nº CAMIÓN]:[Nº CAMIÓN]],$C12,BDCORRECTIVAINF[[Fecha entrada]:[Fecha entrada]],"&gt;=" &amp;$M$2,BDCORRECTIVAINF[[Fecha Fin]:[Fecha Fin]],"&lt;="&amp;$M$3)&amp;" m "&amp;BDCORRECTIVAINF[[#Headers],[Manguera amarilla 60D]]&amp;", ")</f>
        <v/>
      </c>
      <c r="BV12" s="467" t="str">
        <f>+IF(SUMIFS(BDCORRECTIVAINF[Manguera amarilla 80D],BDCORRECTIVAINF[[Nº CAMIÓN]:[Nº CAMIÓN]],$C12,BDCORRECTIVAINF[[Fecha entrada]:[Fecha entrada]],"&gt;=" &amp;$M$2,BDCORRECTIVAINF[[Fecha Fin]:[Fecha Fin]],"&lt;="&amp;$M$3)=0,"",SUMIFS(BDCORRECTIVAINF[Manguera amarilla 80D],BDCORRECTIVAINF[[Nº CAMIÓN]:[Nº CAMIÓN]],$C12,BDCORRECTIVAINF[[Fecha entrada]:[Fecha entrada]],"&gt;=" &amp;$M$2,BDCORRECTIVAINF[[Fecha Fin]:[Fecha Fin]],"&lt;="&amp;$M$3)&amp;" m "&amp;BDCORRECTIVAINF[[#Headers],[Manguera amarilla 80D]]&amp;", ")</f>
        <v/>
      </c>
      <c r="BW12" s="467" t="str">
        <f>+IF(SUMIFS(BDCORRECTIVAINF[Manguera azul 60D],BDCORRECTIVAINF[[Nº CAMIÓN]:[Nº CAMIÓN]],$C12,BDCORRECTIVAINF[[Fecha entrada]:[Fecha entrada]],"&gt;=" &amp;$M$2,BDCORRECTIVAINF[[Fecha Fin]:[Fecha Fin]],"&lt;="&amp;$M$3)=0,"",SUMIFS(BDCORRECTIVAINF[Manguera azul 60D],BDCORRECTIVAINF[[Nº CAMIÓN]:[Nº CAMIÓN]],$C12,BDCORRECTIVAINF[[Fecha entrada]:[Fecha entrada]],"&gt;=" &amp;$M$2,BDCORRECTIVAINF[[Fecha Fin]:[Fecha Fin]],"&lt;="&amp;$M$3)&amp;" m "&amp;BDCORRECTIVAINF[[#Headers],[Manguera azul 60D]]&amp;", ")</f>
        <v/>
      </c>
      <c r="BX12" s="467" t="str">
        <f>+IF(SUMIFS(BDCORRECTIVAINF[Manguera azul 80D],BDCORRECTIVAINF[[Nº CAMIÓN]:[Nº CAMIÓN]],$C12,BDCORRECTIVAINF[[Fecha entrada]:[Fecha entrada]],"&gt;=" &amp;$M$2,BDCORRECTIVAINF[[Fecha Fin]:[Fecha Fin]],"&lt;="&amp;$M$3)=0,"",SUMIFS(BDCORRECTIVAINF[Manguera azul 80D],BDCORRECTIVAINF[[Nº CAMIÓN]:[Nº CAMIÓN]],$C12,BDCORRECTIVAINF[[Fecha entrada]:[Fecha entrada]],"&gt;=" &amp;$M$2,BDCORRECTIVAINF[[Fecha Fin]:[Fecha Fin]],"&lt;="&amp;$M$3)&amp;" m "&amp;BDCORRECTIVAINF[[#Headers],[Manguera azul 80D]]&amp;", ")</f>
        <v/>
      </c>
      <c r="BY12" s="467" t="str">
        <f>+IF(SUMIFS(BDCORRECTIVAINF[Bomba Embrague],BDCORRECTIVAINF[[Nº CAMIÓN]:[Nº CAMIÓN]],$C12,BDCORRECTIVAINF[[Fecha entrada]:[Fecha entrada]],"&gt;=" &amp;$M$2,BDCORRECTIVAINF[[Fecha Fin]:[Fecha Fin]],"&lt;="&amp;$M$3)=0,"",SUMIFS(BDCORRECTIVAINF[Bomba Embrague],BDCORRECTIVAINF[[Nº CAMIÓN]:[Nº CAMIÓN]],$C12,BDCORRECTIVAINF[[Fecha entrada]:[Fecha entrada]],"&gt;=" &amp;$M$2,BDCORRECTIVAINF[[Fecha Fin]:[Fecha Fin]],"&lt;="&amp;$M$3)&amp;" uds "&amp;BDCORRECTIVAINF[[#Headers],[Bomba Embrague]]&amp;", ")</f>
        <v/>
      </c>
      <c r="BZ12" s="467" t="str">
        <f>+IF(SUMIFS(BDCORRECTIVAINF[Compresor],BDCORRECTIVAINF[[Nº CAMIÓN]:[Nº CAMIÓN]],$C12,BDCORRECTIVAINF[[Fecha entrada]:[Fecha entrada]],"&gt;=" &amp;$M$2,BDCORRECTIVAINF[[Fecha Fin]:[Fecha Fin]],"&lt;="&amp;$M$3)=0,"",SUMIFS(BDCORRECTIVAINF[Compresor],BDCORRECTIVAINF[[Nº CAMIÓN]:[Nº CAMIÓN]],$C12,BDCORRECTIVAINF[[Fecha entrada]:[Fecha entrada]],"&gt;=" &amp;$M$2,BDCORRECTIVAINF[[Fecha Fin]:[Fecha Fin]],"&lt;="&amp;$M$3)&amp;" uds "&amp;BDCORRECTIVAINF[[#Headers],[Compresor]]&amp;", ")</f>
        <v/>
      </c>
      <c r="CA12" s="467" t="str">
        <f>+IF(SUMIFS(BDCORRECTIVAINF[Disco Embrague],BDCORRECTIVAINF[[Nº CAMIÓN]:[Nº CAMIÓN]],$C12,BDCORRECTIVAINF[[Fecha entrada]:[Fecha entrada]],"&gt;=" &amp;$M$2,BDCORRECTIVAINF[[Fecha Fin]:[Fecha Fin]],"&lt;="&amp;$M$3)=0,"",SUMIFS(BDCORRECTIVAINF[Disco Embrague],BDCORRECTIVAINF[[Nº CAMIÓN]:[Nº CAMIÓN]],$C12,BDCORRECTIVAINF[[Fecha entrada]:[Fecha entrada]],"&gt;=" &amp;$M$2,BDCORRECTIVAINF[[Fecha Fin]:[Fecha Fin]],"&lt;="&amp;$M$3)&amp;" uds "&amp;BDCORRECTIVAINF[[#Headers],[Disco Embrague]]&amp;", ")</f>
        <v/>
      </c>
      <c r="CB12" s="467" t="str">
        <f>+IF(SUMIFS(BDCORRECTIVAINF[Empalme],BDCORRECTIVAINF[[Nº CAMIÓN]:[Nº CAMIÓN]],$C12,BDCORRECTIVAINF[[Fecha entrada]:[Fecha entrada]],"&gt;=" &amp;$M$2,BDCORRECTIVAINF[[Fecha Fin]:[Fecha Fin]],"&lt;="&amp;$M$3)=0,"",SUMIFS(BDCORRECTIVAINF[Empalme],BDCORRECTIVAINF[[Nº CAMIÓN]:[Nº CAMIÓN]],$C12,BDCORRECTIVAINF[[Fecha entrada]:[Fecha entrada]],"&gt;=" &amp;$M$2,BDCORRECTIVAINF[[Fecha Fin]:[Fecha Fin]],"&lt;="&amp;$M$3)&amp;" uds "&amp;BDCORRECTIVAINF[[#Headers],[Empalme]]&amp;", ")</f>
        <v/>
      </c>
      <c r="CC12" s="467" t="str">
        <f>+IF(SUMIFS(BDCORRECTIVAINF[Filtro Secador],BDCORRECTIVAINF[[Nº CAMIÓN]:[Nº CAMIÓN]],$C12,BDCORRECTIVAINF[[Fecha entrada]:[Fecha entrada]],"&gt;=" &amp;$M$2,BDCORRECTIVAINF[[Fecha Fin]:[Fecha Fin]],"&lt;="&amp;$M$3)=0,"",SUMIFS(BDCORRECTIVAINF[Filtro Secador],BDCORRECTIVAINF[[Nº CAMIÓN]:[Nº CAMIÓN]],$C12,BDCORRECTIVAINF[[Fecha entrada]:[Fecha entrada]],"&gt;=" &amp;$M$2,BDCORRECTIVAINF[[Fecha Fin]:[Fecha Fin]],"&lt;="&amp;$M$3)&amp;" uds "&amp;BDCORRECTIVAINF[[#Headers],[Filtro Secador]]&amp;", ")</f>
        <v/>
      </c>
      <c r="CD12" s="467" t="str">
        <f>+IF(SUMIFS(BDCORRECTIVAINF[Pulmon Freno],BDCORRECTIVAINF[[Nº CAMIÓN]:[Nº CAMIÓN]],$C12,BDCORRECTIVAINF[[Fecha entrada]:[Fecha entrada]],"&gt;=" &amp;$M$2,BDCORRECTIVAINF[[Fecha Fin]:[Fecha Fin]],"&lt;="&amp;$M$3)=0,"",SUMIFS(BDCORRECTIVAINF[Pulmon Freno],BDCORRECTIVAINF[[Nº CAMIÓN]:[Nº CAMIÓN]],$C12,BDCORRECTIVAINF[[Fecha entrada]:[Fecha entrada]],"&gt;=" &amp;$M$2,BDCORRECTIVAINF[[Fecha Fin]:[Fecha Fin]],"&lt;="&amp;$M$3)&amp;" uds "&amp;BDCORRECTIVAINF[[#Headers],[Pulmon Freno]]&amp;", ")</f>
        <v/>
      </c>
      <c r="CE12" s="467" t="str">
        <f>+IF(SUMIFS(BDCORRECTIVAINF[Servoembrague],BDCORRECTIVAINF[[Nº CAMIÓN]:[Nº CAMIÓN]],$C12,BDCORRECTIVAINF[[Fecha entrada]:[Fecha entrada]],"&gt;=" &amp;$M$2,BDCORRECTIVAINF[[Fecha Fin]:[Fecha Fin]],"&lt;="&amp;$M$3)=0,"",SUMIFS(BDCORRECTIVAINF[Servoembrague],BDCORRECTIVAINF[[Nº CAMIÓN]:[Nº CAMIÓN]],$C12,BDCORRECTIVAINF[[Fecha entrada]:[Fecha entrada]],"&gt;=" &amp;$M$2,BDCORRECTIVAINF[[Fecha Fin]:[Fecha Fin]],"&lt;="&amp;$M$3)&amp;" uds "&amp;BDCORRECTIVAINF[[#Headers],[Servoembrague]]&amp;", ")</f>
        <v/>
      </c>
      <c r="CF12" s="467" t="str">
        <f>+IF(SUMIFS(BDCORRECTIVAINF[Tubo Hidraulico],BDCORRECTIVAINF[[Nº CAMIÓN]:[Nº CAMIÓN]],$C12,BDCORRECTIVAINF[[Fecha entrada]:[Fecha entrada]],"&gt;=" &amp;$M$2,BDCORRECTIVAINF[[Fecha Fin]:[Fecha Fin]],"&lt;="&amp;$M$3)=0,"",SUMIFS(BDCORRECTIVAINF[Tubo Hidraulico],BDCORRECTIVAINF[[Nº CAMIÓN]:[Nº CAMIÓN]],$C12,BDCORRECTIVAINF[[Fecha entrada]:[Fecha entrada]],"&gt;=" &amp;$M$2,BDCORRECTIVAINF[[Fecha Fin]:[Fecha Fin]],"&lt;="&amp;$M$3)&amp;" uds "&amp;BDCORRECTIVAINF[[#Headers],[Tubo Hidraulico]]&amp;", ")</f>
        <v/>
      </c>
      <c r="CG12" s="467" t="str">
        <f>+IF(SUMIFS(BDCORRECTIVAINF[Valvula 4 vias],BDCORRECTIVAINF[[Nº CAMIÓN]:[Nº CAMIÓN]],$C12,BDCORRECTIVAINF[[Fecha entrada]:[Fecha entrada]],"&gt;=" &amp;$M$2,BDCORRECTIVAINF[[Fecha Fin]:[Fecha Fin]],"&lt;="&amp;$M$3)=0,"",SUMIFS(BDCORRECTIVAINF[Valvula 4 vias],BDCORRECTIVAINF[[Nº CAMIÓN]:[Nº CAMIÓN]],$C12,BDCORRECTIVAINF[[Fecha entrada]:[Fecha entrada]],"&gt;=" &amp;$M$2,BDCORRECTIVAINF[[Fecha Fin]:[Fecha Fin]],"&lt;="&amp;$M$3)&amp;" uds "&amp;BDCORRECTIVAINF[[#Headers],[Valvula 4 vias]]&amp;", ")</f>
        <v/>
      </c>
      <c r="CH12" s="467" t="str">
        <f>+IF(SUMIFS(BDCORRECTIVAINF[Valvula Freno],BDCORRECTIVAINF[[Nº CAMIÓN]:[Nº CAMIÓN]],$C12,BDCORRECTIVAINF[[Fecha entrada]:[Fecha entrada]],"&gt;=" &amp;$M$2,BDCORRECTIVAINF[[Fecha Fin]:[Fecha Fin]],"&lt;="&amp;$M$3)=0,"",SUMIFS(BDCORRECTIVAINF[Valvula Freno],BDCORRECTIVAINF[[Nº CAMIÓN]:[Nº CAMIÓN]],$C12,BDCORRECTIVAINF[[Fecha entrada]:[Fecha entrada]],"&gt;=" &amp;$M$2,BDCORRECTIVAINF[[Fecha Fin]:[Fecha Fin]],"&lt;="&amp;$M$3)&amp;" uds "&amp;BDCORRECTIVAINF[[#Headers],[Valvula Freno]]&amp;", ")</f>
        <v/>
      </c>
      <c r="CI12" s="467" t="str">
        <f>+IF(SUMIFS(BDCORRECTIVAINF[Valvula Secadora],BDCORRECTIVAINF[[Nº CAMIÓN]:[Nº CAMIÓN]],$C12,BDCORRECTIVAINF[[Fecha entrada]:[Fecha entrada]],"&gt;=" &amp;$M$2,BDCORRECTIVAINF[[Fecha Fin]:[Fecha Fin]],"&lt;="&amp;$M$3)=0,"",SUMIFS(BDCORRECTIVAINF[Valvula Secadora],BDCORRECTIVAINF[[Nº CAMIÓN]:[Nº CAMIÓN]],$C12,BDCORRECTIVAINF[[Fecha entrada]:[Fecha entrada]],"&gt;=" &amp;$M$2,BDCORRECTIVAINF[[Fecha Fin]:[Fecha Fin]],"&lt;="&amp;$M$3)&amp;" uds "&amp;BDCORRECTIVAINF[[#Headers],[Valvula Secadora]]&amp;", ")</f>
        <v/>
      </c>
      <c r="CJ12" s="467" t="str">
        <f>+IF(SUMIFS(BDCORRECTIVAINF[Correas],BDCORRECTIVAINF[[Nº CAMIÓN]:[Nº CAMIÓN]],$C12,BDCORRECTIVAINF[[Fecha entrada]:[Fecha entrada]],"&gt;=" &amp;$M$2,BDCORRECTIVAINF[[Fecha Fin]:[Fecha Fin]],"&lt;="&amp;$M$3)=0,"",SUMIFS(BDCORRECTIVAINF[Correas],BDCORRECTIVAINF[[Nº CAMIÓN]:[Nº CAMIÓN]],$C12,BDCORRECTIVAINF[[Fecha entrada]:[Fecha entrada]],"&gt;=" &amp;$M$2,BDCORRECTIVAINF[[Fecha Fin]:[Fecha Fin]],"&lt;="&amp;$M$3)&amp;" uds "&amp;BDCORRECTIVAINF[[#Headers],[Correas]]&amp;", ")</f>
        <v/>
      </c>
    </row>
    <row r="13" spans="1:93" ht="63" customHeight="1" x14ac:dyDescent="0.2">
      <c r="A13" s="571"/>
      <c r="B13" s="221" t="s">
        <v>68</v>
      </c>
      <c r="C13" s="46" t="s">
        <v>42</v>
      </c>
      <c r="D13" s="47">
        <v>614222</v>
      </c>
      <c r="E13" s="47">
        <f>+SUMIFS(BDCORRECTIVA[Chasis],BDCORRECTIVA[[Nº CAMIÓN]:[Nº CAMIÓN]],$C13,BDCORRECTIVA[[Fecha entrada]:[Fecha entrada]],"&gt;=" &amp;$M$2,BDCORRECTIVA[[Fecha Fin]:[Fecha Fin]],"&lt;="&amp;$M$3)</f>
        <v>0</v>
      </c>
      <c r="F13" s="47">
        <f>+SUMIFS(BDCORRECTIVA[Carrocería],BDCORRECTIVA[[Nº CAMIÓN]:[Nº CAMIÓN]],$C13,BDCORRECTIVA[[Fecha entrada]:[Fecha entrada]],"&gt;=" &amp;$M$2,BDCORRECTIVA[[Fecha Fin]:[Fecha Fin]],"&lt;="&amp;$M$3)</f>
        <v>0</v>
      </c>
      <c r="G13" s="47">
        <f>+SUMIFS(BDCORRECTIVA[Ruedas],BDCORRECTIVA[[Nº CAMIÓN]:[Nº CAMIÓN]],$C13,BDCORRECTIVA[[Fecha entrada]:[Fecha entrada]],"&gt;=" &amp;$M$2,BDCORRECTIVA[[Fecha Fin]:[Fecha Fin]],"&lt;="&amp;$M$3)</f>
        <v>0</v>
      </c>
      <c r="H13" s="47">
        <f>+SUMIFS(BDCORRECTIVA[Mecanica],BDCORRECTIVA[[Nº CAMIÓN]:[Nº CAMIÓN]],$C13,BDCORRECTIVA[[Fecha entrada]:[Fecha entrada]],"&gt;=" &amp;$M$2,BDCORRECTIVA[[Fecha Fin]:[Fecha Fin]],"&lt;="&amp;$M$3)</f>
        <v>0</v>
      </c>
      <c r="I13" s="47">
        <f>+SUMIFS(BDCORRECTIVA[Elec, vehiculos],BDCORRECTIVA[[Nº CAMIÓN]:[Nº CAMIÓN]],$C13,BDCORRECTIVA[[Fecha entrada]:[Fecha entrada]],"&gt;=" &amp;$M$2,BDCORRECTIVA[[Fecha Fin]:[Fecha Fin]],"&lt;="&amp;$M$3)</f>
        <v>0</v>
      </c>
      <c r="J13" s="47">
        <f t="shared" si="1"/>
        <v>0</v>
      </c>
      <c r="K13" s="47" t="str">
        <f>+IF(COUNTIFS(BDCORRECTIVA[Tall/Rep],AUSERD,BDCORRECTIVA[Nº CAMIÓN],$C13,BDCORRECTIVA[[Fecha entrada]:[Fecha entrada]],"&gt;=" &amp;$M$2,BDCORRECTIVA[[Fecha Fin]:[Fecha Fin]],"&lt;="&amp;$M$3)=0,"",COUNTIFS(BDCORRECTIVA[Tall/Rep],AUSERD,BDCORRECTIVA[Nº CAMIÓN],$C13,BDCORRECTIVA[[Fecha entrada]:[Fecha entrada]],"&gt;=" &amp;$M$2,BDCORRECTIVA[[Fecha Fin]:[Fecha Fin]],"&lt;="&amp;$M$3)&amp;" "&amp;AUSERD&amp;", ")&amp;IF(COUNTIFS(BDCORRECTIVA[Tall/Rep],AAIUN,BDCORRECTIVA[Nº CAMIÓN],$C13,BDCORRECTIVA[[Fecha entrada]:[Fecha entrada]],"&gt;=" &amp;$M$2,BDCORRECTIVA[[Fecha Fin]:[Fecha Fin]],"&lt;="&amp;$M$3)=0,"",COUNTIFS(BDCORRECTIVA[Tall/Rep],AAIUN,BDCORRECTIVA[Nº CAMIÓN],$C13,BDCORRECTIVA[[Fecha entrada]:[Fecha entrada]],"&gt;=" &amp;$M$2,BDCORRECTIVA[[Fecha Fin]:[Fecha Fin]],"&lt;="&amp;$M$3)&amp;" "&amp;AAIUN&amp;", ")&amp;IF(COUNTIFS(BDCORRECTIVA[Tall/Rep],BOUJDUR,BDCORRECTIVA[Nº CAMIÓN],$C13,BDCORRECTIVA[[Fecha entrada]:[Fecha entrada]],"&gt;=" &amp;$M$2,BDCORRECTIVA[[Fecha Fin]:[Fecha Fin]],"&lt;="&amp;$M$3)=0,"",COUNTIFS(BDCORRECTIVA[Tall/Rep],BOUJDUR,BDCORRECTIVA[Nº CAMIÓN],$C13,BDCORRECTIVA[[Fecha entrada]:[Fecha entrada]],"&gt;=" &amp;$M$2,BDCORRECTIVA[[Fecha Fin]:[Fecha Fin]],"&lt;="&amp;$M$3)&amp;" "&amp;BOUJDUR&amp;", ")&amp;IF(COUNTIFS(BDCORRECTIVA[Tall/Rep],ATC,BDCORRECTIVA[Nº CAMIÓN],$C13,BDCORRECTIVA[[Fecha entrada]:[Fecha entrada]],"&gt;=" &amp;$M$2,BDCORRECTIVA[[Fecha Fin]:[Fecha Fin]],"&lt;="&amp;$M$3)=0,"",COUNTIFS(BDCORRECTIVA[Tall/Rep],ATC,BDCORRECTIVA[Nº CAMIÓN],$C13,BDCORRECTIVA[[Fecha entrada]:[Fecha entrada]],"&gt;=" &amp;$M$2,BDCORRECTIVA[[Fecha Fin]:[Fecha Fin]],"&lt;="&amp;$M$3)&amp;" "&amp;ATC&amp;", ")&amp;IF(COUNTIFS(BDCORRECTIVA[Tall/Rep],SMARA,BDCORRECTIVA[Nº CAMIÓN],$C13,BDCORRECTIVA[[Fecha entrada]:[Fecha entrada]],"&gt;=" &amp;$M$2,BDCORRECTIVA[[Fecha Fin]:[Fecha Fin]],"&lt;="&amp;$M$3)=0,"",COUNTIFS(BDCORRECTIVA[Tall/Rep],SMARA,BDCORRECTIVA[Nº CAMIÓN],$C13,BDCORRECTIVA[[Fecha entrada]:[Fecha entrada]],"&gt;=" &amp;$M$2,BDCORRECTIVA[[Fecha Fin]:[Fecha Fin]],"&lt;="&amp;$M$3)&amp;" "&amp;SMARA&amp;", ")&amp;IF(COUNTIFS(BDCORRECTIVA[Tall/Rep],DAJLA,BDCORRECTIVA[Nº CAMIÓN],$C13,BDCORRECTIVA[[Fecha entrada]:[Fecha entrada]],"&gt;=" &amp;$M$2,BDCORRECTIVA[[Fecha Fin]:[Fecha Fin]],"&lt;="&amp;$M$3)=0,"",COUNTIFS(BDCORRECTIVA[Tall/Rep],DAJLA,BDCORRECTIVA[Nº CAMIÓN],$C13,BDCORRECTIVA[[Fecha entrada]:[Fecha entrada]],"&gt;=" &amp;$M$2,BDCORRECTIVA[[Fecha Fin]:[Fecha Fin]],"&lt;="&amp;$M$3)&amp;" "&amp;DAJLA&amp;", ")&amp;IF(COUNTIFS(BDCORRECTIVA[Tall/Rep],TRANSPORT,BDCORRECTIVA[Nº CAMIÓN],$C13,BDCORRECTIVA[[Fecha entrada]:[Fecha entrada]],"&gt;=" &amp;$M$2,BDCORRECTIVA[[Fecha Fin]:[Fecha Fin]],"&lt;="&amp;$M$3)=0,"",COUNTIFS(BDCORRECTIVA[Tall/Rep],TRANSPORT,BDCORRECTIVA[Nº CAMIÓN],$C13,BDCORRECTIVA[[Fecha entrada]:[Fecha entrada]],"&gt;=" &amp;$M$2,BDCORRECTIVA[[Fecha Fin]:[Fecha Fin]],"&lt;="&amp;$M$3)&amp;" "&amp;TRANSPORT&amp;", ")</f>
        <v/>
      </c>
      <c r="L13" s="516" t="str">
        <f t="shared" si="0"/>
        <v/>
      </c>
      <c r="M13" s="469" t="str">
        <f>+IF(SUMIFS(BDCORRECTIVAINF[Coste TOTAL],BDCORRECTIVAINF[[Nº CAMIÓN]:[Nº CAMIÓN]],$C13,BDCORRECTIVAINF[[Fecha entrada]:[Fecha entrada]],"&gt;=" &amp;$M$2,BDCORRECTIVAINF[[Fecha Fin]:[Fecha Fin]],"&lt;="&amp;$M$3)=0,"",SUMIFS(BDCORRECTIVAINF[Coste TOTAL],BDCORRECTIVAINF[[Nº CAMIÓN]:[Nº CAMIÓN]],$C13,BDCORRECTIVAINF[[Fecha entrada]:[Fecha entrada]],"&gt;=" &amp;$M$2,BDCORRECTIVAINF[[Fecha Fin]:[Fecha Fin]],"&lt;="&amp;$M$3))</f>
        <v/>
      </c>
      <c r="N13" s="210"/>
      <c r="P13" s="49"/>
      <c r="Q13" s="44"/>
      <c r="R13" s="44"/>
      <c r="S13" s="44"/>
      <c r="T13" s="44"/>
      <c r="U13" s="44"/>
      <c r="V13" s="44"/>
      <c r="W13" s="44"/>
      <c r="AF13" s="467" t="str">
        <f>+IF(SUMIFS(BDCORRECTIVAINF[Amortiguador],BDCORRECTIVAINF[[Nº CAMIÓN]:[Nº CAMIÓN]],$C13,BDCORRECTIVAINF[[Fecha entrada]:[Fecha entrada]],"&gt;=" &amp;$M$2,BDCORRECTIVAINF[[Fecha Fin]:[Fecha Fin]],"&lt;="&amp;$M$3)=0,"",SUMIFS(BDCORRECTIVAINF[Amortiguador],BDCORRECTIVAINF[[Nº CAMIÓN]:[Nº CAMIÓN]],$C13,BDCORRECTIVAINF[[Fecha entrada]:[Fecha entrada]],"&gt;=" &amp;$M$2,BDCORRECTIVAINF[[Fecha Fin]:[Fecha Fin]],"&lt;="&amp;$M$3)&amp;" uds "&amp;BDCORRECTIVAINF[[#Headers],[Amortiguador]]&amp;", ")</f>
        <v/>
      </c>
      <c r="AG13" s="467" t="str">
        <f>+IF(SUMIFS(BDCORRECTIVAINF[Cables palanca],BDCORRECTIVAINF[[Nº CAMIÓN]:[Nº CAMIÓN]],$C13,BDCORRECTIVAINF[[Fecha entrada]:[Fecha entrada]],"&gt;=" &amp;$M$2,BDCORRECTIVAINF[[Fecha Fin]:[Fecha Fin]],"&lt;="&amp;$M$3)=0,"",SUMIFS(BDCORRECTIVAINF[Cables palanca],BDCORRECTIVAINF[[Nº CAMIÓN]:[Nº CAMIÓN]],$C13,BDCORRECTIVAINF[[Fecha entrada]:[Fecha entrada]],"&gt;=" &amp;$M$2,BDCORRECTIVAINF[[Fecha Fin]:[Fecha Fin]],"&lt;="&amp;$M$3)&amp;" uds "&amp;BDCORRECTIVAINF[[#Headers],[Cables palanca]]&amp;", ")</f>
        <v/>
      </c>
      <c r="AH13" s="467" t="str">
        <f>+IF(SUMIFS(BDCORRECTIVAINF[Casquillos],BDCORRECTIVAINF[[Nº CAMIÓN]:[Nº CAMIÓN]],$C13,BDCORRECTIVAINF[[Fecha entrada]:[Fecha entrada]],"&gt;=" &amp;$M$2,BDCORRECTIVAINF[[Fecha Fin]:[Fecha Fin]],"&lt;="&amp;$M$3)=0,"",SUMIFS(BDCORRECTIVAINF[Casquillos],BDCORRECTIVAINF[[Nº CAMIÓN]:[Nº CAMIÓN]],$C13,BDCORRECTIVAINF[[Fecha entrada]:[Fecha entrada]],"&gt;=" &amp;$M$2,BDCORRECTIVAINF[[Fecha Fin]:[Fecha Fin]],"&lt;="&amp;$M$3)&amp;" uds "&amp;BDCORRECTIVAINF[[#Headers],[Casquillos]]&amp;", ")</f>
        <v/>
      </c>
      <c r="AI13" s="467" t="str">
        <f>+IF(SUMIFS(BDCORRECTIVAINF[Esparragos],BDCORRECTIVAINF[[Nº CAMIÓN]:[Nº CAMIÓN]],$C13,BDCORRECTIVAINF[[Fecha entrada]:[Fecha entrada]],"&gt;=" &amp;$M$2,BDCORRECTIVAINF[[Fecha Fin]:[Fecha Fin]],"&lt;="&amp;$M$3)=0,"",SUMIFS(BDCORRECTIVAINF[Esparragos],BDCORRECTIVAINF[[Nº CAMIÓN]:[Nº CAMIÓN]],$C13,BDCORRECTIVAINF[[Fecha entrada]:[Fecha entrada]],"&gt;=" &amp;$M$2,BDCORRECTIVAINF[[Fecha Fin]:[Fecha Fin]],"&lt;="&amp;$M$3)&amp;" uds "&amp;BDCORRECTIVAINF[[#Headers],[Esparragos]]&amp;", ")</f>
        <v/>
      </c>
      <c r="AJ13" s="467" t="str">
        <f>+IF(SUMIFS(BDCORRECTIVAINF[Neceser palanca],BDCORRECTIVAINF[[Nº CAMIÓN]:[Nº CAMIÓN]],$C13,BDCORRECTIVAINF[[Fecha entrada]:[Fecha entrada]],"&gt;=" &amp;$M$2,BDCORRECTIVAINF[[Fecha Fin]:[Fecha Fin]],"&lt;="&amp;$M$3)=0,"",SUMIFS(BDCORRECTIVAINF[Neceser palanca],BDCORRECTIVAINF[[Nº CAMIÓN]:[Nº CAMIÓN]],$C13,BDCORRECTIVAINF[[Fecha entrada]:[Fecha entrada]],"&gt;=" &amp;$M$2,BDCORRECTIVAINF[[Fecha Fin]:[Fecha Fin]],"&lt;="&amp;$M$3)&amp;" uds "&amp;BDCORRECTIVAINF[[#Headers],[Neceser palanca]]&amp;", ")</f>
        <v/>
      </c>
      <c r="AK13" s="467" t="str">
        <f>+IF(SUMIFS(BDCORRECTIVAINF[Palanca],BDCORRECTIVAINF[[Nº CAMIÓN]:[Nº CAMIÓN]],$C13,BDCORRECTIVAINF[[Fecha entrada]:[Fecha entrada]],"&gt;=" &amp;$M$2,BDCORRECTIVAINF[[Fecha Fin]:[Fecha Fin]],"&lt;="&amp;$M$3)=0,"",SUMIFS(BDCORRECTIVAINF[Palanca],BDCORRECTIVAINF[[Nº CAMIÓN]:[Nº CAMIÓN]],$C13,BDCORRECTIVAINF[[Fecha entrada]:[Fecha entrada]],"&gt;=" &amp;$M$2,BDCORRECTIVAINF[[Fecha Fin]:[Fecha Fin]],"&lt;="&amp;$M$3)&amp;" uds "&amp;BDCORRECTIVAINF[[#Headers],[Palanca]]&amp;", ")</f>
        <v/>
      </c>
      <c r="AL13" s="467" t="str">
        <f>+IF(SUMIFS(BDCORRECTIVAINF[Travesaño],BDCORRECTIVAINF[[Nº CAMIÓN]:[Nº CAMIÓN]],$C13,BDCORRECTIVAINF[[Fecha entrada]:[Fecha entrada]],"&gt;=" &amp;$M$2,BDCORRECTIVAINF[[Fecha Fin]:[Fecha Fin]],"&lt;="&amp;$M$3)=0,"",SUMIFS(BDCORRECTIVAINF[Travesaño],BDCORRECTIVAINF[[Nº CAMIÓN]:[Nº CAMIÓN]],$C13,BDCORRECTIVAINF[[Fecha entrada]:[Fecha entrada]],"&gt;=" &amp;$M$2,BDCORRECTIVAINF[[Fecha Fin]:[Fecha Fin]],"&lt;="&amp;$M$3)&amp;" uds "&amp;BDCORRECTIVAINF[[#Headers],[Travesaño]]&amp;", ")</f>
        <v/>
      </c>
      <c r="AM13" s="467" t="str">
        <f>+IF(SUMIFS(BDCORRECTIVAINF[BALLESTA ENTERA D],BDCORRECTIVAINF[[Nº CAMIÓN]:[Nº CAMIÓN]],$C13,BDCORRECTIVAINF[[Fecha entrada]:[Fecha entrada]],"&gt;=" &amp;$M$2,BDCORRECTIVAINF[[Fecha Fin]:[Fecha Fin]],"&lt;="&amp;$M$3)=0,"",SUMIFS(BDCORRECTIVAINF[BALLESTA ENTERA D],BDCORRECTIVAINF[[Nº CAMIÓN]:[Nº CAMIÓN]],$C13,BDCORRECTIVAINF[[Fecha entrada]:[Fecha entrada]],"&gt;=" &amp;$M$2,BDCORRECTIVAINF[[Fecha Fin]:[Fecha Fin]],"&lt;="&amp;$M$3)&amp;" uds "&amp;BDCORRECTIVAINF[[#Headers],[BALLESTA ENTERA D]]&amp;", ")</f>
        <v/>
      </c>
      <c r="AN13" s="467" t="str">
        <f>+IF(SUMIFS(BDCORRECTIVAINF[HOJA MAESTRA D],BDCORRECTIVAINF[[Nº CAMIÓN]:[Nº CAMIÓN]],$C13,BDCORRECTIVAINF[[Fecha entrada]:[Fecha entrada]],"&gt;=" &amp;$M$2,BDCORRECTIVAINF[[Fecha Fin]:[Fecha Fin]],"&lt;="&amp;$M$3)=0,"",SUMIFS(BDCORRECTIVAINF[HOJA MAESTRA D],BDCORRECTIVAINF[[Nº CAMIÓN]:[Nº CAMIÓN]],$C13,BDCORRECTIVAINF[[Fecha entrada]:[Fecha entrada]],"&gt;=" &amp;$M$2,BDCORRECTIVAINF[[Fecha Fin]:[Fecha Fin]],"&lt;="&amp;$M$3)&amp;" uds "&amp;BDCORRECTIVAINF[[#Headers],[HOJA MAESTRA D]]&amp;", ")</f>
        <v/>
      </c>
      <c r="AO13" s="467" t="str">
        <f>+IF(SUMIFS(BDCORRECTIVAINF[1ª HOJA D],BDCORRECTIVAINF[[Nº CAMIÓN]:[Nº CAMIÓN]],$C13,BDCORRECTIVAINF[[Fecha entrada]:[Fecha entrada]],"&gt;=" &amp;$M$2,BDCORRECTIVAINF[[Fecha Fin]:[Fecha Fin]],"&lt;="&amp;$M$3)=0,"",SUMIFS(BDCORRECTIVAINF[1ª HOJA D],BDCORRECTIVAINF[[Nº CAMIÓN]:[Nº CAMIÓN]],$C13,BDCORRECTIVAINF[[Fecha entrada]:[Fecha entrada]],"&gt;=" &amp;$M$2,BDCORRECTIVAINF[[Fecha Fin]:[Fecha Fin]],"&lt;="&amp;$M$3)&amp;" uds "&amp;BDCORRECTIVAINF[[#Headers],[1ª HOJA D]]&amp;", ")</f>
        <v/>
      </c>
      <c r="AP13" s="467" t="str">
        <f>+IF(SUMIFS(BDCORRECTIVAINF[2ª HOJAS D],BDCORRECTIVAINF[[Nº CAMIÓN]:[Nº CAMIÓN]],$C13,BDCORRECTIVAINF[[Fecha entrada]:[Fecha entrada]],"&gt;=" &amp;$M$2,BDCORRECTIVAINF[[Fecha Fin]:[Fecha Fin]],"&lt;="&amp;$M$3)=0,"",SUMIFS(BDCORRECTIVAINF[2ª HOJAS D],BDCORRECTIVAINF[[Nº CAMIÓN]:[Nº CAMIÓN]],$C13,BDCORRECTIVAINF[[Fecha entrada]:[Fecha entrada]],"&gt;=" &amp;$M$2,BDCORRECTIVAINF[[Fecha Fin]:[Fecha Fin]],"&lt;="&amp;$M$3)&amp;" uds "&amp;BDCORRECTIVAINF[[#Headers],[2ª HOJAS D]]&amp;", ")</f>
        <v/>
      </c>
      <c r="AQ13" s="467" t="str">
        <f>+IF(SUMIFS(BDCORRECTIVAINF[3ª HOJAS D],BDCORRECTIVAINF[[Nº CAMIÓN]:[Nº CAMIÓN]],$C13,BDCORRECTIVAINF[[Fecha entrada]:[Fecha entrada]],"&gt;=" &amp;$M$2,BDCORRECTIVAINF[[Fecha Fin]:[Fecha Fin]],"&lt;="&amp;$M$3)=0,"",SUMIFS(BDCORRECTIVAINF[3ª HOJAS D],BDCORRECTIVAINF[[Nº CAMIÓN]:[Nº CAMIÓN]],$C13,BDCORRECTIVAINF[[Fecha entrada]:[Fecha entrada]],"&gt;=" &amp;$M$2,BDCORRECTIVAINF[[Fecha Fin]:[Fecha Fin]],"&lt;="&amp;$M$3)&amp;" uds "&amp;BDCORRECTIVAINF[[#Headers],[3ª HOJAS D]]&amp;", ")</f>
        <v/>
      </c>
      <c r="AR13" s="467" t="str">
        <f>+IF(SUMIFS(BDCORRECTIVAINF[4ª HOJAS D],BDCORRECTIVAINF[[Nº CAMIÓN]:[Nº CAMIÓN]],$C13,BDCORRECTIVAINF[[Fecha entrada]:[Fecha entrada]],"&gt;=" &amp;$M$2,BDCORRECTIVAINF[[Fecha Fin]:[Fecha Fin]],"&lt;="&amp;$M$3)=0,"",SUMIFS(BDCORRECTIVAINF[4ª HOJAS D],BDCORRECTIVAINF[[Nº CAMIÓN]:[Nº CAMIÓN]],$C13,BDCORRECTIVAINF[[Fecha entrada]:[Fecha entrada]],"&gt;=" &amp;$M$2,BDCORRECTIVAINF[[Fecha Fin]:[Fecha Fin]],"&lt;="&amp;$M$3)&amp;" uds "&amp;BDCORRECTIVAINF[[#Headers],[4ª HOJAS D]]&amp;", ")</f>
        <v/>
      </c>
      <c r="AS13" s="467" t="str">
        <f>+IF(SUMIFS(BDCORRECTIVAINF[5ª HOJAS D],BDCORRECTIVAINF[[Nº CAMIÓN]:[Nº CAMIÓN]],$C13,BDCORRECTIVAINF[[Fecha entrada]:[Fecha entrada]],"&gt;=" &amp;$M$2,BDCORRECTIVAINF[[Fecha Fin]:[Fecha Fin]],"&lt;="&amp;$M$3)=0,"",SUMIFS(BDCORRECTIVAINF[5ª HOJAS D],BDCORRECTIVAINF[[Nº CAMIÓN]:[Nº CAMIÓN]],$C13,BDCORRECTIVAINF[[Fecha entrada]:[Fecha entrada]],"&gt;=" &amp;$M$2,BDCORRECTIVAINF[[Fecha Fin]:[Fecha Fin]],"&lt;="&amp;$M$3)&amp;" uds "&amp;BDCORRECTIVAINF[[#Headers],[5ª HOJAS D]]&amp;", ")</f>
        <v/>
      </c>
      <c r="AT13" s="467" t="str">
        <f>+IF(SUMIFS(BDCORRECTIVAINF[BRIDA D],BDCORRECTIVAINF[[Nº CAMIÓN]:[Nº CAMIÓN]],$C13,BDCORRECTIVAINF[[Fecha entrada]:[Fecha entrada]],"&gt;=" &amp;$M$2,BDCORRECTIVAINF[[Fecha Fin]:[Fecha Fin]],"&lt;="&amp;$M$3)=0,"",SUMIFS(BDCORRECTIVAINF[BRIDA D],BDCORRECTIVAINF[[Nº CAMIÓN]:[Nº CAMIÓN]],$C13,BDCORRECTIVAINF[[Fecha entrada]:[Fecha entrada]],"&gt;=" &amp;$M$2,BDCORRECTIVAINF[[Fecha Fin]:[Fecha Fin]],"&lt;="&amp;$M$3)&amp;" uds "&amp;BDCORRECTIVAINF[[#Headers],[BRIDA D]]&amp;", ")</f>
        <v/>
      </c>
      <c r="AU13" s="467" t="str">
        <f>+IF(SUMIFS(BDCORRECTIVAINF[BULÓN D],BDCORRECTIVAINF[[Nº CAMIÓN]:[Nº CAMIÓN]],$C13,BDCORRECTIVAINF[[Fecha entrada]:[Fecha entrada]],"&gt;=" &amp;$M$2,BDCORRECTIVAINF[[Fecha Fin]:[Fecha Fin]],"&lt;="&amp;$M$3)=0,"",SUMIFS(BDCORRECTIVAINF[BULÓN D],BDCORRECTIVAINF[[Nº CAMIÓN]:[Nº CAMIÓN]],$C13,BDCORRECTIVAINF[[Fecha entrada]:[Fecha entrada]],"&gt;=" &amp;$M$2,BDCORRECTIVAINF[[Fecha Fin]:[Fecha Fin]],"&lt;="&amp;$M$3)&amp;" uds "&amp;BDCORRECTIVAINF[[#Headers],[BULÓN D]]&amp;", ")</f>
        <v/>
      </c>
      <c r="AV13" s="467" t="str">
        <f>+IF(SUMIFS(BDCORRECTIVAINF[GEMELA D],BDCORRECTIVAINF[[Nº CAMIÓN]:[Nº CAMIÓN]],$C13,BDCORRECTIVAINF[[Fecha entrada]:[Fecha entrada]],"&gt;=" &amp;$M$2,BDCORRECTIVAINF[[Fecha Fin]:[Fecha Fin]],"&lt;="&amp;$M$3)=0,"",SUMIFS(BDCORRECTIVAINF[GEMELA D],BDCORRECTIVAINF[[Nº CAMIÓN]:[Nº CAMIÓN]],$C13,BDCORRECTIVAINF[[Fecha entrada]:[Fecha entrada]],"&gt;=" &amp;$M$2,BDCORRECTIVAINF[[Fecha Fin]:[Fecha Fin]],"&lt;="&amp;$M$3)&amp;" uds "&amp;BDCORRECTIVAINF[[#Headers],[GEMELA D]]&amp;", ")</f>
        <v/>
      </c>
      <c r="AW13" s="467" t="str">
        <f>+IF(SUMIFS(BDCORRECTIVAINF[BALLESTA ENTERA T],BDCORRECTIVAINF[[Nº CAMIÓN]:[Nº CAMIÓN]],$C13,BDCORRECTIVAINF[[Fecha entrada]:[Fecha entrada]],"&gt;=" &amp;$M$2,BDCORRECTIVAINF[[Fecha Fin]:[Fecha Fin]],"&lt;="&amp;$M$3)=0,"",SUMIFS(BDCORRECTIVAINF[BALLESTA ENTERA T],BDCORRECTIVAINF[[Nº CAMIÓN]:[Nº CAMIÓN]],$C13,BDCORRECTIVAINF[[Fecha entrada]:[Fecha entrada]],"&gt;=" &amp;$M$2,BDCORRECTIVAINF[[Fecha Fin]:[Fecha Fin]],"&lt;="&amp;$M$3)&amp;" uds "&amp;BDCORRECTIVAINF[[#Headers],[BALLESTA ENTERA T]]&amp;", ")</f>
        <v/>
      </c>
      <c r="AX13" s="467" t="str">
        <f>+IF(SUMIFS(BDCORRECTIVAINF[HOJA MAESTRA T],BDCORRECTIVAINF[[Nº CAMIÓN]:[Nº CAMIÓN]],$C13,BDCORRECTIVAINF[[Fecha entrada]:[Fecha entrada]],"&gt;=" &amp;$M$2,BDCORRECTIVAINF[[Fecha Fin]:[Fecha Fin]],"&lt;="&amp;$M$3)=0,"",SUMIFS(BDCORRECTIVAINF[HOJA MAESTRA T],BDCORRECTIVAINF[[Nº CAMIÓN]:[Nº CAMIÓN]],$C13,BDCORRECTIVAINF[[Fecha entrada]:[Fecha entrada]],"&gt;=" &amp;$M$2,BDCORRECTIVAINF[[Fecha Fin]:[Fecha Fin]],"&lt;="&amp;$M$3)&amp;" uds "&amp;BDCORRECTIVAINF[[#Headers],[HOJA MAESTRA T]]&amp;", ")</f>
        <v/>
      </c>
      <c r="AY13" s="467" t="str">
        <f>+IF(SUMIFS(BDCORRECTIVAINF[1ª HOJA T],BDCORRECTIVAINF[[Nº CAMIÓN]:[Nº CAMIÓN]],$C13,BDCORRECTIVAINF[[Fecha entrada]:[Fecha entrada]],"&gt;=" &amp;$M$2,BDCORRECTIVAINF[[Fecha Fin]:[Fecha Fin]],"&lt;="&amp;$M$3)=0,"",SUMIFS(BDCORRECTIVAINF[1ª HOJA T],BDCORRECTIVAINF[[Nº CAMIÓN]:[Nº CAMIÓN]],$C13,BDCORRECTIVAINF[[Fecha entrada]:[Fecha entrada]],"&gt;=" &amp;$M$2,BDCORRECTIVAINF[[Fecha Fin]:[Fecha Fin]],"&lt;="&amp;$M$3)&amp;" uds "&amp;BDCORRECTIVAINF[[#Headers],[1ª HOJA T]]&amp;", ")</f>
        <v/>
      </c>
      <c r="AZ13" s="467" t="str">
        <f>+IF(SUMIFS(BDCORRECTIVAINF[2ª HOJAS T],BDCORRECTIVAINF[[Nº CAMIÓN]:[Nº CAMIÓN]],$C13,BDCORRECTIVAINF[[Fecha entrada]:[Fecha entrada]],"&gt;=" &amp;$M$2,BDCORRECTIVAINF[[Fecha Fin]:[Fecha Fin]],"&lt;="&amp;$M$3)=0,"",SUMIFS(BDCORRECTIVAINF[2ª HOJAS T],BDCORRECTIVAINF[[Nº CAMIÓN]:[Nº CAMIÓN]],$C13,BDCORRECTIVAINF[[Fecha entrada]:[Fecha entrada]],"&gt;=" &amp;$M$2,BDCORRECTIVAINF[[Fecha Fin]:[Fecha Fin]],"&lt;="&amp;$M$3)&amp;" uds "&amp;BDCORRECTIVAINF[[#Headers],[2ª HOJAS T]]&amp;", ")</f>
        <v/>
      </c>
      <c r="BA13" s="467" t="str">
        <f>+IF(SUMIFS(BDCORRECTIVAINF[3ª HOJAS T],BDCORRECTIVAINF[[Nº CAMIÓN]:[Nº CAMIÓN]],$C13,BDCORRECTIVAINF[[Fecha entrada]:[Fecha entrada]],"&gt;=" &amp;$M$2,BDCORRECTIVAINF[[Fecha Fin]:[Fecha Fin]],"&lt;="&amp;$M$3)=0,"",SUMIFS(BDCORRECTIVAINF[3ª HOJAS T],BDCORRECTIVAINF[[Nº CAMIÓN]:[Nº CAMIÓN]],$C13,BDCORRECTIVAINF[[Fecha entrada]:[Fecha entrada]],"&gt;=" &amp;$M$2,BDCORRECTIVAINF[[Fecha Fin]:[Fecha Fin]],"&lt;="&amp;$M$3)&amp;" uds "&amp;BDCORRECTIVAINF[[#Headers],[3ª HOJAS T]]&amp;", ")</f>
        <v/>
      </c>
      <c r="BB13" s="467" t="str">
        <f>+IF(SUMIFS(BDCORRECTIVAINF[4ª HOJAS T],BDCORRECTIVAINF[[Nº CAMIÓN]:[Nº CAMIÓN]],$C13,BDCORRECTIVAINF[[Fecha entrada]:[Fecha entrada]],"&gt;=" &amp;$M$2,BDCORRECTIVAINF[[Fecha Fin]:[Fecha Fin]],"&lt;="&amp;$M$3)=0,"",SUMIFS(BDCORRECTIVAINF[4ª HOJAS T],BDCORRECTIVAINF[[Nº CAMIÓN]:[Nº CAMIÓN]],$C13,BDCORRECTIVAINF[[Fecha entrada]:[Fecha entrada]],"&gt;=" &amp;$M$2,BDCORRECTIVAINF[[Fecha Fin]:[Fecha Fin]],"&lt;="&amp;$M$3)&amp;" uds "&amp;BDCORRECTIVAINF[[#Headers],[4ª HOJAS T]]&amp;", ")</f>
        <v/>
      </c>
      <c r="BC13" s="467" t="str">
        <f>+IF(SUMIFS(BDCORRECTIVAINF[5ª HOJAS T],BDCORRECTIVAINF[[Nº CAMIÓN]:[Nº CAMIÓN]],$C13,BDCORRECTIVAINF[[Fecha entrada]:[Fecha entrada]],"&gt;=" &amp;$M$2,BDCORRECTIVAINF[[Fecha Fin]:[Fecha Fin]],"&lt;="&amp;$M$3)=0,"",SUMIFS(BDCORRECTIVAINF[5ª HOJAS T],BDCORRECTIVAINF[[Nº CAMIÓN]:[Nº CAMIÓN]],$C13,BDCORRECTIVAINF[[Fecha entrada]:[Fecha entrada]],"&gt;=" &amp;$M$2,BDCORRECTIVAINF[[Fecha Fin]:[Fecha Fin]],"&lt;="&amp;$M$3)&amp;" uds "&amp;BDCORRECTIVAINF[[#Headers],[5ª HOJAS T]]&amp;", ")</f>
        <v/>
      </c>
      <c r="BD13" s="467" t="str">
        <f>+IF(SUMIFS(BDCORRECTIVAINF[BRIDA T],BDCORRECTIVAINF[[Nº CAMIÓN]:[Nº CAMIÓN]],$C13,BDCORRECTIVAINF[[Fecha entrada]:[Fecha entrada]],"&gt;=" &amp;$M$2,BDCORRECTIVAINF[[Fecha Fin]:[Fecha Fin]],"&lt;="&amp;$M$3)=0,"",SUMIFS(BDCORRECTIVAINF[BRIDA T],BDCORRECTIVAINF[[Nº CAMIÓN]:[Nº CAMIÓN]],$C13,BDCORRECTIVAINF[[Fecha entrada]:[Fecha entrada]],"&gt;=" &amp;$M$2,BDCORRECTIVAINF[[Fecha Fin]:[Fecha Fin]],"&lt;="&amp;$M$3)&amp;" uds "&amp;BDCORRECTIVAINF[[#Headers],[BRIDA T]]&amp;", ")</f>
        <v/>
      </c>
      <c r="BE13" s="467" t="str">
        <f>+IF(SUMIFS(BDCORRECTIVAINF[BULÓN T],BDCORRECTIVAINF[[Nº CAMIÓN]:[Nº CAMIÓN]],$C13,BDCORRECTIVAINF[[Fecha entrada]:[Fecha entrada]],"&gt;=" &amp;$M$2,BDCORRECTIVAINF[[Fecha Fin]:[Fecha Fin]],"&lt;="&amp;$M$3)=0,"",SUMIFS(BDCORRECTIVAINF[BULÓN T],BDCORRECTIVAINF[[Nº CAMIÓN]:[Nº CAMIÓN]],$C13,BDCORRECTIVAINF[[Fecha entrada]:[Fecha entrada]],"&gt;=" &amp;$M$2,BDCORRECTIVAINF[[Fecha Fin]:[Fecha Fin]],"&lt;="&amp;$M$3)&amp;" uds "&amp;BDCORRECTIVAINF[[#Headers],[BULÓN T]]&amp;", ")</f>
        <v/>
      </c>
      <c r="BF13" s="467" t="str">
        <f>+IF(SUMIFS(BDCORRECTIVAINF[GEMELA T],BDCORRECTIVAINF[[Nº CAMIÓN]:[Nº CAMIÓN]],$C13,BDCORRECTIVAINF[[Fecha entrada]:[Fecha entrada]],"&gt;=" &amp;$M$2,BDCORRECTIVAINF[[Fecha Fin]:[Fecha Fin]],"&lt;="&amp;$M$3)=0,"",SUMIFS(BDCORRECTIVAINF[GEMELA T],BDCORRECTIVAINF[[Nº CAMIÓN]:[Nº CAMIÓN]],$C13,BDCORRECTIVAINF[[Fecha entrada]:[Fecha entrada]],"&gt;=" &amp;$M$2,BDCORRECTIVAINF[[Fecha Fin]:[Fecha Fin]],"&lt;="&amp;$M$3)&amp;" uds "&amp;BDCORRECTIVAINF[[#Headers],[GEMELA T]]&amp;", ")</f>
        <v/>
      </c>
      <c r="BG13" s="467" t="str">
        <f>+IF(SUMIFS(BDCORRECTIVAINF[CÁMARA 12R20],BDCORRECTIVAINF[[Nº CAMIÓN]:[Nº CAMIÓN]],$C13,BDCORRECTIVAINF[[Fecha entrada]:[Fecha entrada]],"&gt;=" &amp;$M$2,BDCORRECTIVAINF[[Fecha Fin]:[Fecha Fin]],"&lt;="&amp;$M$3)=0,"",SUMIFS(BDCORRECTIVAINF[CÁMARA 12R20],BDCORRECTIVAINF[[Nº CAMIÓN]:[Nº CAMIÓN]],$C13,BDCORRECTIVAINF[[Fecha entrada]:[Fecha entrada]],"&gt;=" &amp;$M$2,BDCORRECTIVAINF[[Fecha Fin]:[Fecha Fin]],"&lt;="&amp;$M$3)&amp;" uds "&amp;BDCORRECTIVAINF[[#Headers],[CÁMARA 12R20]]&amp;", ")</f>
        <v/>
      </c>
      <c r="BH13" s="467" t="str">
        <f>+IF(SUMIFS(BDCORRECTIVAINF[CÁMARA 12R24],BDCORRECTIVAINF[[Nº CAMIÓN]:[Nº CAMIÓN]],$C13,BDCORRECTIVAINF[[Fecha entrada]:[Fecha entrada]],"&gt;=" &amp;$M$2,BDCORRECTIVAINF[[Fecha Fin]:[Fecha Fin]],"&lt;="&amp;$M$3)=0,"",SUMIFS(BDCORRECTIVAINF[CÁMARA 12R24],BDCORRECTIVAINF[[Nº CAMIÓN]:[Nº CAMIÓN]],$C13,BDCORRECTIVAINF[[Fecha entrada]:[Fecha entrada]],"&gt;=" &amp;$M$2,BDCORRECTIVAINF[[Fecha Fin]:[Fecha Fin]],"&lt;="&amp;$M$3)&amp;" uds "&amp;BDCORRECTIVAINF[[#Headers],[CÁMARA 12R24]]&amp;", ")</f>
        <v/>
      </c>
      <c r="BI13" s="467" t="str">
        <f>+IF(SUMIFS(BDCORRECTIVAINF[NEUMÁTICO 12R20],BDCORRECTIVAINF[[Nº CAMIÓN]:[Nº CAMIÓN]],$C13,BDCORRECTIVAINF[[Fecha entrada]:[Fecha entrada]],"&gt;=" &amp;$M$2,BDCORRECTIVAINF[[Fecha Fin]:[Fecha Fin]],"&lt;="&amp;$M$3)=0,"",SUMIFS(BDCORRECTIVAINF[NEUMÁTICO 12R20],BDCORRECTIVAINF[[Nº CAMIÓN]:[Nº CAMIÓN]],$C13,BDCORRECTIVAINF[[Fecha entrada]:[Fecha entrada]],"&gt;=" &amp;$M$2,BDCORRECTIVAINF[[Fecha Fin]:[Fecha Fin]],"&lt;="&amp;$M$3)&amp;" uds "&amp;BDCORRECTIVAINF[[#Headers],[NEUMÁTICO 12R20]]&amp;", ")</f>
        <v/>
      </c>
      <c r="BJ13" s="467" t="str">
        <f>+IF(SUMIFS(BDCORRECTIVAINF[NEUMÁTICO 13/80 R22,5],BDCORRECTIVAINF[[Nº CAMIÓN]:[Nº CAMIÓN]],$C13,BDCORRECTIVAINF[[Fecha entrada]:[Fecha entrada]],"&gt;=" &amp;$M$2,BDCORRECTIVAINF[[Fecha Fin]:[Fecha Fin]],"&lt;="&amp;$M$3)=0,"",SUMIFS(BDCORRECTIVAINF[NEUMÁTICO 13/80 R22,5],BDCORRECTIVAINF[[Nº CAMIÓN]:[Nº CAMIÓN]],$C13,BDCORRECTIVAINF[[Fecha entrada]:[Fecha entrada]],"&gt;=" &amp;$M$2,BDCORRECTIVAINF[[Fecha Fin]:[Fecha Fin]],"&lt;="&amp;$M$3)&amp;" uds "&amp;BDCORRECTIVAINF[[#Headers],[NEUMÁTICO 13/80 R22,5]]&amp;", ")</f>
        <v/>
      </c>
      <c r="BK13" s="467" t="str">
        <f>+IF(SUMIFS(BDCORRECTIVAINF[[NEUMÁTICO 12R24 ]],BDCORRECTIVAINF[[Nº CAMIÓN]:[Nº CAMIÓN]],$C13,BDCORRECTIVAINF[[Fecha entrada]:[Fecha entrada]],"&gt;=" &amp;$M$2,BDCORRECTIVAINF[[Fecha Fin]:[Fecha Fin]],"&lt;="&amp;$M$3)=0,"",SUMIFS(BDCORRECTIVAINF[[NEUMÁTICO 12R24 ]],BDCORRECTIVAINF[[Nº CAMIÓN]:[Nº CAMIÓN]],$C13,BDCORRECTIVAINF[[Fecha entrada]:[Fecha entrada]],"&gt;=" &amp;$M$2,BDCORRECTIVAINF[[Fecha Fin]:[Fecha Fin]],"&lt;="&amp;$M$3)&amp;" uds "&amp;BDCORRECTIVAINF[[#Headers],[NEUMÁTICO 12R24 ]]&amp;", ")</f>
        <v/>
      </c>
      <c r="BL13" s="467" t="str">
        <f>+IF(SUMIFS(BDCORRECTIVAINF[NEUMÁTICO 295/80 R22,5],BDCORRECTIVAINF[[Nº CAMIÓN]:[Nº CAMIÓN]],$C13,BDCORRECTIVAINF[[Fecha entrada]:[Fecha entrada]],"&gt;=" &amp;$M$2,BDCORRECTIVAINF[[Fecha Fin]:[Fecha Fin]],"&lt;="&amp;$M$3)=0,"",SUMIFS(BDCORRECTIVAINF[NEUMÁTICO 295/80 R22,5],BDCORRECTIVAINF[[Nº CAMIÓN]:[Nº CAMIÓN]],$C13,BDCORRECTIVAINF[[Fecha entrada]:[Fecha entrada]],"&gt;=" &amp;$M$2,BDCORRECTIVAINF[[Fecha Fin]:[Fecha Fin]],"&lt;="&amp;$M$3)&amp;" uds "&amp;BDCORRECTIVAINF[[#Headers],[NEUMÁTICO 295/80 R22,5]]&amp;", ")</f>
        <v/>
      </c>
      <c r="BM13" s="467" t="str">
        <f>+IF(SUMIFS(BDCORRECTIVAINF[NEUMÁTICO 315/80R22.5],BDCORRECTIVAINF[[Nº CAMIÓN]:[Nº CAMIÓN]],$C13,BDCORRECTIVAINF[[Fecha entrada]:[Fecha entrada]],"&gt;=" &amp;$M$2,BDCORRECTIVAINF[[Fecha Fin]:[Fecha Fin]],"&lt;="&amp;$M$3)=0,"",SUMIFS(BDCORRECTIVAINF[NEUMÁTICO 315/80R22.5],BDCORRECTIVAINF[[Nº CAMIÓN]:[Nº CAMIÓN]],$C13,BDCORRECTIVAINF[[Fecha entrada]:[Fecha entrada]],"&gt;=" &amp;$M$2,BDCORRECTIVAINF[[Fecha Fin]:[Fecha Fin]],"&lt;="&amp;$M$3)&amp;" uds "&amp;BDCORRECTIVAINF[[#Headers],[NEUMÁTICO 315/80R22.5]]&amp;", ")</f>
        <v/>
      </c>
      <c r="BN13" s="467" t="str">
        <f>+IF(SUMIFS(BDCORRECTIVAINF[NEUMÁTICO 7.5R16 CON CAMARA  ],BDCORRECTIVAINF[[Nº CAMIÓN]:[Nº CAMIÓN]],$C13,BDCORRECTIVAINF[[Fecha entrada]:[Fecha entrada]],"&gt;=" &amp;$M$2,BDCORRECTIVAINF[[Fecha Fin]:[Fecha Fin]],"&lt;="&amp;$M$3)=0,"",SUMIFS(BDCORRECTIVAINF[NEUMÁTICO 7.5R16 CON CAMARA  ],BDCORRECTIVAINF[[Nº CAMIÓN]:[Nº CAMIÓN]],$C13,BDCORRECTIVAINF[[Fecha entrada]:[Fecha entrada]],"&gt;=" &amp;$M$2,BDCORRECTIVAINF[[Fecha Fin]:[Fecha Fin]],"&lt;="&amp;$M$3)&amp;" uds "&amp;BDCORRECTIVAINF[[#Headers],[NEUMÁTICO 7.5R16 CON CAMARA  ]]&amp;", ")</f>
        <v/>
      </c>
      <c r="BO13" s="467" t="str">
        <f>+IF(SUMIFS(BDCORRECTIVAINF[Parche],BDCORRECTIVAINF[[Nº CAMIÓN]:[Nº CAMIÓN]],$C13,BDCORRECTIVAINF[[Fecha entrada]:[Fecha entrada]],"&gt;=" &amp;$M$2,BDCORRECTIVAINF[[Fecha Fin]:[Fecha Fin]],"&lt;="&amp;$M$3)=0,"",SUMIFS(BDCORRECTIVAINF[Parche],BDCORRECTIVAINF[[Nº CAMIÓN]:[Nº CAMIÓN]],$C13,BDCORRECTIVAINF[[Fecha entrada]:[Fecha entrada]],"&gt;=" &amp;$M$2,BDCORRECTIVAINF[[Fecha Fin]:[Fecha Fin]],"&lt;="&amp;$M$3)&amp;" uds "&amp;BDCORRECTIVAINF[[#Headers],[Parche]]&amp;", ")</f>
        <v/>
      </c>
      <c r="BP13" s="467" t="str">
        <f>+IF(SUMIFS(BDCORRECTIVAINF[Pasta],BDCORRECTIVAINF[[Nº CAMIÓN]:[Nº CAMIÓN]],$C13,BDCORRECTIVAINF[[Fecha entrada]:[Fecha entrada]],"&gt;=" &amp;$M$2,BDCORRECTIVAINF[[Fecha Fin]:[Fecha Fin]],"&lt;="&amp;$M$3)=0,"",SUMIFS(BDCORRECTIVAINF[Pasta],BDCORRECTIVAINF[[Nº CAMIÓN]:[Nº CAMIÓN]],$C13,BDCORRECTIVAINF[[Fecha entrada]:[Fecha entrada]],"&gt;=" &amp;$M$2,BDCORRECTIVAINF[[Fecha Fin]:[Fecha Fin]],"&lt;="&amp;$M$3)&amp;" uds "&amp;BDCORRECTIVAINF[[#Headers],[Pasta]]&amp;", ")</f>
        <v/>
      </c>
      <c r="BQ13" s="467" t="str">
        <f>+IF(SUMIFS(BDCORRECTIVAINF[BATERIA 12V 100AH],BDCORRECTIVAINF[[Nº CAMIÓN]:[Nº CAMIÓN]],$C13,BDCORRECTIVAINF[[Fecha entrada]:[Fecha entrada]],"&gt;=" &amp;$M$2,BDCORRECTIVAINF[[Fecha Fin]:[Fecha Fin]],"&lt;="&amp;$M$3)=0,"",SUMIFS(BDCORRECTIVAINF[BATERIA 12V 100AH],BDCORRECTIVAINF[[Nº CAMIÓN]:[Nº CAMIÓN]],$C13,BDCORRECTIVAINF[[Fecha entrada]:[Fecha entrada]],"&gt;=" &amp;$M$2,BDCORRECTIVAINF[[Fecha Fin]:[Fecha Fin]],"&lt;="&amp;$M$3)&amp;" uds "&amp;BDCORRECTIVAINF[[#Headers],[BATERIA 12V 100AH]]&amp;", ")</f>
        <v/>
      </c>
      <c r="BR13" s="467" t="str">
        <f>+IF(SUMIFS(BDCORRECTIVAINF[BATERIA 12V 120AH],BDCORRECTIVAINF[[Nº CAMIÓN]:[Nº CAMIÓN]],$C13,BDCORRECTIVAINF[[Fecha entrada]:[Fecha entrada]],"&gt;=" &amp;$M$2,BDCORRECTIVAINF[[Fecha Fin]:[Fecha Fin]],"&lt;="&amp;$M$3)=0,"",SUMIFS(BDCORRECTIVAINF[BATERIA 12V 120AH],BDCORRECTIVAINF[[Nº CAMIÓN]:[Nº CAMIÓN]],$C13,BDCORRECTIVAINF[[Fecha entrada]:[Fecha entrada]],"&gt;=" &amp;$M$2,BDCORRECTIVAINF[[Fecha Fin]:[Fecha Fin]],"&lt;="&amp;$M$3)&amp;" uds "&amp;BDCORRECTIVAINF[[#Headers],[BATERIA 12V 120AH]]&amp;", ")</f>
        <v/>
      </c>
      <c r="BS13" s="467" t="str">
        <f>+IF(SUMIFS(BDCORRECTIVAINF[[BATERIA 12V 70AH ]],BDCORRECTIVAINF[[Nº CAMIÓN]:[Nº CAMIÓN]],$C13,BDCORRECTIVAINF[[Fecha entrada]:[Fecha entrada]],"&gt;=" &amp;$M$2,BDCORRECTIVAINF[[Fecha Fin]:[Fecha Fin]],"&lt;="&amp;$M$3)=0,"",SUMIFS(BDCORRECTIVAINF[[BATERIA 12V 70AH ]],BDCORRECTIVAINF[[Nº CAMIÓN]:[Nº CAMIÓN]],$C13,BDCORRECTIVAINF[[Fecha entrada]:[Fecha entrada]],"&gt;=" &amp;$M$2,BDCORRECTIVAINF[[Fecha Fin]:[Fecha Fin]],"&lt;="&amp;$M$3)&amp;" uds "&amp;BDCORRECTIVAINF[[#Headers],[BATERIA 12V 70AH ]]&amp;", ")</f>
        <v/>
      </c>
      <c r="BT13" s="467" t="str">
        <f>+IF(SUMIFS(BDCORRECTIVAINF[[BATERIA 12V 77AH ]],BDCORRECTIVAINF[[Nº CAMIÓN]:[Nº CAMIÓN]],$C13,BDCORRECTIVAINF[[Fecha entrada]:[Fecha entrada]],"&gt;=" &amp;$M$2,BDCORRECTIVAINF[[Fecha Fin]:[Fecha Fin]],"&lt;="&amp;$M$3)=0,"",SUMIFS(BDCORRECTIVAINF[[BATERIA 12V 77AH ]],BDCORRECTIVAINF[[Nº CAMIÓN]:[Nº CAMIÓN]],$C13,BDCORRECTIVAINF[[Fecha entrada]:[Fecha entrada]],"&gt;=" &amp;$M$2,BDCORRECTIVAINF[[Fecha Fin]:[Fecha Fin]],"&lt;="&amp;$M$3)&amp;" uds "&amp;BDCORRECTIVAINF[[#Headers],[BATERIA 12V 77AH ]]&amp;", ")</f>
        <v/>
      </c>
      <c r="BU13" s="467" t="str">
        <f>+IF(SUMIFS(BDCORRECTIVAINF[Manguera amarilla 60D],BDCORRECTIVAINF[[Nº CAMIÓN]:[Nº CAMIÓN]],$C13,BDCORRECTIVAINF[[Fecha entrada]:[Fecha entrada]],"&gt;=" &amp;$M$2,BDCORRECTIVAINF[[Fecha Fin]:[Fecha Fin]],"&lt;="&amp;$M$3)=0,"",SUMIFS(BDCORRECTIVAINF[Manguera amarilla 60D],BDCORRECTIVAINF[[Nº CAMIÓN]:[Nº CAMIÓN]],$C13,BDCORRECTIVAINF[[Fecha entrada]:[Fecha entrada]],"&gt;=" &amp;$M$2,BDCORRECTIVAINF[[Fecha Fin]:[Fecha Fin]],"&lt;="&amp;$M$3)&amp;" m "&amp;BDCORRECTIVAINF[[#Headers],[Manguera amarilla 60D]]&amp;", ")</f>
        <v/>
      </c>
      <c r="BV13" s="467" t="str">
        <f>+IF(SUMIFS(BDCORRECTIVAINF[Manguera amarilla 80D],BDCORRECTIVAINF[[Nº CAMIÓN]:[Nº CAMIÓN]],$C13,BDCORRECTIVAINF[[Fecha entrada]:[Fecha entrada]],"&gt;=" &amp;$M$2,BDCORRECTIVAINF[[Fecha Fin]:[Fecha Fin]],"&lt;="&amp;$M$3)=0,"",SUMIFS(BDCORRECTIVAINF[Manguera amarilla 80D],BDCORRECTIVAINF[[Nº CAMIÓN]:[Nº CAMIÓN]],$C13,BDCORRECTIVAINF[[Fecha entrada]:[Fecha entrada]],"&gt;=" &amp;$M$2,BDCORRECTIVAINF[[Fecha Fin]:[Fecha Fin]],"&lt;="&amp;$M$3)&amp;" m "&amp;BDCORRECTIVAINF[[#Headers],[Manguera amarilla 80D]]&amp;", ")</f>
        <v/>
      </c>
      <c r="BW13" s="467" t="str">
        <f>+IF(SUMIFS(BDCORRECTIVAINF[Manguera azul 60D],BDCORRECTIVAINF[[Nº CAMIÓN]:[Nº CAMIÓN]],$C13,BDCORRECTIVAINF[[Fecha entrada]:[Fecha entrada]],"&gt;=" &amp;$M$2,BDCORRECTIVAINF[[Fecha Fin]:[Fecha Fin]],"&lt;="&amp;$M$3)=0,"",SUMIFS(BDCORRECTIVAINF[Manguera azul 60D],BDCORRECTIVAINF[[Nº CAMIÓN]:[Nº CAMIÓN]],$C13,BDCORRECTIVAINF[[Fecha entrada]:[Fecha entrada]],"&gt;=" &amp;$M$2,BDCORRECTIVAINF[[Fecha Fin]:[Fecha Fin]],"&lt;="&amp;$M$3)&amp;" m "&amp;BDCORRECTIVAINF[[#Headers],[Manguera azul 60D]]&amp;", ")</f>
        <v/>
      </c>
      <c r="BX13" s="467" t="str">
        <f>+IF(SUMIFS(BDCORRECTIVAINF[Manguera azul 80D],BDCORRECTIVAINF[[Nº CAMIÓN]:[Nº CAMIÓN]],$C13,BDCORRECTIVAINF[[Fecha entrada]:[Fecha entrada]],"&gt;=" &amp;$M$2,BDCORRECTIVAINF[[Fecha Fin]:[Fecha Fin]],"&lt;="&amp;$M$3)=0,"",SUMIFS(BDCORRECTIVAINF[Manguera azul 80D],BDCORRECTIVAINF[[Nº CAMIÓN]:[Nº CAMIÓN]],$C13,BDCORRECTIVAINF[[Fecha entrada]:[Fecha entrada]],"&gt;=" &amp;$M$2,BDCORRECTIVAINF[[Fecha Fin]:[Fecha Fin]],"&lt;="&amp;$M$3)&amp;" m "&amp;BDCORRECTIVAINF[[#Headers],[Manguera azul 80D]]&amp;", ")</f>
        <v/>
      </c>
      <c r="BY13" s="467" t="str">
        <f>+IF(SUMIFS(BDCORRECTIVAINF[Bomba Embrague],BDCORRECTIVAINF[[Nº CAMIÓN]:[Nº CAMIÓN]],$C13,BDCORRECTIVAINF[[Fecha entrada]:[Fecha entrada]],"&gt;=" &amp;$M$2,BDCORRECTIVAINF[[Fecha Fin]:[Fecha Fin]],"&lt;="&amp;$M$3)=0,"",SUMIFS(BDCORRECTIVAINF[Bomba Embrague],BDCORRECTIVAINF[[Nº CAMIÓN]:[Nº CAMIÓN]],$C13,BDCORRECTIVAINF[[Fecha entrada]:[Fecha entrada]],"&gt;=" &amp;$M$2,BDCORRECTIVAINF[[Fecha Fin]:[Fecha Fin]],"&lt;="&amp;$M$3)&amp;" uds "&amp;BDCORRECTIVAINF[[#Headers],[Bomba Embrague]]&amp;", ")</f>
        <v/>
      </c>
      <c r="BZ13" s="467" t="str">
        <f>+IF(SUMIFS(BDCORRECTIVAINF[Compresor],BDCORRECTIVAINF[[Nº CAMIÓN]:[Nº CAMIÓN]],$C13,BDCORRECTIVAINF[[Fecha entrada]:[Fecha entrada]],"&gt;=" &amp;$M$2,BDCORRECTIVAINF[[Fecha Fin]:[Fecha Fin]],"&lt;="&amp;$M$3)=0,"",SUMIFS(BDCORRECTIVAINF[Compresor],BDCORRECTIVAINF[[Nº CAMIÓN]:[Nº CAMIÓN]],$C13,BDCORRECTIVAINF[[Fecha entrada]:[Fecha entrada]],"&gt;=" &amp;$M$2,BDCORRECTIVAINF[[Fecha Fin]:[Fecha Fin]],"&lt;="&amp;$M$3)&amp;" uds "&amp;BDCORRECTIVAINF[[#Headers],[Compresor]]&amp;", ")</f>
        <v/>
      </c>
      <c r="CA13" s="467" t="str">
        <f>+IF(SUMIFS(BDCORRECTIVAINF[Disco Embrague],BDCORRECTIVAINF[[Nº CAMIÓN]:[Nº CAMIÓN]],$C13,BDCORRECTIVAINF[[Fecha entrada]:[Fecha entrada]],"&gt;=" &amp;$M$2,BDCORRECTIVAINF[[Fecha Fin]:[Fecha Fin]],"&lt;="&amp;$M$3)=0,"",SUMIFS(BDCORRECTIVAINF[Disco Embrague],BDCORRECTIVAINF[[Nº CAMIÓN]:[Nº CAMIÓN]],$C13,BDCORRECTIVAINF[[Fecha entrada]:[Fecha entrada]],"&gt;=" &amp;$M$2,BDCORRECTIVAINF[[Fecha Fin]:[Fecha Fin]],"&lt;="&amp;$M$3)&amp;" uds "&amp;BDCORRECTIVAINF[[#Headers],[Disco Embrague]]&amp;", ")</f>
        <v/>
      </c>
      <c r="CB13" s="467" t="str">
        <f>+IF(SUMIFS(BDCORRECTIVAINF[Empalme],BDCORRECTIVAINF[[Nº CAMIÓN]:[Nº CAMIÓN]],$C13,BDCORRECTIVAINF[[Fecha entrada]:[Fecha entrada]],"&gt;=" &amp;$M$2,BDCORRECTIVAINF[[Fecha Fin]:[Fecha Fin]],"&lt;="&amp;$M$3)=0,"",SUMIFS(BDCORRECTIVAINF[Empalme],BDCORRECTIVAINF[[Nº CAMIÓN]:[Nº CAMIÓN]],$C13,BDCORRECTIVAINF[[Fecha entrada]:[Fecha entrada]],"&gt;=" &amp;$M$2,BDCORRECTIVAINF[[Fecha Fin]:[Fecha Fin]],"&lt;="&amp;$M$3)&amp;" uds "&amp;BDCORRECTIVAINF[[#Headers],[Empalme]]&amp;", ")</f>
        <v/>
      </c>
      <c r="CC13" s="467" t="str">
        <f>+IF(SUMIFS(BDCORRECTIVAINF[Filtro Secador],BDCORRECTIVAINF[[Nº CAMIÓN]:[Nº CAMIÓN]],$C13,BDCORRECTIVAINF[[Fecha entrada]:[Fecha entrada]],"&gt;=" &amp;$M$2,BDCORRECTIVAINF[[Fecha Fin]:[Fecha Fin]],"&lt;="&amp;$M$3)=0,"",SUMIFS(BDCORRECTIVAINF[Filtro Secador],BDCORRECTIVAINF[[Nº CAMIÓN]:[Nº CAMIÓN]],$C13,BDCORRECTIVAINF[[Fecha entrada]:[Fecha entrada]],"&gt;=" &amp;$M$2,BDCORRECTIVAINF[[Fecha Fin]:[Fecha Fin]],"&lt;="&amp;$M$3)&amp;" uds "&amp;BDCORRECTIVAINF[[#Headers],[Filtro Secador]]&amp;", ")</f>
        <v/>
      </c>
      <c r="CD13" s="467" t="str">
        <f>+IF(SUMIFS(BDCORRECTIVAINF[Pulmon Freno],BDCORRECTIVAINF[[Nº CAMIÓN]:[Nº CAMIÓN]],$C13,BDCORRECTIVAINF[[Fecha entrada]:[Fecha entrada]],"&gt;=" &amp;$M$2,BDCORRECTIVAINF[[Fecha Fin]:[Fecha Fin]],"&lt;="&amp;$M$3)=0,"",SUMIFS(BDCORRECTIVAINF[Pulmon Freno],BDCORRECTIVAINF[[Nº CAMIÓN]:[Nº CAMIÓN]],$C13,BDCORRECTIVAINF[[Fecha entrada]:[Fecha entrada]],"&gt;=" &amp;$M$2,BDCORRECTIVAINF[[Fecha Fin]:[Fecha Fin]],"&lt;="&amp;$M$3)&amp;" uds "&amp;BDCORRECTIVAINF[[#Headers],[Pulmon Freno]]&amp;", ")</f>
        <v/>
      </c>
      <c r="CE13" s="467" t="str">
        <f>+IF(SUMIFS(BDCORRECTIVAINF[Servoembrague],BDCORRECTIVAINF[[Nº CAMIÓN]:[Nº CAMIÓN]],$C13,BDCORRECTIVAINF[[Fecha entrada]:[Fecha entrada]],"&gt;=" &amp;$M$2,BDCORRECTIVAINF[[Fecha Fin]:[Fecha Fin]],"&lt;="&amp;$M$3)=0,"",SUMIFS(BDCORRECTIVAINF[Servoembrague],BDCORRECTIVAINF[[Nº CAMIÓN]:[Nº CAMIÓN]],$C13,BDCORRECTIVAINF[[Fecha entrada]:[Fecha entrada]],"&gt;=" &amp;$M$2,BDCORRECTIVAINF[[Fecha Fin]:[Fecha Fin]],"&lt;="&amp;$M$3)&amp;" uds "&amp;BDCORRECTIVAINF[[#Headers],[Servoembrague]]&amp;", ")</f>
        <v/>
      </c>
      <c r="CF13" s="467" t="str">
        <f>+IF(SUMIFS(BDCORRECTIVAINF[Tubo Hidraulico],BDCORRECTIVAINF[[Nº CAMIÓN]:[Nº CAMIÓN]],$C13,BDCORRECTIVAINF[[Fecha entrada]:[Fecha entrada]],"&gt;=" &amp;$M$2,BDCORRECTIVAINF[[Fecha Fin]:[Fecha Fin]],"&lt;="&amp;$M$3)=0,"",SUMIFS(BDCORRECTIVAINF[Tubo Hidraulico],BDCORRECTIVAINF[[Nº CAMIÓN]:[Nº CAMIÓN]],$C13,BDCORRECTIVAINF[[Fecha entrada]:[Fecha entrada]],"&gt;=" &amp;$M$2,BDCORRECTIVAINF[[Fecha Fin]:[Fecha Fin]],"&lt;="&amp;$M$3)&amp;" uds "&amp;BDCORRECTIVAINF[[#Headers],[Tubo Hidraulico]]&amp;", ")</f>
        <v/>
      </c>
      <c r="CG13" s="467" t="str">
        <f>+IF(SUMIFS(BDCORRECTIVAINF[Valvula 4 vias],BDCORRECTIVAINF[[Nº CAMIÓN]:[Nº CAMIÓN]],$C13,BDCORRECTIVAINF[[Fecha entrada]:[Fecha entrada]],"&gt;=" &amp;$M$2,BDCORRECTIVAINF[[Fecha Fin]:[Fecha Fin]],"&lt;="&amp;$M$3)=0,"",SUMIFS(BDCORRECTIVAINF[Valvula 4 vias],BDCORRECTIVAINF[[Nº CAMIÓN]:[Nº CAMIÓN]],$C13,BDCORRECTIVAINF[[Fecha entrada]:[Fecha entrada]],"&gt;=" &amp;$M$2,BDCORRECTIVAINF[[Fecha Fin]:[Fecha Fin]],"&lt;="&amp;$M$3)&amp;" uds "&amp;BDCORRECTIVAINF[[#Headers],[Valvula 4 vias]]&amp;", ")</f>
        <v/>
      </c>
      <c r="CH13" s="467" t="str">
        <f>+IF(SUMIFS(BDCORRECTIVAINF[Valvula Freno],BDCORRECTIVAINF[[Nº CAMIÓN]:[Nº CAMIÓN]],$C13,BDCORRECTIVAINF[[Fecha entrada]:[Fecha entrada]],"&gt;=" &amp;$M$2,BDCORRECTIVAINF[[Fecha Fin]:[Fecha Fin]],"&lt;="&amp;$M$3)=0,"",SUMIFS(BDCORRECTIVAINF[Valvula Freno],BDCORRECTIVAINF[[Nº CAMIÓN]:[Nº CAMIÓN]],$C13,BDCORRECTIVAINF[[Fecha entrada]:[Fecha entrada]],"&gt;=" &amp;$M$2,BDCORRECTIVAINF[[Fecha Fin]:[Fecha Fin]],"&lt;="&amp;$M$3)&amp;" uds "&amp;BDCORRECTIVAINF[[#Headers],[Valvula Freno]]&amp;", ")</f>
        <v/>
      </c>
      <c r="CI13" s="467" t="str">
        <f>+IF(SUMIFS(BDCORRECTIVAINF[Valvula Secadora],BDCORRECTIVAINF[[Nº CAMIÓN]:[Nº CAMIÓN]],$C13,BDCORRECTIVAINF[[Fecha entrada]:[Fecha entrada]],"&gt;=" &amp;$M$2,BDCORRECTIVAINF[[Fecha Fin]:[Fecha Fin]],"&lt;="&amp;$M$3)=0,"",SUMIFS(BDCORRECTIVAINF[Valvula Secadora],BDCORRECTIVAINF[[Nº CAMIÓN]:[Nº CAMIÓN]],$C13,BDCORRECTIVAINF[[Fecha entrada]:[Fecha entrada]],"&gt;=" &amp;$M$2,BDCORRECTIVAINF[[Fecha Fin]:[Fecha Fin]],"&lt;="&amp;$M$3)&amp;" uds "&amp;BDCORRECTIVAINF[[#Headers],[Valvula Secadora]]&amp;", ")</f>
        <v/>
      </c>
      <c r="CJ13" s="467" t="str">
        <f>+IF(SUMIFS(BDCORRECTIVAINF[Correas],BDCORRECTIVAINF[[Nº CAMIÓN]:[Nº CAMIÓN]],$C13,BDCORRECTIVAINF[[Fecha entrada]:[Fecha entrada]],"&gt;=" &amp;$M$2,BDCORRECTIVAINF[[Fecha Fin]:[Fecha Fin]],"&lt;="&amp;$M$3)=0,"",SUMIFS(BDCORRECTIVAINF[Correas],BDCORRECTIVAINF[[Nº CAMIÓN]:[Nº CAMIÓN]],$C13,BDCORRECTIVAINF[[Fecha entrada]:[Fecha entrada]],"&gt;=" &amp;$M$2,BDCORRECTIVAINF[[Fecha Fin]:[Fecha Fin]],"&lt;="&amp;$M$3)&amp;" uds "&amp;BDCORRECTIVAINF[[#Headers],[Correas]]&amp;", ")</f>
        <v/>
      </c>
    </row>
    <row r="14" spans="1:93" ht="102" customHeight="1" x14ac:dyDescent="0.2">
      <c r="A14" s="571"/>
      <c r="B14" s="221" t="s">
        <v>68</v>
      </c>
      <c r="C14" s="289" t="s">
        <v>43</v>
      </c>
      <c r="D14" s="290">
        <v>614221</v>
      </c>
      <c r="E14" s="41">
        <f>+SUMIFS(BDCORRECTIVA[Chasis],BDCORRECTIVA[[Nº CAMIÓN]:[Nº CAMIÓN]],$C14,BDCORRECTIVA[[Fecha entrada]:[Fecha entrada]],"&gt;=" &amp;$M$2,BDCORRECTIVA[[Fecha Fin]:[Fecha Fin]],"&lt;="&amp;$M$3)</f>
        <v>0</v>
      </c>
      <c r="F14" s="41">
        <f>+SUMIFS(BDCORRECTIVA[Carrocería],BDCORRECTIVA[[Nº CAMIÓN]:[Nº CAMIÓN]],$C14,BDCORRECTIVA[[Fecha entrada]:[Fecha entrada]],"&gt;=" &amp;$M$2,BDCORRECTIVA[[Fecha Fin]:[Fecha Fin]],"&lt;="&amp;$M$3)</f>
        <v>0</v>
      </c>
      <c r="G14" s="41">
        <f>+SUMIFS(BDCORRECTIVA[Ruedas],BDCORRECTIVA[[Nº CAMIÓN]:[Nº CAMIÓN]],$C14,BDCORRECTIVA[[Fecha entrada]:[Fecha entrada]],"&gt;=" &amp;$M$2,BDCORRECTIVA[[Fecha Fin]:[Fecha Fin]],"&lt;="&amp;$M$3)</f>
        <v>1</v>
      </c>
      <c r="H14" s="41">
        <f>+SUMIFS(BDCORRECTIVA[Mecanica],BDCORRECTIVA[[Nº CAMIÓN]:[Nº CAMIÓN]],$C14,BDCORRECTIVA[[Fecha entrada]:[Fecha entrada]],"&gt;=" &amp;$M$2,BDCORRECTIVA[[Fecha Fin]:[Fecha Fin]],"&lt;="&amp;$M$3)</f>
        <v>0</v>
      </c>
      <c r="I14" s="41">
        <f>+SUMIFS(BDCORRECTIVA[Elec, vehiculos],BDCORRECTIVA[[Nº CAMIÓN]:[Nº CAMIÓN]],$C14,BDCORRECTIVA[[Fecha entrada]:[Fecha entrada]],"&gt;=" &amp;$M$2,BDCORRECTIVA[[Fecha Fin]:[Fecha Fin]],"&lt;="&amp;$M$3)</f>
        <v>0</v>
      </c>
      <c r="J14" s="41">
        <f t="shared" si="1"/>
        <v>1</v>
      </c>
      <c r="K14" s="41" t="str">
        <f>+IF(COUNTIFS(BDCORRECTIVA[Tall/Rep],AUSERD,BDCORRECTIVA[Nº CAMIÓN],$C14,BDCORRECTIVA[[Fecha entrada]:[Fecha entrada]],"&gt;=" &amp;$M$2,BDCORRECTIVA[[Fecha Fin]:[Fecha Fin]],"&lt;="&amp;$M$3)=0,"",COUNTIFS(BDCORRECTIVA[Tall/Rep],AUSERD,BDCORRECTIVA[Nº CAMIÓN],$C14,BDCORRECTIVA[[Fecha entrada]:[Fecha entrada]],"&gt;=" &amp;$M$2,BDCORRECTIVA[[Fecha Fin]:[Fecha Fin]],"&lt;="&amp;$M$3)&amp;" "&amp;AUSERD&amp;", ")&amp;IF(COUNTIFS(BDCORRECTIVA[Tall/Rep],AAIUN,BDCORRECTIVA[Nº CAMIÓN],$C14,BDCORRECTIVA[[Fecha entrada]:[Fecha entrada]],"&gt;=" &amp;$M$2,BDCORRECTIVA[[Fecha Fin]:[Fecha Fin]],"&lt;="&amp;$M$3)=0,"",COUNTIFS(BDCORRECTIVA[Tall/Rep],AAIUN,BDCORRECTIVA[Nº CAMIÓN],$C14,BDCORRECTIVA[[Fecha entrada]:[Fecha entrada]],"&gt;=" &amp;$M$2,BDCORRECTIVA[[Fecha Fin]:[Fecha Fin]],"&lt;="&amp;$M$3)&amp;" "&amp;AAIUN&amp;", ")&amp;IF(COUNTIFS(BDCORRECTIVA[Tall/Rep],BOUJDUR,BDCORRECTIVA[Nº CAMIÓN],$C14,BDCORRECTIVA[[Fecha entrada]:[Fecha entrada]],"&gt;=" &amp;$M$2,BDCORRECTIVA[[Fecha Fin]:[Fecha Fin]],"&lt;="&amp;$M$3)=0,"",COUNTIFS(BDCORRECTIVA[Tall/Rep],BOUJDUR,BDCORRECTIVA[Nº CAMIÓN],$C14,BDCORRECTIVA[[Fecha entrada]:[Fecha entrada]],"&gt;=" &amp;$M$2,BDCORRECTIVA[[Fecha Fin]:[Fecha Fin]],"&lt;="&amp;$M$3)&amp;" "&amp;BOUJDUR&amp;", ")&amp;IF(COUNTIFS(BDCORRECTIVA[Tall/Rep],ATC,BDCORRECTIVA[Nº CAMIÓN],$C14,BDCORRECTIVA[[Fecha entrada]:[Fecha entrada]],"&gt;=" &amp;$M$2,BDCORRECTIVA[[Fecha Fin]:[Fecha Fin]],"&lt;="&amp;$M$3)=0,"",COUNTIFS(BDCORRECTIVA[Tall/Rep],ATC,BDCORRECTIVA[Nº CAMIÓN],$C14,BDCORRECTIVA[[Fecha entrada]:[Fecha entrada]],"&gt;=" &amp;$M$2,BDCORRECTIVA[[Fecha Fin]:[Fecha Fin]],"&lt;="&amp;$M$3)&amp;" "&amp;ATC&amp;", ")&amp;IF(COUNTIFS(BDCORRECTIVA[Tall/Rep],SMARA,BDCORRECTIVA[Nº CAMIÓN],$C14,BDCORRECTIVA[[Fecha entrada]:[Fecha entrada]],"&gt;=" &amp;$M$2,BDCORRECTIVA[[Fecha Fin]:[Fecha Fin]],"&lt;="&amp;$M$3)=0,"",COUNTIFS(BDCORRECTIVA[Tall/Rep],SMARA,BDCORRECTIVA[Nº CAMIÓN],$C14,BDCORRECTIVA[[Fecha entrada]:[Fecha entrada]],"&gt;=" &amp;$M$2,BDCORRECTIVA[[Fecha Fin]:[Fecha Fin]],"&lt;="&amp;$M$3)&amp;" "&amp;SMARA&amp;", ")&amp;IF(COUNTIFS(BDCORRECTIVA[Tall/Rep],DAJLA,BDCORRECTIVA[Nº CAMIÓN],$C14,BDCORRECTIVA[[Fecha entrada]:[Fecha entrada]],"&gt;=" &amp;$M$2,BDCORRECTIVA[[Fecha Fin]:[Fecha Fin]],"&lt;="&amp;$M$3)=0,"",COUNTIFS(BDCORRECTIVA[Tall/Rep],DAJLA,BDCORRECTIVA[Nº CAMIÓN],$C14,BDCORRECTIVA[[Fecha entrada]:[Fecha entrada]],"&gt;=" &amp;$M$2,BDCORRECTIVA[[Fecha Fin]:[Fecha Fin]],"&lt;="&amp;$M$3)&amp;" "&amp;DAJLA&amp;", ")&amp;IF(COUNTIFS(BDCORRECTIVA[Tall/Rep],TRANSPORT,BDCORRECTIVA[Nº CAMIÓN],$C14,BDCORRECTIVA[[Fecha entrada]:[Fecha entrada]],"&gt;=" &amp;$M$2,BDCORRECTIVA[[Fecha Fin]:[Fecha Fin]],"&lt;="&amp;$M$3)=0,"",COUNTIFS(BDCORRECTIVA[Tall/Rep],TRANSPORT,BDCORRECTIVA[Nº CAMIÓN],$C14,BDCORRECTIVA[[Fecha entrada]:[Fecha entrada]],"&gt;=" &amp;$M$2,BDCORRECTIVA[[Fecha Fin]:[Fecha Fin]],"&lt;="&amp;$M$3)&amp;" "&amp;TRANSPORT&amp;", ")</f>
        <v xml:space="preserve">1 TR DAJLA, </v>
      </c>
      <c r="L14" s="518" t="str">
        <f t="shared" si="0"/>
        <v xml:space="preserve">1 uds CÁMARA 12R20, </v>
      </c>
      <c r="M14" s="471">
        <f>+IF(SUMIFS(BDCORRECTIVAINF[Coste TOTAL],BDCORRECTIVAINF[[Nº CAMIÓN]:[Nº CAMIÓN]],$C14,BDCORRECTIVAINF[[Fecha entrada]:[Fecha entrada]],"&gt;=" &amp;$M$2,BDCORRECTIVAINF[[Fecha Fin]:[Fecha Fin]],"&lt;="&amp;$M$3)=0,"",SUMIFS(BDCORRECTIVAINF[Coste TOTAL],BDCORRECTIVAINF[[Nº CAMIÓN]:[Nº CAMIÓN]],$C14,BDCORRECTIVAINF[[Fecha entrada]:[Fecha entrada]],"&gt;=" &amp;$M$2,BDCORRECTIVAINF[[Fecha Fin]:[Fecha Fin]],"&lt;="&amp;$M$3))</f>
        <v>3000</v>
      </c>
      <c r="N14" s="209"/>
      <c r="P14" s="49"/>
      <c r="Q14" s="44"/>
      <c r="R14" s="44"/>
      <c r="S14" s="44"/>
      <c r="T14" s="44"/>
      <c r="U14" s="44"/>
      <c r="V14" s="44"/>
      <c r="W14" s="44"/>
      <c r="AF14" s="467" t="str">
        <f>+IF(SUMIFS(BDCORRECTIVAINF[Amortiguador],BDCORRECTIVAINF[[Nº CAMIÓN]:[Nº CAMIÓN]],$C14,BDCORRECTIVAINF[[Fecha entrada]:[Fecha entrada]],"&gt;=" &amp;$M$2,BDCORRECTIVAINF[[Fecha Fin]:[Fecha Fin]],"&lt;="&amp;$M$3)=0,"",SUMIFS(BDCORRECTIVAINF[Amortiguador],BDCORRECTIVAINF[[Nº CAMIÓN]:[Nº CAMIÓN]],$C14,BDCORRECTIVAINF[[Fecha entrada]:[Fecha entrada]],"&gt;=" &amp;$M$2,BDCORRECTIVAINF[[Fecha Fin]:[Fecha Fin]],"&lt;="&amp;$M$3)&amp;" uds "&amp;BDCORRECTIVAINF[[#Headers],[Amortiguador]]&amp;", ")</f>
        <v/>
      </c>
      <c r="AG14" s="467" t="str">
        <f>+IF(SUMIFS(BDCORRECTIVAINF[Cables palanca],BDCORRECTIVAINF[[Nº CAMIÓN]:[Nº CAMIÓN]],$C14,BDCORRECTIVAINF[[Fecha entrada]:[Fecha entrada]],"&gt;=" &amp;$M$2,BDCORRECTIVAINF[[Fecha Fin]:[Fecha Fin]],"&lt;="&amp;$M$3)=0,"",SUMIFS(BDCORRECTIVAINF[Cables palanca],BDCORRECTIVAINF[[Nº CAMIÓN]:[Nº CAMIÓN]],$C14,BDCORRECTIVAINF[[Fecha entrada]:[Fecha entrada]],"&gt;=" &amp;$M$2,BDCORRECTIVAINF[[Fecha Fin]:[Fecha Fin]],"&lt;="&amp;$M$3)&amp;" uds "&amp;BDCORRECTIVAINF[[#Headers],[Cables palanca]]&amp;", ")</f>
        <v/>
      </c>
      <c r="AH14" s="467" t="str">
        <f>+IF(SUMIFS(BDCORRECTIVAINF[Casquillos],BDCORRECTIVAINF[[Nº CAMIÓN]:[Nº CAMIÓN]],$C14,BDCORRECTIVAINF[[Fecha entrada]:[Fecha entrada]],"&gt;=" &amp;$M$2,BDCORRECTIVAINF[[Fecha Fin]:[Fecha Fin]],"&lt;="&amp;$M$3)=0,"",SUMIFS(BDCORRECTIVAINF[Casquillos],BDCORRECTIVAINF[[Nº CAMIÓN]:[Nº CAMIÓN]],$C14,BDCORRECTIVAINF[[Fecha entrada]:[Fecha entrada]],"&gt;=" &amp;$M$2,BDCORRECTIVAINF[[Fecha Fin]:[Fecha Fin]],"&lt;="&amp;$M$3)&amp;" uds "&amp;BDCORRECTIVAINF[[#Headers],[Casquillos]]&amp;", ")</f>
        <v/>
      </c>
      <c r="AI14" s="467" t="str">
        <f>+IF(SUMIFS(BDCORRECTIVAINF[Esparragos],BDCORRECTIVAINF[[Nº CAMIÓN]:[Nº CAMIÓN]],$C14,BDCORRECTIVAINF[[Fecha entrada]:[Fecha entrada]],"&gt;=" &amp;$M$2,BDCORRECTIVAINF[[Fecha Fin]:[Fecha Fin]],"&lt;="&amp;$M$3)=0,"",SUMIFS(BDCORRECTIVAINF[Esparragos],BDCORRECTIVAINF[[Nº CAMIÓN]:[Nº CAMIÓN]],$C14,BDCORRECTIVAINF[[Fecha entrada]:[Fecha entrada]],"&gt;=" &amp;$M$2,BDCORRECTIVAINF[[Fecha Fin]:[Fecha Fin]],"&lt;="&amp;$M$3)&amp;" uds "&amp;BDCORRECTIVAINF[[#Headers],[Esparragos]]&amp;", ")</f>
        <v/>
      </c>
      <c r="AJ14" s="467" t="str">
        <f>+IF(SUMIFS(BDCORRECTIVAINF[Neceser palanca],BDCORRECTIVAINF[[Nº CAMIÓN]:[Nº CAMIÓN]],$C14,BDCORRECTIVAINF[[Fecha entrada]:[Fecha entrada]],"&gt;=" &amp;$M$2,BDCORRECTIVAINF[[Fecha Fin]:[Fecha Fin]],"&lt;="&amp;$M$3)=0,"",SUMIFS(BDCORRECTIVAINF[Neceser palanca],BDCORRECTIVAINF[[Nº CAMIÓN]:[Nº CAMIÓN]],$C14,BDCORRECTIVAINF[[Fecha entrada]:[Fecha entrada]],"&gt;=" &amp;$M$2,BDCORRECTIVAINF[[Fecha Fin]:[Fecha Fin]],"&lt;="&amp;$M$3)&amp;" uds "&amp;BDCORRECTIVAINF[[#Headers],[Neceser palanca]]&amp;", ")</f>
        <v/>
      </c>
      <c r="AK14" s="467" t="str">
        <f>+IF(SUMIFS(BDCORRECTIVAINF[Palanca],BDCORRECTIVAINF[[Nº CAMIÓN]:[Nº CAMIÓN]],$C14,BDCORRECTIVAINF[[Fecha entrada]:[Fecha entrada]],"&gt;=" &amp;$M$2,BDCORRECTIVAINF[[Fecha Fin]:[Fecha Fin]],"&lt;="&amp;$M$3)=0,"",SUMIFS(BDCORRECTIVAINF[Palanca],BDCORRECTIVAINF[[Nº CAMIÓN]:[Nº CAMIÓN]],$C14,BDCORRECTIVAINF[[Fecha entrada]:[Fecha entrada]],"&gt;=" &amp;$M$2,BDCORRECTIVAINF[[Fecha Fin]:[Fecha Fin]],"&lt;="&amp;$M$3)&amp;" uds "&amp;BDCORRECTIVAINF[[#Headers],[Palanca]]&amp;", ")</f>
        <v/>
      </c>
      <c r="AL14" s="467" t="str">
        <f>+IF(SUMIFS(BDCORRECTIVAINF[Travesaño],BDCORRECTIVAINF[[Nº CAMIÓN]:[Nº CAMIÓN]],$C14,BDCORRECTIVAINF[[Fecha entrada]:[Fecha entrada]],"&gt;=" &amp;$M$2,BDCORRECTIVAINF[[Fecha Fin]:[Fecha Fin]],"&lt;="&amp;$M$3)=0,"",SUMIFS(BDCORRECTIVAINF[Travesaño],BDCORRECTIVAINF[[Nº CAMIÓN]:[Nº CAMIÓN]],$C14,BDCORRECTIVAINF[[Fecha entrada]:[Fecha entrada]],"&gt;=" &amp;$M$2,BDCORRECTIVAINF[[Fecha Fin]:[Fecha Fin]],"&lt;="&amp;$M$3)&amp;" uds "&amp;BDCORRECTIVAINF[[#Headers],[Travesaño]]&amp;", ")</f>
        <v/>
      </c>
      <c r="AM14" s="467" t="str">
        <f>+IF(SUMIFS(BDCORRECTIVAINF[BALLESTA ENTERA D],BDCORRECTIVAINF[[Nº CAMIÓN]:[Nº CAMIÓN]],$C14,BDCORRECTIVAINF[[Fecha entrada]:[Fecha entrada]],"&gt;=" &amp;$M$2,BDCORRECTIVAINF[[Fecha Fin]:[Fecha Fin]],"&lt;="&amp;$M$3)=0,"",SUMIFS(BDCORRECTIVAINF[BALLESTA ENTERA D],BDCORRECTIVAINF[[Nº CAMIÓN]:[Nº CAMIÓN]],$C14,BDCORRECTIVAINF[[Fecha entrada]:[Fecha entrada]],"&gt;=" &amp;$M$2,BDCORRECTIVAINF[[Fecha Fin]:[Fecha Fin]],"&lt;="&amp;$M$3)&amp;" uds "&amp;BDCORRECTIVAINF[[#Headers],[BALLESTA ENTERA D]]&amp;", ")</f>
        <v/>
      </c>
      <c r="AN14" s="467" t="str">
        <f>+IF(SUMIFS(BDCORRECTIVAINF[HOJA MAESTRA D],BDCORRECTIVAINF[[Nº CAMIÓN]:[Nº CAMIÓN]],$C14,BDCORRECTIVAINF[[Fecha entrada]:[Fecha entrada]],"&gt;=" &amp;$M$2,BDCORRECTIVAINF[[Fecha Fin]:[Fecha Fin]],"&lt;="&amp;$M$3)=0,"",SUMIFS(BDCORRECTIVAINF[HOJA MAESTRA D],BDCORRECTIVAINF[[Nº CAMIÓN]:[Nº CAMIÓN]],$C14,BDCORRECTIVAINF[[Fecha entrada]:[Fecha entrada]],"&gt;=" &amp;$M$2,BDCORRECTIVAINF[[Fecha Fin]:[Fecha Fin]],"&lt;="&amp;$M$3)&amp;" uds "&amp;BDCORRECTIVAINF[[#Headers],[HOJA MAESTRA D]]&amp;", ")</f>
        <v/>
      </c>
      <c r="AO14" s="467" t="str">
        <f>+IF(SUMIFS(BDCORRECTIVAINF[1ª HOJA D],BDCORRECTIVAINF[[Nº CAMIÓN]:[Nº CAMIÓN]],$C14,BDCORRECTIVAINF[[Fecha entrada]:[Fecha entrada]],"&gt;=" &amp;$M$2,BDCORRECTIVAINF[[Fecha Fin]:[Fecha Fin]],"&lt;="&amp;$M$3)=0,"",SUMIFS(BDCORRECTIVAINF[1ª HOJA D],BDCORRECTIVAINF[[Nº CAMIÓN]:[Nº CAMIÓN]],$C14,BDCORRECTIVAINF[[Fecha entrada]:[Fecha entrada]],"&gt;=" &amp;$M$2,BDCORRECTIVAINF[[Fecha Fin]:[Fecha Fin]],"&lt;="&amp;$M$3)&amp;" uds "&amp;BDCORRECTIVAINF[[#Headers],[1ª HOJA D]]&amp;", ")</f>
        <v/>
      </c>
      <c r="AP14" s="467" t="str">
        <f>+IF(SUMIFS(BDCORRECTIVAINF[2ª HOJAS D],BDCORRECTIVAINF[[Nº CAMIÓN]:[Nº CAMIÓN]],$C14,BDCORRECTIVAINF[[Fecha entrada]:[Fecha entrada]],"&gt;=" &amp;$M$2,BDCORRECTIVAINF[[Fecha Fin]:[Fecha Fin]],"&lt;="&amp;$M$3)=0,"",SUMIFS(BDCORRECTIVAINF[2ª HOJAS D],BDCORRECTIVAINF[[Nº CAMIÓN]:[Nº CAMIÓN]],$C14,BDCORRECTIVAINF[[Fecha entrada]:[Fecha entrada]],"&gt;=" &amp;$M$2,BDCORRECTIVAINF[[Fecha Fin]:[Fecha Fin]],"&lt;="&amp;$M$3)&amp;" uds "&amp;BDCORRECTIVAINF[[#Headers],[2ª HOJAS D]]&amp;", ")</f>
        <v/>
      </c>
      <c r="AQ14" s="467" t="str">
        <f>+IF(SUMIFS(BDCORRECTIVAINF[3ª HOJAS D],BDCORRECTIVAINF[[Nº CAMIÓN]:[Nº CAMIÓN]],$C14,BDCORRECTIVAINF[[Fecha entrada]:[Fecha entrada]],"&gt;=" &amp;$M$2,BDCORRECTIVAINF[[Fecha Fin]:[Fecha Fin]],"&lt;="&amp;$M$3)=0,"",SUMIFS(BDCORRECTIVAINF[3ª HOJAS D],BDCORRECTIVAINF[[Nº CAMIÓN]:[Nº CAMIÓN]],$C14,BDCORRECTIVAINF[[Fecha entrada]:[Fecha entrada]],"&gt;=" &amp;$M$2,BDCORRECTIVAINF[[Fecha Fin]:[Fecha Fin]],"&lt;="&amp;$M$3)&amp;" uds "&amp;BDCORRECTIVAINF[[#Headers],[3ª HOJAS D]]&amp;", ")</f>
        <v/>
      </c>
      <c r="AR14" s="467" t="str">
        <f>+IF(SUMIFS(BDCORRECTIVAINF[4ª HOJAS D],BDCORRECTIVAINF[[Nº CAMIÓN]:[Nº CAMIÓN]],$C14,BDCORRECTIVAINF[[Fecha entrada]:[Fecha entrada]],"&gt;=" &amp;$M$2,BDCORRECTIVAINF[[Fecha Fin]:[Fecha Fin]],"&lt;="&amp;$M$3)=0,"",SUMIFS(BDCORRECTIVAINF[4ª HOJAS D],BDCORRECTIVAINF[[Nº CAMIÓN]:[Nº CAMIÓN]],$C14,BDCORRECTIVAINF[[Fecha entrada]:[Fecha entrada]],"&gt;=" &amp;$M$2,BDCORRECTIVAINF[[Fecha Fin]:[Fecha Fin]],"&lt;="&amp;$M$3)&amp;" uds "&amp;BDCORRECTIVAINF[[#Headers],[4ª HOJAS D]]&amp;", ")</f>
        <v/>
      </c>
      <c r="AS14" s="467" t="str">
        <f>+IF(SUMIFS(BDCORRECTIVAINF[5ª HOJAS D],BDCORRECTIVAINF[[Nº CAMIÓN]:[Nº CAMIÓN]],$C14,BDCORRECTIVAINF[[Fecha entrada]:[Fecha entrada]],"&gt;=" &amp;$M$2,BDCORRECTIVAINF[[Fecha Fin]:[Fecha Fin]],"&lt;="&amp;$M$3)=0,"",SUMIFS(BDCORRECTIVAINF[5ª HOJAS D],BDCORRECTIVAINF[[Nº CAMIÓN]:[Nº CAMIÓN]],$C14,BDCORRECTIVAINF[[Fecha entrada]:[Fecha entrada]],"&gt;=" &amp;$M$2,BDCORRECTIVAINF[[Fecha Fin]:[Fecha Fin]],"&lt;="&amp;$M$3)&amp;" uds "&amp;BDCORRECTIVAINF[[#Headers],[5ª HOJAS D]]&amp;", ")</f>
        <v/>
      </c>
      <c r="AT14" s="467" t="str">
        <f>+IF(SUMIFS(BDCORRECTIVAINF[BRIDA D],BDCORRECTIVAINF[[Nº CAMIÓN]:[Nº CAMIÓN]],$C14,BDCORRECTIVAINF[[Fecha entrada]:[Fecha entrada]],"&gt;=" &amp;$M$2,BDCORRECTIVAINF[[Fecha Fin]:[Fecha Fin]],"&lt;="&amp;$M$3)=0,"",SUMIFS(BDCORRECTIVAINF[BRIDA D],BDCORRECTIVAINF[[Nº CAMIÓN]:[Nº CAMIÓN]],$C14,BDCORRECTIVAINF[[Fecha entrada]:[Fecha entrada]],"&gt;=" &amp;$M$2,BDCORRECTIVAINF[[Fecha Fin]:[Fecha Fin]],"&lt;="&amp;$M$3)&amp;" uds "&amp;BDCORRECTIVAINF[[#Headers],[BRIDA D]]&amp;", ")</f>
        <v/>
      </c>
      <c r="AU14" s="467" t="str">
        <f>+IF(SUMIFS(BDCORRECTIVAINF[BULÓN D],BDCORRECTIVAINF[[Nº CAMIÓN]:[Nº CAMIÓN]],$C14,BDCORRECTIVAINF[[Fecha entrada]:[Fecha entrada]],"&gt;=" &amp;$M$2,BDCORRECTIVAINF[[Fecha Fin]:[Fecha Fin]],"&lt;="&amp;$M$3)=0,"",SUMIFS(BDCORRECTIVAINF[BULÓN D],BDCORRECTIVAINF[[Nº CAMIÓN]:[Nº CAMIÓN]],$C14,BDCORRECTIVAINF[[Fecha entrada]:[Fecha entrada]],"&gt;=" &amp;$M$2,BDCORRECTIVAINF[[Fecha Fin]:[Fecha Fin]],"&lt;="&amp;$M$3)&amp;" uds "&amp;BDCORRECTIVAINF[[#Headers],[BULÓN D]]&amp;", ")</f>
        <v/>
      </c>
      <c r="AV14" s="467" t="str">
        <f>+IF(SUMIFS(BDCORRECTIVAINF[GEMELA D],BDCORRECTIVAINF[[Nº CAMIÓN]:[Nº CAMIÓN]],$C14,BDCORRECTIVAINF[[Fecha entrada]:[Fecha entrada]],"&gt;=" &amp;$M$2,BDCORRECTIVAINF[[Fecha Fin]:[Fecha Fin]],"&lt;="&amp;$M$3)=0,"",SUMIFS(BDCORRECTIVAINF[GEMELA D],BDCORRECTIVAINF[[Nº CAMIÓN]:[Nº CAMIÓN]],$C14,BDCORRECTIVAINF[[Fecha entrada]:[Fecha entrada]],"&gt;=" &amp;$M$2,BDCORRECTIVAINF[[Fecha Fin]:[Fecha Fin]],"&lt;="&amp;$M$3)&amp;" uds "&amp;BDCORRECTIVAINF[[#Headers],[GEMELA D]]&amp;", ")</f>
        <v/>
      </c>
      <c r="AW14" s="467" t="str">
        <f>+IF(SUMIFS(BDCORRECTIVAINF[BALLESTA ENTERA T],BDCORRECTIVAINF[[Nº CAMIÓN]:[Nº CAMIÓN]],$C14,BDCORRECTIVAINF[[Fecha entrada]:[Fecha entrada]],"&gt;=" &amp;$M$2,BDCORRECTIVAINF[[Fecha Fin]:[Fecha Fin]],"&lt;="&amp;$M$3)=0,"",SUMIFS(BDCORRECTIVAINF[BALLESTA ENTERA T],BDCORRECTIVAINF[[Nº CAMIÓN]:[Nº CAMIÓN]],$C14,BDCORRECTIVAINF[[Fecha entrada]:[Fecha entrada]],"&gt;=" &amp;$M$2,BDCORRECTIVAINF[[Fecha Fin]:[Fecha Fin]],"&lt;="&amp;$M$3)&amp;" uds "&amp;BDCORRECTIVAINF[[#Headers],[BALLESTA ENTERA T]]&amp;", ")</f>
        <v/>
      </c>
      <c r="AX14" s="467" t="str">
        <f>+IF(SUMIFS(BDCORRECTIVAINF[HOJA MAESTRA T],BDCORRECTIVAINF[[Nº CAMIÓN]:[Nº CAMIÓN]],$C14,BDCORRECTIVAINF[[Fecha entrada]:[Fecha entrada]],"&gt;=" &amp;$M$2,BDCORRECTIVAINF[[Fecha Fin]:[Fecha Fin]],"&lt;="&amp;$M$3)=0,"",SUMIFS(BDCORRECTIVAINF[HOJA MAESTRA T],BDCORRECTIVAINF[[Nº CAMIÓN]:[Nº CAMIÓN]],$C14,BDCORRECTIVAINF[[Fecha entrada]:[Fecha entrada]],"&gt;=" &amp;$M$2,BDCORRECTIVAINF[[Fecha Fin]:[Fecha Fin]],"&lt;="&amp;$M$3)&amp;" uds "&amp;BDCORRECTIVAINF[[#Headers],[HOJA MAESTRA T]]&amp;", ")</f>
        <v/>
      </c>
      <c r="AY14" s="467" t="str">
        <f>+IF(SUMIFS(BDCORRECTIVAINF[1ª HOJA T],BDCORRECTIVAINF[[Nº CAMIÓN]:[Nº CAMIÓN]],$C14,BDCORRECTIVAINF[[Fecha entrada]:[Fecha entrada]],"&gt;=" &amp;$M$2,BDCORRECTIVAINF[[Fecha Fin]:[Fecha Fin]],"&lt;="&amp;$M$3)=0,"",SUMIFS(BDCORRECTIVAINF[1ª HOJA T],BDCORRECTIVAINF[[Nº CAMIÓN]:[Nº CAMIÓN]],$C14,BDCORRECTIVAINF[[Fecha entrada]:[Fecha entrada]],"&gt;=" &amp;$M$2,BDCORRECTIVAINF[[Fecha Fin]:[Fecha Fin]],"&lt;="&amp;$M$3)&amp;" uds "&amp;BDCORRECTIVAINF[[#Headers],[1ª HOJA T]]&amp;", ")</f>
        <v/>
      </c>
      <c r="AZ14" s="467" t="str">
        <f>+IF(SUMIFS(BDCORRECTIVAINF[2ª HOJAS T],BDCORRECTIVAINF[[Nº CAMIÓN]:[Nº CAMIÓN]],$C14,BDCORRECTIVAINF[[Fecha entrada]:[Fecha entrada]],"&gt;=" &amp;$M$2,BDCORRECTIVAINF[[Fecha Fin]:[Fecha Fin]],"&lt;="&amp;$M$3)=0,"",SUMIFS(BDCORRECTIVAINF[2ª HOJAS T],BDCORRECTIVAINF[[Nº CAMIÓN]:[Nº CAMIÓN]],$C14,BDCORRECTIVAINF[[Fecha entrada]:[Fecha entrada]],"&gt;=" &amp;$M$2,BDCORRECTIVAINF[[Fecha Fin]:[Fecha Fin]],"&lt;="&amp;$M$3)&amp;" uds "&amp;BDCORRECTIVAINF[[#Headers],[2ª HOJAS T]]&amp;", ")</f>
        <v/>
      </c>
      <c r="BA14" s="467" t="str">
        <f>+IF(SUMIFS(BDCORRECTIVAINF[3ª HOJAS T],BDCORRECTIVAINF[[Nº CAMIÓN]:[Nº CAMIÓN]],$C14,BDCORRECTIVAINF[[Fecha entrada]:[Fecha entrada]],"&gt;=" &amp;$M$2,BDCORRECTIVAINF[[Fecha Fin]:[Fecha Fin]],"&lt;="&amp;$M$3)=0,"",SUMIFS(BDCORRECTIVAINF[3ª HOJAS T],BDCORRECTIVAINF[[Nº CAMIÓN]:[Nº CAMIÓN]],$C14,BDCORRECTIVAINF[[Fecha entrada]:[Fecha entrada]],"&gt;=" &amp;$M$2,BDCORRECTIVAINF[[Fecha Fin]:[Fecha Fin]],"&lt;="&amp;$M$3)&amp;" uds "&amp;BDCORRECTIVAINF[[#Headers],[3ª HOJAS T]]&amp;", ")</f>
        <v/>
      </c>
      <c r="BB14" s="467" t="str">
        <f>+IF(SUMIFS(BDCORRECTIVAINF[4ª HOJAS T],BDCORRECTIVAINF[[Nº CAMIÓN]:[Nº CAMIÓN]],$C14,BDCORRECTIVAINF[[Fecha entrada]:[Fecha entrada]],"&gt;=" &amp;$M$2,BDCORRECTIVAINF[[Fecha Fin]:[Fecha Fin]],"&lt;="&amp;$M$3)=0,"",SUMIFS(BDCORRECTIVAINF[4ª HOJAS T],BDCORRECTIVAINF[[Nº CAMIÓN]:[Nº CAMIÓN]],$C14,BDCORRECTIVAINF[[Fecha entrada]:[Fecha entrada]],"&gt;=" &amp;$M$2,BDCORRECTIVAINF[[Fecha Fin]:[Fecha Fin]],"&lt;="&amp;$M$3)&amp;" uds "&amp;BDCORRECTIVAINF[[#Headers],[4ª HOJAS T]]&amp;", ")</f>
        <v/>
      </c>
      <c r="BC14" s="467" t="str">
        <f>+IF(SUMIFS(BDCORRECTIVAINF[5ª HOJAS T],BDCORRECTIVAINF[[Nº CAMIÓN]:[Nº CAMIÓN]],$C14,BDCORRECTIVAINF[[Fecha entrada]:[Fecha entrada]],"&gt;=" &amp;$M$2,BDCORRECTIVAINF[[Fecha Fin]:[Fecha Fin]],"&lt;="&amp;$M$3)=0,"",SUMIFS(BDCORRECTIVAINF[5ª HOJAS T],BDCORRECTIVAINF[[Nº CAMIÓN]:[Nº CAMIÓN]],$C14,BDCORRECTIVAINF[[Fecha entrada]:[Fecha entrada]],"&gt;=" &amp;$M$2,BDCORRECTIVAINF[[Fecha Fin]:[Fecha Fin]],"&lt;="&amp;$M$3)&amp;" uds "&amp;BDCORRECTIVAINF[[#Headers],[5ª HOJAS T]]&amp;", ")</f>
        <v/>
      </c>
      <c r="BD14" s="467" t="str">
        <f>+IF(SUMIFS(BDCORRECTIVAINF[BRIDA T],BDCORRECTIVAINF[[Nº CAMIÓN]:[Nº CAMIÓN]],$C14,BDCORRECTIVAINF[[Fecha entrada]:[Fecha entrada]],"&gt;=" &amp;$M$2,BDCORRECTIVAINF[[Fecha Fin]:[Fecha Fin]],"&lt;="&amp;$M$3)=0,"",SUMIFS(BDCORRECTIVAINF[BRIDA T],BDCORRECTIVAINF[[Nº CAMIÓN]:[Nº CAMIÓN]],$C14,BDCORRECTIVAINF[[Fecha entrada]:[Fecha entrada]],"&gt;=" &amp;$M$2,BDCORRECTIVAINF[[Fecha Fin]:[Fecha Fin]],"&lt;="&amp;$M$3)&amp;" uds "&amp;BDCORRECTIVAINF[[#Headers],[BRIDA T]]&amp;", ")</f>
        <v/>
      </c>
      <c r="BE14" s="467" t="str">
        <f>+IF(SUMIFS(BDCORRECTIVAINF[BULÓN T],BDCORRECTIVAINF[[Nº CAMIÓN]:[Nº CAMIÓN]],$C14,BDCORRECTIVAINF[[Fecha entrada]:[Fecha entrada]],"&gt;=" &amp;$M$2,BDCORRECTIVAINF[[Fecha Fin]:[Fecha Fin]],"&lt;="&amp;$M$3)=0,"",SUMIFS(BDCORRECTIVAINF[BULÓN T],BDCORRECTIVAINF[[Nº CAMIÓN]:[Nº CAMIÓN]],$C14,BDCORRECTIVAINF[[Fecha entrada]:[Fecha entrada]],"&gt;=" &amp;$M$2,BDCORRECTIVAINF[[Fecha Fin]:[Fecha Fin]],"&lt;="&amp;$M$3)&amp;" uds "&amp;BDCORRECTIVAINF[[#Headers],[BULÓN T]]&amp;", ")</f>
        <v/>
      </c>
      <c r="BF14" s="467" t="str">
        <f>+IF(SUMIFS(BDCORRECTIVAINF[GEMELA T],BDCORRECTIVAINF[[Nº CAMIÓN]:[Nº CAMIÓN]],$C14,BDCORRECTIVAINF[[Fecha entrada]:[Fecha entrada]],"&gt;=" &amp;$M$2,BDCORRECTIVAINF[[Fecha Fin]:[Fecha Fin]],"&lt;="&amp;$M$3)=0,"",SUMIFS(BDCORRECTIVAINF[GEMELA T],BDCORRECTIVAINF[[Nº CAMIÓN]:[Nº CAMIÓN]],$C14,BDCORRECTIVAINF[[Fecha entrada]:[Fecha entrada]],"&gt;=" &amp;$M$2,BDCORRECTIVAINF[[Fecha Fin]:[Fecha Fin]],"&lt;="&amp;$M$3)&amp;" uds "&amp;BDCORRECTIVAINF[[#Headers],[GEMELA T]]&amp;", ")</f>
        <v/>
      </c>
      <c r="BG14" s="467" t="str">
        <f>+IF(SUMIFS(BDCORRECTIVAINF[CÁMARA 12R20],BDCORRECTIVAINF[[Nº CAMIÓN]:[Nº CAMIÓN]],$C14,BDCORRECTIVAINF[[Fecha entrada]:[Fecha entrada]],"&gt;=" &amp;$M$2,BDCORRECTIVAINF[[Fecha Fin]:[Fecha Fin]],"&lt;="&amp;$M$3)=0,"",SUMIFS(BDCORRECTIVAINF[CÁMARA 12R20],BDCORRECTIVAINF[[Nº CAMIÓN]:[Nº CAMIÓN]],$C14,BDCORRECTIVAINF[[Fecha entrada]:[Fecha entrada]],"&gt;=" &amp;$M$2,BDCORRECTIVAINF[[Fecha Fin]:[Fecha Fin]],"&lt;="&amp;$M$3)&amp;" uds "&amp;BDCORRECTIVAINF[[#Headers],[CÁMARA 12R20]]&amp;", ")</f>
        <v xml:space="preserve">1 uds CÁMARA 12R20, </v>
      </c>
      <c r="BH14" s="467" t="str">
        <f>+IF(SUMIFS(BDCORRECTIVAINF[CÁMARA 12R24],BDCORRECTIVAINF[[Nº CAMIÓN]:[Nº CAMIÓN]],$C14,BDCORRECTIVAINF[[Fecha entrada]:[Fecha entrada]],"&gt;=" &amp;$M$2,BDCORRECTIVAINF[[Fecha Fin]:[Fecha Fin]],"&lt;="&amp;$M$3)=0,"",SUMIFS(BDCORRECTIVAINF[CÁMARA 12R24],BDCORRECTIVAINF[[Nº CAMIÓN]:[Nº CAMIÓN]],$C14,BDCORRECTIVAINF[[Fecha entrada]:[Fecha entrada]],"&gt;=" &amp;$M$2,BDCORRECTIVAINF[[Fecha Fin]:[Fecha Fin]],"&lt;="&amp;$M$3)&amp;" uds "&amp;BDCORRECTIVAINF[[#Headers],[CÁMARA 12R24]]&amp;", ")</f>
        <v/>
      </c>
      <c r="BI14" s="467" t="str">
        <f>+IF(SUMIFS(BDCORRECTIVAINF[NEUMÁTICO 12R20],BDCORRECTIVAINF[[Nº CAMIÓN]:[Nº CAMIÓN]],$C14,BDCORRECTIVAINF[[Fecha entrada]:[Fecha entrada]],"&gt;=" &amp;$M$2,BDCORRECTIVAINF[[Fecha Fin]:[Fecha Fin]],"&lt;="&amp;$M$3)=0,"",SUMIFS(BDCORRECTIVAINF[NEUMÁTICO 12R20],BDCORRECTIVAINF[[Nº CAMIÓN]:[Nº CAMIÓN]],$C14,BDCORRECTIVAINF[[Fecha entrada]:[Fecha entrada]],"&gt;=" &amp;$M$2,BDCORRECTIVAINF[[Fecha Fin]:[Fecha Fin]],"&lt;="&amp;$M$3)&amp;" uds "&amp;BDCORRECTIVAINF[[#Headers],[NEUMÁTICO 12R20]]&amp;", ")</f>
        <v/>
      </c>
      <c r="BJ14" s="467" t="str">
        <f>+IF(SUMIFS(BDCORRECTIVAINF[NEUMÁTICO 13/80 R22,5],BDCORRECTIVAINF[[Nº CAMIÓN]:[Nº CAMIÓN]],$C14,BDCORRECTIVAINF[[Fecha entrada]:[Fecha entrada]],"&gt;=" &amp;$M$2,BDCORRECTIVAINF[[Fecha Fin]:[Fecha Fin]],"&lt;="&amp;$M$3)=0,"",SUMIFS(BDCORRECTIVAINF[NEUMÁTICO 13/80 R22,5],BDCORRECTIVAINF[[Nº CAMIÓN]:[Nº CAMIÓN]],$C14,BDCORRECTIVAINF[[Fecha entrada]:[Fecha entrada]],"&gt;=" &amp;$M$2,BDCORRECTIVAINF[[Fecha Fin]:[Fecha Fin]],"&lt;="&amp;$M$3)&amp;" uds "&amp;BDCORRECTIVAINF[[#Headers],[NEUMÁTICO 13/80 R22,5]]&amp;", ")</f>
        <v/>
      </c>
      <c r="BK14" s="467" t="str">
        <f>+IF(SUMIFS(BDCORRECTIVAINF[[NEUMÁTICO 12R24 ]],BDCORRECTIVAINF[[Nº CAMIÓN]:[Nº CAMIÓN]],$C14,BDCORRECTIVAINF[[Fecha entrada]:[Fecha entrada]],"&gt;=" &amp;$M$2,BDCORRECTIVAINF[[Fecha Fin]:[Fecha Fin]],"&lt;="&amp;$M$3)=0,"",SUMIFS(BDCORRECTIVAINF[[NEUMÁTICO 12R24 ]],BDCORRECTIVAINF[[Nº CAMIÓN]:[Nº CAMIÓN]],$C14,BDCORRECTIVAINF[[Fecha entrada]:[Fecha entrada]],"&gt;=" &amp;$M$2,BDCORRECTIVAINF[[Fecha Fin]:[Fecha Fin]],"&lt;="&amp;$M$3)&amp;" uds "&amp;BDCORRECTIVAINF[[#Headers],[NEUMÁTICO 12R24 ]]&amp;", ")</f>
        <v/>
      </c>
      <c r="BL14" s="467" t="str">
        <f>+IF(SUMIFS(BDCORRECTIVAINF[NEUMÁTICO 295/80 R22,5],BDCORRECTIVAINF[[Nº CAMIÓN]:[Nº CAMIÓN]],$C14,BDCORRECTIVAINF[[Fecha entrada]:[Fecha entrada]],"&gt;=" &amp;$M$2,BDCORRECTIVAINF[[Fecha Fin]:[Fecha Fin]],"&lt;="&amp;$M$3)=0,"",SUMIFS(BDCORRECTIVAINF[NEUMÁTICO 295/80 R22,5],BDCORRECTIVAINF[[Nº CAMIÓN]:[Nº CAMIÓN]],$C14,BDCORRECTIVAINF[[Fecha entrada]:[Fecha entrada]],"&gt;=" &amp;$M$2,BDCORRECTIVAINF[[Fecha Fin]:[Fecha Fin]],"&lt;="&amp;$M$3)&amp;" uds "&amp;BDCORRECTIVAINF[[#Headers],[NEUMÁTICO 295/80 R22,5]]&amp;", ")</f>
        <v/>
      </c>
      <c r="BM14" s="467" t="str">
        <f>+IF(SUMIFS(BDCORRECTIVAINF[NEUMÁTICO 315/80R22.5],BDCORRECTIVAINF[[Nº CAMIÓN]:[Nº CAMIÓN]],$C14,BDCORRECTIVAINF[[Fecha entrada]:[Fecha entrada]],"&gt;=" &amp;$M$2,BDCORRECTIVAINF[[Fecha Fin]:[Fecha Fin]],"&lt;="&amp;$M$3)=0,"",SUMIFS(BDCORRECTIVAINF[NEUMÁTICO 315/80R22.5],BDCORRECTIVAINF[[Nº CAMIÓN]:[Nº CAMIÓN]],$C14,BDCORRECTIVAINF[[Fecha entrada]:[Fecha entrada]],"&gt;=" &amp;$M$2,BDCORRECTIVAINF[[Fecha Fin]:[Fecha Fin]],"&lt;="&amp;$M$3)&amp;" uds "&amp;BDCORRECTIVAINF[[#Headers],[NEUMÁTICO 315/80R22.5]]&amp;", ")</f>
        <v/>
      </c>
      <c r="BN14" s="467" t="str">
        <f>+IF(SUMIFS(BDCORRECTIVAINF[NEUMÁTICO 7.5R16 CON CAMARA  ],BDCORRECTIVAINF[[Nº CAMIÓN]:[Nº CAMIÓN]],$C14,BDCORRECTIVAINF[[Fecha entrada]:[Fecha entrada]],"&gt;=" &amp;$M$2,BDCORRECTIVAINF[[Fecha Fin]:[Fecha Fin]],"&lt;="&amp;$M$3)=0,"",SUMIFS(BDCORRECTIVAINF[NEUMÁTICO 7.5R16 CON CAMARA  ],BDCORRECTIVAINF[[Nº CAMIÓN]:[Nº CAMIÓN]],$C14,BDCORRECTIVAINF[[Fecha entrada]:[Fecha entrada]],"&gt;=" &amp;$M$2,BDCORRECTIVAINF[[Fecha Fin]:[Fecha Fin]],"&lt;="&amp;$M$3)&amp;" uds "&amp;BDCORRECTIVAINF[[#Headers],[NEUMÁTICO 7.5R16 CON CAMARA  ]]&amp;", ")</f>
        <v/>
      </c>
      <c r="BO14" s="467" t="str">
        <f>+IF(SUMIFS(BDCORRECTIVAINF[Parche],BDCORRECTIVAINF[[Nº CAMIÓN]:[Nº CAMIÓN]],$C14,BDCORRECTIVAINF[[Fecha entrada]:[Fecha entrada]],"&gt;=" &amp;$M$2,BDCORRECTIVAINF[[Fecha Fin]:[Fecha Fin]],"&lt;="&amp;$M$3)=0,"",SUMIFS(BDCORRECTIVAINF[Parche],BDCORRECTIVAINF[[Nº CAMIÓN]:[Nº CAMIÓN]],$C14,BDCORRECTIVAINF[[Fecha entrada]:[Fecha entrada]],"&gt;=" &amp;$M$2,BDCORRECTIVAINF[[Fecha Fin]:[Fecha Fin]],"&lt;="&amp;$M$3)&amp;" uds "&amp;BDCORRECTIVAINF[[#Headers],[Parche]]&amp;", ")</f>
        <v/>
      </c>
      <c r="BP14" s="467" t="str">
        <f>+IF(SUMIFS(BDCORRECTIVAINF[Pasta],BDCORRECTIVAINF[[Nº CAMIÓN]:[Nº CAMIÓN]],$C14,BDCORRECTIVAINF[[Fecha entrada]:[Fecha entrada]],"&gt;=" &amp;$M$2,BDCORRECTIVAINF[[Fecha Fin]:[Fecha Fin]],"&lt;="&amp;$M$3)=0,"",SUMIFS(BDCORRECTIVAINF[Pasta],BDCORRECTIVAINF[[Nº CAMIÓN]:[Nº CAMIÓN]],$C14,BDCORRECTIVAINF[[Fecha entrada]:[Fecha entrada]],"&gt;=" &amp;$M$2,BDCORRECTIVAINF[[Fecha Fin]:[Fecha Fin]],"&lt;="&amp;$M$3)&amp;" uds "&amp;BDCORRECTIVAINF[[#Headers],[Pasta]]&amp;", ")</f>
        <v/>
      </c>
      <c r="BQ14" s="467" t="str">
        <f>+IF(SUMIFS(BDCORRECTIVAINF[BATERIA 12V 100AH],BDCORRECTIVAINF[[Nº CAMIÓN]:[Nº CAMIÓN]],$C14,BDCORRECTIVAINF[[Fecha entrada]:[Fecha entrada]],"&gt;=" &amp;$M$2,BDCORRECTIVAINF[[Fecha Fin]:[Fecha Fin]],"&lt;="&amp;$M$3)=0,"",SUMIFS(BDCORRECTIVAINF[BATERIA 12V 100AH],BDCORRECTIVAINF[[Nº CAMIÓN]:[Nº CAMIÓN]],$C14,BDCORRECTIVAINF[[Fecha entrada]:[Fecha entrada]],"&gt;=" &amp;$M$2,BDCORRECTIVAINF[[Fecha Fin]:[Fecha Fin]],"&lt;="&amp;$M$3)&amp;" uds "&amp;BDCORRECTIVAINF[[#Headers],[BATERIA 12V 100AH]]&amp;", ")</f>
        <v/>
      </c>
      <c r="BR14" s="467" t="str">
        <f>+IF(SUMIFS(BDCORRECTIVAINF[BATERIA 12V 120AH],BDCORRECTIVAINF[[Nº CAMIÓN]:[Nº CAMIÓN]],$C14,BDCORRECTIVAINF[[Fecha entrada]:[Fecha entrada]],"&gt;=" &amp;$M$2,BDCORRECTIVAINF[[Fecha Fin]:[Fecha Fin]],"&lt;="&amp;$M$3)=0,"",SUMIFS(BDCORRECTIVAINF[BATERIA 12V 120AH],BDCORRECTIVAINF[[Nº CAMIÓN]:[Nº CAMIÓN]],$C14,BDCORRECTIVAINF[[Fecha entrada]:[Fecha entrada]],"&gt;=" &amp;$M$2,BDCORRECTIVAINF[[Fecha Fin]:[Fecha Fin]],"&lt;="&amp;$M$3)&amp;" uds "&amp;BDCORRECTIVAINF[[#Headers],[BATERIA 12V 120AH]]&amp;", ")</f>
        <v/>
      </c>
      <c r="BS14" s="467" t="str">
        <f>+IF(SUMIFS(BDCORRECTIVAINF[[BATERIA 12V 70AH ]],BDCORRECTIVAINF[[Nº CAMIÓN]:[Nº CAMIÓN]],$C14,BDCORRECTIVAINF[[Fecha entrada]:[Fecha entrada]],"&gt;=" &amp;$M$2,BDCORRECTIVAINF[[Fecha Fin]:[Fecha Fin]],"&lt;="&amp;$M$3)=0,"",SUMIFS(BDCORRECTIVAINF[[BATERIA 12V 70AH ]],BDCORRECTIVAINF[[Nº CAMIÓN]:[Nº CAMIÓN]],$C14,BDCORRECTIVAINF[[Fecha entrada]:[Fecha entrada]],"&gt;=" &amp;$M$2,BDCORRECTIVAINF[[Fecha Fin]:[Fecha Fin]],"&lt;="&amp;$M$3)&amp;" uds "&amp;BDCORRECTIVAINF[[#Headers],[BATERIA 12V 70AH ]]&amp;", ")</f>
        <v/>
      </c>
      <c r="BT14" s="467" t="str">
        <f>+IF(SUMIFS(BDCORRECTIVAINF[[BATERIA 12V 77AH ]],BDCORRECTIVAINF[[Nº CAMIÓN]:[Nº CAMIÓN]],$C14,BDCORRECTIVAINF[[Fecha entrada]:[Fecha entrada]],"&gt;=" &amp;$M$2,BDCORRECTIVAINF[[Fecha Fin]:[Fecha Fin]],"&lt;="&amp;$M$3)=0,"",SUMIFS(BDCORRECTIVAINF[[BATERIA 12V 77AH ]],BDCORRECTIVAINF[[Nº CAMIÓN]:[Nº CAMIÓN]],$C14,BDCORRECTIVAINF[[Fecha entrada]:[Fecha entrada]],"&gt;=" &amp;$M$2,BDCORRECTIVAINF[[Fecha Fin]:[Fecha Fin]],"&lt;="&amp;$M$3)&amp;" uds "&amp;BDCORRECTIVAINF[[#Headers],[BATERIA 12V 77AH ]]&amp;", ")</f>
        <v/>
      </c>
      <c r="BU14" s="467" t="str">
        <f>+IF(SUMIFS(BDCORRECTIVAINF[Manguera amarilla 60D],BDCORRECTIVAINF[[Nº CAMIÓN]:[Nº CAMIÓN]],$C14,BDCORRECTIVAINF[[Fecha entrada]:[Fecha entrada]],"&gt;=" &amp;$M$2,BDCORRECTIVAINF[[Fecha Fin]:[Fecha Fin]],"&lt;="&amp;$M$3)=0,"",SUMIFS(BDCORRECTIVAINF[Manguera amarilla 60D],BDCORRECTIVAINF[[Nº CAMIÓN]:[Nº CAMIÓN]],$C14,BDCORRECTIVAINF[[Fecha entrada]:[Fecha entrada]],"&gt;=" &amp;$M$2,BDCORRECTIVAINF[[Fecha Fin]:[Fecha Fin]],"&lt;="&amp;$M$3)&amp;" m "&amp;BDCORRECTIVAINF[[#Headers],[Manguera amarilla 60D]]&amp;", ")</f>
        <v/>
      </c>
      <c r="BV14" s="467" t="str">
        <f>+IF(SUMIFS(BDCORRECTIVAINF[Manguera amarilla 80D],BDCORRECTIVAINF[[Nº CAMIÓN]:[Nº CAMIÓN]],$C14,BDCORRECTIVAINF[[Fecha entrada]:[Fecha entrada]],"&gt;=" &amp;$M$2,BDCORRECTIVAINF[[Fecha Fin]:[Fecha Fin]],"&lt;="&amp;$M$3)=0,"",SUMIFS(BDCORRECTIVAINF[Manguera amarilla 80D],BDCORRECTIVAINF[[Nº CAMIÓN]:[Nº CAMIÓN]],$C14,BDCORRECTIVAINF[[Fecha entrada]:[Fecha entrada]],"&gt;=" &amp;$M$2,BDCORRECTIVAINF[[Fecha Fin]:[Fecha Fin]],"&lt;="&amp;$M$3)&amp;" m "&amp;BDCORRECTIVAINF[[#Headers],[Manguera amarilla 80D]]&amp;", ")</f>
        <v/>
      </c>
      <c r="BW14" s="467" t="str">
        <f>+IF(SUMIFS(BDCORRECTIVAINF[Manguera azul 60D],BDCORRECTIVAINF[[Nº CAMIÓN]:[Nº CAMIÓN]],$C14,BDCORRECTIVAINF[[Fecha entrada]:[Fecha entrada]],"&gt;=" &amp;$M$2,BDCORRECTIVAINF[[Fecha Fin]:[Fecha Fin]],"&lt;="&amp;$M$3)=0,"",SUMIFS(BDCORRECTIVAINF[Manguera azul 60D],BDCORRECTIVAINF[[Nº CAMIÓN]:[Nº CAMIÓN]],$C14,BDCORRECTIVAINF[[Fecha entrada]:[Fecha entrada]],"&gt;=" &amp;$M$2,BDCORRECTIVAINF[[Fecha Fin]:[Fecha Fin]],"&lt;="&amp;$M$3)&amp;" m "&amp;BDCORRECTIVAINF[[#Headers],[Manguera azul 60D]]&amp;", ")</f>
        <v/>
      </c>
      <c r="BX14" s="467" t="str">
        <f>+IF(SUMIFS(BDCORRECTIVAINF[Manguera azul 80D],BDCORRECTIVAINF[[Nº CAMIÓN]:[Nº CAMIÓN]],$C14,BDCORRECTIVAINF[[Fecha entrada]:[Fecha entrada]],"&gt;=" &amp;$M$2,BDCORRECTIVAINF[[Fecha Fin]:[Fecha Fin]],"&lt;="&amp;$M$3)=0,"",SUMIFS(BDCORRECTIVAINF[Manguera azul 80D],BDCORRECTIVAINF[[Nº CAMIÓN]:[Nº CAMIÓN]],$C14,BDCORRECTIVAINF[[Fecha entrada]:[Fecha entrada]],"&gt;=" &amp;$M$2,BDCORRECTIVAINF[[Fecha Fin]:[Fecha Fin]],"&lt;="&amp;$M$3)&amp;" m "&amp;BDCORRECTIVAINF[[#Headers],[Manguera azul 80D]]&amp;", ")</f>
        <v/>
      </c>
      <c r="BY14" s="467" t="str">
        <f>+IF(SUMIFS(BDCORRECTIVAINF[Bomba Embrague],BDCORRECTIVAINF[[Nº CAMIÓN]:[Nº CAMIÓN]],$C14,BDCORRECTIVAINF[[Fecha entrada]:[Fecha entrada]],"&gt;=" &amp;$M$2,BDCORRECTIVAINF[[Fecha Fin]:[Fecha Fin]],"&lt;="&amp;$M$3)=0,"",SUMIFS(BDCORRECTIVAINF[Bomba Embrague],BDCORRECTIVAINF[[Nº CAMIÓN]:[Nº CAMIÓN]],$C14,BDCORRECTIVAINF[[Fecha entrada]:[Fecha entrada]],"&gt;=" &amp;$M$2,BDCORRECTIVAINF[[Fecha Fin]:[Fecha Fin]],"&lt;="&amp;$M$3)&amp;" uds "&amp;BDCORRECTIVAINF[[#Headers],[Bomba Embrague]]&amp;", ")</f>
        <v/>
      </c>
      <c r="BZ14" s="467" t="str">
        <f>+IF(SUMIFS(BDCORRECTIVAINF[Compresor],BDCORRECTIVAINF[[Nº CAMIÓN]:[Nº CAMIÓN]],$C14,BDCORRECTIVAINF[[Fecha entrada]:[Fecha entrada]],"&gt;=" &amp;$M$2,BDCORRECTIVAINF[[Fecha Fin]:[Fecha Fin]],"&lt;="&amp;$M$3)=0,"",SUMIFS(BDCORRECTIVAINF[Compresor],BDCORRECTIVAINF[[Nº CAMIÓN]:[Nº CAMIÓN]],$C14,BDCORRECTIVAINF[[Fecha entrada]:[Fecha entrada]],"&gt;=" &amp;$M$2,BDCORRECTIVAINF[[Fecha Fin]:[Fecha Fin]],"&lt;="&amp;$M$3)&amp;" uds "&amp;BDCORRECTIVAINF[[#Headers],[Compresor]]&amp;", ")</f>
        <v/>
      </c>
      <c r="CA14" s="467" t="str">
        <f>+IF(SUMIFS(BDCORRECTIVAINF[Disco Embrague],BDCORRECTIVAINF[[Nº CAMIÓN]:[Nº CAMIÓN]],$C14,BDCORRECTIVAINF[[Fecha entrada]:[Fecha entrada]],"&gt;=" &amp;$M$2,BDCORRECTIVAINF[[Fecha Fin]:[Fecha Fin]],"&lt;="&amp;$M$3)=0,"",SUMIFS(BDCORRECTIVAINF[Disco Embrague],BDCORRECTIVAINF[[Nº CAMIÓN]:[Nº CAMIÓN]],$C14,BDCORRECTIVAINF[[Fecha entrada]:[Fecha entrada]],"&gt;=" &amp;$M$2,BDCORRECTIVAINF[[Fecha Fin]:[Fecha Fin]],"&lt;="&amp;$M$3)&amp;" uds "&amp;BDCORRECTIVAINF[[#Headers],[Disco Embrague]]&amp;", ")</f>
        <v/>
      </c>
      <c r="CB14" s="467" t="str">
        <f>+IF(SUMIFS(BDCORRECTIVAINF[Empalme],BDCORRECTIVAINF[[Nº CAMIÓN]:[Nº CAMIÓN]],$C14,BDCORRECTIVAINF[[Fecha entrada]:[Fecha entrada]],"&gt;=" &amp;$M$2,BDCORRECTIVAINF[[Fecha Fin]:[Fecha Fin]],"&lt;="&amp;$M$3)=0,"",SUMIFS(BDCORRECTIVAINF[Empalme],BDCORRECTIVAINF[[Nº CAMIÓN]:[Nº CAMIÓN]],$C14,BDCORRECTIVAINF[[Fecha entrada]:[Fecha entrada]],"&gt;=" &amp;$M$2,BDCORRECTIVAINF[[Fecha Fin]:[Fecha Fin]],"&lt;="&amp;$M$3)&amp;" uds "&amp;BDCORRECTIVAINF[[#Headers],[Empalme]]&amp;", ")</f>
        <v/>
      </c>
      <c r="CC14" s="467" t="str">
        <f>+IF(SUMIFS(BDCORRECTIVAINF[Filtro Secador],BDCORRECTIVAINF[[Nº CAMIÓN]:[Nº CAMIÓN]],$C14,BDCORRECTIVAINF[[Fecha entrada]:[Fecha entrada]],"&gt;=" &amp;$M$2,BDCORRECTIVAINF[[Fecha Fin]:[Fecha Fin]],"&lt;="&amp;$M$3)=0,"",SUMIFS(BDCORRECTIVAINF[Filtro Secador],BDCORRECTIVAINF[[Nº CAMIÓN]:[Nº CAMIÓN]],$C14,BDCORRECTIVAINF[[Fecha entrada]:[Fecha entrada]],"&gt;=" &amp;$M$2,BDCORRECTIVAINF[[Fecha Fin]:[Fecha Fin]],"&lt;="&amp;$M$3)&amp;" uds "&amp;BDCORRECTIVAINF[[#Headers],[Filtro Secador]]&amp;", ")</f>
        <v/>
      </c>
      <c r="CD14" s="467" t="str">
        <f>+IF(SUMIFS(BDCORRECTIVAINF[Pulmon Freno],BDCORRECTIVAINF[[Nº CAMIÓN]:[Nº CAMIÓN]],$C14,BDCORRECTIVAINF[[Fecha entrada]:[Fecha entrada]],"&gt;=" &amp;$M$2,BDCORRECTIVAINF[[Fecha Fin]:[Fecha Fin]],"&lt;="&amp;$M$3)=0,"",SUMIFS(BDCORRECTIVAINF[Pulmon Freno],BDCORRECTIVAINF[[Nº CAMIÓN]:[Nº CAMIÓN]],$C14,BDCORRECTIVAINF[[Fecha entrada]:[Fecha entrada]],"&gt;=" &amp;$M$2,BDCORRECTIVAINF[[Fecha Fin]:[Fecha Fin]],"&lt;="&amp;$M$3)&amp;" uds "&amp;BDCORRECTIVAINF[[#Headers],[Pulmon Freno]]&amp;", ")</f>
        <v/>
      </c>
      <c r="CE14" s="467" t="str">
        <f>+IF(SUMIFS(BDCORRECTIVAINF[Servoembrague],BDCORRECTIVAINF[[Nº CAMIÓN]:[Nº CAMIÓN]],$C14,BDCORRECTIVAINF[[Fecha entrada]:[Fecha entrada]],"&gt;=" &amp;$M$2,BDCORRECTIVAINF[[Fecha Fin]:[Fecha Fin]],"&lt;="&amp;$M$3)=0,"",SUMIFS(BDCORRECTIVAINF[Servoembrague],BDCORRECTIVAINF[[Nº CAMIÓN]:[Nº CAMIÓN]],$C14,BDCORRECTIVAINF[[Fecha entrada]:[Fecha entrada]],"&gt;=" &amp;$M$2,BDCORRECTIVAINF[[Fecha Fin]:[Fecha Fin]],"&lt;="&amp;$M$3)&amp;" uds "&amp;BDCORRECTIVAINF[[#Headers],[Servoembrague]]&amp;", ")</f>
        <v/>
      </c>
      <c r="CF14" s="467" t="str">
        <f>+IF(SUMIFS(BDCORRECTIVAINF[Tubo Hidraulico],BDCORRECTIVAINF[[Nº CAMIÓN]:[Nº CAMIÓN]],$C14,BDCORRECTIVAINF[[Fecha entrada]:[Fecha entrada]],"&gt;=" &amp;$M$2,BDCORRECTIVAINF[[Fecha Fin]:[Fecha Fin]],"&lt;="&amp;$M$3)=0,"",SUMIFS(BDCORRECTIVAINF[Tubo Hidraulico],BDCORRECTIVAINF[[Nº CAMIÓN]:[Nº CAMIÓN]],$C14,BDCORRECTIVAINF[[Fecha entrada]:[Fecha entrada]],"&gt;=" &amp;$M$2,BDCORRECTIVAINF[[Fecha Fin]:[Fecha Fin]],"&lt;="&amp;$M$3)&amp;" uds "&amp;BDCORRECTIVAINF[[#Headers],[Tubo Hidraulico]]&amp;", ")</f>
        <v/>
      </c>
      <c r="CG14" s="467" t="str">
        <f>+IF(SUMIFS(BDCORRECTIVAINF[Valvula 4 vias],BDCORRECTIVAINF[[Nº CAMIÓN]:[Nº CAMIÓN]],$C14,BDCORRECTIVAINF[[Fecha entrada]:[Fecha entrada]],"&gt;=" &amp;$M$2,BDCORRECTIVAINF[[Fecha Fin]:[Fecha Fin]],"&lt;="&amp;$M$3)=0,"",SUMIFS(BDCORRECTIVAINF[Valvula 4 vias],BDCORRECTIVAINF[[Nº CAMIÓN]:[Nº CAMIÓN]],$C14,BDCORRECTIVAINF[[Fecha entrada]:[Fecha entrada]],"&gt;=" &amp;$M$2,BDCORRECTIVAINF[[Fecha Fin]:[Fecha Fin]],"&lt;="&amp;$M$3)&amp;" uds "&amp;BDCORRECTIVAINF[[#Headers],[Valvula 4 vias]]&amp;", ")</f>
        <v/>
      </c>
      <c r="CH14" s="467" t="str">
        <f>+IF(SUMIFS(BDCORRECTIVAINF[Valvula Freno],BDCORRECTIVAINF[[Nº CAMIÓN]:[Nº CAMIÓN]],$C14,BDCORRECTIVAINF[[Fecha entrada]:[Fecha entrada]],"&gt;=" &amp;$M$2,BDCORRECTIVAINF[[Fecha Fin]:[Fecha Fin]],"&lt;="&amp;$M$3)=0,"",SUMIFS(BDCORRECTIVAINF[Valvula Freno],BDCORRECTIVAINF[[Nº CAMIÓN]:[Nº CAMIÓN]],$C14,BDCORRECTIVAINF[[Fecha entrada]:[Fecha entrada]],"&gt;=" &amp;$M$2,BDCORRECTIVAINF[[Fecha Fin]:[Fecha Fin]],"&lt;="&amp;$M$3)&amp;" uds "&amp;BDCORRECTIVAINF[[#Headers],[Valvula Freno]]&amp;", ")</f>
        <v/>
      </c>
      <c r="CI14" s="467" t="str">
        <f>+IF(SUMIFS(BDCORRECTIVAINF[Valvula Secadora],BDCORRECTIVAINF[[Nº CAMIÓN]:[Nº CAMIÓN]],$C14,BDCORRECTIVAINF[[Fecha entrada]:[Fecha entrada]],"&gt;=" &amp;$M$2,BDCORRECTIVAINF[[Fecha Fin]:[Fecha Fin]],"&lt;="&amp;$M$3)=0,"",SUMIFS(BDCORRECTIVAINF[Valvula Secadora],BDCORRECTIVAINF[[Nº CAMIÓN]:[Nº CAMIÓN]],$C14,BDCORRECTIVAINF[[Fecha entrada]:[Fecha entrada]],"&gt;=" &amp;$M$2,BDCORRECTIVAINF[[Fecha Fin]:[Fecha Fin]],"&lt;="&amp;$M$3)&amp;" uds "&amp;BDCORRECTIVAINF[[#Headers],[Valvula Secadora]]&amp;", ")</f>
        <v/>
      </c>
      <c r="CJ14" s="467" t="str">
        <f>+IF(SUMIFS(BDCORRECTIVAINF[Correas],BDCORRECTIVAINF[[Nº CAMIÓN]:[Nº CAMIÓN]],$C14,BDCORRECTIVAINF[[Fecha entrada]:[Fecha entrada]],"&gt;=" &amp;$M$2,BDCORRECTIVAINF[[Fecha Fin]:[Fecha Fin]],"&lt;="&amp;$M$3)=0,"",SUMIFS(BDCORRECTIVAINF[Correas],BDCORRECTIVAINF[[Nº CAMIÓN]:[Nº CAMIÓN]],$C14,BDCORRECTIVAINF[[Fecha entrada]:[Fecha entrada]],"&gt;=" &amp;$M$2,BDCORRECTIVAINF[[Fecha Fin]:[Fecha Fin]],"&lt;="&amp;$M$3)&amp;" uds "&amp;BDCORRECTIVAINF[[#Headers],[Correas]]&amp;", ")</f>
        <v/>
      </c>
    </row>
    <row r="15" spans="1:93" ht="41.45" customHeight="1" x14ac:dyDescent="0.2">
      <c r="A15" s="571"/>
      <c r="B15" s="221" t="s">
        <v>867</v>
      </c>
      <c r="C15" s="46" t="s">
        <v>54</v>
      </c>
      <c r="D15" s="47">
        <v>614219</v>
      </c>
      <c r="E15" s="47">
        <f>+SUMIFS(BDCORRECTIVA[Chasis],BDCORRECTIVA[[Nº CAMIÓN]:[Nº CAMIÓN]],$C15,BDCORRECTIVA[[Fecha entrada]:[Fecha entrada]],"&gt;=" &amp;$M$2,BDCORRECTIVA[[Fecha Fin]:[Fecha Fin]],"&lt;="&amp;$M$3)</f>
        <v>1</v>
      </c>
      <c r="F15" s="47">
        <f>+SUMIFS(BDCORRECTIVA[Carrocería],BDCORRECTIVA[[Nº CAMIÓN]:[Nº CAMIÓN]],$C15,BDCORRECTIVA[[Fecha entrada]:[Fecha entrada]],"&gt;=" &amp;$M$2,BDCORRECTIVA[[Fecha Fin]:[Fecha Fin]],"&lt;="&amp;$M$3)</f>
        <v>1</v>
      </c>
      <c r="G15" s="47">
        <f>+SUMIFS(BDCORRECTIVA[Ruedas],BDCORRECTIVA[[Nº CAMIÓN]:[Nº CAMIÓN]],$C15,BDCORRECTIVA[[Fecha entrada]:[Fecha entrada]],"&gt;=" &amp;$M$2,BDCORRECTIVA[[Fecha Fin]:[Fecha Fin]],"&lt;="&amp;$M$3)</f>
        <v>0</v>
      </c>
      <c r="H15" s="47">
        <f>+SUMIFS(BDCORRECTIVA[Mecanica],BDCORRECTIVA[[Nº CAMIÓN]:[Nº CAMIÓN]],$C15,BDCORRECTIVA[[Fecha entrada]:[Fecha entrada]],"&gt;=" &amp;$M$2,BDCORRECTIVA[[Fecha Fin]:[Fecha Fin]],"&lt;="&amp;$M$3)</f>
        <v>0</v>
      </c>
      <c r="I15" s="47">
        <f>+SUMIFS(BDCORRECTIVA[Elec, vehiculos],BDCORRECTIVA[[Nº CAMIÓN]:[Nº CAMIÓN]],$C15,BDCORRECTIVA[[Fecha entrada]:[Fecha entrada]],"&gt;=" &amp;$M$2,BDCORRECTIVA[[Fecha Fin]:[Fecha Fin]],"&lt;="&amp;$M$3)</f>
        <v>0</v>
      </c>
      <c r="J15" s="47">
        <f t="shared" si="1"/>
        <v>2</v>
      </c>
      <c r="K15" s="47" t="str">
        <f>+IF(COUNTIFS(BDCORRECTIVA[Tall/Rep],AUSERD,BDCORRECTIVA[Nº CAMIÓN],$C15,BDCORRECTIVA[[Fecha entrada]:[Fecha entrada]],"&gt;=" &amp;$M$2,BDCORRECTIVA[[Fecha Fin]:[Fecha Fin]],"&lt;="&amp;$M$3)=0,"",COUNTIFS(BDCORRECTIVA[Tall/Rep],AUSERD,BDCORRECTIVA[Nº CAMIÓN],$C15,BDCORRECTIVA[[Fecha entrada]:[Fecha entrada]],"&gt;=" &amp;$M$2,BDCORRECTIVA[[Fecha Fin]:[Fecha Fin]],"&lt;="&amp;$M$3)&amp;" "&amp;AUSERD&amp;", ")&amp;IF(COUNTIFS(BDCORRECTIVA[Tall/Rep],AAIUN,BDCORRECTIVA[Nº CAMIÓN],$C15,BDCORRECTIVA[[Fecha entrada]:[Fecha entrada]],"&gt;=" &amp;$M$2,BDCORRECTIVA[[Fecha Fin]:[Fecha Fin]],"&lt;="&amp;$M$3)=0,"",COUNTIFS(BDCORRECTIVA[Tall/Rep],AAIUN,BDCORRECTIVA[Nº CAMIÓN],$C15,BDCORRECTIVA[[Fecha entrada]:[Fecha entrada]],"&gt;=" &amp;$M$2,BDCORRECTIVA[[Fecha Fin]:[Fecha Fin]],"&lt;="&amp;$M$3)&amp;" "&amp;AAIUN&amp;", ")&amp;IF(COUNTIFS(BDCORRECTIVA[Tall/Rep],BOUJDUR,BDCORRECTIVA[Nº CAMIÓN],$C15,BDCORRECTIVA[[Fecha entrada]:[Fecha entrada]],"&gt;=" &amp;$M$2,BDCORRECTIVA[[Fecha Fin]:[Fecha Fin]],"&lt;="&amp;$M$3)=0,"",COUNTIFS(BDCORRECTIVA[Tall/Rep],BOUJDUR,BDCORRECTIVA[Nº CAMIÓN],$C15,BDCORRECTIVA[[Fecha entrada]:[Fecha entrada]],"&gt;=" &amp;$M$2,BDCORRECTIVA[[Fecha Fin]:[Fecha Fin]],"&lt;="&amp;$M$3)&amp;" "&amp;BOUJDUR&amp;", ")&amp;IF(COUNTIFS(BDCORRECTIVA[Tall/Rep],ATC,BDCORRECTIVA[Nº CAMIÓN],$C15,BDCORRECTIVA[[Fecha entrada]:[Fecha entrada]],"&gt;=" &amp;$M$2,BDCORRECTIVA[[Fecha Fin]:[Fecha Fin]],"&lt;="&amp;$M$3)=0,"",COUNTIFS(BDCORRECTIVA[Tall/Rep],ATC,BDCORRECTIVA[Nº CAMIÓN],$C15,BDCORRECTIVA[[Fecha entrada]:[Fecha entrada]],"&gt;=" &amp;$M$2,BDCORRECTIVA[[Fecha Fin]:[Fecha Fin]],"&lt;="&amp;$M$3)&amp;" "&amp;ATC&amp;", ")&amp;IF(COUNTIFS(BDCORRECTIVA[Tall/Rep],SMARA,BDCORRECTIVA[Nº CAMIÓN],$C15,BDCORRECTIVA[[Fecha entrada]:[Fecha entrada]],"&gt;=" &amp;$M$2,BDCORRECTIVA[[Fecha Fin]:[Fecha Fin]],"&lt;="&amp;$M$3)=0,"",COUNTIFS(BDCORRECTIVA[Tall/Rep],SMARA,BDCORRECTIVA[Nº CAMIÓN],$C15,BDCORRECTIVA[[Fecha entrada]:[Fecha entrada]],"&gt;=" &amp;$M$2,BDCORRECTIVA[[Fecha Fin]:[Fecha Fin]],"&lt;="&amp;$M$3)&amp;" "&amp;SMARA&amp;", ")&amp;IF(COUNTIFS(BDCORRECTIVA[Tall/Rep],DAJLA,BDCORRECTIVA[Nº CAMIÓN],$C15,BDCORRECTIVA[[Fecha entrada]:[Fecha entrada]],"&gt;=" &amp;$M$2,BDCORRECTIVA[[Fecha Fin]:[Fecha Fin]],"&lt;="&amp;$M$3)=0,"",COUNTIFS(BDCORRECTIVA[Tall/Rep],DAJLA,BDCORRECTIVA[Nº CAMIÓN],$C15,BDCORRECTIVA[[Fecha entrada]:[Fecha entrada]],"&gt;=" &amp;$M$2,BDCORRECTIVA[[Fecha Fin]:[Fecha Fin]],"&lt;="&amp;$M$3)&amp;" "&amp;DAJLA&amp;", ")&amp;IF(COUNTIFS(BDCORRECTIVA[Tall/Rep],TRANSPORT,BDCORRECTIVA[Nº CAMIÓN],$C15,BDCORRECTIVA[[Fecha entrada]:[Fecha entrada]],"&gt;=" &amp;$M$2,BDCORRECTIVA[[Fecha Fin]:[Fecha Fin]],"&lt;="&amp;$M$3)=0,"",COUNTIFS(BDCORRECTIVA[Tall/Rep],TRANSPORT,BDCORRECTIVA[Nº CAMIÓN],$C15,BDCORRECTIVA[[Fecha entrada]:[Fecha entrada]],"&gt;=" &amp;$M$2,BDCORRECTIVA[[Fecha Fin]:[Fecha Fin]],"&lt;="&amp;$M$3)&amp;" "&amp;TRANSPORT&amp;", ")</f>
        <v xml:space="preserve">1 TR BOUJDUR, 1 ATC RABUNI, </v>
      </c>
      <c r="L15" s="516" t="str">
        <f t="shared" si="0"/>
        <v xml:space="preserve">1 uds Travesaño, 5 m Manguera amarilla 60D, </v>
      </c>
      <c r="M15" s="469">
        <f>+IF(SUMIFS(BDCORRECTIVAINF[Coste TOTAL],BDCORRECTIVAINF[[Nº CAMIÓN]:[Nº CAMIÓN]],$C15,BDCORRECTIVAINF[[Fecha entrada]:[Fecha entrada]],"&gt;=" &amp;$M$2,BDCORRECTIVAINF[[Fecha Fin]:[Fecha Fin]],"&lt;="&amp;$M$3)=0,"",SUMIFS(BDCORRECTIVAINF[Coste TOTAL],BDCORRECTIVAINF[[Nº CAMIÓN]:[Nº CAMIÓN]],$C15,BDCORRECTIVAINF[[Fecha entrada]:[Fecha entrada]],"&gt;=" &amp;$M$2,BDCORRECTIVAINF[[Fecha Fin]:[Fecha Fin]],"&lt;="&amp;$M$3))</f>
        <v>3750</v>
      </c>
      <c r="N15" s="210"/>
      <c r="P15" s="49"/>
      <c r="Q15" s="44"/>
      <c r="R15" s="44"/>
      <c r="S15" s="44"/>
      <c r="T15" s="44"/>
      <c r="U15" s="44"/>
      <c r="V15" s="44"/>
      <c r="W15" s="44"/>
      <c r="AF15" s="467" t="str">
        <f>+IF(SUMIFS(BDCORRECTIVAINF[Amortiguador],BDCORRECTIVAINF[[Nº CAMIÓN]:[Nº CAMIÓN]],$C15,BDCORRECTIVAINF[[Fecha entrada]:[Fecha entrada]],"&gt;=" &amp;$M$2,BDCORRECTIVAINF[[Fecha Fin]:[Fecha Fin]],"&lt;="&amp;$M$3)=0,"",SUMIFS(BDCORRECTIVAINF[Amortiguador],BDCORRECTIVAINF[[Nº CAMIÓN]:[Nº CAMIÓN]],$C15,BDCORRECTIVAINF[[Fecha entrada]:[Fecha entrada]],"&gt;=" &amp;$M$2,BDCORRECTIVAINF[[Fecha Fin]:[Fecha Fin]],"&lt;="&amp;$M$3)&amp;" uds "&amp;BDCORRECTIVAINF[[#Headers],[Amortiguador]]&amp;", ")</f>
        <v/>
      </c>
      <c r="AG15" s="467" t="str">
        <f>+IF(SUMIFS(BDCORRECTIVAINF[Cables palanca],BDCORRECTIVAINF[[Nº CAMIÓN]:[Nº CAMIÓN]],$C15,BDCORRECTIVAINF[[Fecha entrada]:[Fecha entrada]],"&gt;=" &amp;$M$2,BDCORRECTIVAINF[[Fecha Fin]:[Fecha Fin]],"&lt;="&amp;$M$3)=0,"",SUMIFS(BDCORRECTIVAINF[Cables palanca],BDCORRECTIVAINF[[Nº CAMIÓN]:[Nº CAMIÓN]],$C15,BDCORRECTIVAINF[[Fecha entrada]:[Fecha entrada]],"&gt;=" &amp;$M$2,BDCORRECTIVAINF[[Fecha Fin]:[Fecha Fin]],"&lt;="&amp;$M$3)&amp;" uds "&amp;BDCORRECTIVAINF[[#Headers],[Cables palanca]]&amp;", ")</f>
        <v/>
      </c>
      <c r="AH15" s="467" t="str">
        <f>+IF(SUMIFS(BDCORRECTIVAINF[Casquillos],BDCORRECTIVAINF[[Nº CAMIÓN]:[Nº CAMIÓN]],$C15,BDCORRECTIVAINF[[Fecha entrada]:[Fecha entrada]],"&gt;=" &amp;$M$2,BDCORRECTIVAINF[[Fecha Fin]:[Fecha Fin]],"&lt;="&amp;$M$3)=0,"",SUMIFS(BDCORRECTIVAINF[Casquillos],BDCORRECTIVAINF[[Nº CAMIÓN]:[Nº CAMIÓN]],$C15,BDCORRECTIVAINF[[Fecha entrada]:[Fecha entrada]],"&gt;=" &amp;$M$2,BDCORRECTIVAINF[[Fecha Fin]:[Fecha Fin]],"&lt;="&amp;$M$3)&amp;" uds "&amp;BDCORRECTIVAINF[[#Headers],[Casquillos]]&amp;", ")</f>
        <v/>
      </c>
      <c r="AI15" s="467" t="str">
        <f>+IF(SUMIFS(BDCORRECTIVAINF[Esparragos],BDCORRECTIVAINF[[Nº CAMIÓN]:[Nº CAMIÓN]],$C15,BDCORRECTIVAINF[[Fecha entrada]:[Fecha entrada]],"&gt;=" &amp;$M$2,BDCORRECTIVAINF[[Fecha Fin]:[Fecha Fin]],"&lt;="&amp;$M$3)=0,"",SUMIFS(BDCORRECTIVAINF[Esparragos],BDCORRECTIVAINF[[Nº CAMIÓN]:[Nº CAMIÓN]],$C15,BDCORRECTIVAINF[[Fecha entrada]:[Fecha entrada]],"&gt;=" &amp;$M$2,BDCORRECTIVAINF[[Fecha Fin]:[Fecha Fin]],"&lt;="&amp;$M$3)&amp;" uds "&amp;BDCORRECTIVAINF[[#Headers],[Esparragos]]&amp;", ")</f>
        <v/>
      </c>
      <c r="AJ15" s="467" t="str">
        <f>+IF(SUMIFS(BDCORRECTIVAINF[Neceser palanca],BDCORRECTIVAINF[[Nº CAMIÓN]:[Nº CAMIÓN]],$C15,BDCORRECTIVAINF[[Fecha entrada]:[Fecha entrada]],"&gt;=" &amp;$M$2,BDCORRECTIVAINF[[Fecha Fin]:[Fecha Fin]],"&lt;="&amp;$M$3)=0,"",SUMIFS(BDCORRECTIVAINF[Neceser palanca],BDCORRECTIVAINF[[Nº CAMIÓN]:[Nº CAMIÓN]],$C15,BDCORRECTIVAINF[[Fecha entrada]:[Fecha entrada]],"&gt;=" &amp;$M$2,BDCORRECTIVAINF[[Fecha Fin]:[Fecha Fin]],"&lt;="&amp;$M$3)&amp;" uds "&amp;BDCORRECTIVAINF[[#Headers],[Neceser palanca]]&amp;", ")</f>
        <v/>
      </c>
      <c r="AK15" s="467" t="str">
        <f>+IF(SUMIFS(BDCORRECTIVAINF[Palanca],BDCORRECTIVAINF[[Nº CAMIÓN]:[Nº CAMIÓN]],$C15,BDCORRECTIVAINF[[Fecha entrada]:[Fecha entrada]],"&gt;=" &amp;$M$2,BDCORRECTIVAINF[[Fecha Fin]:[Fecha Fin]],"&lt;="&amp;$M$3)=0,"",SUMIFS(BDCORRECTIVAINF[Palanca],BDCORRECTIVAINF[[Nº CAMIÓN]:[Nº CAMIÓN]],$C15,BDCORRECTIVAINF[[Fecha entrada]:[Fecha entrada]],"&gt;=" &amp;$M$2,BDCORRECTIVAINF[[Fecha Fin]:[Fecha Fin]],"&lt;="&amp;$M$3)&amp;" uds "&amp;BDCORRECTIVAINF[[#Headers],[Palanca]]&amp;", ")</f>
        <v/>
      </c>
      <c r="AL15" s="467" t="str">
        <f>+IF(SUMIFS(BDCORRECTIVAINF[Travesaño],BDCORRECTIVAINF[[Nº CAMIÓN]:[Nº CAMIÓN]],$C15,BDCORRECTIVAINF[[Fecha entrada]:[Fecha entrada]],"&gt;=" &amp;$M$2,BDCORRECTIVAINF[[Fecha Fin]:[Fecha Fin]],"&lt;="&amp;$M$3)=0,"",SUMIFS(BDCORRECTIVAINF[Travesaño],BDCORRECTIVAINF[[Nº CAMIÓN]:[Nº CAMIÓN]],$C15,BDCORRECTIVAINF[[Fecha entrada]:[Fecha entrada]],"&gt;=" &amp;$M$2,BDCORRECTIVAINF[[Fecha Fin]:[Fecha Fin]],"&lt;="&amp;$M$3)&amp;" uds "&amp;BDCORRECTIVAINF[[#Headers],[Travesaño]]&amp;", ")</f>
        <v xml:space="preserve">1 uds Travesaño, </v>
      </c>
      <c r="AM15" s="467" t="str">
        <f>+IF(SUMIFS(BDCORRECTIVAINF[BALLESTA ENTERA D],BDCORRECTIVAINF[[Nº CAMIÓN]:[Nº CAMIÓN]],$C15,BDCORRECTIVAINF[[Fecha entrada]:[Fecha entrada]],"&gt;=" &amp;$M$2,BDCORRECTIVAINF[[Fecha Fin]:[Fecha Fin]],"&lt;="&amp;$M$3)=0,"",SUMIFS(BDCORRECTIVAINF[BALLESTA ENTERA D],BDCORRECTIVAINF[[Nº CAMIÓN]:[Nº CAMIÓN]],$C15,BDCORRECTIVAINF[[Fecha entrada]:[Fecha entrada]],"&gt;=" &amp;$M$2,BDCORRECTIVAINF[[Fecha Fin]:[Fecha Fin]],"&lt;="&amp;$M$3)&amp;" uds "&amp;BDCORRECTIVAINF[[#Headers],[BALLESTA ENTERA D]]&amp;", ")</f>
        <v/>
      </c>
      <c r="AN15" s="467" t="str">
        <f>+IF(SUMIFS(BDCORRECTIVAINF[HOJA MAESTRA D],BDCORRECTIVAINF[[Nº CAMIÓN]:[Nº CAMIÓN]],$C15,BDCORRECTIVAINF[[Fecha entrada]:[Fecha entrada]],"&gt;=" &amp;$M$2,BDCORRECTIVAINF[[Fecha Fin]:[Fecha Fin]],"&lt;="&amp;$M$3)=0,"",SUMIFS(BDCORRECTIVAINF[HOJA MAESTRA D],BDCORRECTIVAINF[[Nº CAMIÓN]:[Nº CAMIÓN]],$C15,BDCORRECTIVAINF[[Fecha entrada]:[Fecha entrada]],"&gt;=" &amp;$M$2,BDCORRECTIVAINF[[Fecha Fin]:[Fecha Fin]],"&lt;="&amp;$M$3)&amp;" uds "&amp;BDCORRECTIVAINF[[#Headers],[HOJA MAESTRA D]]&amp;", ")</f>
        <v/>
      </c>
      <c r="AO15" s="467" t="str">
        <f>+IF(SUMIFS(BDCORRECTIVAINF[1ª HOJA D],BDCORRECTIVAINF[[Nº CAMIÓN]:[Nº CAMIÓN]],$C15,BDCORRECTIVAINF[[Fecha entrada]:[Fecha entrada]],"&gt;=" &amp;$M$2,BDCORRECTIVAINF[[Fecha Fin]:[Fecha Fin]],"&lt;="&amp;$M$3)=0,"",SUMIFS(BDCORRECTIVAINF[1ª HOJA D],BDCORRECTIVAINF[[Nº CAMIÓN]:[Nº CAMIÓN]],$C15,BDCORRECTIVAINF[[Fecha entrada]:[Fecha entrada]],"&gt;=" &amp;$M$2,BDCORRECTIVAINF[[Fecha Fin]:[Fecha Fin]],"&lt;="&amp;$M$3)&amp;" uds "&amp;BDCORRECTIVAINF[[#Headers],[1ª HOJA D]]&amp;", ")</f>
        <v/>
      </c>
      <c r="AP15" s="467" t="str">
        <f>+IF(SUMIFS(BDCORRECTIVAINF[2ª HOJAS D],BDCORRECTIVAINF[[Nº CAMIÓN]:[Nº CAMIÓN]],$C15,BDCORRECTIVAINF[[Fecha entrada]:[Fecha entrada]],"&gt;=" &amp;$M$2,BDCORRECTIVAINF[[Fecha Fin]:[Fecha Fin]],"&lt;="&amp;$M$3)=0,"",SUMIFS(BDCORRECTIVAINF[2ª HOJAS D],BDCORRECTIVAINF[[Nº CAMIÓN]:[Nº CAMIÓN]],$C15,BDCORRECTIVAINF[[Fecha entrada]:[Fecha entrada]],"&gt;=" &amp;$M$2,BDCORRECTIVAINF[[Fecha Fin]:[Fecha Fin]],"&lt;="&amp;$M$3)&amp;" uds "&amp;BDCORRECTIVAINF[[#Headers],[2ª HOJAS D]]&amp;", ")</f>
        <v/>
      </c>
      <c r="AQ15" s="467" t="str">
        <f>+IF(SUMIFS(BDCORRECTIVAINF[3ª HOJAS D],BDCORRECTIVAINF[[Nº CAMIÓN]:[Nº CAMIÓN]],$C15,BDCORRECTIVAINF[[Fecha entrada]:[Fecha entrada]],"&gt;=" &amp;$M$2,BDCORRECTIVAINF[[Fecha Fin]:[Fecha Fin]],"&lt;="&amp;$M$3)=0,"",SUMIFS(BDCORRECTIVAINF[3ª HOJAS D],BDCORRECTIVAINF[[Nº CAMIÓN]:[Nº CAMIÓN]],$C15,BDCORRECTIVAINF[[Fecha entrada]:[Fecha entrada]],"&gt;=" &amp;$M$2,BDCORRECTIVAINF[[Fecha Fin]:[Fecha Fin]],"&lt;="&amp;$M$3)&amp;" uds "&amp;BDCORRECTIVAINF[[#Headers],[3ª HOJAS D]]&amp;", ")</f>
        <v/>
      </c>
      <c r="AR15" s="467" t="str">
        <f>+IF(SUMIFS(BDCORRECTIVAINF[4ª HOJAS D],BDCORRECTIVAINF[[Nº CAMIÓN]:[Nº CAMIÓN]],$C15,BDCORRECTIVAINF[[Fecha entrada]:[Fecha entrada]],"&gt;=" &amp;$M$2,BDCORRECTIVAINF[[Fecha Fin]:[Fecha Fin]],"&lt;="&amp;$M$3)=0,"",SUMIFS(BDCORRECTIVAINF[4ª HOJAS D],BDCORRECTIVAINF[[Nº CAMIÓN]:[Nº CAMIÓN]],$C15,BDCORRECTIVAINF[[Fecha entrada]:[Fecha entrada]],"&gt;=" &amp;$M$2,BDCORRECTIVAINF[[Fecha Fin]:[Fecha Fin]],"&lt;="&amp;$M$3)&amp;" uds "&amp;BDCORRECTIVAINF[[#Headers],[4ª HOJAS D]]&amp;", ")</f>
        <v/>
      </c>
      <c r="AS15" s="467" t="str">
        <f>+IF(SUMIFS(BDCORRECTIVAINF[5ª HOJAS D],BDCORRECTIVAINF[[Nº CAMIÓN]:[Nº CAMIÓN]],$C15,BDCORRECTIVAINF[[Fecha entrada]:[Fecha entrada]],"&gt;=" &amp;$M$2,BDCORRECTIVAINF[[Fecha Fin]:[Fecha Fin]],"&lt;="&amp;$M$3)=0,"",SUMIFS(BDCORRECTIVAINF[5ª HOJAS D],BDCORRECTIVAINF[[Nº CAMIÓN]:[Nº CAMIÓN]],$C15,BDCORRECTIVAINF[[Fecha entrada]:[Fecha entrada]],"&gt;=" &amp;$M$2,BDCORRECTIVAINF[[Fecha Fin]:[Fecha Fin]],"&lt;="&amp;$M$3)&amp;" uds "&amp;BDCORRECTIVAINF[[#Headers],[5ª HOJAS D]]&amp;", ")</f>
        <v/>
      </c>
      <c r="AT15" s="467" t="str">
        <f>+IF(SUMIFS(BDCORRECTIVAINF[BRIDA D],BDCORRECTIVAINF[[Nº CAMIÓN]:[Nº CAMIÓN]],$C15,BDCORRECTIVAINF[[Fecha entrada]:[Fecha entrada]],"&gt;=" &amp;$M$2,BDCORRECTIVAINF[[Fecha Fin]:[Fecha Fin]],"&lt;="&amp;$M$3)=0,"",SUMIFS(BDCORRECTIVAINF[BRIDA D],BDCORRECTIVAINF[[Nº CAMIÓN]:[Nº CAMIÓN]],$C15,BDCORRECTIVAINF[[Fecha entrada]:[Fecha entrada]],"&gt;=" &amp;$M$2,BDCORRECTIVAINF[[Fecha Fin]:[Fecha Fin]],"&lt;="&amp;$M$3)&amp;" uds "&amp;BDCORRECTIVAINF[[#Headers],[BRIDA D]]&amp;", ")</f>
        <v/>
      </c>
      <c r="AU15" s="467" t="str">
        <f>+IF(SUMIFS(BDCORRECTIVAINF[BULÓN D],BDCORRECTIVAINF[[Nº CAMIÓN]:[Nº CAMIÓN]],$C15,BDCORRECTIVAINF[[Fecha entrada]:[Fecha entrada]],"&gt;=" &amp;$M$2,BDCORRECTIVAINF[[Fecha Fin]:[Fecha Fin]],"&lt;="&amp;$M$3)=0,"",SUMIFS(BDCORRECTIVAINF[BULÓN D],BDCORRECTIVAINF[[Nº CAMIÓN]:[Nº CAMIÓN]],$C15,BDCORRECTIVAINF[[Fecha entrada]:[Fecha entrada]],"&gt;=" &amp;$M$2,BDCORRECTIVAINF[[Fecha Fin]:[Fecha Fin]],"&lt;="&amp;$M$3)&amp;" uds "&amp;BDCORRECTIVAINF[[#Headers],[BULÓN D]]&amp;", ")</f>
        <v/>
      </c>
      <c r="AV15" s="467" t="str">
        <f>+IF(SUMIFS(BDCORRECTIVAINF[GEMELA D],BDCORRECTIVAINF[[Nº CAMIÓN]:[Nº CAMIÓN]],$C15,BDCORRECTIVAINF[[Fecha entrada]:[Fecha entrada]],"&gt;=" &amp;$M$2,BDCORRECTIVAINF[[Fecha Fin]:[Fecha Fin]],"&lt;="&amp;$M$3)=0,"",SUMIFS(BDCORRECTIVAINF[GEMELA D],BDCORRECTIVAINF[[Nº CAMIÓN]:[Nº CAMIÓN]],$C15,BDCORRECTIVAINF[[Fecha entrada]:[Fecha entrada]],"&gt;=" &amp;$M$2,BDCORRECTIVAINF[[Fecha Fin]:[Fecha Fin]],"&lt;="&amp;$M$3)&amp;" uds "&amp;BDCORRECTIVAINF[[#Headers],[GEMELA D]]&amp;", ")</f>
        <v/>
      </c>
      <c r="AW15" s="467" t="str">
        <f>+IF(SUMIFS(BDCORRECTIVAINF[BALLESTA ENTERA T],BDCORRECTIVAINF[[Nº CAMIÓN]:[Nº CAMIÓN]],$C15,BDCORRECTIVAINF[[Fecha entrada]:[Fecha entrada]],"&gt;=" &amp;$M$2,BDCORRECTIVAINF[[Fecha Fin]:[Fecha Fin]],"&lt;="&amp;$M$3)=0,"",SUMIFS(BDCORRECTIVAINF[BALLESTA ENTERA T],BDCORRECTIVAINF[[Nº CAMIÓN]:[Nº CAMIÓN]],$C15,BDCORRECTIVAINF[[Fecha entrada]:[Fecha entrada]],"&gt;=" &amp;$M$2,BDCORRECTIVAINF[[Fecha Fin]:[Fecha Fin]],"&lt;="&amp;$M$3)&amp;" uds "&amp;BDCORRECTIVAINF[[#Headers],[BALLESTA ENTERA T]]&amp;", ")</f>
        <v/>
      </c>
      <c r="AX15" s="467" t="str">
        <f>+IF(SUMIFS(BDCORRECTIVAINF[HOJA MAESTRA T],BDCORRECTIVAINF[[Nº CAMIÓN]:[Nº CAMIÓN]],$C15,BDCORRECTIVAINF[[Fecha entrada]:[Fecha entrada]],"&gt;=" &amp;$M$2,BDCORRECTIVAINF[[Fecha Fin]:[Fecha Fin]],"&lt;="&amp;$M$3)=0,"",SUMIFS(BDCORRECTIVAINF[HOJA MAESTRA T],BDCORRECTIVAINF[[Nº CAMIÓN]:[Nº CAMIÓN]],$C15,BDCORRECTIVAINF[[Fecha entrada]:[Fecha entrada]],"&gt;=" &amp;$M$2,BDCORRECTIVAINF[[Fecha Fin]:[Fecha Fin]],"&lt;="&amp;$M$3)&amp;" uds "&amp;BDCORRECTIVAINF[[#Headers],[HOJA MAESTRA T]]&amp;", ")</f>
        <v/>
      </c>
      <c r="AY15" s="467" t="str">
        <f>+IF(SUMIFS(BDCORRECTIVAINF[1ª HOJA T],BDCORRECTIVAINF[[Nº CAMIÓN]:[Nº CAMIÓN]],$C15,BDCORRECTIVAINF[[Fecha entrada]:[Fecha entrada]],"&gt;=" &amp;$M$2,BDCORRECTIVAINF[[Fecha Fin]:[Fecha Fin]],"&lt;="&amp;$M$3)=0,"",SUMIFS(BDCORRECTIVAINF[1ª HOJA T],BDCORRECTIVAINF[[Nº CAMIÓN]:[Nº CAMIÓN]],$C15,BDCORRECTIVAINF[[Fecha entrada]:[Fecha entrada]],"&gt;=" &amp;$M$2,BDCORRECTIVAINF[[Fecha Fin]:[Fecha Fin]],"&lt;="&amp;$M$3)&amp;" uds "&amp;BDCORRECTIVAINF[[#Headers],[1ª HOJA T]]&amp;", ")</f>
        <v/>
      </c>
      <c r="AZ15" s="467" t="str">
        <f>+IF(SUMIFS(BDCORRECTIVAINF[2ª HOJAS T],BDCORRECTIVAINF[[Nº CAMIÓN]:[Nº CAMIÓN]],$C15,BDCORRECTIVAINF[[Fecha entrada]:[Fecha entrada]],"&gt;=" &amp;$M$2,BDCORRECTIVAINF[[Fecha Fin]:[Fecha Fin]],"&lt;="&amp;$M$3)=0,"",SUMIFS(BDCORRECTIVAINF[2ª HOJAS T],BDCORRECTIVAINF[[Nº CAMIÓN]:[Nº CAMIÓN]],$C15,BDCORRECTIVAINF[[Fecha entrada]:[Fecha entrada]],"&gt;=" &amp;$M$2,BDCORRECTIVAINF[[Fecha Fin]:[Fecha Fin]],"&lt;="&amp;$M$3)&amp;" uds "&amp;BDCORRECTIVAINF[[#Headers],[2ª HOJAS T]]&amp;", ")</f>
        <v/>
      </c>
      <c r="BA15" s="467" t="str">
        <f>+IF(SUMIFS(BDCORRECTIVAINF[3ª HOJAS T],BDCORRECTIVAINF[[Nº CAMIÓN]:[Nº CAMIÓN]],$C15,BDCORRECTIVAINF[[Fecha entrada]:[Fecha entrada]],"&gt;=" &amp;$M$2,BDCORRECTIVAINF[[Fecha Fin]:[Fecha Fin]],"&lt;="&amp;$M$3)=0,"",SUMIFS(BDCORRECTIVAINF[3ª HOJAS T],BDCORRECTIVAINF[[Nº CAMIÓN]:[Nº CAMIÓN]],$C15,BDCORRECTIVAINF[[Fecha entrada]:[Fecha entrada]],"&gt;=" &amp;$M$2,BDCORRECTIVAINF[[Fecha Fin]:[Fecha Fin]],"&lt;="&amp;$M$3)&amp;" uds "&amp;BDCORRECTIVAINF[[#Headers],[3ª HOJAS T]]&amp;", ")</f>
        <v/>
      </c>
      <c r="BB15" s="467" t="str">
        <f>+IF(SUMIFS(BDCORRECTIVAINF[4ª HOJAS T],BDCORRECTIVAINF[[Nº CAMIÓN]:[Nº CAMIÓN]],$C15,BDCORRECTIVAINF[[Fecha entrada]:[Fecha entrada]],"&gt;=" &amp;$M$2,BDCORRECTIVAINF[[Fecha Fin]:[Fecha Fin]],"&lt;="&amp;$M$3)=0,"",SUMIFS(BDCORRECTIVAINF[4ª HOJAS T],BDCORRECTIVAINF[[Nº CAMIÓN]:[Nº CAMIÓN]],$C15,BDCORRECTIVAINF[[Fecha entrada]:[Fecha entrada]],"&gt;=" &amp;$M$2,BDCORRECTIVAINF[[Fecha Fin]:[Fecha Fin]],"&lt;="&amp;$M$3)&amp;" uds "&amp;BDCORRECTIVAINF[[#Headers],[4ª HOJAS T]]&amp;", ")</f>
        <v/>
      </c>
      <c r="BC15" s="467" t="str">
        <f>+IF(SUMIFS(BDCORRECTIVAINF[5ª HOJAS T],BDCORRECTIVAINF[[Nº CAMIÓN]:[Nº CAMIÓN]],$C15,BDCORRECTIVAINF[[Fecha entrada]:[Fecha entrada]],"&gt;=" &amp;$M$2,BDCORRECTIVAINF[[Fecha Fin]:[Fecha Fin]],"&lt;="&amp;$M$3)=0,"",SUMIFS(BDCORRECTIVAINF[5ª HOJAS T],BDCORRECTIVAINF[[Nº CAMIÓN]:[Nº CAMIÓN]],$C15,BDCORRECTIVAINF[[Fecha entrada]:[Fecha entrada]],"&gt;=" &amp;$M$2,BDCORRECTIVAINF[[Fecha Fin]:[Fecha Fin]],"&lt;="&amp;$M$3)&amp;" uds "&amp;BDCORRECTIVAINF[[#Headers],[5ª HOJAS T]]&amp;", ")</f>
        <v/>
      </c>
      <c r="BD15" s="467" t="str">
        <f>+IF(SUMIFS(BDCORRECTIVAINF[BRIDA T],BDCORRECTIVAINF[[Nº CAMIÓN]:[Nº CAMIÓN]],$C15,BDCORRECTIVAINF[[Fecha entrada]:[Fecha entrada]],"&gt;=" &amp;$M$2,BDCORRECTIVAINF[[Fecha Fin]:[Fecha Fin]],"&lt;="&amp;$M$3)=0,"",SUMIFS(BDCORRECTIVAINF[BRIDA T],BDCORRECTIVAINF[[Nº CAMIÓN]:[Nº CAMIÓN]],$C15,BDCORRECTIVAINF[[Fecha entrada]:[Fecha entrada]],"&gt;=" &amp;$M$2,BDCORRECTIVAINF[[Fecha Fin]:[Fecha Fin]],"&lt;="&amp;$M$3)&amp;" uds "&amp;BDCORRECTIVAINF[[#Headers],[BRIDA T]]&amp;", ")</f>
        <v/>
      </c>
      <c r="BE15" s="467" t="str">
        <f>+IF(SUMIFS(BDCORRECTIVAINF[BULÓN T],BDCORRECTIVAINF[[Nº CAMIÓN]:[Nº CAMIÓN]],$C15,BDCORRECTIVAINF[[Fecha entrada]:[Fecha entrada]],"&gt;=" &amp;$M$2,BDCORRECTIVAINF[[Fecha Fin]:[Fecha Fin]],"&lt;="&amp;$M$3)=0,"",SUMIFS(BDCORRECTIVAINF[BULÓN T],BDCORRECTIVAINF[[Nº CAMIÓN]:[Nº CAMIÓN]],$C15,BDCORRECTIVAINF[[Fecha entrada]:[Fecha entrada]],"&gt;=" &amp;$M$2,BDCORRECTIVAINF[[Fecha Fin]:[Fecha Fin]],"&lt;="&amp;$M$3)&amp;" uds "&amp;BDCORRECTIVAINF[[#Headers],[BULÓN T]]&amp;", ")</f>
        <v/>
      </c>
      <c r="BF15" s="467" t="str">
        <f>+IF(SUMIFS(BDCORRECTIVAINF[GEMELA T],BDCORRECTIVAINF[[Nº CAMIÓN]:[Nº CAMIÓN]],$C15,BDCORRECTIVAINF[[Fecha entrada]:[Fecha entrada]],"&gt;=" &amp;$M$2,BDCORRECTIVAINF[[Fecha Fin]:[Fecha Fin]],"&lt;="&amp;$M$3)=0,"",SUMIFS(BDCORRECTIVAINF[GEMELA T],BDCORRECTIVAINF[[Nº CAMIÓN]:[Nº CAMIÓN]],$C15,BDCORRECTIVAINF[[Fecha entrada]:[Fecha entrada]],"&gt;=" &amp;$M$2,BDCORRECTIVAINF[[Fecha Fin]:[Fecha Fin]],"&lt;="&amp;$M$3)&amp;" uds "&amp;BDCORRECTIVAINF[[#Headers],[GEMELA T]]&amp;", ")</f>
        <v/>
      </c>
      <c r="BG15" s="467" t="str">
        <f>+IF(SUMIFS(BDCORRECTIVAINF[CÁMARA 12R20],BDCORRECTIVAINF[[Nº CAMIÓN]:[Nº CAMIÓN]],$C15,BDCORRECTIVAINF[[Fecha entrada]:[Fecha entrada]],"&gt;=" &amp;$M$2,BDCORRECTIVAINF[[Fecha Fin]:[Fecha Fin]],"&lt;="&amp;$M$3)=0,"",SUMIFS(BDCORRECTIVAINF[CÁMARA 12R20],BDCORRECTIVAINF[[Nº CAMIÓN]:[Nº CAMIÓN]],$C15,BDCORRECTIVAINF[[Fecha entrada]:[Fecha entrada]],"&gt;=" &amp;$M$2,BDCORRECTIVAINF[[Fecha Fin]:[Fecha Fin]],"&lt;="&amp;$M$3)&amp;" uds "&amp;BDCORRECTIVAINF[[#Headers],[CÁMARA 12R20]]&amp;", ")</f>
        <v/>
      </c>
      <c r="BH15" s="467" t="str">
        <f>+IF(SUMIFS(BDCORRECTIVAINF[CÁMARA 12R24],BDCORRECTIVAINF[[Nº CAMIÓN]:[Nº CAMIÓN]],$C15,BDCORRECTIVAINF[[Fecha entrada]:[Fecha entrada]],"&gt;=" &amp;$M$2,BDCORRECTIVAINF[[Fecha Fin]:[Fecha Fin]],"&lt;="&amp;$M$3)=0,"",SUMIFS(BDCORRECTIVAINF[CÁMARA 12R24],BDCORRECTIVAINF[[Nº CAMIÓN]:[Nº CAMIÓN]],$C15,BDCORRECTIVAINF[[Fecha entrada]:[Fecha entrada]],"&gt;=" &amp;$M$2,BDCORRECTIVAINF[[Fecha Fin]:[Fecha Fin]],"&lt;="&amp;$M$3)&amp;" uds "&amp;BDCORRECTIVAINF[[#Headers],[CÁMARA 12R24]]&amp;", ")</f>
        <v/>
      </c>
      <c r="BI15" s="467" t="str">
        <f>+IF(SUMIFS(BDCORRECTIVAINF[NEUMÁTICO 12R20],BDCORRECTIVAINF[[Nº CAMIÓN]:[Nº CAMIÓN]],$C15,BDCORRECTIVAINF[[Fecha entrada]:[Fecha entrada]],"&gt;=" &amp;$M$2,BDCORRECTIVAINF[[Fecha Fin]:[Fecha Fin]],"&lt;="&amp;$M$3)=0,"",SUMIFS(BDCORRECTIVAINF[NEUMÁTICO 12R20],BDCORRECTIVAINF[[Nº CAMIÓN]:[Nº CAMIÓN]],$C15,BDCORRECTIVAINF[[Fecha entrada]:[Fecha entrada]],"&gt;=" &amp;$M$2,BDCORRECTIVAINF[[Fecha Fin]:[Fecha Fin]],"&lt;="&amp;$M$3)&amp;" uds "&amp;BDCORRECTIVAINF[[#Headers],[NEUMÁTICO 12R20]]&amp;", ")</f>
        <v/>
      </c>
      <c r="BJ15" s="467" t="str">
        <f>+IF(SUMIFS(BDCORRECTIVAINF[NEUMÁTICO 13/80 R22,5],BDCORRECTIVAINF[[Nº CAMIÓN]:[Nº CAMIÓN]],$C15,BDCORRECTIVAINF[[Fecha entrada]:[Fecha entrada]],"&gt;=" &amp;$M$2,BDCORRECTIVAINF[[Fecha Fin]:[Fecha Fin]],"&lt;="&amp;$M$3)=0,"",SUMIFS(BDCORRECTIVAINF[NEUMÁTICO 13/80 R22,5],BDCORRECTIVAINF[[Nº CAMIÓN]:[Nº CAMIÓN]],$C15,BDCORRECTIVAINF[[Fecha entrada]:[Fecha entrada]],"&gt;=" &amp;$M$2,BDCORRECTIVAINF[[Fecha Fin]:[Fecha Fin]],"&lt;="&amp;$M$3)&amp;" uds "&amp;BDCORRECTIVAINF[[#Headers],[NEUMÁTICO 13/80 R22,5]]&amp;", ")</f>
        <v/>
      </c>
      <c r="BK15" s="467" t="str">
        <f>+IF(SUMIFS(BDCORRECTIVAINF[[NEUMÁTICO 12R24 ]],BDCORRECTIVAINF[[Nº CAMIÓN]:[Nº CAMIÓN]],$C15,BDCORRECTIVAINF[[Fecha entrada]:[Fecha entrada]],"&gt;=" &amp;$M$2,BDCORRECTIVAINF[[Fecha Fin]:[Fecha Fin]],"&lt;="&amp;$M$3)=0,"",SUMIFS(BDCORRECTIVAINF[[NEUMÁTICO 12R24 ]],BDCORRECTIVAINF[[Nº CAMIÓN]:[Nº CAMIÓN]],$C15,BDCORRECTIVAINF[[Fecha entrada]:[Fecha entrada]],"&gt;=" &amp;$M$2,BDCORRECTIVAINF[[Fecha Fin]:[Fecha Fin]],"&lt;="&amp;$M$3)&amp;" uds "&amp;BDCORRECTIVAINF[[#Headers],[NEUMÁTICO 12R24 ]]&amp;", ")</f>
        <v/>
      </c>
      <c r="BL15" s="467" t="str">
        <f>+IF(SUMIFS(BDCORRECTIVAINF[NEUMÁTICO 295/80 R22,5],BDCORRECTIVAINF[[Nº CAMIÓN]:[Nº CAMIÓN]],$C15,BDCORRECTIVAINF[[Fecha entrada]:[Fecha entrada]],"&gt;=" &amp;$M$2,BDCORRECTIVAINF[[Fecha Fin]:[Fecha Fin]],"&lt;="&amp;$M$3)=0,"",SUMIFS(BDCORRECTIVAINF[NEUMÁTICO 295/80 R22,5],BDCORRECTIVAINF[[Nº CAMIÓN]:[Nº CAMIÓN]],$C15,BDCORRECTIVAINF[[Fecha entrada]:[Fecha entrada]],"&gt;=" &amp;$M$2,BDCORRECTIVAINF[[Fecha Fin]:[Fecha Fin]],"&lt;="&amp;$M$3)&amp;" uds "&amp;BDCORRECTIVAINF[[#Headers],[NEUMÁTICO 295/80 R22,5]]&amp;", ")</f>
        <v/>
      </c>
      <c r="BM15" s="467" t="str">
        <f>+IF(SUMIFS(BDCORRECTIVAINF[NEUMÁTICO 315/80R22.5],BDCORRECTIVAINF[[Nº CAMIÓN]:[Nº CAMIÓN]],$C15,BDCORRECTIVAINF[[Fecha entrada]:[Fecha entrada]],"&gt;=" &amp;$M$2,BDCORRECTIVAINF[[Fecha Fin]:[Fecha Fin]],"&lt;="&amp;$M$3)=0,"",SUMIFS(BDCORRECTIVAINF[NEUMÁTICO 315/80R22.5],BDCORRECTIVAINF[[Nº CAMIÓN]:[Nº CAMIÓN]],$C15,BDCORRECTIVAINF[[Fecha entrada]:[Fecha entrada]],"&gt;=" &amp;$M$2,BDCORRECTIVAINF[[Fecha Fin]:[Fecha Fin]],"&lt;="&amp;$M$3)&amp;" uds "&amp;BDCORRECTIVAINF[[#Headers],[NEUMÁTICO 315/80R22.5]]&amp;", ")</f>
        <v/>
      </c>
      <c r="BN15" s="467" t="str">
        <f>+IF(SUMIFS(BDCORRECTIVAINF[NEUMÁTICO 7.5R16 CON CAMARA  ],BDCORRECTIVAINF[[Nº CAMIÓN]:[Nº CAMIÓN]],$C15,BDCORRECTIVAINF[[Fecha entrada]:[Fecha entrada]],"&gt;=" &amp;$M$2,BDCORRECTIVAINF[[Fecha Fin]:[Fecha Fin]],"&lt;="&amp;$M$3)=0,"",SUMIFS(BDCORRECTIVAINF[NEUMÁTICO 7.5R16 CON CAMARA  ],BDCORRECTIVAINF[[Nº CAMIÓN]:[Nº CAMIÓN]],$C15,BDCORRECTIVAINF[[Fecha entrada]:[Fecha entrada]],"&gt;=" &amp;$M$2,BDCORRECTIVAINF[[Fecha Fin]:[Fecha Fin]],"&lt;="&amp;$M$3)&amp;" uds "&amp;BDCORRECTIVAINF[[#Headers],[NEUMÁTICO 7.5R16 CON CAMARA  ]]&amp;", ")</f>
        <v/>
      </c>
      <c r="BO15" s="467" t="str">
        <f>+IF(SUMIFS(BDCORRECTIVAINF[Parche],BDCORRECTIVAINF[[Nº CAMIÓN]:[Nº CAMIÓN]],$C15,BDCORRECTIVAINF[[Fecha entrada]:[Fecha entrada]],"&gt;=" &amp;$M$2,BDCORRECTIVAINF[[Fecha Fin]:[Fecha Fin]],"&lt;="&amp;$M$3)=0,"",SUMIFS(BDCORRECTIVAINF[Parche],BDCORRECTIVAINF[[Nº CAMIÓN]:[Nº CAMIÓN]],$C15,BDCORRECTIVAINF[[Fecha entrada]:[Fecha entrada]],"&gt;=" &amp;$M$2,BDCORRECTIVAINF[[Fecha Fin]:[Fecha Fin]],"&lt;="&amp;$M$3)&amp;" uds "&amp;BDCORRECTIVAINF[[#Headers],[Parche]]&amp;", ")</f>
        <v/>
      </c>
      <c r="BP15" s="467" t="str">
        <f>+IF(SUMIFS(BDCORRECTIVAINF[Pasta],BDCORRECTIVAINF[[Nº CAMIÓN]:[Nº CAMIÓN]],$C15,BDCORRECTIVAINF[[Fecha entrada]:[Fecha entrada]],"&gt;=" &amp;$M$2,BDCORRECTIVAINF[[Fecha Fin]:[Fecha Fin]],"&lt;="&amp;$M$3)=0,"",SUMIFS(BDCORRECTIVAINF[Pasta],BDCORRECTIVAINF[[Nº CAMIÓN]:[Nº CAMIÓN]],$C15,BDCORRECTIVAINF[[Fecha entrada]:[Fecha entrada]],"&gt;=" &amp;$M$2,BDCORRECTIVAINF[[Fecha Fin]:[Fecha Fin]],"&lt;="&amp;$M$3)&amp;" uds "&amp;BDCORRECTIVAINF[[#Headers],[Pasta]]&amp;", ")</f>
        <v/>
      </c>
      <c r="BQ15" s="467" t="str">
        <f>+IF(SUMIFS(BDCORRECTIVAINF[BATERIA 12V 100AH],BDCORRECTIVAINF[[Nº CAMIÓN]:[Nº CAMIÓN]],$C15,BDCORRECTIVAINF[[Fecha entrada]:[Fecha entrada]],"&gt;=" &amp;$M$2,BDCORRECTIVAINF[[Fecha Fin]:[Fecha Fin]],"&lt;="&amp;$M$3)=0,"",SUMIFS(BDCORRECTIVAINF[BATERIA 12V 100AH],BDCORRECTIVAINF[[Nº CAMIÓN]:[Nº CAMIÓN]],$C15,BDCORRECTIVAINF[[Fecha entrada]:[Fecha entrada]],"&gt;=" &amp;$M$2,BDCORRECTIVAINF[[Fecha Fin]:[Fecha Fin]],"&lt;="&amp;$M$3)&amp;" uds "&amp;BDCORRECTIVAINF[[#Headers],[BATERIA 12V 100AH]]&amp;", ")</f>
        <v/>
      </c>
      <c r="BR15" s="467" t="str">
        <f>+IF(SUMIFS(BDCORRECTIVAINF[BATERIA 12V 120AH],BDCORRECTIVAINF[[Nº CAMIÓN]:[Nº CAMIÓN]],$C15,BDCORRECTIVAINF[[Fecha entrada]:[Fecha entrada]],"&gt;=" &amp;$M$2,BDCORRECTIVAINF[[Fecha Fin]:[Fecha Fin]],"&lt;="&amp;$M$3)=0,"",SUMIFS(BDCORRECTIVAINF[BATERIA 12V 120AH],BDCORRECTIVAINF[[Nº CAMIÓN]:[Nº CAMIÓN]],$C15,BDCORRECTIVAINF[[Fecha entrada]:[Fecha entrada]],"&gt;=" &amp;$M$2,BDCORRECTIVAINF[[Fecha Fin]:[Fecha Fin]],"&lt;="&amp;$M$3)&amp;" uds "&amp;BDCORRECTIVAINF[[#Headers],[BATERIA 12V 120AH]]&amp;", ")</f>
        <v/>
      </c>
      <c r="BS15" s="467" t="str">
        <f>+IF(SUMIFS(BDCORRECTIVAINF[[BATERIA 12V 70AH ]],BDCORRECTIVAINF[[Nº CAMIÓN]:[Nº CAMIÓN]],$C15,BDCORRECTIVAINF[[Fecha entrada]:[Fecha entrada]],"&gt;=" &amp;$M$2,BDCORRECTIVAINF[[Fecha Fin]:[Fecha Fin]],"&lt;="&amp;$M$3)=0,"",SUMIFS(BDCORRECTIVAINF[[BATERIA 12V 70AH ]],BDCORRECTIVAINF[[Nº CAMIÓN]:[Nº CAMIÓN]],$C15,BDCORRECTIVAINF[[Fecha entrada]:[Fecha entrada]],"&gt;=" &amp;$M$2,BDCORRECTIVAINF[[Fecha Fin]:[Fecha Fin]],"&lt;="&amp;$M$3)&amp;" uds "&amp;BDCORRECTIVAINF[[#Headers],[BATERIA 12V 70AH ]]&amp;", ")</f>
        <v/>
      </c>
      <c r="BT15" s="467" t="str">
        <f>+IF(SUMIFS(BDCORRECTIVAINF[[BATERIA 12V 77AH ]],BDCORRECTIVAINF[[Nº CAMIÓN]:[Nº CAMIÓN]],$C15,BDCORRECTIVAINF[[Fecha entrada]:[Fecha entrada]],"&gt;=" &amp;$M$2,BDCORRECTIVAINF[[Fecha Fin]:[Fecha Fin]],"&lt;="&amp;$M$3)=0,"",SUMIFS(BDCORRECTIVAINF[[BATERIA 12V 77AH ]],BDCORRECTIVAINF[[Nº CAMIÓN]:[Nº CAMIÓN]],$C15,BDCORRECTIVAINF[[Fecha entrada]:[Fecha entrada]],"&gt;=" &amp;$M$2,BDCORRECTIVAINF[[Fecha Fin]:[Fecha Fin]],"&lt;="&amp;$M$3)&amp;" uds "&amp;BDCORRECTIVAINF[[#Headers],[BATERIA 12V 77AH ]]&amp;", ")</f>
        <v/>
      </c>
      <c r="BU15" s="467" t="str">
        <f>+IF(SUMIFS(BDCORRECTIVAINF[Manguera amarilla 60D],BDCORRECTIVAINF[[Nº CAMIÓN]:[Nº CAMIÓN]],$C15,BDCORRECTIVAINF[[Fecha entrada]:[Fecha entrada]],"&gt;=" &amp;$M$2,BDCORRECTIVAINF[[Fecha Fin]:[Fecha Fin]],"&lt;="&amp;$M$3)=0,"",SUMIFS(BDCORRECTIVAINF[Manguera amarilla 60D],BDCORRECTIVAINF[[Nº CAMIÓN]:[Nº CAMIÓN]],$C15,BDCORRECTIVAINF[[Fecha entrada]:[Fecha entrada]],"&gt;=" &amp;$M$2,BDCORRECTIVAINF[[Fecha Fin]:[Fecha Fin]],"&lt;="&amp;$M$3)&amp;" m "&amp;BDCORRECTIVAINF[[#Headers],[Manguera amarilla 60D]]&amp;", ")</f>
        <v xml:space="preserve">5 m Manguera amarilla 60D, </v>
      </c>
      <c r="BV15" s="467" t="str">
        <f>+IF(SUMIFS(BDCORRECTIVAINF[Manguera amarilla 80D],BDCORRECTIVAINF[[Nº CAMIÓN]:[Nº CAMIÓN]],$C15,BDCORRECTIVAINF[[Fecha entrada]:[Fecha entrada]],"&gt;=" &amp;$M$2,BDCORRECTIVAINF[[Fecha Fin]:[Fecha Fin]],"&lt;="&amp;$M$3)=0,"",SUMIFS(BDCORRECTIVAINF[Manguera amarilla 80D],BDCORRECTIVAINF[[Nº CAMIÓN]:[Nº CAMIÓN]],$C15,BDCORRECTIVAINF[[Fecha entrada]:[Fecha entrada]],"&gt;=" &amp;$M$2,BDCORRECTIVAINF[[Fecha Fin]:[Fecha Fin]],"&lt;="&amp;$M$3)&amp;" m "&amp;BDCORRECTIVAINF[[#Headers],[Manguera amarilla 80D]]&amp;", ")</f>
        <v/>
      </c>
      <c r="BW15" s="467" t="str">
        <f>+IF(SUMIFS(BDCORRECTIVAINF[Manguera azul 60D],BDCORRECTIVAINF[[Nº CAMIÓN]:[Nº CAMIÓN]],$C15,BDCORRECTIVAINF[[Fecha entrada]:[Fecha entrada]],"&gt;=" &amp;$M$2,BDCORRECTIVAINF[[Fecha Fin]:[Fecha Fin]],"&lt;="&amp;$M$3)=0,"",SUMIFS(BDCORRECTIVAINF[Manguera azul 60D],BDCORRECTIVAINF[[Nº CAMIÓN]:[Nº CAMIÓN]],$C15,BDCORRECTIVAINF[[Fecha entrada]:[Fecha entrada]],"&gt;=" &amp;$M$2,BDCORRECTIVAINF[[Fecha Fin]:[Fecha Fin]],"&lt;="&amp;$M$3)&amp;" m "&amp;BDCORRECTIVAINF[[#Headers],[Manguera azul 60D]]&amp;", ")</f>
        <v/>
      </c>
      <c r="BX15" s="467" t="str">
        <f>+IF(SUMIFS(BDCORRECTIVAINF[Manguera azul 80D],BDCORRECTIVAINF[[Nº CAMIÓN]:[Nº CAMIÓN]],$C15,BDCORRECTIVAINF[[Fecha entrada]:[Fecha entrada]],"&gt;=" &amp;$M$2,BDCORRECTIVAINF[[Fecha Fin]:[Fecha Fin]],"&lt;="&amp;$M$3)=0,"",SUMIFS(BDCORRECTIVAINF[Manguera azul 80D],BDCORRECTIVAINF[[Nº CAMIÓN]:[Nº CAMIÓN]],$C15,BDCORRECTIVAINF[[Fecha entrada]:[Fecha entrada]],"&gt;=" &amp;$M$2,BDCORRECTIVAINF[[Fecha Fin]:[Fecha Fin]],"&lt;="&amp;$M$3)&amp;" m "&amp;BDCORRECTIVAINF[[#Headers],[Manguera azul 80D]]&amp;", ")</f>
        <v/>
      </c>
      <c r="BY15" s="467" t="str">
        <f>+IF(SUMIFS(BDCORRECTIVAINF[Bomba Embrague],BDCORRECTIVAINF[[Nº CAMIÓN]:[Nº CAMIÓN]],$C15,BDCORRECTIVAINF[[Fecha entrada]:[Fecha entrada]],"&gt;=" &amp;$M$2,BDCORRECTIVAINF[[Fecha Fin]:[Fecha Fin]],"&lt;="&amp;$M$3)=0,"",SUMIFS(BDCORRECTIVAINF[Bomba Embrague],BDCORRECTIVAINF[[Nº CAMIÓN]:[Nº CAMIÓN]],$C15,BDCORRECTIVAINF[[Fecha entrada]:[Fecha entrada]],"&gt;=" &amp;$M$2,BDCORRECTIVAINF[[Fecha Fin]:[Fecha Fin]],"&lt;="&amp;$M$3)&amp;" uds "&amp;BDCORRECTIVAINF[[#Headers],[Bomba Embrague]]&amp;", ")</f>
        <v/>
      </c>
      <c r="BZ15" s="467" t="str">
        <f>+IF(SUMIFS(BDCORRECTIVAINF[Compresor],BDCORRECTIVAINF[[Nº CAMIÓN]:[Nº CAMIÓN]],$C15,BDCORRECTIVAINF[[Fecha entrada]:[Fecha entrada]],"&gt;=" &amp;$M$2,BDCORRECTIVAINF[[Fecha Fin]:[Fecha Fin]],"&lt;="&amp;$M$3)=0,"",SUMIFS(BDCORRECTIVAINF[Compresor],BDCORRECTIVAINF[[Nº CAMIÓN]:[Nº CAMIÓN]],$C15,BDCORRECTIVAINF[[Fecha entrada]:[Fecha entrada]],"&gt;=" &amp;$M$2,BDCORRECTIVAINF[[Fecha Fin]:[Fecha Fin]],"&lt;="&amp;$M$3)&amp;" uds "&amp;BDCORRECTIVAINF[[#Headers],[Compresor]]&amp;", ")</f>
        <v/>
      </c>
      <c r="CA15" s="467" t="str">
        <f>+IF(SUMIFS(BDCORRECTIVAINF[Disco Embrague],BDCORRECTIVAINF[[Nº CAMIÓN]:[Nº CAMIÓN]],$C15,BDCORRECTIVAINF[[Fecha entrada]:[Fecha entrada]],"&gt;=" &amp;$M$2,BDCORRECTIVAINF[[Fecha Fin]:[Fecha Fin]],"&lt;="&amp;$M$3)=0,"",SUMIFS(BDCORRECTIVAINF[Disco Embrague],BDCORRECTIVAINF[[Nº CAMIÓN]:[Nº CAMIÓN]],$C15,BDCORRECTIVAINF[[Fecha entrada]:[Fecha entrada]],"&gt;=" &amp;$M$2,BDCORRECTIVAINF[[Fecha Fin]:[Fecha Fin]],"&lt;="&amp;$M$3)&amp;" uds "&amp;BDCORRECTIVAINF[[#Headers],[Disco Embrague]]&amp;", ")</f>
        <v/>
      </c>
      <c r="CB15" s="467" t="str">
        <f>+IF(SUMIFS(BDCORRECTIVAINF[Empalme],BDCORRECTIVAINF[[Nº CAMIÓN]:[Nº CAMIÓN]],$C15,BDCORRECTIVAINF[[Fecha entrada]:[Fecha entrada]],"&gt;=" &amp;$M$2,BDCORRECTIVAINF[[Fecha Fin]:[Fecha Fin]],"&lt;="&amp;$M$3)=0,"",SUMIFS(BDCORRECTIVAINF[Empalme],BDCORRECTIVAINF[[Nº CAMIÓN]:[Nº CAMIÓN]],$C15,BDCORRECTIVAINF[[Fecha entrada]:[Fecha entrada]],"&gt;=" &amp;$M$2,BDCORRECTIVAINF[[Fecha Fin]:[Fecha Fin]],"&lt;="&amp;$M$3)&amp;" uds "&amp;BDCORRECTIVAINF[[#Headers],[Empalme]]&amp;", ")</f>
        <v/>
      </c>
      <c r="CC15" s="467" t="str">
        <f>+IF(SUMIFS(BDCORRECTIVAINF[Filtro Secador],BDCORRECTIVAINF[[Nº CAMIÓN]:[Nº CAMIÓN]],$C15,BDCORRECTIVAINF[[Fecha entrada]:[Fecha entrada]],"&gt;=" &amp;$M$2,BDCORRECTIVAINF[[Fecha Fin]:[Fecha Fin]],"&lt;="&amp;$M$3)=0,"",SUMIFS(BDCORRECTIVAINF[Filtro Secador],BDCORRECTIVAINF[[Nº CAMIÓN]:[Nº CAMIÓN]],$C15,BDCORRECTIVAINF[[Fecha entrada]:[Fecha entrada]],"&gt;=" &amp;$M$2,BDCORRECTIVAINF[[Fecha Fin]:[Fecha Fin]],"&lt;="&amp;$M$3)&amp;" uds "&amp;BDCORRECTIVAINF[[#Headers],[Filtro Secador]]&amp;", ")</f>
        <v/>
      </c>
      <c r="CD15" s="467" t="str">
        <f>+IF(SUMIFS(BDCORRECTIVAINF[Pulmon Freno],BDCORRECTIVAINF[[Nº CAMIÓN]:[Nº CAMIÓN]],$C15,BDCORRECTIVAINF[[Fecha entrada]:[Fecha entrada]],"&gt;=" &amp;$M$2,BDCORRECTIVAINF[[Fecha Fin]:[Fecha Fin]],"&lt;="&amp;$M$3)=0,"",SUMIFS(BDCORRECTIVAINF[Pulmon Freno],BDCORRECTIVAINF[[Nº CAMIÓN]:[Nº CAMIÓN]],$C15,BDCORRECTIVAINF[[Fecha entrada]:[Fecha entrada]],"&gt;=" &amp;$M$2,BDCORRECTIVAINF[[Fecha Fin]:[Fecha Fin]],"&lt;="&amp;$M$3)&amp;" uds "&amp;BDCORRECTIVAINF[[#Headers],[Pulmon Freno]]&amp;", ")</f>
        <v/>
      </c>
      <c r="CE15" s="467" t="str">
        <f>+IF(SUMIFS(BDCORRECTIVAINF[Servoembrague],BDCORRECTIVAINF[[Nº CAMIÓN]:[Nº CAMIÓN]],$C15,BDCORRECTIVAINF[[Fecha entrada]:[Fecha entrada]],"&gt;=" &amp;$M$2,BDCORRECTIVAINF[[Fecha Fin]:[Fecha Fin]],"&lt;="&amp;$M$3)=0,"",SUMIFS(BDCORRECTIVAINF[Servoembrague],BDCORRECTIVAINF[[Nº CAMIÓN]:[Nº CAMIÓN]],$C15,BDCORRECTIVAINF[[Fecha entrada]:[Fecha entrada]],"&gt;=" &amp;$M$2,BDCORRECTIVAINF[[Fecha Fin]:[Fecha Fin]],"&lt;="&amp;$M$3)&amp;" uds "&amp;BDCORRECTIVAINF[[#Headers],[Servoembrague]]&amp;", ")</f>
        <v/>
      </c>
      <c r="CF15" s="467" t="str">
        <f>+IF(SUMIFS(BDCORRECTIVAINF[Tubo Hidraulico],BDCORRECTIVAINF[[Nº CAMIÓN]:[Nº CAMIÓN]],$C15,BDCORRECTIVAINF[[Fecha entrada]:[Fecha entrada]],"&gt;=" &amp;$M$2,BDCORRECTIVAINF[[Fecha Fin]:[Fecha Fin]],"&lt;="&amp;$M$3)=0,"",SUMIFS(BDCORRECTIVAINF[Tubo Hidraulico],BDCORRECTIVAINF[[Nº CAMIÓN]:[Nº CAMIÓN]],$C15,BDCORRECTIVAINF[[Fecha entrada]:[Fecha entrada]],"&gt;=" &amp;$M$2,BDCORRECTIVAINF[[Fecha Fin]:[Fecha Fin]],"&lt;="&amp;$M$3)&amp;" uds "&amp;BDCORRECTIVAINF[[#Headers],[Tubo Hidraulico]]&amp;", ")</f>
        <v/>
      </c>
      <c r="CG15" s="467" t="str">
        <f>+IF(SUMIFS(BDCORRECTIVAINF[Valvula 4 vias],BDCORRECTIVAINF[[Nº CAMIÓN]:[Nº CAMIÓN]],$C15,BDCORRECTIVAINF[[Fecha entrada]:[Fecha entrada]],"&gt;=" &amp;$M$2,BDCORRECTIVAINF[[Fecha Fin]:[Fecha Fin]],"&lt;="&amp;$M$3)=0,"",SUMIFS(BDCORRECTIVAINF[Valvula 4 vias],BDCORRECTIVAINF[[Nº CAMIÓN]:[Nº CAMIÓN]],$C15,BDCORRECTIVAINF[[Fecha entrada]:[Fecha entrada]],"&gt;=" &amp;$M$2,BDCORRECTIVAINF[[Fecha Fin]:[Fecha Fin]],"&lt;="&amp;$M$3)&amp;" uds "&amp;BDCORRECTIVAINF[[#Headers],[Valvula 4 vias]]&amp;", ")</f>
        <v/>
      </c>
      <c r="CH15" s="467" t="str">
        <f>+IF(SUMIFS(BDCORRECTIVAINF[Valvula Freno],BDCORRECTIVAINF[[Nº CAMIÓN]:[Nº CAMIÓN]],$C15,BDCORRECTIVAINF[[Fecha entrada]:[Fecha entrada]],"&gt;=" &amp;$M$2,BDCORRECTIVAINF[[Fecha Fin]:[Fecha Fin]],"&lt;="&amp;$M$3)=0,"",SUMIFS(BDCORRECTIVAINF[Valvula Freno],BDCORRECTIVAINF[[Nº CAMIÓN]:[Nº CAMIÓN]],$C15,BDCORRECTIVAINF[[Fecha entrada]:[Fecha entrada]],"&gt;=" &amp;$M$2,BDCORRECTIVAINF[[Fecha Fin]:[Fecha Fin]],"&lt;="&amp;$M$3)&amp;" uds "&amp;BDCORRECTIVAINF[[#Headers],[Valvula Freno]]&amp;", ")</f>
        <v/>
      </c>
      <c r="CI15" s="467" t="str">
        <f>+IF(SUMIFS(BDCORRECTIVAINF[Valvula Secadora],BDCORRECTIVAINF[[Nº CAMIÓN]:[Nº CAMIÓN]],$C15,BDCORRECTIVAINF[[Fecha entrada]:[Fecha entrada]],"&gt;=" &amp;$M$2,BDCORRECTIVAINF[[Fecha Fin]:[Fecha Fin]],"&lt;="&amp;$M$3)=0,"",SUMIFS(BDCORRECTIVAINF[Valvula Secadora],BDCORRECTIVAINF[[Nº CAMIÓN]:[Nº CAMIÓN]],$C15,BDCORRECTIVAINF[[Fecha entrada]:[Fecha entrada]],"&gt;=" &amp;$M$2,BDCORRECTIVAINF[[Fecha Fin]:[Fecha Fin]],"&lt;="&amp;$M$3)&amp;" uds "&amp;BDCORRECTIVAINF[[#Headers],[Valvula Secadora]]&amp;", ")</f>
        <v/>
      </c>
      <c r="CJ15" s="467" t="str">
        <f>+IF(SUMIFS(BDCORRECTIVAINF[Correas],BDCORRECTIVAINF[[Nº CAMIÓN]:[Nº CAMIÓN]],$C15,BDCORRECTIVAINF[[Fecha entrada]:[Fecha entrada]],"&gt;=" &amp;$M$2,BDCORRECTIVAINF[[Fecha Fin]:[Fecha Fin]],"&lt;="&amp;$M$3)=0,"",SUMIFS(BDCORRECTIVAINF[Correas],BDCORRECTIVAINF[[Nº CAMIÓN]:[Nº CAMIÓN]],$C15,BDCORRECTIVAINF[[Fecha entrada]:[Fecha entrada]],"&gt;=" &amp;$M$2,BDCORRECTIVAINF[[Fecha Fin]:[Fecha Fin]],"&lt;="&amp;$M$3)&amp;" uds "&amp;BDCORRECTIVAINF[[#Headers],[Correas]]&amp;", ")</f>
        <v/>
      </c>
    </row>
    <row r="16" spans="1:93" ht="24" customHeight="1" x14ac:dyDescent="0.2">
      <c r="A16" s="571"/>
      <c r="B16" s="221" t="s">
        <v>91</v>
      </c>
      <c r="C16" s="48" t="s">
        <v>36</v>
      </c>
      <c r="D16" s="41">
        <v>614236</v>
      </c>
      <c r="E16" s="41">
        <f>+SUMIFS(BDCORRECTIVA[Chasis],BDCORRECTIVA[[Nº CAMIÓN]:[Nº CAMIÓN]],$C16,BDCORRECTIVA[[Fecha entrada]:[Fecha entrada]],"&gt;=" &amp;$M$2,BDCORRECTIVA[[Fecha Fin]:[Fecha Fin]],"&lt;="&amp;$M$3)</f>
        <v>0</v>
      </c>
      <c r="F16" s="41">
        <f>+SUMIFS(BDCORRECTIVA[Carrocería],BDCORRECTIVA[[Nº CAMIÓN]:[Nº CAMIÓN]],$C16,BDCORRECTIVA[[Fecha entrada]:[Fecha entrada]],"&gt;=" &amp;$M$2,BDCORRECTIVA[[Fecha Fin]:[Fecha Fin]],"&lt;="&amp;$M$3)</f>
        <v>0</v>
      </c>
      <c r="G16" s="41">
        <f>+SUMIFS(BDCORRECTIVA[Ruedas],BDCORRECTIVA[[Nº CAMIÓN]:[Nº CAMIÓN]],$C16,BDCORRECTIVA[[Fecha entrada]:[Fecha entrada]],"&gt;=" &amp;$M$2,BDCORRECTIVA[[Fecha Fin]:[Fecha Fin]],"&lt;="&amp;$M$3)</f>
        <v>0</v>
      </c>
      <c r="H16" s="41">
        <f>+SUMIFS(BDCORRECTIVA[Mecanica],BDCORRECTIVA[[Nº CAMIÓN]:[Nº CAMIÓN]],$C16,BDCORRECTIVA[[Fecha entrada]:[Fecha entrada]],"&gt;=" &amp;$M$2,BDCORRECTIVA[[Fecha Fin]:[Fecha Fin]],"&lt;="&amp;$M$3)</f>
        <v>0</v>
      </c>
      <c r="I16" s="41">
        <f>+SUMIFS(BDCORRECTIVA[Elec, vehiculos],BDCORRECTIVA[[Nº CAMIÓN]:[Nº CAMIÓN]],$C16,BDCORRECTIVA[[Fecha entrada]:[Fecha entrada]],"&gt;=" &amp;$M$2,BDCORRECTIVA[[Fecha Fin]:[Fecha Fin]],"&lt;="&amp;$M$3)</f>
        <v>0</v>
      </c>
      <c r="J16" s="41">
        <f t="shared" si="1"/>
        <v>0</v>
      </c>
      <c r="K16" s="41" t="str">
        <f>+IF(COUNTIFS(BDCORRECTIVA[Tall/Rep],AUSERD,BDCORRECTIVA[Nº CAMIÓN],$C16,BDCORRECTIVA[[Fecha entrada]:[Fecha entrada]],"&gt;=" &amp;$M$2,BDCORRECTIVA[[Fecha Fin]:[Fecha Fin]],"&lt;="&amp;$M$3)=0,"",COUNTIFS(BDCORRECTIVA[Tall/Rep],AUSERD,BDCORRECTIVA[Nº CAMIÓN],$C16,BDCORRECTIVA[[Fecha entrada]:[Fecha entrada]],"&gt;=" &amp;$M$2,BDCORRECTIVA[[Fecha Fin]:[Fecha Fin]],"&lt;="&amp;$M$3)&amp;" "&amp;AUSERD&amp;", ")&amp;IF(COUNTIFS(BDCORRECTIVA[Tall/Rep],AAIUN,BDCORRECTIVA[Nº CAMIÓN],$C16,BDCORRECTIVA[[Fecha entrada]:[Fecha entrada]],"&gt;=" &amp;$M$2,BDCORRECTIVA[[Fecha Fin]:[Fecha Fin]],"&lt;="&amp;$M$3)=0,"",COUNTIFS(BDCORRECTIVA[Tall/Rep],AAIUN,BDCORRECTIVA[Nº CAMIÓN],$C16,BDCORRECTIVA[[Fecha entrada]:[Fecha entrada]],"&gt;=" &amp;$M$2,BDCORRECTIVA[[Fecha Fin]:[Fecha Fin]],"&lt;="&amp;$M$3)&amp;" "&amp;AAIUN&amp;", ")&amp;IF(COUNTIFS(BDCORRECTIVA[Tall/Rep],BOUJDUR,BDCORRECTIVA[Nº CAMIÓN],$C16,BDCORRECTIVA[[Fecha entrada]:[Fecha entrada]],"&gt;=" &amp;$M$2,BDCORRECTIVA[[Fecha Fin]:[Fecha Fin]],"&lt;="&amp;$M$3)=0,"",COUNTIFS(BDCORRECTIVA[Tall/Rep],BOUJDUR,BDCORRECTIVA[Nº CAMIÓN],$C16,BDCORRECTIVA[[Fecha entrada]:[Fecha entrada]],"&gt;=" &amp;$M$2,BDCORRECTIVA[[Fecha Fin]:[Fecha Fin]],"&lt;="&amp;$M$3)&amp;" "&amp;BOUJDUR&amp;", ")&amp;IF(COUNTIFS(BDCORRECTIVA[Tall/Rep],ATC,BDCORRECTIVA[Nº CAMIÓN],$C16,BDCORRECTIVA[[Fecha entrada]:[Fecha entrada]],"&gt;=" &amp;$M$2,BDCORRECTIVA[[Fecha Fin]:[Fecha Fin]],"&lt;="&amp;$M$3)=0,"",COUNTIFS(BDCORRECTIVA[Tall/Rep],ATC,BDCORRECTIVA[Nº CAMIÓN],$C16,BDCORRECTIVA[[Fecha entrada]:[Fecha entrada]],"&gt;=" &amp;$M$2,BDCORRECTIVA[[Fecha Fin]:[Fecha Fin]],"&lt;="&amp;$M$3)&amp;" "&amp;ATC&amp;", ")&amp;IF(COUNTIFS(BDCORRECTIVA[Tall/Rep],SMARA,BDCORRECTIVA[Nº CAMIÓN],$C16,BDCORRECTIVA[[Fecha entrada]:[Fecha entrada]],"&gt;=" &amp;$M$2,BDCORRECTIVA[[Fecha Fin]:[Fecha Fin]],"&lt;="&amp;$M$3)=0,"",COUNTIFS(BDCORRECTIVA[Tall/Rep],SMARA,BDCORRECTIVA[Nº CAMIÓN],$C16,BDCORRECTIVA[[Fecha entrada]:[Fecha entrada]],"&gt;=" &amp;$M$2,BDCORRECTIVA[[Fecha Fin]:[Fecha Fin]],"&lt;="&amp;$M$3)&amp;" "&amp;SMARA&amp;", ")&amp;IF(COUNTIFS(BDCORRECTIVA[Tall/Rep],DAJLA,BDCORRECTIVA[Nº CAMIÓN],$C16,BDCORRECTIVA[[Fecha entrada]:[Fecha entrada]],"&gt;=" &amp;$M$2,BDCORRECTIVA[[Fecha Fin]:[Fecha Fin]],"&lt;="&amp;$M$3)=0,"",COUNTIFS(BDCORRECTIVA[Tall/Rep],DAJLA,BDCORRECTIVA[Nº CAMIÓN],$C16,BDCORRECTIVA[[Fecha entrada]:[Fecha entrada]],"&gt;=" &amp;$M$2,BDCORRECTIVA[[Fecha Fin]:[Fecha Fin]],"&lt;="&amp;$M$3)&amp;" "&amp;DAJLA&amp;", ")&amp;IF(COUNTIFS(BDCORRECTIVA[Tall/Rep],TRANSPORT,BDCORRECTIVA[Nº CAMIÓN],$C16,BDCORRECTIVA[[Fecha entrada]:[Fecha entrada]],"&gt;=" &amp;$M$2,BDCORRECTIVA[[Fecha Fin]:[Fecha Fin]],"&lt;="&amp;$M$3)=0,"",COUNTIFS(BDCORRECTIVA[Tall/Rep],TRANSPORT,BDCORRECTIVA[Nº CAMIÓN],$C16,BDCORRECTIVA[[Fecha entrada]:[Fecha entrada]],"&gt;=" &amp;$M$2,BDCORRECTIVA[[Fecha Fin]:[Fecha Fin]],"&lt;="&amp;$M$3)&amp;" "&amp;TRANSPORT&amp;", ")</f>
        <v/>
      </c>
      <c r="L16" s="519" t="str">
        <f t="shared" si="0"/>
        <v/>
      </c>
      <c r="M16" s="471" t="str">
        <f>+IF(SUMIFS(BDCORRECTIVAINF[Coste TOTAL],BDCORRECTIVAINF[[Nº CAMIÓN]:[Nº CAMIÓN]],$C16,BDCORRECTIVAINF[[Fecha entrada]:[Fecha entrada]],"&gt;=" &amp;$M$2,BDCORRECTIVAINF[[Fecha Fin]:[Fecha Fin]],"&lt;="&amp;$M$3)=0,"",SUMIFS(BDCORRECTIVAINF[Coste TOTAL],BDCORRECTIVAINF[[Nº CAMIÓN]:[Nº CAMIÓN]],$C16,BDCORRECTIVAINF[[Fecha entrada]:[Fecha entrada]],"&gt;=" &amp;$M$2,BDCORRECTIVAINF[[Fecha Fin]:[Fecha Fin]],"&lt;="&amp;$M$3))</f>
        <v/>
      </c>
      <c r="N16" s="209"/>
      <c r="P16" s="49"/>
      <c r="Q16" s="44"/>
      <c r="R16" s="44"/>
      <c r="S16" s="44"/>
      <c r="T16" s="44"/>
      <c r="U16" s="44"/>
      <c r="V16" s="44"/>
      <c r="W16" s="44"/>
      <c r="AF16" s="467" t="str">
        <f>+IF(SUMIFS(BDCORRECTIVAINF[Amortiguador],BDCORRECTIVAINF[[Nº CAMIÓN]:[Nº CAMIÓN]],$C16,BDCORRECTIVAINF[[Fecha entrada]:[Fecha entrada]],"&gt;=" &amp;$M$2,BDCORRECTIVAINF[[Fecha Fin]:[Fecha Fin]],"&lt;="&amp;$M$3)=0,"",SUMIFS(BDCORRECTIVAINF[Amortiguador],BDCORRECTIVAINF[[Nº CAMIÓN]:[Nº CAMIÓN]],$C16,BDCORRECTIVAINF[[Fecha entrada]:[Fecha entrada]],"&gt;=" &amp;$M$2,BDCORRECTIVAINF[[Fecha Fin]:[Fecha Fin]],"&lt;="&amp;$M$3)&amp;" uds "&amp;BDCORRECTIVAINF[[#Headers],[Amortiguador]]&amp;", ")</f>
        <v/>
      </c>
      <c r="AG16" s="467" t="str">
        <f>+IF(SUMIFS(BDCORRECTIVAINF[Cables palanca],BDCORRECTIVAINF[[Nº CAMIÓN]:[Nº CAMIÓN]],$C16,BDCORRECTIVAINF[[Fecha entrada]:[Fecha entrada]],"&gt;=" &amp;$M$2,BDCORRECTIVAINF[[Fecha Fin]:[Fecha Fin]],"&lt;="&amp;$M$3)=0,"",SUMIFS(BDCORRECTIVAINF[Cables palanca],BDCORRECTIVAINF[[Nº CAMIÓN]:[Nº CAMIÓN]],$C16,BDCORRECTIVAINF[[Fecha entrada]:[Fecha entrada]],"&gt;=" &amp;$M$2,BDCORRECTIVAINF[[Fecha Fin]:[Fecha Fin]],"&lt;="&amp;$M$3)&amp;" uds "&amp;BDCORRECTIVAINF[[#Headers],[Cables palanca]]&amp;", ")</f>
        <v/>
      </c>
      <c r="AH16" s="467" t="str">
        <f>+IF(SUMIFS(BDCORRECTIVAINF[Casquillos],BDCORRECTIVAINF[[Nº CAMIÓN]:[Nº CAMIÓN]],$C16,BDCORRECTIVAINF[[Fecha entrada]:[Fecha entrada]],"&gt;=" &amp;$M$2,BDCORRECTIVAINF[[Fecha Fin]:[Fecha Fin]],"&lt;="&amp;$M$3)=0,"",SUMIFS(BDCORRECTIVAINF[Casquillos],BDCORRECTIVAINF[[Nº CAMIÓN]:[Nº CAMIÓN]],$C16,BDCORRECTIVAINF[[Fecha entrada]:[Fecha entrada]],"&gt;=" &amp;$M$2,BDCORRECTIVAINF[[Fecha Fin]:[Fecha Fin]],"&lt;="&amp;$M$3)&amp;" uds "&amp;BDCORRECTIVAINF[[#Headers],[Casquillos]]&amp;", ")</f>
        <v/>
      </c>
      <c r="AI16" s="467" t="str">
        <f>+IF(SUMIFS(BDCORRECTIVAINF[Esparragos],BDCORRECTIVAINF[[Nº CAMIÓN]:[Nº CAMIÓN]],$C16,BDCORRECTIVAINF[[Fecha entrada]:[Fecha entrada]],"&gt;=" &amp;$M$2,BDCORRECTIVAINF[[Fecha Fin]:[Fecha Fin]],"&lt;="&amp;$M$3)=0,"",SUMIFS(BDCORRECTIVAINF[Esparragos],BDCORRECTIVAINF[[Nº CAMIÓN]:[Nº CAMIÓN]],$C16,BDCORRECTIVAINF[[Fecha entrada]:[Fecha entrada]],"&gt;=" &amp;$M$2,BDCORRECTIVAINF[[Fecha Fin]:[Fecha Fin]],"&lt;="&amp;$M$3)&amp;" uds "&amp;BDCORRECTIVAINF[[#Headers],[Esparragos]]&amp;", ")</f>
        <v/>
      </c>
      <c r="AJ16" s="467" t="str">
        <f>+IF(SUMIFS(BDCORRECTIVAINF[Neceser palanca],BDCORRECTIVAINF[[Nº CAMIÓN]:[Nº CAMIÓN]],$C16,BDCORRECTIVAINF[[Fecha entrada]:[Fecha entrada]],"&gt;=" &amp;$M$2,BDCORRECTIVAINF[[Fecha Fin]:[Fecha Fin]],"&lt;="&amp;$M$3)=0,"",SUMIFS(BDCORRECTIVAINF[Neceser palanca],BDCORRECTIVAINF[[Nº CAMIÓN]:[Nº CAMIÓN]],$C16,BDCORRECTIVAINF[[Fecha entrada]:[Fecha entrada]],"&gt;=" &amp;$M$2,BDCORRECTIVAINF[[Fecha Fin]:[Fecha Fin]],"&lt;="&amp;$M$3)&amp;" uds "&amp;BDCORRECTIVAINF[[#Headers],[Neceser palanca]]&amp;", ")</f>
        <v/>
      </c>
      <c r="AK16" s="467" t="str">
        <f>+IF(SUMIFS(BDCORRECTIVAINF[Palanca],BDCORRECTIVAINF[[Nº CAMIÓN]:[Nº CAMIÓN]],$C16,BDCORRECTIVAINF[[Fecha entrada]:[Fecha entrada]],"&gt;=" &amp;$M$2,BDCORRECTIVAINF[[Fecha Fin]:[Fecha Fin]],"&lt;="&amp;$M$3)=0,"",SUMIFS(BDCORRECTIVAINF[Palanca],BDCORRECTIVAINF[[Nº CAMIÓN]:[Nº CAMIÓN]],$C16,BDCORRECTIVAINF[[Fecha entrada]:[Fecha entrada]],"&gt;=" &amp;$M$2,BDCORRECTIVAINF[[Fecha Fin]:[Fecha Fin]],"&lt;="&amp;$M$3)&amp;" uds "&amp;BDCORRECTIVAINF[[#Headers],[Palanca]]&amp;", ")</f>
        <v/>
      </c>
      <c r="AL16" s="467" t="str">
        <f>+IF(SUMIFS(BDCORRECTIVAINF[Travesaño],BDCORRECTIVAINF[[Nº CAMIÓN]:[Nº CAMIÓN]],$C16,BDCORRECTIVAINF[[Fecha entrada]:[Fecha entrada]],"&gt;=" &amp;$M$2,BDCORRECTIVAINF[[Fecha Fin]:[Fecha Fin]],"&lt;="&amp;$M$3)=0,"",SUMIFS(BDCORRECTIVAINF[Travesaño],BDCORRECTIVAINF[[Nº CAMIÓN]:[Nº CAMIÓN]],$C16,BDCORRECTIVAINF[[Fecha entrada]:[Fecha entrada]],"&gt;=" &amp;$M$2,BDCORRECTIVAINF[[Fecha Fin]:[Fecha Fin]],"&lt;="&amp;$M$3)&amp;" uds "&amp;BDCORRECTIVAINF[[#Headers],[Travesaño]]&amp;", ")</f>
        <v/>
      </c>
      <c r="AM16" s="467" t="str">
        <f>+IF(SUMIFS(BDCORRECTIVAINF[BALLESTA ENTERA D],BDCORRECTIVAINF[[Nº CAMIÓN]:[Nº CAMIÓN]],$C16,BDCORRECTIVAINF[[Fecha entrada]:[Fecha entrada]],"&gt;=" &amp;$M$2,BDCORRECTIVAINF[[Fecha Fin]:[Fecha Fin]],"&lt;="&amp;$M$3)=0,"",SUMIFS(BDCORRECTIVAINF[BALLESTA ENTERA D],BDCORRECTIVAINF[[Nº CAMIÓN]:[Nº CAMIÓN]],$C16,BDCORRECTIVAINF[[Fecha entrada]:[Fecha entrada]],"&gt;=" &amp;$M$2,BDCORRECTIVAINF[[Fecha Fin]:[Fecha Fin]],"&lt;="&amp;$M$3)&amp;" uds "&amp;BDCORRECTIVAINF[[#Headers],[BALLESTA ENTERA D]]&amp;", ")</f>
        <v/>
      </c>
      <c r="AN16" s="467" t="str">
        <f>+IF(SUMIFS(BDCORRECTIVAINF[HOJA MAESTRA D],BDCORRECTIVAINF[[Nº CAMIÓN]:[Nº CAMIÓN]],$C16,BDCORRECTIVAINF[[Fecha entrada]:[Fecha entrada]],"&gt;=" &amp;$M$2,BDCORRECTIVAINF[[Fecha Fin]:[Fecha Fin]],"&lt;="&amp;$M$3)=0,"",SUMIFS(BDCORRECTIVAINF[HOJA MAESTRA D],BDCORRECTIVAINF[[Nº CAMIÓN]:[Nº CAMIÓN]],$C16,BDCORRECTIVAINF[[Fecha entrada]:[Fecha entrada]],"&gt;=" &amp;$M$2,BDCORRECTIVAINF[[Fecha Fin]:[Fecha Fin]],"&lt;="&amp;$M$3)&amp;" uds "&amp;BDCORRECTIVAINF[[#Headers],[HOJA MAESTRA D]]&amp;", ")</f>
        <v/>
      </c>
      <c r="AO16" s="467" t="str">
        <f>+IF(SUMIFS(BDCORRECTIVAINF[1ª HOJA D],BDCORRECTIVAINF[[Nº CAMIÓN]:[Nº CAMIÓN]],$C16,BDCORRECTIVAINF[[Fecha entrada]:[Fecha entrada]],"&gt;=" &amp;$M$2,BDCORRECTIVAINF[[Fecha Fin]:[Fecha Fin]],"&lt;="&amp;$M$3)=0,"",SUMIFS(BDCORRECTIVAINF[1ª HOJA D],BDCORRECTIVAINF[[Nº CAMIÓN]:[Nº CAMIÓN]],$C16,BDCORRECTIVAINF[[Fecha entrada]:[Fecha entrada]],"&gt;=" &amp;$M$2,BDCORRECTIVAINF[[Fecha Fin]:[Fecha Fin]],"&lt;="&amp;$M$3)&amp;" uds "&amp;BDCORRECTIVAINF[[#Headers],[1ª HOJA D]]&amp;", ")</f>
        <v/>
      </c>
      <c r="AP16" s="467" t="str">
        <f>+IF(SUMIFS(BDCORRECTIVAINF[2ª HOJAS D],BDCORRECTIVAINF[[Nº CAMIÓN]:[Nº CAMIÓN]],$C16,BDCORRECTIVAINF[[Fecha entrada]:[Fecha entrada]],"&gt;=" &amp;$M$2,BDCORRECTIVAINF[[Fecha Fin]:[Fecha Fin]],"&lt;="&amp;$M$3)=0,"",SUMIFS(BDCORRECTIVAINF[2ª HOJAS D],BDCORRECTIVAINF[[Nº CAMIÓN]:[Nº CAMIÓN]],$C16,BDCORRECTIVAINF[[Fecha entrada]:[Fecha entrada]],"&gt;=" &amp;$M$2,BDCORRECTIVAINF[[Fecha Fin]:[Fecha Fin]],"&lt;="&amp;$M$3)&amp;" uds "&amp;BDCORRECTIVAINF[[#Headers],[2ª HOJAS D]]&amp;", ")</f>
        <v/>
      </c>
      <c r="AQ16" s="467" t="str">
        <f>+IF(SUMIFS(BDCORRECTIVAINF[3ª HOJAS D],BDCORRECTIVAINF[[Nº CAMIÓN]:[Nº CAMIÓN]],$C16,BDCORRECTIVAINF[[Fecha entrada]:[Fecha entrada]],"&gt;=" &amp;$M$2,BDCORRECTIVAINF[[Fecha Fin]:[Fecha Fin]],"&lt;="&amp;$M$3)=0,"",SUMIFS(BDCORRECTIVAINF[3ª HOJAS D],BDCORRECTIVAINF[[Nº CAMIÓN]:[Nº CAMIÓN]],$C16,BDCORRECTIVAINF[[Fecha entrada]:[Fecha entrada]],"&gt;=" &amp;$M$2,BDCORRECTIVAINF[[Fecha Fin]:[Fecha Fin]],"&lt;="&amp;$M$3)&amp;" uds "&amp;BDCORRECTIVAINF[[#Headers],[3ª HOJAS D]]&amp;", ")</f>
        <v/>
      </c>
      <c r="AR16" s="467" t="str">
        <f>+IF(SUMIFS(BDCORRECTIVAINF[4ª HOJAS D],BDCORRECTIVAINF[[Nº CAMIÓN]:[Nº CAMIÓN]],$C16,BDCORRECTIVAINF[[Fecha entrada]:[Fecha entrada]],"&gt;=" &amp;$M$2,BDCORRECTIVAINF[[Fecha Fin]:[Fecha Fin]],"&lt;="&amp;$M$3)=0,"",SUMIFS(BDCORRECTIVAINF[4ª HOJAS D],BDCORRECTIVAINF[[Nº CAMIÓN]:[Nº CAMIÓN]],$C16,BDCORRECTIVAINF[[Fecha entrada]:[Fecha entrada]],"&gt;=" &amp;$M$2,BDCORRECTIVAINF[[Fecha Fin]:[Fecha Fin]],"&lt;="&amp;$M$3)&amp;" uds "&amp;BDCORRECTIVAINF[[#Headers],[4ª HOJAS D]]&amp;", ")</f>
        <v/>
      </c>
      <c r="AS16" s="467" t="str">
        <f>+IF(SUMIFS(BDCORRECTIVAINF[5ª HOJAS D],BDCORRECTIVAINF[[Nº CAMIÓN]:[Nº CAMIÓN]],$C16,BDCORRECTIVAINF[[Fecha entrada]:[Fecha entrada]],"&gt;=" &amp;$M$2,BDCORRECTIVAINF[[Fecha Fin]:[Fecha Fin]],"&lt;="&amp;$M$3)=0,"",SUMIFS(BDCORRECTIVAINF[5ª HOJAS D],BDCORRECTIVAINF[[Nº CAMIÓN]:[Nº CAMIÓN]],$C16,BDCORRECTIVAINF[[Fecha entrada]:[Fecha entrada]],"&gt;=" &amp;$M$2,BDCORRECTIVAINF[[Fecha Fin]:[Fecha Fin]],"&lt;="&amp;$M$3)&amp;" uds "&amp;BDCORRECTIVAINF[[#Headers],[5ª HOJAS D]]&amp;", ")</f>
        <v/>
      </c>
      <c r="AT16" s="467" t="str">
        <f>+IF(SUMIFS(BDCORRECTIVAINF[BRIDA D],BDCORRECTIVAINF[[Nº CAMIÓN]:[Nº CAMIÓN]],$C16,BDCORRECTIVAINF[[Fecha entrada]:[Fecha entrada]],"&gt;=" &amp;$M$2,BDCORRECTIVAINF[[Fecha Fin]:[Fecha Fin]],"&lt;="&amp;$M$3)=0,"",SUMIFS(BDCORRECTIVAINF[BRIDA D],BDCORRECTIVAINF[[Nº CAMIÓN]:[Nº CAMIÓN]],$C16,BDCORRECTIVAINF[[Fecha entrada]:[Fecha entrada]],"&gt;=" &amp;$M$2,BDCORRECTIVAINF[[Fecha Fin]:[Fecha Fin]],"&lt;="&amp;$M$3)&amp;" uds "&amp;BDCORRECTIVAINF[[#Headers],[BRIDA D]]&amp;", ")</f>
        <v/>
      </c>
      <c r="AU16" s="467" t="str">
        <f>+IF(SUMIFS(BDCORRECTIVAINF[BULÓN D],BDCORRECTIVAINF[[Nº CAMIÓN]:[Nº CAMIÓN]],$C16,BDCORRECTIVAINF[[Fecha entrada]:[Fecha entrada]],"&gt;=" &amp;$M$2,BDCORRECTIVAINF[[Fecha Fin]:[Fecha Fin]],"&lt;="&amp;$M$3)=0,"",SUMIFS(BDCORRECTIVAINF[BULÓN D],BDCORRECTIVAINF[[Nº CAMIÓN]:[Nº CAMIÓN]],$C16,BDCORRECTIVAINF[[Fecha entrada]:[Fecha entrada]],"&gt;=" &amp;$M$2,BDCORRECTIVAINF[[Fecha Fin]:[Fecha Fin]],"&lt;="&amp;$M$3)&amp;" uds "&amp;BDCORRECTIVAINF[[#Headers],[BULÓN D]]&amp;", ")</f>
        <v/>
      </c>
      <c r="AV16" s="467" t="str">
        <f>+IF(SUMIFS(BDCORRECTIVAINF[GEMELA D],BDCORRECTIVAINF[[Nº CAMIÓN]:[Nº CAMIÓN]],$C16,BDCORRECTIVAINF[[Fecha entrada]:[Fecha entrada]],"&gt;=" &amp;$M$2,BDCORRECTIVAINF[[Fecha Fin]:[Fecha Fin]],"&lt;="&amp;$M$3)=0,"",SUMIFS(BDCORRECTIVAINF[GEMELA D],BDCORRECTIVAINF[[Nº CAMIÓN]:[Nº CAMIÓN]],$C16,BDCORRECTIVAINF[[Fecha entrada]:[Fecha entrada]],"&gt;=" &amp;$M$2,BDCORRECTIVAINF[[Fecha Fin]:[Fecha Fin]],"&lt;="&amp;$M$3)&amp;" uds "&amp;BDCORRECTIVAINF[[#Headers],[GEMELA D]]&amp;", ")</f>
        <v/>
      </c>
      <c r="AW16" s="467" t="str">
        <f>+IF(SUMIFS(BDCORRECTIVAINF[BALLESTA ENTERA T],BDCORRECTIVAINF[[Nº CAMIÓN]:[Nº CAMIÓN]],$C16,BDCORRECTIVAINF[[Fecha entrada]:[Fecha entrada]],"&gt;=" &amp;$M$2,BDCORRECTIVAINF[[Fecha Fin]:[Fecha Fin]],"&lt;="&amp;$M$3)=0,"",SUMIFS(BDCORRECTIVAINF[BALLESTA ENTERA T],BDCORRECTIVAINF[[Nº CAMIÓN]:[Nº CAMIÓN]],$C16,BDCORRECTIVAINF[[Fecha entrada]:[Fecha entrada]],"&gt;=" &amp;$M$2,BDCORRECTIVAINF[[Fecha Fin]:[Fecha Fin]],"&lt;="&amp;$M$3)&amp;" uds "&amp;BDCORRECTIVAINF[[#Headers],[BALLESTA ENTERA T]]&amp;", ")</f>
        <v/>
      </c>
      <c r="AX16" s="467" t="str">
        <f>+IF(SUMIFS(BDCORRECTIVAINF[HOJA MAESTRA T],BDCORRECTIVAINF[[Nº CAMIÓN]:[Nº CAMIÓN]],$C16,BDCORRECTIVAINF[[Fecha entrada]:[Fecha entrada]],"&gt;=" &amp;$M$2,BDCORRECTIVAINF[[Fecha Fin]:[Fecha Fin]],"&lt;="&amp;$M$3)=0,"",SUMIFS(BDCORRECTIVAINF[HOJA MAESTRA T],BDCORRECTIVAINF[[Nº CAMIÓN]:[Nº CAMIÓN]],$C16,BDCORRECTIVAINF[[Fecha entrada]:[Fecha entrada]],"&gt;=" &amp;$M$2,BDCORRECTIVAINF[[Fecha Fin]:[Fecha Fin]],"&lt;="&amp;$M$3)&amp;" uds "&amp;BDCORRECTIVAINF[[#Headers],[HOJA MAESTRA T]]&amp;", ")</f>
        <v/>
      </c>
      <c r="AY16" s="467" t="str">
        <f>+IF(SUMIFS(BDCORRECTIVAINF[1ª HOJA T],BDCORRECTIVAINF[[Nº CAMIÓN]:[Nº CAMIÓN]],$C16,BDCORRECTIVAINF[[Fecha entrada]:[Fecha entrada]],"&gt;=" &amp;$M$2,BDCORRECTIVAINF[[Fecha Fin]:[Fecha Fin]],"&lt;="&amp;$M$3)=0,"",SUMIFS(BDCORRECTIVAINF[1ª HOJA T],BDCORRECTIVAINF[[Nº CAMIÓN]:[Nº CAMIÓN]],$C16,BDCORRECTIVAINF[[Fecha entrada]:[Fecha entrada]],"&gt;=" &amp;$M$2,BDCORRECTIVAINF[[Fecha Fin]:[Fecha Fin]],"&lt;="&amp;$M$3)&amp;" uds "&amp;BDCORRECTIVAINF[[#Headers],[1ª HOJA T]]&amp;", ")</f>
        <v/>
      </c>
      <c r="AZ16" s="467" t="str">
        <f>+IF(SUMIFS(BDCORRECTIVAINF[2ª HOJAS T],BDCORRECTIVAINF[[Nº CAMIÓN]:[Nº CAMIÓN]],$C16,BDCORRECTIVAINF[[Fecha entrada]:[Fecha entrada]],"&gt;=" &amp;$M$2,BDCORRECTIVAINF[[Fecha Fin]:[Fecha Fin]],"&lt;="&amp;$M$3)=0,"",SUMIFS(BDCORRECTIVAINF[2ª HOJAS T],BDCORRECTIVAINF[[Nº CAMIÓN]:[Nº CAMIÓN]],$C16,BDCORRECTIVAINF[[Fecha entrada]:[Fecha entrada]],"&gt;=" &amp;$M$2,BDCORRECTIVAINF[[Fecha Fin]:[Fecha Fin]],"&lt;="&amp;$M$3)&amp;" uds "&amp;BDCORRECTIVAINF[[#Headers],[2ª HOJAS T]]&amp;", ")</f>
        <v/>
      </c>
      <c r="BA16" s="467" t="str">
        <f>+IF(SUMIFS(BDCORRECTIVAINF[3ª HOJAS T],BDCORRECTIVAINF[[Nº CAMIÓN]:[Nº CAMIÓN]],$C16,BDCORRECTIVAINF[[Fecha entrada]:[Fecha entrada]],"&gt;=" &amp;$M$2,BDCORRECTIVAINF[[Fecha Fin]:[Fecha Fin]],"&lt;="&amp;$M$3)=0,"",SUMIFS(BDCORRECTIVAINF[3ª HOJAS T],BDCORRECTIVAINF[[Nº CAMIÓN]:[Nº CAMIÓN]],$C16,BDCORRECTIVAINF[[Fecha entrada]:[Fecha entrada]],"&gt;=" &amp;$M$2,BDCORRECTIVAINF[[Fecha Fin]:[Fecha Fin]],"&lt;="&amp;$M$3)&amp;" uds "&amp;BDCORRECTIVAINF[[#Headers],[3ª HOJAS T]]&amp;", ")</f>
        <v/>
      </c>
      <c r="BB16" s="467" t="str">
        <f>+IF(SUMIFS(BDCORRECTIVAINF[4ª HOJAS T],BDCORRECTIVAINF[[Nº CAMIÓN]:[Nº CAMIÓN]],$C16,BDCORRECTIVAINF[[Fecha entrada]:[Fecha entrada]],"&gt;=" &amp;$M$2,BDCORRECTIVAINF[[Fecha Fin]:[Fecha Fin]],"&lt;="&amp;$M$3)=0,"",SUMIFS(BDCORRECTIVAINF[4ª HOJAS T],BDCORRECTIVAINF[[Nº CAMIÓN]:[Nº CAMIÓN]],$C16,BDCORRECTIVAINF[[Fecha entrada]:[Fecha entrada]],"&gt;=" &amp;$M$2,BDCORRECTIVAINF[[Fecha Fin]:[Fecha Fin]],"&lt;="&amp;$M$3)&amp;" uds "&amp;BDCORRECTIVAINF[[#Headers],[4ª HOJAS T]]&amp;", ")</f>
        <v/>
      </c>
      <c r="BC16" s="467" t="str">
        <f>+IF(SUMIFS(BDCORRECTIVAINF[5ª HOJAS T],BDCORRECTIVAINF[[Nº CAMIÓN]:[Nº CAMIÓN]],$C16,BDCORRECTIVAINF[[Fecha entrada]:[Fecha entrada]],"&gt;=" &amp;$M$2,BDCORRECTIVAINF[[Fecha Fin]:[Fecha Fin]],"&lt;="&amp;$M$3)=0,"",SUMIFS(BDCORRECTIVAINF[5ª HOJAS T],BDCORRECTIVAINF[[Nº CAMIÓN]:[Nº CAMIÓN]],$C16,BDCORRECTIVAINF[[Fecha entrada]:[Fecha entrada]],"&gt;=" &amp;$M$2,BDCORRECTIVAINF[[Fecha Fin]:[Fecha Fin]],"&lt;="&amp;$M$3)&amp;" uds "&amp;BDCORRECTIVAINF[[#Headers],[5ª HOJAS T]]&amp;", ")</f>
        <v/>
      </c>
      <c r="BD16" s="467" t="str">
        <f>+IF(SUMIFS(BDCORRECTIVAINF[BRIDA T],BDCORRECTIVAINF[[Nº CAMIÓN]:[Nº CAMIÓN]],$C16,BDCORRECTIVAINF[[Fecha entrada]:[Fecha entrada]],"&gt;=" &amp;$M$2,BDCORRECTIVAINF[[Fecha Fin]:[Fecha Fin]],"&lt;="&amp;$M$3)=0,"",SUMIFS(BDCORRECTIVAINF[BRIDA T],BDCORRECTIVAINF[[Nº CAMIÓN]:[Nº CAMIÓN]],$C16,BDCORRECTIVAINF[[Fecha entrada]:[Fecha entrada]],"&gt;=" &amp;$M$2,BDCORRECTIVAINF[[Fecha Fin]:[Fecha Fin]],"&lt;="&amp;$M$3)&amp;" uds "&amp;BDCORRECTIVAINF[[#Headers],[BRIDA T]]&amp;", ")</f>
        <v/>
      </c>
      <c r="BE16" s="467" t="str">
        <f>+IF(SUMIFS(BDCORRECTIVAINF[BULÓN T],BDCORRECTIVAINF[[Nº CAMIÓN]:[Nº CAMIÓN]],$C16,BDCORRECTIVAINF[[Fecha entrada]:[Fecha entrada]],"&gt;=" &amp;$M$2,BDCORRECTIVAINF[[Fecha Fin]:[Fecha Fin]],"&lt;="&amp;$M$3)=0,"",SUMIFS(BDCORRECTIVAINF[BULÓN T],BDCORRECTIVAINF[[Nº CAMIÓN]:[Nº CAMIÓN]],$C16,BDCORRECTIVAINF[[Fecha entrada]:[Fecha entrada]],"&gt;=" &amp;$M$2,BDCORRECTIVAINF[[Fecha Fin]:[Fecha Fin]],"&lt;="&amp;$M$3)&amp;" uds "&amp;BDCORRECTIVAINF[[#Headers],[BULÓN T]]&amp;", ")</f>
        <v/>
      </c>
      <c r="BF16" s="467" t="str">
        <f>+IF(SUMIFS(BDCORRECTIVAINF[GEMELA T],BDCORRECTIVAINF[[Nº CAMIÓN]:[Nº CAMIÓN]],$C16,BDCORRECTIVAINF[[Fecha entrada]:[Fecha entrada]],"&gt;=" &amp;$M$2,BDCORRECTIVAINF[[Fecha Fin]:[Fecha Fin]],"&lt;="&amp;$M$3)=0,"",SUMIFS(BDCORRECTIVAINF[GEMELA T],BDCORRECTIVAINF[[Nº CAMIÓN]:[Nº CAMIÓN]],$C16,BDCORRECTIVAINF[[Fecha entrada]:[Fecha entrada]],"&gt;=" &amp;$M$2,BDCORRECTIVAINF[[Fecha Fin]:[Fecha Fin]],"&lt;="&amp;$M$3)&amp;" uds "&amp;BDCORRECTIVAINF[[#Headers],[GEMELA T]]&amp;", ")</f>
        <v/>
      </c>
      <c r="BG16" s="467" t="str">
        <f>+IF(SUMIFS(BDCORRECTIVAINF[CÁMARA 12R20],BDCORRECTIVAINF[[Nº CAMIÓN]:[Nº CAMIÓN]],$C16,BDCORRECTIVAINF[[Fecha entrada]:[Fecha entrada]],"&gt;=" &amp;$M$2,BDCORRECTIVAINF[[Fecha Fin]:[Fecha Fin]],"&lt;="&amp;$M$3)=0,"",SUMIFS(BDCORRECTIVAINF[CÁMARA 12R20],BDCORRECTIVAINF[[Nº CAMIÓN]:[Nº CAMIÓN]],$C16,BDCORRECTIVAINF[[Fecha entrada]:[Fecha entrada]],"&gt;=" &amp;$M$2,BDCORRECTIVAINF[[Fecha Fin]:[Fecha Fin]],"&lt;="&amp;$M$3)&amp;" uds "&amp;BDCORRECTIVAINF[[#Headers],[CÁMARA 12R20]]&amp;", ")</f>
        <v/>
      </c>
      <c r="BH16" s="467" t="str">
        <f>+IF(SUMIFS(BDCORRECTIVAINF[CÁMARA 12R24],BDCORRECTIVAINF[[Nº CAMIÓN]:[Nº CAMIÓN]],$C16,BDCORRECTIVAINF[[Fecha entrada]:[Fecha entrada]],"&gt;=" &amp;$M$2,BDCORRECTIVAINF[[Fecha Fin]:[Fecha Fin]],"&lt;="&amp;$M$3)=0,"",SUMIFS(BDCORRECTIVAINF[CÁMARA 12R24],BDCORRECTIVAINF[[Nº CAMIÓN]:[Nº CAMIÓN]],$C16,BDCORRECTIVAINF[[Fecha entrada]:[Fecha entrada]],"&gt;=" &amp;$M$2,BDCORRECTIVAINF[[Fecha Fin]:[Fecha Fin]],"&lt;="&amp;$M$3)&amp;" uds "&amp;BDCORRECTIVAINF[[#Headers],[CÁMARA 12R24]]&amp;", ")</f>
        <v/>
      </c>
      <c r="BI16" s="467" t="str">
        <f>+IF(SUMIFS(BDCORRECTIVAINF[NEUMÁTICO 12R20],BDCORRECTIVAINF[[Nº CAMIÓN]:[Nº CAMIÓN]],$C16,BDCORRECTIVAINF[[Fecha entrada]:[Fecha entrada]],"&gt;=" &amp;$M$2,BDCORRECTIVAINF[[Fecha Fin]:[Fecha Fin]],"&lt;="&amp;$M$3)=0,"",SUMIFS(BDCORRECTIVAINF[NEUMÁTICO 12R20],BDCORRECTIVAINF[[Nº CAMIÓN]:[Nº CAMIÓN]],$C16,BDCORRECTIVAINF[[Fecha entrada]:[Fecha entrada]],"&gt;=" &amp;$M$2,BDCORRECTIVAINF[[Fecha Fin]:[Fecha Fin]],"&lt;="&amp;$M$3)&amp;" uds "&amp;BDCORRECTIVAINF[[#Headers],[NEUMÁTICO 12R20]]&amp;", ")</f>
        <v/>
      </c>
      <c r="BJ16" s="467" t="str">
        <f>+IF(SUMIFS(BDCORRECTIVAINF[NEUMÁTICO 13/80 R22,5],BDCORRECTIVAINF[[Nº CAMIÓN]:[Nº CAMIÓN]],$C16,BDCORRECTIVAINF[[Fecha entrada]:[Fecha entrada]],"&gt;=" &amp;$M$2,BDCORRECTIVAINF[[Fecha Fin]:[Fecha Fin]],"&lt;="&amp;$M$3)=0,"",SUMIFS(BDCORRECTIVAINF[NEUMÁTICO 13/80 R22,5],BDCORRECTIVAINF[[Nº CAMIÓN]:[Nº CAMIÓN]],$C16,BDCORRECTIVAINF[[Fecha entrada]:[Fecha entrada]],"&gt;=" &amp;$M$2,BDCORRECTIVAINF[[Fecha Fin]:[Fecha Fin]],"&lt;="&amp;$M$3)&amp;" uds "&amp;BDCORRECTIVAINF[[#Headers],[NEUMÁTICO 13/80 R22,5]]&amp;", ")</f>
        <v/>
      </c>
      <c r="BK16" s="467" t="str">
        <f>+IF(SUMIFS(BDCORRECTIVAINF[[NEUMÁTICO 12R24 ]],BDCORRECTIVAINF[[Nº CAMIÓN]:[Nº CAMIÓN]],$C16,BDCORRECTIVAINF[[Fecha entrada]:[Fecha entrada]],"&gt;=" &amp;$M$2,BDCORRECTIVAINF[[Fecha Fin]:[Fecha Fin]],"&lt;="&amp;$M$3)=0,"",SUMIFS(BDCORRECTIVAINF[[NEUMÁTICO 12R24 ]],BDCORRECTIVAINF[[Nº CAMIÓN]:[Nº CAMIÓN]],$C16,BDCORRECTIVAINF[[Fecha entrada]:[Fecha entrada]],"&gt;=" &amp;$M$2,BDCORRECTIVAINF[[Fecha Fin]:[Fecha Fin]],"&lt;="&amp;$M$3)&amp;" uds "&amp;BDCORRECTIVAINF[[#Headers],[NEUMÁTICO 12R24 ]]&amp;", ")</f>
        <v/>
      </c>
      <c r="BL16" s="467" t="str">
        <f>+IF(SUMIFS(BDCORRECTIVAINF[NEUMÁTICO 295/80 R22,5],BDCORRECTIVAINF[[Nº CAMIÓN]:[Nº CAMIÓN]],$C16,BDCORRECTIVAINF[[Fecha entrada]:[Fecha entrada]],"&gt;=" &amp;$M$2,BDCORRECTIVAINF[[Fecha Fin]:[Fecha Fin]],"&lt;="&amp;$M$3)=0,"",SUMIFS(BDCORRECTIVAINF[NEUMÁTICO 295/80 R22,5],BDCORRECTIVAINF[[Nº CAMIÓN]:[Nº CAMIÓN]],$C16,BDCORRECTIVAINF[[Fecha entrada]:[Fecha entrada]],"&gt;=" &amp;$M$2,BDCORRECTIVAINF[[Fecha Fin]:[Fecha Fin]],"&lt;="&amp;$M$3)&amp;" uds "&amp;BDCORRECTIVAINF[[#Headers],[NEUMÁTICO 295/80 R22,5]]&amp;", ")</f>
        <v/>
      </c>
      <c r="BM16" s="467" t="str">
        <f>+IF(SUMIFS(BDCORRECTIVAINF[NEUMÁTICO 315/80R22.5],BDCORRECTIVAINF[[Nº CAMIÓN]:[Nº CAMIÓN]],$C16,BDCORRECTIVAINF[[Fecha entrada]:[Fecha entrada]],"&gt;=" &amp;$M$2,BDCORRECTIVAINF[[Fecha Fin]:[Fecha Fin]],"&lt;="&amp;$M$3)=0,"",SUMIFS(BDCORRECTIVAINF[NEUMÁTICO 315/80R22.5],BDCORRECTIVAINF[[Nº CAMIÓN]:[Nº CAMIÓN]],$C16,BDCORRECTIVAINF[[Fecha entrada]:[Fecha entrada]],"&gt;=" &amp;$M$2,BDCORRECTIVAINF[[Fecha Fin]:[Fecha Fin]],"&lt;="&amp;$M$3)&amp;" uds "&amp;BDCORRECTIVAINF[[#Headers],[NEUMÁTICO 315/80R22.5]]&amp;", ")</f>
        <v/>
      </c>
      <c r="BN16" s="467" t="str">
        <f>+IF(SUMIFS(BDCORRECTIVAINF[NEUMÁTICO 7.5R16 CON CAMARA  ],BDCORRECTIVAINF[[Nº CAMIÓN]:[Nº CAMIÓN]],$C16,BDCORRECTIVAINF[[Fecha entrada]:[Fecha entrada]],"&gt;=" &amp;$M$2,BDCORRECTIVAINF[[Fecha Fin]:[Fecha Fin]],"&lt;="&amp;$M$3)=0,"",SUMIFS(BDCORRECTIVAINF[NEUMÁTICO 7.5R16 CON CAMARA  ],BDCORRECTIVAINF[[Nº CAMIÓN]:[Nº CAMIÓN]],$C16,BDCORRECTIVAINF[[Fecha entrada]:[Fecha entrada]],"&gt;=" &amp;$M$2,BDCORRECTIVAINF[[Fecha Fin]:[Fecha Fin]],"&lt;="&amp;$M$3)&amp;" uds "&amp;BDCORRECTIVAINF[[#Headers],[NEUMÁTICO 7.5R16 CON CAMARA  ]]&amp;", ")</f>
        <v/>
      </c>
      <c r="BO16" s="467" t="str">
        <f>+IF(SUMIFS(BDCORRECTIVAINF[Parche],BDCORRECTIVAINF[[Nº CAMIÓN]:[Nº CAMIÓN]],$C16,BDCORRECTIVAINF[[Fecha entrada]:[Fecha entrada]],"&gt;=" &amp;$M$2,BDCORRECTIVAINF[[Fecha Fin]:[Fecha Fin]],"&lt;="&amp;$M$3)=0,"",SUMIFS(BDCORRECTIVAINF[Parche],BDCORRECTIVAINF[[Nº CAMIÓN]:[Nº CAMIÓN]],$C16,BDCORRECTIVAINF[[Fecha entrada]:[Fecha entrada]],"&gt;=" &amp;$M$2,BDCORRECTIVAINF[[Fecha Fin]:[Fecha Fin]],"&lt;="&amp;$M$3)&amp;" uds "&amp;BDCORRECTIVAINF[[#Headers],[Parche]]&amp;", ")</f>
        <v/>
      </c>
      <c r="BP16" s="467" t="str">
        <f>+IF(SUMIFS(BDCORRECTIVAINF[Pasta],BDCORRECTIVAINF[[Nº CAMIÓN]:[Nº CAMIÓN]],$C16,BDCORRECTIVAINF[[Fecha entrada]:[Fecha entrada]],"&gt;=" &amp;$M$2,BDCORRECTIVAINF[[Fecha Fin]:[Fecha Fin]],"&lt;="&amp;$M$3)=0,"",SUMIFS(BDCORRECTIVAINF[Pasta],BDCORRECTIVAINF[[Nº CAMIÓN]:[Nº CAMIÓN]],$C16,BDCORRECTIVAINF[[Fecha entrada]:[Fecha entrada]],"&gt;=" &amp;$M$2,BDCORRECTIVAINF[[Fecha Fin]:[Fecha Fin]],"&lt;="&amp;$M$3)&amp;" uds "&amp;BDCORRECTIVAINF[[#Headers],[Pasta]]&amp;", ")</f>
        <v/>
      </c>
      <c r="BQ16" s="467" t="str">
        <f>+IF(SUMIFS(BDCORRECTIVAINF[BATERIA 12V 100AH],BDCORRECTIVAINF[[Nº CAMIÓN]:[Nº CAMIÓN]],$C16,BDCORRECTIVAINF[[Fecha entrada]:[Fecha entrada]],"&gt;=" &amp;$M$2,BDCORRECTIVAINF[[Fecha Fin]:[Fecha Fin]],"&lt;="&amp;$M$3)=0,"",SUMIFS(BDCORRECTIVAINF[BATERIA 12V 100AH],BDCORRECTIVAINF[[Nº CAMIÓN]:[Nº CAMIÓN]],$C16,BDCORRECTIVAINF[[Fecha entrada]:[Fecha entrada]],"&gt;=" &amp;$M$2,BDCORRECTIVAINF[[Fecha Fin]:[Fecha Fin]],"&lt;="&amp;$M$3)&amp;" uds "&amp;BDCORRECTIVAINF[[#Headers],[BATERIA 12V 100AH]]&amp;", ")</f>
        <v/>
      </c>
      <c r="BR16" s="467" t="str">
        <f>+IF(SUMIFS(BDCORRECTIVAINF[BATERIA 12V 120AH],BDCORRECTIVAINF[[Nº CAMIÓN]:[Nº CAMIÓN]],$C16,BDCORRECTIVAINF[[Fecha entrada]:[Fecha entrada]],"&gt;=" &amp;$M$2,BDCORRECTIVAINF[[Fecha Fin]:[Fecha Fin]],"&lt;="&amp;$M$3)=0,"",SUMIFS(BDCORRECTIVAINF[BATERIA 12V 120AH],BDCORRECTIVAINF[[Nº CAMIÓN]:[Nº CAMIÓN]],$C16,BDCORRECTIVAINF[[Fecha entrada]:[Fecha entrada]],"&gt;=" &amp;$M$2,BDCORRECTIVAINF[[Fecha Fin]:[Fecha Fin]],"&lt;="&amp;$M$3)&amp;" uds "&amp;BDCORRECTIVAINF[[#Headers],[BATERIA 12V 120AH]]&amp;", ")</f>
        <v/>
      </c>
      <c r="BS16" s="467" t="str">
        <f>+IF(SUMIFS(BDCORRECTIVAINF[[BATERIA 12V 70AH ]],BDCORRECTIVAINF[[Nº CAMIÓN]:[Nº CAMIÓN]],$C16,BDCORRECTIVAINF[[Fecha entrada]:[Fecha entrada]],"&gt;=" &amp;$M$2,BDCORRECTIVAINF[[Fecha Fin]:[Fecha Fin]],"&lt;="&amp;$M$3)=0,"",SUMIFS(BDCORRECTIVAINF[[BATERIA 12V 70AH ]],BDCORRECTIVAINF[[Nº CAMIÓN]:[Nº CAMIÓN]],$C16,BDCORRECTIVAINF[[Fecha entrada]:[Fecha entrada]],"&gt;=" &amp;$M$2,BDCORRECTIVAINF[[Fecha Fin]:[Fecha Fin]],"&lt;="&amp;$M$3)&amp;" uds "&amp;BDCORRECTIVAINF[[#Headers],[BATERIA 12V 70AH ]]&amp;", ")</f>
        <v/>
      </c>
      <c r="BT16" s="467" t="str">
        <f>+IF(SUMIFS(BDCORRECTIVAINF[[BATERIA 12V 77AH ]],BDCORRECTIVAINF[[Nº CAMIÓN]:[Nº CAMIÓN]],$C16,BDCORRECTIVAINF[[Fecha entrada]:[Fecha entrada]],"&gt;=" &amp;$M$2,BDCORRECTIVAINF[[Fecha Fin]:[Fecha Fin]],"&lt;="&amp;$M$3)=0,"",SUMIFS(BDCORRECTIVAINF[[BATERIA 12V 77AH ]],BDCORRECTIVAINF[[Nº CAMIÓN]:[Nº CAMIÓN]],$C16,BDCORRECTIVAINF[[Fecha entrada]:[Fecha entrada]],"&gt;=" &amp;$M$2,BDCORRECTIVAINF[[Fecha Fin]:[Fecha Fin]],"&lt;="&amp;$M$3)&amp;" uds "&amp;BDCORRECTIVAINF[[#Headers],[BATERIA 12V 77AH ]]&amp;", ")</f>
        <v/>
      </c>
      <c r="BU16" s="467" t="str">
        <f>+IF(SUMIFS(BDCORRECTIVAINF[Manguera amarilla 60D],BDCORRECTIVAINF[[Nº CAMIÓN]:[Nº CAMIÓN]],$C16,BDCORRECTIVAINF[[Fecha entrada]:[Fecha entrada]],"&gt;=" &amp;$M$2,BDCORRECTIVAINF[[Fecha Fin]:[Fecha Fin]],"&lt;="&amp;$M$3)=0,"",SUMIFS(BDCORRECTIVAINF[Manguera amarilla 60D],BDCORRECTIVAINF[[Nº CAMIÓN]:[Nº CAMIÓN]],$C16,BDCORRECTIVAINF[[Fecha entrada]:[Fecha entrada]],"&gt;=" &amp;$M$2,BDCORRECTIVAINF[[Fecha Fin]:[Fecha Fin]],"&lt;="&amp;$M$3)&amp;" m "&amp;BDCORRECTIVAINF[[#Headers],[Manguera amarilla 60D]]&amp;", ")</f>
        <v/>
      </c>
      <c r="BV16" s="467" t="str">
        <f>+IF(SUMIFS(BDCORRECTIVAINF[Manguera amarilla 80D],BDCORRECTIVAINF[[Nº CAMIÓN]:[Nº CAMIÓN]],$C16,BDCORRECTIVAINF[[Fecha entrada]:[Fecha entrada]],"&gt;=" &amp;$M$2,BDCORRECTIVAINF[[Fecha Fin]:[Fecha Fin]],"&lt;="&amp;$M$3)=0,"",SUMIFS(BDCORRECTIVAINF[Manguera amarilla 80D],BDCORRECTIVAINF[[Nº CAMIÓN]:[Nº CAMIÓN]],$C16,BDCORRECTIVAINF[[Fecha entrada]:[Fecha entrada]],"&gt;=" &amp;$M$2,BDCORRECTIVAINF[[Fecha Fin]:[Fecha Fin]],"&lt;="&amp;$M$3)&amp;" m "&amp;BDCORRECTIVAINF[[#Headers],[Manguera amarilla 80D]]&amp;", ")</f>
        <v/>
      </c>
      <c r="BW16" s="467" t="str">
        <f>+IF(SUMIFS(BDCORRECTIVAINF[Manguera azul 60D],BDCORRECTIVAINF[[Nº CAMIÓN]:[Nº CAMIÓN]],$C16,BDCORRECTIVAINF[[Fecha entrada]:[Fecha entrada]],"&gt;=" &amp;$M$2,BDCORRECTIVAINF[[Fecha Fin]:[Fecha Fin]],"&lt;="&amp;$M$3)=0,"",SUMIFS(BDCORRECTIVAINF[Manguera azul 60D],BDCORRECTIVAINF[[Nº CAMIÓN]:[Nº CAMIÓN]],$C16,BDCORRECTIVAINF[[Fecha entrada]:[Fecha entrada]],"&gt;=" &amp;$M$2,BDCORRECTIVAINF[[Fecha Fin]:[Fecha Fin]],"&lt;="&amp;$M$3)&amp;" m "&amp;BDCORRECTIVAINF[[#Headers],[Manguera azul 60D]]&amp;", ")</f>
        <v/>
      </c>
      <c r="BX16" s="467" t="str">
        <f>+IF(SUMIFS(BDCORRECTIVAINF[Manguera azul 80D],BDCORRECTIVAINF[[Nº CAMIÓN]:[Nº CAMIÓN]],$C16,BDCORRECTIVAINF[[Fecha entrada]:[Fecha entrada]],"&gt;=" &amp;$M$2,BDCORRECTIVAINF[[Fecha Fin]:[Fecha Fin]],"&lt;="&amp;$M$3)=0,"",SUMIFS(BDCORRECTIVAINF[Manguera azul 80D],BDCORRECTIVAINF[[Nº CAMIÓN]:[Nº CAMIÓN]],$C16,BDCORRECTIVAINF[[Fecha entrada]:[Fecha entrada]],"&gt;=" &amp;$M$2,BDCORRECTIVAINF[[Fecha Fin]:[Fecha Fin]],"&lt;="&amp;$M$3)&amp;" m "&amp;BDCORRECTIVAINF[[#Headers],[Manguera azul 80D]]&amp;", ")</f>
        <v/>
      </c>
      <c r="BY16" s="467" t="str">
        <f>+IF(SUMIFS(BDCORRECTIVAINF[Bomba Embrague],BDCORRECTIVAINF[[Nº CAMIÓN]:[Nº CAMIÓN]],$C16,BDCORRECTIVAINF[[Fecha entrada]:[Fecha entrada]],"&gt;=" &amp;$M$2,BDCORRECTIVAINF[[Fecha Fin]:[Fecha Fin]],"&lt;="&amp;$M$3)=0,"",SUMIFS(BDCORRECTIVAINF[Bomba Embrague],BDCORRECTIVAINF[[Nº CAMIÓN]:[Nº CAMIÓN]],$C16,BDCORRECTIVAINF[[Fecha entrada]:[Fecha entrada]],"&gt;=" &amp;$M$2,BDCORRECTIVAINF[[Fecha Fin]:[Fecha Fin]],"&lt;="&amp;$M$3)&amp;" uds "&amp;BDCORRECTIVAINF[[#Headers],[Bomba Embrague]]&amp;", ")</f>
        <v/>
      </c>
      <c r="BZ16" s="467" t="str">
        <f>+IF(SUMIFS(BDCORRECTIVAINF[Compresor],BDCORRECTIVAINF[[Nº CAMIÓN]:[Nº CAMIÓN]],$C16,BDCORRECTIVAINF[[Fecha entrada]:[Fecha entrada]],"&gt;=" &amp;$M$2,BDCORRECTIVAINF[[Fecha Fin]:[Fecha Fin]],"&lt;="&amp;$M$3)=0,"",SUMIFS(BDCORRECTIVAINF[Compresor],BDCORRECTIVAINF[[Nº CAMIÓN]:[Nº CAMIÓN]],$C16,BDCORRECTIVAINF[[Fecha entrada]:[Fecha entrada]],"&gt;=" &amp;$M$2,BDCORRECTIVAINF[[Fecha Fin]:[Fecha Fin]],"&lt;="&amp;$M$3)&amp;" uds "&amp;BDCORRECTIVAINF[[#Headers],[Compresor]]&amp;", ")</f>
        <v/>
      </c>
      <c r="CA16" s="467" t="str">
        <f>+IF(SUMIFS(BDCORRECTIVAINF[Disco Embrague],BDCORRECTIVAINF[[Nº CAMIÓN]:[Nº CAMIÓN]],$C16,BDCORRECTIVAINF[[Fecha entrada]:[Fecha entrada]],"&gt;=" &amp;$M$2,BDCORRECTIVAINF[[Fecha Fin]:[Fecha Fin]],"&lt;="&amp;$M$3)=0,"",SUMIFS(BDCORRECTIVAINF[Disco Embrague],BDCORRECTIVAINF[[Nº CAMIÓN]:[Nº CAMIÓN]],$C16,BDCORRECTIVAINF[[Fecha entrada]:[Fecha entrada]],"&gt;=" &amp;$M$2,BDCORRECTIVAINF[[Fecha Fin]:[Fecha Fin]],"&lt;="&amp;$M$3)&amp;" uds "&amp;BDCORRECTIVAINF[[#Headers],[Disco Embrague]]&amp;", ")</f>
        <v/>
      </c>
      <c r="CB16" s="467" t="str">
        <f>+IF(SUMIFS(BDCORRECTIVAINF[Empalme],BDCORRECTIVAINF[[Nº CAMIÓN]:[Nº CAMIÓN]],$C16,BDCORRECTIVAINF[[Fecha entrada]:[Fecha entrada]],"&gt;=" &amp;$M$2,BDCORRECTIVAINF[[Fecha Fin]:[Fecha Fin]],"&lt;="&amp;$M$3)=0,"",SUMIFS(BDCORRECTIVAINF[Empalme],BDCORRECTIVAINF[[Nº CAMIÓN]:[Nº CAMIÓN]],$C16,BDCORRECTIVAINF[[Fecha entrada]:[Fecha entrada]],"&gt;=" &amp;$M$2,BDCORRECTIVAINF[[Fecha Fin]:[Fecha Fin]],"&lt;="&amp;$M$3)&amp;" uds "&amp;BDCORRECTIVAINF[[#Headers],[Empalme]]&amp;", ")</f>
        <v/>
      </c>
      <c r="CC16" s="467" t="str">
        <f>+IF(SUMIFS(BDCORRECTIVAINF[Filtro Secador],BDCORRECTIVAINF[[Nº CAMIÓN]:[Nº CAMIÓN]],$C16,BDCORRECTIVAINF[[Fecha entrada]:[Fecha entrada]],"&gt;=" &amp;$M$2,BDCORRECTIVAINF[[Fecha Fin]:[Fecha Fin]],"&lt;="&amp;$M$3)=0,"",SUMIFS(BDCORRECTIVAINF[Filtro Secador],BDCORRECTIVAINF[[Nº CAMIÓN]:[Nº CAMIÓN]],$C16,BDCORRECTIVAINF[[Fecha entrada]:[Fecha entrada]],"&gt;=" &amp;$M$2,BDCORRECTIVAINF[[Fecha Fin]:[Fecha Fin]],"&lt;="&amp;$M$3)&amp;" uds "&amp;BDCORRECTIVAINF[[#Headers],[Filtro Secador]]&amp;", ")</f>
        <v/>
      </c>
      <c r="CD16" s="467" t="str">
        <f>+IF(SUMIFS(BDCORRECTIVAINF[Pulmon Freno],BDCORRECTIVAINF[[Nº CAMIÓN]:[Nº CAMIÓN]],$C16,BDCORRECTIVAINF[[Fecha entrada]:[Fecha entrada]],"&gt;=" &amp;$M$2,BDCORRECTIVAINF[[Fecha Fin]:[Fecha Fin]],"&lt;="&amp;$M$3)=0,"",SUMIFS(BDCORRECTIVAINF[Pulmon Freno],BDCORRECTIVAINF[[Nº CAMIÓN]:[Nº CAMIÓN]],$C16,BDCORRECTIVAINF[[Fecha entrada]:[Fecha entrada]],"&gt;=" &amp;$M$2,BDCORRECTIVAINF[[Fecha Fin]:[Fecha Fin]],"&lt;="&amp;$M$3)&amp;" uds "&amp;BDCORRECTIVAINF[[#Headers],[Pulmon Freno]]&amp;", ")</f>
        <v/>
      </c>
      <c r="CE16" s="467" t="str">
        <f>+IF(SUMIFS(BDCORRECTIVAINF[Servoembrague],BDCORRECTIVAINF[[Nº CAMIÓN]:[Nº CAMIÓN]],$C16,BDCORRECTIVAINF[[Fecha entrada]:[Fecha entrada]],"&gt;=" &amp;$M$2,BDCORRECTIVAINF[[Fecha Fin]:[Fecha Fin]],"&lt;="&amp;$M$3)=0,"",SUMIFS(BDCORRECTIVAINF[Servoembrague],BDCORRECTIVAINF[[Nº CAMIÓN]:[Nº CAMIÓN]],$C16,BDCORRECTIVAINF[[Fecha entrada]:[Fecha entrada]],"&gt;=" &amp;$M$2,BDCORRECTIVAINF[[Fecha Fin]:[Fecha Fin]],"&lt;="&amp;$M$3)&amp;" uds "&amp;BDCORRECTIVAINF[[#Headers],[Servoembrague]]&amp;", ")</f>
        <v/>
      </c>
      <c r="CF16" s="467" t="str">
        <f>+IF(SUMIFS(BDCORRECTIVAINF[Tubo Hidraulico],BDCORRECTIVAINF[[Nº CAMIÓN]:[Nº CAMIÓN]],$C16,BDCORRECTIVAINF[[Fecha entrada]:[Fecha entrada]],"&gt;=" &amp;$M$2,BDCORRECTIVAINF[[Fecha Fin]:[Fecha Fin]],"&lt;="&amp;$M$3)=0,"",SUMIFS(BDCORRECTIVAINF[Tubo Hidraulico],BDCORRECTIVAINF[[Nº CAMIÓN]:[Nº CAMIÓN]],$C16,BDCORRECTIVAINF[[Fecha entrada]:[Fecha entrada]],"&gt;=" &amp;$M$2,BDCORRECTIVAINF[[Fecha Fin]:[Fecha Fin]],"&lt;="&amp;$M$3)&amp;" uds "&amp;BDCORRECTIVAINF[[#Headers],[Tubo Hidraulico]]&amp;", ")</f>
        <v/>
      </c>
      <c r="CG16" s="467" t="str">
        <f>+IF(SUMIFS(BDCORRECTIVAINF[Valvula 4 vias],BDCORRECTIVAINF[[Nº CAMIÓN]:[Nº CAMIÓN]],$C16,BDCORRECTIVAINF[[Fecha entrada]:[Fecha entrada]],"&gt;=" &amp;$M$2,BDCORRECTIVAINF[[Fecha Fin]:[Fecha Fin]],"&lt;="&amp;$M$3)=0,"",SUMIFS(BDCORRECTIVAINF[Valvula 4 vias],BDCORRECTIVAINF[[Nº CAMIÓN]:[Nº CAMIÓN]],$C16,BDCORRECTIVAINF[[Fecha entrada]:[Fecha entrada]],"&gt;=" &amp;$M$2,BDCORRECTIVAINF[[Fecha Fin]:[Fecha Fin]],"&lt;="&amp;$M$3)&amp;" uds "&amp;BDCORRECTIVAINF[[#Headers],[Valvula 4 vias]]&amp;", ")</f>
        <v/>
      </c>
      <c r="CH16" s="467" t="str">
        <f>+IF(SUMIFS(BDCORRECTIVAINF[Valvula Freno],BDCORRECTIVAINF[[Nº CAMIÓN]:[Nº CAMIÓN]],$C16,BDCORRECTIVAINF[[Fecha entrada]:[Fecha entrada]],"&gt;=" &amp;$M$2,BDCORRECTIVAINF[[Fecha Fin]:[Fecha Fin]],"&lt;="&amp;$M$3)=0,"",SUMIFS(BDCORRECTIVAINF[Valvula Freno],BDCORRECTIVAINF[[Nº CAMIÓN]:[Nº CAMIÓN]],$C16,BDCORRECTIVAINF[[Fecha entrada]:[Fecha entrada]],"&gt;=" &amp;$M$2,BDCORRECTIVAINF[[Fecha Fin]:[Fecha Fin]],"&lt;="&amp;$M$3)&amp;" uds "&amp;BDCORRECTIVAINF[[#Headers],[Valvula Freno]]&amp;", ")</f>
        <v/>
      </c>
      <c r="CI16" s="467" t="str">
        <f>+IF(SUMIFS(BDCORRECTIVAINF[Valvula Secadora],BDCORRECTIVAINF[[Nº CAMIÓN]:[Nº CAMIÓN]],$C16,BDCORRECTIVAINF[[Fecha entrada]:[Fecha entrada]],"&gt;=" &amp;$M$2,BDCORRECTIVAINF[[Fecha Fin]:[Fecha Fin]],"&lt;="&amp;$M$3)=0,"",SUMIFS(BDCORRECTIVAINF[Valvula Secadora],BDCORRECTIVAINF[[Nº CAMIÓN]:[Nº CAMIÓN]],$C16,BDCORRECTIVAINF[[Fecha entrada]:[Fecha entrada]],"&gt;=" &amp;$M$2,BDCORRECTIVAINF[[Fecha Fin]:[Fecha Fin]],"&lt;="&amp;$M$3)&amp;" uds "&amp;BDCORRECTIVAINF[[#Headers],[Valvula Secadora]]&amp;", ")</f>
        <v/>
      </c>
      <c r="CJ16" s="467" t="str">
        <f>+IF(SUMIFS(BDCORRECTIVAINF[Correas],BDCORRECTIVAINF[[Nº CAMIÓN]:[Nº CAMIÓN]],$C16,BDCORRECTIVAINF[[Fecha entrada]:[Fecha entrada]],"&gt;=" &amp;$M$2,BDCORRECTIVAINF[[Fecha Fin]:[Fecha Fin]],"&lt;="&amp;$M$3)=0,"",SUMIFS(BDCORRECTIVAINF[Correas],BDCORRECTIVAINF[[Nº CAMIÓN]:[Nº CAMIÓN]],$C16,BDCORRECTIVAINF[[Fecha entrada]:[Fecha entrada]],"&gt;=" &amp;$M$2,BDCORRECTIVAINF[[Fecha Fin]:[Fecha Fin]],"&lt;="&amp;$M$3)&amp;" uds "&amp;BDCORRECTIVAINF[[#Headers],[Correas]]&amp;", ")</f>
        <v/>
      </c>
    </row>
    <row r="17" spans="1:88" ht="30" x14ac:dyDescent="0.2">
      <c r="A17" s="571"/>
      <c r="B17" s="221" t="s">
        <v>91</v>
      </c>
      <c r="C17" s="46" t="s">
        <v>37</v>
      </c>
      <c r="D17" s="47">
        <v>614245</v>
      </c>
      <c r="E17" s="47">
        <f>+SUMIFS(BDCORRECTIVA[Chasis],BDCORRECTIVA[[Nº CAMIÓN]:[Nº CAMIÓN]],$C17,BDCORRECTIVA[[Fecha entrada]:[Fecha entrada]],"&gt;=" &amp;$M$2,BDCORRECTIVA[[Fecha Fin]:[Fecha Fin]],"&lt;="&amp;$M$3)</f>
        <v>0</v>
      </c>
      <c r="F17" s="47">
        <f>+SUMIFS(BDCORRECTIVA[Carrocería],BDCORRECTIVA[[Nº CAMIÓN]:[Nº CAMIÓN]],$C17,BDCORRECTIVA[[Fecha entrada]:[Fecha entrada]],"&gt;=" &amp;$M$2,BDCORRECTIVA[[Fecha Fin]:[Fecha Fin]],"&lt;="&amp;$M$3)</f>
        <v>0</v>
      </c>
      <c r="G17" s="47">
        <f>+SUMIFS(BDCORRECTIVA[Ruedas],BDCORRECTIVA[[Nº CAMIÓN]:[Nº CAMIÓN]],$C17,BDCORRECTIVA[[Fecha entrada]:[Fecha entrada]],"&gt;=" &amp;$M$2,BDCORRECTIVA[[Fecha Fin]:[Fecha Fin]],"&lt;="&amp;$M$3)</f>
        <v>2</v>
      </c>
      <c r="H17" s="47">
        <f>+SUMIFS(BDCORRECTIVA[Mecanica],BDCORRECTIVA[[Nº CAMIÓN]:[Nº CAMIÓN]],$C17,BDCORRECTIVA[[Fecha entrada]:[Fecha entrada]],"&gt;=" &amp;$M$2,BDCORRECTIVA[[Fecha Fin]:[Fecha Fin]],"&lt;="&amp;$M$3)</f>
        <v>4</v>
      </c>
      <c r="I17" s="47">
        <f>+SUMIFS(BDCORRECTIVA[Elec, vehiculos],BDCORRECTIVA[[Nº CAMIÓN]:[Nº CAMIÓN]],$C17,BDCORRECTIVA[[Fecha entrada]:[Fecha entrada]],"&gt;=" &amp;$M$2,BDCORRECTIVA[[Fecha Fin]:[Fecha Fin]],"&lt;="&amp;$M$3)</f>
        <v>0</v>
      </c>
      <c r="J17" s="47">
        <f t="shared" si="1"/>
        <v>6</v>
      </c>
      <c r="K17" s="47" t="str">
        <f>+IF(COUNTIFS(BDCORRECTIVA[Tall/Rep],AUSERD,BDCORRECTIVA[Nº CAMIÓN],$C17,BDCORRECTIVA[[Fecha entrada]:[Fecha entrada]],"&gt;=" &amp;$M$2,BDCORRECTIVA[[Fecha Fin]:[Fecha Fin]],"&lt;="&amp;$M$3)=0,"",COUNTIFS(BDCORRECTIVA[Tall/Rep],AUSERD,BDCORRECTIVA[Nº CAMIÓN],$C17,BDCORRECTIVA[[Fecha entrada]:[Fecha entrada]],"&gt;=" &amp;$M$2,BDCORRECTIVA[[Fecha Fin]:[Fecha Fin]],"&lt;="&amp;$M$3)&amp;" "&amp;AUSERD&amp;", ")&amp;IF(COUNTIFS(BDCORRECTIVA[Tall/Rep],AAIUN,BDCORRECTIVA[Nº CAMIÓN],$C17,BDCORRECTIVA[[Fecha entrada]:[Fecha entrada]],"&gt;=" &amp;$M$2,BDCORRECTIVA[[Fecha Fin]:[Fecha Fin]],"&lt;="&amp;$M$3)=0,"",COUNTIFS(BDCORRECTIVA[Tall/Rep],AAIUN,BDCORRECTIVA[Nº CAMIÓN],$C17,BDCORRECTIVA[[Fecha entrada]:[Fecha entrada]],"&gt;=" &amp;$M$2,BDCORRECTIVA[[Fecha Fin]:[Fecha Fin]],"&lt;="&amp;$M$3)&amp;" "&amp;AAIUN&amp;", ")&amp;IF(COUNTIFS(BDCORRECTIVA[Tall/Rep],BOUJDUR,BDCORRECTIVA[Nº CAMIÓN],$C17,BDCORRECTIVA[[Fecha entrada]:[Fecha entrada]],"&gt;=" &amp;$M$2,BDCORRECTIVA[[Fecha Fin]:[Fecha Fin]],"&lt;="&amp;$M$3)=0,"",COUNTIFS(BDCORRECTIVA[Tall/Rep],BOUJDUR,BDCORRECTIVA[Nº CAMIÓN],$C17,BDCORRECTIVA[[Fecha entrada]:[Fecha entrada]],"&gt;=" &amp;$M$2,BDCORRECTIVA[[Fecha Fin]:[Fecha Fin]],"&lt;="&amp;$M$3)&amp;" "&amp;BOUJDUR&amp;", ")&amp;IF(COUNTIFS(BDCORRECTIVA[Tall/Rep],ATC,BDCORRECTIVA[Nº CAMIÓN],$C17,BDCORRECTIVA[[Fecha entrada]:[Fecha entrada]],"&gt;=" &amp;$M$2,BDCORRECTIVA[[Fecha Fin]:[Fecha Fin]],"&lt;="&amp;$M$3)=0,"",COUNTIFS(BDCORRECTIVA[Tall/Rep],ATC,BDCORRECTIVA[Nº CAMIÓN],$C17,BDCORRECTIVA[[Fecha entrada]:[Fecha entrada]],"&gt;=" &amp;$M$2,BDCORRECTIVA[[Fecha Fin]:[Fecha Fin]],"&lt;="&amp;$M$3)&amp;" "&amp;ATC&amp;", ")&amp;IF(COUNTIFS(BDCORRECTIVA[Tall/Rep],SMARA,BDCORRECTIVA[Nº CAMIÓN],$C17,BDCORRECTIVA[[Fecha entrada]:[Fecha entrada]],"&gt;=" &amp;$M$2,BDCORRECTIVA[[Fecha Fin]:[Fecha Fin]],"&lt;="&amp;$M$3)=0,"",COUNTIFS(BDCORRECTIVA[Tall/Rep],SMARA,BDCORRECTIVA[Nº CAMIÓN],$C17,BDCORRECTIVA[[Fecha entrada]:[Fecha entrada]],"&gt;=" &amp;$M$2,BDCORRECTIVA[[Fecha Fin]:[Fecha Fin]],"&lt;="&amp;$M$3)&amp;" "&amp;SMARA&amp;", ")&amp;IF(COUNTIFS(BDCORRECTIVA[Tall/Rep],DAJLA,BDCORRECTIVA[Nº CAMIÓN],$C17,BDCORRECTIVA[[Fecha entrada]:[Fecha entrada]],"&gt;=" &amp;$M$2,BDCORRECTIVA[[Fecha Fin]:[Fecha Fin]],"&lt;="&amp;$M$3)=0,"",COUNTIFS(BDCORRECTIVA[Tall/Rep],DAJLA,BDCORRECTIVA[Nº CAMIÓN],$C17,BDCORRECTIVA[[Fecha entrada]:[Fecha entrada]],"&gt;=" &amp;$M$2,BDCORRECTIVA[[Fecha Fin]:[Fecha Fin]],"&lt;="&amp;$M$3)&amp;" "&amp;DAJLA&amp;", ")&amp;IF(COUNTIFS(BDCORRECTIVA[Tall/Rep],TRANSPORT,BDCORRECTIVA[Nº CAMIÓN],$C17,BDCORRECTIVA[[Fecha entrada]:[Fecha entrada]],"&gt;=" &amp;$M$2,BDCORRECTIVA[[Fecha Fin]:[Fecha Fin]],"&lt;="&amp;$M$3)=0,"",COUNTIFS(BDCORRECTIVA[Tall/Rep],TRANSPORT,BDCORRECTIVA[Nº CAMIÓN],$C17,BDCORRECTIVA[[Fecha entrada]:[Fecha entrada]],"&gt;=" &amp;$M$2,BDCORRECTIVA[[Fecha Fin]:[Fecha Fin]],"&lt;="&amp;$M$3)&amp;" "&amp;TRANSPORT&amp;", ")</f>
        <v xml:space="preserve">6 TR SMARA, </v>
      </c>
      <c r="L17" s="516" t="str">
        <f t="shared" si="0"/>
        <v xml:space="preserve">1 uds 1ª HOJA D, 1 uds 2ª HOJAS D, 2 uds Parche, 2 uds Pasta, </v>
      </c>
      <c r="M17" s="469">
        <f>+IF(SUMIFS(BDCORRECTIVAINF[Coste TOTAL],BDCORRECTIVAINF[[Nº CAMIÓN]:[Nº CAMIÓN]],$C17,BDCORRECTIVAINF[[Fecha entrada]:[Fecha entrada]],"&gt;=" &amp;$M$2,BDCORRECTIVAINF[[Fecha Fin]:[Fecha Fin]],"&lt;="&amp;$M$3)=0,"",SUMIFS(BDCORRECTIVAINF[Coste TOTAL],BDCORRECTIVAINF[[Nº CAMIÓN]:[Nº CAMIÓN]],$C17,BDCORRECTIVAINF[[Fecha entrada]:[Fecha entrada]],"&gt;=" &amp;$M$2,BDCORRECTIVAINF[[Fecha Fin]:[Fecha Fin]],"&lt;="&amp;$M$3))</f>
        <v>54200</v>
      </c>
      <c r="N17" s="210"/>
      <c r="P17" s="49"/>
      <c r="Q17" s="44"/>
      <c r="R17" s="44"/>
      <c r="S17" s="44"/>
      <c r="T17" s="44"/>
      <c r="U17" s="44"/>
      <c r="V17" s="44"/>
      <c r="W17" s="44"/>
      <c r="AF17" s="467" t="str">
        <f>+IF(SUMIFS(BDCORRECTIVAINF[Amortiguador],BDCORRECTIVAINF[[Nº CAMIÓN]:[Nº CAMIÓN]],$C17,BDCORRECTIVAINF[[Fecha entrada]:[Fecha entrada]],"&gt;=" &amp;$M$2,BDCORRECTIVAINF[[Fecha Fin]:[Fecha Fin]],"&lt;="&amp;$M$3)=0,"",SUMIFS(BDCORRECTIVAINF[Amortiguador],BDCORRECTIVAINF[[Nº CAMIÓN]:[Nº CAMIÓN]],$C17,BDCORRECTIVAINF[[Fecha entrada]:[Fecha entrada]],"&gt;=" &amp;$M$2,BDCORRECTIVAINF[[Fecha Fin]:[Fecha Fin]],"&lt;="&amp;$M$3)&amp;" uds "&amp;BDCORRECTIVAINF[[#Headers],[Amortiguador]]&amp;", ")</f>
        <v/>
      </c>
      <c r="AG17" s="467" t="str">
        <f>+IF(SUMIFS(BDCORRECTIVAINF[Cables palanca],BDCORRECTIVAINF[[Nº CAMIÓN]:[Nº CAMIÓN]],$C17,BDCORRECTIVAINF[[Fecha entrada]:[Fecha entrada]],"&gt;=" &amp;$M$2,BDCORRECTIVAINF[[Fecha Fin]:[Fecha Fin]],"&lt;="&amp;$M$3)=0,"",SUMIFS(BDCORRECTIVAINF[Cables palanca],BDCORRECTIVAINF[[Nº CAMIÓN]:[Nº CAMIÓN]],$C17,BDCORRECTIVAINF[[Fecha entrada]:[Fecha entrada]],"&gt;=" &amp;$M$2,BDCORRECTIVAINF[[Fecha Fin]:[Fecha Fin]],"&lt;="&amp;$M$3)&amp;" uds "&amp;BDCORRECTIVAINF[[#Headers],[Cables palanca]]&amp;", ")</f>
        <v/>
      </c>
      <c r="AH17" s="467" t="str">
        <f>+IF(SUMIFS(BDCORRECTIVAINF[Casquillos],BDCORRECTIVAINF[[Nº CAMIÓN]:[Nº CAMIÓN]],$C17,BDCORRECTIVAINF[[Fecha entrada]:[Fecha entrada]],"&gt;=" &amp;$M$2,BDCORRECTIVAINF[[Fecha Fin]:[Fecha Fin]],"&lt;="&amp;$M$3)=0,"",SUMIFS(BDCORRECTIVAINF[Casquillos],BDCORRECTIVAINF[[Nº CAMIÓN]:[Nº CAMIÓN]],$C17,BDCORRECTIVAINF[[Fecha entrada]:[Fecha entrada]],"&gt;=" &amp;$M$2,BDCORRECTIVAINF[[Fecha Fin]:[Fecha Fin]],"&lt;="&amp;$M$3)&amp;" uds "&amp;BDCORRECTIVAINF[[#Headers],[Casquillos]]&amp;", ")</f>
        <v/>
      </c>
      <c r="AI17" s="467" t="str">
        <f>+IF(SUMIFS(BDCORRECTIVAINF[Esparragos],BDCORRECTIVAINF[[Nº CAMIÓN]:[Nº CAMIÓN]],$C17,BDCORRECTIVAINF[[Fecha entrada]:[Fecha entrada]],"&gt;=" &amp;$M$2,BDCORRECTIVAINF[[Fecha Fin]:[Fecha Fin]],"&lt;="&amp;$M$3)=0,"",SUMIFS(BDCORRECTIVAINF[Esparragos],BDCORRECTIVAINF[[Nº CAMIÓN]:[Nº CAMIÓN]],$C17,BDCORRECTIVAINF[[Fecha entrada]:[Fecha entrada]],"&gt;=" &amp;$M$2,BDCORRECTIVAINF[[Fecha Fin]:[Fecha Fin]],"&lt;="&amp;$M$3)&amp;" uds "&amp;BDCORRECTIVAINF[[#Headers],[Esparragos]]&amp;", ")</f>
        <v/>
      </c>
      <c r="AJ17" s="467" t="str">
        <f>+IF(SUMIFS(BDCORRECTIVAINF[Neceser palanca],BDCORRECTIVAINF[[Nº CAMIÓN]:[Nº CAMIÓN]],$C17,BDCORRECTIVAINF[[Fecha entrada]:[Fecha entrada]],"&gt;=" &amp;$M$2,BDCORRECTIVAINF[[Fecha Fin]:[Fecha Fin]],"&lt;="&amp;$M$3)=0,"",SUMIFS(BDCORRECTIVAINF[Neceser palanca],BDCORRECTIVAINF[[Nº CAMIÓN]:[Nº CAMIÓN]],$C17,BDCORRECTIVAINF[[Fecha entrada]:[Fecha entrada]],"&gt;=" &amp;$M$2,BDCORRECTIVAINF[[Fecha Fin]:[Fecha Fin]],"&lt;="&amp;$M$3)&amp;" uds "&amp;BDCORRECTIVAINF[[#Headers],[Neceser palanca]]&amp;", ")</f>
        <v/>
      </c>
      <c r="AK17" s="467" t="str">
        <f>+IF(SUMIFS(BDCORRECTIVAINF[Palanca],BDCORRECTIVAINF[[Nº CAMIÓN]:[Nº CAMIÓN]],$C17,BDCORRECTIVAINF[[Fecha entrada]:[Fecha entrada]],"&gt;=" &amp;$M$2,BDCORRECTIVAINF[[Fecha Fin]:[Fecha Fin]],"&lt;="&amp;$M$3)=0,"",SUMIFS(BDCORRECTIVAINF[Palanca],BDCORRECTIVAINF[[Nº CAMIÓN]:[Nº CAMIÓN]],$C17,BDCORRECTIVAINF[[Fecha entrada]:[Fecha entrada]],"&gt;=" &amp;$M$2,BDCORRECTIVAINF[[Fecha Fin]:[Fecha Fin]],"&lt;="&amp;$M$3)&amp;" uds "&amp;BDCORRECTIVAINF[[#Headers],[Palanca]]&amp;", ")</f>
        <v/>
      </c>
      <c r="AL17" s="467" t="str">
        <f>+IF(SUMIFS(BDCORRECTIVAINF[Travesaño],BDCORRECTIVAINF[[Nº CAMIÓN]:[Nº CAMIÓN]],$C17,BDCORRECTIVAINF[[Fecha entrada]:[Fecha entrada]],"&gt;=" &amp;$M$2,BDCORRECTIVAINF[[Fecha Fin]:[Fecha Fin]],"&lt;="&amp;$M$3)=0,"",SUMIFS(BDCORRECTIVAINF[Travesaño],BDCORRECTIVAINF[[Nº CAMIÓN]:[Nº CAMIÓN]],$C17,BDCORRECTIVAINF[[Fecha entrada]:[Fecha entrada]],"&gt;=" &amp;$M$2,BDCORRECTIVAINF[[Fecha Fin]:[Fecha Fin]],"&lt;="&amp;$M$3)&amp;" uds "&amp;BDCORRECTIVAINF[[#Headers],[Travesaño]]&amp;", ")</f>
        <v/>
      </c>
      <c r="AM17" s="467" t="str">
        <f>+IF(SUMIFS(BDCORRECTIVAINF[BALLESTA ENTERA D],BDCORRECTIVAINF[[Nº CAMIÓN]:[Nº CAMIÓN]],$C17,BDCORRECTIVAINF[[Fecha entrada]:[Fecha entrada]],"&gt;=" &amp;$M$2,BDCORRECTIVAINF[[Fecha Fin]:[Fecha Fin]],"&lt;="&amp;$M$3)=0,"",SUMIFS(BDCORRECTIVAINF[BALLESTA ENTERA D],BDCORRECTIVAINF[[Nº CAMIÓN]:[Nº CAMIÓN]],$C17,BDCORRECTIVAINF[[Fecha entrada]:[Fecha entrada]],"&gt;=" &amp;$M$2,BDCORRECTIVAINF[[Fecha Fin]:[Fecha Fin]],"&lt;="&amp;$M$3)&amp;" uds "&amp;BDCORRECTIVAINF[[#Headers],[BALLESTA ENTERA D]]&amp;", ")</f>
        <v/>
      </c>
      <c r="AN17" s="467" t="str">
        <f>+IF(SUMIFS(BDCORRECTIVAINF[HOJA MAESTRA D],BDCORRECTIVAINF[[Nº CAMIÓN]:[Nº CAMIÓN]],$C17,BDCORRECTIVAINF[[Fecha entrada]:[Fecha entrada]],"&gt;=" &amp;$M$2,BDCORRECTIVAINF[[Fecha Fin]:[Fecha Fin]],"&lt;="&amp;$M$3)=0,"",SUMIFS(BDCORRECTIVAINF[HOJA MAESTRA D],BDCORRECTIVAINF[[Nº CAMIÓN]:[Nº CAMIÓN]],$C17,BDCORRECTIVAINF[[Fecha entrada]:[Fecha entrada]],"&gt;=" &amp;$M$2,BDCORRECTIVAINF[[Fecha Fin]:[Fecha Fin]],"&lt;="&amp;$M$3)&amp;" uds "&amp;BDCORRECTIVAINF[[#Headers],[HOJA MAESTRA D]]&amp;", ")</f>
        <v/>
      </c>
      <c r="AO17" s="467" t="str">
        <f>+IF(SUMIFS(BDCORRECTIVAINF[1ª HOJA D],BDCORRECTIVAINF[[Nº CAMIÓN]:[Nº CAMIÓN]],$C17,BDCORRECTIVAINF[[Fecha entrada]:[Fecha entrada]],"&gt;=" &amp;$M$2,BDCORRECTIVAINF[[Fecha Fin]:[Fecha Fin]],"&lt;="&amp;$M$3)=0,"",SUMIFS(BDCORRECTIVAINF[1ª HOJA D],BDCORRECTIVAINF[[Nº CAMIÓN]:[Nº CAMIÓN]],$C17,BDCORRECTIVAINF[[Fecha entrada]:[Fecha entrada]],"&gt;=" &amp;$M$2,BDCORRECTIVAINF[[Fecha Fin]:[Fecha Fin]],"&lt;="&amp;$M$3)&amp;" uds "&amp;BDCORRECTIVAINF[[#Headers],[1ª HOJA D]]&amp;", ")</f>
        <v xml:space="preserve">1 uds 1ª HOJA D, </v>
      </c>
      <c r="AP17" s="467" t="str">
        <f>+IF(SUMIFS(BDCORRECTIVAINF[2ª HOJAS D],BDCORRECTIVAINF[[Nº CAMIÓN]:[Nº CAMIÓN]],$C17,BDCORRECTIVAINF[[Fecha entrada]:[Fecha entrada]],"&gt;=" &amp;$M$2,BDCORRECTIVAINF[[Fecha Fin]:[Fecha Fin]],"&lt;="&amp;$M$3)=0,"",SUMIFS(BDCORRECTIVAINF[2ª HOJAS D],BDCORRECTIVAINF[[Nº CAMIÓN]:[Nº CAMIÓN]],$C17,BDCORRECTIVAINF[[Fecha entrada]:[Fecha entrada]],"&gt;=" &amp;$M$2,BDCORRECTIVAINF[[Fecha Fin]:[Fecha Fin]],"&lt;="&amp;$M$3)&amp;" uds "&amp;BDCORRECTIVAINF[[#Headers],[2ª HOJAS D]]&amp;", ")</f>
        <v xml:space="preserve">1 uds 2ª HOJAS D, </v>
      </c>
      <c r="AQ17" s="467" t="str">
        <f>+IF(SUMIFS(BDCORRECTIVAINF[3ª HOJAS D],BDCORRECTIVAINF[[Nº CAMIÓN]:[Nº CAMIÓN]],$C17,BDCORRECTIVAINF[[Fecha entrada]:[Fecha entrada]],"&gt;=" &amp;$M$2,BDCORRECTIVAINF[[Fecha Fin]:[Fecha Fin]],"&lt;="&amp;$M$3)=0,"",SUMIFS(BDCORRECTIVAINF[3ª HOJAS D],BDCORRECTIVAINF[[Nº CAMIÓN]:[Nº CAMIÓN]],$C17,BDCORRECTIVAINF[[Fecha entrada]:[Fecha entrada]],"&gt;=" &amp;$M$2,BDCORRECTIVAINF[[Fecha Fin]:[Fecha Fin]],"&lt;="&amp;$M$3)&amp;" uds "&amp;BDCORRECTIVAINF[[#Headers],[3ª HOJAS D]]&amp;", ")</f>
        <v/>
      </c>
      <c r="AR17" s="467" t="str">
        <f>+IF(SUMIFS(BDCORRECTIVAINF[4ª HOJAS D],BDCORRECTIVAINF[[Nº CAMIÓN]:[Nº CAMIÓN]],$C17,BDCORRECTIVAINF[[Fecha entrada]:[Fecha entrada]],"&gt;=" &amp;$M$2,BDCORRECTIVAINF[[Fecha Fin]:[Fecha Fin]],"&lt;="&amp;$M$3)=0,"",SUMIFS(BDCORRECTIVAINF[4ª HOJAS D],BDCORRECTIVAINF[[Nº CAMIÓN]:[Nº CAMIÓN]],$C17,BDCORRECTIVAINF[[Fecha entrada]:[Fecha entrada]],"&gt;=" &amp;$M$2,BDCORRECTIVAINF[[Fecha Fin]:[Fecha Fin]],"&lt;="&amp;$M$3)&amp;" uds "&amp;BDCORRECTIVAINF[[#Headers],[4ª HOJAS D]]&amp;", ")</f>
        <v/>
      </c>
      <c r="AS17" s="467" t="str">
        <f>+IF(SUMIFS(BDCORRECTIVAINF[5ª HOJAS D],BDCORRECTIVAINF[[Nº CAMIÓN]:[Nº CAMIÓN]],$C17,BDCORRECTIVAINF[[Fecha entrada]:[Fecha entrada]],"&gt;=" &amp;$M$2,BDCORRECTIVAINF[[Fecha Fin]:[Fecha Fin]],"&lt;="&amp;$M$3)=0,"",SUMIFS(BDCORRECTIVAINF[5ª HOJAS D],BDCORRECTIVAINF[[Nº CAMIÓN]:[Nº CAMIÓN]],$C17,BDCORRECTIVAINF[[Fecha entrada]:[Fecha entrada]],"&gt;=" &amp;$M$2,BDCORRECTIVAINF[[Fecha Fin]:[Fecha Fin]],"&lt;="&amp;$M$3)&amp;" uds "&amp;BDCORRECTIVAINF[[#Headers],[5ª HOJAS D]]&amp;", ")</f>
        <v/>
      </c>
      <c r="AT17" s="467" t="str">
        <f>+IF(SUMIFS(BDCORRECTIVAINF[BRIDA D],BDCORRECTIVAINF[[Nº CAMIÓN]:[Nº CAMIÓN]],$C17,BDCORRECTIVAINF[[Fecha entrada]:[Fecha entrada]],"&gt;=" &amp;$M$2,BDCORRECTIVAINF[[Fecha Fin]:[Fecha Fin]],"&lt;="&amp;$M$3)=0,"",SUMIFS(BDCORRECTIVAINF[BRIDA D],BDCORRECTIVAINF[[Nº CAMIÓN]:[Nº CAMIÓN]],$C17,BDCORRECTIVAINF[[Fecha entrada]:[Fecha entrada]],"&gt;=" &amp;$M$2,BDCORRECTIVAINF[[Fecha Fin]:[Fecha Fin]],"&lt;="&amp;$M$3)&amp;" uds "&amp;BDCORRECTIVAINF[[#Headers],[BRIDA D]]&amp;", ")</f>
        <v/>
      </c>
      <c r="AU17" s="467" t="str">
        <f>+IF(SUMIFS(BDCORRECTIVAINF[BULÓN D],BDCORRECTIVAINF[[Nº CAMIÓN]:[Nº CAMIÓN]],$C17,BDCORRECTIVAINF[[Fecha entrada]:[Fecha entrada]],"&gt;=" &amp;$M$2,BDCORRECTIVAINF[[Fecha Fin]:[Fecha Fin]],"&lt;="&amp;$M$3)=0,"",SUMIFS(BDCORRECTIVAINF[BULÓN D],BDCORRECTIVAINF[[Nº CAMIÓN]:[Nº CAMIÓN]],$C17,BDCORRECTIVAINF[[Fecha entrada]:[Fecha entrada]],"&gt;=" &amp;$M$2,BDCORRECTIVAINF[[Fecha Fin]:[Fecha Fin]],"&lt;="&amp;$M$3)&amp;" uds "&amp;BDCORRECTIVAINF[[#Headers],[BULÓN D]]&amp;", ")</f>
        <v/>
      </c>
      <c r="AV17" s="467" t="str">
        <f>+IF(SUMIFS(BDCORRECTIVAINF[GEMELA D],BDCORRECTIVAINF[[Nº CAMIÓN]:[Nº CAMIÓN]],$C17,BDCORRECTIVAINF[[Fecha entrada]:[Fecha entrada]],"&gt;=" &amp;$M$2,BDCORRECTIVAINF[[Fecha Fin]:[Fecha Fin]],"&lt;="&amp;$M$3)=0,"",SUMIFS(BDCORRECTIVAINF[GEMELA D],BDCORRECTIVAINF[[Nº CAMIÓN]:[Nº CAMIÓN]],$C17,BDCORRECTIVAINF[[Fecha entrada]:[Fecha entrada]],"&gt;=" &amp;$M$2,BDCORRECTIVAINF[[Fecha Fin]:[Fecha Fin]],"&lt;="&amp;$M$3)&amp;" uds "&amp;BDCORRECTIVAINF[[#Headers],[GEMELA D]]&amp;", ")</f>
        <v/>
      </c>
      <c r="AW17" s="467" t="str">
        <f>+IF(SUMIFS(BDCORRECTIVAINF[BALLESTA ENTERA T],BDCORRECTIVAINF[[Nº CAMIÓN]:[Nº CAMIÓN]],$C17,BDCORRECTIVAINF[[Fecha entrada]:[Fecha entrada]],"&gt;=" &amp;$M$2,BDCORRECTIVAINF[[Fecha Fin]:[Fecha Fin]],"&lt;="&amp;$M$3)=0,"",SUMIFS(BDCORRECTIVAINF[BALLESTA ENTERA T],BDCORRECTIVAINF[[Nº CAMIÓN]:[Nº CAMIÓN]],$C17,BDCORRECTIVAINF[[Fecha entrada]:[Fecha entrada]],"&gt;=" &amp;$M$2,BDCORRECTIVAINF[[Fecha Fin]:[Fecha Fin]],"&lt;="&amp;$M$3)&amp;" uds "&amp;BDCORRECTIVAINF[[#Headers],[BALLESTA ENTERA T]]&amp;", ")</f>
        <v/>
      </c>
      <c r="AX17" s="467" t="str">
        <f>+IF(SUMIFS(BDCORRECTIVAINF[HOJA MAESTRA T],BDCORRECTIVAINF[[Nº CAMIÓN]:[Nº CAMIÓN]],$C17,BDCORRECTIVAINF[[Fecha entrada]:[Fecha entrada]],"&gt;=" &amp;$M$2,BDCORRECTIVAINF[[Fecha Fin]:[Fecha Fin]],"&lt;="&amp;$M$3)=0,"",SUMIFS(BDCORRECTIVAINF[HOJA MAESTRA T],BDCORRECTIVAINF[[Nº CAMIÓN]:[Nº CAMIÓN]],$C17,BDCORRECTIVAINF[[Fecha entrada]:[Fecha entrada]],"&gt;=" &amp;$M$2,BDCORRECTIVAINF[[Fecha Fin]:[Fecha Fin]],"&lt;="&amp;$M$3)&amp;" uds "&amp;BDCORRECTIVAINF[[#Headers],[HOJA MAESTRA T]]&amp;", ")</f>
        <v/>
      </c>
      <c r="AY17" s="467" t="str">
        <f>+IF(SUMIFS(BDCORRECTIVAINF[1ª HOJA T],BDCORRECTIVAINF[[Nº CAMIÓN]:[Nº CAMIÓN]],$C17,BDCORRECTIVAINF[[Fecha entrada]:[Fecha entrada]],"&gt;=" &amp;$M$2,BDCORRECTIVAINF[[Fecha Fin]:[Fecha Fin]],"&lt;="&amp;$M$3)=0,"",SUMIFS(BDCORRECTIVAINF[1ª HOJA T],BDCORRECTIVAINF[[Nº CAMIÓN]:[Nº CAMIÓN]],$C17,BDCORRECTIVAINF[[Fecha entrada]:[Fecha entrada]],"&gt;=" &amp;$M$2,BDCORRECTIVAINF[[Fecha Fin]:[Fecha Fin]],"&lt;="&amp;$M$3)&amp;" uds "&amp;BDCORRECTIVAINF[[#Headers],[1ª HOJA T]]&amp;", ")</f>
        <v/>
      </c>
      <c r="AZ17" s="467" t="str">
        <f>+IF(SUMIFS(BDCORRECTIVAINF[2ª HOJAS T],BDCORRECTIVAINF[[Nº CAMIÓN]:[Nº CAMIÓN]],$C17,BDCORRECTIVAINF[[Fecha entrada]:[Fecha entrada]],"&gt;=" &amp;$M$2,BDCORRECTIVAINF[[Fecha Fin]:[Fecha Fin]],"&lt;="&amp;$M$3)=0,"",SUMIFS(BDCORRECTIVAINF[2ª HOJAS T],BDCORRECTIVAINF[[Nº CAMIÓN]:[Nº CAMIÓN]],$C17,BDCORRECTIVAINF[[Fecha entrada]:[Fecha entrada]],"&gt;=" &amp;$M$2,BDCORRECTIVAINF[[Fecha Fin]:[Fecha Fin]],"&lt;="&amp;$M$3)&amp;" uds "&amp;BDCORRECTIVAINF[[#Headers],[2ª HOJAS T]]&amp;", ")</f>
        <v/>
      </c>
      <c r="BA17" s="467" t="str">
        <f>+IF(SUMIFS(BDCORRECTIVAINF[3ª HOJAS T],BDCORRECTIVAINF[[Nº CAMIÓN]:[Nº CAMIÓN]],$C17,BDCORRECTIVAINF[[Fecha entrada]:[Fecha entrada]],"&gt;=" &amp;$M$2,BDCORRECTIVAINF[[Fecha Fin]:[Fecha Fin]],"&lt;="&amp;$M$3)=0,"",SUMIFS(BDCORRECTIVAINF[3ª HOJAS T],BDCORRECTIVAINF[[Nº CAMIÓN]:[Nº CAMIÓN]],$C17,BDCORRECTIVAINF[[Fecha entrada]:[Fecha entrada]],"&gt;=" &amp;$M$2,BDCORRECTIVAINF[[Fecha Fin]:[Fecha Fin]],"&lt;="&amp;$M$3)&amp;" uds "&amp;BDCORRECTIVAINF[[#Headers],[3ª HOJAS T]]&amp;", ")</f>
        <v/>
      </c>
      <c r="BB17" s="467" t="str">
        <f>+IF(SUMIFS(BDCORRECTIVAINF[4ª HOJAS T],BDCORRECTIVAINF[[Nº CAMIÓN]:[Nº CAMIÓN]],$C17,BDCORRECTIVAINF[[Fecha entrada]:[Fecha entrada]],"&gt;=" &amp;$M$2,BDCORRECTIVAINF[[Fecha Fin]:[Fecha Fin]],"&lt;="&amp;$M$3)=0,"",SUMIFS(BDCORRECTIVAINF[4ª HOJAS T],BDCORRECTIVAINF[[Nº CAMIÓN]:[Nº CAMIÓN]],$C17,BDCORRECTIVAINF[[Fecha entrada]:[Fecha entrada]],"&gt;=" &amp;$M$2,BDCORRECTIVAINF[[Fecha Fin]:[Fecha Fin]],"&lt;="&amp;$M$3)&amp;" uds "&amp;BDCORRECTIVAINF[[#Headers],[4ª HOJAS T]]&amp;", ")</f>
        <v/>
      </c>
      <c r="BC17" s="467" t="str">
        <f>+IF(SUMIFS(BDCORRECTIVAINF[5ª HOJAS T],BDCORRECTIVAINF[[Nº CAMIÓN]:[Nº CAMIÓN]],$C17,BDCORRECTIVAINF[[Fecha entrada]:[Fecha entrada]],"&gt;=" &amp;$M$2,BDCORRECTIVAINF[[Fecha Fin]:[Fecha Fin]],"&lt;="&amp;$M$3)=0,"",SUMIFS(BDCORRECTIVAINF[5ª HOJAS T],BDCORRECTIVAINF[[Nº CAMIÓN]:[Nº CAMIÓN]],$C17,BDCORRECTIVAINF[[Fecha entrada]:[Fecha entrada]],"&gt;=" &amp;$M$2,BDCORRECTIVAINF[[Fecha Fin]:[Fecha Fin]],"&lt;="&amp;$M$3)&amp;" uds "&amp;BDCORRECTIVAINF[[#Headers],[5ª HOJAS T]]&amp;", ")</f>
        <v/>
      </c>
      <c r="BD17" s="467" t="str">
        <f>+IF(SUMIFS(BDCORRECTIVAINF[BRIDA T],BDCORRECTIVAINF[[Nº CAMIÓN]:[Nº CAMIÓN]],$C17,BDCORRECTIVAINF[[Fecha entrada]:[Fecha entrada]],"&gt;=" &amp;$M$2,BDCORRECTIVAINF[[Fecha Fin]:[Fecha Fin]],"&lt;="&amp;$M$3)=0,"",SUMIFS(BDCORRECTIVAINF[BRIDA T],BDCORRECTIVAINF[[Nº CAMIÓN]:[Nº CAMIÓN]],$C17,BDCORRECTIVAINF[[Fecha entrada]:[Fecha entrada]],"&gt;=" &amp;$M$2,BDCORRECTIVAINF[[Fecha Fin]:[Fecha Fin]],"&lt;="&amp;$M$3)&amp;" uds "&amp;BDCORRECTIVAINF[[#Headers],[BRIDA T]]&amp;", ")</f>
        <v/>
      </c>
      <c r="BE17" s="467" t="str">
        <f>+IF(SUMIFS(BDCORRECTIVAINF[BULÓN T],BDCORRECTIVAINF[[Nº CAMIÓN]:[Nº CAMIÓN]],$C17,BDCORRECTIVAINF[[Fecha entrada]:[Fecha entrada]],"&gt;=" &amp;$M$2,BDCORRECTIVAINF[[Fecha Fin]:[Fecha Fin]],"&lt;="&amp;$M$3)=0,"",SUMIFS(BDCORRECTIVAINF[BULÓN T],BDCORRECTIVAINF[[Nº CAMIÓN]:[Nº CAMIÓN]],$C17,BDCORRECTIVAINF[[Fecha entrada]:[Fecha entrada]],"&gt;=" &amp;$M$2,BDCORRECTIVAINF[[Fecha Fin]:[Fecha Fin]],"&lt;="&amp;$M$3)&amp;" uds "&amp;BDCORRECTIVAINF[[#Headers],[BULÓN T]]&amp;", ")</f>
        <v/>
      </c>
      <c r="BF17" s="467" t="str">
        <f>+IF(SUMIFS(BDCORRECTIVAINF[GEMELA T],BDCORRECTIVAINF[[Nº CAMIÓN]:[Nº CAMIÓN]],$C17,BDCORRECTIVAINF[[Fecha entrada]:[Fecha entrada]],"&gt;=" &amp;$M$2,BDCORRECTIVAINF[[Fecha Fin]:[Fecha Fin]],"&lt;="&amp;$M$3)=0,"",SUMIFS(BDCORRECTIVAINF[GEMELA T],BDCORRECTIVAINF[[Nº CAMIÓN]:[Nº CAMIÓN]],$C17,BDCORRECTIVAINF[[Fecha entrada]:[Fecha entrada]],"&gt;=" &amp;$M$2,BDCORRECTIVAINF[[Fecha Fin]:[Fecha Fin]],"&lt;="&amp;$M$3)&amp;" uds "&amp;BDCORRECTIVAINF[[#Headers],[GEMELA T]]&amp;", ")</f>
        <v/>
      </c>
      <c r="BG17" s="467" t="str">
        <f>+IF(SUMIFS(BDCORRECTIVAINF[CÁMARA 12R20],BDCORRECTIVAINF[[Nº CAMIÓN]:[Nº CAMIÓN]],$C17,BDCORRECTIVAINF[[Fecha entrada]:[Fecha entrada]],"&gt;=" &amp;$M$2,BDCORRECTIVAINF[[Fecha Fin]:[Fecha Fin]],"&lt;="&amp;$M$3)=0,"",SUMIFS(BDCORRECTIVAINF[CÁMARA 12R20],BDCORRECTIVAINF[[Nº CAMIÓN]:[Nº CAMIÓN]],$C17,BDCORRECTIVAINF[[Fecha entrada]:[Fecha entrada]],"&gt;=" &amp;$M$2,BDCORRECTIVAINF[[Fecha Fin]:[Fecha Fin]],"&lt;="&amp;$M$3)&amp;" uds "&amp;BDCORRECTIVAINF[[#Headers],[CÁMARA 12R20]]&amp;", ")</f>
        <v/>
      </c>
      <c r="BH17" s="467" t="str">
        <f>+IF(SUMIFS(BDCORRECTIVAINF[CÁMARA 12R24],BDCORRECTIVAINF[[Nº CAMIÓN]:[Nº CAMIÓN]],$C17,BDCORRECTIVAINF[[Fecha entrada]:[Fecha entrada]],"&gt;=" &amp;$M$2,BDCORRECTIVAINF[[Fecha Fin]:[Fecha Fin]],"&lt;="&amp;$M$3)=0,"",SUMIFS(BDCORRECTIVAINF[CÁMARA 12R24],BDCORRECTIVAINF[[Nº CAMIÓN]:[Nº CAMIÓN]],$C17,BDCORRECTIVAINF[[Fecha entrada]:[Fecha entrada]],"&gt;=" &amp;$M$2,BDCORRECTIVAINF[[Fecha Fin]:[Fecha Fin]],"&lt;="&amp;$M$3)&amp;" uds "&amp;BDCORRECTIVAINF[[#Headers],[CÁMARA 12R24]]&amp;", ")</f>
        <v/>
      </c>
      <c r="BI17" s="467" t="str">
        <f>+IF(SUMIFS(BDCORRECTIVAINF[NEUMÁTICO 12R20],BDCORRECTIVAINF[[Nº CAMIÓN]:[Nº CAMIÓN]],$C17,BDCORRECTIVAINF[[Fecha entrada]:[Fecha entrada]],"&gt;=" &amp;$M$2,BDCORRECTIVAINF[[Fecha Fin]:[Fecha Fin]],"&lt;="&amp;$M$3)=0,"",SUMIFS(BDCORRECTIVAINF[NEUMÁTICO 12R20],BDCORRECTIVAINF[[Nº CAMIÓN]:[Nº CAMIÓN]],$C17,BDCORRECTIVAINF[[Fecha entrada]:[Fecha entrada]],"&gt;=" &amp;$M$2,BDCORRECTIVAINF[[Fecha Fin]:[Fecha Fin]],"&lt;="&amp;$M$3)&amp;" uds "&amp;BDCORRECTIVAINF[[#Headers],[NEUMÁTICO 12R20]]&amp;", ")</f>
        <v/>
      </c>
      <c r="BJ17" s="467" t="str">
        <f>+IF(SUMIFS(BDCORRECTIVAINF[NEUMÁTICO 13/80 R22,5],BDCORRECTIVAINF[[Nº CAMIÓN]:[Nº CAMIÓN]],$C17,BDCORRECTIVAINF[[Fecha entrada]:[Fecha entrada]],"&gt;=" &amp;$M$2,BDCORRECTIVAINF[[Fecha Fin]:[Fecha Fin]],"&lt;="&amp;$M$3)=0,"",SUMIFS(BDCORRECTIVAINF[NEUMÁTICO 13/80 R22,5],BDCORRECTIVAINF[[Nº CAMIÓN]:[Nº CAMIÓN]],$C17,BDCORRECTIVAINF[[Fecha entrada]:[Fecha entrada]],"&gt;=" &amp;$M$2,BDCORRECTIVAINF[[Fecha Fin]:[Fecha Fin]],"&lt;="&amp;$M$3)&amp;" uds "&amp;BDCORRECTIVAINF[[#Headers],[NEUMÁTICO 13/80 R22,5]]&amp;", ")</f>
        <v/>
      </c>
      <c r="BK17" s="467" t="str">
        <f>+IF(SUMIFS(BDCORRECTIVAINF[[NEUMÁTICO 12R24 ]],BDCORRECTIVAINF[[Nº CAMIÓN]:[Nº CAMIÓN]],$C17,BDCORRECTIVAINF[[Fecha entrada]:[Fecha entrada]],"&gt;=" &amp;$M$2,BDCORRECTIVAINF[[Fecha Fin]:[Fecha Fin]],"&lt;="&amp;$M$3)=0,"",SUMIFS(BDCORRECTIVAINF[[NEUMÁTICO 12R24 ]],BDCORRECTIVAINF[[Nº CAMIÓN]:[Nº CAMIÓN]],$C17,BDCORRECTIVAINF[[Fecha entrada]:[Fecha entrada]],"&gt;=" &amp;$M$2,BDCORRECTIVAINF[[Fecha Fin]:[Fecha Fin]],"&lt;="&amp;$M$3)&amp;" uds "&amp;BDCORRECTIVAINF[[#Headers],[NEUMÁTICO 12R24 ]]&amp;", ")</f>
        <v/>
      </c>
      <c r="BL17" s="467" t="str">
        <f>+IF(SUMIFS(BDCORRECTIVAINF[NEUMÁTICO 295/80 R22,5],BDCORRECTIVAINF[[Nº CAMIÓN]:[Nº CAMIÓN]],$C17,BDCORRECTIVAINF[[Fecha entrada]:[Fecha entrada]],"&gt;=" &amp;$M$2,BDCORRECTIVAINF[[Fecha Fin]:[Fecha Fin]],"&lt;="&amp;$M$3)=0,"",SUMIFS(BDCORRECTIVAINF[NEUMÁTICO 295/80 R22,5],BDCORRECTIVAINF[[Nº CAMIÓN]:[Nº CAMIÓN]],$C17,BDCORRECTIVAINF[[Fecha entrada]:[Fecha entrada]],"&gt;=" &amp;$M$2,BDCORRECTIVAINF[[Fecha Fin]:[Fecha Fin]],"&lt;="&amp;$M$3)&amp;" uds "&amp;BDCORRECTIVAINF[[#Headers],[NEUMÁTICO 295/80 R22,5]]&amp;", ")</f>
        <v/>
      </c>
      <c r="BM17" s="467" t="str">
        <f>+IF(SUMIFS(BDCORRECTIVAINF[NEUMÁTICO 315/80R22.5],BDCORRECTIVAINF[[Nº CAMIÓN]:[Nº CAMIÓN]],$C17,BDCORRECTIVAINF[[Fecha entrada]:[Fecha entrada]],"&gt;=" &amp;$M$2,BDCORRECTIVAINF[[Fecha Fin]:[Fecha Fin]],"&lt;="&amp;$M$3)=0,"",SUMIFS(BDCORRECTIVAINF[NEUMÁTICO 315/80R22.5],BDCORRECTIVAINF[[Nº CAMIÓN]:[Nº CAMIÓN]],$C17,BDCORRECTIVAINF[[Fecha entrada]:[Fecha entrada]],"&gt;=" &amp;$M$2,BDCORRECTIVAINF[[Fecha Fin]:[Fecha Fin]],"&lt;="&amp;$M$3)&amp;" uds "&amp;BDCORRECTIVAINF[[#Headers],[NEUMÁTICO 315/80R22.5]]&amp;", ")</f>
        <v/>
      </c>
      <c r="BN17" s="467" t="str">
        <f>+IF(SUMIFS(BDCORRECTIVAINF[NEUMÁTICO 7.5R16 CON CAMARA  ],BDCORRECTIVAINF[[Nº CAMIÓN]:[Nº CAMIÓN]],$C17,BDCORRECTIVAINF[[Fecha entrada]:[Fecha entrada]],"&gt;=" &amp;$M$2,BDCORRECTIVAINF[[Fecha Fin]:[Fecha Fin]],"&lt;="&amp;$M$3)=0,"",SUMIFS(BDCORRECTIVAINF[NEUMÁTICO 7.5R16 CON CAMARA  ],BDCORRECTIVAINF[[Nº CAMIÓN]:[Nº CAMIÓN]],$C17,BDCORRECTIVAINF[[Fecha entrada]:[Fecha entrada]],"&gt;=" &amp;$M$2,BDCORRECTIVAINF[[Fecha Fin]:[Fecha Fin]],"&lt;="&amp;$M$3)&amp;" uds "&amp;BDCORRECTIVAINF[[#Headers],[NEUMÁTICO 7.5R16 CON CAMARA  ]]&amp;", ")</f>
        <v/>
      </c>
      <c r="BO17" s="467" t="str">
        <f>+IF(SUMIFS(BDCORRECTIVAINF[Parche],BDCORRECTIVAINF[[Nº CAMIÓN]:[Nº CAMIÓN]],$C17,BDCORRECTIVAINF[[Fecha entrada]:[Fecha entrada]],"&gt;=" &amp;$M$2,BDCORRECTIVAINF[[Fecha Fin]:[Fecha Fin]],"&lt;="&amp;$M$3)=0,"",SUMIFS(BDCORRECTIVAINF[Parche],BDCORRECTIVAINF[[Nº CAMIÓN]:[Nº CAMIÓN]],$C17,BDCORRECTIVAINF[[Fecha entrada]:[Fecha entrada]],"&gt;=" &amp;$M$2,BDCORRECTIVAINF[[Fecha Fin]:[Fecha Fin]],"&lt;="&amp;$M$3)&amp;" uds "&amp;BDCORRECTIVAINF[[#Headers],[Parche]]&amp;", ")</f>
        <v xml:space="preserve">2 uds Parche, </v>
      </c>
      <c r="BP17" s="467" t="str">
        <f>+IF(SUMIFS(BDCORRECTIVAINF[Pasta],BDCORRECTIVAINF[[Nº CAMIÓN]:[Nº CAMIÓN]],$C17,BDCORRECTIVAINF[[Fecha entrada]:[Fecha entrada]],"&gt;=" &amp;$M$2,BDCORRECTIVAINF[[Fecha Fin]:[Fecha Fin]],"&lt;="&amp;$M$3)=0,"",SUMIFS(BDCORRECTIVAINF[Pasta],BDCORRECTIVAINF[[Nº CAMIÓN]:[Nº CAMIÓN]],$C17,BDCORRECTIVAINF[[Fecha entrada]:[Fecha entrada]],"&gt;=" &amp;$M$2,BDCORRECTIVAINF[[Fecha Fin]:[Fecha Fin]],"&lt;="&amp;$M$3)&amp;" uds "&amp;BDCORRECTIVAINF[[#Headers],[Pasta]]&amp;", ")</f>
        <v xml:space="preserve">2 uds Pasta, </v>
      </c>
      <c r="BQ17" s="467" t="str">
        <f>+IF(SUMIFS(BDCORRECTIVAINF[BATERIA 12V 100AH],BDCORRECTIVAINF[[Nº CAMIÓN]:[Nº CAMIÓN]],$C17,BDCORRECTIVAINF[[Fecha entrada]:[Fecha entrada]],"&gt;=" &amp;$M$2,BDCORRECTIVAINF[[Fecha Fin]:[Fecha Fin]],"&lt;="&amp;$M$3)=0,"",SUMIFS(BDCORRECTIVAINF[BATERIA 12V 100AH],BDCORRECTIVAINF[[Nº CAMIÓN]:[Nº CAMIÓN]],$C17,BDCORRECTIVAINF[[Fecha entrada]:[Fecha entrada]],"&gt;=" &amp;$M$2,BDCORRECTIVAINF[[Fecha Fin]:[Fecha Fin]],"&lt;="&amp;$M$3)&amp;" uds "&amp;BDCORRECTIVAINF[[#Headers],[BATERIA 12V 100AH]]&amp;", ")</f>
        <v/>
      </c>
      <c r="BR17" s="467" t="str">
        <f>+IF(SUMIFS(BDCORRECTIVAINF[BATERIA 12V 120AH],BDCORRECTIVAINF[[Nº CAMIÓN]:[Nº CAMIÓN]],$C17,BDCORRECTIVAINF[[Fecha entrada]:[Fecha entrada]],"&gt;=" &amp;$M$2,BDCORRECTIVAINF[[Fecha Fin]:[Fecha Fin]],"&lt;="&amp;$M$3)=0,"",SUMIFS(BDCORRECTIVAINF[BATERIA 12V 120AH],BDCORRECTIVAINF[[Nº CAMIÓN]:[Nº CAMIÓN]],$C17,BDCORRECTIVAINF[[Fecha entrada]:[Fecha entrada]],"&gt;=" &amp;$M$2,BDCORRECTIVAINF[[Fecha Fin]:[Fecha Fin]],"&lt;="&amp;$M$3)&amp;" uds "&amp;BDCORRECTIVAINF[[#Headers],[BATERIA 12V 120AH]]&amp;", ")</f>
        <v/>
      </c>
      <c r="BS17" s="467" t="str">
        <f>+IF(SUMIFS(BDCORRECTIVAINF[[BATERIA 12V 70AH ]],BDCORRECTIVAINF[[Nº CAMIÓN]:[Nº CAMIÓN]],$C17,BDCORRECTIVAINF[[Fecha entrada]:[Fecha entrada]],"&gt;=" &amp;$M$2,BDCORRECTIVAINF[[Fecha Fin]:[Fecha Fin]],"&lt;="&amp;$M$3)=0,"",SUMIFS(BDCORRECTIVAINF[[BATERIA 12V 70AH ]],BDCORRECTIVAINF[[Nº CAMIÓN]:[Nº CAMIÓN]],$C17,BDCORRECTIVAINF[[Fecha entrada]:[Fecha entrada]],"&gt;=" &amp;$M$2,BDCORRECTIVAINF[[Fecha Fin]:[Fecha Fin]],"&lt;="&amp;$M$3)&amp;" uds "&amp;BDCORRECTIVAINF[[#Headers],[BATERIA 12V 70AH ]]&amp;", ")</f>
        <v/>
      </c>
      <c r="BT17" s="467" t="str">
        <f>+IF(SUMIFS(BDCORRECTIVAINF[[BATERIA 12V 77AH ]],BDCORRECTIVAINF[[Nº CAMIÓN]:[Nº CAMIÓN]],$C17,BDCORRECTIVAINF[[Fecha entrada]:[Fecha entrada]],"&gt;=" &amp;$M$2,BDCORRECTIVAINF[[Fecha Fin]:[Fecha Fin]],"&lt;="&amp;$M$3)=0,"",SUMIFS(BDCORRECTIVAINF[[BATERIA 12V 77AH ]],BDCORRECTIVAINF[[Nº CAMIÓN]:[Nº CAMIÓN]],$C17,BDCORRECTIVAINF[[Fecha entrada]:[Fecha entrada]],"&gt;=" &amp;$M$2,BDCORRECTIVAINF[[Fecha Fin]:[Fecha Fin]],"&lt;="&amp;$M$3)&amp;" uds "&amp;BDCORRECTIVAINF[[#Headers],[BATERIA 12V 77AH ]]&amp;", ")</f>
        <v/>
      </c>
      <c r="BU17" s="467" t="str">
        <f>+IF(SUMIFS(BDCORRECTIVAINF[Manguera amarilla 60D],BDCORRECTIVAINF[[Nº CAMIÓN]:[Nº CAMIÓN]],$C17,BDCORRECTIVAINF[[Fecha entrada]:[Fecha entrada]],"&gt;=" &amp;$M$2,BDCORRECTIVAINF[[Fecha Fin]:[Fecha Fin]],"&lt;="&amp;$M$3)=0,"",SUMIFS(BDCORRECTIVAINF[Manguera amarilla 60D],BDCORRECTIVAINF[[Nº CAMIÓN]:[Nº CAMIÓN]],$C17,BDCORRECTIVAINF[[Fecha entrada]:[Fecha entrada]],"&gt;=" &amp;$M$2,BDCORRECTIVAINF[[Fecha Fin]:[Fecha Fin]],"&lt;="&amp;$M$3)&amp;" m "&amp;BDCORRECTIVAINF[[#Headers],[Manguera amarilla 60D]]&amp;", ")</f>
        <v/>
      </c>
      <c r="BV17" s="467" t="str">
        <f>+IF(SUMIFS(BDCORRECTIVAINF[Manguera amarilla 80D],BDCORRECTIVAINF[[Nº CAMIÓN]:[Nº CAMIÓN]],$C17,BDCORRECTIVAINF[[Fecha entrada]:[Fecha entrada]],"&gt;=" &amp;$M$2,BDCORRECTIVAINF[[Fecha Fin]:[Fecha Fin]],"&lt;="&amp;$M$3)=0,"",SUMIFS(BDCORRECTIVAINF[Manguera amarilla 80D],BDCORRECTIVAINF[[Nº CAMIÓN]:[Nº CAMIÓN]],$C17,BDCORRECTIVAINF[[Fecha entrada]:[Fecha entrada]],"&gt;=" &amp;$M$2,BDCORRECTIVAINF[[Fecha Fin]:[Fecha Fin]],"&lt;="&amp;$M$3)&amp;" m "&amp;BDCORRECTIVAINF[[#Headers],[Manguera amarilla 80D]]&amp;", ")</f>
        <v/>
      </c>
      <c r="BW17" s="467" t="str">
        <f>+IF(SUMIFS(BDCORRECTIVAINF[Manguera azul 60D],BDCORRECTIVAINF[[Nº CAMIÓN]:[Nº CAMIÓN]],$C17,BDCORRECTIVAINF[[Fecha entrada]:[Fecha entrada]],"&gt;=" &amp;$M$2,BDCORRECTIVAINF[[Fecha Fin]:[Fecha Fin]],"&lt;="&amp;$M$3)=0,"",SUMIFS(BDCORRECTIVAINF[Manguera azul 60D],BDCORRECTIVAINF[[Nº CAMIÓN]:[Nº CAMIÓN]],$C17,BDCORRECTIVAINF[[Fecha entrada]:[Fecha entrada]],"&gt;=" &amp;$M$2,BDCORRECTIVAINF[[Fecha Fin]:[Fecha Fin]],"&lt;="&amp;$M$3)&amp;" m "&amp;BDCORRECTIVAINF[[#Headers],[Manguera azul 60D]]&amp;", ")</f>
        <v/>
      </c>
      <c r="BX17" s="467" t="str">
        <f>+IF(SUMIFS(BDCORRECTIVAINF[Manguera azul 80D],BDCORRECTIVAINF[[Nº CAMIÓN]:[Nº CAMIÓN]],$C17,BDCORRECTIVAINF[[Fecha entrada]:[Fecha entrada]],"&gt;=" &amp;$M$2,BDCORRECTIVAINF[[Fecha Fin]:[Fecha Fin]],"&lt;="&amp;$M$3)=0,"",SUMIFS(BDCORRECTIVAINF[Manguera azul 80D],BDCORRECTIVAINF[[Nº CAMIÓN]:[Nº CAMIÓN]],$C17,BDCORRECTIVAINF[[Fecha entrada]:[Fecha entrada]],"&gt;=" &amp;$M$2,BDCORRECTIVAINF[[Fecha Fin]:[Fecha Fin]],"&lt;="&amp;$M$3)&amp;" m "&amp;BDCORRECTIVAINF[[#Headers],[Manguera azul 80D]]&amp;", ")</f>
        <v/>
      </c>
      <c r="BY17" s="467" t="str">
        <f>+IF(SUMIFS(BDCORRECTIVAINF[Bomba Embrague],BDCORRECTIVAINF[[Nº CAMIÓN]:[Nº CAMIÓN]],$C17,BDCORRECTIVAINF[[Fecha entrada]:[Fecha entrada]],"&gt;=" &amp;$M$2,BDCORRECTIVAINF[[Fecha Fin]:[Fecha Fin]],"&lt;="&amp;$M$3)=0,"",SUMIFS(BDCORRECTIVAINF[Bomba Embrague],BDCORRECTIVAINF[[Nº CAMIÓN]:[Nº CAMIÓN]],$C17,BDCORRECTIVAINF[[Fecha entrada]:[Fecha entrada]],"&gt;=" &amp;$M$2,BDCORRECTIVAINF[[Fecha Fin]:[Fecha Fin]],"&lt;="&amp;$M$3)&amp;" uds "&amp;BDCORRECTIVAINF[[#Headers],[Bomba Embrague]]&amp;", ")</f>
        <v/>
      </c>
      <c r="BZ17" s="467" t="str">
        <f>+IF(SUMIFS(BDCORRECTIVAINF[Compresor],BDCORRECTIVAINF[[Nº CAMIÓN]:[Nº CAMIÓN]],$C17,BDCORRECTIVAINF[[Fecha entrada]:[Fecha entrada]],"&gt;=" &amp;$M$2,BDCORRECTIVAINF[[Fecha Fin]:[Fecha Fin]],"&lt;="&amp;$M$3)=0,"",SUMIFS(BDCORRECTIVAINF[Compresor],BDCORRECTIVAINF[[Nº CAMIÓN]:[Nº CAMIÓN]],$C17,BDCORRECTIVAINF[[Fecha entrada]:[Fecha entrada]],"&gt;=" &amp;$M$2,BDCORRECTIVAINF[[Fecha Fin]:[Fecha Fin]],"&lt;="&amp;$M$3)&amp;" uds "&amp;BDCORRECTIVAINF[[#Headers],[Compresor]]&amp;", ")</f>
        <v/>
      </c>
      <c r="CA17" s="467" t="str">
        <f>+IF(SUMIFS(BDCORRECTIVAINF[Disco Embrague],BDCORRECTIVAINF[[Nº CAMIÓN]:[Nº CAMIÓN]],$C17,BDCORRECTIVAINF[[Fecha entrada]:[Fecha entrada]],"&gt;=" &amp;$M$2,BDCORRECTIVAINF[[Fecha Fin]:[Fecha Fin]],"&lt;="&amp;$M$3)=0,"",SUMIFS(BDCORRECTIVAINF[Disco Embrague],BDCORRECTIVAINF[[Nº CAMIÓN]:[Nº CAMIÓN]],$C17,BDCORRECTIVAINF[[Fecha entrada]:[Fecha entrada]],"&gt;=" &amp;$M$2,BDCORRECTIVAINF[[Fecha Fin]:[Fecha Fin]],"&lt;="&amp;$M$3)&amp;" uds "&amp;BDCORRECTIVAINF[[#Headers],[Disco Embrague]]&amp;", ")</f>
        <v/>
      </c>
      <c r="CB17" s="467" t="str">
        <f>+IF(SUMIFS(BDCORRECTIVAINF[Empalme],BDCORRECTIVAINF[[Nº CAMIÓN]:[Nº CAMIÓN]],$C17,BDCORRECTIVAINF[[Fecha entrada]:[Fecha entrada]],"&gt;=" &amp;$M$2,BDCORRECTIVAINF[[Fecha Fin]:[Fecha Fin]],"&lt;="&amp;$M$3)=0,"",SUMIFS(BDCORRECTIVAINF[Empalme],BDCORRECTIVAINF[[Nº CAMIÓN]:[Nº CAMIÓN]],$C17,BDCORRECTIVAINF[[Fecha entrada]:[Fecha entrada]],"&gt;=" &amp;$M$2,BDCORRECTIVAINF[[Fecha Fin]:[Fecha Fin]],"&lt;="&amp;$M$3)&amp;" uds "&amp;BDCORRECTIVAINF[[#Headers],[Empalme]]&amp;", ")</f>
        <v/>
      </c>
      <c r="CC17" s="467" t="str">
        <f>+IF(SUMIFS(BDCORRECTIVAINF[Filtro Secador],BDCORRECTIVAINF[[Nº CAMIÓN]:[Nº CAMIÓN]],$C17,BDCORRECTIVAINF[[Fecha entrada]:[Fecha entrada]],"&gt;=" &amp;$M$2,BDCORRECTIVAINF[[Fecha Fin]:[Fecha Fin]],"&lt;="&amp;$M$3)=0,"",SUMIFS(BDCORRECTIVAINF[Filtro Secador],BDCORRECTIVAINF[[Nº CAMIÓN]:[Nº CAMIÓN]],$C17,BDCORRECTIVAINF[[Fecha entrada]:[Fecha entrada]],"&gt;=" &amp;$M$2,BDCORRECTIVAINF[[Fecha Fin]:[Fecha Fin]],"&lt;="&amp;$M$3)&amp;" uds "&amp;BDCORRECTIVAINF[[#Headers],[Filtro Secador]]&amp;", ")</f>
        <v/>
      </c>
      <c r="CD17" s="467" t="str">
        <f>+IF(SUMIFS(BDCORRECTIVAINF[Pulmon Freno],BDCORRECTIVAINF[[Nº CAMIÓN]:[Nº CAMIÓN]],$C17,BDCORRECTIVAINF[[Fecha entrada]:[Fecha entrada]],"&gt;=" &amp;$M$2,BDCORRECTIVAINF[[Fecha Fin]:[Fecha Fin]],"&lt;="&amp;$M$3)=0,"",SUMIFS(BDCORRECTIVAINF[Pulmon Freno],BDCORRECTIVAINF[[Nº CAMIÓN]:[Nº CAMIÓN]],$C17,BDCORRECTIVAINF[[Fecha entrada]:[Fecha entrada]],"&gt;=" &amp;$M$2,BDCORRECTIVAINF[[Fecha Fin]:[Fecha Fin]],"&lt;="&amp;$M$3)&amp;" uds "&amp;BDCORRECTIVAINF[[#Headers],[Pulmon Freno]]&amp;", ")</f>
        <v/>
      </c>
      <c r="CE17" s="467" t="str">
        <f>+IF(SUMIFS(BDCORRECTIVAINF[Servoembrague],BDCORRECTIVAINF[[Nº CAMIÓN]:[Nº CAMIÓN]],$C17,BDCORRECTIVAINF[[Fecha entrada]:[Fecha entrada]],"&gt;=" &amp;$M$2,BDCORRECTIVAINF[[Fecha Fin]:[Fecha Fin]],"&lt;="&amp;$M$3)=0,"",SUMIFS(BDCORRECTIVAINF[Servoembrague],BDCORRECTIVAINF[[Nº CAMIÓN]:[Nº CAMIÓN]],$C17,BDCORRECTIVAINF[[Fecha entrada]:[Fecha entrada]],"&gt;=" &amp;$M$2,BDCORRECTIVAINF[[Fecha Fin]:[Fecha Fin]],"&lt;="&amp;$M$3)&amp;" uds "&amp;BDCORRECTIVAINF[[#Headers],[Servoembrague]]&amp;", ")</f>
        <v/>
      </c>
      <c r="CF17" s="467" t="str">
        <f>+IF(SUMIFS(BDCORRECTIVAINF[Tubo Hidraulico],BDCORRECTIVAINF[[Nº CAMIÓN]:[Nº CAMIÓN]],$C17,BDCORRECTIVAINF[[Fecha entrada]:[Fecha entrada]],"&gt;=" &amp;$M$2,BDCORRECTIVAINF[[Fecha Fin]:[Fecha Fin]],"&lt;="&amp;$M$3)=0,"",SUMIFS(BDCORRECTIVAINF[Tubo Hidraulico],BDCORRECTIVAINF[[Nº CAMIÓN]:[Nº CAMIÓN]],$C17,BDCORRECTIVAINF[[Fecha entrada]:[Fecha entrada]],"&gt;=" &amp;$M$2,BDCORRECTIVAINF[[Fecha Fin]:[Fecha Fin]],"&lt;="&amp;$M$3)&amp;" uds "&amp;BDCORRECTIVAINF[[#Headers],[Tubo Hidraulico]]&amp;", ")</f>
        <v/>
      </c>
      <c r="CG17" s="467" t="str">
        <f>+IF(SUMIFS(BDCORRECTIVAINF[Valvula 4 vias],BDCORRECTIVAINF[[Nº CAMIÓN]:[Nº CAMIÓN]],$C17,BDCORRECTIVAINF[[Fecha entrada]:[Fecha entrada]],"&gt;=" &amp;$M$2,BDCORRECTIVAINF[[Fecha Fin]:[Fecha Fin]],"&lt;="&amp;$M$3)=0,"",SUMIFS(BDCORRECTIVAINF[Valvula 4 vias],BDCORRECTIVAINF[[Nº CAMIÓN]:[Nº CAMIÓN]],$C17,BDCORRECTIVAINF[[Fecha entrada]:[Fecha entrada]],"&gt;=" &amp;$M$2,BDCORRECTIVAINF[[Fecha Fin]:[Fecha Fin]],"&lt;="&amp;$M$3)&amp;" uds "&amp;BDCORRECTIVAINF[[#Headers],[Valvula 4 vias]]&amp;", ")</f>
        <v/>
      </c>
      <c r="CH17" s="467" t="str">
        <f>+IF(SUMIFS(BDCORRECTIVAINF[Valvula Freno],BDCORRECTIVAINF[[Nº CAMIÓN]:[Nº CAMIÓN]],$C17,BDCORRECTIVAINF[[Fecha entrada]:[Fecha entrada]],"&gt;=" &amp;$M$2,BDCORRECTIVAINF[[Fecha Fin]:[Fecha Fin]],"&lt;="&amp;$M$3)=0,"",SUMIFS(BDCORRECTIVAINF[Valvula Freno],BDCORRECTIVAINF[[Nº CAMIÓN]:[Nº CAMIÓN]],$C17,BDCORRECTIVAINF[[Fecha entrada]:[Fecha entrada]],"&gt;=" &amp;$M$2,BDCORRECTIVAINF[[Fecha Fin]:[Fecha Fin]],"&lt;="&amp;$M$3)&amp;" uds "&amp;BDCORRECTIVAINF[[#Headers],[Valvula Freno]]&amp;", ")</f>
        <v/>
      </c>
      <c r="CI17" s="467" t="str">
        <f>+IF(SUMIFS(BDCORRECTIVAINF[Valvula Secadora],BDCORRECTIVAINF[[Nº CAMIÓN]:[Nº CAMIÓN]],$C17,BDCORRECTIVAINF[[Fecha entrada]:[Fecha entrada]],"&gt;=" &amp;$M$2,BDCORRECTIVAINF[[Fecha Fin]:[Fecha Fin]],"&lt;="&amp;$M$3)=0,"",SUMIFS(BDCORRECTIVAINF[Valvula Secadora],BDCORRECTIVAINF[[Nº CAMIÓN]:[Nº CAMIÓN]],$C17,BDCORRECTIVAINF[[Fecha entrada]:[Fecha entrada]],"&gt;=" &amp;$M$2,BDCORRECTIVAINF[[Fecha Fin]:[Fecha Fin]],"&lt;="&amp;$M$3)&amp;" uds "&amp;BDCORRECTIVAINF[[#Headers],[Valvula Secadora]]&amp;", ")</f>
        <v/>
      </c>
      <c r="CJ17" s="467" t="str">
        <f>+IF(SUMIFS(BDCORRECTIVAINF[Correas],BDCORRECTIVAINF[[Nº CAMIÓN]:[Nº CAMIÓN]],$C17,BDCORRECTIVAINF[[Fecha entrada]:[Fecha entrada]],"&gt;=" &amp;$M$2,BDCORRECTIVAINF[[Fecha Fin]:[Fecha Fin]],"&lt;="&amp;$M$3)=0,"",SUMIFS(BDCORRECTIVAINF[Correas],BDCORRECTIVAINF[[Nº CAMIÓN]:[Nº CAMIÓN]],$C17,BDCORRECTIVAINF[[Fecha entrada]:[Fecha entrada]],"&gt;=" &amp;$M$2,BDCORRECTIVAINF[[Fecha Fin]:[Fecha Fin]],"&lt;="&amp;$M$3)&amp;" uds "&amp;BDCORRECTIVAINF[[#Headers],[Correas]]&amp;", ")</f>
        <v/>
      </c>
    </row>
    <row r="18" spans="1:88" ht="105" customHeight="1" x14ac:dyDescent="0.2">
      <c r="A18" s="571"/>
      <c r="B18" s="221" t="s">
        <v>73</v>
      </c>
      <c r="C18" s="289" t="s">
        <v>50</v>
      </c>
      <c r="D18" s="290">
        <v>614264</v>
      </c>
      <c r="E18" s="290">
        <f>+SUMIFS(BDCORRECTIVA[Chasis],BDCORRECTIVA[[Nº CAMIÓN]:[Nº CAMIÓN]],$C18,BDCORRECTIVA[[Fecha entrada]:[Fecha entrada]],"&gt;=" &amp;$M$2,BDCORRECTIVA[[Fecha Fin]:[Fecha Fin]],"&lt;="&amp;$M$3)</f>
        <v>0</v>
      </c>
      <c r="F18" s="290">
        <f>+SUMIFS(BDCORRECTIVA[Carrocería],BDCORRECTIVA[[Nº CAMIÓN]:[Nº CAMIÓN]],$C18,BDCORRECTIVA[[Fecha entrada]:[Fecha entrada]],"&gt;=" &amp;$M$2,BDCORRECTIVA[[Fecha Fin]:[Fecha Fin]],"&lt;="&amp;$M$3)</f>
        <v>0</v>
      </c>
      <c r="G18" s="290">
        <f>+SUMIFS(BDCORRECTIVA[Ruedas],BDCORRECTIVA[[Nº CAMIÓN]:[Nº CAMIÓN]],$C18,BDCORRECTIVA[[Fecha entrada]:[Fecha entrada]],"&gt;=" &amp;$M$2,BDCORRECTIVA[[Fecha Fin]:[Fecha Fin]],"&lt;="&amp;$M$3)</f>
        <v>1</v>
      </c>
      <c r="H18" s="290">
        <f>+SUMIFS(BDCORRECTIVA[Mecanica],BDCORRECTIVA[[Nº CAMIÓN]:[Nº CAMIÓN]],$C18,BDCORRECTIVA[[Fecha entrada]:[Fecha entrada]],"&gt;=" &amp;$M$2,BDCORRECTIVA[[Fecha Fin]:[Fecha Fin]],"&lt;="&amp;$M$3)</f>
        <v>2</v>
      </c>
      <c r="I18" s="290">
        <f>+SUMIFS(BDCORRECTIVA[Elec, vehiculos],BDCORRECTIVA[[Nº CAMIÓN]:[Nº CAMIÓN]],$C18,BDCORRECTIVA[[Fecha entrada]:[Fecha entrada]],"&gt;=" &amp;$M$2,BDCORRECTIVA[[Fecha Fin]:[Fecha Fin]],"&lt;="&amp;$M$3)</f>
        <v>0</v>
      </c>
      <c r="J18" s="290">
        <f t="shared" si="1"/>
        <v>3</v>
      </c>
      <c r="K18" s="290" t="str">
        <f>+IF(COUNTIFS(BDCORRECTIVA[Tall/Rep],AUSERD,BDCORRECTIVA[Nº CAMIÓN],$C18,BDCORRECTIVA[[Fecha entrada]:[Fecha entrada]],"&gt;=" &amp;$M$2,BDCORRECTIVA[[Fecha Fin]:[Fecha Fin]],"&lt;="&amp;$M$3)=0,"",COUNTIFS(BDCORRECTIVA[Tall/Rep],AUSERD,BDCORRECTIVA[Nº CAMIÓN],$C18,BDCORRECTIVA[[Fecha entrada]:[Fecha entrada]],"&gt;=" &amp;$M$2,BDCORRECTIVA[[Fecha Fin]:[Fecha Fin]],"&lt;="&amp;$M$3)&amp;" "&amp;AUSERD&amp;", ")&amp;IF(COUNTIFS(BDCORRECTIVA[Tall/Rep],AAIUN,BDCORRECTIVA[Nº CAMIÓN],$C18,BDCORRECTIVA[[Fecha entrada]:[Fecha entrada]],"&gt;=" &amp;$M$2,BDCORRECTIVA[[Fecha Fin]:[Fecha Fin]],"&lt;="&amp;$M$3)=0,"",COUNTIFS(BDCORRECTIVA[Tall/Rep],AAIUN,BDCORRECTIVA[Nº CAMIÓN],$C18,BDCORRECTIVA[[Fecha entrada]:[Fecha entrada]],"&gt;=" &amp;$M$2,BDCORRECTIVA[[Fecha Fin]:[Fecha Fin]],"&lt;="&amp;$M$3)&amp;" "&amp;AAIUN&amp;", ")&amp;IF(COUNTIFS(BDCORRECTIVA[Tall/Rep],BOUJDUR,BDCORRECTIVA[Nº CAMIÓN],$C18,BDCORRECTIVA[[Fecha entrada]:[Fecha entrada]],"&gt;=" &amp;$M$2,BDCORRECTIVA[[Fecha Fin]:[Fecha Fin]],"&lt;="&amp;$M$3)=0,"",COUNTIFS(BDCORRECTIVA[Tall/Rep],BOUJDUR,BDCORRECTIVA[Nº CAMIÓN],$C18,BDCORRECTIVA[[Fecha entrada]:[Fecha entrada]],"&gt;=" &amp;$M$2,BDCORRECTIVA[[Fecha Fin]:[Fecha Fin]],"&lt;="&amp;$M$3)&amp;" "&amp;BOUJDUR&amp;", ")&amp;IF(COUNTIFS(BDCORRECTIVA[Tall/Rep],ATC,BDCORRECTIVA[Nº CAMIÓN],$C18,BDCORRECTIVA[[Fecha entrada]:[Fecha entrada]],"&gt;=" &amp;$M$2,BDCORRECTIVA[[Fecha Fin]:[Fecha Fin]],"&lt;="&amp;$M$3)=0,"",COUNTIFS(BDCORRECTIVA[Tall/Rep],ATC,BDCORRECTIVA[Nº CAMIÓN],$C18,BDCORRECTIVA[[Fecha entrada]:[Fecha entrada]],"&gt;=" &amp;$M$2,BDCORRECTIVA[[Fecha Fin]:[Fecha Fin]],"&lt;="&amp;$M$3)&amp;" "&amp;ATC&amp;", ")&amp;IF(COUNTIFS(BDCORRECTIVA[Tall/Rep],SMARA,BDCORRECTIVA[Nº CAMIÓN],$C18,BDCORRECTIVA[[Fecha entrada]:[Fecha entrada]],"&gt;=" &amp;$M$2,BDCORRECTIVA[[Fecha Fin]:[Fecha Fin]],"&lt;="&amp;$M$3)=0,"",COUNTIFS(BDCORRECTIVA[Tall/Rep],SMARA,BDCORRECTIVA[Nº CAMIÓN],$C18,BDCORRECTIVA[[Fecha entrada]:[Fecha entrada]],"&gt;=" &amp;$M$2,BDCORRECTIVA[[Fecha Fin]:[Fecha Fin]],"&lt;="&amp;$M$3)&amp;" "&amp;SMARA&amp;", ")&amp;IF(COUNTIFS(BDCORRECTIVA[Tall/Rep],DAJLA,BDCORRECTIVA[Nº CAMIÓN],$C18,BDCORRECTIVA[[Fecha entrada]:[Fecha entrada]],"&gt;=" &amp;$M$2,BDCORRECTIVA[[Fecha Fin]:[Fecha Fin]],"&lt;="&amp;$M$3)=0,"",COUNTIFS(BDCORRECTIVA[Tall/Rep],DAJLA,BDCORRECTIVA[Nº CAMIÓN],$C18,BDCORRECTIVA[[Fecha entrada]:[Fecha entrada]],"&gt;=" &amp;$M$2,BDCORRECTIVA[[Fecha Fin]:[Fecha Fin]],"&lt;="&amp;$M$3)&amp;" "&amp;DAJLA&amp;", ")&amp;IF(COUNTIFS(BDCORRECTIVA[Tall/Rep],TRANSPORT,BDCORRECTIVA[Nº CAMIÓN],$C18,BDCORRECTIVA[[Fecha entrada]:[Fecha entrada]],"&gt;=" &amp;$M$2,BDCORRECTIVA[[Fecha Fin]:[Fecha Fin]],"&lt;="&amp;$M$3)=0,"",COUNTIFS(BDCORRECTIVA[Tall/Rep],TRANSPORT,BDCORRECTIVA[Nº CAMIÓN],$C18,BDCORRECTIVA[[Fecha entrada]:[Fecha entrada]],"&gt;=" &amp;$M$2,BDCORRECTIVA[[Fecha Fin]:[Fecha Fin]],"&lt;="&amp;$M$3)&amp;" "&amp;TRANSPORT&amp;", ")</f>
        <v xml:space="preserve">3 TR AAIUN, </v>
      </c>
      <c r="L18" s="517" t="str">
        <f t="shared" si="0"/>
        <v/>
      </c>
      <c r="M18" s="472" t="str">
        <f>+IF(SUMIFS(BDCORRECTIVAINF[Coste TOTAL],BDCORRECTIVAINF[[Nº CAMIÓN]:[Nº CAMIÓN]],$C18,BDCORRECTIVAINF[[Fecha entrada]:[Fecha entrada]],"&gt;=" &amp;$M$2,BDCORRECTIVAINF[[Fecha Fin]:[Fecha Fin]],"&lt;="&amp;$M$3)=0,"",SUMIFS(BDCORRECTIVAINF[Coste TOTAL],BDCORRECTIVAINF[[Nº CAMIÓN]:[Nº CAMIÓN]],$C18,BDCORRECTIVAINF[[Fecha entrada]:[Fecha entrada]],"&gt;=" &amp;$M$2,BDCORRECTIVAINF[[Fecha Fin]:[Fecha Fin]],"&lt;="&amp;$M$3))</f>
        <v/>
      </c>
      <c r="N18" s="292"/>
      <c r="P18" s="49"/>
      <c r="Q18" s="44"/>
      <c r="R18" s="25"/>
      <c r="W18" s="44"/>
      <c r="AF18" s="467" t="str">
        <f>+IF(SUMIFS(BDCORRECTIVAINF[Amortiguador],BDCORRECTIVAINF[[Nº CAMIÓN]:[Nº CAMIÓN]],$C18,BDCORRECTIVAINF[[Fecha entrada]:[Fecha entrada]],"&gt;=" &amp;$M$2,BDCORRECTIVAINF[[Fecha Fin]:[Fecha Fin]],"&lt;="&amp;$M$3)=0,"",SUMIFS(BDCORRECTIVAINF[Amortiguador],BDCORRECTIVAINF[[Nº CAMIÓN]:[Nº CAMIÓN]],$C18,BDCORRECTIVAINF[[Fecha entrada]:[Fecha entrada]],"&gt;=" &amp;$M$2,BDCORRECTIVAINF[[Fecha Fin]:[Fecha Fin]],"&lt;="&amp;$M$3)&amp;" uds "&amp;BDCORRECTIVAINF[[#Headers],[Amortiguador]]&amp;", ")</f>
        <v/>
      </c>
      <c r="AG18" s="467" t="str">
        <f>+IF(SUMIFS(BDCORRECTIVAINF[Cables palanca],BDCORRECTIVAINF[[Nº CAMIÓN]:[Nº CAMIÓN]],$C18,BDCORRECTIVAINF[[Fecha entrada]:[Fecha entrada]],"&gt;=" &amp;$M$2,BDCORRECTIVAINF[[Fecha Fin]:[Fecha Fin]],"&lt;="&amp;$M$3)=0,"",SUMIFS(BDCORRECTIVAINF[Cables palanca],BDCORRECTIVAINF[[Nº CAMIÓN]:[Nº CAMIÓN]],$C18,BDCORRECTIVAINF[[Fecha entrada]:[Fecha entrada]],"&gt;=" &amp;$M$2,BDCORRECTIVAINF[[Fecha Fin]:[Fecha Fin]],"&lt;="&amp;$M$3)&amp;" uds "&amp;BDCORRECTIVAINF[[#Headers],[Cables palanca]]&amp;", ")</f>
        <v/>
      </c>
      <c r="AH18" s="467" t="str">
        <f>+IF(SUMIFS(BDCORRECTIVAINF[Casquillos],BDCORRECTIVAINF[[Nº CAMIÓN]:[Nº CAMIÓN]],$C18,BDCORRECTIVAINF[[Fecha entrada]:[Fecha entrada]],"&gt;=" &amp;$M$2,BDCORRECTIVAINF[[Fecha Fin]:[Fecha Fin]],"&lt;="&amp;$M$3)=0,"",SUMIFS(BDCORRECTIVAINF[Casquillos],BDCORRECTIVAINF[[Nº CAMIÓN]:[Nº CAMIÓN]],$C18,BDCORRECTIVAINF[[Fecha entrada]:[Fecha entrada]],"&gt;=" &amp;$M$2,BDCORRECTIVAINF[[Fecha Fin]:[Fecha Fin]],"&lt;="&amp;$M$3)&amp;" uds "&amp;BDCORRECTIVAINF[[#Headers],[Casquillos]]&amp;", ")</f>
        <v/>
      </c>
      <c r="AI18" s="467" t="str">
        <f>+IF(SUMIFS(BDCORRECTIVAINF[Esparragos],BDCORRECTIVAINF[[Nº CAMIÓN]:[Nº CAMIÓN]],$C18,BDCORRECTIVAINF[[Fecha entrada]:[Fecha entrada]],"&gt;=" &amp;$M$2,BDCORRECTIVAINF[[Fecha Fin]:[Fecha Fin]],"&lt;="&amp;$M$3)=0,"",SUMIFS(BDCORRECTIVAINF[Esparragos],BDCORRECTIVAINF[[Nº CAMIÓN]:[Nº CAMIÓN]],$C18,BDCORRECTIVAINF[[Fecha entrada]:[Fecha entrada]],"&gt;=" &amp;$M$2,BDCORRECTIVAINF[[Fecha Fin]:[Fecha Fin]],"&lt;="&amp;$M$3)&amp;" uds "&amp;BDCORRECTIVAINF[[#Headers],[Esparragos]]&amp;", ")</f>
        <v/>
      </c>
      <c r="AJ18" s="467" t="str">
        <f>+IF(SUMIFS(BDCORRECTIVAINF[Neceser palanca],BDCORRECTIVAINF[[Nº CAMIÓN]:[Nº CAMIÓN]],$C18,BDCORRECTIVAINF[[Fecha entrada]:[Fecha entrada]],"&gt;=" &amp;$M$2,BDCORRECTIVAINF[[Fecha Fin]:[Fecha Fin]],"&lt;="&amp;$M$3)=0,"",SUMIFS(BDCORRECTIVAINF[Neceser palanca],BDCORRECTIVAINF[[Nº CAMIÓN]:[Nº CAMIÓN]],$C18,BDCORRECTIVAINF[[Fecha entrada]:[Fecha entrada]],"&gt;=" &amp;$M$2,BDCORRECTIVAINF[[Fecha Fin]:[Fecha Fin]],"&lt;="&amp;$M$3)&amp;" uds "&amp;BDCORRECTIVAINF[[#Headers],[Neceser palanca]]&amp;", ")</f>
        <v/>
      </c>
      <c r="AK18" s="467" t="str">
        <f>+IF(SUMIFS(BDCORRECTIVAINF[Palanca],BDCORRECTIVAINF[[Nº CAMIÓN]:[Nº CAMIÓN]],$C18,BDCORRECTIVAINF[[Fecha entrada]:[Fecha entrada]],"&gt;=" &amp;$M$2,BDCORRECTIVAINF[[Fecha Fin]:[Fecha Fin]],"&lt;="&amp;$M$3)=0,"",SUMIFS(BDCORRECTIVAINF[Palanca],BDCORRECTIVAINF[[Nº CAMIÓN]:[Nº CAMIÓN]],$C18,BDCORRECTIVAINF[[Fecha entrada]:[Fecha entrada]],"&gt;=" &amp;$M$2,BDCORRECTIVAINF[[Fecha Fin]:[Fecha Fin]],"&lt;="&amp;$M$3)&amp;" uds "&amp;BDCORRECTIVAINF[[#Headers],[Palanca]]&amp;", ")</f>
        <v/>
      </c>
      <c r="AL18" s="467" t="str">
        <f>+IF(SUMIFS(BDCORRECTIVAINF[Travesaño],BDCORRECTIVAINF[[Nº CAMIÓN]:[Nº CAMIÓN]],$C18,BDCORRECTIVAINF[[Fecha entrada]:[Fecha entrada]],"&gt;=" &amp;$M$2,BDCORRECTIVAINF[[Fecha Fin]:[Fecha Fin]],"&lt;="&amp;$M$3)=0,"",SUMIFS(BDCORRECTIVAINF[Travesaño],BDCORRECTIVAINF[[Nº CAMIÓN]:[Nº CAMIÓN]],$C18,BDCORRECTIVAINF[[Fecha entrada]:[Fecha entrada]],"&gt;=" &amp;$M$2,BDCORRECTIVAINF[[Fecha Fin]:[Fecha Fin]],"&lt;="&amp;$M$3)&amp;" uds "&amp;BDCORRECTIVAINF[[#Headers],[Travesaño]]&amp;", ")</f>
        <v/>
      </c>
      <c r="AM18" s="467" t="str">
        <f>+IF(SUMIFS(BDCORRECTIVAINF[BALLESTA ENTERA D],BDCORRECTIVAINF[[Nº CAMIÓN]:[Nº CAMIÓN]],$C18,BDCORRECTIVAINF[[Fecha entrada]:[Fecha entrada]],"&gt;=" &amp;$M$2,BDCORRECTIVAINF[[Fecha Fin]:[Fecha Fin]],"&lt;="&amp;$M$3)=0,"",SUMIFS(BDCORRECTIVAINF[BALLESTA ENTERA D],BDCORRECTIVAINF[[Nº CAMIÓN]:[Nº CAMIÓN]],$C18,BDCORRECTIVAINF[[Fecha entrada]:[Fecha entrada]],"&gt;=" &amp;$M$2,BDCORRECTIVAINF[[Fecha Fin]:[Fecha Fin]],"&lt;="&amp;$M$3)&amp;" uds "&amp;BDCORRECTIVAINF[[#Headers],[BALLESTA ENTERA D]]&amp;", ")</f>
        <v/>
      </c>
      <c r="AN18" s="467" t="str">
        <f>+IF(SUMIFS(BDCORRECTIVAINF[HOJA MAESTRA D],BDCORRECTIVAINF[[Nº CAMIÓN]:[Nº CAMIÓN]],$C18,BDCORRECTIVAINF[[Fecha entrada]:[Fecha entrada]],"&gt;=" &amp;$M$2,BDCORRECTIVAINF[[Fecha Fin]:[Fecha Fin]],"&lt;="&amp;$M$3)=0,"",SUMIFS(BDCORRECTIVAINF[HOJA MAESTRA D],BDCORRECTIVAINF[[Nº CAMIÓN]:[Nº CAMIÓN]],$C18,BDCORRECTIVAINF[[Fecha entrada]:[Fecha entrada]],"&gt;=" &amp;$M$2,BDCORRECTIVAINF[[Fecha Fin]:[Fecha Fin]],"&lt;="&amp;$M$3)&amp;" uds "&amp;BDCORRECTIVAINF[[#Headers],[HOJA MAESTRA D]]&amp;", ")</f>
        <v/>
      </c>
      <c r="AO18" s="467" t="str">
        <f>+IF(SUMIFS(BDCORRECTIVAINF[1ª HOJA D],BDCORRECTIVAINF[[Nº CAMIÓN]:[Nº CAMIÓN]],$C18,BDCORRECTIVAINF[[Fecha entrada]:[Fecha entrada]],"&gt;=" &amp;$M$2,BDCORRECTIVAINF[[Fecha Fin]:[Fecha Fin]],"&lt;="&amp;$M$3)=0,"",SUMIFS(BDCORRECTIVAINF[1ª HOJA D],BDCORRECTIVAINF[[Nº CAMIÓN]:[Nº CAMIÓN]],$C18,BDCORRECTIVAINF[[Fecha entrada]:[Fecha entrada]],"&gt;=" &amp;$M$2,BDCORRECTIVAINF[[Fecha Fin]:[Fecha Fin]],"&lt;="&amp;$M$3)&amp;" uds "&amp;BDCORRECTIVAINF[[#Headers],[1ª HOJA D]]&amp;", ")</f>
        <v/>
      </c>
      <c r="AP18" s="467" t="str">
        <f>+IF(SUMIFS(BDCORRECTIVAINF[2ª HOJAS D],BDCORRECTIVAINF[[Nº CAMIÓN]:[Nº CAMIÓN]],$C18,BDCORRECTIVAINF[[Fecha entrada]:[Fecha entrada]],"&gt;=" &amp;$M$2,BDCORRECTIVAINF[[Fecha Fin]:[Fecha Fin]],"&lt;="&amp;$M$3)=0,"",SUMIFS(BDCORRECTIVAINF[2ª HOJAS D],BDCORRECTIVAINF[[Nº CAMIÓN]:[Nº CAMIÓN]],$C18,BDCORRECTIVAINF[[Fecha entrada]:[Fecha entrada]],"&gt;=" &amp;$M$2,BDCORRECTIVAINF[[Fecha Fin]:[Fecha Fin]],"&lt;="&amp;$M$3)&amp;" uds "&amp;BDCORRECTIVAINF[[#Headers],[2ª HOJAS D]]&amp;", ")</f>
        <v/>
      </c>
      <c r="AQ18" s="467" t="str">
        <f>+IF(SUMIFS(BDCORRECTIVAINF[3ª HOJAS D],BDCORRECTIVAINF[[Nº CAMIÓN]:[Nº CAMIÓN]],$C18,BDCORRECTIVAINF[[Fecha entrada]:[Fecha entrada]],"&gt;=" &amp;$M$2,BDCORRECTIVAINF[[Fecha Fin]:[Fecha Fin]],"&lt;="&amp;$M$3)=0,"",SUMIFS(BDCORRECTIVAINF[3ª HOJAS D],BDCORRECTIVAINF[[Nº CAMIÓN]:[Nº CAMIÓN]],$C18,BDCORRECTIVAINF[[Fecha entrada]:[Fecha entrada]],"&gt;=" &amp;$M$2,BDCORRECTIVAINF[[Fecha Fin]:[Fecha Fin]],"&lt;="&amp;$M$3)&amp;" uds "&amp;BDCORRECTIVAINF[[#Headers],[3ª HOJAS D]]&amp;", ")</f>
        <v/>
      </c>
      <c r="AR18" s="467" t="str">
        <f>+IF(SUMIFS(BDCORRECTIVAINF[4ª HOJAS D],BDCORRECTIVAINF[[Nº CAMIÓN]:[Nº CAMIÓN]],$C18,BDCORRECTIVAINF[[Fecha entrada]:[Fecha entrada]],"&gt;=" &amp;$M$2,BDCORRECTIVAINF[[Fecha Fin]:[Fecha Fin]],"&lt;="&amp;$M$3)=0,"",SUMIFS(BDCORRECTIVAINF[4ª HOJAS D],BDCORRECTIVAINF[[Nº CAMIÓN]:[Nº CAMIÓN]],$C18,BDCORRECTIVAINF[[Fecha entrada]:[Fecha entrada]],"&gt;=" &amp;$M$2,BDCORRECTIVAINF[[Fecha Fin]:[Fecha Fin]],"&lt;="&amp;$M$3)&amp;" uds "&amp;BDCORRECTIVAINF[[#Headers],[4ª HOJAS D]]&amp;", ")</f>
        <v/>
      </c>
      <c r="AS18" s="467" t="str">
        <f>+IF(SUMIFS(BDCORRECTIVAINF[5ª HOJAS D],BDCORRECTIVAINF[[Nº CAMIÓN]:[Nº CAMIÓN]],$C18,BDCORRECTIVAINF[[Fecha entrada]:[Fecha entrada]],"&gt;=" &amp;$M$2,BDCORRECTIVAINF[[Fecha Fin]:[Fecha Fin]],"&lt;="&amp;$M$3)=0,"",SUMIFS(BDCORRECTIVAINF[5ª HOJAS D],BDCORRECTIVAINF[[Nº CAMIÓN]:[Nº CAMIÓN]],$C18,BDCORRECTIVAINF[[Fecha entrada]:[Fecha entrada]],"&gt;=" &amp;$M$2,BDCORRECTIVAINF[[Fecha Fin]:[Fecha Fin]],"&lt;="&amp;$M$3)&amp;" uds "&amp;BDCORRECTIVAINF[[#Headers],[5ª HOJAS D]]&amp;", ")</f>
        <v/>
      </c>
      <c r="AT18" s="467" t="str">
        <f>+IF(SUMIFS(BDCORRECTIVAINF[BRIDA D],BDCORRECTIVAINF[[Nº CAMIÓN]:[Nº CAMIÓN]],$C18,BDCORRECTIVAINF[[Fecha entrada]:[Fecha entrada]],"&gt;=" &amp;$M$2,BDCORRECTIVAINF[[Fecha Fin]:[Fecha Fin]],"&lt;="&amp;$M$3)=0,"",SUMIFS(BDCORRECTIVAINF[BRIDA D],BDCORRECTIVAINF[[Nº CAMIÓN]:[Nº CAMIÓN]],$C18,BDCORRECTIVAINF[[Fecha entrada]:[Fecha entrada]],"&gt;=" &amp;$M$2,BDCORRECTIVAINF[[Fecha Fin]:[Fecha Fin]],"&lt;="&amp;$M$3)&amp;" uds "&amp;BDCORRECTIVAINF[[#Headers],[BRIDA D]]&amp;", ")</f>
        <v/>
      </c>
      <c r="AU18" s="467" t="str">
        <f>+IF(SUMIFS(BDCORRECTIVAINF[BULÓN D],BDCORRECTIVAINF[[Nº CAMIÓN]:[Nº CAMIÓN]],$C18,BDCORRECTIVAINF[[Fecha entrada]:[Fecha entrada]],"&gt;=" &amp;$M$2,BDCORRECTIVAINF[[Fecha Fin]:[Fecha Fin]],"&lt;="&amp;$M$3)=0,"",SUMIFS(BDCORRECTIVAINF[BULÓN D],BDCORRECTIVAINF[[Nº CAMIÓN]:[Nº CAMIÓN]],$C18,BDCORRECTIVAINF[[Fecha entrada]:[Fecha entrada]],"&gt;=" &amp;$M$2,BDCORRECTIVAINF[[Fecha Fin]:[Fecha Fin]],"&lt;="&amp;$M$3)&amp;" uds "&amp;BDCORRECTIVAINF[[#Headers],[BULÓN D]]&amp;", ")</f>
        <v/>
      </c>
      <c r="AV18" s="467" t="str">
        <f>+IF(SUMIFS(BDCORRECTIVAINF[GEMELA D],BDCORRECTIVAINF[[Nº CAMIÓN]:[Nº CAMIÓN]],$C18,BDCORRECTIVAINF[[Fecha entrada]:[Fecha entrada]],"&gt;=" &amp;$M$2,BDCORRECTIVAINF[[Fecha Fin]:[Fecha Fin]],"&lt;="&amp;$M$3)=0,"",SUMIFS(BDCORRECTIVAINF[GEMELA D],BDCORRECTIVAINF[[Nº CAMIÓN]:[Nº CAMIÓN]],$C18,BDCORRECTIVAINF[[Fecha entrada]:[Fecha entrada]],"&gt;=" &amp;$M$2,BDCORRECTIVAINF[[Fecha Fin]:[Fecha Fin]],"&lt;="&amp;$M$3)&amp;" uds "&amp;BDCORRECTIVAINF[[#Headers],[GEMELA D]]&amp;", ")</f>
        <v/>
      </c>
      <c r="AW18" s="467" t="str">
        <f>+IF(SUMIFS(BDCORRECTIVAINF[BALLESTA ENTERA T],BDCORRECTIVAINF[[Nº CAMIÓN]:[Nº CAMIÓN]],$C18,BDCORRECTIVAINF[[Fecha entrada]:[Fecha entrada]],"&gt;=" &amp;$M$2,BDCORRECTIVAINF[[Fecha Fin]:[Fecha Fin]],"&lt;="&amp;$M$3)=0,"",SUMIFS(BDCORRECTIVAINF[BALLESTA ENTERA T],BDCORRECTIVAINF[[Nº CAMIÓN]:[Nº CAMIÓN]],$C18,BDCORRECTIVAINF[[Fecha entrada]:[Fecha entrada]],"&gt;=" &amp;$M$2,BDCORRECTIVAINF[[Fecha Fin]:[Fecha Fin]],"&lt;="&amp;$M$3)&amp;" uds "&amp;BDCORRECTIVAINF[[#Headers],[BALLESTA ENTERA T]]&amp;", ")</f>
        <v/>
      </c>
      <c r="AX18" s="467" t="str">
        <f>+IF(SUMIFS(BDCORRECTIVAINF[HOJA MAESTRA T],BDCORRECTIVAINF[[Nº CAMIÓN]:[Nº CAMIÓN]],$C18,BDCORRECTIVAINF[[Fecha entrada]:[Fecha entrada]],"&gt;=" &amp;$M$2,BDCORRECTIVAINF[[Fecha Fin]:[Fecha Fin]],"&lt;="&amp;$M$3)=0,"",SUMIFS(BDCORRECTIVAINF[HOJA MAESTRA T],BDCORRECTIVAINF[[Nº CAMIÓN]:[Nº CAMIÓN]],$C18,BDCORRECTIVAINF[[Fecha entrada]:[Fecha entrada]],"&gt;=" &amp;$M$2,BDCORRECTIVAINF[[Fecha Fin]:[Fecha Fin]],"&lt;="&amp;$M$3)&amp;" uds "&amp;BDCORRECTIVAINF[[#Headers],[HOJA MAESTRA T]]&amp;", ")</f>
        <v/>
      </c>
      <c r="AY18" s="467" t="str">
        <f>+IF(SUMIFS(BDCORRECTIVAINF[1ª HOJA T],BDCORRECTIVAINF[[Nº CAMIÓN]:[Nº CAMIÓN]],$C18,BDCORRECTIVAINF[[Fecha entrada]:[Fecha entrada]],"&gt;=" &amp;$M$2,BDCORRECTIVAINF[[Fecha Fin]:[Fecha Fin]],"&lt;="&amp;$M$3)=0,"",SUMIFS(BDCORRECTIVAINF[1ª HOJA T],BDCORRECTIVAINF[[Nº CAMIÓN]:[Nº CAMIÓN]],$C18,BDCORRECTIVAINF[[Fecha entrada]:[Fecha entrada]],"&gt;=" &amp;$M$2,BDCORRECTIVAINF[[Fecha Fin]:[Fecha Fin]],"&lt;="&amp;$M$3)&amp;" uds "&amp;BDCORRECTIVAINF[[#Headers],[1ª HOJA T]]&amp;", ")</f>
        <v/>
      </c>
      <c r="AZ18" s="467" t="str">
        <f>+IF(SUMIFS(BDCORRECTIVAINF[2ª HOJAS T],BDCORRECTIVAINF[[Nº CAMIÓN]:[Nº CAMIÓN]],$C18,BDCORRECTIVAINF[[Fecha entrada]:[Fecha entrada]],"&gt;=" &amp;$M$2,BDCORRECTIVAINF[[Fecha Fin]:[Fecha Fin]],"&lt;="&amp;$M$3)=0,"",SUMIFS(BDCORRECTIVAINF[2ª HOJAS T],BDCORRECTIVAINF[[Nº CAMIÓN]:[Nº CAMIÓN]],$C18,BDCORRECTIVAINF[[Fecha entrada]:[Fecha entrada]],"&gt;=" &amp;$M$2,BDCORRECTIVAINF[[Fecha Fin]:[Fecha Fin]],"&lt;="&amp;$M$3)&amp;" uds "&amp;BDCORRECTIVAINF[[#Headers],[2ª HOJAS T]]&amp;", ")</f>
        <v/>
      </c>
      <c r="BA18" s="467" t="str">
        <f>+IF(SUMIFS(BDCORRECTIVAINF[3ª HOJAS T],BDCORRECTIVAINF[[Nº CAMIÓN]:[Nº CAMIÓN]],$C18,BDCORRECTIVAINF[[Fecha entrada]:[Fecha entrada]],"&gt;=" &amp;$M$2,BDCORRECTIVAINF[[Fecha Fin]:[Fecha Fin]],"&lt;="&amp;$M$3)=0,"",SUMIFS(BDCORRECTIVAINF[3ª HOJAS T],BDCORRECTIVAINF[[Nº CAMIÓN]:[Nº CAMIÓN]],$C18,BDCORRECTIVAINF[[Fecha entrada]:[Fecha entrada]],"&gt;=" &amp;$M$2,BDCORRECTIVAINF[[Fecha Fin]:[Fecha Fin]],"&lt;="&amp;$M$3)&amp;" uds "&amp;BDCORRECTIVAINF[[#Headers],[3ª HOJAS T]]&amp;", ")</f>
        <v/>
      </c>
      <c r="BB18" s="467" t="str">
        <f>+IF(SUMIFS(BDCORRECTIVAINF[4ª HOJAS T],BDCORRECTIVAINF[[Nº CAMIÓN]:[Nº CAMIÓN]],$C18,BDCORRECTIVAINF[[Fecha entrada]:[Fecha entrada]],"&gt;=" &amp;$M$2,BDCORRECTIVAINF[[Fecha Fin]:[Fecha Fin]],"&lt;="&amp;$M$3)=0,"",SUMIFS(BDCORRECTIVAINF[4ª HOJAS T],BDCORRECTIVAINF[[Nº CAMIÓN]:[Nº CAMIÓN]],$C18,BDCORRECTIVAINF[[Fecha entrada]:[Fecha entrada]],"&gt;=" &amp;$M$2,BDCORRECTIVAINF[[Fecha Fin]:[Fecha Fin]],"&lt;="&amp;$M$3)&amp;" uds "&amp;BDCORRECTIVAINF[[#Headers],[4ª HOJAS T]]&amp;", ")</f>
        <v/>
      </c>
      <c r="BC18" s="467" t="str">
        <f>+IF(SUMIFS(BDCORRECTIVAINF[5ª HOJAS T],BDCORRECTIVAINF[[Nº CAMIÓN]:[Nº CAMIÓN]],$C18,BDCORRECTIVAINF[[Fecha entrada]:[Fecha entrada]],"&gt;=" &amp;$M$2,BDCORRECTIVAINF[[Fecha Fin]:[Fecha Fin]],"&lt;="&amp;$M$3)=0,"",SUMIFS(BDCORRECTIVAINF[5ª HOJAS T],BDCORRECTIVAINF[[Nº CAMIÓN]:[Nº CAMIÓN]],$C18,BDCORRECTIVAINF[[Fecha entrada]:[Fecha entrada]],"&gt;=" &amp;$M$2,BDCORRECTIVAINF[[Fecha Fin]:[Fecha Fin]],"&lt;="&amp;$M$3)&amp;" uds "&amp;BDCORRECTIVAINF[[#Headers],[5ª HOJAS T]]&amp;", ")</f>
        <v/>
      </c>
      <c r="BD18" s="467" t="str">
        <f>+IF(SUMIFS(BDCORRECTIVAINF[BRIDA T],BDCORRECTIVAINF[[Nº CAMIÓN]:[Nº CAMIÓN]],$C18,BDCORRECTIVAINF[[Fecha entrada]:[Fecha entrada]],"&gt;=" &amp;$M$2,BDCORRECTIVAINF[[Fecha Fin]:[Fecha Fin]],"&lt;="&amp;$M$3)=0,"",SUMIFS(BDCORRECTIVAINF[BRIDA T],BDCORRECTIVAINF[[Nº CAMIÓN]:[Nº CAMIÓN]],$C18,BDCORRECTIVAINF[[Fecha entrada]:[Fecha entrada]],"&gt;=" &amp;$M$2,BDCORRECTIVAINF[[Fecha Fin]:[Fecha Fin]],"&lt;="&amp;$M$3)&amp;" uds "&amp;BDCORRECTIVAINF[[#Headers],[BRIDA T]]&amp;", ")</f>
        <v/>
      </c>
      <c r="BE18" s="467" t="str">
        <f>+IF(SUMIFS(BDCORRECTIVAINF[BULÓN T],BDCORRECTIVAINF[[Nº CAMIÓN]:[Nº CAMIÓN]],$C18,BDCORRECTIVAINF[[Fecha entrada]:[Fecha entrada]],"&gt;=" &amp;$M$2,BDCORRECTIVAINF[[Fecha Fin]:[Fecha Fin]],"&lt;="&amp;$M$3)=0,"",SUMIFS(BDCORRECTIVAINF[BULÓN T],BDCORRECTIVAINF[[Nº CAMIÓN]:[Nº CAMIÓN]],$C18,BDCORRECTIVAINF[[Fecha entrada]:[Fecha entrada]],"&gt;=" &amp;$M$2,BDCORRECTIVAINF[[Fecha Fin]:[Fecha Fin]],"&lt;="&amp;$M$3)&amp;" uds "&amp;BDCORRECTIVAINF[[#Headers],[BULÓN T]]&amp;", ")</f>
        <v/>
      </c>
      <c r="BF18" s="467" t="str">
        <f>+IF(SUMIFS(BDCORRECTIVAINF[GEMELA T],BDCORRECTIVAINF[[Nº CAMIÓN]:[Nº CAMIÓN]],$C18,BDCORRECTIVAINF[[Fecha entrada]:[Fecha entrada]],"&gt;=" &amp;$M$2,BDCORRECTIVAINF[[Fecha Fin]:[Fecha Fin]],"&lt;="&amp;$M$3)=0,"",SUMIFS(BDCORRECTIVAINF[GEMELA T],BDCORRECTIVAINF[[Nº CAMIÓN]:[Nº CAMIÓN]],$C18,BDCORRECTIVAINF[[Fecha entrada]:[Fecha entrada]],"&gt;=" &amp;$M$2,BDCORRECTIVAINF[[Fecha Fin]:[Fecha Fin]],"&lt;="&amp;$M$3)&amp;" uds "&amp;BDCORRECTIVAINF[[#Headers],[GEMELA T]]&amp;", ")</f>
        <v/>
      </c>
      <c r="BG18" s="467" t="str">
        <f>+IF(SUMIFS(BDCORRECTIVAINF[CÁMARA 12R20],BDCORRECTIVAINF[[Nº CAMIÓN]:[Nº CAMIÓN]],$C18,BDCORRECTIVAINF[[Fecha entrada]:[Fecha entrada]],"&gt;=" &amp;$M$2,BDCORRECTIVAINF[[Fecha Fin]:[Fecha Fin]],"&lt;="&amp;$M$3)=0,"",SUMIFS(BDCORRECTIVAINF[CÁMARA 12R20],BDCORRECTIVAINF[[Nº CAMIÓN]:[Nº CAMIÓN]],$C18,BDCORRECTIVAINF[[Fecha entrada]:[Fecha entrada]],"&gt;=" &amp;$M$2,BDCORRECTIVAINF[[Fecha Fin]:[Fecha Fin]],"&lt;="&amp;$M$3)&amp;" uds "&amp;BDCORRECTIVAINF[[#Headers],[CÁMARA 12R20]]&amp;", ")</f>
        <v/>
      </c>
      <c r="BH18" s="467" t="str">
        <f>+IF(SUMIFS(BDCORRECTIVAINF[CÁMARA 12R24],BDCORRECTIVAINF[[Nº CAMIÓN]:[Nº CAMIÓN]],$C18,BDCORRECTIVAINF[[Fecha entrada]:[Fecha entrada]],"&gt;=" &amp;$M$2,BDCORRECTIVAINF[[Fecha Fin]:[Fecha Fin]],"&lt;="&amp;$M$3)=0,"",SUMIFS(BDCORRECTIVAINF[CÁMARA 12R24],BDCORRECTIVAINF[[Nº CAMIÓN]:[Nº CAMIÓN]],$C18,BDCORRECTIVAINF[[Fecha entrada]:[Fecha entrada]],"&gt;=" &amp;$M$2,BDCORRECTIVAINF[[Fecha Fin]:[Fecha Fin]],"&lt;="&amp;$M$3)&amp;" uds "&amp;BDCORRECTIVAINF[[#Headers],[CÁMARA 12R24]]&amp;", ")</f>
        <v/>
      </c>
      <c r="BI18" s="467" t="str">
        <f>+IF(SUMIFS(BDCORRECTIVAINF[NEUMÁTICO 12R20],BDCORRECTIVAINF[[Nº CAMIÓN]:[Nº CAMIÓN]],$C18,BDCORRECTIVAINF[[Fecha entrada]:[Fecha entrada]],"&gt;=" &amp;$M$2,BDCORRECTIVAINF[[Fecha Fin]:[Fecha Fin]],"&lt;="&amp;$M$3)=0,"",SUMIFS(BDCORRECTIVAINF[NEUMÁTICO 12R20],BDCORRECTIVAINF[[Nº CAMIÓN]:[Nº CAMIÓN]],$C18,BDCORRECTIVAINF[[Fecha entrada]:[Fecha entrada]],"&gt;=" &amp;$M$2,BDCORRECTIVAINF[[Fecha Fin]:[Fecha Fin]],"&lt;="&amp;$M$3)&amp;" uds "&amp;BDCORRECTIVAINF[[#Headers],[NEUMÁTICO 12R20]]&amp;", ")</f>
        <v/>
      </c>
      <c r="BJ18" s="467" t="str">
        <f>+IF(SUMIFS(BDCORRECTIVAINF[NEUMÁTICO 13/80 R22,5],BDCORRECTIVAINF[[Nº CAMIÓN]:[Nº CAMIÓN]],$C18,BDCORRECTIVAINF[[Fecha entrada]:[Fecha entrada]],"&gt;=" &amp;$M$2,BDCORRECTIVAINF[[Fecha Fin]:[Fecha Fin]],"&lt;="&amp;$M$3)=0,"",SUMIFS(BDCORRECTIVAINF[NEUMÁTICO 13/80 R22,5],BDCORRECTIVAINF[[Nº CAMIÓN]:[Nº CAMIÓN]],$C18,BDCORRECTIVAINF[[Fecha entrada]:[Fecha entrada]],"&gt;=" &amp;$M$2,BDCORRECTIVAINF[[Fecha Fin]:[Fecha Fin]],"&lt;="&amp;$M$3)&amp;" uds "&amp;BDCORRECTIVAINF[[#Headers],[NEUMÁTICO 13/80 R22,5]]&amp;", ")</f>
        <v/>
      </c>
      <c r="BK18" s="467" t="str">
        <f>+IF(SUMIFS(BDCORRECTIVAINF[[NEUMÁTICO 12R24 ]],BDCORRECTIVAINF[[Nº CAMIÓN]:[Nº CAMIÓN]],$C18,BDCORRECTIVAINF[[Fecha entrada]:[Fecha entrada]],"&gt;=" &amp;$M$2,BDCORRECTIVAINF[[Fecha Fin]:[Fecha Fin]],"&lt;="&amp;$M$3)=0,"",SUMIFS(BDCORRECTIVAINF[[NEUMÁTICO 12R24 ]],BDCORRECTIVAINF[[Nº CAMIÓN]:[Nº CAMIÓN]],$C18,BDCORRECTIVAINF[[Fecha entrada]:[Fecha entrada]],"&gt;=" &amp;$M$2,BDCORRECTIVAINF[[Fecha Fin]:[Fecha Fin]],"&lt;="&amp;$M$3)&amp;" uds "&amp;BDCORRECTIVAINF[[#Headers],[NEUMÁTICO 12R24 ]]&amp;", ")</f>
        <v/>
      </c>
      <c r="BL18" s="467" t="str">
        <f>+IF(SUMIFS(BDCORRECTIVAINF[NEUMÁTICO 295/80 R22,5],BDCORRECTIVAINF[[Nº CAMIÓN]:[Nº CAMIÓN]],$C18,BDCORRECTIVAINF[[Fecha entrada]:[Fecha entrada]],"&gt;=" &amp;$M$2,BDCORRECTIVAINF[[Fecha Fin]:[Fecha Fin]],"&lt;="&amp;$M$3)=0,"",SUMIFS(BDCORRECTIVAINF[NEUMÁTICO 295/80 R22,5],BDCORRECTIVAINF[[Nº CAMIÓN]:[Nº CAMIÓN]],$C18,BDCORRECTIVAINF[[Fecha entrada]:[Fecha entrada]],"&gt;=" &amp;$M$2,BDCORRECTIVAINF[[Fecha Fin]:[Fecha Fin]],"&lt;="&amp;$M$3)&amp;" uds "&amp;BDCORRECTIVAINF[[#Headers],[NEUMÁTICO 295/80 R22,5]]&amp;", ")</f>
        <v/>
      </c>
      <c r="BM18" s="467" t="str">
        <f>+IF(SUMIFS(BDCORRECTIVAINF[NEUMÁTICO 315/80R22.5],BDCORRECTIVAINF[[Nº CAMIÓN]:[Nº CAMIÓN]],$C18,BDCORRECTIVAINF[[Fecha entrada]:[Fecha entrada]],"&gt;=" &amp;$M$2,BDCORRECTIVAINF[[Fecha Fin]:[Fecha Fin]],"&lt;="&amp;$M$3)=0,"",SUMIFS(BDCORRECTIVAINF[NEUMÁTICO 315/80R22.5],BDCORRECTIVAINF[[Nº CAMIÓN]:[Nº CAMIÓN]],$C18,BDCORRECTIVAINF[[Fecha entrada]:[Fecha entrada]],"&gt;=" &amp;$M$2,BDCORRECTIVAINF[[Fecha Fin]:[Fecha Fin]],"&lt;="&amp;$M$3)&amp;" uds "&amp;BDCORRECTIVAINF[[#Headers],[NEUMÁTICO 315/80R22.5]]&amp;", ")</f>
        <v/>
      </c>
      <c r="BN18" s="467" t="str">
        <f>+IF(SUMIFS(BDCORRECTIVAINF[NEUMÁTICO 7.5R16 CON CAMARA  ],BDCORRECTIVAINF[[Nº CAMIÓN]:[Nº CAMIÓN]],$C18,BDCORRECTIVAINF[[Fecha entrada]:[Fecha entrada]],"&gt;=" &amp;$M$2,BDCORRECTIVAINF[[Fecha Fin]:[Fecha Fin]],"&lt;="&amp;$M$3)=0,"",SUMIFS(BDCORRECTIVAINF[NEUMÁTICO 7.5R16 CON CAMARA  ],BDCORRECTIVAINF[[Nº CAMIÓN]:[Nº CAMIÓN]],$C18,BDCORRECTIVAINF[[Fecha entrada]:[Fecha entrada]],"&gt;=" &amp;$M$2,BDCORRECTIVAINF[[Fecha Fin]:[Fecha Fin]],"&lt;="&amp;$M$3)&amp;" uds "&amp;BDCORRECTIVAINF[[#Headers],[NEUMÁTICO 7.5R16 CON CAMARA  ]]&amp;", ")</f>
        <v/>
      </c>
      <c r="BO18" s="467" t="str">
        <f>+IF(SUMIFS(BDCORRECTIVAINF[Parche],BDCORRECTIVAINF[[Nº CAMIÓN]:[Nº CAMIÓN]],$C18,BDCORRECTIVAINF[[Fecha entrada]:[Fecha entrada]],"&gt;=" &amp;$M$2,BDCORRECTIVAINF[[Fecha Fin]:[Fecha Fin]],"&lt;="&amp;$M$3)=0,"",SUMIFS(BDCORRECTIVAINF[Parche],BDCORRECTIVAINF[[Nº CAMIÓN]:[Nº CAMIÓN]],$C18,BDCORRECTIVAINF[[Fecha entrada]:[Fecha entrada]],"&gt;=" &amp;$M$2,BDCORRECTIVAINF[[Fecha Fin]:[Fecha Fin]],"&lt;="&amp;$M$3)&amp;" uds "&amp;BDCORRECTIVAINF[[#Headers],[Parche]]&amp;", ")</f>
        <v/>
      </c>
      <c r="BP18" s="467" t="str">
        <f>+IF(SUMIFS(BDCORRECTIVAINF[Pasta],BDCORRECTIVAINF[[Nº CAMIÓN]:[Nº CAMIÓN]],$C18,BDCORRECTIVAINF[[Fecha entrada]:[Fecha entrada]],"&gt;=" &amp;$M$2,BDCORRECTIVAINF[[Fecha Fin]:[Fecha Fin]],"&lt;="&amp;$M$3)=0,"",SUMIFS(BDCORRECTIVAINF[Pasta],BDCORRECTIVAINF[[Nº CAMIÓN]:[Nº CAMIÓN]],$C18,BDCORRECTIVAINF[[Fecha entrada]:[Fecha entrada]],"&gt;=" &amp;$M$2,BDCORRECTIVAINF[[Fecha Fin]:[Fecha Fin]],"&lt;="&amp;$M$3)&amp;" uds "&amp;BDCORRECTIVAINF[[#Headers],[Pasta]]&amp;", ")</f>
        <v/>
      </c>
      <c r="BQ18" s="467" t="str">
        <f>+IF(SUMIFS(BDCORRECTIVAINF[BATERIA 12V 100AH],BDCORRECTIVAINF[[Nº CAMIÓN]:[Nº CAMIÓN]],$C18,BDCORRECTIVAINF[[Fecha entrada]:[Fecha entrada]],"&gt;=" &amp;$M$2,BDCORRECTIVAINF[[Fecha Fin]:[Fecha Fin]],"&lt;="&amp;$M$3)=0,"",SUMIFS(BDCORRECTIVAINF[BATERIA 12V 100AH],BDCORRECTIVAINF[[Nº CAMIÓN]:[Nº CAMIÓN]],$C18,BDCORRECTIVAINF[[Fecha entrada]:[Fecha entrada]],"&gt;=" &amp;$M$2,BDCORRECTIVAINF[[Fecha Fin]:[Fecha Fin]],"&lt;="&amp;$M$3)&amp;" uds "&amp;BDCORRECTIVAINF[[#Headers],[BATERIA 12V 100AH]]&amp;", ")</f>
        <v/>
      </c>
      <c r="BR18" s="467" t="str">
        <f>+IF(SUMIFS(BDCORRECTIVAINF[BATERIA 12V 120AH],BDCORRECTIVAINF[[Nº CAMIÓN]:[Nº CAMIÓN]],$C18,BDCORRECTIVAINF[[Fecha entrada]:[Fecha entrada]],"&gt;=" &amp;$M$2,BDCORRECTIVAINF[[Fecha Fin]:[Fecha Fin]],"&lt;="&amp;$M$3)=0,"",SUMIFS(BDCORRECTIVAINF[BATERIA 12V 120AH],BDCORRECTIVAINF[[Nº CAMIÓN]:[Nº CAMIÓN]],$C18,BDCORRECTIVAINF[[Fecha entrada]:[Fecha entrada]],"&gt;=" &amp;$M$2,BDCORRECTIVAINF[[Fecha Fin]:[Fecha Fin]],"&lt;="&amp;$M$3)&amp;" uds "&amp;BDCORRECTIVAINF[[#Headers],[BATERIA 12V 120AH]]&amp;", ")</f>
        <v/>
      </c>
      <c r="BS18" s="467" t="str">
        <f>+IF(SUMIFS(BDCORRECTIVAINF[[BATERIA 12V 70AH ]],BDCORRECTIVAINF[[Nº CAMIÓN]:[Nº CAMIÓN]],$C18,BDCORRECTIVAINF[[Fecha entrada]:[Fecha entrada]],"&gt;=" &amp;$M$2,BDCORRECTIVAINF[[Fecha Fin]:[Fecha Fin]],"&lt;="&amp;$M$3)=0,"",SUMIFS(BDCORRECTIVAINF[[BATERIA 12V 70AH ]],BDCORRECTIVAINF[[Nº CAMIÓN]:[Nº CAMIÓN]],$C18,BDCORRECTIVAINF[[Fecha entrada]:[Fecha entrada]],"&gt;=" &amp;$M$2,BDCORRECTIVAINF[[Fecha Fin]:[Fecha Fin]],"&lt;="&amp;$M$3)&amp;" uds "&amp;BDCORRECTIVAINF[[#Headers],[BATERIA 12V 70AH ]]&amp;", ")</f>
        <v/>
      </c>
      <c r="BT18" s="467" t="str">
        <f>+IF(SUMIFS(BDCORRECTIVAINF[[BATERIA 12V 77AH ]],BDCORRECTIVAINF[[Nº CAMIÓN]:[Nº CAMIÓN]],$C18,BDCORRECTIVAINF[[Fecha entrada]:[Fecha entrada]],"&gt;=" &amp;$M$2,BDCORRECTIVAINF[[Fecha Fin]:[Fecha Fin]],"&lt;="&amp;$M$3)=0,"",SUMIFS(BDCORRECTIVAINF[[BATERIA 12V 77AH ]],BDCORRECTIVAINF[[Nº CAMIÓN]:[Nº CAMIÓN]],$C18,BDCORRECTIVAINF[[Fecha entrada]:[Fecha entrada]],"&gt;=" &amp;$M$2,BDCORRECTIVAINF[[Fecha Fin]:[Fecha Fin]],"&lt;="&amp;$M$3)&amp;" uds "&amp;BDCORRECTIVAINF[[#Headers],[BATERIA 12V 77AH ]]&amp;", ")</f>
        <v/>
      </c>
      <c r="BU18" s="467" t="str">
        <f>+IF(SUMIFS(BDCORRECTIVAINF[Manguera amarilla 60D],BDCORRECTIVAINF[[Nº CAMIÓN]:[Nº CAMIÓN]],$C18,BDCORRECTIVAINF[[Fecha entrada]:[Fecha entrada]],"&gt;=" &amp;$M$2,BDCORRECTIVAINF[[Fecha Fin]:[Fecha Fin]],"&lt;="&amp;$M$3)=0,"",SUMIFS(BDCORRECTIVAINF[Manguera amarilla 60D],BDCORRECTIVAINF[[Nº CAMIÓN]:[Nº CAMIÓN]],$C18,BDCORRECTIVAINF[[Fecha entrada]:[Fecha entrada]],"&gt;=" &amp;$M$2,BDCORRECTIVAINF[[Fecha Fin]:[Fecha Fin]],"&lt;="&amp;$M$3)&amp;" m "&amp;BDCORRECTIVAINF[[#Headers],[Manguera amarilla 60D]]&amp;", ")</f>
        <v/>
      </c>
      <c r="BV18" s="467" t="str">
        <f>+IF(SUMIFS(BDCORRECTIVAINF[Manguera amarilla 80D],BDCORRECTIVAINF[[Nº CAMIÓN]:[Nº CAMIÓN]],$C18,BDCORRECTIVAINF[[Fecha entrada]:[Fecha entrada]],"&gt;=" &amp;$M$2,BDCORRECTIVAINF[[Fecha Fin]:[Fecha Fin]],"&lt;="&amp;$M$3)=0,"",SUMIFS(BDCORRECTIVAINF[Manguera amarilla 80D],BDCORRECTIVAINF[[Nº CAMIÓN]:[Nº CAMIÓN]],$C18,BDCORRECTIVAINF[[Fecha entrada]:[Fecha entrada]],"&gt;=" &amp;$M$2,BDCORRECTIVAINF[[Fecha Fin]:[Fecha Fin]],"&lt;="&amp;$M$3)&amp;" m "&amp;BDCORRECTIVAINF[[#Headers],[Manguera amarilla 80D]]&amp;", ")</f>
        <v/>
      </c>
      <c r="BW18" s="467" t="str">
        <f>+IF(SUMIFS(BDCORRECTIVAINF[Manguera azul 60D],BDCORRECTIVAINF[[Nº CAMIÓN]:[Nº CAMIÓN]],$C18,BDCORRECTIVAINF[[Fecha entrada]:[Fecha entrada]],"&gt;=" &amp;$M$2,BDCORRECTIVAINF[[Fecha Fin]:[Fecha Fin]],"&lt;="&amp;$M$3)=0,"",SUMIFS(BDCORRECTIVAINF[Manguera azul 60D],BDCORRECTIVAINF[[Nº CAMIÓN]:[Nº CAMIÓN]],$C18,BDCORRECTIVAINF[[Fecha entrada]:[Fecha entrada]],"&gt;=" &amp;$M$2,BDCORRECTIVAINF[[Fecha Fin]:[Fecha Fin]],"&lt;="&amp;$M$3)&amp;" m "&amp;BDCORRECTIVAINF[[#Headers],[Manguera azul 60D]]&amp;", ")</f>
        <v/>
      </c>
      <c r="BX18" s="467" t="str">
        <f>+IF(SUMIFS(BDCORRECTIVAINF[Manguera azul 80D],BDCORRECTIVAINF[[Nº CAMIÓN]:[Nº CAMIÓN]],$C18,BDCORRECTIVAINF[[Fecha entrada]:[Fecha entrada]],"&gt;=" &amp;$M$2,BDCORRECTIVAINF[[Fecha Fin]:[Fecha Fin]],"&lt;="&amp;$M$3)=0,"",SUMIFS(BDCORRECTIVAINF[Manguera azul 80D],BDCORRECTIVAINF[[Nº CAMIÓN]:[Nº CAMIÓN]],$C18,BDCORRECTIVAINF[[Fecha entrada]:[Fecha entrada]],"&gt;=" &amp;$M$2,BDCORRECTIVAINF[[Fecha Fin]:[Fecha Fin]],"&lt;="&amp;$M$3)&amp;" m "&amp;BDCORRECTIVAINF[[#Headers],[Manguera azul 80D]]&amp;", ")</f>
        <v/>
      </c>
      <c r="BY18" s="467" t="str">
        <f>+IF(SUMIFS(BDCORRECTIVAINF[Bomba Embrague],BDCORRECTIVAINF[[Nº CAMIÓN]:[Nº CAMIÓN]],$C18,BDCORRECTIVAINF[[Fecha entrada]:[Fecha entrada]],"&gt;=" &amp;$M$2,BDCORRECTIVAINF[[Fecha Fin]:[Fecha Fin]],"&lt;="&amp;$M$3)=0,"",SUMIFS(BDCORRECTIVAINF[Bomba Embrague],BDCORRECTIVAINF[[Nº CAMIÓN]:[Nº CAMIÓN]],$C18,BDCORRECTIVAINF[[Fecha entrada]:[Fecha entrada]],"&gt;=" &amp;$M$2,BDCORRECTIVAINF[[Fecha Fin]:[Fecha Fin]],"&lt;="&amp;$M$3)&amp;" uds "&amp;BDCORRECTIVAINF[[#Headers],[Bomba Embrague]]&amp;", ")</f>
        <v/>
      </c>
      <c r="BZ18" s="467" t="str">
        <f>+IF(SUMIFS(BDCORRECTIVAINF[Compresor],BDCORRECTIVAINF[[Nº CAMIÓN]:[Nº CAMIÓN]],$C18,BDCORRECTIVAINF[[Fecha entrada]:[Fecha entrada]],"&gt;=" &amp;$M$2,BDCORRECTIVAINF[[Fecha Fin]:[Fecha Fin]],"&lt;="&amp;$M$3)=0,"",SUMIFS(BDCORRECTIVAINF[Compresor],BDCORRECTIVAINF[[Nº CAMIÓN]:[Nº CAMIÓN]],$C18,BDCORRECTIVAINF[[Fecha entrada]:[Fecha entrada]],"&gt;=" &amp;$M$2,BDCORRECTIVAINF[[Fecha Fin]:[Fecha Fin]],"&lt;="&amp;$M$3)&amp;" uds "&amp;BDCORRECTIVAINF[[#Headers],[Compresor]]&amp;", ")</f>
        <v/>
      </c>
      <c r="CA18" s="467" t="str">
        <f>+IF(SUMIFS(BDCORRECTIVAINF[Disco Embrague],BDCORRECTIVAINF[[Nº CAMIÓN]:[Nº CAMIÓN]],$C18,BDCORRECTIVAINF[[Fecha entrada]:[Fecha entrada]],"&gt;=" &amp;$M$2,BDCORRECTIVAINF[[Fecha Fin]:[Fecha Fin]],"&lt;="&amp;$M$3)=0,"",SUMIFS(BDCORRECTIVAINF[Disco Embrague],BDCORRECTIVAINF[[Nº CAMIÓN]:[Nº CAMIÓN]],$C18,BDCORRECTIVAINF[[Fecha entrada]:[Fecha entrada]],"&gt;=" &amp;$M$2,BDCORRECTIVAINF[[Fecha Fin]:[Fecha Fin]],"&lt;="&amp;$M$3)&amp;" uds "&amp;BDCORRECTIVAINF[[#Headers],[Disco Embrague]]&amp;", ")</f>
        <v/>
      </c>
      <c r="CB18" s="467" t="str">
        <f>+IF(SUMIFS(BDCORRECTIVAINF[Empalme],BDCORRECTIVAINF[[Nº CAMIÓN]:[Nº CAMIÓN]],$C18,BDCORRECTIVAINF[[Fecha entrada]:[Fecha entrada]],"&gt;=" &amp;$M$2,BDCORRECTIVAINF[[Fecha Fin]:[Fecha Fin]],"&lt;="&amp;$M$3)=0,"",SUMIFS(BDCORRECTIVAINF[Empalme],BDCORRECTIVAINF[[Nº CAMIÓN]:[Nº CAMIÓN]],$C18,BDCORRECTIVAINF[[Fecha entrada]:[Fecha entrada]],"&gt;=" &amp;$M$2,BDCORRECTIVAINF[[Fecha Fin]:[Fecha Fin]],"&lt;="&amp;$M$3)&amp;" uds "&amp;BDCORRECTIVAINF[[#Headers],[Empalme]]&amp;", ")</f>
        <v/>
      </c>
      <c r="CC18" s="467" t="str">
        <f>+IF(SUMIFS(BDCORRECTIVAINF[Filtro Secador],BDCORRECTIVAINF[[Nº CAMIÓN]:[Nº CAMIÓN]],$C18,BDCORRECTIVAINF[[Fecha entrada]:[Fecha entrada]],"&gt;=" &amp;$M$2,BDCORRECTIVAINF[[Fecha Fin]:[Fecha Fin]],"&lt;="&amp;$M$3)=0,"",SUMIFS(BDCORRECTIVAINF[Filtro Secador],BDCORRECTIVAINF[[Nº CAMIÓN]:[Nº CAMIÓN]],$C18,BDCORRECTIVAINF[[Fecha entrada]:[Fecha entrada]],"&gt;=" &amp;$M$2,BDCORRECTIVAINF[[Fecha Fin]:[Fecha Fin]],"&lt;="&amp;$M$3)&amp;" uds "&amp;BDCORRECTIVAINF[[#Headers],[Filtro Secador]]&amp;", ")</f>
        <v/>
      </c>
      <c r="CD18" s="467" t="str">
        <f>+IF(SUMIFS(BDCORRECTIVAINF[Pulmon Freno],BDCORRECTIVAINF[[Nº CAMIÓN]:[Nº CAMIÓN]],$C18,BDCORRECTIVAINF[[Fecha entrada]:[Fecha entrada]],"&gt;=" &amp;$M$2,BDCORRECTIVAINF[[Fecha Fin]:[Fecha Fin]],"&lt;="&amp;$M$3)=0,"",SUMIFS(BDCORRECTIVAINF[Pulmon Freno],BDCORRECTIVAINF[[Nº CAMIÓN]:[Nº CAMIÓN]],$C18,BDCORRECTIVAINF[[Fecha entrada]:[Fecha entrada]],"&gt;=" &amp;$M$2,BDCORRECTIVAINF[[Fecha Fin]:[Fecha Fin]],"&lt;="&amp;$M$3)&amp;" uds "&amp;BDCORRECTIVAINF[[#Headers],[Pulmon Freno]]&amp;", ")</f>
        <v/>
      </c>
      <c r="CE18" s="467" t="str">
        <f>+IF(SUMIFS(BDCORRECTIVAINF[Servoembrague],BDCORRECTIVAINF[[Nº CAMIÓN]:[Nº CAMIÓN]],$C18,BDCORRECTIVAINF[[Fecha entrada]:[Fecha entrada]],"&gt;=" &amp;$M$2,BDCORRECTIVAINF[[Fecha Fin]:[Fecha Fin]],"&lt;="&amp;$M$3)=0,"",SUMIFS(BDCORRECTIVAINF[Servoembrague],BDCORRECTIVAINF[[Nº CAMIÓN]:[Nº CAMIÓN]],$C18,BDCORRECTIVAINF[[Fecha entrada]:[Fecha entrada]],"&gt;=" &amp;$M$2,BDCORRECTIVAINF[[Fecha Fin]:[Fecha Fin]],"&lt;="&amp;$M$3)&amp;" uds "&amp;BDCORRECTIVAINF[[#Headers],[Servoembrague]]&amp;", ")</f>
        <v/>
      </c>
      <c r="CF18" s="467" t="str">
        <f>+IF(SUMIFS(BDCORRECTIVAINF[Tubo Hidraulico],BDCORRECTIVAINF[[Nº CAMIÓN]:[Nº CAMIÓN]],$C18,BDCORRECTIVAINF[[Fecha entrada]:[Fecha entrada]],"&gt;=" &amp;$M$2,BDCORRECTIVAINF[[Fecha Fin]:[Fecha Fin]],"&lt;="&amp;$M$3)=0,"",SUMIFS(BDCORRECTIVAINF[Tubo Hidraulico],BDCORRECTIVAINF[[Nº CAMIÓN]:[Nº CAMIÓN]],$C18,BDCORRECTIVAINF[[Fecha entrada]:[Fecha entrada]],"&gt;=" &amp;$M$2,BDCORRECTIVAINF[[Fecha Fin]:[Fecha Fin]],"&lt;="&amp;$M$3)&amp;" uds "&amp;BDCORRECTIVAINF[[#Headers],[Tubo Hidraulico]]&amp;", ")</f>
        <v/>
      </c>
      <c r="CG18" s="467" t="str">
        <f>+IF(SUMIFS(BDCORRECTIVAINF[Valvula 4 vias],BDCORRECTIVAINF[[Nº CAMIÓN]:[Nº CAMIÓN]],$C18,BDCORRECTIVAINF[[Fecha entrada]:[Fecha entrada]],"&gt;=" &amp;$M$2,BDCORRECTIVAINF[[Fecha Fin]:[Fecha Fin]],"&lt;="&amp;$M$3)=0,"",SUMIFS(BDCORRECTIVAINF[Valvula 4 vias],BDCORRECTIVAINF[[Nº CAMIÓN]:[Nº CAMIÓN]],$C18,BDCORRECTIVAINF[[Fecha entrada]:[Fecha entrada]],"&gt;=" &amp;$M$2,BDCORRECTIVAINF[[Fecha Fin]:[Fecha Fin]],"&lt;="&amp;$M$3)&amp;" uds "&amp;BDCORRECTIVAINF[[#Headers],[Valvula 4 vias]]&amp;", ")</f>
        <v/>
      </c>
      <c r="CH18" s="467" t="str">
        <f>+IF(SUMIFS(BDCORRECTIVAINF[Valvula Freno],BDCORRECTIVAINF[[Nº CAMIÓN]:[Nº CAMIÓN]],$C18,BDCORRECTIVAINF[[Fecha entrada]:[Fecha entrada]],"&gt;=" &amp;$M$2,BDCORRECTIVAINF[[Fecha Fin]:[Fecha Fin]],"&lt;="&amp;$M$3)=0,"",SUMIFS(BDCORRECTIVAINF[Valvula Freno],BDCORRECTIVAINF[[Nº CAMIÓN]:[Nº CAMIÓN]],$C18,BDCORRECTIVAINF[[Fecha entrada]:[Fecha entrada]],"&gt;=" &amp;$M$2,BDCORRECTIVAINF[[Fecha Fin]:[Fecha Fin]],"&lt;="&amp;$M$3)&amp;" uds "&amp;BDCORRECTIVAINF[[#Headers],[Valvula Freno]]&amp;", ")</f>
        <v/>
      </c>
      <c r="CI18" s="467" t="str">
        <f>+IF(SUMIFS(BDCORRECTIVAINF[Valvula Secadora],BDCORRECTIVAINF[[Nº CAMIÓN]:[Nº CAMIÓN]],$C18,BDCORRECTIVAINF[[Fecha entrada]:[Fecha entrada]],"&gt;=" &amp;$M$2,BDCORRECTIVAINF[[Fecha Fin]:[Fecha Fin]],"&lt;="&amp;$M$3)=0,"",SUMIFS(BDCORRECTIVAINF[Valvula Secadora],BDCORRECTIVAINF[[Nº CAMIÓN]:[Nº CAMIÓN]],$C18,BDCORRECTIVAINF[[Fecha entrada]:[Fecha entrada]],"&gt;=" &amp;$M$2,BDCORRECTIVAINF[[Fecha Fin]:[Fecha Fin]],"&lt;="&amp;$M$3)&amp;" uds "&amp;BDCORRECTIVAINF[[#Headers],[Valvula Secadora]]&amp;", ")</f>
        <v/>
      </c>
      <c r="CJ18" s="467" t="str">
        <f>+IF(SUMIFS(BDCORRECTIVAINF[Correas],BDCORRECTIVAINF[[Nº CAMIÓN]:[Nº CAMIÓN]],$C18,BDCORRECTIVAINF[[Fecha entrada]:[Fecha entrada]],"&gt;=" &amp;$M$2,BDCORRECTIVAINF[[Fecha Fin]:[Fecha Fin]],"&lt;="&amp;$M$3)=0,"",SUMIFS(BDCORRECTIVAINF[Correas],BDCORRECTIVAINF[[Nº CAMIÓN]:[Nº CAMIÓN]],$C18,BDCORRECTIVAINF[[Fecha entrada]:[Fecha entrada]],"&gt;=" &amp;$M$2,BDCORRECTIVAINF[[Fecha Fin]:[Fecha Fin]],"&lt;="&amp;$M$3)&amp;" uds "&amp;BDCORRECTIVAINF[[#Headers],[Correas]]&amp;", ")</f>
        <v/>
      </c>
    </row>
    <row r="19" spans="1:88" ht="54.6" customHeight="1" x14ac:dyDescent="0.2">
      <c r="A19" s="571"/>
      <c r="B19" s="221" t="s">
        <v>91</v>
      </c>
      <c r="C19" s="46" t="s">
        <v>38</v>
      </c>
      <c r="D19" s="47">
        <v>559662</v>
      </c>
      <c r="E19" s="47">
        <f>+SUMIFS(BDCORRECTIVA[Chasis],BDCORRECTIVA[[Nº CAMIÓN]:[Nº CAMIÓN]],$C19,BDCORRECTIVA[[Fecha entrada]:[Fecha entrada]],"&gt;=" &amp;$M$2,BDCORRECTIVA[[Fecha Fin]:[Fecha Fin]],"&lt;="&amp;$M$3)</f>
        <v>1</v>
      </c>
      <c r="F19" s="47">
        <f>+SUMIFS(BDCORRECTIVA[Carrocería],BDCORRECTIVA[[Nº CAMIÓN]:[Nº CAMIÓN]],$C19,BDCORRECTIVA[[Fecha entrada]:[Fecha entrada]],"&gt;=" &amp;$M$2,BDCORRECTIVA[[Fecha Fin]:[Fecha Fin]],"&lt;="&amp;$M$3)</f>
        <v>0</v>
      </c>
      <c r="G19" s="47">
        <f>+SUMIFS(BDCORRECTIVA[Ruedas],BDCORRECTIVA[[Nº CAMIÓN]:[Nº CAMIÓN]],$C19,BDCORRECTIVA[[Fecha entrada]:[Fecha entrada]],"&gt;=" &amp;$M$2,BDCORRECTIVA[[Fecha Fin]:[Fecha Fin]],"&lt;="&amp;$M$3)</f>
        <v>0</v>
      </c>
      <c r="H19" s="47">
        <f>+SUMIFS(BDCORRECTIVA[Mecanica],BDCORRECTIVA[[Nº CAMIÓN]:[Nº CAMIÓN]],$C19,BDCORRECTIVA[[Fecha entrada]:[Fecha entrada]],"&gt;=" &amp;$M$2,BDCORRECTIVA[[Fecha Fin]:[Fecha Fin]],"&lt;="&amp;$M$3)</f>
        <v>2</v>
      </c>
      <c r="I19" s="47">
        <f>+SUMIFS(BDCORRECTIVA[Elec, vehiculos],BDCORRECTIVA[[Nº CAMIÓN]:[Nº CAMIÓN]],$C19,BDCORRECTIVA[[Fecha entrada]:[Fecha entrada]],"&gt;=" &amp;$M$2,BDCORRECTIVA[[Fecha Fin]:[Fecha Fin]],"&lt;="&amp;$M$3)</f>
        <v>0</v>
      </c>
      <c r="J19" s="47">
        <f t="shared" si="1"/>
        <v>3</v>
      </c>
      <c r="K19" s="47" t="str">
        <f>+IF(COUNTIFS(BDCORRECTIVA[Tall/Rep],AUSERD,BDCORRECTIVA[Nº CAMIÓN],$C19,BDCORRECTIVA[[Fecha entrada]:[Fecha entrada]],"&gt;=" &amp;$M$2,BDCORRECTIVA[[Fecha Fin]:[Fecha Fin]],"&lt;="&amp;$M$3)=0,"",COUNTIFS(BDCORRECTIVA[Tall/Rep],AUSERD,BDCORRECTIVA[Nº CAMIÓN],$C19,BDCORRECTIVA[[Fecha entrada]:[Fecha entrada]],"&gt;=" &amp;$M$2,BDCORRECTIVA[[Fecha Fin]:[Fecha Fin]],"&lt;="&amp;$M$3)&amp;" "&amp;AUSERD&amp;", ")&amp;IF(COUNTIFS(BDCORRECTIVA[Tall/Rep],AAIUN,BDCORRECTIVA[Nº CAMIÓN],$C19,BDCORRECTIVA[[Fecha entrada]:[Fecha entrada]],"&gt;=" &amp;$M$2,BDCORRECTIVA[[Fecha Fin]:[Fecha Fin]],"&lt;="&amp;$M$3)=0,"",COUNTIFS(BDCORRECTIVA[Tall/Rep],AAIUN,BDCORRECTIVA[Nº CAMIÓN],$C19,BDCORRECTIVA[[Fecha entrada]:[Fecha entrada]],"&gt;=" &amp;$M$2,BDCORRECTIVA[[Fecha Fin]:[Fecha Fin]],"&lt;="&amp;$M$3)&amp;" "&amp;AAIUN&amp;", ")&amp;IF(COUNTIFS(BDCORRECTIVA[Tall/Rep],BOUJDUR,BDCORRECTIVA[Nº CAMIÓN],$C19,BDCORRECTIVA[[Fecha entrada]:[Fecha entrada]],"&gt;=" &amp;$M$2,BDCORRECTIVA[[Fecha Fin]:[Fecha Fin]],"&lt;="&amp;$M$3)=0,"",COUNTIFS(BDCORRECTIVA[Tall/Rep],BOUJDUR,BDCORRECTIVA[Nº CAMIÓN],$C19,BDCORRECTIVA[[Fecha entrada]:[Fecha entrada]],"&gt;=" &amp;$M$2,BDCORRECTIVA[[Fecha Fin]:[Fecha Fin]],"&lt;="&amp;$M$3)&amp;" "&amp;BOUJDUR&amp;", ")&amp;IF(COUNTIFS(BDCORRECTIVA[Tall/Rep],ATC,BDCORRECTIVA[Nº CAMIÓN],$C19,BDCORRECTIVA[[Fecha entrada]:[Fecha entrada]],"&gt;=" &amp;$M$2,BDCORRECTIVA[[Fecha Fin]:[Fecha Fin]],"&lt;="&amp;$M$3)=0,"",COUNTIFS(BDCORRECTIVA[Tall/Rep],ATC,BDCORRECTIVA[Nº CAMIÓN],$C19,BDCORRECTIVA[[Fecha entrada]:[Fecha entrada]],"&gt;=" &amp;$M$2,BDCORRECTIVA[[Fecha Fin]:[Fecha Fin]],"&lt;="&amp;$M$3)&amp;" "&amp;ATC&amp;", ")&amp;IF(COUNTIFS(BDCORRECTIVA[Tall/Rep],SMARA,BDCORRECTIVA[Nº CAMIÓN],$C19,BDCORRECTIVA[[Fecha entrada]:[Fecha entrada]],"&gt;=" &amp;$M$2,BDCORRECTIVA[[Fecha Fin]:[Fecha Fin]],"&lt;="&amp;$M$3)=0,"",COUNTIFS(BDCORRECTIVA[Tall/Rep],SMARA,BDCORRECTIVA[Nº CAMIÓN],$C19,BDCORRECTIVA[[Fecha entrada]:[Fecha entrada]],"&gt;=" &amp;$M$2,BDCORRECTIVA[[Fecha Fin]:[Fecha Fin]],"&lt;="&amp;$M$3)&amp;" "&amp;SMARA&amp;", ")&amp;IF(COUNTIFS(BDCORRECTIVA[Tall/Rep],DAJLA,BDCORRECTIVA[Nº CAMIÓN],$C19,BDCORRECTIVA[[Fecha entrada]:[Fecha entrada]],"&gt;=" &amp;$M$2,BDCORRECTIVA[[Fecha Fin]:[Fecha Fin]],"&lt;="&amp;$M$3)=0,"",COUNTIFS(BDCORRECTIVA[Tall/Rep],DAJLA,BDCORRECTIVA[Nº CAMIÓN],$C19,BDCORRECTIVA[[Fecha entrada]:[Fecha entrada]],"&gt;=" &amp;$M$2,BDCORRECTIVA[[Fecha Fin]:[Fecha Fin]],"&lt;="&amp;$M$3)&amp;" "&amp;DAJLA&amp;", ")&amp;IF(COUNTIFS(BDCORRECTIVA[Tall/Rep],TRANSPORT,BDCORRECTIVA[Nº CAMIÓN],$C19,BDCORRECTIVA[[Fecha entrada]:[Fecha entrada]],"&gt;=" &amp;$M$2,BDCORRECTIVA[[Fecha Fin]:[Fecha Fin]],"&lt;="&amp;$M$3)=0,"",COUNTIFS(BDCORRECTIVA[Tall/Rep],TRANSPORT,BDCORRECTIVA[Nº CAMIÓN],$C19,BDCORRECTIVA[[Fecha entrada]:[Fecha entrada]],"&gt;=" &amp;$M$2,BDCORRECTIVA[[Fecha Fin]:[Fecha Fin]],"&lt;="&amp;$M$3)&amp;" "&amp;TRANSPORT&amp;", ")</f>
        <v xml:space="preserve">3 TR SMARA, </v>
      </c>
      <c r="L19" s="514" t="str">
        <f t="shared" si="0"/>
        <v xml:space="preserve">1 uds Amortiguador, </v>
      </c>
      <c r="M19" s="469">
        <f>+IF(SUMIFS(BDCORRECTIVAINF[Coste TOTAL],BDCORRECTIVAINF[[Nº CAMIÓN]:[Nº CAMIÓN]],$C19,BDCORRECTIVAINF[[Fecha entrada]:[Fecha entrada]],"&gt;=" &amp;$M$2,BDCORRECTIVAINF[[Fecha Fin]:[Fecha Fin]],"&lt;="&amp;$M$3)=0,"",SUMIFS(BDCORRECTIVAINF[Coste TOTAL],BDCORRECTIVAINF[[Nº CAMIÓN]:[Nº CAMIÓN]],$C19,BDCORRECTIVAINF[[Fecha entrada]:[Fecha entrada]],"&gt;=" &amp;$M$2,BDCORRECTIVAINF[[Fecha Fin]:[Fecha Fin]],"&lt;="&amp;$M$3))</f>
        <v>7000</v>
      </c>
      <c r="N19" s="210"/>
      <c r="P19" s="49"/>
      <c r="Q19" s="44"/>
      <c r="R19" s="44"/>
      <c r="S19" s="44"/>
      <c r="T19" s="44"/>
      <c r="U19" s="44"/>
      <c r="V19" s="44"/>
      <c r="W19" s="44"/>
      <c r="AF19" s="467" t="str">
        <f>+IF(SUMIFS(BDCORRECTIVAINF[Amortiguador],BDCORRECTIVAINF[[Nº CAMIÓN]:[Nº CAMIÓN]],$C19,BDCORRECTIVAINF[[Fecha entrada]:[Fecha entrada]],"&gt;=" &amp;$M$2,BDCORRECTIVAINF[[Fecha Fin]:[Fecha Fin]],"&lt;="&amp;$M$3)=0,"",SUMIFS(BDCORRECTIVAINF[Amortiguador],BDCORRECTIVAINF[[Nº CAMIÓN]:[Nº CAMIÓN]],$C19,BDCORRECTIVAINF[[Fecha entrada]:[Fecha entrada]],"&gt;=" &amp;$M$2,BDCORRECTIVAINF[[Fecha Fin]:[Fecha Fin]],"&lt;="&amp;$M$3)&amp;" uds "&amp;BDCORRECTIVAINF[[#Headers],[Amortiguador]]&amp;", ")</f>
        <v xml:space="preserve">1 uds Amortiguador, </v>
      </c>
      <c r="AG19" s="467" t="str">
        <f>+IF(SUMIFS(BDCORRECTIVAINF[Cables palanca],BDCORRECTIVAINF[[Nº CAMIÓN]:[Nº CAMIÓN]],$C19,BDCORRECTIVAINF[[Fecha entrada]:[Fecha entrada]],"&gt;=" &amp;$M$2,BDCORRECTIVAINF[[Fecha Fin]:[Fecha Fin]],"&lt;="&amp;$M$3)=0,"",SUMIFS(BDCORRECTIVAINF[Cables palanca],BDCORRECTIVAINF[[Nº CAMIÓN]:[Nº CAMIÓN]],$C19,BDCORRECTIVAINF[[Fecha entrada]:[Fecha entrada]],"&gt;=" &amp;$M$2,BDCORRECTIVAINF[[Fecha Fin]:[Fecha Fin]],"&lt;="&amp;$M$3)&amp;" uds "&amp;BDCORRECTIVAINF[[#Headers],[Cables palanca]]&amp;", ")</f>
        <v/>
      </c>
      <c r="AH19" s="467" t="str">
        <f>+IF(SUMIFS(BDCORRECTIVAINF[Casquillos],BDCORRECTIVAINF[[Nº CAMIÓN]:[Nº CAMIÓN]],$C19,BDCORRECTIVAINF[[Fecha entrada]:[Fecha entrada]],"&gt;=" &amp;$M$2,BDCORRECTIVAINF[[Fecha Fin]:[Fecha Fin]],"&lt;="&amp;$M$3)=0,"",SUMIFS(BDCORRECTIVAINF[Casquillos],BDCORRECTIVAINF[[Nº CAMIÓN]:[Nº CAMIÓN]],$C19,BDCORRECTIVAINF[[Fecha entrada]:[Fecha entrada]],"&gt;=" &amp;$M$2,BDCORRECTIVAINF[[Fecha Fin]:[Fecha Fin]],"&lt;="&amp;$M$3)&amp;" uds "&amp;BDCORRECTIVAINF[[#Headers],[Casquillos]]&amp;", ")</f>
        <v/>
      </c>
      <c r="AI19" s="467" t="str">
        <f>+IF(SUMIFS(BDCORRECTIVAINF[Esparragos],BDCORRECTIVAINF[[Nº CAMIÓN]:[Nº CAMIÓN]],$C19,BDCORRECTIVAINF[[Fecha entrada]:[Fecha entrada]],"&gt;=" &amp;$M$2,BDCORRECTIVAINF[[Fecha Fin]:[Fecha Fin]],"&lt;="&amp;$M$3)=0,"",SUMIFS(BDCORRECTIVAINF[Esparragos],BDCORRECTIVAINF[[Nº CAMIÓN]:[Nº CAMIÓN]],$C19,BDCORRECTIVAINF[[Fecha entrada]:[Fecha entrada]],"&gt;=" &amp;$M$2,BDCORRECTIVAINF[[Fecha Fin]:[Fecha Fin]],"&lt;="&amp;$M$3)&amp;" uds "&amp;BDCORRECTIVAINF[[#Headers],[Esparragos]]&amp;", ")</f>
        <v/>
      </c>
      <c r="AJ19" s="467" t="str">
        <f>+IF(SUMIFS(BDCORRECTIVAINF[Neceser palanca],BDCORRECTIVAINF[[Nº CAMIÓN]:[Nº CAMIÓN]],$C19,BDCORRECTIVAINF[[Fecha entrada]:[Fecha entrada]],"&gt;=" &amp;$M$2,BDCORRECTIVAINF[[Fecha Fin]:[Fecha Fin]],"&lt;="&amp;$M$3)=0,"",SUMIFS(BDCORRECTIVAINF[Neceser palanca],BDCORRECTIVAINF[[Nº CAMIÓN]:[Nº CAMIÓN]],$C19,BDCORRECTIVAINF[[Fecha entrada]:[Fecha entrada]],"&gt;=" &amp;$M$2,BDCORRECTIVAINF[[Fecha Fin]:[Fecha Fin]],"&lt;="&amp;$M$3)&amp;" uds "&amp;BDCORRECTIVAINF[[#Headers],[Neceser palanca]]&amp;", ")</f>
        <v/>
      </c>
      <c r="AK19" s="467" t="str">
        <f>+IF(SUMIFS(BDCORRECTIVAINF[Palanca],BDCORRECTIVAINF[[Nº CAMIÓN]:[Nº CAMIÓN]],$C19,BDCORRECTIVAINF[[Fecha entrada]:[Fecha entrada]],"&gt;=" &amp;$M$2,BDCORRECTIVAINF[[Fecha Fin]:[Fecha Fin]],"&lt;="&amp;$M$3)=0,"",SUMIFS(BDCORRECTIVAINF[Palanca],BDCORRECTIVAINF[[Nº CAMIÓN]:[Nº CAMIÓN]],$C19,BDCORRECTIVAINF[[Fecha entrada]:[Fecha entrada]],"&gt;=" &amp;$M$2,BDCORRECTIVAINF[[Fecha Fin]:[Fecha Fin]],"&lt;="&amp;$M$3)&amp;" uds "&amp;BDCORRECTIVAINF[[#Headers],[Palanca]]&amp;", ")</f>
        <v/>
      </c>
      <c r="AL19" s="467" t="str">
        <f>+IF(SUMIFS(BDCORRECTIVAINF[Travesaño],BDCORRECTIVAINF[[Nº CAMIÓN]:[Nº CAMIÓN]],$C19,BDCORRECTIVAINF[[Fecha entrada]:[Fecha entrada]],"&gt;=" &amp;$M$2,BDCORRECTIVAINF[[Fecha Fin]:[Fecha Fin]],"&lt;="&amp;$M$3)=0,"",SUMIFS(BDCORRECTIVAINF[Travesaño],BDCORRECTIVAINF[[Nº CAMIÓN]:[Nº CAMIÓN]],$C19,BDCORRECTIVAINF[[Fecha entrada]:[Fecha entrada]],"&gt;=" &amp;$M$2,BDCORRECTIVAINF[[Fecha Fin]:[Fecha Fin]],"&lt;="&amp;$M$3)&amp;" uds "&amp;BDCORRECTIVAINF[[#Headers],[Travesaño]]&amp;", ")</f>
        <v/>
      </c>
      <c r="AM19" s="467" t="str">
        <f>+IF(SUMIFS(BDCORRECTIVAINF[BALLESTA ENTERA D],BDCORRECTIVAINF[[Nº CAMIÓN]:[Nº CAMIÓN]],$C19,BDCORRECTIVAINF[[Fecha entrada]:[Fecha entrada]],"&gt;=" &amp;$M$2,BDCORRECTIVAINF[[Fecha Fin]:[Fecha Fin]],"&lt;="&amp;$M$3)=0,"",SUMIFS(BDCORRECTIVAINF[BALLESTA ENTERA D],BDCORRECTIVAINF[[Nº CAMIÓN]:[Nº CAMIÓN]],$C19,BDCORRECTIVAINF[[Fecha entrada]:[Fecha entrada]],"&gt;=" &amp;$M$2,BDCORRECTIVAINF[[Fecha Fin]:[Fecha Fin]],"&lt;="&amp;$M$3)&amp;" uds "&amp;BDCORRECTIVAINF[[#Headers],[BALLESTA ENTERA D]]&amp;", ")</f>
        <v/>
      </c>
      <c r="AN19" s="467" t="str">
        <f>+IF(SUMIFS(BDCORRECTIVAINF[HOJA MAESTRA D],BDCORRECTIVAINF[[Nº CAMIÓN]:[Nº CAMIÓN]],$C19,BDCORRECTIVAINF[[Fecha entrada]:[Fecha entrada]],"&gt;=" &amp;$M$2,BDCORRECTIVAINF[[Fecha Fin]:[Fecha Fin]],"&lt;="&amp;$M$3)=0,"",SUMIFS(BDCORRECTIVAINF[HOJA MAESTRA D],BDCORRECTIVAINF[[Nº CAMIÓN]:[Nº CAMIÓN]],$C19,BDCORRECTIVAINF[[Fecha entrada]:[Fecha entrada]],"&gt;=" &amp;$M$2,BDCORRECTIVAINF[[Fecha Fin]:[Fecha Fin]],"&lt;="&amp;$M$3)&amp;" uds "&amp;BDCORRECTIVAINF[[#Headers],[HOJA MAESTRA D]]&amp;", ")</f>
        <v/>
      </c>
      <c r="AO19" s="467" t="str">
        <f>+IF(SUMIFS(BDCORRECTIVAINF[1ª HOJA D],BDCORRECTIVAINF[[Nº CAMIÓN]:[Nº CAMIÓN]],$C19,BDCORRECTIVAINF[[Fecha entrada]:[Fecha entrada]],"&gt;=" &amp;$M$2,BDCORRECTIVAINF[[Fecha Fin]:[Fecha Fin]],"&lt;="&amp;$M$3)=0,"",SUMIFS(BDCORRECTIVAINF[1ª HOJA D],BDCORRECTIVAINF[[Nº CAMIÓN]:[Nº CAMIÓN]],$C19,BDCORRECTIVAINF[[Fecha entrada]:[Fecha entrada]],"&gt;=" &amp;$M$2,BDCORRECTIVAINF[[Fecha Fin]:[Fecha Fin]],"&lt;="&amp;$M$3)&amp;" uds "&amp;BDCORRECTIVAINF[[#Headers],[1ª HOJA D]]&amp;", ")</f>
        <v/>
      </c>
      <c r="AP19" s="467" t="str">
        <f>+IF(SUMIFS(BDCORRECTIVAINF[2ª HOJAS D],BDCORRECTIVAINF[[Nº CAMIÓN]:[Nº CAMIÓN]],$C19,BDCORRECTIVAINF[[Fecha entrada]:[Fecha entrada]],"&gt;=" &amp;$M$2,BDCORRECTIVAINF[[Fecha Fin]:[Fecha Fin]],"&lt;="&amp;$M$3)=0,"",SUMIFS(BDCORRECTIVAINF[2ª HOJAS D],BDCORRECTIVAINF[[Nº CAMIÓN]:[Nº CAMIÓN]],$C19,BDCORRECTIVAINF[[Fecha entrada]:[Fecha entrada]],"&gt;=" &amp;$M$2,BDCORRECTIVAINF[[Fecha Fin]:[Fecha Fin]],"&lt;="&amp;$M$3)&amp;" uds "&amp;BDCORRECTIVAINF[[#Headers],[2ª HOJAS D]]&amp;", ")</f>
        <v/>
      </c>
      <c r="AQ19" s="467" t="str">
        <f>+IF(SUMIFS(BDCORRECTIVAINF[3ª HOJAS D],BDCORRECTIVAINF[[Nº CAMIÓN]:[Nº CAMIÓN]],$C19,BDCORRECTIVAINF[[Fecha entrada]:[Fecha entrada]],"&gt;=" &amp;$M$2,BDCORRECTIVAINF[[Fecha Fin]:[Fecha Fin]],"&lt;="&amp;$M$3)=0,"",SUMIFS(BDCORRECTIVAINF[3ª HOJAS D],BDCORRECTIVAINF[[Nº CAMIÓN]:[Nº CAMIÓN]],$C19,BDCORRECTIVAINF[[Fecha entrada]:[Fecha entrada]],"&gt;=" &amp;$M$2,BDCORRECTIVAINF[[Fecha Fin]:[Fecha Fin]],"&lt;="&amp;$M$3)&amp;" uds "&amp;BDCORRECTIVAINF[[#Headers],[3ª HOJAS D]]&amp;", ")</f>
        <v/>
      </c>
      <c r="AR19" s="467" t="str">
        <f>+IF(SUMIFS(BDCORRECTIVAINF[4ª HOJAS D],BDCORRECTIVAINF[[Nº CAMIÓN]:[Nº CAMIÓN]],$C19,BDCORRECTIVAINF[[Fecha entrada]:[Fecha entrada]],"&gt;=" &amp;$M$2,BDCORRECTIVAINF[[Fecha Fin]:[Fecha Fin]],"&lt;="&amp;$M$3)=0,"",SUMIFS(BDCORRECTIVAINF[4ª HOJAS D],BDCORRECTIVAINF[[Nº CAMIÓN]:[Nº CAMIÓN]],$C19,BDCORRECTIVAINF[[Fecha entrada]:[Fecha entrada]],"&gt;=" &amp;$M$2,BDCORRECTIVAINF[[Fecha Fin]:[Fecha Fin]],"&lt;="&amp;$M$3)&amp;" uds "&amp;BDCORRECTIVAINF[[#Headers],[4ª HOJAS D]]&amp;", ")</f>
        <v/>
      </c>
      <c r="AS19" s="467" t="str">
        <f>+IF(SUMIFS(BDCORRECTIVAINF[5ª HOJAS D],BDCORRECTIVAINF[[Nº CAMIÓN]:[Nº CAMIÓN]],$C19,BDCORRECTIVAINF[[Fecha entrada]:[Fecha entrada]],"&gt;=" &amp;$M$2,BDCORRECTIVAINF[[Fecha Fin]:[Fecha Fin]],"&lt;="&amp;$M$3)=0,"",SUMIFS(BDCORRECTIVAINF[5ª HOJAS D],BDCORRECTIVAINF[[Nº CAMIÓN]:[Nº CAMIÓN]],$C19,BDCORRECTIVAINF[[Fecha entrada]:[Fecha entrada]],"&gt;=" &amp;$M$2,BDCORRECTIVAINF[[Fecha Fin]:[Fecha Fin]],"&lt;="&amp;$M$3)&amp;" uds "&amp;BDCORRECTIVAINF[[#Headers],[5ª HOJAS D]]&amp;", ")</f>
        <v/>
      </c>
      <c r="AT19" s="467" t="str">
        <f>+IF(SUMIFS(BDCORRECTIVAINF[BRIDA D],BDCORRECTIVAINF[[Nº CAMIÓN]:[Nº CAMIÓN]],$C19,BDCORRECTIVAINF[[Fecha entrada]:[Fecha entrada]],"&gt;=" &amp;$M$2,BDCORRECTIVAINF[[Fecha Fin]:[Fecha Fin]],"&lt;="&amp;$M$3)=0,"",SUMIFS(BDCORRECTIVAINF[BRIDA D],BDCORRECTIVAINF[[Nº CAMIÓN]:[Nº CAMIÓN]],$C19,BDCORRECTIVAINF[[Fecha entrada]:[Fecha entrada]],"&gt;=" &amp;$M$2,BDCORRECTIVAINF[[Fecha Fin]:[Fecha Fin]],"&lt;="&amp;$M$3)&amp;" uds "&amp;BDCORRECTIVAINF[[#Headers],[BRIDA D]]&amp;", ")</f>
        <v/>
      </c>
      <c r="AU19" s="467" t="str">
        <f>+IF(SUMIFS(BDCORRECTIVAINF[BULÓN D],BDCORRECTIVAINF[[Nº CAMIÓN]:[Nº CAMIÓN]],$C19,BDCORRECTIVAINF[[Fecha entrada]:[Fecha entrada]],"&gt;=" &amp;$M$2,BDCORRECTIVAINF[[Fecha Fin]:[Fecha Fin]],"&lt;="&amp;$M$3)=0,"",SUMIFS(BDCORRECTIVAINF[BULÓN D],BDCORRECTIVAINF[[Nº CAMIÓN]:[Nº CAMIÓN]],$C19,BDCORRECTIVAINF[[Fecha entrada]:[Fecha entrada]],"&gt;=" &amp;$M$2,BDCORRECTIVAINF[[Fecha Fin]:[Fecha Fin]],"&lt;="&amp;$M$3)&amp;" uds "&amp;BDCORRECTIVAINF[[#Headers],[BULÓN D]]&amp;", ")</f>
        <v/>
      </c>
      <c r="AV19" s="467" t="str">
        <f>+IF(SUMIFS(BDCORRECTIVAINF[GEMELA D],BDCORRECTIVAINF[[Nº CAMIÓN]:[Nº CAMIÓN]],$C19,BDCORRECTIVAINF[[Fecha entrada]:[Fecha entrada]],"&gt;=" &amp;$M$2,BDCORRECTIVAINF[[Fecha Fin]:[Fecha Fin]],"&lt;="&amp;$M$3)=0,"",SUMIFS(BDCORRECTIVAINF[GEMELA D],BDCORRECTIVAINF[[Nº CAMIÓN]:[Nº CAMIÓN]],$C19,BDCORRECTIVAINF[[Fecha entrada]:[Fecha entrada]],"&gt;=" &amp;$M$2,BDCORRECTIVAINF[[Fecha Fin]:[Fecha Fin]],"&lt;="&amp;$M$3)&amp;" uds "&amp;BDCORRECTIVAINF[[#Headers],[GEMELA D]]&amp;", ")</f>
        <v/>
      </c>
      <c r="AW19" s="467" t="str">
        <f>+IF(SUMIFS(BDCORRECTIVAINF[BALLESTA ENTERA T],BDCORRECTIVAINF[[Nº CAMIÓN]:[Nº CAMIÓN]],$C19,BDCORRECTIVAINF[[Fecha entrada]:[Fecha entrada]],"&gt;=" &amp;$M$2,BDCORRECTIVAINF[[Fecha Fin]:[Fecha Fin]],"&lt;="&amp;$M$3)=0,"",SUMIFS(BDCORRECTIVAINF[BALLESTA ENTERA T],BDCORRECTIVAINF[[Nº CAMIÓN]:[Nº CAMIÓN]],$C19,BDCORRECTIVAINF[[Fecha entrada]:[Fecha entrada]],"&gt;=" &amp;$M$2,BDCORRECTIVAINF[[Fecha Fin]:[Fecha Fin]],"&lt;="&amp;$M$3)&amp;" uds "&amp;BDCORRECTIVAINF[[#Headers],[BALLESTA ENTERA T]]&amp;", ")</f>
        <v/>
      </c>
      <c r="AX19" s="467" t="str">
        <f>+IF(SUMIFS(BDCORRECTIVAINF[HOJA MAESTRA T],BDCORRECTIVAINF[[Nº CAMIÓN]:[Nº CAMIÓN]],$C19,BDCORRECTIVAINF[[Fecha entrada]:[Fecha entrada]],"&gt;=" &amp;$M$2,BDCORRECTIVAINF[[Fecha Fin]:[Fecha Fin]],"&lt;="&amp;$M$3)=0,"",SUMIFS(BDCORRECTIVAINF[HOJA MAESTRA T],BDCORRECTIVAINF[[Nº CAMIÓN]:[Nº CAMIÓN]],$C19,BDCORRECTIVAINF[[Fecha entrada]:[Fecha entrada]],"&gt;=" &amp;$M$2,BDCORRECTIVAINF[[Fecha Fin]:[Fecha Fin]],"&lt;="&amp;$M$3)&amp;" uds "&amp;BDCORRECTIVAINF[[#Headers],[HOJA MAESTRA T]]&amp;", ")</f>
        <v/>
      </c>
      <c r="AY19" s="467" t="str">
        <f>+IF(SUMIFS(BDCORRECTIVAINF[1ª HOJA T],BDCORRECTIVAINF[[Nº CAMIÓN]:[Nº CAMIÓN]],$C19,BDCORRECTIVAINF[[Fecha entrada]:[Fecha entrada]],"&gt;=" &amp;$M$2,BDCORRECTIVAINF[[Fecha Fin]:[Fecha Fin]],"&lt;="&amp;$M$3)=0,"",SUMIFS(BDCORRECTIVAINF[1ª HOJA T],BDCORRECTIVAINF[[Nº CAMIÓN]:[Nº CAMIÓN]],$C19,BDCORRECTIVAINF[[Fecha entrada]:[Fecha entrada]],"&gt;=" &amp;$M$2,BDCORRECTIVAINF[[Fecha Fin]:[Fecha Fin]],"&lt;="&amp;$M$3)&amp;" uds "&amp;BDCORRECTIVAINF[[#Headers],[1ª HOJA T]]&amp;", ")</f>
        <v/>
      </c>
      <c r="AZ19" s="467" t="str">
        <f>+IF(SUMIFS(BDCORRECTIVAINF[2ª HOJAS T],BDCORRECTIVAINF[[Nº CAMIÓN]:[Nº CAMIÓN]],$C19,BDCORRECTIVAINF[[Fecha entrada]:[Fecha entrada]],"&gt;=" &amp;$M$2,BDCORRECTIVAINF[[Fecha Fin]:[Fecha Fin]],"&lt;="&amp;$M$3)=0,"",SUMIFS(BDCORRECTIVAINF[2ª HOJAS T],BDCORRECTIVAINF[[Nº CAMIÓN]:[Nº CAMIÓN]],$C19,BDCORRECTIVAINF[[Fecha entrada]:[Fecha entrada]],"&gt;=" &amp;$M$2,BDCORRECTIVAINF[[Fecha Fin]:[Fecha Fin]],"&lt;="&amp;$M$3)&amp;" uds "&amp;BDCORRECTIVAINF[[#Headers],[2ª HOJAS T]]&amp;", ")</f>
        <v/>
      </c>
      <c r="BA19" s="467" t="str">
        <f>+IF(SUMIFS(BDCORRECTIVAINF[3ª HOJAS T],BDCORRECTIVAINF[[Nº CAMIÓN]:[Nº CAMIÓN]],$C19,BDCORRECTIVAINF[[Fecha entrada]:[Fecha entrada]],"&gt;=" &amp;$M$2,BDCORRECTIVAINF[[Fecha Fin]:[Fecha Fin]],"&lt;="&amp;$M$3)=0,"",SUMIFS(BDCORRECTIVAINF[3ª HOJAS T],BDCORRECTIVAINF[[Nº CAMIÓN]:[Nº CAMIÓN]],$C19,BDCORRECTIVAINF[[Fecha entrada]:[Fecha entrada]],"&gt;=" &amp;$M$2,BDCORRECTIVAINF[[Fecha Fin]:[Fecha Fin]],"&lt;="&amp;$M$3)&amp;" uds "&amp;BDCORRECTIVAINF[[#Headers],[3ª HOJAS T]]&amp;", ")</f>
        <v/>
      </c>
      <c r="BB19" s="467" t="str">
        <f>+IF(SUMIFS(BDCORRECTIVAINF[4ª HOJAS T],BDCORRECTIVAINF[[Nº CAMIÓN]:[Nº CAMIÓN]],$C19,BDCORRECTIVAINF[[Fecha entrada]:[Fecha entrada]],"&gt;=" &amp;$M$2,BDCORRECTIVAINF[[Fecha Fin]:[Fecha Fin]],"&lt;="&amp;$M$3)=0,"",SUMIFS(BDCORRECTIVAINF[4ª HOJAS T],BDCORRECTIVAINF[[Nº CAMIÓN]:[Nº CAMIÓN]],$C19,BDCORRECTIVAINF[[Fecha entrada]:[Fecha entrada]],"&gt;=" &amp;$M$2,BDCORRECTIVAINF[[Fecha Fin]:[Fecha Fin]],"&lt;="&amp;$M$3)&amp;" uds "&amp;BDCORRECTIVAINF[[#Headers],[4ª HOJAS T]]&amp;", ")</f>
        <v/>
      </c>
      <c r="BC19" s="467" t="str">
        <f>+IF(SUMIFS(BDCORRECTIVAINF[5ª HOJAS T],BDCORRECTIVAINF[[Nº CAMIÓN]:[Nº CAMIÓN]],$C19,BDCORRECTIVAINF[[Fecha entrada]:[Fecha entrada]],"&gt;=" &amp;$M$2,BDCORRECTIVAINF[[Fecha Fin]:[Fecha Fin]],"&lt;="&amp;$M$3)=0,"",SUMIFS(BDCORRECTIVAINF[5ª HOJAS T],BDCORRECTIVAINF[[Nº CAMIÓN]:[Nº CAMIÓN]],$C19,BDCORRECTIVAINF[[Fecha entrada]:[Fecha entrada]],"&gt;=" &amp;$M$2,BDCORRECTIVAINF[[Fecha Fin]:[Fecha Fin]],"&lt;="&amp;$M$3)&amp;" uds "&amp;BDCORRECTIVAINF[[#Headers],[5ª HOJAS T]]&amp;", ")</f>
        <v/>
      </c>
      <c r="BD19" s="467" t="str">
        <f>+IF(SUMIFS(BDCORRECTIVAINF[BRIDA T],BDCORRECTIVAINF[[Nº CAMIÓN]:[Nº CAMIÓN]],$C19,BDCORRECTIVAINF[[Fecha entrada]:[Fecha entrada]],"&gt;=" &amp;$M$2,BDCORRECTIVAINF[[Fecha Fin]:[Fecha Fin]],"&lt;="&amp;$M$3)=0,"",SUMIFS(BDCORRECTIVAINF[BRIDA T],BDCORRECTIVAINF[[Nº CAMIÓN]:[Nº CAMIÓN]],$C19,BDCORRECTIVAINF[[Fecha entrada]:[Fecha entrada]],"&gt;=" &amp;$M$2,BDCORRECTIVAINF[[Fecha Fin]:[Fecha Fin]],"&lt;="&amp;$M$3)&amp;" uds "&amp;BDCORRECTIVAINF[[#Headers],[BRIDA T]]&amp;", ")</f>
        <v/>
      </c>
      <c r="BE19" s="467" t="str">
        <f>+IF(SUMIFS(BDCORRECTIVAINF[BULÓN T],BDCORRECTIVAINF[[Nº CAMIÓN]:[Nº CAMIÓN]],$C19,BDCORRECTIVAINF[[Fecha entrada]:[Fecha entrada]],"&gt;=" &amp;$M$2,BDCORRECTIVAINF[[Fecha Fin]:[Fecha Fin]],"&lt;="&amp;$M$3)=0,"",SUMIFS(BDCORRECTIVAINF[BULÓN T],BDCORRECTIVAINF[[Nº CAMIÓN]:[Nº CAMIÓN]],$C19,BDCORRECTIVAINF[[Fecha entrada]:[Fecha entrada]],"&gt;=" &amp;$M$2,BDCORRECTIVAINF[[Fecha Fin]:[Fecha Fin]],"&lt;="&amp;$M$3)&amp;" uds "&amp;BDCORRECTIVAINF[[#Headers],[BULÓN T]]&amp;", ")</f>
        <v/>
      </c>
      <c r="BF19" s="467" t="str">
        <f>+IF(SUMIFS(BDCORRECTIVAINF[GEMELA T],BDCORRECTIVAINF[[Nº CAMIÓN]:[Nº CAMIÓN]],$C19,BDCORRECTIVAINF[[Fecha entrada]:[Fecha entrada]],"&gt;=" &amp;$M$2,BDCORRECTIVAINF[[Fecha Fin]:[Fecha Fin]],"&lt;="&amp;$M$3)=0,"",SUMIFS(BDCORRECTIVAINF[GEMELA T],BDCORRECTIVAINF[[Nº CAMIÓN]:[Nº CAMIÓN]],$C19,BDCORRECTIVAINF[[Fecha entrada]:[Fecha entrada]],"&gt;=" &amp;$M$2,BDCORRECTIVAINF[[Fecha Fin]:[Fecha Fin]],"&lt;="&amp;$M$3)&amp;" uds "&amp;BDCORRECTIVAINF[[#Headers],[GEMELA T]]&amp;", ")</f>
        <v/>
      </c>
      <c r="BG19" s="467" t="str">
        <f>+IF(SUMIFS(BDCORRECTIVAINF[CÁMARA 12R20],BDCORRECTIVAINF[[Nº CAMIÓN]:[Nº CAMIÓN]],$C19,BDCORRECTIVAINF[[Fecha entrada]:[Fecha entrada]],"&gt;=" &amp;$M$2,BDCORRECTIVAINF[[Fecha Fin]:[Fecha Fin]],"&lt;="&amp;$M$3)=0,"",SUMIFS(BDCORRECTIVAINF[CÁMARA 12R20],BDCORRECTIVAINF[[Nº CAMIÓN]:[Nº CAMIÓN]],$C19,BDCORRECTIVAINF[[Fecha entrada]:[Fecha entrada]],"&gt;=" &amp;$M$2,BDCORRECTIVAINF[[Fecha Fin]:[Fecha Fin]],"&lt;="&amp;$M$3)&amp;" uds "&amp;BDCORRECTIVAINF[[#Headers],[CÁMARA 12R20]]&amp;", ")</f>
        <v/>
      </c>
      <c r="BH19" s="467" t="str">
        <f>+IF(SUMIFS(BDCORRECTIVAINF[CÁMARA 12R24],BDCORRECTIVAINF[[Nº CAMIÓN]:[Nº CAMIÓN]],$C19,BDCORRECTIVAINF[[Fecha entrada]:[Fecha entrada]],"&gt;=" &amp;$M$2,BDCORRECTIVAINF[[Fecha Fin]:[Fecha Fin]],"&lt;="&amp;$M$3)=0,"",SUMIFS(BDCORRECTIVAINF[CÁMARA 12R24],BDCORRECTIVAINF[[Nº CAMIÓN]:[Nº CAMIÓN]],$C19,BDCORRECTIVAINF[[Fecha entrada]:[Fecha entrada]],"&gt;=" &amp;$M$2,BDCORRECTIVAINF[[Fecha Fin]:[Fecha Fin]],"&lt;="&amp;$M$3)&amp;" uds "&amp;BDCORRECTIVAINF[[#Headers],[CÁMARA 12R24]]&amp;", ")</f>
        <v/>
      </c>
      <c r="BI19" s="467" t="str">
        <f>+IF(SUMIFS(BDCORRECTIVAINF[NEUMÁTICO 12R20],BDCORRECTIVAINF[[Nº CAMIÓN]:[Nº CAMIÓN]],$C19,BDCORRECTIVAINF[[Fecha entrada]:[Fecha entrada]],"&gt;=" &amp;$M$2,BDCORRECTIVAINF[[Fecha Fin]:[Fecha Fin]],"&lt;="&amp;$M$3)=0,"",SUMIFS(BDCORRECTIVAINF[NEUMÁTICO 12R20],BDCORRECTIVAINF[[Nº CAMIÓN]:[Nº CAMIÓN]],$C19,BDCORRECTIVAINF[[Fecha entrada]:[Fecha entrada]],"&gt;=" &amp;$M$2,BDCORRECTIVAINF[[Fecha Fin]:[Fecha Fin]],"&lt;="&amp;$M$3)&amp;" uds "&amp;BDCORRECTIVAINF[[#Headers],[NEUMÁTICO 12R20]]&amp;", ")</f>
        <v/>
      </c>
      <c r="BJ19" s="467" t="str">
        <f>+IF(SUMIFS(BDCORRECTIVAINF[NEUMÁTICO 13/80 R22,5],BDCORRECTIVAINF[[Nº CAMIÓN]:[Nº CAMIÓN]],$C19,BDCORRECTIVAINF[[Fecha entrada]:[Fecha entrada]],"&gt;=" &amp;$M$2,BDCORRECTIVAINF[[Fecha Fin]:[Fecha Fin]],"&lt;="&amp;$M$3)=0,"",SUMIFS(BDCORRECTIVAINF[NEUMÁTICO 13/80 R22,5],BDCORRECTIVAINF[[Nº CAMIÓN]:[Nº CAMIÓN]],$C19,BDCORRECTIVAINF[[Fecha entrada]:[Fecha entrada]],"&gt;=" &amp;$M$2,BDCORRECTIVAINF[[Fecha Fin]:[Fecha Fin]],"&lt;="&amp;$M$3)&amp;" uds "&amp;BDCORRECTIVAINF[[#Headers],[NEUMÁTICO 13/80 R22,5]]&amp;", ")</f>
        <v/>
      </c>
      <c r="BK19" s="467" t="str">
        <f>+IF(SUMIFS(BDCORRECTIVAINF[[NEUMÁTICO 12R24 ]],BDCORRECTIVAINF[[Nº CAMIÓN]:[Nº CAMIÓN]],$C19,BDCORRECTIVAINF[[Fecha entrada]:[Fecha entrada]],"&gt;=" &amp;$M$2,BDCORRECTIVAINF[[Fecha Fin]:[Fecha Fin]],"&lt;="&amp;$M$3)=0,"",SUMIFS(BDCORRECTIVAINF[[NEUMÁTICO 12R24 ]],BDCORRECTIVAINF[[Nº CAMIÓN]:[Nº CAMIÓN]],$C19,BDCORRECTIVAINF[[Fecha entrada]:[Fecha entrada]],"&gt;=" &amp;$M$2,BDCORRECTIVAINF[[Fecha Fin]:[Fecha Fin]],"&lt;="&amp;$M$3)&amp;" uds "&amp;BDCORRECTIVAINF[[#Headers],[NEUMÁTICO 12R24 ]]&amp;", ")</f>
        <v/>
      </c>
      <c r="BL19" s="467" t="str">
        <f>+IF(SUMIFS(BDCORRECTIVAINF[NEUMÁTICO 295/80 R22,5],BDCORRECTIVAINF[[Nº CAMIÓN]:[Nº CAMIÓN]],$C19,BDCORRECTIVAINF[[Fecha entrada]:[Fecha entrada]],"&gt;=" &amp;$M$2,BDCORRECTIVAINF[[Fecha Fin]:[Fecha Fin]],"&lt;="&amp;$M$3)=0,"",SUMIFS(BDCORRECTIVAINF[NEUMÁTICO 295/80 R22,5],BDCORRECTIVAINF[[Nº CAMIÓN]:[Nº CAMIÓN]],$C19,BDCORRECTIVAINF[[Fecha entrada]:[Fecha entrada]],"&gt;=" &amp;$M$2,BDCORRECTIVAINF[[Fecha Fin]:[Fecha Fin]],"&lt;="&amp;$M$3)&amp;" uds "&amp;BDCORRECTIVAINF[[#Headers],[NEUMÁTICO 295/80 R22,5]]&amp;", ")</f>
        <v/>
      </c>
      <c r="BM19" s="467" t="str">
        <f>+IF(SUMIFS(BDCORRECTIVAINF[NEUMÁTICO 315/80R22.5],BDCORRECTIVAINF[[Nº CAMIÓN]:[Nº CAMIÓN]],$C19,BDCORRECTIVAINF[[Fecha entrada]:[Fecha entrada]],"&gt;=" &amp;$M$2,BDCORRECTIVAINF[[Fecha Fin]:[Fecha Fin]],"&lt;="&amp;$M$3)=0,"",SUMIFS(BDCORRECTIVAINF[NEUMÁTICO 315/80R22.5],BDCORRECTIVAINF[[Nº CAMIÓN]:[Nº CAMIÓN]],$C19,BDCORRECTIVAINF[[Fecha entrada]:[Fecha entrada]],"&gt;=" &amp;$M$2,BDCORRECTIVAINF[[Fecha Fin]:[Fecha Fin]],"&lt;="&amp;$M$3)&amp;" uds "&amp;BDCORRECTIVAINF[[#Headers],[NEUMÁTICO 315/80R22.5]]&amp;", ")</f>
        <v/>
      </c>
      <c r="BN19" s="467" t="str">
        <f>+IF(SUMIFS(BDCORRECTIVAINF[NEUMÁTICO 7.5R16 CON CAMARA  ],BDCORRECTIVAINF[[Nº CAMIÓN]:[Nº CAMIÓN]],$C19,BDCORRECTIVAINF[[Fecha entrada]:[Fecha entrada]],"&gt;=" &amp;$M$2,BDCORRECTIVAINF[[Fecha Fin]:[Fecha Fin]],"&lt;="&amp;$M$3)=0,"",SUMIFS(BDCORRECTIVAINF[NEUMÁTICO 7.5R16 CON CAMARA  ],BDCORRECTIVAINF[[Nº CAMIÓN]:[Nº CAMIÓN]],$C19,BDCORRECTIVAINF[[Fecha entrada]:[Fecha entrada]],"&gt;=" &amp;$M$2,BDCORRECTIVAINF[[Fecha Fin]:[Fecha Fin]],"&lt;="&amp;$M$3)&amp;" uds "&amp;BDCORRECTIVAINF[[#Headers],[NEUMÁTICO 7.5R16 CON CAMARA  ]]&amp;", ")</f>
        <v/>
      </c>
      <c r="BO19" s="467" t="str">
        <f>+IF(SUMIFS(BDCORRECTIVAINF[Parche],BDCORRECTIVAINF[[Nº CAMIÓN]:[Nº CAMIÓN]],$C19,BDCORRECTIVAINF[[Fecha entrada]:[Fecha entrada]],"&gt;=" &amp;$M$2,BDCORRECTIVAINF[[Fecha Fin]:[Fecha Fin]],"&lt;="&amp;$M$3)=0,"",SUMIFS(BDCORRECTIVAINF[Parche],BDCORRECTIVAINF[[Nº CAMIÓN]:[Nº CAMIÓN]],$C19,BDCORRECTIVAINF[[Fecha entrada]:[Fecha entrada]],"&gt;=" &amp;$M$2,BDCORRECTIVAINF[[Fecha Fin]:[Fecha Fin]],"&lt;="&amp;$M$3)&amp;" uds "&amp;BDCORRECTIVAINF[[#Headers],[Parche]]&amp;", ")</f>
        <v/>
      </c>
      <c r="BP19" s="467" t="str">
        <f>+IF(SUMIFS(BDCORRECTIVAINF[Pasta],BDCORRECTIVAINF[[Nº CAMIÓN]:[Nº CAMIÓN]],$C19,BDCORRECTIVAINF[[Fecha entrada]:[Fecha entrada]],"&gt;=" &amp;$M$2,BDCORRECTIVAINF[[Fecha Fin]:[Fecha Fin]],"&lt;="&amp;$M$3)=0,"",SUMIFS(BDCORRECTIVAINF[Pasta],BDCORRECTIVAINF[[Nº CAMIÓN]:[Nº CAMIÓN]],$C19,BDCORRECTIVAINF[[Fecha entrada]:[Fecha entrada]],"&gt;=" &amp;$M$2,BDCORRECTIVAINF[[Fecha Fin]:[Fecha Fin]],"&lt;="&amp;$M$3)&amp;" uds "&amp;BDCORRECTIVAINF[[#Headers],[Pasta]]&amp;", ")</f>
        <v/>
      </c>
      <c r="BQ19" s="467" t="str">
        <f>+IF(SUMIFS(BDCORRECTIVAINF[BATERIA 12V 100AH],BDCORRECTIVAINF[[Nº CAMIÓN]:[Nº CAMIÓN]],$C19,BDCORRECTIVAINF[[Fecha entrada]:[Fecha entrada]],"&gt;=" &amp;$M$2,BDCORRECTIVAINF[[Fecha Fin]:[Fecha Fin]],"&lt;="&amp;$M$3)=0,"",SUMIFS(BDCORRECTIVAINF[BATERIA 12V 100AH],BDCORRECTIVAINF[[Nº CAMIÓN]:[Nº CAMIÓN]],$C19,BDCORRECTIVAINF[[Fecha entrada]:[Fecha entrada]],"&gt;=" &amp;$M$2,BDCORRECTIVAINF[[Fecha Fin]:[Fecha Fin]],"&lt;="&amp;$M$3)&amp;" uds "&amp;BDCORRECTIVAINF[[#Headers],[BATERIA 12V 100AH]]&amp;", ")</f>
        <v/>
      </c>
      <c r="BR19" s="467" t="str">
        <f>+IF(SUMIFS(BDCORRECTIVAINF[BATERIA 12V 120AH],BDCORRECTIVAINF[[Nº CAMIÓN]:[Nº CAMIÓN]],$C19,BDCORRECTIVAINF[[Fecha entrada]:[Fecha entrada]],"&gt;=" &amp;$M$2,BDCORRECTIVAINF[[Fecha Fin]:[Fecha Fin]],"&lt;="&amp;$M$3)=0,"",SUMIFS(BDCORRECTIVAINF[BATERIA 12V 120AH],BDCORRECTIVAINF[[Nº CAMIÓN]:[Nº CAMIÓN]],$C19,BDCORRECTIVAINF[[Fecha entrada]:[Fecha entrada]],"&gt;=" &amp;$M$2,BDCORRECTIVAINF[[Fecha Fin]:[Fecha Fin]],"&lt;="&amp;$M$3)&amp;" uds "&amp;BDCORRECTIVAINF[[#Headers],[BATERIA 12V 120AH]]&amp;", ")</f>
        <v/>
      </c>
      <c r="BS19" s="467" t="str">
        <f>+IF(SUMIFS(BDCORRECTIVAINF[[BATERIA 12V 70AH ]],BDCORRECTIVAINF[[Nº CAMIÓN]:[Nº CAMIÓN]],$C19,BDCORRECTIVAINF[[Fecha entrada]:[Fecha entrada]],"&gt;=" &amp;$M$2,BDCORRECTIVAINF[[Fecha Fin]:[Fecha Fin]],"&lt;="&amp;$M$3)=0,"",SUMIFS(BDCORRECTIVAINF[[BATERIA 12V 70AH ]],BDCORRECTIVAINF[[Nº CAMIÓN]:[Nº CAMIÓN]],$C19,BDCORRECTIVAINF[[Fecha entrada]:[Fecha entrada]],"&gt;=" &amp;$M$2,BDCORRECTIVAINF[[Fecha Fin]:[Fecha Fin]],"&lt;="&amp;$M$3)&amp;" uds "&amp;BDCORRECTIVAINF[[#Headers],[BATERIA 12V 70AH ]]&amp;", ")</f>
        <v/>
      </c>
      <c r="BT19" s="467" t="str">
        <f>+IF(SUMIFS(BDCORRECTIVAINF[[BATERIA 12V 77AH ]],BDCORRECTIVAINF[[Nº CAMIÓN]:[Nº CAMIÓN]],$C19,BDCORRECTIVAINF[[Fecha entrada]:[Fecha entrada]],"&gt;=" &amp;$M$2,BDCORRECTIVAINF[[Fecha Fin]:[Fecha Fin]],"&lt;="&amp;$M$3)=0,"",SUMIFS(BDCORRECTIVAINF[[BATERIA 12V 77AH ]],BDCORRECTIVAINF[[Nº CAMIÓN]:[Nº CAMIÓN]],$C19,BDCORRECTIVAINF[[Fecha entrada]:[Fecha entrada]],"&gt;=" &amp;$M$2,BDCORRECTIVAINF[[Fecha Fin]:[Fecha Fin]],"&lt;="&amp;$M$3)&amp;" uds "&amp;BDCORRECTIVAINF[[#Headers],[BATERIA 12V 77AH ]]&amp;", ")</f>
        <v/>
      </c>
      <c r="BU19" s="467" t="str">
        <f>+IF(SUMIFS(BDCORRECTIVAINF[Manguera amarilla 60D],BDCORRECTIVAINF[[Nº CAMIÓN]:[Nº CAMIÓN]],$C19,BDCORRECTIVAINF[[Fecha entrada]:[Fecha entrada]],"&gt;=" &amp;$M$2,BDCORRECTIVAINF[[Fecha Fin]:[Fecha Fin]],"&lt;="&amp;$M$3)=0,"",SUMIFS(BDCORRECTIVAINF[Manguera amarilla 60D],BDCORRECTIVAINF[[Nº CAMIÓN]:[Nº CAMIÓN]],$C19,BDCORRECTIVAINF[[Fecha entrada]:[Fecha entrada]],"&gt;=" &amp;$M$2,BDCORRECTIVAINF[[Fecha Fin]:[Fecha Fin]],"&lt;="&amp;$M$3)&amp;" m "&amp;BDCORRECTIVAINF[[#Headers],[Manguera amarilla 60D]]&amp;", ")</f>
        <v/>
      </c>
      <c r="BV19" s="467" t="str">
        <f>+IF(SUMIFS(BDCORRECTIVAINF[Manguera amarilla 80D],BDCORRECTIVAINF[[Nº CAMIÓN]:[Nº CAMIÓN]],$C19,BDCORRECTIVAINF[[Fecha entrada]:[Fecha entrada]],"&gt;=" &amp;$M$2,BDCORRECTIVAINF[[Fecha Fin]:[Fecha Fin]],"&lt;="&amp;$M$3)=0,"",SUMIFS(BDCORRECTIVAINF[Manguera amarilla 80D],BDCORRECTIVAINF[[Nº CAMIÓN]:[Nº CAMIÓN]],$C19,BDCORRECTIVAINF[[Fecha entrada]:[Fecha entrada]],"&gt;=" &amp;$M$2,BDCORRECTIVAINF[[Fecha Fin]:[Fecha Fin]],"&lt;="&amp;$M$3)&amp;" m "&amp;BDCORRECTIVAINF[[#Headers],[Manguera amarilla 80D]]&amp;", ")</f>
        <v/>
      </c>
      <c r="BW19" s="467" t="str">
        <f>+IF(SUMIFS(BDCORRECTIVAINF[Manguera azul 60D],BDCORRECTIVAINF[[Nº CAMIÓN]:[Nº CAMIÓN]],$C19,BDCORRECTIVAINF[[Fecha entrada]:[Fecha entrada]],"&gt;=" &amp;$M$2,BDCORRECTIVAINF[[Fecha Fin]:[Fecha Fin]],"&lt;="&amp;$M$3)=0,"",SUMIFS(BDCORRECTIVAINF[Manguera azul 60D],BDCORRECTIVAINF[[Nº CAMIÓN]:[Nº CAMIÓN]],$C19,BDCORRECTIVAINF[[Fecha entrada]:[Fecha entrada]],"&gt;=" &amp;$M$2,BDCORRECTIVAINF[[Fecha Fin]:[Fecha Fin]],"&lt;="&amp;$M$3)&amp;" m "&amp;BDCORRECTIVAINF[[#Headers],[Manguera azul 60D]]&amp;", ")</f>
        <v/>
      </c>
      <c r="BX19" s="467" t="str">
        <f>+IF(SUMIFS(BDCORRECTIVAINF[Manguera azul 80D],BDCORRECTIVAINF[[Nº CAMIÓN]:[Nº CAMIÓN]],$C19,BDCORRECTIVAINF[[Fecha entrada]:[Fecha entrada]],"&gt;=" &amp;$M$2,BDCORRECTIVAINF[[Fecha Fin]:[Fecha Fin]],"&lt;="&amp;$M$3)=0,"",SUMIFS(BDCORRECTIVAINF[Manguera azul 80D],BDCORRECTIVAINF[[Nº CAMIÓN]:[Nº CAMIÓN]],$C19,BDCORRECTIVAINF[[Fecha entrada]:[Fecha entrada]],"&gt;=" &amp;$M$2,BDCORRECTIVAINF[[Fecha Fin]:[Fecha Fin]],"&lt;="&amp;$M$3)&amp;" m "&amp;BDCORRECTIVAINF[[#Headers],[Manguera azul 80D]]&amp;", ")</f>
        <v/>
      </c>
      <c r="BY19" s="467" t="str">
        <f>+IF(SUMIFS(BDCORRECTIVAINF[Bomba Embrague],BDCORRECTIVAINF[[Nº CAMIÓN]:[Nº CAMIÓN]],$C19,BDCORRECTIVAINF[[Fecha entrada]:[Fecha entrada]],"&gt;=" &amp;$M$2,BDCORRECTIVAINF[[Fecha Fin]:[Fecha Fin]],"&lt;="&amp;$M$3)=0,"",SUMIFS(BDCORRECTIVAINF[Bomba Embrague],BDCORRECTIVAINF[[Nº CAMIÓN]:[Nº CAMIÓN]],$C19,BDCORRECTIVAINF[[Fecha entrada]:[Fecha entrada]],"&gt;=" &amp;$M$2,BDCORRECTIVAINF[[Fecha Fin]:[Fecha Fin]],"&lt;="&amp;$M$3)&amp;" uds "&amp;BDCORRECTIVAINF[[#Headers],[Bomba Embrague]]&amp;", ")</f>
        <v/>
      </c>
      <c r="BZ19" s="467" t="str">
        <f>+IF(SUMIFS(BDCORRECTIVAINF[Compresor],BDCORRECTIVAINF[[Nº CAMIÓN]:[Nº CAMIÓN]],$C19,BDCORRECTIVAINF[[Fecha entrada]:[Fecha entrada]],"&gt;=" &amp;$M$2,BDCORRECTIVAINF[[Fecha Fin]:[Fecha Fin]],"&lt;="&amp;$M$3)=0,"",SUMIFS(BDCORRECTIVAINF[Compresor],BDCORRECTIVAINF[[Nº CAMIÓN]:[Nº CAMIÓN]],$C19,BDCORRECTIVAINF[[Fecha entrada]:[Fecha entrada]],"&gt;=" &amp;$M$2,BDCORRECTIVAINF[[Fecha Fin]:[Fecha Fin]],"&lt;="&amp;$M$3)&amp;" uds "&amp;BDCORRECTIVAINF[[#Headers],[Compresor]]&amp;", ")</f>
        <v/>
      </c>
      <c r="CA19" s="467" t="str">
        <f>+IF(SUMIFS(BDCORRECTIVAINF[Disco Embrague],BDCORRECTIVAINF[[Nº CAMIÓN]:[Nº CAMIÓN]],$C19,BDCORRECTIVAINF[[Fecha entrada]:[Fecha entrada]],"&gt;=" &amp;$M$2,BDCORRECTIVAINF[[Fecha Fin]:[Fecha Fin]],"&lt;="&amp;$M$3)=0,"",SUMIFS(BDCORRECTIVAINF[Disco Embrague],BDCORRECTIVAINF[[Nº CAMIÓN]:[Nº CAMIÓN]],$C19,BDCORRECTIVAINF[[Fecha entrada]:[Fecha entrada]],"&gt;=" &amp;$M$2,BDCORRECTIVAINF[[Fecha Fin]:[Fecha Fin]],"&lt;="&amp;$M$3)&amp;" uds "&amp;BDCORRECTIVAINF[[#Headers],[Disco Embrague]]&amp;", ")</f>
        <v/>
      </c>
      <c r="CB19" s="467" t="str">
        <f>+IF(SUMIFS(BDCORRECTIVAINF[Empalme],BDCORRECTIVAINF[[Nº CAMIÓN]:[Nº CAMIÓN]],$C19,BDCORRECTIVAINF[[Fecha entrada]:[Fecha entrada]],"&gt;=" &amp;$M$2,BDCORRECTIVAINF[[Fecha Fin]:[Fecha Fin]],"&lt;="&amp;$M$3)=0,"",SUMIFS(BDCORRECTIVAINF[Empalme],BDCORRECTIVAINF[[Nº CAMIÓN]:[Nº CAMIÓN]],$C19,BDCORRECTIVAINF[[Fecha entrada]:[Fecha entrada]],"&gt;=" &amp;$M$2,BDCORRECTIVAINF[[Fecha Fin]:[Fecha Fin]],"&lt;="&amp;$M$3)&amp;" uds "&amp;BDCORRECTIVAINF[[#Headers],[Empalme]]&amp;", ")</f>
        <v/>
      </c>
      <c r="CC19" s="467" t="str">
        <f>+IF(SUMIFS(BDCORRECTIVAINF[Filtro Secador],BDCORRECTIVAINF[[Nº CAMIÓN]:[Nº CAMIÓN]],$C19,BDCORRECTIVAINF[[Fecha entrada]:[Fecha entrada]],"&gt;=" &amp;$M$2,BDCORRECTIVAINF[[Fecha Fin]:[Fecha Fin]],"&lt;="&amp;$M$3)=0,"",SUMIFS(BDCORRECTIVAINF[Filtro Secador],BDCORRECTIVAINF[[Nº CAMIÓN]:[Nº CAMIÓN]],$C19,BDCORRECTIVAINF[[Fecha entrada]:[Fecha entrada]],"&gt;=" &amp;$M$2,BDCORRECTIVAINF[[Fecha Fin]:[Fecha Fin]],"&lt;="&amp;$M$3)&amp;" uds "&amp;BDCORRECTIVAINF[[#Headers],[Filtro Secador]]&amp;", ")</f>
        <v/>
      </c>
      <c r="CD19" s="467" t="str">
        <f>+IF(SUMIFS(BDCORRECTIVAINF[Pulmon Freno],BDCORRECTIVAINF[[Nº CAMIÓN]:[Nº CAMIÓN]],$C19,BDCORRECTIVAINF[[Fecha entrada]:[Fecha entrada]],"&gt;=" &amp;$M$2,BDCORRECTIVAINF[[Fecha Fin]:[Fecha Fin]],"&lt;="&amp;$M$3)=0,"",SUMIFS(BDCORRECTIVAINF[Pulmon Freno],BDCORRECTIVAINF[[Nº CAMIÓN]:[Nº CAMIÓN]],$C19,BDCORRECTIVAINF[[Fecha entrada]:[Fecha entrada]],"&gt;=" &amp;$M$2,BDCORRECTIVAINF[[Fecha Fin]:[Fecha Fin]],"&lt;="&amp;$M$3)&amp;" uds "&amp;BDCORRECTIVAINF[[#Headers],[Pulmon Freno]]&amp;", ")</f>
        <v/>
      </c>
      <c r="CE19" s="467" t="str">
        <f>+IF(SUMIFS(BDCORRECTIVAINF[Servoembrague],BDCORRECTIVAINF[[Nº CAMIÓN]:[Nº CAMIÓN]],$C19,BDCORRECTIVAINF[[Fecha entrada]:[Fecha entrada]],"&gt;=" &amp;$M$2,BDCORRECTIVAINF[[Fecha Fin]:[Fecha Fin]],"&lt;="&amp;$M$3)=0,"",SUMIFS(BDCORRECTIVAINF[Servoembrague],BDCORRECTIVAINF[[Nº CAMIÓN]:[Nº CAMIÓN]],$C19,BDCORRECTIVAINF[[Fecha entrada]:[Fecha entrada]],"&gt;=" &amp;$M$2,BDCORRECTIVAINF[[Fecha Fin]:[Fecha Fin]],"&lt;="&amp;$M$3)&amp;" uds "&amp;BDCORRECTIVAINF[[#Headers],[Servoembrague]]&amp;", ")</f>
        <v/>
      </c>
      <c r="CF19" s="467" t="str">
        <f>+IF(SUMIFS(BDCORRECTIVAINF[Tubo Hidraulico],BDCORRECTIVAINF[[Nº CAMIÓN]:[Nº CAMIÓN]],$C19,BDCORRECTIVAINF[[Fecha entrada]:[Fecha entrada]],"&gt;=" &amp;$M$2,BDCORRECTIVAINF[[Fecha Fin]:[Fecha Fin]],"&lt;="&amp;$M$3)=0,"",SUMIFS(BDCORRECTIVAINF[Tubo Hidraulico],BDCORRECTIVAINF[[Nº CAMIÓN]:[Nº CAMIÓN]],$C19,BDCORRECTIVAINF[[Fecha entrada]:[Fecha entrada]],"&gt;=" &amp;$M$2,BDCORRECTIVAINF[[Fecha Fin]:[Fecha Fin]],"&lt;="&amp;$M$3)&amp;" uds "&amp;BDCORRECTIVAINF[[#Headers],[Tubo Hidraulico]]&amp;", ")</f>
        <v/>
      </c>
      <c r="CG19" s="467" t="str">
        <f>+IF(SUMIFS(BDCORRECTIVAINF[Valvula 4 vias],BDCORRECTIVAINF[[Nº CAMIÓN]:[Nº CAMIÓN]],$C19,BDCORRECTIVAINF[[Fecha entrada]:[Fecha entrada]],"&gt;=" &amp;$M$2,BDCORRECTIVAINF[[Fecha Fin]:[Fecha Fin]],"&lt;="&amp;$M$3)=0,"",SUMIFS(BDCORRECTIVAINF[Valvula 4 vias],BDCORRECTIVAINF[[Nº CAMIÓN]:[Nº CAMIÓN]],$C19,BDCORRECTIVAINF[[Fecha entrada]:[Fecha entrada]],"&gt;=" &amp;$M$2,BDCORRECTIVAINF[[Fecha Fin]:[Fecha Fin]],"&lt;="&amp;$M$3)&amp;" uds "&amp;BDCORRECTIVAINF[[#Headers],[Valvula 4 vias]]&amp;", ")</f>
        <v/>
      </c>
      <c r="CH19" s="467" t="str">
        <f>+IF(SUMIFS(BDCORRECTIVAINF[Valvula Freno],BDCORRECTIVAINF[[Nº CAMIÓN]:[Nº CAMIÓN]],$C19,BDCORRECTIVAINF[[Fecha entrada]:[Fecha entrada]],"&gt;=" &amp;$M$2,BDCORRECTIVAINF[[Fecha Fin]:[Fecha Fin]],"&lt;="&amp;$M$3)=0,"",SUMIFS(BDCORRECTIVAINF[Valvula Freno],BDCORRECTIVAINF[[Nº CAMIÓN]:[Nº CAMIÓN]],$C19,BDCORRECTIVAINF[[Fecha entrada]:[Fecha entrada]],"&gt;=" &amp;$M$2,BDCORRECTIVAINF[[Fecha Fin]:[Fecha Fin]],"&lt;="&amp;$M$3)&amp;" uds "&amp;BDCORRECTIVAINF[[#Headers],[Valvula Freno]]&amp;", ")</f>
        <v/>
      </c>
      <c r="CI19" s="467" t="str">
        <f>+IF(SUMIFS(BDCORRECTIVAINF[Valvula Secadora],BDCORRECTIVAINF[[Nº CAMIÓN]:[Nº CAMIÓN]],$C19,BDCORRECTIVAINF[[Fecha entrada]:[Fecha entrada]],"&gt;=" &amp;$M$2,BDCORRECTIVAINF[[Fecha Fin]:[Fecha Fin]],"&lt;="&amp;$M$3)=0,"",SUMIFS(BDCORRECTIVAINF[Valvula Secadora],BDCORRECTIVAINF[[Nº CAMIÓN]:[Nº CAMIÓN]],$C19,BDCORRECTIVAINF[[Fecha entrada]:[Fecha entrada]],"&gt;=" &amp;$M$2,BDCORRECTIVAINF[[Fecha Fin]:[Fecha Fin]],"&lt;="&amp;$M$3)&amp;" uds "&amp;BDCORRECTIVAINF[[#Headers],[Valvula Secadora]]&amp;", ")</f>
        <v/>
      </c>
      <c r="CJ19" s="467" t="str">
        <f>+IF(SUMIFS(BDCORRECTIVAINF[Correas],BDCORRECTIVAINF[[Nº CAMIÓN]:[Nº CAMIÓN]],$C19,BDCORRECTIVAINF[[Fecha entrada]:[Fecha entrada]],"&gt;=" &amp;$M$2,BDCORRECTIVAINF[[Fecha Fin]:[Fecha Fin]],"&lt;="&amp;$M$3)=0,"",SUMIFS(BDCORRECTIVAINF[Correas],BDCORRECTIVAINF[[Nº CAMIÓN]:[Nº CAMIÓN]],$C19,BDCORRECTIVAINF[[Fecha entrada]:[Fecha entrada]],"&gt;=" &amp;$M$2,BDCORRECTIVAINF[[Fecha Fin]:[Fecha Fin]],"&lt;="&amp;$M$3)&amp;" uds "&amp;BDCORRECTIVAINF[[#Headers],[Correas]]&amp;", ")</f>
        <v/>
      </c>
    </row>
    <row r="20" spans="1:88" ht="40.15" customHeight="1" x14ac:dyDescent="0.2">
      <c r="A20" s="571"/>
      <c r="B20" s="221" t="s">
        <v>91</v>
      </c>
      <c r="C20" s="289" t="s">
        <v>39</v>
      </c>
      <c r="D20" s="290">
        <v>559942</v>
      </c>
      <c r="E20" s="290">
        <f>+SUMIFS(BDCORRECTIVA[Chasis],BDCORRECTIVA[[Nº CAMIÓN]:[Nº CAMIÓN]],$C20,BDCORRECTIVA[[Fecha entrada]:[Fecha entrada]],"&gt;=" &amp;$M$2,BDCORRECTIVA[[Fecha Fin]:[Fecha Fin]],"&lt;="&amp;$M$3)</f>
        <v>1</v>
      </c>
      <c r="F20" s="290">
        <f>+SUMIFS(BDCORRECTIVA[Carrocería],BDCORRECTIVA[[Nº CAMIÓN]:[Nº CAMIÓN]],$C20,BDCORRECTIVA[[Fecha entrada]:[Fecha entrada]],"&gt;=" &amp;$M$2,BDCORRECTIVA[[Fecha Fin]:[Fecha Fin]],"&lt;="&amp;$M$3)</f>
        <v>0</v>
      </c>
      <c r="G20" s="290">
        <f>+SUMIFS(BDCORRECTIVA[Ruedas],BDCORRECTIVA[[Nº CAMIÓN]:[Nº CAMIÓN]],$C20,BDCORRECTIVA[[Fecha entrada]:[Fecha entrada]],"&gt;=" &amp;$M$2,BDCORRECTIVA[[Fecha Fin]:[Fecha Fin]],"&lt;="&amp;$M$3)</f>
        <v>4</v>
      </c>
      <c r="H20" s="290">
        <f>+SUMIFS(BDCORRECTIVA[Mecanica],BDCORRECTIVA[[Nº CAMIÓN]:[Nº CAMIÓN]],$C20,BDCORRECTIVA[[Fecha entrada]:[Fecha entrada]],"&gt;=" &amp;$M$2,BDCORRECTIVA[[Fecha Fin]:[Fecha Fin]],"&lt;="&amp;$M$3)</f>
        <v>1</v>
      </c>
      <c r="I20" s="290">
        <f>+SUMIFS(BDCORRECTIVA[Elec, vehiculos],BDCORRECTIVA[[Nº CAMIÓN]:[Nº CAMIÓN]],$C20,BDCORRECTIVA[[Fecha entrada]:[Fecha entrada]],"&gt;=" &amp;$M$2,BDCORRECTIVA[[Fecha Fin]:[Fecha Fin]],"&lt;="&amp;$M$3)</f>
        <v>0</v>
      </c>
      <c r="J20" s="290">
        <f t="shared" si="1"/>
        <v>6</v>
      </c>
      <c r="K20" s="290" t="str">
        <f>+IF(COUNTIFS(BDCORRECTIVA[Tall/Rep],AUSERD,BDCORRECTIVA[Nº CAMIÓN],$C20,BDCORRECTIVA[[Fecha entrada]:[Fecha entrada]],"&gt;=" &amp;$M$2,BDCORRECTIVA[[Fecha Fin]:[Fecha Fin]],"&lt;="&amp;$M$3)=0,"",COUNTIFS(BDCORRECTIVA[Tall/Rep],AUSERD,BDCORRECTIVA[Nº CAMIÓN],$C20,BDCORRECTIVA[[Fecha entrada]:[Fecha entrada]],"&gt;=" &amp;$M$2,BDCORRECTIVA[[Fecha Fin]:[Fecha Fin]],"&lt;="&amp;$M$3)&amp;" "&amp;AUSERD&amp;", ")&amp;IF(COUNTIFS(BDCORRECTIVA[Tall/Rep],AAIUN,BDCORRECTIVA[Nº CAMIÓN],$C20,BDCORRECTIVA[[Fecha entrada]:[Fecha entrada]],"&gt;=" &amp;$M$2,BDCORRECTIVA[[Fecha Fin]:[Fecha Fin]],"&lt;="&amp;$M$3)=0,"",COUNTIFS(BDCORRECTIVA[Tall/Rep],AAIUN,BDCORRECTIVA[Nº CAMIÓN],$C20,BDCORRECTIVA[[Fecha entrada]:[Fecha entrada]],"&gt;=" &amp;$M$2,BDCORRECTIVA[[Fecha Fin]:[Fecha Fin]],"&lt;="&amp;$M$3)&amp;" "&amp;AAIUN&amp;", ")&amp;IF(COUNTIFS(BDCORRECTIVA[Tall/Rep],BOUJDUR,BDCORRECTIVA[Nº CAMIÓN],$C20,BDCORRECTIVA[[Fecha entrada]:[Fecha entrada]],"&gt;=" &amp;$M$2,BDCORRECTIVA[[Fecha Fin]:[Fecha Fin]],"&lt;="&amp;$M$3)=0,"",COUNTIFS(BDCORRECTIVA[Tall/Rep],BOUJDUR,BDCORRECTIVA[Nº CAMIÓN],$C20,BDCORRECTIVA[[Fecha entrada]:[Fecha entrada]],"&gt;=" &amp;$M$2,BDCORRECTIVA[[Fecha Fin]:[Fecha Fin]],"&lt;="&amp;$M$3)&amp;" "&amp;BOUJDUR&amp;", ")&amp;IF(COUNTIFS(BDCORRECTIVA[Tall/Rep],ATC,BDCORRECTIVA[Nº CAMIÓN],$C20,BDCORRECTIVA[[Fecha entrada]:[Fecha entrada]],"&gt;=" &amp;$M$2,BDCORRECTIVA[[Fecha Fin]:[Fecha Fin]],"&lt;="&amp;$M$3)=0,"",COUNTIFS(BDCORRECTIVA[Tall/Rep],ATC,BDCORRECTIVA[Nº CAMIÓN],$C20,BDCORRECTIVA[[Fecha entrada]:[Fecha entrada]],"&gt;=" &amp;$M$2,BDCORRECTIVA[[Fecha Fin]:[Fecha Fin]],"&lt;="&amp;$M$3)&amp;" "&amp;ATC&amp;", ")&amp;IF(COUNTIFS(BDCORRECTIVA[Tall/Rep],SMARA,BDCORRECTIVA[Nº CAMIÓN],$C20,BDCORRECTIVA[[Fecha entrada]:[Fecha entrada]],"&gt;=" &amp;$M$2,BDCORRECTIVA[[Fecha Fin]:[Fecha Fin]],"&lt;="&amp;$M$3)=0,"",COUNTIFS(BDCORRECTIVA[Tall/Rep],SMARA,BDCORRECTIVA[Nº CAMIÓN],$C20,BDCORRECTIVA[[Fecha entrada]:[Fecha entrada]],"&gt;=" &amp;$M$2,BDCORRECTIVA[[Fecha Fin]:[Fecha Fin]],"&lt;="&amp;$M$3)&amp;" "&amp;SMARA&amp;", ")&amp;IF(COUNTIFS(BDCORRECTIVA[Tall/Rep],DAJLA,BDCORRECTIVA[Nº CAMIÓN],$C20,BDCORRECTIVA[[Fecha entrada]:[Fecha entrada]],"&gt;=" &amp;$M$2,BDCORRECTIVA[[Fecha Fin]:[Fecha Fin]],"&lt;="&amp;$M$3)=0,"",COUNTIFS(BDCORRECTIVA[Tall/Rep],DAJLA,BDCORRECTIVA[Nº CAMIÓN],$C20,BDCORRECTIVA[[Fecha entrada]:[Fecha entrada]],"&gt;=" &amp;$M$2,BDCORRECTIVA[[Fecha Fin]:[Fecha Fin]],"&lt;="&amp;$M$3)&amp;" "&amp;DAJLA&amp;", ")&amp;IF(COUNTIFS(BDCORRECTIVA[Tall/Rep],TRANSPORT,BDCORRECTIVA[Nº CAMIÓN],$C20,BDCORRECTIVA[[Fecha entrada]:[Fecha entrada]],"&gt;=" &amp;$M$2,BDCORRECTIVA[[Fecha Fin]:[Fecha Fin]],"&lt;="&amp;$M$3)=0,"",COUNTIFS(BDCORRECTIVA[Tall/Rep],TRANSPORT,BDCORRECTIVA[Nº CAMIÓN],$C20,BDCORRECTIVA[[Fecha entrada]:[Fecha entrada]],"&gt;=" &amp;$M$2,BDCORRECTIVA[[Fecha Fin]:[Fecha Fin]],"&lt;="&amp;$M$3)&amp;" "&amp;TRANSPORT&amp;", ")</f>
        <v xml:space="preserve">6 TR SMARA, </v>
      </c>
      <c r="L20" s="517" t="str">
        <f t="shared" si="0"/>
        <v xml:space="preserve">1 uds Amortiguador, 1 uds NEUMÁTICO 315/80R22.5, 3 uds Parche, 3 uds Pasta, </v>
      </c>
      <c r="M20" s="472">
        <f>+IF(SUMIFS(BDCORRECTIVAINF[Coste TOTAL],BDCORRECTIVAINF[[Nº CAMIÓN]:[Nº CAMIÓN]],$C20,BDCORRECTIVAINF[[Fecha entrada]:[Fecha entrada]],"&gt;=" &amp;$M$2,BDCORRECTIVAINF[[Fecha Fin]:[Fecha Fin]],"&lt;="&amp;$M$3)=0,"",SUMIFS(BDCORRECTIVAINF[Coste TOTAL],BDCORRECTIVAINF[[Nº CAMIÓN]:[Nº CAMIÓN]],$C20,BDCORRECTIVAINF[[Fecha entrada]:[Fecha entrada]],"&gt;=" &amp;$M$2,BDCORRECTIVAINF[[Fecha Fin]:[Fecha Fin]],"&lt;="&amp;$M$3))</f>
        <v>68300</v>
      </c>
      <c r="N20" s="292"/>
      <c r="P20" s="49"/>
      <c r="Q20" s="44"/>
      <c r="R20" s="44"/>
      <c r="S20" s="44"/>
      <c r="T20" s="44"/>
      <c r="U20" s="44"/>
      <c r="V20" s="44"/>
      <c r="W20" s="44"/>
      <c r="AF20" s="467" t="str">
        <f>+IF(SUMIFS(BDCORRECTIVAINF[Amortiguador],BDCORRECTIVAINF[[Nº CAMIÓN]:[Nº CAMIÓN]],$C20,BDCORRECTIVAINF[[Fecha entrada]:[Fecha entrada]],"&gt;=" &amp;$M$2,BDCORRECTIVAINF[[Fecha Fin]:[Fecha Fin]],"&lt;="&amp;$M$3)=0,"",SUMIFS(BDCORRECTIVAINF[Amortiguador],BDCORRECTIVAINF[[Nº CAMIÓN]:[Nº CAMIÓN]],$C20,BDCORRECTIVAINF[[Fecha entrada]:[Fecha entrada]],"&gt;=" &amp;$M$2,BDCORRECTIVAINF[[Fecha Fin]:[Fecha Fin]],"&lt;="&amp;$M$3)&amp;" uds "&amp;BDCORRECTIVAINF[[#Headers],[Amortiguador]]&amp;", ")</f>
        <v xml:space="preserve">1 uds Amortiguador, </v>
      </c>
      <c r="AG20" s="467" t="str">
        <f>+IF(SUMIFS(BDCORRECTIVAINF[Cables palanca],BDCORRECTIVAINF[[Nº CAMIÓN]:[Nº CAMIÓN]],$C20,BDCORRECTIVAINF[[Fecha entrada]:[Fecha entrada]],"&gt;=" &amp;$M$2,BDCORRECTIVAINF[[Fecha Fin]:[Fecha Fin]],"&lt;="&amp;$M$3)=0,"",SUMIFS(BDCORRECTIVAINF[Cables palanca],BDCORRECTIVAINF[[Nº CAMIÓN]:[Nº CAMIÓN]],$C20,BDCORRECTIVAINF[[Fecha entrada]:[Fecha entrada]],"&gt;=" &amp;$M$2,BDCORRECTIVAINF[[Fecha Fin]:[Fecha Fin]],"&lt;="&amp;$M$3)&amp;" uds "&amp;BDCORRECTIVAINF[[#Headers],[Cables palanca]]&amp;", ")</f>
        <v/>
      </c>
      <c r="AH20" s="467" t="str">
        <f>+IF(SUMIFS(BDCORRECTIVAINF[Casquillos],BDCORRECTIVAINF[[Nº CAMIÓN]:[Nº CAMIÓN]],$C20,BDCORRECTIVAINF[[Fecha entrada]:[Fecha entrada]],"&gt;=" &amp;$M$2,BDCORRECTIVAINF[[Fecha Fin]:[Fecha Fin]],"&lt;="&amp;$M$3)=0,"",SUMIFS(BDCORRECTIVAINF[Casquillos],BDCORRECTIVAINF[[Nº CAMIÓN]:[Nº CAMIÓN]],$C20,BDCORRECTIVAINF[[Fecha entrada]:[Fecha entrada]],"&gt;=" &amp;$M$2,BDCORRECTIVAINF[[Fecha Fin]:[Fecha Fin]],"&lt;="&amp;$M$3)&amp;" uds "&amp;BDCORRECTIVAINF[[#Headers],[Casquillos]]&amp;", ")</f>
        <v/>
      </c>
      <c r="AI20" s="467" t="str">
        <f>+IF(SUMIFS(BDCORRECTIVAINF[Esparragos],BDCORRECTIVAINF[[Nº CAMIÓN]:[Nº CAMIÓN]],$C20,BDCORRECTIVAINF[[Fecha entrada]:[Fecha entrada]],"&gt;=" &amp;$M$2,BDCORRECTIVAINF[[Fecha Fin]:[Fecha Fin]],"&lt;="&amp;$M$3)=0,"",SUMIFS(BDCORRECTIVAINF[Esparragos],BDCORRECTIVAINF[[Nº CAMIÓN]:[Nº CAMIÓN]],$C20,BDCORRECTIVAINF[[Fecha entrada]:[Fecha entrada]],"&gt;=" &amp;$M$2,BDCORRECTIVAINF[[Fecha Fin]:[Fecha Fin]],"&lt;="&amp;$M$3)&amp;" uds "&amp;BDCORRECTIVAINF[[#Headers],[Esparragos]]&amp;", ")</f>
        <v/>
      </c>
      <c r="AJ20" s="467" t="str">
        <f>+IF(SUMIFS(BDCORRECTIVAINF[Neceser palanca],BDCORRECTIVAINF[[Nº CAMIÓN]:[Nº CAMIÓN]],$C20,BDCORRECTIVAINF[[Fecha entrada]:[Fecha entrada]],"&gt;=" &amp;$M$2,BDCORRECTIVAINF[[Fecha Fin]:[Fecha Fin]],"&lt;="&amp;$M$3)=0,"",SUMIFS(BDCORRECTIVAINF[Neceser palanca],BDCORRECTIVAINF[[Nº CAMIÓN]:[Nº CAMIÓN]],$C20,BDCORRECTIVAINF[[Fecha entrada]:[Fecha entrada]],"&gt;=" &amp;$M$2,BDCORRECTIVAINF[[Fecha Fin]:[Fecha Fin]],"&lt;="&amp;$M$3)&amp;" uds "&amp;BDCORRECTIVAINF[[#Headers],[Neceser palanca]]&amp;", ")</f>
        <v/>
      </c>
      <c r="AK20" s="467" t="str">
        <f>+IF(SUMIFS(BDCORRECTIVAINF[Palanca],BDCORRECTIVAINF[[Nº CAMIÓN]:[Nº CAMIÓN]],$C20,BDCORRECTIVAINF[[Fecha entrada]:[Fecha entrada]],"&gt;=" &amp;$M$2,BDCORRECTIVAINF[[Fecha Fin]:[Fecha Fin]],"&lt;="&amp;$M$3)=0,"",SUMIFS(BDCORRECTIVAINF[Palanca],BDCORRECTIVAINF[[Nº CAMIÓN]:[Nº CAMIÓN]],$C20,BDCORRECTIVAINF[[Fecha entrada]:[Fecha entrada]],"&gt;=" &amp;$M$2,BDCORRECTIVAINF[[Fecha Fin]:[Fecha Fin]],"&lt;="&amp;$M$3)&amp;" uds "&amp;BDCORRECTIVAINF[[#Headers],[Palanca]]&amp;", ")</f>
        <v/>
      </c>
      <c r="AL20" s="467" t="str">
        <f>+IF(SUMIFS(BDCORRECTIVAINF[Travesaño],BDCORRECTIVAINF[[Nº CAMIÓN]:[Nº CAMIÓN]],$C20,BDCORRECTIVAINF[[Fecha entrada]:[Fecha entrada]],"&gt;=" &amp;$M$2,BDCORRECTIVAINF[[Fecha Fin]:[Fecha Fin]],"&lt;="&amp;$M$3)=0,"",SUMIFS(BDCORRECTIVAINF[Travesaño],BDCORRECTIVAINF[[Nº CAMIÓN]:[Nº CAMIÓN]],$C20,BDCORRECTIVAINF[[Fecha entrada]:[Fecha entrada]],"&gt;=" &amp;$M$2,BDCORRECTIVAINF[[Fecha Fin]:[Fecha Fin]],"&lt;="&amp;$M$3)&amp;" uds "&amp;BDCORRECTIVAINF[[#Headers],[Travesaño]]&amp;", ")</f>
        <v/>
      </c>
      <c r="AM20" s="467" t="str">
        <f>+IF(SUMIFS(BDCORRECTIVAINF[BALLESTA ENTERA D],BDCORRECTIVAINF[[Nº CAMIÓN]:[Nº CAMIÓN]],$C20,BDCORRECTIVAINF[[Fecha entrada]:[Fecha entrada]],"&gt;=" &amp;$M$2,BDCORRECTIVAINF[[Fecha Fin]:[Fecha Fin]],"&lt;="&amp;$M$3)=0,"",SUMIFS(BDCORRECTIVAINF[BALLESTA ENTERA D],BDCORRECTIVAINF[[Nº CAMIÓN]:[Nº CAMIÓN]],$C20,BDCORRECTIVAINF[[Fecha entrada]:[Fecha entrada]],"&gt;=" &amp;$M$2,BDCORRECTIVAINF[[Fecha Fin]:[Fecha Fin]],"&lt;="&amp;$M$3)&amp;" uds "&amp;BDCORRECTIVAINF[[#Headers],[BALLESTA ENTERA D]]&amp;", ")</f>
        <v/>
      </c>
      <c r="AN20" s="467" t="str">
        <f>+IF(SUMIFS(BDCORRECTIVAINF[HOJA MAESTRA D],BDCORRECTIVAINF[[Nº CAMIÓN]:[Nº CAMIÓN]],$C20,BDCORRECTIVAINF[[Fecha entrada]:[Fecha entrada]],"&gt;=" &amp;$M$2,BDCORRECTIVAINF[[Fecha Fin]:[Fecha Fin]],"&lt;="&amp;$M$3)=0,"",SUMIFS(BDCORRECTIVAINF[HOJA MAESTRA D],BDCORRECTIVAINF[[Nº CAMIÓN]:[Nº CAMIÓN]],$C20,BDCORRECTIVAINF[[Fecha entrada]:[Fecha entrada]],"&gt;=" &amp;$M$2,BDCORRECTIVAINF[[Fecha Fin]:[Fecha Fin]],"&lt;="&amp;$M$3)&amp;" uds "&amp;BDCORRECTIVAINF[[#Headers],[HOJA MAESTRA D]]&amp;", ")</f>
        <v/>
      </c>
      <c r="AO20" s="467" t="str">
        <f>+IF(SUMIFS(BDCORRECTIVAINF[1ª HOJA D],BDCORRECTIVAINF[[Nº CAMIÓN]:[Nº CAMIÓN]],$C20,BDCORRECTIVAINF[[Fecha entrada]:[Fecha entrada]],"&gt;=" &amp;$M$2,BDCORRECTIVAINF[[Fecha Fin]:[Fecha Fin]],"&lt;="&amp;$M$3)=0,"",SUMIFS(BDCORRECTIVAINF[1ª HOJA D],BDCORRECTIVAINF[[Nº CAMIÓN]:[Nº CAMIÓN]],$C20,BDCORRECTIVAINF[[Fecha entrada]:[Fecha entrada]],"&gt;=" &amp;$M$2,BDCORRECTIVAINF[[Fecha Fin]:[Fecha Fin]],"&lt;="&amp;$M$3)&amp;" uds "&amp;BDCORRECTIVAINF[[#Headers],[1ª HOJA D]]&amp;", ")</f>
        <v/>
      </c>
      <c r="AP20" s="467" t="str">
        <f>+IF(SUMIFS(BDCORRECTIVAINF[2ª HOJAS D],BDCORRECTIVAINF[[Nº CAMIÓN]:[Nº CAMIÓN]],$C20,BDCORRECTIVAINF[[Fecha entrada]:[Fecha entrada]],"&gt;=" &amp;$M$2,BDCORRECTIVAINF[[Fecha Fin]:[Fecha Fin]],"&lt;="&amp;$M$3)=0,"",SUMIFS(BDCORRECTIVAINF[2ª HOJAS D],BDCORRECTIVAINF[[Nº CAMIÓN]:[Nº CAMIÓN]],$C20,BDCORRECTIVAINF[[Fecha entrada]:[Fecha entrada]],"&gt;=" &amp;$M$2,BDCORRECTIVAINF[[Fecha Fin]:[Fecha Fin]],"&lt;="&amp;$M$3)&amp;" uds "&amp;BDCORRECTIVAINF[[#Headers],[2ª HOJAS D]]&amp;", ")</f>
        <v/>
      </c>
      <c r="AQ20" s="467" t="str">
        <f>+IF(SUMIFS(BDCORRECTIVAINF[3ª HOJAS D],BDCORRECTIVAINF[[Nº CAMIÓN]:[Nº CAMIÓN]],$C20,BDCORRECTIVAINF[[Fecha entrada]:[Fecha entrada]],"&gt;=" &amp;$M$2,BDCORRECTIVAINF[[Fecha Fin]:[Fecha Fin]],"&lt;="&amp;$M$3)=0,"",SUMIFS(BDCORRECTIVAINF[3ª HOJAS D],BDCORRECTIVAINF[[Nº CAMIÓN]:[Nº CAMIÓN]],$C20,BDCORRECTIVAINF[[Fecha entrada]:[Fecha entrada]],"&gt;=" &amp;$M$2,BDCORRECTIVAINF[[Fecha Fin]:[Fecha Fin]],"&lt;="&amp;$M$3)&amp;" uds "&amp;BDCORRECTIVAINF[[#Headers],[3ª HOJAS D]]&amp;", ")</f>
        <v/>
      </c>
      <c r="AR20" s="467" t="str">
        <f>+IF(SUMIFS(BDCORRECTIVAINF[4ª HOJAS D],BDCORRECTIVAINF[[Nº CAMIÓN]:[Nº CAMIÓN]],$C20,BDCORRECTIVAINF[[Fecha entrada]:[Fecha entrada]],"&gt;=" &amp;$M$2,BDCORRECTIVAINF[[Fecha Fin]:[Fecha Fin]],"&lt;="&amp;$M$3)=0,"",SUMIFS(BDCORRECTIVAINF[4ª HOJAS D],BDCORRECTIVAINF[[Nº CAMIÓN]:[Nº CAMIÓN]],$C20,BDCORRECTIVAINF[[Fecha entrada]:[Fecha entrada]],"&gt;=" &amp;$M$2,BDCORRECTIVAINF[[Fecha Fin]:[Fecha Fin]],"&lt;="&amp;$M$3)&amp;" uds "&amp;BDCORRECTIVAINF[[#Headers],[4ª HOJAS D]]&amp;", ")</f>
        <v/>
      </c>
      <c r="AS20" s="467" t="str">
        <f>+IF(SUMIFS(BDCORRECTIVAINF[5ª HOJAS D],BDCORRECTIVAINF[[Nº CAMIÓN]:[Nº CAMIÓN]],$C20,BDCORRECTIVAINF[[Fecha entrada]:[Fecha entrada]],"&gt;=" &amp;$M$2,BDCORRECTIVAINF[[Fecha Fin]:[Fecha Fin]],"&lt;="&amp;$M$3)=0,"",SUMIFS(BDCORRECTIVAINF[5ª HOJAS D],BDCORRECTIVAINF[[Nº CAMIÓN]:[Nº CAMIÓN]],$C20,BDCORRECTIVAINF[[Fecha entrada]:[Fecha entrada]],"&gt;=" &amp;$M$2,BDCORRECTIVAINF[[Fecha Fin]:[Fecha Fin]],"&lt;="&amp;$M$3)&amp;" uds "&amp;BDCORRECTIVAINF[[#Headers],[5ª HOJAS D]]&amp;", ")</f>
        <v/>
      </c>
      <c r="AT20" s="467" t="str">
        <f>+IF(SUMIFS(BDCORRECTIVAINF[BRIDA D],BDCORRECTIVAINF[[Nº CAMIÓN]:[Nº CAMIÓN]],$C20,BDCORRECTIVAINF[[Fecha entrada]:[Fecha entrada]],"&gt;=" &amp;$M$2,BDCORRECTIVAINF[[Fecha Fin]:[Fecha Fin]],"&lt;="&amp;$M$3)=0,"",SUMIFS(BDCORRECTIVAINF[BRIDA D],BDCORRECTIVAINF[[Nº CAMIÓN]:[Nº CAMIÓN]],$C20,BDCORRECTIVAINF[[Fecha entrada]:[Fecha entrada]],"&gt;=" &amp;$M$2,BDCORRECTIVAINF[[Fecha Fin]:[Fecha Fin]],"&lt;="&amp;$M$3)&amp;" uds "&amp;BDCORRECTIVAINF[[#Headers],[BRIDA D]]&amp;", ")</f>
        <v/>
      </c>
      <c r="AU20" s="467" t="str">
        <f>+IF(SUMIFS(BDCORRECTIVAINF[BULÓN D],BDCORRECTIVAINF[[Nº CAMIÓN]:[Nº CAMIÓN]],$C20,BDCORRECTIVAINF[[Fecha entrada]:[Fecha entrada]],"&gt;=" &amp;$M$2,BDCORRECTIVAINF[[Fecha Fin]:[Fecha Fin]],"&lt;="&amp;$M$3)=0,"",SUMIFS(BDCORRECTIVAINF[BULÓN D],BDCORRECTIVAINF[[Nº CAMIÓN]:[Nº CAMIÓN]],$C20,BDCORRECTIVAINF[[Fecha entrada]:[Fecha entrada]],"&gt;=" &amp;$M$2,BDCORRECTIVAINF[[Fecha Fin]:[Fecha Fin]],"&lt;="&amp;$M$3)&amp;" uds "&amp;BDCORRECTIVAINF[[#Headers],[BULÓN D]]&amp;", ")</f>
        <v/>
      </c>
      <c r="AV20" s="467" t="str">
        <f>+IF(SUMIFS(BDCORRECTIVAINF[GEMELA D],BDCORRECTIVAINF[[Nº CAMIÓN]:[Nº CAMIÓN]],$C20,BDCORRECTIVAINF[[Fecha entrada]:[Fecha entrada]],"&gt;=" &amp;$M$2,BDCORRECTIVAINF[[Fecha Fin]:[Fecha Fin]],"&lt;="&amp;$M$3)=0,"",SUMIFS(BDCORRECTIVAINF[GEMELA D],BDCORRECTIVAINF[[Nº CAMIÓN]:[Nº CAMIÓN]],$C20,BDCORRECTIVAINF[[Fecha entrada]:[Fecha entrada]],"&gt;=" &amp;$M$2,BDCORRECTIVAINF[[Fecha Fin]:[Fecha Fin]],"&lt;="&amp;$M$3)&amp;" uds "&amp;BDCORRECTIVAINF[[#Headers],[GEMELA D]]&amp;", ")</f>
        <v/>
      </c>
      <c r="AW20" s="467" t="str">
        <f>+IF(SUMIFS(BDCORRECTIVAINF[BALLESTA ENTERA T],BDCORRECTIVAINF[[Nº CAMIÓN]:[Nº CAMIÓN]],$C20,BDCORRECTIVAINF[[Fecha entrada]:[Fecha entrada]],"&gt;=" &amp;$M$2,BDCORRECTIVAINF[[Fecha Fin]:[Fecha Fin]],"&lt;="&amp;$M$3)=0,"",SUMIFS(BDCORRECTIVAINF[BALLESTA ENTERA T],BDCORRECTIVAINF[[Nº CAMIÓN]:[Nº CAMIÓN]],$C20,BDCORRECTIVAINF[[Fecha entrada]:[Fecha entrada]],"&gt;=" &amp;$M$2,BDCORRECTIVAINF[[Fecha Fin]:[Fecha Fin]],"&lt;="&amp;$M$3)&amp;" uds "&amp;BDCORRECTIVAINF[[#Headers],[BALLESTA ENTERA T]]&amp;", ")</f>
        <v/>
      </c>
      <c r="AX20" s="467" t="str">
        <f>+IF(SUMIFS(BDCORRECTIVAINF[HOJA MAESTRA T],BDCORRECTIVAINF[[Nº CAMIÓN]:[Nº CAMIÓN]],$C20,BDCORRECTIVAINF[[Fecha entrada]:[Fecha entrada]],"&gt;=" &amp;$M$2,BDCORRECTIVAINF[[Fecha Fin]:[Fecha Fin]],"&lt;="&amp;$M$3)=0,"",SUMIFS(BDCORRECTIVAINF[HOJA MAESTRA T],BDCORRECTIVAINF[[Nº CAMIÓN]:[Nº CAMIÓN]],$C20,BDCORRECTIVAINF[[Fecha entrada]:[Fecha entrada]],"&gt;=" &amp;$M$2,BDCORRECTIVAINF[[Fecha Fin]:[Fecha Fin]],"&lt;="&amp;$M$3)&amp;" uds "&amp;BDCORRECTIVAINF[[#Headers],[HOJA MAESTRA T]]&amp;", ")</f>
        <v/>
      </c>
      <c r="AY20" s="467" t="str">
        <f>+IF(SUMIFS(BDCORRECTIVAINF[1ª HOJA T],BDCORRECTIVAINF[[Nº CAMIÓN]:[Nº CAMIÓN]],$C20,BDCORRECTIVAINF[[Fecha entrada]:[Fecha entrada]],"&gt;=" &amp;$M$2,BDCORRECTIVAINF[[Fecha Fin]:[Fecha Fin]],"&lt;="&amp;$M$3)=0,"",SUMIFS(BDCORRECTIVAINF[1ª HOJA T],BDCORRECTIVAINF[[Nº CAMIÓN]:[Nº CAMIÓN]],$C20,BDCORRECTIVAINF[[Fecha entrada]:[Fecha entrada]],"&gt;=" &amp;$M$2,BDCORRECTIVAINF[[Fecha Fin]:[Fecha Fin]],"&lt;="&amp;$M$3)&amp;" uds "&amp;BDCORRECTIVAINF[[#Headers],[1ª HOJA T]]&amp;", ")</f>
        <v/>
      </c>
      <c r="AZ20" s="467" t="str">
        <f>+IF(SUMIFS(BDCORRECTIVAINF[2ª HOJAS T],BDCORRECTIVAINF[[Nº CAMIÓN]:[Nº CAMIÓN]],$C20,BDCORRECTIVAINF[[Fecha entrada]:[Fecha entrada]],"&gt;=" &amp;$M$2,BDCORRECTIVAINF[[Fecha Fin]:[Fecha Fin]],"&lt;="&amp;$M$3)=0,"",SUMIFS(BDCORRECTIVAINF[2ª HOJAS T],BDCORRECTIVAINF[[Nº CAMIÓN]:[Nº CAMIÓN]],$C20,BDCORRECTIVAINF[[Fecha entrada]:[Fecha entrada]],"&gt;=" &amp;$M$2,BDCORRECTIVAINF[[Fecha Fin]:[Fecha Fin]],"&lt;="&amp;$M$3)&amp;" uds "&amp;BDCORRECTIVAINF[[#Headers],[2ª HOJAS T]]&amp;", ")</f>
        <v/>
      </c>
      <c r="BA20" s="467" t="str">
        <f>+IF(SUMIFS(BDCORRECTIVAINF[3ª HOJAS T],BDCORRECTIVAINF[[Nº CAMIÓN]:[Nº CAMIÓN]],$C20,BDCORRECTIVAINF[[Fecha entrada]:[Fecha entrada]],"&gt;=" &amp;$M$2,BDCORRECTIVAINF[[Fecha Fin]:[Fecha Fin]],"&lt;="&amp;$M$3)=0,"",SUMIFS(BDCORRECTIVAINF[3ª HOJAS T],BDCORRECTIVAINF[[Nº CAMIÓN]:[Nº CAMIÓN]],$C20,BDCORRECTIVAINF[[Fecha entrada]:[Fecha entrada]],"&gt;=" &amp;$M$2,BDCORRECTIVAINF[[Fecha Fin]:[Fecha Fin]],"&lt;="&amp;$M$3)&amp;" uds "&amp;BDCORRECTIVAINF[[#Headers],[3ª HOJAS T]]&amp;", ")</f>
        <v/>
      </c>
      <c r="BB20" s="467" t="str">
        <f>+IF(SUMIFS(BDCORRECTIVAINF[4ª HOJAS T],BDCORRECTIVAINF[[Nº CAMIÓN]:[Nº CAMIÓN]],$C20,BDCORRECTIVAINF[[Fecha entrada]:[Fecha entrada]],"&gt;=" &amp;$M$2,BDCORRECTIVAINF[[Fecha Fin]:[Fecha Fin]],"&lt;="&amp;$M$3)=0,"",SUMIFS(BDCORRECTIVAINF[4ª HOJAS T],BDCORRECTIVAINF[[Nº CAMIÓN]:[Nº CAMIÓN]],$C20,BDCORRECTIVAINF[[Fecha entrada]:[Fecha entrada]],"&gt;=" &amp;$M$2,BDCORRECTIVAINF[[Fecha Fin]:[Fecha Fin]],"&lt;="&amp;$M$3)&amp;" uds "&amp;BDCORRECTIVAINF[[#Headers],[4ª HOJAS T]]&amp;", ")</f>
        <v/>
      </c>
      <c r="BC20" s="467" t="str">
        <f>+IF(SUMIFS(BDCORRECTIVAINF[5ª HOJAS T],BDCORRECTIVAINF[[Nº CAMIÓN]:[Nº CAMIÓN]],$C20,BDCORRECTIVAINF[[Fecha entrada]:[Fecha entrada]],"&gt;=" &amp;$M$2,BDCORRECTIVAINF[[Fecha Fin]:[Fecha Fin]],"&lt;="&amp;$M$3)=0,"",SUMIFS(BDCORRECTIVAINF[5ª HOJAS T],BDCORRECTIVAINF[[Nº CAMIÓN]:[Nº CAMIÓN]],$C20,BDCORRECTIVAINF[[Fecha entrada]:[Fecha entrada]],"&gt;=" &amp;$M$2,BDCORRECTIVAINF[[Fecha Fin]:[Fecha Fin]],"&lt;="&amp;$M$3)&amp;" uds "&amp;BDCORRECTIVAINF[[#Headers],[5ª HOJAS T]]&amp;", ")</f>
        <v/>
      </c>
      <c r="BD20" s="467" t="str">
        <f>+IF(SUMIFS(BDCORRECTIVAINF[BRIDA T],BDCORRECTIVAINF[[Nº CAMIÓN]:[Nº CAMIÓN]],$C20,BDCORRECTIVAINF[[Fecha entrada]:[Fecha entrada]],"&gt;=" &amp;$M$2,BDCORRECTIVAINF[[Fecha Fin]:[Fecha Fin]],"&lt;="&amp;$M$3)=0,"",SUMIFS(BDCORRECTIVAINF[BRIDA T],BDCORRECTIVAINF[[Nº CAMIÓN]:[Nº CAMIÓN]],$C20,BDCORRECTIVAINF[[Fecha entrada]:[Fecha entrada]],"&gt;=" &amp;$M$2,BDCORRECTIVAINF[[Fecha Fin]:[Fecha Fin]],"&lt;="&amp;$M$3)&amp;" uds "&amp;BDCORRECTIVAINF[[#Headers],[BRIDA T]]&amp;", ")</f>
        <v/>
      </c>
      <c r="BE20" s="467" t="str">
        <f>+IF(SUMIFS(BDCORRECTIVAINF[BULÓN T],BDCORRECTIVAINF[[Nº CAMIÓN]:[Nº CAMIÓN]],$C20,BDCORRECTIVAINF[[Fecha entrada]:[Fecha entrada]],"&gt;=" &amp;$M$2,BDCORRECTIVAINF[[Fecha Fin]:[Fecha Fin]],"&lt;="&amp;$M$3)=0,"",SUMIFS(BDCORRECTIVAINF[BULÓN T],BDCORRECTIVAINF[[Nº CAMIÓN]:[Nº CAMIÓN]],$C20,BDCORRECTIVAINF[[Fecha entrada]:[Fecha entrada]],"&gt;=" &amp;$M$2,BDCORRECTIVAINF[[Fecha Fin]:[Fecha Fin]],"&lt;="&amp;$M$3)&amp;" uds "&amp;BDCORRECTIVAINF[[#Headers],[BULÓN T]]&amp;", ")</f>
        <v/>
      </c>
      <c r="BF20" s="467" t="str">
        <f>+IF(SUMIFS(BDCORRECTIVAINF[GEMELA T],BDCORRECTIVAINF[[Nº CAMIÓN]:[Nº CAMIÓN]],$C20,BDCORRECTIVAINF[[Fecha entrada]:[Fecha entrada]],"&gt;=" &amp;$M$2,BDCORRECTIVAINF[[Fecha Fin]:[Fecha Fin]],"&lt;="&amp;$M$3)=0,"",SUMIFS(BDCORRECTIVAINF[GEMELA T],BDCORRECTIVAINF[[Nº CAMIÓN]:[Nº CAMIÓN]],$C20,BDCORRECTIVAINF[[Fecha entrada]:[Fecha entrada]],"&gt;=" &amp;$M$2,BDCORRECTIVAINF[[Fecha Fin]:[Fecha Fin]],"&lt;="&amp;$M$3)&amp;" uds "&amp;BDCORRECTIVAINF[[#Headers],[GEMELA T]]&amp;", ")</f>
        <v/>
      </c>
      <c r="BG20" s="467" t="str">
        <f>+IF(SUMIFS(BDCORRECTIVAINF[CÁMARA 12R20],BDCORRECTIVAINF[[Nº CAMIÓN]:[Nº CAMIÓN]],$C20,BDCORRECTIVAINF[[Fecha entrada]:[Fecha entrada]],"&gt;=" &amp;$M$2,BDCORRECTIVAINF[[Fecha Fin]:[Fecha Fin]],"&lt;="&amp;$M$3)=0,"",SUMIFS(BDCORRECTIVAINF[CÁMARA 12R20],BDCORRECTIVAINF[[Nº CAMIÓN]:[Nº CAMIÓN]],$C20,BDCORRECTIVAINF[[Fecha entrada]:[Fecha entrada]],"&gt;=" &amp;$M$2,BDCORRECTIVAINF[[Fecha Fin]:[Fecha Fin]],"&lt;="&amp;$M$3)&amp;" uds "&amp;BDCORRECTIVAINF[[#Headers],[CÁMARA 12R20]]&amp;", ")</f>
        <v/>
      </c>
      <c r="BH20" s="467" t="str">
        <f>+IF(SUMIFS(BDCORRECTIVAINF[CÁMARA 12R24],BDCORRECTIVAINF[[Nº CAMIÓN]:[Nº CAMIÓN]],$C20,BDCORRECTIVAINF[[Fecha entrada]:[Fecha entrada]],"&gt;=" &amp;$M$2,BDCORRECTIVAINF[[Fecha Fin]:[Fecha Fin]],"&lt;="&amp;$M$3)=0,"",SUMIFS(BDCORRECTIVAINF[CÁMARA 12R24],BDCORRECTIVAINF[[Nº CAMIÓN]:[Nº CAMIÓN]],$C20,BDCORRECTIVAINF[[Fecha entrada]:[Fecha entrada]],"&gt;=" &amp;$M$2,BDCORRECTIVAINF[[Fecha Fin]:[Fecha Fin]],"&lt;="&amp;$M$3)&amp;" uds "&amp;BDCORRECTIVAINF[[#Headers],[CÁMARA 12R24]]&amp;", ")</f>
        <v/>
      </c>
      <c r="BI20" s="467" t="str">
        <f>+IF(SUMIFS(BDCORRECTIVAINF[NEUMÁTICO 12R20],BDCORRECTIVAINF[[Nº CAMIÓN]:[Nº CAMIÓN]],$C20,BDCORRECTIVAINF[[Fecha entrada]:[Fecha entrada]],"&gt;=" &amp;$M$2,BDCORRECTIVAINF[[Fecha Fin]:[Fecha Fin]],"&lt;="&amp;$M$3)=0,"",SUMIFS(BDCORRECTIVAINF[NEUMÁTICO 12R20],BDCORRECTIVAINF[[Nº CAMIÓN]:[Nº CAMIÓN]],$C20,BDCORRECTIVAINF[[Fecha entrada]:[Fecha entrada]],"&gt;=" &amp;$M$2,BDCORRECTIVAINF[[Fecha Fin]:[Fecha Fin]],"&lt;="&amp;$M$3)&amp;" uds "&amp;BDCORRECTIVAINF[[#Headers],[NEUMÁTICO 12R20]]&amp;", ")</f>
        <v/>
      </c>
      <c r="BJ20" s="467" t="str">
        <f>+IF(SUMIFS(BDCORRECTIVAINF[NEUMÁTICO 13/80 R22,5],BDCORRECTIVAINF[[Nº CAMIÓN]:[Nº CAMIÓN]],$C20,BDCORRECTIVAINF[[Fecha entrada]:[Fecha entrada]],"&gt;=" &amp;$M$2,BDCORRECTIVAINF[[Fecha Fin]:[Fecha Fin]],"&lt;="&amp;$M$3)=0,"",SUMIFS(BDCORRECTIVAINF[NEUMÁTICO 13/80 R22,5],BDCORRECTIVAINF[[Nº CAMIÓN]:[Nº CAMIÓN]],$C20,BDCORRECTIVAINF[[Fecha entrada]:[Fecha entrada]],"&gt;=" &amp;$M$2,BDCORRECTIVAINF[[Fecha Fin]:[Fecha Fin]],"&lt;="&amp;$M$3)&amp;" uds "&amp;BDCORRECTIVAINF[[#Headers],[NEUMÁTICO 13/80 R22,5]]&amp;", ")</f>
        <v/>
      </c>
      <c r="BK20" s="467" t="str">
        <f>+IF(SUMIFS(BDCORRECTIVAINF[[NEUMÁTICO 12R24 ]],BDCORRECTIVAINF[[Nº CAMIÓN]:[Nº CAMIÓN]],$C20,BDCORRECTIVAINF[[Fecha entrada]:[Fecha entrada]],"&gt;=" &amp;$M$2,BDCORRECTIVAINF[[Fecha Fin]:[Fecha Fin]],"&lt;="&amp;$M$3)=0,"",SUMIFS(BDCORRECTIVAINF[[NEUMÁTICO 12R24 ]],BDCORRECTIVAINF[[Nº CAMIÓN]:[Nº CAMIÓN]],$C20,BDCORRECTIVAINF[[Fecha entrada]:[Fecha entrada]],"&gt;=" &amp;$M$2,BDCORRECTIVAINF[[Fecha Fin]:[Fecha Fin]],"&lt;="&amp;$M$3)&amp;" uds "&amp;BDCORRECTIVAINF[[#Headers],[NEUMÁTICO 12R24 ]]&amp;", ")</f>
        <v/>
      </c>
      <c r="BL20" s="467" t="str">
        <f>+IF(SUMIFS(BDCORRECTIVAINF[NEUMÁTICO 295/80 R22,5],BDCORRECTIVAINF[[Nº CAMIÓN]:[Nº CAMIÓN]],$C20,BDCORRECTIVAINF[[Fecha entrada]:[Fecha entrada]],"&gt;=" &amp;$M$2,BDCORRECTIVAINF[[Fecha Fin]:[Fecha Fin]],"&lt;="&amp;$M$3)=0,"",SUMIFS(BDCORRECTIVAINF[NEUMÁTICO 295/80 R22,5],BDCORRECTIVAINF[[Nº CAMIÓN]:[Nº CAMIÓN]],$C20,BDCORRECTIVAINF[[Fecha entrada]:[Fecha entrada]],"&gt;=" &amp;$M$2,BDCORRECTIVAINF[[Fecha Fin]:[Fecha Fin]],"&lt;="&amp;$M$3)&amp;" uds "&amp;BDCORRECTIVAINF[[#Headers],[NEUMÁTICO 295/80 R22,5]]&amp;", ")</f>
        <v/>
      </c>
      <c r="BM20" s="467" t="str">
        <f>+IF(SUMIFS(BDCORRECTIVAINF[NEUMÁTICO 315/80R22.5],BDCORRECTIVAINF[[Nº CAMIÓN]:[Nº CAMIÓN]],$C20,BDCORRECTIVAINF[[Fecha entrada]:[Fecha entrada]],"&gt;=" &amp;$M$2,BDCORRECTIVAINF[[Fecha Fin]:[Fecha Fin]],"&lt;="&amp;$M$3)=0,"",SUMIFS(BDCORRECTIVAINF[NEUMÁTICO 315/80R22.5],BDCORRECTIVAINF[[Nº CAMIÓN]:[Nº CAMIÓN]],$C20,BDCORRECTIVAINF[[Fecha entrada]:[Fecha entrada]],"&gt;=" &amp;$M$2,BDCORRECTIVAINF[[Fecha Fin]:[Fecha Fin]],"&lt;="&amp;$M$3)&amp;" uds "&amp;BDCORRECTIVAINF[[#Headers],[NEUMÁTICO 315/80R22.5]]&amp;", ")</f>
        <v xml:space="preserve">1 uds NEUMÁTICO 315/80R22.5, </v>
      </c>
      <c r="BN20" s="467" t="str">
        <f>+IF(SUMIFS(BDCORRECTIVAINF[NEUMÁTICO 7.5R16 CON CAMARA  ],BDCORRECTIVAINF[[Nº CAMIÓN]:[Nº CAMIÓN]],$C20,BDCORRECTIVAINF[[Fecha entrada]:[Fecha entrada]],"&gt;=" &amp;$M$2,BDCORRECTIVAINF[[Fecha Fin]:[Fecha Fin]],"&lt;="&amp;$M$3)=0,"",SUMIFS(BDCORRECTIVAINF[NEUMÁTICO 7.5R16 CON CAMARA  ],BDCORRECTIVAINF[[Nº CAMIÓN]:[Nº CAMIÓN]],$C20,BDCORRECTIVAINF[[Fecha entrada]:[Fecha entrada]],"&gt;=" &amp;$M$2,BDCORRECTIVAINF[[Fecha Fin]:[Fecha Fin]],"&lt;="&amp;$M$3)&amp;" uds "&amp;BDCORRECTIVAINF[[#Headers],[NEUMÁTICO 7.5R16 CON CAMARA  ]]&amp;", ")</f>
        <v/>
      </c>
      <c r="BO20" s="467" t="str">
        <f>+IF(SUMIFS(BDCORRECTIVAINF[Parche],BDCORRECTIVAINF[[Nº CAMIÓN]:[Nº CAMIÓN]],$C20,BDCORRECTIVAINF[[Fecha entrada]:[Fecha entrada]],"&gt;=" &amp;$M$2,BDCORRECTIVAINF[[Fecha Fin]:[Fecha Fin]],"&lt;="&amp;$M$3)=0,"",SUMIFS(BDCORRECTIVAINF[Parche],BDCORRECTIVAINF[[Nº CAMIÓN]:[Nº CAMIÓN]],$C20,BDCORRECTIVAINF[[Fecha entrada]:[Fecha entrada]],"&gt;=" &amp;$M$2,BDCORRECTIVAINF[[Fecha Fin]:[Fecha Fin]],"&lt;="&amp;$M$3)&amp;" uds "&amp;BDCORRECTIVAINF[[#Headers],[Parche]]&amp;", ")</f>
        <v xml:space="preserve">3 uds Parche, </v>
      </c>
      <c r="BP20" s="467" t="str">
        <f>+IF(SUMIFS(BDCORRECTIVAINF[Pasta],BDCORRECTIVAINF[[Nº CAMIÓN]:[Nº CAMIÓN]],$C20,BDCORRECTIVAINF[[Fecha entrada]:[Fecha entrada]],"&gt;=" &amp;$M$2,BDCORRECTIVAINF[[Fecha Fin]:[Fecha Fin]],"&lt;="&amp;$M$3)=0,"",SUMIFS(BDCORRECTIVAINF[Pasta],BDCORRECTIVAINF[[Nº CAMIÓN]:[Nº CAMIÓN]],$C20,BDCORRECTIVAINF[[Fecha entrada]:[Fecha entrada]],"&gt;=" &amp;$M$2,BDCORRECTIVAINF[[Fecha Fin]:[Fecha Fin]],"&lt;="&amp;$M$3)&amp;" uds "&amp;BDCORRECTIVAINF[[#Headers],[Pasta]]&amp;", ")</f>
        <v xml:space="preserve">3 uds Pasta, </v>
      </c>
      <c r="BQ20" s="467" t="str">
        <f>+IF(SUMIFS(BDCORRECTIVAINF[BATERIA 12V 100AH],BDCORRECTIVAINF[[Nº CAMIÓN]:[Nº CAMIÓN]],$C20,BDCORRECTIVAINF[[Fecha entrada]:[Fecha entrada]],"&gt;=" &amp;$M$2,BDCORRECTIVAINF[[Fecha Fin]:[Fecha Fin]],"&lt;="&amp;$M$3)=0,"",SUMIFS(BDCORRECTIVAINF[BATERIA 12V 100AH],BDCORRECTIVAINF[[Nº CAMIÓN]:[Nº CAMIÓN]],$C20,BDCORRECTIVAINF[[Fecha entrada]:[Fecha entrada]],"&gt;=" &amp;$M$2,BDCORRECTIVAINF[[Fecha Fin]:[Fecha Fin]],"&lt;="&amp;$M$3)&amp;" uds "&amp;BDCORRECTIVAINF[[#Headers],[BATERIA 12V 100AH]]&amp;", ")</f>
        <v/>
      </c>
      <c r="BR20" s="467" t="str">
        <f>+IF(SUMIFS(BDCORRECTIVAINF[BATERIA 12V 120AH],BDCORRECTIVAINF[[Nº CAMIÓN]:[Nº CAMIÓN]],$C20,BDCORRECTIVAINF[[Fecha entrada]:[Fecha entrada]],"&gt;=" &amp;$M$2,BDCORRECTIVAINF[[Fecha Fin]:[Fecha Fin]],"&lt;="&amp;$M$3)=0,"",SUMIFS(BDCORRECTIVAINF[BATERIA 12V 120AH],BDCORRECTIVAINF[[Nº CAMIÓN]:[Nº CAMIÓN]],$C20,BDCORRECTIVAINF[[Fecha entrada]:[Fecha entrada]],"&gt;=" &amp;$M$2,BDCORRECTIVAINF[[Fecha Fin]:[Fecha Fin]],"&lt;="&amp;$M$3)&amp;" uds "&amp;BDCORRECTIVAINF[[#Headers],[BATERIA 12V 120AH]]&amp;", ")</f>
        <v/>
      </c>
      <c r="BS20" s="467" t="str">
        <f>+IF(SUMIFS(BDCORRECTIVAINF[[BATERIA 12V 70AH ]],BDCORRECTIVAINF[[Nº CAMIÓN]:[Nº CAMIÓN]],$C20,BDCORRECTIVAINF[[Fecha entrada]:[Fecha entrada]],"&gt;=" &amp;$M$2,BDCORRECTIVAINF[[Fecha Fin]:[Fecha Fin]],"&lt;="&amp;$M$3)=0,"",SUMIFS(BDCORRECTIVAINF[[BATERIA 12V 70AH ]],BDCORRECTIVAINF[[Nº CAMIÓN]:[Nº CAMIÓN]],$C20,BDCORRECTIVAINF[[Fecha entrada]:[Fecha entrada]],"&gt;=" &amp;$M$2,BDCORRECTIVAINF[[Fecha Fin]:[Fecha Fin]],"&lt;="&amp;$M$3)&amp;" uds "&amp;BDCORRECTIVAINF[[#Headers],[BATERIA 12V 70AH ]]&amp;", ")</f>
        <v/>
      </c>
      <c r="BT20" s="467" t="str">
        <f>+IF(SUMIFS(BDCORRECTIVAINF[[BATERIA 12V 77AH ]],BDCORRECTIVAINF[[Nº CAMIÓN]:[Nº CAMIÓN]],$C20,BDCORRECTIVAINF[[Fecha entrada]:[Fecha entrada]],"&gt;=" &amp;$M$2,BDCORRECTIVAINF[[Fecha Fin]:[Fecha Fin]],"&lt;="&amp;$M$3)=0,"",SUMIFS(BDCORRECTIVAINF[[BATERIA 12V 77AH ]],BDCORRECTIVAINF[[Nº CAMIÓN]:[Nº CAMIÓN]],$C20,BDCORRECTIVAINF[[Fecha entrada]:[Fecha entrada]],"&gt;=" &amp;$M$2,BDCORRECTIVAINF[[Fecha Fin]:[Fecha Fin]],"&lt;="&amp;$M$3)&amp;" uds "&amp;BDCORRECTIVAINF[[#Headers],[BATERIA 12V 77AH ]]&amp;", ")</f>
        <v/>
      </c>
      <c r="BU20" s="467" t="str">
        <f>+IF(SUMIFS(BDCORRECTIVAINF[Manguera amarilla 60D],BDCORRECTIVAINF[[Nº CAMIÓN]:[Nº CAMIÓN]],$C20,BDCORRECTIVAINF[[Fecha entrada]:[Fecha entrada]],"&gt;=" &amp;$M$2,BDCORRECTIVAINF[[Fecha Fin]:[Fecha Fin]],"&lt;="&amp;$M$3)=0,"",SUMIFS(BDCORRECTIVAINF[Manguera amarilla 60D],BDCORRECTIVAINF[[Nº CAMIÓN]:[Nº CAMIÓN]],$C20,BDCORRECTIVAINF[[Fecha entrada]:[Fecha entrada]],"&gt;=" &amp;$M$2,BDCORRECTIVAINF[[Fecha Fin]:[Fecha Fin]],"&lt;="&amp;$M$3)&amp;" m "&amp;BDCORRECTIVAINF[[#Headers],[Manguera amarilla 60D]]&amp;", ")</f>
        <v/>
      </c>
      <c r="BV20" s="467" t="str">
        <f>+IF(SUMIFS(BDCORRECTIVAINF[Manguera amarilla 80D],BDCORRECTIVAINF[[Nº CAMIÓN]:[Nº CAMIÓN]],$C20,BDCORRECTIVAINF[[Fecha entrada]:[Fecha entrada]],"&gt;=" &amp;$M$2,BDCORRECTIVAINF[[Fecha Fin]:[Fecha Fin]],"&lt;="&amp;$M$3)=0,"",SUMIFS(BDCORRECTIVAINF[Manguera amarilla 80D],BDCORRECTIVAINF[[Nº CAMIÓN]:[Nº CAMIÓN]],$C20,BDCORRECTIVAINF[[Fecha entrada]:[Fecha entrada]],"&gt;=" &amp;$M$2,BDCORRECTIVAINF[[Fecha Fin]:[Fecha Fin]],"&lt;="&amp;$M$3)&amp;" m "&amp;BDCORRECTIVAINF[[#Headers],[Manguera amarilla 80D]]&amp;", ")</f>
        <v/>
      </c>
      <c r="BW20" s="467" t="str">
        <f>+IF(SUMIFS(BDCORRECTIVAINF[Manguera azul 60D],BDCORRECTIVAINF[[Nº CAMIÓN]:[Nº CAMIÓN]],$C20,BDCORRECTIVAINF[[Fecha entrada]:[Fecha entrada]],"&gt;=" &amp;$M$2,BDCORRECTIVAINF[[Fecha Fin]:[Fecha Fin]],"&lt;="&amp;$M$3)=0,"",SUMIFS(BDCORRECTIVAINF[Manguera azul 60D],BDCORRECTIVAINF[[Nº CAMIÓN]:[Nº CAMIÓN]],$C20,BDCORRECTIVAINF[[Fecha entrada]:[Fecha entrada]],"&gt;=" &amp;$M$2,BDCORRECTIVAINF[[Fecha Fin]:[Fecha Fin]],"&lt;="&amp;$M$3)&amp;" m "&amp;BDCORRECTIVAINF[[#Headers],[Manguera azul 60D]]&amp;", ")</f>
        <v/>
      </c>
      <c r="BX20" s="467" t="str">
        <f>+IF(SUMIFS(BDCORRECTIVAINF[Manguera azul 80D],BDCORRECTIVAINF[[Nº CAMIÓN]:[Nº CAMIÓN]],$C20,BDCORRECTIVAINF[[Fecha entrada]:[Fecha entrada]],"&gt;=" &amp;$M$2,BDCORRECTIVAINF[[Fecha Fin]:[Fecha Fin]],"&lt;="&amp;$M$3)=0,"",SUMIFS(BDCORRECTIVAINF[Manguera azul 80D],BDCORRECTIVAINF[[Nº CAMIÓN]:[Nº CAMIÓN]],$C20,BDCORRECTIVAINF[[Fecha entrada]:[Fecha entrada]],"&gt;=" &amp;$M$2,BDCORRECTIVAINF[[Fecha Fin]:[Fecha Fin]],"&lt;="&amp;$M$3)&amp;" m "&amp;BDCORRECTIVAINF[[#Headers],[Manguera azul 80D]]&amp;", ")</f>
        <v/>
      </c>
      <c r="BY20" s="467" t="str">
        <f>+IF(SUMIFS(BDCORRECTIVAINF[Bomba Embrague],BDCORRECTIVAINF[[Nº CAMIÓN]:[Nº CAMIÓN]],$C20,BDCORRECTIVAINF[[Fecha entrada]:[Fecha entrada]],"&gt;=" &amp;$M$2,BDCORRECTIVAINF[[Fecha Fin]:[Fecha Fin]],"&lt;="&amp;$M$3)=0,"",SUMIFS(BDCORRECTIVAINF[Bomba Embrague],BDCORRECTIVAINF[[Nº CAMIÓN]:[Nº CAMIÓN]],$C20,BDCORRECTIVAINF[[Fecha entrada]:[Fecha entrada]],"&gt;=" &amp;$M$2,BDCORRECTIVAINF[[Fecha Fin]:[Fecha Fin]],"&lt;="&amp;$M$3)&amp;" uds "&amp;BDCORRECTIVAINF[[#Headers],[Bomba Embrague]]&amp;", ")</f>
        <v/>
      </c>
      <c r="BZ20" s="467" t="str">
        <f>+IF(SUMIFS(BDCORRECTIVAINF[Compresor],BDCORRECTIVAINF[[Nº CAMIÓN]:[Nº CAMIÓN]],$C20,BDCORRECTIVAINF[[Fecha entrada]:[Fecha entrada]],"&gt;=" &amp;$M$2,BDCORRECTIVAINF[[Fecha Fin]:[Fecha Fin]],"&lt;="&amp;$M$3)=0,"",SUMIFS(BDCORRECTIVAINF[Compresor],BDCORRECTIVAINF[[Nº CAMIÓN]:[Nº CAMIÓN]],$C20,BDCORRECTIVAINF[[Fecha entrada]:[Fecha entrada]],"&gt;=" &amp;$M$2,BDCORRECTIVAINF[[Fecha Fin]:[Fecha Fin]],"&lt;="&amp;$M$3)&amp;" uds "&amp;BDCORRECTIVAINF[[#Headers],[Compresor]]&amp;", ")</f>
        <v/>
      </c>
      <c r="CA20" s="467" t="str">
        <f>+IF(SUMIFS(BDCORRECTIVAINF[Disco Embrague],BDCORRECTIVAINF[[Nº CAMIÓN]:[Nº CAMIÓN]],$C20,BDCORRECTIVAINF[[Fecha entrada]:[Fecha entrada]],"&gt;=" &amp;$M$2,BDCORRECTIVAINF[[Fecha Fin]:[Fecha Fin]],"&lt;="&amp;$M$3)=0,"",SUMIFS(BDCORRECTIVAINF[Disco Embrague],BDCORRECTIVAINF[[Nº CAMIÓN]:[Nº CAMIÓN]],$C20,BDCORRECTIVAINF[[Fecha entrada]:[Fecha entrada]],"&gt;=" &amp;$M$2,BDCORRECTIVAINF[[Fecha Fin]:[Fecha Fin]],"&lt;="&amp;$M$3)&amp;" uds "&amp;BDCORRECTIVAINF[[#Headers],[Disco Embrague]]&amp;", ")</f>
        <v/>
      </c>
      <c r="CB20" s="467" t="str">
        <f>+IF(SUMIFS(BDCORRECTIVAINF[Empalme],BDCORRECTIVAINF[[Nº CAMIÓN]:[Nº CAMIÓN]],$C20,BDCORRECTIVAINF[[Fecha entrada]:[Fecha entrada]],"&gt;=" &amp;$M$2,BDCORRECTIVAINF[[Fecha Fin]:[Fecha Fin]],"&lt;="&amp;$M$3)=0,"",SUMIFS(BDCORRECTIVAINF[Empalme],BDCORRECTIVAINF[[Nº CAMIÓN]:[Nº CAMIÓN]],$C20,BDCORRECTIVAINF[[Fecha entrada]:[Fecha entrada]],"&gt;=" &amp;$M$2,BDCORRECTIVAINF[[Fecha Fin]:[Fecha Fin]],"&lt;="&amp;$M$3)&amp;" uds "&amp;BDCORRECTIVAINF[[#Headers],[Empalme]]&amp;", ")</f>
        <v/>
      </c>
      <c r="CC20" s="467" t="str">
        <f>+IF(SUMIFS(BDCORRECTIVAINF[Filtro Secador],BDCORRECTIVAINF[[Nº CAMIÓN]:[Nº CAMIÓN]],$C20,BDCORRECTIVAINF[[Fecha entrada]:[Fecha entrada]],"&gt;=" &amp;$M$2,BDCORRECTIVAINF[[Fecha Fin]:[Fecha Fin]],"&lt;="&amp;$M$3)=0,"",SUMIFS(BDCORRECTIVAINF[Filtro Secador],BDCORRECTIVAINF[[Nº CAMIÓN]:[Nº CAMIÓN]],$C20,BDCORRECTIVAINF[[Fecha entrada]:[Fecha entrada]],"&gt;=" &amp;$M$2,BDCORRECTIVAINF[[Fecha Fin]:[Fecha Fin]],"&lt;="&amp;$M$3)&amp;" uds "&amp;BDCORRECTIVAINF[[#Headers],[Filtro Secador]]&amp;", ")</f>
        <v/>
      </c>
      <c r="CD20" s="467" t="str">
        <f>+IF(SUMIFS(BDCORRECTIVAINF[Pulmon Freno],BDCORRECTIVAINF[[Nº CAMIÓN]:[Nº CAMIÓN]],$C20,BDCORRECTIVAINF[[Fecha entrada]:[Fecha entrada]],"&gt;=" &amp;$M$2,BDCORRECTIVAINF[[Fecha Fin]:[Fecha Fin]],"&lt;="&amp;$M$3)=0,"",SUMIFS(BDCORRECTIVAINF[Pulmon Freno],BDCORRECTIVAINF[[Nº CAMIÓN]:[Nº CAMIÓN]],$C20,BDCORRECTIVAINF[[Fecha entrada]:[Fecha entrada]],"&gt;=" &amp;$M$2,BDCORRECTIVAINF[[Fecha Fin]:[Fecha Fin]],"&lt;="&amp;$M$3)&amp;" uds "&amp;BDCORRECTIVAINF[[#Headers],[Pulmon Freno]]&amp;", ")</f>
        <v/>
      </c>
      <c r="CE20" s="467" t="str">
        <f>+IF(SUMIFS(BDCORRECTIVAINF[Servoembrague],BDCORRECTIVAINF[[Nº CAMIÓN]:[Nº CAMIÓN]],$C20,BDCORRECTIVAINF[[Fecha entrada]:[Fecha entrada]],"&gt;=" &amp;$M$2,BDCORRECTIVAINF[[Fecha Fin]:[Fecha Fin]],"&lt;="&amp;$M$3)=0,"",SUMIFS(BDCORRECTIVAINF[Servoembrague],BDCORRECTIVAINF[[Nº CAMIÓN]:[Nº CAMIÓN]],$C20,BDCORRECTIVAINF[[Fecha entrada]:[Fecha entrada]],"&gt;=" &amp;$M$2,BDCORRECTIVAINF[[Fecha Fin]:[Fecha Fin]],"&lt;="&amp;$M$3)&amp;" uds "&amp;BDCORRECTIVAINF[[#Headers],[Servoembrague]]&amp;", ")</f>
        <v/>
      </c>
      <c r="CF20" s="467" t="str">
        <f>+IF(SUMIFS(BDCORRECTIVAINF[Tubo Hidraulico],BDCORRECTIVAINF[[Nº CAMIÓN]:[Nº CAMIÓN]],$C20,BDCORRECTIVAINF[[Fecha entrada]:[Fecha entrada]],"&gt;=" &amp;$M$2,BDCORRECTIVAINF[[Fecha Fin]:[Fecha Fin]],"&lt;="&amp;$M$3)=0,"",SUMIFS(BDCORRECTIVAINF[Tubo Hidraulico],BDCORRECTIVAINF[[Nº CAMIÓN]:[Nº CAMIÓN]],$C20,BDCORRECTIVAINF[[Fecha entrada]:[Fecha entrada]],"&gt;=" &amp;$M$2,BDCORRECTIVAINF[[Fecha Fin]:[Fecha Fin]],"&lt;="&amp;$M$3)&amp;" uds "&amp;BDCORRECTIVAINF[[#Headers],[Tubo Hidraulico]]&amp;", ")</f>
        <v/>
      </c>
      <c r="CG20" s="467" t="str">
        <f>+IF(SUMIFS(BDCORRECTIVAINF[Valvula 4 vias],BDCORRECTIVAINF[[Nº CAMIÓN]:[Nº CAMIÓN]],$C20,BDCORRECTIVAINF[[Fecha entrada]:[Fecha entrada]],"&gt;=" &amp;$M$2,BDCORRECTIVAINF[[Fecha Fin]:[Fecha Fin]],"&lt;="&amp;$M$3)=0,"",SUMIFS(BDCORRECTIVAINF[Valvula 4 vias],BDCORRECTIVAINF[[Nº CAMIÓN]:[Nº CAMIÓN]],$C20,BDCORRECTIVAINF[[Fecha entrada]:[Fecha entrada]],"&gt;=" &amp;$M$2,BDCORRECTIVAINF[[Fecha Fin]:[Fecha Fin]],"&lt;="&amp;$M$3)&amp;" uds "&amp;BDCORRECTIVAINF[[#Headers],[Valvula 4 vias]]&amp;", ")</f>
        <v/>
      </c>
      <c r="CH20" s="467" t="str">
        <f>+IF(SUMIFS(BDCORRECTIVAINF[Valvula Freno],BDCORRECTIVAINF[[Nº CAMIÓN]:[Nº CAMIÓN]],$C20,BDCORRECTIVAINF[[Fecha entrada]:[Fecha entrada]],"&gt;=" &amp;$M$2,BDCORRECTIVAINF[[Fecha Fin]:[Fecha Fin]],"&lt;="&amp;$M$3)=0,"",SUMIFS(BDCORRECTIVAINF[Valvula Freno],BDCORRECTIVAINF[[Nº CAMIÓN]:[Nº CAMIÓN]],$C20,BDCORRECTIVAINF[[Fecha entrada]:[Fecha entrada]],"&gt;=" &amp;$M$2,BDCORRECTIVAINF[[Fecha Fin]:[Fecha Fin]],"&lt;="&amp;$M$3)&amp;" uds "&amp;BDCORRECTIVAINF[[#Headers],[Valvula Freno]]&amp;", ")</f>
        <v/>
      </c>
      <c r="CI20" s="467" t="str">
        <f>+IF(SUMIFS(BDCORRECTIVAINF[Valvula Secadora],BDCORRECTIVAINF[[Nº CAMIÓN]:[Nº CAMIÓN]],$C20,BDCORRECTIVAINF[[Fecha entrada]:[Fecha entrada]],"&gt;=" &amp;$M$2,BDCORRECTIVAINF[[Fecha Fin]:[Fecha Fin]],"&lt;="&amp;$M$3)=0,"",SUMIFS(BDCORRECTIVAINF[Valvula Secadora],BDCORRECTIVAINF[[Nº CAMIÓN]:[Nº CAMIÓN]],$C20,BDCORRECTIVAINF[[Fecha entrada]:[Fecha entrada]],"&gt;=" &amp;$M$2,BDCORRECTIVAINF[[Fecha Fin]:[Fecha Fin]],"&lt;="&amp;$M$3)&amp;" uds "&amp;BDCORRECTIVAINF[[#Headers],[Valvula Secadora]]&amp;", ")</f>
        <v/>
      </c>
      <c r="CJ20" s="467" t="str">
        <f>+IF(SUMIFS(BDCORRECTIVAINF[Correas],BDCORRECTIVAINF[[Nº CAMIÓN]:[Nº CAMIÓN]],$C20,BDCORRECTIVAINF[[Fecha entrada]:[Fecha entrada]],"&gt;=" &amp;$M$2,BDCORRECTIVAINF[[Fecha Fin]:[Fecha Fin]],"&lt;="&amp;$M$3)=0,"",SUMIFS(BDCORRECTIVAINF[Correas],BDCORRECTIVAINF[[Nº CAMIÓN]:[Nº CAMIÓN]],$C20,BDCORRECTIVAINF[[Fecha entrada]:[Fecha entrada]],"&gt;=" &amp;$M$2,BDCORRECTIVAINF[[Fecha Fin]:[Fecha Fin]],"&lt;="&amp;$M$3)&amp;" uds "&amp;BDCORRECTIVAINF[[#Headers],[Correas]]&amp;", ")</f>
        <v/>
      </c>
    </row>
    <row r="21" spans="1:88" ht="70.900000000000006" customHeight="1" x14ac:dyDescent="0.2">
      <c r="A21" s="571"/>
      <c r="B21" s="221" t="s">
        <v>605</v>
      </c>
      <c r="C21" s="46" t="s">
        <v>141</v>
      </c>
      <c r="D21" s="47" t="s">
        <v>278</v>
      </c>
      <c r="E21" s="47">
        <f>+SUMIFS(BDCORRECTIVA[Chasis],BDCORRECTIVA[[Nº CAMIÓN]:[Nº CAMIÓN]],$C21,BDCORRECTIVA[[Fecha entrada]:[Fecha entrada]],"&gt;=" &amp;$M$2,BDCORRECTIVA[[Fecha Fin]:[Fecha Fin]],"&lt;="&amp;$M$3)</f>
        <v>0</v>
      </c>
      <c r="F21" s="47">
        <f>+SUMIFS(BDCORRECTIVA[Carrocería],BDCORRECTIVA[[Nº CAMIÓN]:[Nº CAMIÓN]],$C21,BDCORRECTIVA[[Fecha entrada]:[Fecha entrada]],"&gt;=" &amp;$M$2,BDCORRECTIVA[[Fecha Fin]:[Fecha Fin]],"&lt;="&amp;$M$3)</f>
        <v>0</v>
      </c>
      <c r="G21" s="47">
        <f>+SUMIFS(BDCORRECTIVA[Ruedas],BDCORRECTIVA[[Nº CAMIÓN]:[Nº CAMIÓN]],$C21,BDCORRECTIVA[[Fecha entrada]:[Fecha entrada]],"&gt;=" &amp;$M$2,BDCORRECTIVA[[Fecha Fin]:[Fecha Fin]],"&lt;="&amp;$M$3)</f>
        <v>0</v>
      </c>
      <c r="H21" s="47">
        <f>+SUMIFS(BDCORRECTIVA[Mecanica],BDCORRECTIVA[[Nº CAMIÓN]:[Nº CAMIÓN]],$C21,BDCORRECTIVA[[Fecha entrada]:[Fecha entrada]],"&gt;=" &amp;$M$2,BDCORRECTIVA[[Fecha Fin]:[Fecha Fin]],"&lt;="&amp;$M$3)</f>
        <v>1</v>
      </c>
      <c r="I21" s="47">
        <f>+SUMIFS(BDCORRECTIVA[Elec, vehiculos],BDCORRECTIVA[[Nº CAMIÓN]:[Nº CAMIÓN]],$C21,BDCORRECTIVA[[Fecha entrada]:[Fecha entrada]],"&gt;=" &amp;$M$2,BDCORRECTIVA[[Fecha Fin]:[Fecha Fin]],"&lt;="&amp;$M$3)</f>
        <v>0</v>
      </c>
      <c r="J21" s="47">
        <f t="shared" si="1"/>
        <v>1</v>
      </c>
      <c r="K21" s="47" t="str">
        <f>+IF(COUNTIFS(BDCORRECTIVA[Tall/Rep],AUSERD,BDCORRECTIVA[Nº CAMIÓN],$C21,BDCORRECTIVA[[Fecha entrada]:[Fecha entrada]],"&gt;=" &amp;$M$2,BDCORRECTIVA[[Fecha Fin]:[Fecha Fin]],"&lt;="&amp;$M$3)=0,"",COUNTIFS(BDCORRECTIVA[Tall/Rep],AUSERD,BDCORRECTIVA[Nº CAMIÓN],$C21,BDCORRECTIVA[[Fecha entrada]:[Fecha entrada]],"&gt;=" &amp;$M$2,BDCORRECTIVA[[Fecha Fin]:[Fecha Fin]],"&lt;="&amp;$M$3)&amp;" "&amp;AUSERD&amp;", ")&amp;IF(COUNTIFS(BDCORRECTIVA[Tall/Rep],AAIUN,BDCORRECTIVA[Nº CAMIÓN],$C21,BDCORRECTIVA[[Fecha entrada]:[Fecha entrada]],"&gt;=" &amp;$M$2,BDCORRECTIVA[[Fecha Fin]:[Fecha Fin]],"&lt;="&amp;$M$3)=0,"",COUNTIFS(BDCORRECTIVA[Tall/Rep],AAIUN,BDCORRECTIVA[Nº CAMIÓN],$C21,BDCORRECTIVA[[Fecha entrada]:[Fecha entrada]],"&gt;=" &amp;$M$2,BDCORRECTIVA[[Fecha Fin]:[Fecha Fin]],"&lt;="&amp;$M$3)&amp;" "&amp;AAIUN&amp;", ")&amp;IF(COUNTIFS(BDCORRECTIVA[Tall/Rep],BOUJDUR,BDCORRECTIVA[Nº CAMIÓN],$C21,BDCORRECTIVA[[Fecha entrada]:[Fecha entrada]],"&gt;=" &amp;$M$2,BDCORRECTIVA[[Fecha Fin]:[Fecha Fin]],"&lt;="&amp;$M$3)=0,"",COUNTIFS(BDCORRECTIVA[Tall/Rep],BOUJDUR,BDCORRECTIVA[Nº CAMIÓN],$C21,BDCORRECTIVA[[Fecha entrada]:[Fecha entrada]],"&gt;=" &amp;$M$2,BDCORRECTIVA[[Fecha Fin]:[Fecha Fin]],"&lt;="&amp;$M$3)&amp;" "&amp;BOUJDUR&amp;", ")&amp;IF(COUNTIFS(BDCORRECTIVA[Tall/Rep],ATC,BDCORRECTIVA[Nº CAMIÓN],$C21,BDCORRECTIVA[[Fecha entrada]:[Fecha entrada]],"&gt;=" &amp;$M$2,BDCORRECTIVA[[Fecha Fin]:[Fecha Fin]],"&lt;="&amp;$M$3)=0,"",COUNTIFS(BDCORRECTIVA[Tall/Rep],ATC,BDCORRECTIVA[Nº CAMIÓN],$C21,BDCORRECTIVA[[Fecha entrada]:[Fecha entrada]],"&gt;=" &amp;$M$2,BDCORRECTIVA[[Fecha Fin]:[Fecha Fin]],"&lt;="&amp;$M$3)&amp;" "&amp;ATC&amp;", ")&amp;IF(COUNTIFS(BDCORRECTIVA[Tall/Rep],SMARA,BDCORRECTIVA[Nº CAMIÓN],$C21,BDCORRECTIVA[[Fecha entrada]:[Fecha entrada]],"&gt;=" &amp;$M$2,BDCORRECTIVA[[Fecha Fin]:[Fecha Fin]],"&lt;="&amp;$M$3)=0,"",COUNTIFS(BDCORRECTIVA[Tall/Rep],SMARA,BDCORRECTIVA[Nº CAMIÓN],$C21,BDCORRECTIVA[[Fecha entrada]:[Fecha entrada]],"&gt;=" &amp;$M$2,BDCORRECTIVA[[Fecha Fin]:[Fecha Fin]],"&lt;="&amp;$M$3)&amp;" "&amp;SMARA&amp;", ")&amp;IF(COUNTIFS(BDCORRECTIVA[Tall/Rep],DAJLA,BDCORRECTIVA[Nº CAMIÓN],$C21,BDCORRECTIVA[[Fecha entrada]:[Fecha entrada]],"&gt;=" &amp;$M$2,BDCORRECTIVA[[Fecha Fin]:[Fecha Fin]],"&lt;="&amp;$M$3)=0,"",COUNTIFS(BDCORRECTIVA[Tall/Rep],DAJLA,BDCORRECTIVA[Nº CAMIÓN],$C21,BDCORRECTIVA[[Fecha entrada]:[Fecha entrada]],"&gt;=" &amp;$M$2,BDCORRECTIVA[[Fecha Fin]:[Fecha Fin]],"&lt;="&amp;$M$3)&amp;" "&amp;DAJLA&amp;", ")&amp;IF(COUNTIFS(BDCORRECTIVA[Tall/Rep],TRANSPORT,BDCORRECTIVA[Nº CAMIÓN],$C21,BDCORRECTIVA[[Fecha entrada]:[Fecha entrada]],"&gt;=" &amp;$M$2,BDCORRECTIVA[[Fecha Fin]:[Fecha Fin]],"&lt;="&amp;$M$3)=0,"",COUNTIFS(BDCORRECTIVA[Tall/Rep],TRANSPORT,BDCORRECTIVA[Nº CAMIÓN],$C21,BDCORRECTIVA[[Fecha entrada]:[Fecha entrada]],"&gt;=" &amp;$M$2,BDCORRECTIVA[[Fecha Fin]:[Fecha Fin]],"&lt;="&amp;$M$3)&amp;" "&amp;TRANSPORT&amp;", ")</f>
        <v xml:space="preserve">1 ATC RABUNI, </v>
      </c>
      <c r="L21" s="514" t="str">
        <f t="shared" si="0"/>
        <v xml:space="preserve">1 uds Valvula Freno, </v>
      </c>
      <c r="M21" s="469">
        <f>+IF(SUMIFS(BDCORRECTIVAINF[Coste TOTAL],BDCORRECTIVAINF[[Nº CAMIÓN]:[Nº CAMIÓN]],$C21,BDCORRECTIVAINF[[Fecha entrada]:[Fecha entrada]],"&gt;=" &amp;$M$2,BDCORRECTIVAINF[[Fecha Fin]:[Fecha Fin]],"&lt;="&amp;$M$3)=0,"",SUMIFS(BDCORRECTIVAINF[Coste TOTAL],BDCORRECTIVAINF[[Nº CAMIÓN]:[Nº CAMIÓN]],$C21,BDCORRECTIVAINF[[Fecha entrada]:[Fecha entrada]],"&gt;=" &amp;$M$2,BDCORRECTIVAINF[[Fecha Fin]:[Fecha Fin]],"&lt;="&amp;$M$3))</f>
        <v>25000</v>
      </c>
      <c r="N21" s="210"/>
      <c r="P21" s="49"/>
      <c r="Q21" s="44"/>
      <c r="R21" s="44"/>
      <c r="S21" s="44"/>
      <c r="T21" s="44"/>
      <c r="U21" s="44"/>
      <c r="V21" s="44"/>
      <c r="W21" s="44"/>
      <c r="AF21" s="467" t="str">
        <f>+IF(SUMIFS(BDCORRECTIVAINF[Amortiguador],BDCORRECTIVAINF[[Nº CAMIÓN]:[Nº CAMIÓN]],$C21,BDCORRECTIVAINF[[Fecha entrada]:[Fecha entrada]],"&gt;=" &amp;$M$2,BDCORRECTIVAINF[[Fecha Fin]:[Fecha Fin]],"&lt;="&amp;$M$3)=0,"",SUMIFS(BDCORRECTIVAINF[Amortiguador],BDCORRECTIVAINF[[Nº CAMIÓN]:[Nº CAMIÓN]],$C21,BDCORRECTIVAINF[[Fecha entrada]:[Fecha entrada]],"&gt;=" &amp;$M$2,BDCORRECTIVAINF[[Fecha Fin]:[Fecha Fin]],"&lt;="&amp;$M$3)&amp;" uds "&amp;BDCORRECTIVAINF[[#Headers],[Amortiguador]]&amp;", ")</f>
        <v/>
      </c>
      <c r="AG21" s="467" t="str">
        <f>+IF(SUMIFS(BDCORRECTIVAINF[Cables palanca],BDCORRECTIVAINF[[Nº CAMIÓN]:[Nº CAMIÓN]],$C21,BDCORRECTIVAINF[[Fecha entrada]:[Fecha entrada]],"&gt;=" &amp;$M$2,BDCORRECTIVAINF[[Fecha Fin]:[Fecha Fin]],"&lt;="&amp;$M$3)=0,"",SUMIFS(BDCORRECTIVAINF[Cables palanca],BDCORRECTIVAINF[[Nº CAMIÓN]:[Nº CAMIÓN]],$C21,BDCORRECTIVAINF[[Fecha entrada]:[Fecha entrada]],"&gt;=" &amp;$M$2,BDCORRECTIVAINF[[Fecha Fin]:[Fecha Fin]],"&lt;="&amp;$M$3)&amp;" uds "&amp;BDCORRECTIVAINF[[#Headers],[Cables palanca]]&amp;", ")</f>
        <v/>
      </c>
      <c r="AH21" s="467" t="str">
        <f>+IF(SUMIFS(BDCORRECTIVAINF[Casquillos],BDCORRECTIVAINF[[Nº CAMIÓN]:[Nº CAMIÓN]],$C21,BDCORRECTIVAINF[[Fecha entrada]:[Fecha entrada]],"&gt;=" &amp;$M$2,BDCORRECTIVAINF[[Fecha Fin]:[Fecha Fin]],"&lt;="&amp;$M$3)=0,"",SUMIFS(BDCORRECTIVAINF[Casquillos],BDCORRECTIVAINF[[Nº CAMIÓN]:[Nº CAMIÓN]],$C21,BDCORRECTIVAINF[[Fecha entrada]:[Fecha entrada]],"&gt;=" &amp;$M$2,BDCORRECTIVAINF[[Fecha Fin]:[Fecha Fin]],"&lt;="&amp;$M$3)&amp;" uds "&amp;BDCORRECTIVAINF[[#Headers],[Casquillos]]&amp;", ")</f>
        <v/>
      </c>
      <c r="AI21" s="467" t="str">
        <f>+IF(SUMIFS(BDCORRECTIVAINF[Esparragos],BDCORRECTIVAINF[[Nº CAMIÓN]:[Nº CAMIÓN]],$C21,BDCORRECTIVAINF[[Fecha entrada]:[Fecha entrada]],"&gt;=" &amp;$M$2,BDCORRECTIVAINF[[Fecha Fin]:[Fecha Fin]],"&lt;="&amp;$M$3)=0,"",SUMIFS(BDCORRECTIVAINF[Esparragos],BDCORRECTIVAINF[[Nº CAMIÓN]:[Nº CAMIÓN]],$C21,BDCORRECTIVAINF[[Fecha entrada]:[Fecha entrada]],"&gt;=" &amp;$M$2,BDCORRECTIVAINF[[Fecha Fin]:[Fecha Fin]],"&lt;="&amp;$M$3)&amp;" uds "&amp;BDCORRECTIVAINF[[#Headers],[Esparragos]]&amp;", ")</f>
        <v/>
      </c>
      <c r="AJ21" s="467" t="str">
        <f>+IF(SUMIFS(BDCORRECTIVAINF[Neceser palanca],BDCORRECTIVAINF[[Nº CAMIÓN]:[Nº CAMIÓN]],$C21,BDCORRECTIVAINF[[Fecha entrada]:[Fecha entrada]],"&gt;=" &amp;$M$2,BDCORRECTIVAINF[[Fecha Fin]:[Fecha Fin]],"&lt;="&amp;$M$3)=0,"",SUMIFS(BDCORRECTIVAINF[Neceser palanca],BDCORRECTIVAINF[[Nº CAMIÓN]:[Nº CAMIÓN]],$C21,BDCORRECTIVAINF[[Fecha entrada]:[Fecha entrada]],"&gt;=" &amp;$M$2,BDCORRECTIVAINF[[Fecha Fin]:[Fecha Fin]],"&lt;="&amp;$M$3)&amp;" uds "&amp;BDCORRECTIVAINF[[#Headers],[Neceser palanca]]&amp;", ")</f>
        <v/>
      </c>
      <c r="AK21" s="467" t="str">
        <f>+IF(SUMIFS(BDCORRECTIVAINF[Palanca],BDCORRECTIVAINF[[Nº CAMIÓN]:[Nº CAMIÓN]],$C21,BDCORRECTIVAINF[[Fecha entrada]:[Fecha entrada]],"&gt;=" &amp;$M$2,BDCORRECTIVAINF[[Fecha Fin]:[Fecha Fin]],"&lt;="&amp;$M$3)=0,"",SUMIFS(BDCORRECTIVAINF[Palanca],BDCORRECTIVAINF[[Nº CAMIÓN]:[Nº CAMIÓN]],$C21,BDCORRECTIVAINF[[Fecha entrada]:[Fecha entrada]],"&gt;=" &amp;$M$2,BDCORRECTIVAINF[[Fecha Fin]:[Fecha Fin]],"&lt;="&amp;$M$3)&amp;" uds "&amp;BDCORRECTIVAINF[[#Headers],[Palanca]]&amp;", ")</f>
        <v/>
      </c>
      <c r="AL21" s="467" t="str">
        <f>+IF(SUMIFS(BDCORRECTIVAINF[Travesaño],BDCORRECTIVAINF[[Nº CAMIÓN]:[Nº CAMIÓN]],$C21,BDCORRECTIVAINF[[Fecha entrada]:[Fecha entrada]],"&gt;=" &amp;$M$2,BDCORRECTIVAINF[[Fecha Fin]:[Fecha Fin]],"&lt;="&amp;$M$3)=0,"",SUMIFS(BDCORRECTIVAINF[Travesaño],BDCORRECTIVAINF[[Nº CAMIÓN]:[Nº CAMIÓN]],$C21,BDCORRECTIVAINF[[Fecha entrada]:[Fecha entrada]],"&gt;=" &amp;$M$2,BDCORRECTIVAINF[[Fecha Fin]:[Fecha Fin]],"&lt;="&amp;$M$3)&amp;" uds "&amp;BDCORRECTIVAINF[[#Headers],[Travesaño]]&amp;", ")</f>
        <v/>
      </c>
      <c r="AM21" s="467" t="str">
        <f>+IF(SUMIFS(BDCORRECTIVAINF[BALLESTA ENTERA D],BDCORRECTIVAINF[[Nº CAMIÓN]:[Nº CAMIÓN]],$C21,BDCORRECTIVAINF[[Fecha entrada]:[Fecha entrada]],"&gt;=" &amp;$M$2,BDCORRECTIVAINF[[Fecha Fin]:[Fecha Fin]],"&lt;="&amp;$M$3)=0,"",SUMIFS(BDCORRECTIVAINF[BALLESTA ENTERA D],BDCORRECTIVAINF[[Nº CAMIÓN]:[Nº CAMIÓN]],$C21,BDCORRECTIVAINF[[Fecha entrada]:[Fecha entrada]],"&gt;=" &amp;$M$2,BDCORRECTIVAINF[[Fecha Fin]:[Fecha Fin]],"&lt;="&amp;$M$3)&amp;" uds "&amp;BDCORRECTIVAINF[[#Headers],[BALLESTA ENTERA D]]&amp;", ")</f>
        <v/>
      </c>
      <c r="AN21" s="467" t="str">
        <f>+IF(SUMIFS(BDCORRECTIVAINF[HOJA MAESTRA D],BDCORRECTIVAINF[[Nº CAMIÓN]:[Nº CAMIÓN]],$C21,BDCORRECTIVAINF[[Fecha entrada]:[Fecha entrada]],"&gt;=" &amp;$M$2,BDCORRECTIVAINF[[Fecha Fin]:[Fecha Fin]],"&lt;="&amp;$M$3)=0,"",SUMIFS(BDCORRECTIVAINF[HOJA MAESTRA D],BDCORRECTIVAINF[[Nº CAMIÓN]:[Nº CAMIÓN]],$C21,BDCORRECTIVAINF[[Fecha entrada]:[Fecha entrada]],"&gt;=" &amp;$M$2,BDCORRECTIVAINF[[Fecha Fin]:[Fecha Fin]],"&lt;="&amp;$M$3)&amp;" uds "&amp;BDCORRECTIVAINF[[#Headers],[HOJA MAESTRA D]]&amp;", ")</f>
        <v/>
      </c>
      <c r="AO21" s="467" t="str">
        <f>+IF(SUMIFS(BDCORRECTIVAINF[1ª HOJA D],BDCORRECTIVAINF[[Nº CAMIÓN]:[Nº CAMIÓN]],$C21,BDCORRECTIVAINF[[Fecha entrada]:[Fecha entrada]],"&gt;=" &amp;$M$2,BDCORRECTIVAINF[[Fecha Fin]:[Fecha Fin]],"&lt;="&amp;$M$3)=0,"",SUMIFS(BDCORRECTIVAINF[1ª HOJA D],BDCORRECTIVAINF[[Nº CAMIÓN]:[Nº CAMIÓN]],$C21,BDCORRECTIVAINF[[Fecha entrada]:[Fecha entrada]],"&gt;=" &amp;$M$2,BDCORRECTIVAINF[[Fecha Fin]:[Fecha Fin]],"&lt;="&amp;$M$3)&amp;" uds "&amp;BDCORRECTIVAINF[[#Headers],[1ª HOJA D]]&amp;", ")</f>
        <v/>
      </c>
      <c r="AP21" s="467" t="str">
        <f>+IF(SUMIFS(BDCORRECTIVAINF[2ª HOJAS D],BDCORRECTIVAINF[[Nº CAMIÓN]:[Nº CAMIÓN]],$C21,BDCORRECTIVAINF[[Fecha entrada]:[Fecha entrada]],"&gt;=" &amp;$M$2,BDCORRECTIVAINF[[Fecha Fin]:[Fecha Fin]],"&lt;="&amp;$M$3)=0,"",SUMIFS(BDCORRECTIVAINF[2ª HOJAS D],BDCORRECTIVAINF[[Nº CAMIÓN]:[Nº CAMIÓN]],$C21,BDCORRECTIVAINF[[Fecha entrada]:[Fecha entrada]],"&gt;=" &amp;$M$2,BDCORRECTIVAINF[[Fecha Fin]:[Fecha Fin]],"&lt;="&amp;$M$3)&amp;" uds "&amp;BDCORRECTIVAINF[[#Headers],[2ª HOJAS D]]&amp;", ")</f>
        <v/>
      </c>
      <c r="AQ21" s="467" t="str">
        <f>+IF(SUMIFS(BDCORRECTIVAINF[3ª HOJAS D],BDCORRECTIVAINF[[Nº CAMIÓN]:[Nº CAMIÓN]],$C21,BDCORRECTIVAINF[[Fecha entrada]:[Fecha entrada]],"&gt;=" &amp;$M$2,BDCORRECTIVAINF[[Fecha Fin]:[Fecha Fin]],"&lt;="&amp;$M$3)=0,"",SUMIFS(BDCORRECTIVAINF[3ª HOJAS D],BDCORRECTIVAINF[[Nº CAMIÓN]:[Nº CAMIÓN]],$C21,BDCORRECTIVAINF[[Fecha entrada]:[Fecha entrada]],"&gt;=" &amp;$M$2,BDCORRECTIVAINF[[Fecha Fin]:[Fecha Fin]],"&lt;="&amp;$M$3)&amp;" uds "&amp;BDCORRECTIVAINF[[#Headers],[3ª HOJAS D]]&amp;", ")</f>
        <v/>
      </c>
      <c r="AR21" s="467" t="str">
        <f>+IF(SUMIFS(BDCORRECTIVAINF[4ª HOJAS D],BDCORRECTIVAINF[[Nº CAMIÓN]:[Nº CAMIÓN]],$C21,BDCORRECTIVAINF[[Fecha entrada]:[Fecha entrada]],"&gt;=" &amp;$M$2,BDCORRECTIVAINF[[Fecha Fin]:[Fecha Fin]],"&lt;="&amp;$M$3)=0,"",SUMIFS(BDCORRECTIVAINF[4ª HOJAS D],BDCORRECTIVAINF[[Nº CAMIÓN]:[Nº CAMIÓN]],$C21,BDCORRECTIVAINF[[Fecha entrada]:[Fecha entrada]],"&gt;=" &amp;$M$2,BDCORRECTIVAINF[[Fecha Fin]:[Fecha Fin]],"&lt;="&amp;$M$3)&amp;" uds "&amp;BDCORRECTIVAINF[[#Headers],[4ª HOJAS D]]&amp;", ")</f>
        <v/>
      </c>
      <c r="AS21" s="467" t="str">
        <f>+IF(SUMIFS(BDCORRECTIVAINF[5ª HOJAS D],BDCORRECTIVAINF[[Nº CAMIÓN]:[Nº CAMIÓN]],$C21,BDCORRECTIVAINF[[Fecha entrada]:[Fecha entrada]],"&gt;=" &amp;$M$2,BDCORRECTIVAINF[[Fecha Fin]:[Fecha Fin]],"&lt;="&amp;$M$3)=0,"",SUMIFS(BDCORRECTIVAINF[5ª HOJAS D],BDCORRECTIVAINF[[Nº CAMIÓN]:[Nº CAMIÓN]],$C21,BDCORRECTIVAINF[[Fecha entrada]:[Fecha entrada]],"&gt;=" &amp;$M$2,BDCORRECTIVAINF[[Fecha Fin]:[Fecha Fin]],"&lt;="&amp;$M$3)&amp;" uds "&amp;BDCORRECTIVAINF[[#Headers],[5ª HOJAS D]]&amp;", ")</f>
        <v/>
      </c>
      <c r="AT21" s="467" t="str">
        <f>+IF(SUMIFS(BDCORRECTIVAINF[BRIDA D],BDCORRECTIVAINF[[Nº CAMIÓN]:[Nº CAMIÓN]],$C21,BDCORRECTIVAINF[[Fecha entrada]:[Fecha entrada]],"&gt;=" &amp;$M$2,BDCORRECTIVAINF[[Fecha Fin]:[Fecha Fin]],"&lt;="&amp;$M$3)=0,"",SUMIFS(BDCORRECTIVAINF[BRIDA D],BDCORRECTIVAINF[[Nº CAMIÓN]:[Nº CAMIÓN]],$C21,BDCORRECTIVAINF[[Fecha entrada]:[Fecha entrada]],"&gt;=" &amp;$M$2,BDCORRECTIVAINF[[Fecha Fin]:[Fecha Fin]],"&lt;="&amp;$M$3)&amp;" uds "&amp;BDCORRECTIVAINF[[#Headers],[BRIDA D]]&amp;", ")</f>
        <v/>
      </c>
      <c r="AU21" s="467" t="str">
        <f>+IF(SUMIFS(BDCORRECTIVAINF[BULÓN D],BDCORRECTIVAINF[[Nº CAMIÓN]:[Nº CAMIÓN]],$C21,BDCORRECTIVAINF[[Fecha entrada]:[Fecha entrada]],"&gt;=" &amp;$M$2,BDCORRECTIVAINF[[Fecha Fin]:[Fecha Fin]],"&lt;="&amp;$M$3)=0,"",SUMIFS(BDCORRECTIVAINF[BULÓN D],BDCORRECTIVAINF[[Nº CAMIÓN]:[Nº CAMIÓN]],$C21,BDCORRECTIVAINF[[Fecha entrada]:[Fecha entrada]],"&gt;=" &amp;$M$2,BDCORRECTIVAINF[[Fecha Fin]:[Fecha Fin]],"&lt;="&amp;$M$3)&amp;" uds "&amp;BDCORRECTIVAINF[[#Headers],[BULÓN D]]&amp;", ")</f>
        <v/>
      </c>
      <c r="AV21" s="467" t="str">
        <f>+IF(SUMIFS(BDCORRECTIVAINF[GEMELA D],BDCORRECTIVAINF[[Nº CAMIÓN]:[Nº CAMIÓN]],$C21,BDCORRECTIVAINF[[Fecha entrada]:[Fecha entrada]],"&gt;=" &amp;$M$2,BDCORRECTIVAINF[[Fecha Fin]:[Fecha Fin]],"&lt;="&amp;$M$3)=0,"",SUMIFS(BDCORRECTIVAINF[GEMELA D],BDCORRECTIVAINF[[Nº CAMIÓN]:[Nº CAMIÓN]],$C21,BDCORRECTIVAINF[[Fecha entrada]:[Fecha entrada]],"&gt;=" &amp;$M$2,BDCORRECTIVAINF[[Fecha Fin]:[Fecha Fin]],"&lt;="&amp;$M$3)&amp;" uds "&amp;BDCORRECTIVAINF[[#Headers],[GEMELA D]]&amp;", ")</f>
        <v/>
      </c>
      <c r="AW21" s="467" t="str">
        <f>+IF(SUMIFS(BDCORRECTIVAINF[BALLESTA ENTERA T],BDCORRECTIVAINF[[Nº CAMIÓN]:[Nº CAMIÓN]],$C21,BDCORRECTIVAINF[[Fecha entrada]:[Fecha entrada]],"&gt;=" &amp;$M$2,BDCORRECTIVAINF[[Fecha Fin]:[Fecha Fin]],"&lt;="&amp;$M$3)=0,"",SUMIFS(BDCORRECTIVAINF[BALLESTA ENTERA T],BDCORRECTIVAINF[[Nº CAMIÓN]:[Nº CAMIÓN]],$C21,BDCORRECTIVAINF[[Fecha entrada]:[Fecha entrada]],"&gt;=" &amp;$M$2,BDCORRECTIVAINF[[Fecha Fin]:[Fecha Fin]],"&lt;="&amp;$M$3)&amp;" uds "&amp;BDCORRECTIVAINF[[#Headers],[BALLESTA ENTERA T]]&amp;", ")</f>
        <v/>
      </c>
      <c r="AX21" s="467" t="str">
        <f>+IF(SUMIFS(BDCORRECTIVAINF[HOJA MAESTRA T],BDCORRECTIVAINF[[Nº CAMIÓN]:[Nº CAMIÓN]],$C21,BDCORRECTIVAINF[[Fecha entrada]:[Fecha entrada]],"&gt;=" &amp;$M$2,BDCORRECTIVAINF[[Fecha Fin]:[Fecha Fin]],"&lt;="&amp;$M$3)=0,"",SUMIFS(BDCORRECTIVAINF[HOJA MAESTRA T],BDCORRECTIVAINF[[Nº CAMIÓN]:[Nº CAMIÓN]],$C21,BDCORRECTIVAINF[[Fecha entrada]:[Fecha entrada]],"&gt;=" &amp;$M$2,BDCORRECTIVAINF[[Fecha Fin]:[Fecha Fin]],"&lt;="&amp;$M$3)&amp;" uds "&amp;BDCORRECTIVAINF[[#Headers],[HOJA MAESTRA T]]&amp;", ")</f>
        <v/>
      </c>
      <c r="AY21" s="467" t="str">
        <f>+IF(SUMIFS(BDCORRECTIVAINF[1ª HOJA T],BDCORRECTIVAINF[[Nº CAMIÓN]:[Nº CAMIÓN]],$C21,BDCORRECTIVAINF[[Fecha entrada]:[Fecha entrada]],"&gt;=" &amp;$M$2,BDCORRECTIVAINF[[Fecha Fin]:[Fecha Fin]],"&lt;="&amp;$M$3)=0,"",SUMIFS(BDCORRECTIVAINF[1ª HOJA T],BDCORRECTIVAINF[[Nº CAMIÓN]:[Nº CAMIÓN]],$C21,BDCORRECTIVAINF[[Fecha entrada]:[Fecha entrada]],"&gt;=" &amp;$M$2,BDCORRECTIVAINF[[Fecha Fin]:[Fecha Fin]],"&lt;="&amp;$M$3)&amp;" uds "&amp;BDCORRECTIVAINF[[#Headers],[1ª HOJA T]]&amp;", ")</f>
        <v/>
      </c>
      <c r="AZ21" s="467" t="str">
        <f>+IF(SUMIFS(BDCORRECTIVAINF[2ª HOJAS T],BDCORRECTIVAINF[[Nº CAMIÓN]:[Nº CAMIÓN]],$C21,BDCORRECTIVAINF[[Fecha entrada]:[Fecha entrada]],"&gt;=" &amp;$M$2,BDCORRECTIVAINF[[Fecha Fin]:[Fecha Fin]],"&lt;="&amp;$M$3)=0,"",SUMIFS(BDCORRECTIVAINF[2ª HOJAS T],BDCORRECTIVAINF[[Nº CAMIÓN]:[Nº CAMIÓN]],$C21,BDCORRECTIVAINF[[Fecha entrada]:[Fecha entrada]],"&gt;=" &amp;$M$2,BDCORRECTIVAINF[[Fecha Fin]:[Fecha Fin]],"&lt;="&amp;$M$3)&amp;" uds "&amp;BDCORRECTIVAINF[[#Headers],[2ª HOJAS T]]&amp;", ")</f>
        <v/>
      </c>
      <c r="BA21" s="467" t="str">
        <f>+IF(SUMIFS(BDCORRECTIVAINF[3ª HOJAS T],BDCORRECTIVAINF[[Nº CAMIÓN]:[Nº CAMIÓN]],$C21,BDCORRECTIVAINF[[Fecha entrada]:[Fecha entrada]],"&gt;=" &amp;$M$2,BDCORRECTIVAINF[[Fecha Fin]:[Fecha Fin]],"&lt;="&amp;$M$3)=0,"",SUMIFS(BDCORRECTIVAINF[3ª HOJAS T],BDCORRECTIVAINF[[Nº CAMIÓN]:[Nº CAMIÓN]],$C21,BDCORRECTIVAINF[[Fecha entrada]:[Fecha entrada]],"&gt;=" &amp;$M$2,BDCORRECTIVAINF[[Fecha Fin]:[Fecha Fin]],"&lt;="&amp;$M$3)&amp;" uds "&amp;BDCORRECTIVAINF[[#Headers],[3ª HOJAS T]]&amp;", ")</f>
        <v/>
      </c>
      <c r="BB21" s="467" t="str">
        <f>+IF(SUMIFS(BDCORRECTIVAINF[4ª HOJAS T],BDCORRECTIVAINF[[Nº CAMIÓN]:[Nº CAMIÓN]],$C21,BDCORRECTIVAINF[[Fecha entrada]:[Fecha entrada]],"&gt;=" &amp;$M$2,BDCORRECTIVAINF[[Fecha Fin]:[Fecha Fin]],"&lt;="&amp;$M$3)=0,"",SUMIFS(BDCORRECTIVAINF[4ª HOJAS T],BDCORRECTIVAINF[[Nº CAMIÓN]:[Nº CAMIÓN]],$C21,BDCORRECTIVAINF[[Fecha entrada]:[Fecha entrada]],"&gt;=" &amp;$M$2,BDCORRECTIVAINF[[Fecha Fin]:[Fecha Fin]],"&lt;="&amp;$M$3)&amp;" uds "&amp;BDCORRECTIVAINF[[#Headers],[4ª HOJAS T]]&amp;", ")</f>
        <v/>
      </c>
      <c r="BC21" s="467" t="str">
        <f>+IF(SUMIFS(BDCORRECTIVAINF[5ª HOJAS T],BDCORRECTIVAINF[[Nº CAMIÓN]:[Nº CAMIÓN]],$C21,BDCORRECTIVAINF[[Fecha entrada]:[Fecha entrada]],"&gt;=" &amp;$M$2,BDCORRECTIVAINF[[Fecha Fin]:[Fecha Fin]],"&lt;="&amp;$M$3)=0,"",SUMIFS(BDCORRECTIVAINF[5ª HOJAS T],BDCORRECTIVAINF[[Nº CAMIÓN]:[Nº CAMIÓN]],$C21,BDCORRECTIVAINF[[Fecha entrada]:[Fecha entrada]],"&gt;=" &amp;$M$2,BDCORRECTIVAINF[[Fecha Fin]:[Fecha Fin]],"&lt;="&amp;$M$3)&amp;" uds "&amp;BDCORRECTIVAINF[[#Headers],[5ª HOJAS T]]&amp;", ")</f>
        <v/>
      </c>
      <c r="BD21" s="467" t="str">
        <f>+IF(SUMIFS(BDCORRECTIVAINF[BRIDA T],BDCORRECTIVAINF[[Nº CAMIÓN]:[Nº CAMIÓN]],$C21,BDCORRECTIVAINF[[Fecha entrada]:[Fecha entrada]],"&gt;=" &amp;$M$2,BDCORRECTIVAINF[[Fecha Fin]:[Fecha Fin]],"&lt;="&amp;$M$3)=0,"",SUMIFS(BDCORRECTIVAINF[BRIDA T],BDCORRECTIVAINF[[Nº CAMIÓN]:[Nº CAMIÓN]],$C21,BDCORRECTIVAINF[[Fecha entrada]:[Fecha entrada]],"&gt;=" &amp;$M$2,BDCORRECTIVAINF[[Fecha Fin]:[Fecha Fin]],"&lt;="&amp;$M$3)&amp;" uds "&amp;BDCORRECTIVAINF[[#Headers],[BRIDA T]]&amp;", ")</f>
        <v/>
      </c>
      <c r="BE21" s="467" t="str">
        <f>+IF(SUMIFS(BDCORRECTIVAINF[BULÓN T],BDCORRECTIVAINF[[Nº CAMIÓN]:[Nº CAMIÓN]],$C21,BDCORRECTIVAINF[[Fecha entrada]:[Fecha entrada]],"&gt;=" &amp;$M$2,BDCORRECTIVAINF[[Fecha Fin]:[Fecha Fin]],"&lt;="&amp;$M$3)=0,"",SUMIFS(BDCORRECTIVAINF[BULÓN T],BDCORRECTIVAINF[[Nº CAMIÓN]:[Nº CAMIÓN]],$C21,BDCORRECTIVAINF[[Fecha entrada]:[Fecha entrada]],"&gt;=" &amp;$M$2,BDCORRECTIVAINF[[Fecha Fin]:[Fecha Fin]],"&lt;="&amp;$M$3)&amp;" uds "&amp;BDCORRECTIVAINF[[#Headers],[BULÓN T]]&amp;", ")</f>
        <v/>
      </c>
      <c r="BF21" s="467" t="str">
        <f>+IF(SUMIFS(BDCORRECTIVAINF[GEMELA T],BDCORRECTIVAINF[[Nº CAMIÓN]:[Nº CAMIÓN]],$C21,BDCORRECTIVAINF[[Fecha entrada]:[Fecha entrada]],"&gt;=" &amp;$M$2,BDCORRECTIVAINF[[Fecha Fin]:[Fecha Fin]],"&lt;="&amp;$M$3)=0,"",SUMIFS(BDCORRECTIVAINF[GEMELA T],BDCORRECTIVAINF[[Nº CAMIÓN]:[Nº CAMIÓN]],$C21,BDCORRECTIVAINF[[Fecha entrada]:[Fecha entrada]],"&gt;=" &amp;$M$2,BDCORRECTIVAINF[[Fecha Fin]:[Fecha Fin]],"&lt;="&amp;$M$3)&amp;" uds "&amp;BDCORRECTIVAINF[[#Headers],[GEMELA T]]&amp;", ")</f>
        <v/>
      </c>
      <c r="BG21" s="467" t="str">
        <f>+IF(SUMIFS(BDCORRECTIVAINF[CÁMARA 12R20],BDCORRECTIVAINF[[Nº CAMIÓN]:[Nº CAMIÓN]],$C21,BDCORRECTIVAINF[[Fecha entrada]:[Fecha entrada]],"&gt;=" &amp;$M$2,BDCORRECTIVAINF[[Fecha Fin]:[Fecha Fin]],"&lt;="&amp;$M$3)=0,"",SUMIFS(BDCORRECTIVAINF[CÁMARA 12R20],BDCORRECTIVAINF[[Nº CAMIÓN]:[Nº CAMIÓN]],$C21,BDCORRECTIVAINF[[Fecha entrada]:[Fecha entrada]],"&gt;=" &amp;$M$2,BDCORRECTIVAINF[[Fecha Fin]:[Fecha Fin]],"&lt;="&amp;$M$3)&amp;" uds "&amp;BDCORRECTIVAINF[[#Headers],[CÁMARA 12R20]]&amp;", ")</f>
        <v/>
      </c>
      <c r="BH21" s="467" t="str">
        <f>+IF(SUMIFS(BDCORRECTIVAINF[CÁMARA 12R24],BDCORRECTIVAINF[[Nº CAMIÓN]:[Nº CAMIÓN]],$C21,BDCORRECTIVAINF[[Fecha entrada]:[Fecha entrada]],"&gt;=" &amp;$M$2,BDCORRECTIVAINF[[Fecha Fin]:[Fecha Fin]],"&lt;="&amp;$M$3)=0,"",SUMIFS(BDCORRECTIVAINF[CÁMARA 12R24],BDCORRECTIVAINF[[Nº CAMIÓN]:[Nº CAMIÓN]],$C21,BDCORRECTIVAINF[[Fecha entrada]:[Fecha entrada]],"&gt;=" &amp;$M$2,BDCORRECTIVAINF[[Fecha Fin]:[Fecha Fin]],"&lt;="&amp;$M$3)&amp;" uds "&amp;BDCORRECTIVAINF[[#Headers],[CÁMARA 12R24]]&amp;", ")</f>
        <v/>
      </c>
      <c r="BI21" s="467" t="str">
        <f>+IF(SUMIFS(BDCORRECTIVAINF[NEUMÁTICO 12R20],BDCORRECTIVAINF[[Nº CAMIÓN]:[Nº CAMIÓN]],$C21,BDCORRECTIVAINF[[Fecha entrada]:[Fecha entrada]],"&gt;=" &amp;$M$2,BDCORRECTIVAINF[[Fecha Fin]:[Fecha Fin]],"&lt;="&amp;$M$3)=0,"",SUMIFS(BDCORRECTIVAINF[NEUMÁTICO 12R20],BDCORRECTIVAINF[[Nº CAMIÓN]:[Nº CAMIÓN]],$C21,BDCORRECTIVAINF[[Fecha entrada]:[Fecha entrada]],"&gt;=" &amp;$M$2,BDCORRECTIVAINF[[Fecha Fin]:[Fecha Fin]],"&lt;="&amp;$M$3)&amp;" uds "&amp;BDCORRECTIVAINF[[#Headers],[NEUMÁTICO 12R20]]&amp;", ")</f>
        <v/>
      </c>
      <c r="BJ21" s="467" t="str">
        <f>+IF(SUMIFS(BDCORRECTIVAINF[NEUMÁTICO 13/80 R22,5],BDCORRECTIVAINF[[Nº CAMIÓN]:[Nº CAMIÓN]],$C21,BDCORRECTIVAINF[[Fecha entrada]:[Fecha entrada]],"&gt;=" &amp;$M$2,BDCORRECTIVAINF[[Fecha Fin]:[Fecha Fin]],"&lt;="&amp;$M$3)=0,"",SUMIFS(BDCORRECTIVAINF[NEUMÁTICO 13/80 R22,5],BDCORRECTIVAINF[[Nº CAMIÓN]:[Nº CAMIÓN]],$C21,BDCORRECTIVAINF[[Fecha entrada]:[Fecha entrada]],"&gt;=" &amp;$M$2,BDCORRECTIVAINF[[Fecha Fin]:[Fecha Fin]],"&lt;="&amp;$M$3)&amp;" uds "&amp;BDCORRECTIVAINF[[#Headers],[NEUMÁTICO 13/80 R22,5]]&amp;", ")</f>
        <v/>
      </c>
      <c r="BK21" s="467" t="str">
        <f>+IF(SUMIFS(BDCORRECTIVAINF[[NEUMÁTICO 12R24 ]],BDCORRECTIVAINF[[Nº CAMIÓN]:[Nº CAMIÓN]],$C21,BDCORRECTIVAINF[[Fecha entrada]:[Fecha entrada]],"&gt;=" &amp;$M$2,BDCORRECTIVAINF[[Fecha Fin]:[Fecha Fin]],"&lt;="&amp;$M$3)=0,"",SUMIFS(BDCORRECTIVAINF[[NEUMÁTICO 12R24 ]],BDCORRECTIVAINF[[Nº CAMIÓN]:[Nº CAMIÓN]],$C21,BDCORRECTIVAINF[[Fecha entrada]:[Fecha entrada]],"&gt;=" &amp;$M$2,BDCORRECTIVAINF[[Fecha Fin]:[Fecha Fin]],"&lt;="&amp;$M$3)&amp;" uds "&amp;BDCORRECTIVAINF[[#Headers],[NEUMÁTICO 12R24 ]]&amp;", ")</f>
        <v/>
      </c>
      <c r="BL21" s="467" t="str">
        <f>+IF(SUMIFS(BDCORRECTIVAINF[NEUMÁTICO 295/80 R22,5],BDCORRECTIVAINF[[Nº CAMIÓN]:[Nº CAMIÓN]],$C21,BDCORRECTIVAINF[[Fecha entrada]:[Fecha entrada]],"&gt;=" &amp;$M$2,BDCORRECTIVAINF[[Fecha Fin]:[Fecha Fin]],"&lt;="&amp;$M$3)=0,"",SUMIFS(BDCORRECTIVAINF[NEUMÁTICO 295/80 R22,5],BDCORRECTIVAINF[[Nº CAMIÓN]:[Nº CAMIÓN]],$C21,BDCORRECTIVAINF[[Fecha entrada]:[Fecha entrada]],"&gt;=" &amp;$M$2,BDCORRECTIVAINF[[Fecha Fin]:[Fecha Fin]],"&lt;="&amp;$M$3)&amp;" uds "&amp;BDCORRECTIVAINF[[#Headers],[NEUMÁTICO 295/80 R22,5]]&amp;", ")</f>
        <v/>
      </c>
      <c r="BM21" s="467" t="str">
        <f>+IF(SUMIFS(BDCORRECTIVAINF[NEUMÁTICO 315/80R22.5],BDCORRECTIVAINF[[Nº CAMIÓN]:[Nº CAMIÓN]],$C21,BDCORRECTIVAINF[[Fecha entrada]:[Fecha entrada]],"&gt;=" &amp;$M$2,BDCORRECTIVAINF[[Fecha Fin]:[Fecha Fin]],"&lt;="&amp;$M$3)=0,"",SUMIFS(BDCORRECTIVAINF[NEUMÁTICO 315/80R22.5],BDCORRECTIVAINF[[Nº CAMIÓN]:[Nº CAMIÓN]],$C21,BDCORRECTIVAINF[[Fecha entrada]:[Fecha entrada]],"&gt;=" &amp;$M$2,BDCORRECTIVAINF[[Fecha Fin]:[Fecha Fin]],"&lt;="&amp;$M$3)&amp;" uds "&amp;BDCORRECTIVAINF[[#Headers],[NEUMÁTICO 315/80R22.5]]&amp;", ")</f>
        <v/>
      </c>
      <c r="BN21" s="467" t="str">
        <f>+IF(SUMIFS(BDCORRECTIVAINF[NEUMÁTICO 7.5R16 CON CAMARA  ],BDCORRECTIVAINF[[Nº CAMIÓN]:[Nº CAMIÓN]],$C21,BDCORRECTIVAINF[[Fecha entrada]:[Fecha entrada]],"&gt;=" &amp;$M$2,BDCORRECTIVAINF[[Fecha Fin]:[Fecha Fin]],"&lt;="&amp;$M$3)=0,"",SUMIFS(BDCORRECTIVAINF[NEUMÁTICO 7.5R16 CON CAMARA  ],BDCORRECTIVAINF[[Nº CAMIÓN]:[Nº CAMIÓN]],$C21,BDCORRECTIVAINF[[Fecha entrada]:[Fecha entrada]],"&gt;=" &amp;$M$2,BDCORRECTIVAINF[[Fecha Fin]:[Fecha Fin]],"&lt;="&amp;$M$3)&amp;" uds "&amp;BDCORRECTIVAINF[[#Headers],[NEUMÁTICO 7.5R16 CON CAMARA  ]]&amp;", ")</f>
        <v/>
      </c>
      <c r="BO21" s="467" t="str">
        <f>+IF(SUMIFS(BDCORRECTIVAINF[Parche],BDCORRECTIVAINF[[Nº CAMIÓN]:[Nº CAMIÓN]],$C21,BDCORRECTIVAINF[[Fecha entrada]:[Fecha entrada]],"&gt;=" &amp;$M$2,BDCORRECTIVAINF[[Fecha Fin]:[Fecha Fin]],"&lt;="&amp;$M$3)=0,"",SUMIFS(BDCORRECTIVAINF[Parche],BDCORRECTIVAINF[[Nº CAMIÓN]:[Nº CAMIÓN]],$C21,BDCORRECTIVAINF[[Fecha entrada]:[Fecha entrada]],"&gt;=" &amp;$M$2,BDCORRECTIVAINF[[Fecha Fin]:[Fecha Fin]],"&lt;="&amp;$M$3)&amp;" uds "&amp;BDCORRECTIVAINF[[#Headers],[Parche]]&amp;", ")</f>
        <v/>
      </c>
      <c r="BP21" s="467" t="str">
        <f>+IF(SUMIFS(BDCORRECTIVAINF[Pasta],BDCORRECTIVAINF[[Nº CAMIÓN]:[Nº CAMIÓN]],$C21,BDCORRECTIVAINF[[Fecha entrada]:[Fecha entrada]],"&gt;=" &amp;$M$2,BDCORRECTIVAINF[[Fecha Fin]:[Fecha Fin]],"&lt;="&amp;$M$3)=0,"",SUMIFS(BDCORRECTIVAINF[Pasta],BDCORRECTIVAINF[[Nº CAMIÓN]:[Nº CAMIÓN]],$C21,BDCORRECTIVAINF[[Fecha entrada]:[Fecha entrada]],"&gt;=" &amp;$M$2,BDCORRECTIVAINF[[Fecha Fin]:[Fecha Fin]],"&lt;="&amp;$M$3)&amp;" uds "&amp;BDCORRECTIVAINF[[#Headers],[Pasta]]&amp;", ")</f>
        <v/>
      </c>
      <c r="BQ21" s="467" t="str">
        <f>+IF(SUMIFS(BDCORRECTIVAINF[BATERIA 12V 100AH],BDCORRECTIVAINF[[Nº CAMIÓN]:[Nº CAMIÓN]],$C21,BDCORRECTIVAINF[[Fecha entrada]:[Fecha entrada]],"&gt;=" &amp;$M$2,BDCORRECTIVAINF[[Fecha Fin]:[Fecha Fin]],"&lt;="&amp;$M$3)=0,"",SUMIFS(BDCORRECTIVAINF[BATERIA 12V 100AH],BDCORRECTIVAINF[[Nº CAMIÓN]:[Nº CAMIÓN]],$C21,BDCORRECTIVAINF[[Fecha entrada]:[Fecha entrada]],"&gt;=" &amp;$M$2,BDCORRECTIVAINF[[Fecha Fin]:[Fecha Fin]],"&lt;="&amp;$M$3)&amp;" uds "&amp;BDCORRECTIVAINF[[#Headers],[BATERIA 12V 100AH]]&amp;", ")</f>
        <v/>
      </c>
      <c r="BR21" s="467" t="str">
        <f>+IF(SUMIFS(BDCORRECTIVAINF[BATERIA 12V 120AH],BDCORRECTIVAINF[[Nº CAMIÓN]:[Nº CAMIÓN]],$C21,BDCORRECTIVAINF[[Fecha entrada]:[Fecha entrada]],"&gt;=" &amp;$M$2,BDCORRECTIVAINF[[Fecha Fin]:[Fecha Fin]],"&lt;="&amp;$M$3)=0,"",SUMIFS(BDCORRECTIVAINF[BATERIA 12V 120AH],BDCORRECTIVAINF[[Nº CAMIÓN]:[Nº CAMIÓN]],$C21,BDCORRECTIVAINF[[Fecha entrada]:[Fecha entrada]],"&gt;=" &amp;$M$2,BDCORRECTIVAINF[[Fecha Fin]:[Fecha Fin]],"&lt;="&amp;$M$3)&amp;" uds "&amp;BDCORRECTIVAINF[[#Headers],[BATERIA 12V 120AH]]&amp;", ")</f>
        <v/>
      </c>
      <c r="BS21" s="467" t="str">
        <f>+IF(SUMIFS(BDCORRECTIVAINF[[BATERIA 12V 70AH ]],BDCORRECTIVAINF[[Nº CAMIÓN]:[Nº CAMIÓN]],$C21,BDCORRECTIVAINF[[Fecha entrada]:[Fecha entrada]],"&gt;=" &amp;$M$2,BDCORRECTIVAINF[[Fecha Fin]:[Fecha Fin]],"&lt;="&amp;$M$3)=0,"",SUMIFS(BDCORRECTIVAINF[[BATERIA 12V 70AH ]],BDCORRECTIVAINF[[Nº CAMIÓN]:[Nº CAMIÓN]],$C21,BDCORRECTIVAINF[[Fecha entrada]:[Fecha entrada]],"&gt;=" &amp;$M$2,BDCORRECTIVAINF[[Fecha Fin]:[Fecha Fin]],"&lt;="&amp;$M$3)&amp;" uds "&amp;BDCORRECTIVAINF[[#Headers],[BATERIA 12V 70AH ]]&amp;", ")</f>
        <v/>
      </c>
      <c r="BT21" s="467" t="str">
        <f>+IF(SUMIFS(BDCORRECTIVAINF[[BATERIA 12V 77AH ]],BDCORRECTIVAINF[[Nº CAMIÓN]:[Nº CAMIÓN]],$C21,BDCORRECTIVAINF[[Fecha entrada]:[Fecha entrada]],"&gt;=" &amp;$M$2,BDCORRECTIVAINF[[Fecha Fin]:[Fecha Fin]],"&lt;="&amp;$M$3)=0,"",SUMIFS(BDCORRECTIVAINF[[BATERIA 12V 77AH ]],BDCORRECTIVAINF[[Nº CAMIÓN]:[Nº CAMIÓN]],$C21,BDCORRECTIVAINF[[Fecha entrada]:[Fecha entrada]],"&gt;=" &amp;$M$2,BDCORRECTIVAINF[[Fecha Fin]:[Fecha Fin]],"&lt;="&amp;$M$3)&amp;" uds "&amp;BDCORRECTIVAINF[[#Headers],[BATERIA 12V 77AH ]]&amp;", ")</f>
        <v/>
      </c>
      <c r="BU21" s="467" t="str">
        <f>+IF(SUMIFS(BDCORRECTIVAINF[Manguera amarilla 60D],BDCORRECTIVAINF[[Nº CAMIÓN]:[Nº CAMIÓN]],$C21,BDCORRECTIVAINF[[Fecha entrada]:[Fecha entrada]],"&gt;=" &amp;$M$2,BDCORRECTIVAINF[[Fecha Fin]:[Fecha Fin]],"&lt;="&amp;$M$3)=0,"",SUMIFS(BDCORRECTIVAINF[Manguera amarilla 60D],BDCORRECTIVAINF[[Nº CAMIÓN]:[Nº CAMIÓN]],$C21,BDCORRECTIVAINF[[Fecha entrada]:[Fecha entrada]],"&gt;=" &amp;$M$2,BDCORRECTIVAINF[[Fecha Fin]:[Fecha Fin]],"&lt;="&amp;$M$3)&amp;" m "&amp;BDCORRECTIVAINF[[#Headers],[Manguera amarilla 60D]]&amp;", ")</f>
        <v/>
      </c>
      <c r="BV21" s="467" t="str">
        <f>+IF(SUMIFS(BDCORRECTIVAINF[Manguera amarilla 80D],BDCORRECTIVAINF[[Nº CAMIÓN]:[Nº CAMIÓN]],$C21,BDCORRECTIVAINF[[Fecha entrada]:[Fecha entrada]],"&gt;=" &amp;$M$2,BDCORRECTIVAINF[[Fecha Fin]:[Fecha Fin]],"&lt;="&amp;$M$3)=0,"",SUMIFS(BDCORRECTIVAINF[Manguera amarilla 80D],BDCORRECTIVAINF[[Nº CAMIÓN]:[Nº CAMIÓN]],$C21,BDCORRECTIVAINF[[Fecha entrada]:[Fecha entrada]],"&gt;=" &amp;$M$2,BDCORRECTIVAINF[[Fecha Fin]:[Fecha Fin]],"&lt;="&amp;$M$3)&amp;" m "&amp;BDCORRECTIVAINF[[#Headers],[Manguera amarilla 80D]]&amp;", ")</f>
        <v/>
      </c>
      <c r="BW21" s="467" t="str">
        <f>+IF(SUMIFS(BDCORRECTIVAINF[Manguera azul 60D],BDCORRECTIVAINF[[Nº CAMIÓN]:[Nº CAMIÓN]],$C21,BDCORRECTIVAINF[[Fecha entrada]:[Fecha entrada]],"&gt;=" &amp;$M$2,BDCORRECTIVAINF[[Fecha Fin]:[Fecha Fin]],"&lt;="&amp;$M$3)=0,"",SUMIFS(BDCORRECTIVAINF[Manguera azul 60D],BDCORRECTIVAINF[[Nº CAMIÓN]:[Nº CAMIÓN]],$C21,BDCORRECTIVAINF[[Fecha entrada]:[Fecha entrada]],"&gt;=" &amp;$M$2,BDCORRECTIVAINF[[Fecha Fin]:[Fecha Fin]],"&lt;="&amp;$M$3)&amp;" m "&amp;BDCORRECTIVAINF[[#Headers],[Manguera azul 60D]]&amp;", ")</f>
        <v/>
      </c>
      <c r="BX21" s="467" t="str">
        <f>+IF(SUMIFS(BDCORRECTIVAINF[Manguera azul 80D],BDCORRECTIVAINF[[Nº CAMIÓN]:[Nº CAMIÓN]],$C21,BDCORRECTIVAINF[[Fecha entrada]:[Fecha entrada]],"&gt;=" &amp;$M$2,BDCORRECTIVAINF[[Fecha Fin]:[Fecha Fin]],"&lt;="&amp;$M$3)=0,"",SUMIFS(BDCORRECTIVAINF[Manguera azul 80D],BDCORRECTIVAINF[[Nº CAMIÓN]:[Nº CAMIÓN]],$C21,BDCORRECTIVAINF[[Fecha entrada]:[Fecha entrada]],"&gt;=" &amp;$M$2,BDCORRECTIVAINF[[Fecha Fin]:[Fecha Fin]],"&lt;="&amp;$M$3)&amp;" m "&amp;BDCORRECTIVAINF[[#Headers],[Manguera azul 80D]]&amp;", ")</f>
        <v/>
      </c>
      <c r="BY21" s="467" t="str">
        <f>+IF(SUMIFS(BDCORRECTIVAINF[Bomba Embrague],BDCORRECTIVAINF[[Nº CAMIÓN]:[Nº CAMIÓN]],$C21,BDCORRECTIVAINF[[Fecha entrada]:[Fecha entrada]],"&gt;=" &amp;$M$2,BDCORRECTIVAINF[[Fecha Fin]:[Fecha Fin]],"&lt;="&amp;$M$3)=0,"",SUMIFS(BDCORRECTIVAINF[Bomba Embrague],BDCORRECTIVAINF[[Nº CAMIÓN]:[Nº CAMIÓN]],$C21,BDCORRECTIVAINF[[Fecha entrada]:[Fecha entrada]],"&gt;=" &amp;$M$2,BDCORRECTIVAINF[[Fecha Fin]:[Fecha Fin]],"&lt;="&amp;$M$3)&amp;" uds "&amp;BDCORRECTIVAINF[[#Headers],[Bomba Embrague]]&amp;", ")</f>
        <v/>
      </c>
      <c r="BZ21" s="467" t="str">
        <f>+IF(SUMIFS(BDCORRECTIVAINF[Compresor],BDCORRECTIVAINF[[Nº CAMIÓN]:[Nº CAMIÓN]],$C21,BDCORRECTIVAINF[[Fecha entrada]:[Fecha entrada]],"&gt;=" &amp;$M$2,BDCORRECTIVAINF[[Fecha Fin]:[Fecha Fin]],"&lt;="&amp;$M$3)=0,"",SUMIFS(BDCORRECTIVAINF[Compresor],BDCORRECTIVAINF[[Nº CAMIÓN]:[Nº CAMIÓN]],$C21,BDCORRECTIVAINF[[Fecha entrada]:[Fecha entrada]],"&gt;=" &amp;$M$2,BDCORRECTIVAINF[[Fecha Fin]:[Fecha Fin]],"&lt;="&amp;$M$3)&amp;" uds "&amp;BDCORRECTIVAINF[[#Headers],[Compresor]]&amp;", ")</f>
        <v/>
      </c>
      <c r="CA21" s="467" t="str">
        <f>+IF(SUMIFS(BDCORRECTIVAINF[Disco Embrague],BDCORRECTIVAINF[[Nº CAMIÓN]:[Nº CAMIÓN]],$C21,BDCORRECTIVAINF[[Fecha entrada]:[Fecha entrada]],"&gt;=" &amp;$M$2,BDCORRECTIVAINF[[Fecha Fin]:[Fecha Fin]],"&lt;="&amp;$M$3)=0,"",SUMIFS(BDCORRECTIVAINF[Disco Embrague],BDCORRECTIVAINF[[Nº CAMIÓN]:[Nº CAMIÓN]],$C21,BDCORRECTIVAINF[[Fecha entrada]:[Fecha entrada]],"&gt;=" &amp;$M$2,BDCORRECTIVAINF[[Fecha Fin]:[Fecha Fin]],"&lt;="&amp;$M$3)&amp;" uds "&amp;BDCORRECTIVAINF[[#Headers],[Disco Embrague]]&amp;", ")</f>
        <v/>
      </c>
      <c r="CB21" s="467" t="str">
        <f>+IF(SUMIFS(BDCORRECTIVAINF[Empalme],BDCORRECTIVAINF[[Nº CAMIÓN]:[Nº CAMIÓN]],$C21,BDCORRECTIVAINF[[Fecha entrada]:[Fecha entrada]],"&gt;=" &amp;$M$2,BDCORRECTIVAINF[[Fecha Fin]:[Fecha Fin]],"&lt;="&amp;$M$3)=0,"",SUMIFS(BDCORRECTIVAINF[Empalme],BDCORRECTIVAINF[[Nº CAMIÓN]:[Nº CAMIÓN]],$C21,BDCORRECTIVAINF[[Fecha entrada]:[Fecha entrada]],"&gt;=" &amp;$M$2,BDCORRECTIVAINF[[Fecha Fin]:[Fecha Fin]],"&lt;="&amp;$M$3)&amp;" uds "&amp;BDCORRECTIVAINF[[#Headers],[Empalme]]&amp;", ")</f>
        <v/>
      </c>
      <c r="CC21" s="467" t="str">
        <f>+IF(SUMIFS(BDCORRECTIVAINF[Filtro Secador],BDCORRECTIVAINF[[Nº CAMIÓN]:[Nº CAMIÓN]],$C21,BDCORRECTIVAINF[[Fecha entrada]:[Fecha entrada]],"&gt;=" &amp;$M$2,BDCORRECTIVAINF[[Fecha Fin]:[Fecha Fin]],"&lt;="&amp;$M$3)=0,"",SUMIFS(BDCORRECTIVAINF[Filtro Secador],BDCORRECTIVAINF[[Nº CAMIÓN]:[Nº CAMIÓN]],$C21,BDCORRECTIVAINF[[Fecha entrada]:[Fecha entrada]],"&gt;=" &amp;$M$2,BDCORRECTIVAINF[[Fecha Fin]:[Fecha Fin]],"&lt;="&amp;$M$3)&amp;" uds "&amp;BDCORRECTIVAINF[[#Headers],[Filtro Secador]]&amp;", ")</f>
        <v/>
      </c>
      <c r="CD21" s="467" t="str">
        <f>+IF(SUMIFS(BDCORRECTIVAINF[Pulmon Freno],BDCORRECTIVAINF[[Nº CAMIÓN]:[Nº CAMIÓN]],$C21,BDCORRECTIVAINF[[Fecha entrada]:[Fecha entrada]],"&gt;=" &amp;$M$2,BDCORRECTIVAINF[[Fecha Fin]:[Fecha Fin]],"&lt;="&amp;$M$3)=0,"",SUMIFS(BDCORRECTIVAINF[Pulmon Freno],BDCORRECTIVAINF[[Nº CAMIÓN]:[Nº CAMIÓN]],$C21,BDCORRECTIVAINF[[Fecha entrada]:[Fecha entrada]],"&gt;=" &amp;$M$2,BDCORRECTIVAINF[[Fecha Fin]:[Fecha Fin]],"&lt;="&amp;$M$3)&amp;" uds "&amp;BDCORRECTIVAINF[[#Headers],[Pulmon Freno]]&amp;", ")</f>
        <v/>
      </c>
      <c r="CE21" s="467" t="str">
        <f>+IF(SUMIFS(BDCORRECTIVAINF[Servoembrague],BDCORRECTIVAINF[[Nº CAMIÓN]:[Nº CAMIÓN]],$C21,BDCORRECTIVAINF[[Fecha entrada]:[Fecha entrada]],"&gt;=" &amp;$M$2,BDCORRECTIVAINF[[Fecha Fin]:[Fecha Fin]],"&lt;="&amp;$M$3)=0,"",SUMIFS(BDCORRECTIVAINF[Servoembrague],BDCORRECTIVAINF[[Nº CAMIÓN]:[Nº CAMIÓN]],$C21,BDCORRECTIVAINF[[Fecha entrada]:[Fecha entrada]],"&gt;=" &amp;$M$2,BDCORRECTIVAINF[[Fecha Fin]:[Fecha Fin]],"&lt;="&amp;$M$3)&amp;" uds "&amp;BDCORRECTIVAINF[[#Headers],[Servoembrague]]&amp;", ")</f>
        <v/>
      </c>
      <c r="CF21" s="467" t="str">
        <f>+IF(SUMIFS(BDCORRECTIVAINF[Tubo Hidraulico],BDCORRECTIVAINF[[Nº CAMIÓN]:[Nº CAMIÓN]],$C21,BDCORRECTIVAINF[[Fecha entrada]:[Fecha entrada]],"&gt;=" &amp;$M$2,BDCORRECTIVAINF[[Fecha Fin]:[Fecha Fin]],"&lt;="&amp;$M$3)=0,"",SUMIFS(BDCORRECTIVAINF[Tubo Hidraulico],BDCORRECTIVAINF[[Nº CAMIÓN]:[Nº CAMIÓN]],$C21,BDCORRECTIVAINF[[Fecha entrada]:[Fecha entrada]],"&gt;=" &amp;$M$2,BDCORRECTIVAINF[[Fecha Fin]:[Fecha Fin]],"&lt;="&amp;$M$3)&amp;" uds "&amp;BDCORRECTIVAINF[[#Headers],[Tubo Hidraulico]]&amp;", ")</f>
        <v/>
      </c>
      <c r="CG21" s="467" t="str">
        <f>+IF(SUMIFS(BDCORRECTIVAINF[Valvula 4 vias],BDCORRECTIVAINF[[Nº CAMIÓN]:[Nº CAMIÓN]],$C21,BDCORRECTIVAINF[[Fecha entrada]:[Fecha entrada]],"&gt;=" &amp;$M$2,BDCORRECTIVAINF[[Fecha Fin]:[Fecha Fin]],"&lt;="&amp;$M$3)=0,"",SUMIFS(BDCORRECTIVAINF[Valvula 4 vias],BDCORRECTIVAINF[[Nº CAMIÓN]:[Nº CAMIÓN]],$C21,BDCORRECTIVAINF[[Fecha entrada]:[Fecha entrada]],"&gt;=" &amp;$M$2,BDCORRECTIVAINF[[Fecha Fin]:[Fecha Fin]],"&lt;="&amp;$M$3)&amp;" uds "&amp;BDCORRECTIVAINF[[#Headers],[Valvula 4 vias]]&amp;", ")</f>
        <v/>
      </c>
      <c r="CH21" s="467" t="str">
        <f>+IF(SUMIFS(BDCORRECTIVAINF[Valvula Freno],BDCORRECTIVAINF[[Nº CAMIÓN]:[Nº CAMIÓN]],$C21,BDCORRECTIVAINF[[Fecha entrada]:[Fecha entrada]],"&gt;=" &amp;$M$2,BDCORRECTIVAINF[[Fecha Fin]:[Fecha Fin]],"&lt;="&amp;$M$3)=0,"",SUMIFS(BDCORRECTIVAINF[Valvula Freno],BDCORRECTIVAINF[[Nº CAMIÓN]:[Nº CAMIÓN]],$C21,BDCORRECTIVAINF[[Fecha entrada]:[Fecha entrada]],"&gt;=" &amp;$M$2,BDCORRECTIVAINF[[Fecha Fin]:[Fecha Fin]],"&lt;="&amp;$M$3)&amp;" uds "&amp;BDCORRECTIVAINF[[#Headers],[Valvula Freno]]&amp;", ")</f>
        <v xml:space="preserve">1 uds Valvula Freno, </v>
      </c>
      <c r="CI21" s="467" t="str">
        <f>+IF(SUMIFS(BDCORRECTIVAINF[Valvula Secadora],BDCORRECTIVAINF[[Nº CAMIÓN]:[Nº CAMIÓN]],$C21,BDCORRECTIVAINF[[Fecha entrada]:[Fecha entrada]],"&gt;=" &amp;$M$2,BDCORRECTIVAINF[[Fecha Fin]:[Fecha Fin]],"&lt;="&amp;$M$3)=0,"",SUMIFS(BDCORRECTIVAINF[Valvula Secadora],BDCORRECTIVAINF[[Nº CAMIÓN]:[Nº CAMIÓN]],$C21,BDCORRECTIVAINF[[Fecha entrada]:[Fecha entrada]],"&gt;=" &amp;$M$2,BDCORRECTIVAINF[[Fecha Fin]:[Fecha Fin]],"&lt;="&amp;$M$3)&amp;" uds "&amp;BDCORRECTIVAINF[[#Headers],[Valvula Secadora]]&amp;", ")</f>
        <v/>
      </c>
      <c r="CJ21" s="467" t="str">
        <f>+IF(SUMIFS(BDCORRECTIVAINF[Correas],BDCORRECTIVAINF[[Nº CAMIÓN]:[Nº CAMIÓN]],$C21,BDCORRECTIVAINF[[Fecha entrada]:[Fecha entrada]],"&gt;=" &amp;$M$2,BDCORRECTIVAINF[[Fecha Fin]:[Fecha Fin]],"&lt;="&amp;$M$3)=0,"",SUMIFS(BDCORRECTIVAINF[Correas],BDCORRECTIVAINF[[Nº CAMIÓN]:[Nº CAMIÓN]],$C21,BDCORRECTIVAINF[[Fecha entrada]:[Fecha entrada]],"&gt;=" &amp;$M$2,BDCORRECTIVAINF[[Fecha Fin]:[Fecha Fin]],"&lt;="&amp;$M$3)&amp;" uds "&amp;BDCORRECTIVAINF[[#Headers],[Correas]]&amp;", ")</f>
        <v/>
      </c>
    </row>
    <row r="22" spans="1:88" ht="73.900000000000006" customHeight="1" thickBot="1" x14ac:dyDescent="0.25">
      <c r="A22" s="572"/>
      <c r="B22" s="221" t="s">
        <v>605</v>
      </c>
      <c r="C22" s="227" t="s">
        <v>142</v>
      </c>
      <c r="D22" s="41" t="s">
        <v>278</v>
      </c>
      <c r="E22" s="290">
        <f>+SUMIFS(BDCORRECTIVA[Chasis],BDCORRECTIVA[[Nº CAMIÓN]:[Nº CAMIÓN]],$C22,BDCORRECTIVA[[Fecha entrada]:[Fecha entrada]],"&gt;=" &amp;$M$2,BDCORRECTIVA[[Fecha Fin]:[Fecha Fin]],"&lt;="&amp;$M$3)</f>
        <v>0</v>
      </c>
      <c r="F22" s="290">
        <f>+SUMIFS(BDCORRECTIVA[Carrocería],BDCORRECTIVA[[Nº CAMIÓN]:[Nº CAMIÓN]],$C22,BDCORRECTIVA[[Fecha entrada]:[Fecha entrada]],"&gt;=" &amp;$M$2,BDCORRECTIVA[[Fecha Fin]:[Fecha Fin]],"&lt;="&amp;$M$3)</f>
        <v>0</v>
      </c>
      <c r="G22" s="290">
        <f>+SUMIFS(BDCORRECTIVA[Ruedas],BDCORRECTIVA[[Nº CAMIÓN]:[Nº CAMIÓN]],$C22,BDCORRECTIVA[[Fecha entrada]:[Fecha entrada]],"&gt;=" &amp;$M$2,BDCORRECTIVA[[Fecha Fin]:[Fecha Fin]],"&lt;="&amp;$M$3)</f>
        <v>0</v>
      </c>
      <c r="H22" s="290">
        <f>+SUMIFS(BDCORRECTIVA[Mecanica],BDCORRECTIVA[[Nº CAMIÓN]:[Nº CAMIÓN]],$C22,BDCORRECTIVA[[Fecha entrada]:[Fecha entrada]],"&gt;=" &amp;$M$2,BDCORRECTIVA[[Fecha Fin]:[Fecha Fin]],"&lt;="&amp;$M$3)</f>
        <v>0</v>
      </c>
      <c r="I22" s="290">
        <f>+SUMIFS(BDCORRECTIVA[Elec, vehiculos],BDCORRECTIVA[[Nº CAMIÓN]:[Nº CAMIÓN]],$C22,BDCORRECTIVA[[Fecha entrada]:[Fecha entrada]],"&gt;=" &amp;$M$2,BDCORRECTIVA[[Fecha Fin]:[Fecha Fin]],"&lt;="&amp;$M$3)</f>
        <v>0</v>
      </c>
      <c r="J22" s="290">
        <f t="shared" si="1"/>
        <v>0</v>
      </c>
      <c r="K22" s="290" t="str">
        <f>+IF(COUNTIFS(BDCORRECTIVA[Tall/Rep],AUSERD,BDCORRECTIVA[Nº CAMIÓN],$C22,BDCORRECTIVA[[Fecha entrada]:[Fecha entrada]],"&gt;=" &amp;$M$2,BDCORRECTIVA[[Fecha Fin]:[Fecha Fin]],"&lt;="&amp;$M$3)=0,"",COUNTIFS(BDCORRECTIVA[Tall/Rep],AUSERD,BDCORRECTIVA[Nº CAMIÓN],$C22,BDCORRECTIVA[[Fecha entrada]:[Fecha entrada]],"&gt;=" &amp;$M$2,BDCORRECTIVA[[Fecha Fin]:[Fecha Fin]],"&lt;="&amp;$M$3)&amp;" "&amp;AUSERD&amp;", ")&amp;IF(COUNTIFS(BDCORRECTIVA[Tall/Rep],AAIUN,BDCORRECTIVA[Nº CAMIÓN],$C22,BDCORRECTIVA[[Fecha entrada]:[Fecha entrada]],"&gt;=" &amp;$M$2,BDCORRECTIVA[[Fecha Fin]:[Fecha Fin]],"&lt;="&amp;$M$3)=0,"",COUNTIFS(BDCORRECTIVA[Tall/Rep],AAIUN,BDCORRECTIVA[Nº CAMIÓN],$C22,BDCORRECTIVA[[Fecha entrada]:[Fecha entrada]],"&gt;=" &amp;$M$2,BDCORRECTIVA[[Fecha Fin]:[Fecha Fin]],"&lt;="&amp;$M$3)&amp;" "&amp;AAIUN&amp;", ")&amp;IF(COUNTIFS(BDCORRECTIVA[Tall/Rep],BOUJDUR,BDCORRECTIVA[Nº CAMIÓN],$C22,BDCORRECTIVA[[Fecha entrada]:[Fecha entrada]],"&gt;=" &amp;$M$2,BDCORRECTIVA[[Fecha Fin]:[Fecha Fin]],"&lt;="&amp;$M$3)=0,"",COUNTIFS(BDCORRECTIVA[Tall/Rep],BOUJDUR,BDCORRECTIVA[Nº CAMIÓN],$C22,BDCORRECTIVA[[Fecha entrada]:[Fecha entrada]],"&gt;=" &amp;$M$2,BDCORRECTIVA[[Fecha Fin]:[Fecha Fin]],"&lt;="&amp;$M$3)&amp;" "&amp;BOUJDUR&amp;", ")&amp;IF(COUNTIFS(BDCORRECTIVA[Tall/Rep],ATC,BDCORRECTIVA[Nº CAMIÓN],$C22,BDCORRECTIVA[[Fecha entrada]:[Fecha entrada]],"&gt;=" &amp;$M$2,BDCORRECTIVA[[Fecha Fin]:[Fecha Fin]],"&lt;="&amp;$M$3)=0,"",COUNTIFS(BDCORRECTIVA[Tall/Rep],ATC,BDCORRECTIVA[Nº CAMIÓN],$C22,BDCORRECTIVA[[Fecha entrada]:[Fecha entrada]],"&gt;=" &amp;$M$2,BDCORRECTIVA[[Fecha Fin]:[Fecha Fin]],"&lt;="&amp;$M$3)&amp;" "&amp;ATC&amp;", ")&amp;IF(COUNTIFS(BDCORRECTIVA[Tall/Rep],SMARA,BDCORRECTIVA[Nº CAMIÓN],$C22,BDCORRECTIVA[[Fecha entrada]:[Fecha entrada]],"&gt;=" &amp;$M$2,BDCORRECTIVA[[Fecha Fin]:[Fecha Fin]],"&lt;="&amp;$M$3)=0,"",COUNTIFS(BDCORRECTIVA[Tall/Rep],SMARA,BDCORRECTIVA[Nº CAMIÓN],$C22,BDCORRECTIVA[[Fecha entrada]:[Fecha entrada]],"&gt;=" &amp;$M$2,BDCORRECTIVA[[Fecha Fin]:[Fecha Fin]],"&lt;="&amp;$M$3)&amp;" "&amp;SMARA&amp;", ")&amp;IF(COUNTIFS(BDCORRECTIVA[Tall/Rep],DAJLA,BDCORRECTIVA[Nº CAMIÓN],$C22,BDCORRECTIVA[[Fecha entrada]:[Fecha entrada]],"&gt;=" &amp;$M$2,BDCORRECTIVA[[Fecha Fin]:[Fecha Fin]],"&lt;="&amp;$M$3)=0,"",COUNTIFS(BDCORRECTIVA[Tall/Rep],DAJLA,BDCORRECTIVA[Nº CAMIÓN],$C22,BDCORRECTIVA[[Fecha entrada]:[Fecha entrada]],"&gt;=" &amp;$M$2,BDCORRECTIVA[[Fecha Fin]:[Fecha Fin]],"&lt;="&amp;$M$3)&amp;" "&amp;DAJLA&amp;", ")&amp;IF(COUNTIFS(BDCORRECTIVA[Tall/Rep],TRANSPORT,BDCORRECTIVA[Nº CAMIÓN],$C22,BDCORRECTIVA[[Fecha entrada]:[Fecha entrada]],"&gt;=" &amp;$M$2,BDCORRECTIVA[[Fecha Fin]:[Fecha Fin]],"&lt;="&amp;$M$3)=0,"",COUNTIFS(BDCORRECTIVA[Tall/Rep],TRANSPORT,BDCORRECTIVA[Nº CAMIÓN],$C22,BDCORRECTIVA[[Fecha entrada]:[Fecha entrada]],"&gt;=" &amp;$M$2,BDCORRECTIVA[[Fecha Fin]:[Fecha Fin]],"&lt;="&amp;$M$3)&amp;" "&amp;TRANSPORT&amp;", ")</f>
        <v/>
      </c>
      <c r="L22" s="517" t="str">
        <f t="shared" si="0"/>
        <v/>
      </c>
      <c r="M22" s="472" t="str">
        <f>+IF(SUMIFS(BDCORRECTIVAINF[Coste TOTAL],BDCORRECTIVAINF[[Nº CAMIÓN]:[Nº CAMIÓN]],$C22,BDCORRECTIVAINF[[Fecha entrada]:[Fecha entrada]],"&gt;=" &amp;$M$2,BDCORRECTIVAINF[[Fecha Fin]:[Fecha Fin]],"&lt;="&amp;$M$3)=0,"",SUMIFS(BDCORRECTIVAINF[Coste TOTAL],BDCORRECTIVAINF[[Nº CAMIÓN]:[Nº CAMIÓN]],$C22,BDCORRECTIVAINF[[Fecha entrada]:[Fecha entrada]],"&gt;=" &amp;$M$2,BDCORRECTIVAINF[[Fecha Fin]:[Fecha Fin]],"&lt;="&amp;$M$3))</f>
        <v/>
      </c>
      <c r="N22" s="293"/>
      <c r="P22" s="49"/>
      <c r="Q22" s="44"/>
      <c r="R22" s="25"/>
      <c r="W22" s="44"/>
      <c r="AF22" s="467" t="str">
        <f>+IF(SUMIFS(BDCORRECTIVAINF[Amortiguador],BDCORRECTIVAINF[[Nº CAMIÓN]:[Nº CAMIÓN]],$C22,BDCORRECTIVAINF[[Fecha entrada]:[Fecha entrada]],"&gt;=" &amp;$M$2,BDCORRECTIVAINF[[Fecha Fin]:[Fecha Fin]],"&lt;="&amp;$M$3)=0,"",SUMIFS(BDCORRECTIVAINF[Amortiguador],BDCORRECTIVAINF[[Nº CAMIÓN]:[Nº CAMIÓN]],$C22,BDCORRECTIVAINF[[Fecha entrada]:[Fecha entrada]],"&gt;=" &amp;$M$2,BDCORRECTIVAINF[[Fecha Fin]:[Fecha Fin]],"&lt;="&amp;$M$3)&amp;" uds "&amp;BDCORRECTIVAINF[[#Headers],[Amortiguador]]&amp;", ")</f>
        <v/>
      </c>
      <c r="AG22" s="467" t="str">
        <f>+IF(SUMIFS(BDCORRECTIVAINF[Cables palanca],BDCORRECTIVAINF[[Nº CAMIÓN]:[Nº CAMIÓN]],$C22,BDCORRECTIVAINF[[Fecha entrada]:[Fecha entrada]],"&gt;=" &amp;$M$2,BDCORRECTIVAINF[[Fecha Fin]:[Fecha Fin]],"&lt;="&amp;$M$3)=0,"",SUMIFS(BDCORRECTIVAINF[Cables palanca],BDCORRECTIVAINF[[Nº CAMIÓN]:[Nº CAMIÓN]],$C22,BDCORRECTIVAINF[[Fecha entrada]:[Fecha entrada]],"&gt;=" &amp;$M$2,BDCORRECTIVAINF[[Fecha Fin]:[Fecha Fin]],"&lt;="&amp;$M$3)&amp;" uds "&amp;BDCORRECTIVAINF[[#Headers],[Cables palanca]]&amp;", ")</f>
        <v/>
      </c>
      <c r="AH22" s="467" t="str">
        <f>+IF(SUMIFS(BDCORRECTIVAINF[Casquillos],BDCORRECTIVAINF[[Nº CAMIÓN]:[Nº CAMIÓN]],$C22,BDCORRECTIVAINF[[Fecha entrada]:[Fecha entrada]],"&gt;=" &amp;$M$2,BDCORRECTIVAINF[[Fecha Fin]:[Fecha Fin]],"&lt;="&amp;$M$3)=0,"",SUMIFS(BDCORRECTIVAINF[Casquillos],BDCORRECTIVAINF[[Nº CAMIÓN]:[Nº CAMIÓN]],$C22,BDCORRECTIVAINF[[Fecha entrada]:[Fecha entrada]],"&gt;=" &amp;$M$2,BDCORRECTIVAINF[[Fecha Fin]:[Fecha Fin]],"&lt;="&amp;$M$3)&amp;" uds "&amp;BDCORRECTIVAINF[[#Headers],[Casquillos]]&amp;", ")</f>
        <v/>
      </c>
      <c r="AI22" s="467" t="str">
        <f>+IF(SUMIFS(BDCORRECTIVAINF[Esparragos],BDCORRECTIVAINF[[Nº CAMIÓN]:[Nº CAMIÓN]],$C22,BDCORRECTIVAINF[[Fecha entrada]:[Fecha entrada]],"&gt;=" &amp;$M$2,BDCORRECTIVAINF[[Fecha Fin]:[Fecha Fin]],"&lt;="&amp;$M$3)=0,"",SUMIFS(BDCORRECTIVAINF[Esparragos],BDCORRECTIVAINF[[Nº CAMIÓN]:[Nº CAMIÓN]],$C22,BDCORRECTIVAINF[[Fecha entrada]:[Fecha entrada]],"&gt;=" &amp;$M$2,BDCORRECTIVAINF[[Fecha Fin]:[Fecha Fin]],"&lt;="&amp;$M$3)&amp;" uds "&amp;BDCORRECTIVAINF[[#Headers],[Esparragos]]&amp;", ")</f>
        <v/>
      </c>
      <c r="AJ22" s="467" t="str">
        <f>+IF(SUMIFS(BDCORRECTIVAINF[Neceser palanca],BDCORRECTIVAINF[[Nº CAMIÓN]:[Nº CAMIÓN]],$C22,BDCORRECTIVAINF[[Fecha entrada]:[Fecha entrada]],"&gt;=" &amp;$M$2,BDCORRECTIVAINF[[Fecha Fin]:[Fecha Fin]],"&lt;="&amp;$M$3)=0,"",SUMIFS(BDCORRECTIVAINF[Neceser palanca],BDCORRECTIVAINF[[Nº CAMIÓN]:[Nº CAMIÓN]],$C22,BDCORRECTIVAINF[[Fecha entrada]:[Fecha entrada]],"&gt;=" &amp;$M$2,BDCORRECTIVAINF[[Fecha Fin]:[Fecha Fin]],"&lt;="&amp;$M$3)&amp;" uds "&amp;BDCORRECTIVAINF[[#Headers],[Neceser palanca]]&amp;", ")</f>
        <v/>
      </c>
      <c r="AK22" s="467" t="str">
        <f>+IF(SUMIFS(BDCORRECTIVAINF[Palanca],BDCORRECTIVAINF[[Nº CAMIÓN]:[Nº CAMIÓN]],$C22,BDCORRECTIVAINF[[Fecha entrada]:[Fecha entrada]],"&gt;=" &amp;$M$2,BDCORRECTIVAINF[[Fecha Fin]:[Fecha Fin]],"&lt;="&amp;$M$3)=0,"",SUMIFS(BDCORRECTIVAINF[Palanca],BDCORRECTIVAINF[[Nº CAMIÓN]:[Nº CAMIÓN]],$C22,BDCORRECTIVAINF[[Fecha entrada]:[Fecha entrada]],"&gt;=" &amp;$M$2,BDCORRECTIVAINF[[Fecha Fin]:[Fecha Fin]],"&lt;="&amp;$M$3)&amp;" uds "&amp;BDCORRECTIVAINF[[#Headers],[Palanca]]&amp;", ")</f>
        <v/>
      </c>
      <c r="AL22" s="467" t="str">
        <f>+IF(SUMIFS(BDCORRECTIVAINF[Travesaño],BDCORRECTIVAINF[[Nº CAMIÓN]:[Nº CAMIÓN]],$C22,BDCORRECTIVAINF[[Fecha entrada]:[Fecha entrada]],"&gt;=" &amp;$M$2,BDCORRECTIVAINF[[Fecha Fin]:[Fecha Fin]],"&lt;="&amp;$M$3)=0,"",SUMIFS(BDCORRECTIVAINF[Travesaño],BDCORRECTIVAINF[[Nº CAMIÓN]:[Nº CAMIÓN]],$C22,BDCORRECTIVAINF[[Fecha entrada]:[Fecha entrada]],"&gt;=" &amp;$M$2,BDCORRECTIVAINF[[Fecha Fin]:[Fecha Fin]],"&lt;="&amp;$M$3)&amp;" uds "&amp;BDCORRECTIVAINF[[#Headers],[Travesaño]]&amp;", ")</f>
        <v/>
      </c>
      <c r="AM22" s="467" t="str">
        <f>+IF(SUMIFS(BDCORRECTIVAINF[BALLESTA ENTERA D],BDCORRECTIVAINF[[Nº CAMIÓN]:[Nº CAMIÓN]],$C22,BDCORRECTIVAINF[[Fecha entrada]:[Fecha entrada]],"&gt;=" &amp;$M$2,BDCORRECTIVAINF[[Fecha Fin]:[Fecha Fin]],"&lt;="&amp;$M$3)=0,"",SUMIFS(BDCORRECTIVAINF[BALLESTA ENTERA D],BDCORRECTIVAINF[[Nº CAMIÓN]:[Nº CAMIÓN]],$C22,BDCORRECTIVAINF[[Fecha entrada]:[Fecha entrada]],"&gt;=" &amp;$M$2,BDCORRECTIVAINF[[Fecha Fin]:[Fecha Fin]],"&lt;="&amp;$M$3)&amp;" uds "&amp;BDCORRECTIVAINF[[#Headers],[BALLESTA ENTERA D]]&amp;", ")</f>
        <v/>
      </c>
      <c r="AN22" s="467" t="str">
        <f>+IF(SUMIFS(BDCORRECTIVAINF[HOJA MAESTRA D],BDCORRECTIVAINF[[Nº CAMIÓN]:[Nº CAMIÓN]],$C22,BDCORRECTIVAINF[[Fecha entrada]:[Fecha entrada]],"&gt;=" &amp;$M$2,BDCORRECTIVAINF[[Fecha Fin]:[Fecha Fin]],"&lt;="&amp;$M$3)=0,"",SUMIFS(BDCORRECTIVAINF[HOJA MAESTRA D],BDCORRECTIVAINF[[Nº CAMIÓN]:[Nº CAMIÓN]],$C22,BDCORRECTIVAINF[[Fecha entrada]:[Fecha entrada]],"&gt;=" &amp;$M$2,BDCORRECTIVAINF[[Fecha Fin]:[Fecha Fin]],"&lt;="&amp;$M$3)&amp;" uds "&amp;BDCORRECTIVAINF[[#Headers],[HOJA MAESTRA D]]&amp;", ")</f>
        <v/>
      </c>
      <c r="AO22" s="467" t="str">
        <f>+IF(SUMIFS(BDCORRECTIVAINF[1ª HOJA D],BDCORRECTIVAINF[[Nº CAMIÓN]:[Nº CAMIÓN]],$C22,BDCORRECTIVAINF[[Fecha entrada]:[Fecha entrada]],"&gt;=" &amp;$M$2,BDCORRECTIVAINF[[Fecha Fin]:[Fecha Fin]],"&lt;="&amp;$M$3)=0,"",SUMIFS(BDCORRECTIVAINF[1ª HOJA D],BDCORRECTIVAINF[[Nº CAMIÓN]:[Nº CAMIÓN]],$C22,BDCORRECTIVAINF[[Fecha entrada]:[Fecha entrada]],"&gt;=" &amp;$M$2,BDCORRECTIVAINF[[Fecha Fin]:[Fecha Fin]],"&lt;="&amp;$M$3)&amp;" uds "&amp;BDCORRECTIVAINF[[#Headers],[1ª HOJA D]]&amp;", ")</f>
        <v/>
      </c>
      <c r="AP22" s="467" t="str">
        <f>+IF(SUMIFS(BDCORRECTIVAINF[2ª HOJAS D],BDCORRECTIVAINF[[Nº CAMIÓN]:[Nº CAMIÓN]],$C22,BDCORRECTIVAINF[[Fecha entrada]:[Fecha entrada]],"&gt;=" &amp;$M$2,BDCORRECTIVAINF[[Fecha Fin]:[Fecha Fin]],"&lt;="&amp;$M$3)=0,"",SUMIFS(BDCORRECTIVAINF[2ª HOJAS D],BDCORRECTIVAINF[[Nº CAMIÓN]:[Nº CAMIÓN]],$C22,BDCORRECTIVAINF[[Fecha entrada]:[Fecha entrada]],"&gt;=" &amp;$M$2,BDCORRECTIVAINF[[Fecha Fin]:[Fecha Fin]],"&lt;="&amp;$M$3)&amp;" uds "&amp;BDCORRECTIVAINF[[#Headers],[2ª HOJAS D]]&amp;", ")</f>
        <v/>
      </c>
      <c r="AQ22" s="467" t="str">
        <f>+IF(SUMIFS(BDCORRECTIVAINF[3ª HOJAS D],BDCORRECTIVAINF[[Nº CAMIÓN]:[Nº CAMIÓN]],$C22,BDCORRECTIVAINF[[Fecha entrada]:[Fecha entrada]],"&gt;=" &amp;$M$2,BDCORRECTIVAINF[[Fecha Fin]:[Fecha Fin]],"&lt;="&amp;$M$3)=0,"",SUMIFS(BDCORRECTIVAINF[3ª HOJAS D],BDCORRECTIVAINF[[Nº CAMIÓN]:[Nº CAMIÓN]],$C22,BDCORRECTIVAINF[[Fecha entrada]:[Fecha entrada]],"&gt;=" &amp;$M$2,BDCORRECTIVAINF[[Fecha Fin]:[Fecha Fin]],"&lt;="&amp;$M$3)&amp;" uds "&amp;BDCORRECTIVAINF[[#Headers],[3ª HOJAS D]]&amp;", ")</f>
        <v/>
      </c>
      <c r="AR22" s="467" t="str">
        <f>+IF(SUMIFS(BDCORRECTIVAINF[4ª HOJAS D],BDCORRECTIVAINF[[Nº CAMIÓN]:[Nº CAMIÓN]],$C22,BDCORRECTIVAINF[[Fecha entrada]:[Fecha entrada]],"&gt;=" &amp;$M$2,BDCORRECTIVAINF[[Fecha Fin]:[Fecha Fin]],"&lt;="&amp;$M$3)=0,"",SUMIFS(BDCORRECTIVAINF[4ª HOJAS D],BDCORRECTIVAINF[[Nº CAMIÓN]:[Nº CAMIÓN]],$C22,BDCORRECTIVAINF[[Fecha entrada]:[Fecha entrada]],"&gt;=" &amp;$M$2,BDCORRECTIVAINF[[Fecha Fin]:[Fecha Fin]],"&lt;="&amp;$M$3)&amp;" uds "&amp;BDCORRECTIVAINF[[#Headers],[4ª HOJAS D]]&amp;", ")</f>
        <v/>
      </c>
      <c r="AS22" s="467" t="str">
        <f>+IF(SUMIFS(BDCORRECTIVAINF[5ª HOJAS D],BDCORRECTIVAINF[[Nº CAMIÓN]:[Nº CAMIÓN]],$C22,BDCORRECTIVAINF[[Fecha entrada]:[Fecha entrada]],"&gt;=" &amp;$M$2,BDCORRECTIVAINF[[Fecha Fin]:[Fecha Fin]],"&lt;="&amp;$M$3)=0,"",SUMIFS(BDCORRECTIVAINF[5ª HOJAS D],BDCORRECTIVAINF[[Nº CAMIÓN]:[Nº CAMIÓN]],$C22,BDCORRECTIVAINF[[Fecha entrada]:[Fecha entrada]],"&gt;=" &amp;$M$2,BDCORRECTIVAINF[[Fecha Fin]:[Fecha Fin]],"&lt;="&amp;$M$3)&amp;" uds "&amp;BDCORRECTIVAINF[[#Headers],[5ª HOJAS D]]&amp;", ")</f>
        <v/>
      </c>
      <c r="AT22" s="467" t="str">
        <f>+IF(SUMIFS(BDCORRECTIVAINF[BRIDA D],BDCORRECTIVAINF[[Nº CAMIÓN]:[Nº CAMIÓN]],$C22,BDCORRECTIVAINF[[Fecha entrada]:[Fecha entrada]],"&gt;=" &amp;$M$2,BDCORRECTIVAINF[[Fecha Fin]:[Fecha Fin]],"&lt;="&amp;$M$3)=0,"",SUMIFS(BDCORRECTIVAINF[BRIDA D],BDCORRECTIVAINF[[Nº CAMIÓN]:[Nº CAMIÓN]],$C22,BDCORRECTIVAINF[[Fecha entrada]:[Fecha entrada]],"&gt;=" &amp;$M$2,BDCORRECTIVAINF[[Fecha Fin]:[Fecha Fin]],"&lt;="&amp;$M$3)&amp;" uds "&amp;BDCORRECTIVAINF[[#Headers],[BRIDA D]]&amp;", ")</f>
        <v/>
      </c>
      <c r="AU22" s="467" t="str">
        <f>+IF(SUMIFS(BDCORRECTIVAINF[BULÓN D],BDCORRECTIVAINF[[Nº CAMIÓN]:[Nº CAMIÓN]],$C22,BDCORRECTIVAINF[[Fecha entrada]:[Fecha entrada]],"&gt;=" &amp;$M$2,BDCORRECTIVAINF[[Fecha Fin]:[Fecha Fin]],"&lt;="&amp;$M$3)=0,"",SUMIFS(BDCORRECTIVAINF[BULÓN D],BDCORRECTIVAINF[[Nº CAMIÓN]:[Nº CAMIÓN]],$C22,BDCORRECTIVAINF[[Fecha entrada]:[Fecha entrada]],"&gt;=" &amp;$M$2,BDCORRECTIVAINF[[Fecha Fin]:[Fecha Fin]],"&lt;="&amp;$M$3)&amp;" uds "&amp;BDCORRECTIVAINF[[#Headers],[BULÓN D]]&amp;", ")</f>
        <v/>
      </c>
      <c r="AV22" s="467" t="str">
        <f>+IF(SUMIFS(BDCORRECTIVAINF[GEMELA D],BDCORRECTIVAINF[[Nº CAMIÓN]:[Nº CAMIÓN]],$C22,BDCORRECTIVAINF[[Fecha entrada]:[Fecha entrada]],"&gt;=" &amp;$M$2,BDCORRECTIVAINF[[Fecha Fin]:[Fecha Fin]],"&lt;="&amp;$M$3)=0,"",SUMIFS(BDCORRECTIVAINF[GEMELA D],BDCORRECTIVAINF[[Nº CAMIÓN]:[Nº CAMIÓN]],$C22,BDCORRECTIVAINF[[Fecha entrada]:[Fecha entrada]],"&gt;=" &amp;$M$2,BDCORRECTIVAINF[[Fecha Fin]:[Fecha Fin]],"&lt;="&amp;$M$3)&amp;" uds "&amp;BDCORRECTIVAINF[[#Headers],[GEMELA D]]&amp;", ")</f>
        <v/>
      </c>
      <c r="AW22" s="467" t="str">
        <f>+IF(SUMIFS(BDCORRECTIVAINF[BALLESTA ENTERA T],BDCORRECTIVAINF[[Nº CAMIÓN]:[Nº CAMIÓN]],$C22,BDCORRECTIVAINF[[Fecha entrada]:[Fecha entrada]],"&gt;=" &amp;$M$2,BDCORRECTIVAINF[[Fecha Fin]:[Fecha Fin]],"&lt;="&amp;$M$3)=0,"",SUMIFS(BDCORRECTIVAINF[BALLESTA ENTERA T],BDCORRECTIVAINF[[Nº CAMIÓN]:[Nº CAMIÓN]],$C22,BDCORRECTIVAINF[[Fecha entrada]:[Fecha entrada]],"&gt;=" &amp;$M$2,BDCORRECTIVAINF[[Fecha Fin]:[Fecha Fin]],"&lt;="&amp;$M$3)&amp;" uds "&amp;BDCORRECTIVAINF[[#Headers],[BALLESTA ENTERA T]]&amp;", ")</f>
        <v/>
      </c>
      <c r="AX22" s="467" t="str">
        <f>+IF(SUMIFS(BDCORRECTIVAINF[HOJA MAESTRA T],BDCORRECTIVAINF[[Nº CAMIÓN]:[Nº CAMIÓN]],$C22,BDCORRECTIVAINF[[Fecha entrada]:[Fecha entrada]],"&gt;=" &amp;$M$2,BDCORRECTIVAINF[[Fecha Fin]:[Fecha Fin]],"&lt;="&amp;$M$3)=0,"",SUMIFS(BDCORRECTIVAINF[HOJA MAESTRA T],BDCORRECTIVAINF[[Nº CAMIÓN]:[Nº CAMIÓN]],$C22,BDCORRECTIVAINF[[Fecha entrada]:[Fecha entrada]],"&gt;=" &amp;$M$2,BDCORRECTIVAINF[[Fecha Fin]:[Fecha Fin]],"&lt;="&amp;$M$3)&amp;" uds "&amp;BDCORRECTIVAINF[[#Headers],[HOJA MAESTRA T]]&amp;", ")</f>
        <v/>
      </c>
      <c r="AY22" s="467" t="str">
        <f>+IF(SUMIFS(BDCORRECTIVAINF[1ª HOJA T],BDCORRECTIVAINF[[Nº CAMIÓN]:[Nº CAMIÓN]],$C22,BDCORRECTIVAINF[[Fecha entrada]:[Fecha entrada]],"&gt;=" &amp;$M$2,BDCORRECTIVAINF[[Fecha Fin]:[Fecha Fin]],"&lt;="&amp;$M$3)=0,"",SUMIFS(BDCORRECTIVAINF[1ª HOJA T],BDCORRECTIVAINF[[Nº CAMIÓN]:[Nº CAMIÓN]],$C22,BDCORRECTIVAINF[[Fecha entrada]:[Fecha entrada]],"&gt;=" &amp;$M$2,BDCORRECTIVAINF[[Fecha Fin]:[Fecha Fin]],"&lt;="&amp;$M$3)&amp;" uds "&amp;BDCORRECTIVAINF[[#Headers],[1ª HOJA T]]&amp;", ")</f>
        <v/>
      </c>
      <c r="AZ22" s="467" t="str">
        <f>+IF(SUMIFS(BDCORRECTIVAINF[2ª HOJAS T],BDCORRECTIVAINF[[Nº CAMIÓN]:[Nº CAMIÓN]],$C22,BDCORRECTIVAINF[[Fecha entrada]:[Fecha entrada]],"&gt;=" &amp;$M$2,BDCORRECTIVAINF[[Fecha Fin]:[Fecha Fin]],"&lt;="&amp;$M$3)=0,"",SUMIFS(BDCORRECTIVAINF[2ª HOJAS T],BDCORRECTIVAINF[[Nº CAMIÓN]:[Nº CAMIÓN]],$C22,BDCORRECTIVAINF[[Fecha entrada]:[Fecha entrada]],"&gt;=" &amp;$M$2,BDCORRECTIVAINF[[Fecha Fin]:[Fecha Fin]],"&lt;="&amp;$M$3)&amp;" uds "&amp;BDCORRECTIVAINF[[#Headers],[2ª HOJAS T]]&amp;", ")</f>
        <v/>
      </c>
      <c r="BA22" s="467" t="str">
        <f>+IF(SUMIFS(BDCORRECTIVAINF[3ª HOJAS T],BDCORRECTIVAINF[[Nº CAMIÓN]:[Nº CAMIÓN]],$C22,BDCORRECTIVAINF[[Fecha entrada]:[Fecha entrada]],"&gt;=" &amp;$M$2,BDCORRECTIVAINF[[Fecha Fin]:[Fecha Fin]],"&lt;="&amp;$M$3)=0,"",SUMIFS(BDCORRECTIVAINF[3ª HOJAS T],BDCORRECTIVAINF[[Nº CAMIÓN]:[Nº CAMIÓN]],$C22,BDCORRECTIVAINF[[Fecha entrada]:[Fecha entrada]],"&gt;=" &amp;$M$2,BDCORRECTIVAINF[[Fecha Fin]:[Fecha Fin]],"&lt;="&amp;$M$3)&amp;" uds "&amp;BDCORRECTIVAINF[[#Headers],[3ª HOJAS T]]&amp;", ")</f>
        <v/>
      </c>
      <c r="BB22" s="467" t="str">
        <f>+IF(SUMIFS(BDCORRECTIVAINF[4ª HOJAS T],BDCORRECTIVAINF[[Nº CAMIÓN]:[Nº CAMIÓN]],$C22,BDCORRECTIVAINF[[Fecha entrada]:[Fecha entrada]],"&gt;=" &amp;$M$2,BDCORRECTIVAINF[[Fecha Fin]:[Fecha Fin]],"&lt;="&amp;$M$3)=0,"",SUMIFS(BDCORRECTIVAINF[4ª HOJAS T],BDCORRECTIVAINF[[Nº CAMIÓN]:[Nº CAMIÓN]],$C22,BDCORRECTIVAINF[[Fecha entrada]:[Fecha entrada]],"&gt;=" &amp;$M$2,BDCORRECTIVAINF[[Fecha Fin]:[Fecha Fin]],"&lt;="&amp;$M$3)&amp;" uds "&amp;BDCORRECTIVAINF[[#Headers],[4ª HOJAS T]]&amp;", ")</f>
        <v/>
      </c>
      <c r="BC22" s="467" t="str">
        <f>+IF(SUMIFS(BDCORRECTIVAINF[5ª HOJAS T],BDCORRECTIVAINF[[Nº CAMIÓN]:[Nº CAMIÓN]],$C22,BDCORRECTIVAINF[[Fecha entrada]:[Fecha entrada]],"&gt;=" &amp;$M$2,BDCORRECTIVAINF[[Fecha Fin]:[Fecha Fin]],"&lt;="&amp;$M$3)=0,"",SUMIFS(BDCORRECTIVAINF[5ª HOJAS T],BDCORRECTIVAINF[[Nº CAMIÓN]:[Nº CAMIÓN]],$C22,BDCORRECTIVAINF[[Fecha entrada]:[Fecha entrada]],"&gt;=" &amp;$M$2,BDCORRECTIVAINF[[Fecha Fin]:[Fecha Fin]],"&lt;="&amp;$M$3)&amp;" uds "&amp;BDCORRECTIVAINF[[#Headers],[5ª HOJAS T]]&amp;", ")</f>
        <v/>
      </c>
      <c r="BD22" s="467" t="str">
        <f>+IF(SUMIFS(BDCORRECTIVAINF[BRIDA T],BDCORRECTIVAINF[[Nº CAMIÓN]:[Nº CAMIÓN]],$C22,BDCORRECTIVAINF[[Fecha entrada]:[Fecha entrada]],"&gt;=" &amp;$M$2,BDCORRECTIVAINF[[Fecha Fin]:[Fecha Fin]],"&lt;="&amp;$M$3)=0,"",SUMIFS(BDCORRECTIVAINF[BRIDA T],BDCORRECTIVAINF[[Nº CAMIÓN]:[Nº CAMIÓN]],$C22,BDCORRECTIVAINF[[Fecha entrada]:[Fecha entrada]],"&gt;=" &amp;$M$2,BDCORRECTIVAINF[[Fecha Fin]:[Fecha Fin]],"&lt;="&amp;$M$3)&amp;" uds "&amp;BDCORRECTIVAINF[[#Headers],[BRIDA T]]&amp;", ")</f>
        <v/>
      </c>
      <c r="BE22" s="467" t="str">
        <f>+IF(SUMIFS(BDCORRECTIVAINF[BULÓN T],BDCORRECTIVAINF[[Nº CAMIÓN]:[Nº CAMIÓN]],$C22,BDCORRECTIVAINF[[Fecha entrada]:[Fecha entrada]],"&gt;=" &amp;$M$2,BDCORRECTIVAINF[[Fecha Fin]:[Fecha Fin]],"&lt;="&amp;$M$3)=0,"",SUMIFS(BDCORRECTIVAINF[BULÓN T],BDCORRECTIVAINF[[Nº CAMIÓN]:[Nº CAMIÓN]],$C22,BDCORRECTIVAINF[[Fecha entrada]:[Fecha entrada]],"&gt;=" &amp;$M$2,BDCORRECTIVAINF[[Fecha Fin]:[Fecha Fin]],"&lt;="&amp;$M$3)&amp;" uds "&amp;BDCORRECTIVAINF[[#Headers],[BULÓN T]]&amp;", ")</f>
        <v/>
      </c>
      <c r="BF22" s="467" t="str">
        <f>+IF(SUMIFS(BDCORRECTIVAINF[GEMELA T],BDCORRECTIVAINF[[Nº CAMIÓN]:[Nº CAMIÓN]],$C22,BDCORRECTIVAINF[[Fecha entrada]:[Fecha entrada]],"&gt;=" &amp;$M$2,BDCORRECTIVAINF[[Fecha Fin]:[Fecha Fin]],"&lt;="&amp;$M$3)=0,"",SUMIFS(BDCORRECTIVAINF[GEMELA T],BDCORRECTIVAINF[[Nº CAMIÓN]:[Nº CAMIÓN]],$C22,BDCORRECTIVAINF[[Fecha entrada]:[Fecha entrada]],"&gt;=" &amp;$M$2,BDCORRECTIVAINF[[Fecha Fin]:[Fecha Fin]],"&lt;="&amp;$M$3)&amp;" uds "&amp;BDCORRECTIVAINF[[#Headers],[GEMELA T]]&amp;", ")</f>
        <v/>
      </c>
      <c r="BG22" s="467" t="str">
        <f>+IF(SUMIFS(BDCORRECTIVAINF[CÁMARA 12R20],BDCORRECTIVAINF[[Nº CAMIÓN]:[Nº CAMIÓN]],$C22,BDCORRECTIVAINF[[Fecha entrada]:[Fecha entrada]],"&gt;=" &amp;$M$2,BDCORRECTIVAINF[[Fecha Fin]:[Fecha Fin]],"&lt;="&amp;$M$3)=0,"",SUMIFS(BDCORRECTIVAINF[CÁMARA 12R20],BDCORRECTIVAINF[[Nº CAMIÓN]:[Nº CAMIÓN]],$C22,BDCORRECTIVAINF[[Fecha entrada]:[Fecha entrada]],"&gt;=" &amp;$M$2,BDCORRECTIVAINF[[Fecha Fin]:[Fecha Fin]],"&lt;="&amp;$M$3)&amp;" uds "&amp;BDCORRECTIVAINF[[#Headers],[CÁMARA 12R20]]&amp;", ")</f>
        <v/>
      </c>
      <c r="BH22" s="467" t="str">
        <f>+IF(SUMIFS(BDCORRECTIVAINF[CÁMARA 12R24],BDCORRECTIVAINF[[Nº CAMIÓN]:[Nº CAMIÓN]],$C22,BDCORRECTIVAINF[[Fecha entrada]:[Fecha entrada]],"&gt;=" &amp;$M$2,BDCORRECTIVAINF[[Fecha Fin]:[Fecha Fin]],"&lt;="&amp;$M$3)=0,"",SUMIFS(BDCORRECTIVAINF[CÁMARA 12R24],BDCORRECTIVAINF[[Nº CAMIÓN]:[Nº CAMIÓN]],$C22,BDCORRECTIVAINF[[Fecha entrada]:[Fecha entrada]],"&gt;=" &amp;$M$2,BDCORRECTIVAINF[[Fecha Fin]:[Fecha Fin]],"&lt;="&amp;$M$3)&amp;" uds "&amp;BDCORRECTIVAINF[[#Headers],[CÁMARA 12R24]]&amp;", ")</f>
        <v/>
      </c>
      <c r="BI22" s="467" t="str">
        <f>+IF(SUMIFS(BDCORRECTIVAINF[NEUMÁTICO 12R20],BDCORRECTIVAINF[[Nº CAMIÓN]:[Nº CAMIÓN]],$C22,BDCORRECTIVAINF[[Fecha entrada]:[Fecha entrada]],"&gt;=" &amp;$M$2,BDCORRECTIVAINF[[Fecha Fin]:[Fecha Fin]],"&lt;="&amp;$M$3)=0,"",SUMIFS(BDCORRECTIVAINF[NEUMÁTICO 12R20],BDCORRECTIVAINF[[Nº CAMIÓN]:[Nº CAMIÓN]],$C22,BDCORRECTIVAINF[[Fecha entrada]:[Fecha entrada]],"&gt;=" &amp;$M$2,BDCORRECTIVAINF[[Fecha Fin]:[Fecha Fin]],"&lt;="&amp;$M$3)&amp;" uds "&amp;BDCORRECTIVAINF[[#Headers],[NEUMÁTICO 12R20]]&amp;", ")</f>
        <v/>
      </c>
      <c r="BJ22" s="467" t="str">
        <f>+IF(SUMIFS(BDCORRECTIVAINF[NEUMÁTICO 13/80 R22,5],BDCORRECTIVAINF[[Nº CAMIÓN]:[Nº CAMIÓN]],$C22,BDCORRECTIVAINF[[Fecha entrada]:[Fecha entrada]],"&gt;=" &amp;$M$2,BDCORRECTIVAINF[[Fecha Fin]:[Fecha Fin]],"&lt;="&amp;$M$3)=0,"",SUMIFS(BDCORRECTIVAINF[NEUMÁTICO 13/80 R22,5],BDCORRECTIVAINF[[Nº CAMIÓN]:[Nº CAMIÓN]],$C22,BDCORRECTIVAINF[[Fecha entrada]:[Fecha entrada]],"&gt;=" &amp;$M$2,BDCORRECTIVAINF[[Fecha Fin]:[Fecha Fin]],"&lt;="&amp;$M$3)&amp;" uds "&amp;BDCORRECTIVAINF[[#Headers],[NEUMÁTICO 13/80 R22,5]]&amp;", ")</f>
        <v/>
      </c>
      <c r="BK22" s="467" t="str">
        <f>+IF(SUMIFS(BDCORRECTIVAINF[[NEUMÁTICO 12R24 ]],BDCORRECTIVAINF[[Nº CAMIÓN]:[Nº CAMIÓN]],$C22,BDCORRECTIVAINF[[Fecha entrada]:[Fecha entrada]],"&gt;=" &amp;$M$2,BDCORRECTIVAINF[[Fecha Fin]:[Fecha Fin]],"&lt;="&amp;$M$3)=0,"",SUMIFS(BDCORRECTIVAINF[[NEUMÁTICO 12R24 ]],BDCORRECTIVAINF[[Nº CAMIÓN]:[Nº CAMIÓN]],$C22,BDCORRECTIVAINF[[Fecha entrada]:[Fecha entrada]],"&gt;=" &amp;$M$2,BDCORRECTIVAINF[[Fecha Fin]:[Fecha Fin]],"&lt;="&amp;$M$3)&amp;" uds "&amp;BDCORRECTIVAINF[[#Headers],[NEUMÁTICO 12R24 ]]&amp;", ")</f>
        <v/>
      </c>
      <c r="BL22" s="467" t="str">
        <f>+IF(SUMIFS(BDCORRECTIVAINF[NEUMÁTICO 295/80 R22,5],BDCORRECTIVAINF[[Nº CAMIÓN]:[Nº CAMIÓN]],$C22,BDCORRECTIVAINF[[Fecha entrada]:[Fecha entrada]],"&gt;=" &amp;$M$2,BDCORRECTIVAINF[[Fecha Fin]:[Fecha Fin]],"&lt;="&amp;$M$3)=0,"",SUMIFS(BDCORRECTIVAINF[NEUMÁTICO 295/80 R22,5],BDCORRECTIVAINF[[Nº CAMIÓN]:[Nº CAMIÓN]],$C22,BDCORRECTIVAINF[[Fecha entrada]:[Fecha entrada]],"&gt;=" &amp;$M$2,BDCORRECTIVAINF[[Fecha Fin]:[Fecha Fin]],"&lt;="&amp;$M$3)&amp;" uds "&amp;BDCORRECTIVAINF[[#Headers],[NEUMÁTICO 295/80 R22,5]]&amp;", ")</f>
        <v/>
      </c>
      <c r="BM22" s="467" t="str">
        <f>+IF(SUMIFS(BDCORRECTIVAINF[NEUMÁTICO 315/80R22.5],BDCORRECTIVAINF[[Nº CAMIÓN]:[Nº CAMIÓN]],$C22,BDCORRECTIVAINF[[Fecha entrada]:[Fecha entrada]],"&gt;=" &amp;$M$2,BDCORRECTIVAINF[[Fecha Fin]:[Fecha Fin]],"&lt;="&amp;$M$3)=0,"",SUMIFS(BDCORRECTIVAINF[NEUMÁTICO 315/80R22.5],BDCORRECTIVAINF[[Nº CAMIÓN]:[Nº CAMIÓN]],$C22,BDCORRECTIVAINF[[Fecha entrada]:[Fecha entrada]],"&gt;=" &amp;$M$2,BDCORRECTIVAINF[[Fecha Fin]:[Fecha Fin]],"&lt;="&amp;$M$3)&amp;" uds "&amp;BDCORRECTIVAINF[[#Headers],[NEUMÁTICO 315/80R22.5]]&amp;", ")</f>
        <v/>
      </c>
      <c r="BN22" s="467" t="str">
        <f>+IF(SUMIFS(BDCORRECTIVAINF[NEUMÁTICO 7.5R16 CON CAMARA  ],BDCORRECTIVAINF[[Nº CAMIÓN]:[Nº CAMIÓN]],$C22,BDCORRECTIVAINF[[Fecha entrada]:[Fecha entrada]],"&gt;=" &amp;$M$2,BDCORRECTIVAINF[[Fecha Fin]:[Fecha Fin]],"&lt;="&amp;$M$3)=0,"",SUMIFS(BDCORRECTIVAINF[NEUMÁTICO 7.5R16 CON CAMARA  ],BDCORRECTIVAINF[[Nº CAMIÓN]:[Nº CAMIÓN]],$C22,BDCORRECTIVAINF[[Fecha entrada]:[Fecha entrada]],"&gt;=" &amp;$M$2,BDCORRECTIVAINF[[Fecha Fin]:[Fecha Fin]],"&lt;="&amp;$M$3)&amp;" uds "&amp;BDCORRECTIVAINF[[#Headers],[NEUMÁTICO 7.5R16 CON CAMARA  ]]&amp;", ")</f>
        <v/>
      </c>
      <c r="BO22" s="467" t="str">
        <f>+IF(SUMIFS(BDCORRECTIVAINF[Parche],BDCORRECTIVAINF[[Nº CAMIÓN]:[Nº CAMIÓN]],$C22,BDCORRECTIVAINF[[Fecha entrada]:[Fecha entrada]],"&gt;=" &amp;$M$2,BDCORRECTIVAINF[[Fecha Fin]:[Fecha Fin]],"&lt;="&amp;$M$3)=0,"",SUMIFS(BDCORRECTIVAINF[Parche],BDCORRECTIVAINF[[Nº CAMIÓN]:[Nº CAMIÓN]],$C22,BDCORRECTIVAINF[[Fecha entrada]:[Fecha entrada]],"&gt;=" &amp;$M$2,BDCORRECTIVAINF[[Fecha Fin]:[Fecha Fin]],"&lt;="&amp;$M$3)&amp;" uds "&amp;BDCORRECTIVAINF[[#Headers],[Parche]]&amp;", ")</f>
        <v/>
      </c>
      <c r="BP22" s="467" t="str">
        <f>+IF(SUMIFS(BDCORRECTIVAINF[Pasta],BDCORRECTIVAINF[[Nº CAMIÓN]:[Nº CAMIÓN]],$C22,BDCORRECTIVAINF[[Fecha entrada]:[Fecha entrada]],"&gt;=" &amp;$M$2,BDCORRECTIVAINF[[Fecha Fin]:[Fecha Fin]],"&lt;="&amp;$M$3)=0,"",SUMIFS(BDCORRECTIVAINF[Pasta],BDCORRECTIVAINF[[Nº CAMIÓN]:[Nº CAMIÓN]],$C22,BDCORRECTIVAINF[[Fecha entrada]:[Fecha entrada]],"&gt;=" &amp;$M$2,BDCORRECTIVAINF[[Fecha Fin]:[Fecha Fin]],"&lt;="&amp;$M$3)&amp;" uds "&amp;BDCORRECTIVAINF[[#Headers],[Pasta]]&amp;", ")</f>
        <v/>
      </c>
      <c r="BQ22" s="467" t="str">
        <f>+IF(SUMIFS(BDCORRECTIVAINF[BATERIA 12V 100AH],BDCORRECTIVAINF[[Nº CAMIÓN]:[Nº CAMIÓN]],$C22,BDCORRECTIVAINF[[Fecha entrada]:[Fecha entrada]],"&gt;=" &amp;$M$2,BDCORRECTIVAINF[[Fecha Fin]:[Fecha Fin]],"&lt;="&amp;$M$3)=0,"",SUMIFS(BDCORRECTIVAINF[BATERIA 12V 100AH],BDCORRECTIVAINF[[Nº CAMIÓN]:[Nº CAMIÓN]],$C22,BDCORRECTIVAINF[[Fecha entrada]:[Fecha entrada]],"&gt;=" &amp;$M$2,BDCORRECTIVAINF[[Fecha Fin]:[Fecha Fin]],"&lt;="&amp;$M$3)&amp;" uds "&amp;BDCORRECTIVAINF[[#Headers],[BATERIA 12V 100AH]]&amp;", ")</f>
        <v/>
      </c>
      <c r="BR22" s="467" t="str">
        <f>+IF(SUMIFS(BDCORRECTIVAINF[BATERIA 12V 120AH],BDCORRECTIVAINF[[Nº CAMIÓN]:[Nº CAMIÓN]],$C22,BDCORRECTIVAINF[[Fecha entrada]:[Fecha entrada]],"&gt;=" &amp;$M$2,BDCORRECTIVAINF[[Fecha Fin]:[Fecha Fin]],"&lt;="&amp;$M$3)=0,"",SUMIFS(BDCORRECTIVAINF[BATERIA 12V 120AH],BDCORRECTIVAINF[[Nº CAMIÓN]:[Nº CAMIÓN]],$C22,BDCORRECTIVAINF[[Fecha entrada]:[Fecha entrada]],"&gt;=" &amp;$M$2,BDCORRECTIVAINF[[Fecha Fin]:[Fecha Fin]],"&lt;="&amp;$M$3)&amp;" uds "&amp;BDCORRECTIVAINF[[#Headers],[BATERIA 12V 120AH]]&amp;", ")</f>
        <v/>
      </c>
      <c r="BS22" s="467" t="str">
        <f>+IF(SUMIFS(BDCORRECTIVAINF[[BATERIA 12V 70AH ]],BDCORRECTIVAINF[[Nº CAMIÓN]:[Nº CAMIÓN]],$C22,BDCORRECTIVAINF[[Fecha entrada]:[Fecha entrada]],"&gt;=" &amp;$M$2,BDCORRECTIVAINF[[Fecha Fin]:[Fecha Fin]],"&lt;="&amp;$M$3)=0,"",SUMIFS(BDCORRECTIVAINF[[BATERIA 12V 70AH ]],BDCORRECTIVAINF[[Nº CAMIÓN]:[Nº CAMIÓN]],$C22,BDCORRECTIVAINF[[Fecha entrada]:[Fecha entrada]],"&gt;=" &amp;$M$2,BDCORRECTIVAINF[[Fecha Fin]:[Fecha Fin]],"&lt;="&amp;$M$3)&amp;" uds "&amp;BDCORRECTIVAINF[[#Headers],[BATERIA 12V 70AH ]]&amp;", ")</f>
        <v/>
      </c>
      <c r="BT22" s="467" t="str">
        <f>+IF(SUMIFS(BDCORRECTIVAINF[[BATERIA 12V 77AH ]],BDCORRECTIVAINF[[Nº CAMIÓN]:[Nº CAMIÓN]],$C22,BDCORRECTIVAINF[[Fecha entrada]:[Fecha entrada]],"&gt;=" &amp;$M$2,BDCORRECTIVAINF[[Fecha Fin]:[Fecha Fin]],"&lt;="&amp;$M$3)=0,"",SUMIFS(BDCORRECTIVAINF[[BATERIA 12V 77AH ]],BDCORRECTIVAINF[[Nº CAMIÓN]:[Nº CAMIÓN]],$C22,BDCORRECTIVAINF[[Fecha entrada]:[Fecha entrada]],"&gt;=" &amp;$M$2,BDCORRECTIVAINF[[Fecha Fin]:[Fecha Fin]],"&lt;="&amp;$M$3)&amp;" uds "&amp;BDCORRECTIVAINF[[#Headers],[BATERIA 12V 77AH ]]&amp;", ")</f>
        <v/>
      </c>
      <c r="BU22" s="467" t="str">
        <f>+IF(SUMIFS(BDCORRECTIVAINF[Manguera amarilla 60D],BDCORRECTIVAINF[[Nº CAMIÓN]:[Nº CAMIÓN]],$C22,BDCORRECTIVAINF[[Fecha entrada]:[Fecha entrada]],"&gt;=" &amp;$M$2,BDCORRECTIVAINF[[Fecha Fin]:[Fecha Fin]],"&lt;="&amp;$M$3)=0,"",SUMIFS(BDCORRECTIVAINF[Manguera amarilla 60D],BDCORRECTIVAINF[[Nº CAMIÓN]:[Nº CAMIÓN]],$C22,BDCORRECTIVAINF[[Fecha entrada]:[Fecha entrada]],"&gt;=" &amp;$M$2,BDCORRECTIVAINF[[Fecha Fin]:[Fecha Fin]],"&lt;="&amp;$M$3)&amp;" m "&amp;BDCORRECTIVAINF[[#Headers],[Manguera amarilla 60D]]&amp;", ")</f>
        <v/>
      </c>
      <c r="BV22" s="467" t="str">
        <f>+IF(SUMIFS(BDCORRECTIVAINF[Manguera amarilla 80D],BDCORRECTIVAINF[[Nº CAMIÓN]:[Nº CAMIÓN]],$C22,BDCORRECTIVAINF[[Fecha entrada]:[Fecha entrada]],"&gt;=" &amp;$M$2,BDCORRECTIVAINF[[Fecha Fin]:[Fecha Fin]],"&lt;="&amp;$M$3)=0,"",SUMIFS(BDCORRECTIVAINF[Manguera amarilla 80D],BDCORRECTIVAINF[[Nº CAMIÓN]:[Nº CAMIÓN]],$C22,BDCORRECTIVAINF[[Fecha entrada]:[Fecha entrada]],"&gt;=" &amp;$M$2,BDCORRECTIVAINF[[Fecha Fin]:[Fecha Fin]],"&lt;="&amp;$M$3)&amp;" m "&amp;BDCORRECTIVAINF[[#Headers],[Manguera amarilla 80D]]&amp;", ")</f>
        <v/>
      </c>
      <c r="BW22" s="467" t="str">
        <f>+IF(SUMIFS(BDCORRECTIVAINF[Manguera azul 60D],BDCORRECTIVAINF[[Nº CAMIÓN]:[Nº CAMIÓN]],$C22,BDCORRECTIVAINF[[Fecha entrada]:[Fecha entrada]],"&gt;=" &amp;$M$2,BDCORRECTIVAINF[[Fecha Fin]:[Fecha Fin]],"&lt;="&amp;$M$3)=0,"",SUMIFS(BDCORRECTIVAINF[Manguera azul 60D],BDCORRECTIVAINF[[Nº CAMIÓN]:[Nº CAMIÓN]],$C22,BDCORRECTIVAINF[[Fecha entrada]:[Fecha entrada]],"&gt;=" &amp;$M$2,BDCORRECTIVAINF[[Fecha Fin]:[Fecha Fin]],"&lt;="&amp;$M$3)&amp;" m "&amp;BDCORRECTIVAINF[[#Headers],[Manguera azul 60D]]&amp;", ")</f>
        <v/>
      </c>
      <c r="BX22" s="467" t="str">
        <f>+IF(SUMIFS(BDCORRECTIVAINF[Manguera azul 80D],BDCORRECTIVAINF[[Nº CAMIÓN]:[Nº CAMIÓN]],$C22,BDCORRECTIVAINF[[Fecha entrada]:[Fecha entrada]],"&gt;=" &amp;$M$2,BDCORRECTIVAINF[[Fecha Fin]:[Fecha Fin]],"&lt;="&amp;$M$3)=0,"",SUMIFS(BDCORRECTIVAINF[Manguera azul 80D],BDCORRECTIVAINF[[Nº CAMIÓN]:[Nº CAMIÓN]],$C22,BDCORRECTIVAINF[[Fecha entrada]:[Fecha entrada]],"&gt;=" &amp;$M$2,BDCORRECTIVAINF[[Fecha Fin]:[Fecha Fin]],"&lt;="&amp;$M$3)&amp;" m "&amp;BDCORRECTIVAINF[[#Headers],[Manguera azul 80D]]&amp;", ")</f>
        <v/>
      </c>
      <c r="BY22" s="467" t="str">
        <f>+IF(SUMIFS(BDCORRECTIVAINF[Bomba Embrague],BDCORRECTIVAINF[[Nº CAMIÓN]:[Nº CAMIÓN]],$C22,BDCORRECTIVAINF[[Fecha entrada]:[Fecha entrada]],"&gt;=" &amp;$M$2,BDCORRECTIVAINF[[Fecha Fin]:[Fecha Fin]],"&lt;="&amp;$M$3)=0,"",SUMIFS(BDCORRECTIVAINF[Bomba Embrague],BDCORRECTIVAINF[[Nº CAMIÓN]:[Nº CAMIÓN]],$C22,BDCORRECTIVAINF[[Fecha entrada]:[Fecha entrada]],"&gt;=" &amp;$M$2,BDCORRECTIVAINF[[Fecha Fin]:[Fecha Fin]],"&lt;="&amp;$M$3)&amp;" uds "&amp;BDCORRECTIVAINF[[#Headers],[Bomba Embrague]]&amp;", ")</f>
        <v/>
      </c>
      <c r="BZ22" s="467" t="str">
        <f>+IF(SUMIFS(BDCORRECTIVAINF[Compresor],BDCORRECTIVAINF[[Nº CAMIÓN]:[Nº CAMIÓN]],$C22,BDCORRECTIVAINF[[Fecha entrada]:[Fecha entrada]],"&gt;=" &amp;$M$2,BDCORRECTIVAINF[[Fecha Fin]:[Fecha Fin]],"&lt;="&amp;$M$3)=0,"",SUMIFS(BDCORRECTIVAINF[Compresor],BDCORRECTIVAINF[[Nº CAMIÓN]:[Nº CAMIÓN]],$C22,BDCORRECTIVAINF[[Fecha entrada]:[Fecha entrada]],"&gt;=" &amp;$M$2,BDCORRECTIVAINF[[Fecha Fin]:[Fecha Fin]],"&lt;="&amp;$M$3)&amp;" uds "&amp;BDCORRECTIVAINF[[#Headers],[Compresor]]&amp;", ")</f>
        <v/>
      </c>
      <c r="CA22" s="467" t="str">
        <f>+IF(SUMIFS(BDCORRECTIVAINF[Disco Embrague],BDCORRECTIVAINF[[Nº CAMIÓN]:[Nº CAMIÓN]],$C22,BDCORRECTIVAINF[[Fecha entrada]:[Fecha entrada]],"&gt;=" &amp;$M$2,BDCORRECTIVAINF[[Fecha Fin]:[Fecha Fin]],"&lt;="&amp;$M$3)=0,"",SUMIFS(BDCORRECTIVAINF[Disco Embrague],BDCORRECTIVAINF[[Nº CAMIÓN]:[Nº CAMIÓN]],$C22,BDCORRECTIVAINF[[Fecha entrada]:[Fecha entrada]],"&gt;=" &amp;$M$2,BDCORRECTIVAINF[[Fecha Fin]:[Fecha Fin]],"&lt;="&amp;$M$3)&amp;" uds "&amp;BDCORRECTIVAINF[[#Headers],[Disco Embrague]]&amp;", ")</f>
        <v/>
      </c>
      <c r="CB22" s="467" t="str">
        <f>+IF(SUMIFS(BDCORRECTIVAINF[Empalme],BDCORRECTIVAINF[[Nº CAMIÓN]:[Nº CAMIÓN]],$C22,BDCORRECTIVAINF[[Fecha entrada]:[Fecha entrada]],"&gt;=" &amp;$M$2,BDCORRECTIVAINF[[Fecha Fin]:[Fecha Fin]],"&lt;="&amp;$M$3)=0,"",SUMIFS(BDCORRECTIVAINF[Empalme],BDCORRECTIVAINF[[Nº CAMIÓN]:[Nº CAMIÓN]],$C22,BDCORRECTIVAINF[[Fecha entrada]:[Fecha entrada]],"&gt;=" &amp;$M$2,BDCORRECTIVAINF[[Fecha Fin]:[Fecha Fin]],"&lt;="&amp;$M$3)&amp;" uds "&amp;BDCORRECTIVAINF[[#Headers],[Empalme]]&amp;", ")</f>
        <v/>
      </c>
      <c r="CC22" s="467" t="str">
        <f>+IF(SUMIFS(BDCORRECTIVAINF[Filtro Secador],BDCORRECTIVAINF[[Nº CAMIÓN]:[Nº CAMIÓN]],$C22,BDCORRECTIVAINF[[Fecha entrada]:[Fecha entrada]],"&gt;=" &amp;$M$2,BDCORRECTIVAINF[[Fecha Fin]:[Fecha Fin]],"&lt;="&amp;$M$3)=0,"",SUMIFS(BDCORRECTIVAINF[Filtro Secador],BDCORRECTIVAINF[[Nº CAMIÓN]:[Nº CAMIÓN]],$C22,BDCORRECTIVAINF[[Fecha entrada]:[Fecha entrada]],"&gt;=" &amp;$M$2,BDCORRECTIVAINF[[Fecha Fin]:[Fecha Fin]],"&lt;="&amp;$M$3)&amp;" uds "&amp;BDCORRECTIVAINF[[#Headers],[Filtro Secador]]&amp;", ")</f>
        <v/>
      </c>
      <c r="CD22" s="467" t="str">
        <f>+IF(SUMIFS(BDCORRECTIVAINF[Pulmon Freno],BDCORRECTIVAINF[[Nº CAMIÓN]:[Nº CAMIÓN]],$C22,BDCORRECTIVAINF[[Fecha entrada]:[Fecha entrada]],"&gt;=" &amp;$M$2,BDCORRECTIVAINF[[Fecha Fin]:[Fecha Fin]],"&lt;="&amp;$M$3)=0,"",SUMIFS(BDCORRECTIVAINF[Pulmon Freno],BDCORRECTIVAINF[[Nº CAMIÓN]:[Nº CAMIÓN]],$C22,BDCORRECTIVAINF[[Fecha entrada]:[Fecha entrada]],"&gt;=" &amp;$M$2,BDCORRECTIVAINF[[Fecha Fin]:[Fecha Fin]],"&lt;="&amp;$M$3)&amp;" uds "&amp;BDCORRECTIVAINF[[#Headers],[Pulmon Freno]]&amp;", ")</f>
        <v/>
      </c>
      <c r="CE22" s="467" t="str">
        <f>+IF(SUMIFS(BDCORRECTIVAINF[Servoembrague],BDCORRECTIVAINF[[Nº CAMIÓN]:[Nº CAMIÓN]],$C22,BDCORRECTIVAINF[[Fecha entrada]:[Fecha entrada]],"&gt;=" &amp;$M$2,BDCORRECTIVAINF[[Fecha Fin]:[Fecha Fin]],"&lt;="&amp;$M$3)=0,"",SUMIFS(BDCORRECTIVAINF[Servoembrague],BDCORRECTIVAINF[[Nº CAMIÓN]:[Nº CAMIÓN]],$C22,BDCORRECTIVAINF[[Fecha entrada]:[Fecha entrada]],"&gt;=" &amp;$M$2,BDCORRECTIVAINF[[Fecha Fin]:[Fecha Fin]],"&lt;="&amp;$M$3)&amp;" uds "&amp;BDCORRECTIVAINF[[#Headers],[Servoembrague]]&amp;", ")</f>
        <v/>
      </c>
      <c r="CF22" s="467" t="str">
        <f>+IF(SUMIFS(BDCORRECTIVAINF[Tubo Hidraulico],BDCORRECTIVAINF[[Nº CAMIÓN]:[Nº CAMIÓN]],$C22,BDCORRECTIVAINF[[Fecha entrada]:[Fecha entrada]],"&gt;=" &amp;$M$2,BDCORRECTIVAINF[[Fecha Fin]:[Fecha Fin]],"&lt;="&amp;$M$3)=0,"",SUMIFS(BDCORRECTIVAINF[Tubo Hidraulico],BDCORRECTIVAINF[[Nº CAMIÓN]:[Nº CAMIÓN]],$C22,BDCORRECTIVAINF[[Fecha entrada]:[Fecha entrada]],"&gt;=" &amp;$M$2,BDCORRECTIVAINF[[Fecha Fin]:[Fecha Fin]],"&lt;="&amp;$M$3)&amp;" uds "&amp;BDCORRECTIVAINF[[#Headers],[Tubo Hidraulico]]&amp;", ")</f>
        <v/>
      </c>
      <c r="CG22" s="467" t="str">
        <f>+IF(SUMIFS(BDCORRECTIVAINF[Valvula 4 vias],BDCORRECTIVAINF[[Nº CAMIÓN]:[Nº CAMIÓN]],$C22,BDCORRECTIVAINF[[Fecha entrada]:[Fecha entrada]],"&gt;=" &amp;$M$2,BDCORRECTIVAINF[[Fecha Fin]:[Fecha Fin]],"&lt;="&amp;$M$3)=0,"",SUMIFS(BDCORRECTIVAINF[Valvula 4 vias],BDCORRECTIVAINF[[Nº CAMIÓN]:[Nº CAMIÓN]],$C22,BDCORRECTIVAINF[[Fecha entrada]:[Fecha entrada]],"&gt;=" &amp;$M$2,BDCORRECTIVAINF[[Fecha Fin]:[Fecha Fin]],"&lt;="&amp;$M$3)&amp;" uds "&amp;BDCORRECTIVAINF[[#Headers],[Valvula 4 vias]]&amp;", ")</f>
        <v/>
      </c>
      <c r="CH22" s="467" t="str">
        <f>+IF(SUMIFS(BDCORRECTIVAINF[Valvula Freno],BDCORRECTIVAINF[[Nº CAMIÓN]:[Nº CAMIÓN]],$C22,BDCORRECTIVAINF[[Fecha entrada]:[Fecha entrada]],"&gt;=" &amp;$M$2,BDCORRECTIVAINF[[Fecha Fin]:[Fecha Fin]],"&lt;="&amp;$M$3)=0,"",SUMIFS(BDCORRECTIVAINF[Valvula Freno],BDCORRECTIVAINF[[Nº CAMIÓN]:[Nº CAMIÓN]],$C22,BDCORRECTIVAINF[[Fecha entrada]:[Fecha entrada]],"&gt;=" &amp;$M$2,BDCORRECTIVAINF[[Fecha Fin]:[Fecha Fin]],"&lt;="&amp;$M$3)&amp;" uds "&amp;BDCORRECTIVAINF[[#Headers],[Valvula Freno]]&amp;", ")</f>
        <v/>
      </c>
      <c r="CI22" s="467" t="str">
        <f>+IF(SUMIFS(BDCORRECTIVAINF[Valvula Secadora],BDCORRECTIVAINF[[Nº CAMIÓN]:[Nº CAMIÓN]],$C22,BDCORRECTIVAINF[[Fecha entrada]:[Fecha entrada]],"&gt;=" &amp;$M$2,BDCORRECTIVAINF[[Fecha Fin]:[Fecha Fin]],"&lt;="&amp;$M$3)=0,"",SUMIFS(BDCORRECTIVAINF[Valvula Secadora],BDCORRECTIVAINF[[Nº CAMIÓN]:[Nº CAMIÓN]],$C22,BDCORRECTIVAINF[[Fecha entrada]:[Fecha entrada]],"&gt;=" &amp;$M$2,BDCORRECTIVAINF[[Fecha Fin]:[Fecha Fin]],"&lt;="&amp;$M$3)&amp;" uds "&amp;BDCORRECTIVAINF[[#Headers],[Valvula Secadora]]&amp;", ")</f>
        <v/>
      </c>
      <c r="CJ22" s="467" t="str">
        <f>+IF(SUMIFS(BDCORRECTIVAINF[Correas],BDCORRECTIVAINF[[Nº CAMIÓN]:[Nº CAMIÓN]],$C22,BDCORRECTIVAINF[[Fecha entrada]:[Fecha entrada]],"&gt;=" &amp;$M$2,BDCORRECTIVAINF[[Fecha Fin]:[Fecha Fin]],"&lt;="&amp;$M$3)=0,"",SUMIFS(BDCORRECTIVAINF[Correas],BDCORRECTIVAINF[[Nº CAMIÓN]:[Nº CAMIÓN]],$C22,BDCORRECTIVAINF[[Fecha entrada]:[Fecha entrada]],"&gt;=" &amp;$M$2,BDCORRECTIVAINF[[Fecha Fin]:[Fecha Fin]],"&lt;="&amp;$M$3)&amp;" uds "&amp;BDCORRECTIVAINF[[#Headers],[Correas]]&amp;", ")</f>
        <v/>
      </c>
    </row>
    <row r="23" spans="1:88" ht="19.149999999999999" customHeight="1" thickBot="1" x14ac:dyDescent="0.3">
      <c r="A23" s="332"/>
      <c r="B23" s="333"/>
      <c r="C23" s="7" t="s">
        <v>27</v>
      </c>
      <c r="D23" s="51"/>
      <c r="E23" s="5">
        <f>+SUM(E5:E22)</f>
        <v>9</v>
      </c>
      <c r="F23" s="5">
        <f t="shared" ref="F23:J23" si="3">+SUM(F5:F22)</f>
        <v>5</v>
      </c>
      <c r="G23" s="5">
        <f t="shared" si="3"/>
        <v>22</v>
      </c>
      <c r="H23" s="5">
        <f t="shared" si="3"/>
        <v>31</v>
      </c>
      <c r="I23" s="5">
        <f t="shared" si="3"/>
        <v>3</v>
      </c>
      <c r="J23" s="5">
        <f t="shared" si="3"/>
        <v>70</v>
      </c>
      <c r="K23" s="5"/>
      <c r="L23" s="520" t="str">
        <f t="shared" si="0"/>
        <v/>
      </c>
      <c r="M23" s="468">
        <f>+SUM(M5:M22)</f>
        <v>1190900</v>
      </c>
      <c r="N23" s="5"/>
      <c r="AF23" s="467" t="str">
        <f>+IF(SUMIFS(BDCORRECTIVAINF[Amortiguador],BDCORRECTIVAINF[[Nº CAMIÓN]:[Nº CAMIÓN]],$C23,BDCORRECTIVAINF[[Fecha entrada]:[Fecha entrada]],"&gt;=" &amp;$M$2,BDCORRECTIVAINF[[Fecha Fin]:[Fecha Fin]],"&lt;="&amp;$M$3)=0,"",SUMIFS(BDCORRECTIVAINF[Amortiguador],BDCORRECTIVAINF[[Nº CAMIÓN]:[Nº CAMIÓN]],$C23,BDCORRECTIVAINF[[Fecha entrada]:[Fecha entrada]],"&gt;=" &amp;$M$2,BDCORRECTIVAINF[[Fecha Fin]:[Fecha Fin]],"&lt;="&amp;$M$3)&amp;" uds "&amp;BDCORRECTIVAINF[[#Headers],[Amortiguador]]&amp;", ")</f>
        <v/>
      </c>
      <c r="AG23" s="467" t="str">
        <f>+IF(SUMIFS(BDCORRECTIVAINF[Cables palanca],BDCORRECTIVAINF[[Nº CAMIÓN]:[Nº CAMIÓN]],$C23,BDCORRECTIVAINF[[Fecha entrada]:[Fecha entrada]],"&gt;=" &amp;$M$2,BDCORRECTIVAINF[[Fecha Fin]:[Fecha Fin]],"&lt;="&amp;$M$3)=0,"",SUMIFS(BDCORRECTIVAINF[Cables palanca],BDCORRECTIVAINF[[Nº CAMIÓN]:[Nº CAMIÓN]],$C23,BDCORRECTIVAINF[[Fecha entrada]:[Fecha entrada]],"&gt;=" &amp;$M$2,BDCORRECTIVAINF[[Fecha Fin]:[Fecha Fin]],"&lt;="&amp;$M$3)&amp;" uds "&amp;BDCORRECTIVAINF[[#Headers],[Cables palanca]]&amp;", ")</f>
        <v/>
      </c>
      <c r="AH23" s="467" t="str">
        <f>+IF(SUMIFS(BDCORRECTIVAINF[Casquillos],BDCORRECTIVAINF[[Nº CAMIÓN]:[Nº CAMIÓN]],$C23,BDCORRECTIVAINF[[Fecha entrada]:[Fecha entrada]],"&gt;=" &amp;$M$2,BDCORRECTIVAINF[[Fecha Fin]:[Fecha Fin]],"&lt;="&amp;$M$3)=0,"",SUMIFS(BDCORRECTIVAINF[Casquillos],BDCORRECTIVAINF[[Nº CAMIÓN]:[Nº CAMIÓN]],$C23,BDCORRECTIVAINF[[Fecha entrada]:[Fecha entrada]],"&gt;=" &amp;$M$2,BDCORRECTIVAINF[[Fecha Fin]:[Fecha Fin]],"&lt;="&amp;$M$3)&amp;" uds "&amp;BDCORRECTIVAINF[[#Headers],[Casquillos]]&amp;", ")</f>
        <v/>
      </c>
      <c r="AI23" s="467" t="str">
        <f>+IF(SUMIFS(BDCORRECTIVAINF[Esparragos],BDCORRECTIVAINF[[Nº CAMIÓN]:[Nº CAMIÓN]],$C23,BDCORRECTIVAINF[[Fecha entrada]:[Fecha entrada]],"&gt;=" &amp;$M$2,BDCORRECTIVAINF[[Fecha Fin]:[Fecha Fin]],"&lt;="&amp;$M$3)=0,"",SUMIFS(BDCORRECTIVAINF[Esparragos],BDCORRECTIVAINF[[Nº CAMIÓN]:[Nº CAMIÓN]],$C23,BDCORRECTIVAINF[[Fecha entrada]:[Fecha entrada]],"&gt;=" &amp;$M$2,BDCORRECTIVAINF[[Fecha Fin]:[Fecha Fin]],"&lt;="&amp;$M$3)&amp;" uds "&amp;BDCORRECTIVAINF[[#Headers],[Esparragos]]&amp;", ")</f>
        <v/>
      </c>
      <c r="AJ23" s="467" t="str">
        <f>+IF(SUMIFS(BDCORRECTIVAINF[Neceser palanca],BDCORRECTIVAINF[[Nº CAMIÓN]:[Nº CAMIÓN]],$C23,BDCORRECTIVAINF[[Fecha entrada]:[Fecha entrada]],"&gt;=" &amp;$M$2,BDCORRECTIVAINF[[Fecha Fin]:[Fecha Fin]],"&lt;="&amp;$M$3)=0,"",SUMIFS(BDCORRECTIVAINF[Neceser palanca],BDCORRECTIVAINF[[Nº CAMIÓN]:[Nº CAMIÓN]],$C23,BDCORRECTIVAINF[[Fecha entrada]:[Fecha entrada]],"&gt;=" &amp;$M$2,BDCORRECTIVAINF[[Fecha Fin]:[Fecha Fin]],"&lt;="&amp;$M$3)&amp;" uds "&amp;BDCORRECTIVAINF[[#Headers],[Neceser palanca]]&amp;", ")</f>
        <v/>
      </c>
      <c r="AK23" s="467" t="str">
        <f>+IF(SUMIFS(BDCORRECTIVAINF[Palanca],BDCORRECTIVAINF[[Nº CAMIÓN]:[Nº CAMIÓN]],$C23,BDCORRECTIVAINF[[Fecha entrada]:[Fecha entrada]],"&gt;=" &amp;$M$2,BDCORRECTIVAINF[[Fecha Fin]:[Fecha Fin]],"&lt;="&amp;$M$3)=0,"",SUMIFS(BDCORRECTIVAINF[Palanca],BDCORRECTIVAINF[[Nº CAMIÓN]:[Nº CAMIÓN]],$C23,BDCORRECTIVAINF[[Fecha entrada]:[Fecha entrada]],"&gt;=" &amp;$M$2,BDCORRECTIVAINF[[Fecha Fin]:[Fecha Fin]],"&lt;="&amp;$M$3)&amp;" uds "&amp;BDCORRECTIVAINF[[#Headers],[Palanca]]&amp;", ")</f>
        <v/>
      </c>
      <c r="AL23" s="467" t="str">
        <f>+IF(SUMIFS(BDCORRECTIVAINF[Travesaño],BDCORRECTIVAINF[[Nº CAMIÓN]:[Nº CAMIÓN]],$C23,BDCORRECTIVAINF[[Fecha entrada]:[Fecha entrada]],"&gt;=" &amp;$M$2,BDCORRECTIVAINF[[Fecha Fin]:[Fecha Fin]],"&lt;="&amp;$M$3)=0,"",SUMIFS(BDCORRECTIVAINF[Travesaño],BDCORRECTIVAINF[[Nº CAMIÓN]:[Nº CAMIÓN]],$C23,BDCORRECTIVAINF[[Fecha entrada]:[Fecha entrada]],"&gt;=" &amp;$M$2,BDCORRECTIVAINF[[Fecha Fin]:[Fecha Fin]],"&lt;="&amp;$M$3)&amp;" uds "&amp;BDCORRECTIVAINF[[#Headers],[Travesaño]]&amp;", ")</f>
        <v/>
      </c>
      <c r="AM23" s="467" t="str">
        <f>+IF(SUMIFS(BDCORRECTIVAINF[BALLESTA ENTERA D],BDCORRECTIVAINF[[Nº CAMIÓN]:[Nº CAMIÓN]],$C23,BDCORRECTIVAINF[[Fecha entrada]:[Fecha entrada]],"&gt;=" &amp;$M$2,BDCORRECTIVAINF[[Fecha Fin]:[Fecha Fin]],"&lt;="&amp;$M$3)=0,"",SUMIFS(BDCORRECTIVAINF[BALLESTA ENTERA D],BDCORRECTIVAINF[[Nº CAMIÓN]:[Nº CAMIÓN]],$C23,BDCORRECTIVAINF[[Fecha entrada]:[Fecha entrada]],"&gt;=" &amp;$M$2,BDCORRECTIVAINF[[Fecha Fin]:[Fecha Fin]],"&lt;="&amp;$M$3)&amp;" uds "&amp;BDCORRECTIVAINF[[#Headers],[BALLESTA ENTERA D]]&amp;", ")</f>
        <v/>
      </c>
      <c r="AN23" s="467" t="str">
        <f>+IF(SUMIFS(BDCORRECTIVAINF[HOJA MAESTRA D],BDCORRECTIVAINF[[Nº CAMIÓN]:[Nº CAMIÓN]],$C23,BDCORRECTIVAINF[[Fecha entrada]:[Fecha entrada]],"&gt;=" &amp;$M$2,BDCORRECTIVAINF[[Fecha Fin]:[Fecha Fin]],"&lt;="&amp;$M$3)=0,"",SUMIFS(BDCORRECTIVAINF[HOJA MAESTRA D],BDCORRECTIVAINF[[Nº CAMIÓN]:[Nº CAMIÓN]],$C23,BDCORRECTIVAINF[[Fecha entrada]:[Fecha entrada]],"&gt;=" &amp;$M$2,BDCORRECTIVAINF[[Fecha Fin]:[Fecha Fin]],"&lt;="&amp;$M$3)&amp;" uds "&amp;BDCORRECTIVAINF[[#Headers],[HOJA MAESTRA D]]&amp;", ")</f>
        <v/>
      </c>
      <c r="AO23" s="467" t="str">
        <f>+IF(SUMIFS(BDCORRECTIVAINF[1ª HOJA D],BDCORRECTIVAINF[[Nº CAMIÓN]:[Nº CAMIÓN]],$C23,BDCORRECTIVAINF[[Fecha entrada]:[Fecha entrada]],"&gt;=" &amp;$M$2,BDCORRECTIVAINF[[Fecha Fin]:[Fecha Fin]],"&lt;="&amp;$M$3)=0,"",SUMIFS(BDCORRECTIVAINF[1ª HOJA D],BDCORRECTIVAINF[[Nº CAMIÓN]:[Nº CAMIÓN]],$C23,BDCORRECTIVAINF[[Fecha entrada]:[Fecha entrada]],"&gt;=" &amp;$M$2,BDCORRECTIVAINF[[Fecha Fin]:[Fecha Fin]],"&lt;="&amp;$M$3)&amp;" uds "&amp;BDCORRECTIVAINF[[#Headers],[1ª HOJA D]]&amp;", ")</f>
        <v/>
      </c>
      <c r="AP23" s="467" t="str">
        <f>+IF(SUMIFS(BDCORRECTIVAINF[2ª HOJAS D],BDCORRECTIVAINF[[Nº CAMIÓN]:[Nº CAMIÓN]],$C23,BDCORRECTIVAINF[[Fecha entrada]:[Fecha entrada]],"&gt;=" &amp;$M$2,BDCORRECTIVAINF[[Fecha Fin]:[Fecha Fin]],"&lt;="&amp;$M$3)=0,"",SUMIFS(BDCORRECTIVAINF[2ª HOJAS D],BDCORRECTIVAINF[[Nº CAMIÓN]:[Nº CAMIÓN]],$C23,BDCORRECTIVAINF[[Fecha entrada]:[Fecha entrada]],"&gt;=" &amp;$M$2,BDCORRECTIVAINF[[Fecha Fin]:[Fecha Fin]],"&lt;="&amp;$M$3)&amp;" uds "&amp;BDCORRECTIVAINF[[#Headers],[2ª HOJAS D]]&amp;", ")</f>
        <v/>
      </c>
      <c r="AQ23" s="467" t="str">
        <f>+IF(SUMIFS(BDCORRECTIVAINF[3ª HOJAS D],BDCORRECTIVAINF[[Nº CAMIÓN]:[Nº CAMIÓN]],$C23,BDCORRECTIVAINF[[Fecha entrada]:[Fecha entrada]],"&gt;=" &amp;$M$2,BDCORRECTIVAINF[[Fecha Fin]:[Fecha Fin]],"&lt;="&amp;$M$3)=0,"",SUMIFS(BDCORRECTIVAINF[3ª HOJAS D],BDCORRECTIVAINF[[Nº CAMIÓN]:[Nº CAMIÓN]],$C23,BDCORRECTIVAINF[[Fecha entrada]:[Fecha entrada]],"&gt;=" &amp;$M$2,BDCORRECTIVAINF[[Fecha Fin]:[Fecha Fin]],"&lt;="&amp;$M$3)&amp;" uds "&amp;BDCORRECTIVAINF[[#Headers],[3ª HOJAS D]]&amp;", ")</f>
        <v/>
      </c>
      <c r="AR23" s="467" t="str">
        <f>+IF(SUMIFS(BDCORRECTIVAINF[4ª HOJAS D],BDCORRECTIVAINF[[Nº CAMIÓN]:[Nº CAMIÓN]],$C23,BDCORRECTIVAINF[[Fecha entrada]:[Fecha entrada]],"&gt;=" &amp;$M$2,BDCORRECTIVAINF[[Fecha Fin]:[Fecha Fin]],"&lt;="&amp;$M$3)=0,"",SUMIFS(BDCORRECTIVAINF[4ª HOJAS D],BDCORRECTIVAINF[[Nº CAMIÓN]:[Nº CAMIÓN]],$C23,BDCORRECTIVAINF[[Fecha entrada]:[Fecha entrada]],"&gt;=" &amp;$M$2,BDCORRECTIVAINF[[Fecha Fin]:[Fecha Fin]],"&lt;="&amp;$M$3)&amp;" uds "&amp;BDCORRECTIVAINF[[#Headers],[4ª HOJAS D]]&amp;", ")</f>
        <v/>
      </c>
      <c r="AS23" s="467" t="str">
        <f>+IF(SUMIFS(BDCORRECTIVAINF[5ª HOJAS D],BDCORRECTIVAINF[[Nº CAMIÓN]:[Nº CAMIÓN]],$C23,BDCORRECTIVAINF[[Fecha entrada]:[Fecha entrada]],"&gt;=" &amp;$M$2,BDCORRECTIVAINF[[Fecha Fin]:[Fecha Fin]],"&lt;="&amp;$M$3)=0,"",SUMIFS(BDCORRECTIVAINF[5ª HOJAS D],BDCORRECTIVAINF[[Nº CAMIÓN]:[Nº CAMIÓN]],$C23,BDCORRECTIVAINF[[Fecha entrada]:[Fecha entrada]],"&gt;=" &amp;$M$2,BDCORRECTIVAINF[[Fecha Fin]:[Fecha Fin]],"&lt;="&amp;$M$3)&amp;" uds "&amp;BDCORRECTIVAINF[[#Headers],[5ª HOJAS D]]&amp;", ")</f>
        <v/>
      </c>
      <c r="AT23" s="467" t="str">
        <f>+IF(SUMIFS(BDCORRECTIVAINF[BRIDA D],BDCORRECTIVAINF[[Nº CAMIÓN]:[Nº CAMIÓN]],$C23,BDCORRECTIVAINF[[Fecha entrada]:[Fecha entrada]],"&gt;=" &amp;$M$2,BDCORRECTIVAINF[[Fecha Fin]:[Fecha Fin]],"&lt;="&amp;$M$3)=0,"",SUMIFS(BDCORRECTIVAINF[BRIDA D],BDCORRECTIVAINF[[Nº CAMIÓN]:[Nº CAMIÓN]],$C23,BDCORRECTIVAINF[[Fecha entrada]:[Fecha entrada]],"&gt;=" &amp;$M$2,BDCORRECTIVAINF[[Fecha Fin]:[Fecha Fin]],"&lt;="&amp;$M$3)&amp;" uds "&amp;BDCORRECTIVAINF[[#Headers],[BRIDA D]]&amp;", ")</f>
        <v/>
      </c>
      <c r="AU23" s="467" t="str">
        <f>+IF(SUMIFS(BDCORRECTIVAINF[BULÓN D],BDCORRECTIVAINF[[Nº CAMIÓN]:[Nº CAMIÓN]],$C23,BDCORRECTIVAINF[[Fecha entrada]:[Fecha entrada]],"&gt;=" &amp;$M$2,BDCORRECTIVAINF[[Fecha Fin]:[Fecha Fin]],"&lt;="&amp;$M$3)=0,"",SUMIFS(BDCORRECTIVAINF[BULÓN D],BDCORRECTIVAINF[[Nº CAMIÓN]:[Nº CAMIÓN]],$C23,BDCORRECTIVAINF[[Fecha entrada]:[Fecha entrada]],"&gt;=" &amp;$M$2,BDCORRECTIVAINF[[Fecha Fin]:[Fecha Fin]],"&lt;="&amp;$M$3)&amp;" uds "&amp;BDCORRECTIVAINF[[#Headers],[BULÓN D]]&amp;", ")</f>
        <v/>
      </c>
      <c r="AV23" s="467" t="str">
        <f>+IF(SUMIFS(BDCORRECTIVAINF[GEMELA D],BDCORRECTIVAINF[[Nº CAMIÓN]:[Nº CAMIÓN]],$C23,BDCORRECTIVAINF[[Fecha entrada]:[Fecha entrada]],"&gt;=" &amp;$M$2,BDCORRECTIVAINF[[Fecha Fin]:[Fecha Fin]],"&lt;="&amp;$M$3)=0,"",SUMIFS(BDCORRECTIVAINF[GEMELA D],BDCORRECTIVAINF[[Nº CAMIÓN]:[Nº CAMIÓN]],$C23,BDCORRECTIVAINF[[Fecha entrada]:[Fecha entrada]],"&gt;=" &amp;$M$2,BDCORRECTIVAINF[[Fecha Fin]:[Fecha Fin]],"&lt;="&amp;$M$3)&amp;" uds "&amp;BDCORRECTIVAINF[[#Headers],[GEMELA D]]&amp;", ")</f>
        <v/>
      </c>
      <c r="AW23" s="467" t="str">
        <f>+IF(SUMIFS(BDCORRECTIVAINF[BALLESTA ENTERA T],BDCORRECTIVAINF[[Nº CAMIÓN]:[Nº CAMIÓN]],$C23,BDCORRECTIVAINF[[Fecha entrada]:[Fecha entrada]],"&gt;=" &amp;$M$2,BDCORRECTIVAINF[[Fecha Fin]:[Fecha Fin]],"&lt;="&amp;$M$3)=0,"",SUMIFS(BDCORRECTIVAINF[BALLESTA ENTERA T],BDCORRECTIVAINF[[Nº CAMIÓN]:[Nº CAMIÓN]],$C23,BDCORRECTIVAINF[[Fecha entrada]:[Fecha entrada]],"&gt;=" &amp;$M$2,BDCORRECTIVAINF[[Fecha Fin]:[Fecha Fin]],"&lt;="&amp;$M$3)&amp;" uds "&amp;BDCORRECTIVAINF[[#Headers],[BALLESTA ENTERA T]]&amp;", ")</f>
        <v/>
      </c>
      <c r="AX23" s="467" t="str">
        <f>+IF(SUMIFS(BDCORRECTIVAINF[HOJA MAESTRA T],BDCORRECTIVAINF[[Nº CAMIÓN]:[Nº CAMIÓN]],$C23,BDCORRECTIVAINF[[Fecha entrada]:[Fecha entrada]],"&gt;=" &amp;$M$2,BDCORRECTIVAINF[[Fecha Fin]:[Fecha Fin]],"&lt;="&amp;$M$3)=0,"",SUMIFS(BDCORRECTIVAINF[HOJA MAESTRA T],BDCORRECTIVAINF[[Nº CAMIÓN]:[Nº CAMIÓN]],$C23,BDCORRECTIVAINF[[Fecha entrada]:[Fecha entrada]],"&gt;=" &amp;$M$2,BDCORRECTIVAINF[[Fecha Fin]:[Fecha Fin]],"&lt;="&amp;$M$3)&amp;" uds "&amp;BDCORRECTIVAINF[[#Headers],[HOJA MAESTRA T]]&amp;", ")</f>
        <v/>
      </c>
      <c r="AY23" s="467" t="str">
        <f>+IF(SUMIFS(BDCORRECTIVAINF[1ª HOJA T],BDCORRECTIVAINF[[Nº CAMIÓN]:[Nº CAMIÓN]],$C23,BDCORRECTIVAINF[[Fecha entrada]:[Fecha entrada]],"&gt;=" &amp;$M$2,BDCORRECTIVAINF[[Fecha Fin]:[Fecha Fin]],"&lt;="&amp;$M$3)=0,"",SUMIFS(BDCORRECTIVAINF[1ª HOJA T],BDCORRECTIVAINF[[Nº CAMIÓN]:[Nº CAMIÓN]],$C23,BDCORRECTIVAINF[[Fecha entrada]:[Fecha entrada]],"&gt;=" &amp;$M$2,BDCORRECTIVAINF[[Fecha Fin]:[Fecha Fin]],"&lt;="&amp;$M$3)&amp;" uds "&amp;BDCORRECTIVAINF[[#Headers],[1ª HOJA T]]&amp;", ")</f>
        <v/>
      </c>
      <c r="AZ23" s="467" t="str">
        <f>+IF(SUMIFS(BDCORRECTIVAINF[2ª HOJAS T],BDCORRECTIVAINF[[Nº CAMIÓN]:[Nº CAMIÓN]],$C23,BDCORRECTIVAINF[[Fecha entrada]:[Fecha entrada]],"&gt;=" &amp;$M$2,BDCORRECTIVAINF[[Fecha Fin]:[Fecha Fin]],"&lt;="&amp;$M$3)=0,"",SUMIFS(BDCORRECTIVAINF[2ª HOJAS T],BDCORRECTIVAINF[[Nº CAMIÓN]:[Nº CAMIÓN]],$C23,BDCORRECTIVAINF[[Fecha entrada]:[Fecha entrada]],"&gt;=" &amp;$M$2,BDCORRECTIVAINF[[Fecha Fin]:[Fecha Fin]],"&lt;="&amp;$M$3)&amp;" uds "&amp;BDCORRECTIVAINF[[#Headers],[2ª HOJAS T]]&amp;", ")</f>
        <v/>
      </c>
      <c r="BA23" s="467" t="str">
        <f>+IF(SUMIFS(BDCORRECTIVAINF[3ª HOJAS T],BDCORRECTIVAINF[[Nº CAMIÓN]:[Nº CAMIÓN]],$C23,BDCORRECTIVAINF[[Fecha entrada]:[Fecha entrada]],"&gt;=" &amp;$M$2,BDCORRECTIVAINF[[Fecha Fin]:[Fecha Fin]],"&lt;="&amp;$M$3)=0,"",SUMIFS(BDCORRECTIVAINF[3ª HOJAS T],BDCORRECTIVAINF[[Nº CAMIÓN]:[Nº CAMIÓN]],$C23,BDCORRECTIVAINF[[Fecha entrada]:[Fecha entrada]],"&gt;=" &amp;$M$2,BDCORRECTIVAINF[[Fecha Fin]:[Fecha Fin]],"&lt;="&amp;$M$3)&amp;" uds "&amp;BDCORRECTIVAINF[[#Headers],[3ª HOJAS T]]&amp;", ")</f>
        <v/>
      </c>
      <c r="BB23" s="467" t="str">
        <f>+IF(SUMIFS(BDCORRECTIVAINF[4ª HOJAS T],BDCORRECTIVAINF[[Nº CAMIÓN]:[Nº CAMIÓN]],$C23,BDCORRECTIVAINF[[Fecha entrada]:[Fecha entrada]],"&gt;=" &amp;$M$2,BDCORRECTIVAINF[[Fecha Fin]:[Fecha Fin]],"&lt;="&amp;$M$3)=0,"",SUMIFS(BDCORRECTIVAINF[4ª HOJAS T],BDCORRECTIVAINF[[Nº CAMIÓN]:[Nº CAMIÓN]],$C23,BDCORRECTIVAINF[[Fecha entrada]:[Fecha entrada]],"&gt;=" &amp;$M$2,BDCORRECTIVAINF[[Fecha Fin]:[Fecha Fin]],"&lt;="&amp;$M$3)&amp;" uds "&amp;BDCORRECTIVAINF[[#Headers],[4ª HOJAS T]]&amp;", ")</f>
        <v/>
      </c>
      <c r="BC23" s="467" t="str">
        <f>+IF(SUMIFS(BDCORRECTIVAINF[5ª HOJAS T],BDCORRECTIVAINF[[Nº CAMIÓN]:[Nº CAMIÓN]],$C23,BDCORRECTIVAINF[[Fecha entrada]:[Fecha entrada]],"&gt;=" &amp;$M$2,BDCORRECTIVAINF[[Fecha Fin]:[Fecha Fin]],"&lt;="&amp;$M$3)=0,"",SUMIFS(BDCORRECTIVAINF[5ª HOJAS T],BDCORRECTIVAINF[[Nº CAMIÓN]:[Nº CAMIÓN]],$C23,BDCORRECTIVAINF[[Fecha entrada]:[Fecha entrada]],"&gt;=" &amp;$M$2,BDCORRECTIVAINF[[Fecha Fin]:[Fecha Fin]],"&lt;="&amp;$M$3)&amp;" uds "&amp;BDCORRECTIVAINF[[#Headers],[5ª HOJAS T]]&amp;", ")</f>
        <v/>
      </c>
      <c r="BD23" s="467" t="str">
        <f>+IF(SUMIFS(BDCORRECTIVAINF[BRIDA T],BDCORRECTIVAINF[[Nº CAMIÓN]:[Nº CAMIÓN]],$C23,BDCORRECTIVAINF[[Fecha entrada]:[Fecha entrada]],"&gt;=" &amp;$M$2,BDCORRECTIVAINF[[Fecha Fin]:[Fecha Fin]],"&lt;="&amp;$M$3)=0,"",SUMIFS(BDCORRECTIVAINF[BRIDA T],BDCORRECTIVAINF[[Nº CAMIÓN]:[Nº CAMIÓN]],$C23,BDCORRECTIVAINF[[Fecha entrada]:[Fecha entrada]],"&gt;=" &amp;$M$2,BDCORRECTIVAINF[[Fecha Fin]:[Fecha Fin]],"&lt;="&amp;$M$3)&amp;" uds "&amp;BDCORRECTIVAINF[[#Headers],[BRIDA T]]&amp;", ")</f>
        <v/>
      </c>
      <c r="BE23" s="467" t="str">
        <f>+IF(SUMIFS(BDCORRECTIVAINF[BULÓN T],BDCORRECTIVAINF[[Nº CAMIÓN]:[Nº CAMIÓN]],$C23,BDCORRECTIVAINF[[Fecha entrada]:[Fecha entrada]],"&gt;=" &amp;$M$2,BDCORRECTIVAINF[[Fecha Fin]:[Fecha Fin]],"&lt;="&amp;$M$3)=0,"",SUMIFS(BDCORRECTIVAINF[BULÓN T],BDCORRECTIVAINF[[Nº CAMIÓN]:[Nº CAMIÓN]],$C23,BDCORRECTIVAINF[[Fecha entrada]:[Fecha entrada]],"&gt;=" &amp;$M$2,BDCORRECTIVAINF[[Fecha Fin]:[Fecha Fin]],"&lt;="&amp;$M$3)&amp;" uds "&amp;BDCORRECTIVAINF[[#Headers],[BULÓN T]]&amp;", ")</f>
        <v/>
      </c>
      <c r="BF23" s="467" t="str">
        <f>+IF(SUMIFS(BDCORRECTIVAINF[GEMELA T],BDCORRECTIVAINF[[Nº CAMIÓN]:[Nº CAMIÓN]],$C23,BDCORRECTIVAINF[[Fecha entrada]:[Fecha entrada]],"&gt;=" &amp;$M$2,BDCORRECTIVAINF[[Fecha Fin]:[Fecha Fin]],"&lt;="&amp;$M$3)=0,"",SUMIFS(BDCORRECTIVAINF[GEMELA T],BDCORRECTIVAINF[[Nº CAMIÓN]:[Nº CAMIÓN]],$C23,BDCORRECTIVAINF[[Fecha entrada]:[Fecha entrada]],"&gt;=" &amp;$M$2,BDCORRECTIVAINF[[Fecha Fin]:[Fecha Fin]],"&lt;="&amp;$M$3)&amp;" uds "&amp;BDCORRECTIVAINF[[#Headers],[GEMELA T]]&amp;", ")</f>
        <v/>
      </c>
      <c r="BG23" s="467" t="str">
        <f>+IF(SUMIFS(BDCORRECTIVAINF[CÁMARA 12R20],BDCORRECTIVAINF[[Nº CAMIÓN]:[Nº CAMIÓN]],$C23,BDCORRECTIVAINF[[Fecha entrada]:[Fecha entrada]],"&gt;=" &amp;$M$2,BDCORRECTIVAINF[[Fecha Fin]:[Fecha Fin]],"&lt;="&amp;$M$3)=0,"",SUMIFS(BDCORRECTIVAINF[CÁMARA 12R20],BDCORRECTIVAINF[[Nº CAMIÓN]:[Nº CAMIÓN]],$C23,BDCORRECTIVAINF[[Fecha entrada]:[Fecha entrada]],"&gt;=" &amp;$M$2,BDCORRECTIVAINF[[Fecha Fin]:[Fecha Fin]],"&lt;="&amp;$M$3)&amp;" uds "&amp;BDCORRECTIVAINF[[#Headers],[CÁMARA 12R20]]&amp;", ")</f>
        <v/>
      </c>
      <c r="BH23" s="467" t="str">
        <f>+IF(SUMIFS(BDCORRECTIVAINF[CÁMARA 12R24],BDCORRECTIVAINF[[Nº CAMIÓN]:[Nº CAMIÓN]],$C23,BDCORRECTIVAINF[[Fecha entrada]:[Fecha entrada]],"&gt;=" &amp;$M$2,BDCORRECTIVAINF[[Fecha Fin]:[Fecha Fin]],"&lt;="&amp;$M$3)=0,"",SUMIFS(BDCORRECTIVAINF[CÁMARA 12R24],BDCORRECTIVAINF[[Nº CAMIÓN]:[Nº CAMIÓN]],$C23,BDCORRECTIVAINF[[Fecha entrada]:[Fecha entrada]],"&gt;=" &amp;$M$2,BDCORRECTIVAINF[[Fecha Fin]:[Fecha Fin]],"&lt;="&amp;$M$3)&amp;" uds "&amp;BDCORRECTIVAINF[[#Headers],[CÁMARA 12R24]]&amp;", ")</f>
        <v/>
      </c>
      <c r="BI23" s="467" t="str">
        <f>+IF(SUMIFS(BDCORRECTIVAINF[NEUMÁTICO 12R20],BDCORRECTIVAINF[[Nº CAMIÓN]:[Nº CAMIÓN]],$C23,BDCORRECTIVAINF[[Fecha entrada]:[Fecha entrada]],"&gt;=" &amp;$M$2,BDCORRECTIVAINF[[Fecha Fin]:[Fecha Fin]],"&lt;="&amp;$M$3)=0,"",SUMIFS(BDCORRECTIVAINF[NEUMÁTICO 12R20],BDCORRECTIVAINF[[Nº CAMIÓN]:[Nº CAMIÓN]],$C23,BDCORRECTIVAINF[[Fecha entrada]:[Fecha entrada]],"&gt;=" &amp;$M$2,BDCORRECTIVAINF[[Fecha Fin]:[Fecha Fin]],"&lt;="&amp;$M$3)&amp;" uds "&amp;BDCORRECTIVAINF[[#Headers],[NEUMÁTICO 12R20]]&amp;", ")</f>
        <v/>
      </c>
      <c r="BJ23" s="467" t="str">
        <f>+IF(SUMIFS(BDCORRECTIVAINF[NEUMÁTICO 13/80 R22,5],BDCORRECTIVAINF[[Nº CAMIÓN]:[Nº CAMIÓN]],$C23,BDCORRECTIVAINF[[Fecha entrada]:[Fecha entrada]],"&gt;=" &amp;$M$2,BDCORRECTIVAINF[[Fecha Fin]:[Fecha Fin]],"&lt;="&amp;$M$3)=0,"",SUMIFS(BDCORRECTIVAINF[NEUMÁTICO 13/80 R22,5],BDCORRECTIVAINF[[Nº CAMIÓN]:[Nº CAMIÓN]],$C23,BDCORRECTIVAINF[[Fecha entrada]:[Fecha entrada]],"&gt;=" &amp;$M$2,BDCORRECTIVAINF[[Fecha Fin]:[Fecha Fin]],"&lt;="&amp;$M$3)&amp;" uds "&amp;BDCORRECTIVAINF[[#Headers],[NEUMÁTICO 13/80 R22,5]]&amp;", ")</f>
        <v/>
      </c>
      <c r="BK23" s="467" t="str">
        <f>+IF(SUMIFS(BDCORRECTIVAINF[[NEUMÁTICO 12R24 ]],BDCORRECTIVAINF[[Nº CAMIÓN]:[Nº CAMIÓN]],$C23,BDCORRECTIVAINF[[Fecha entrada]:[Fecha entrada]],"&gt;=" &amp;$M$2,BDCORRECTIVAINF[[Fecha Fin]:[Fecha Fin]],"&lt;="&amp;$M$3)=0,"",SUMIFS(BDCORRECTIVAINF[[NEUMÁTICO 12R24 ]],BDCORRECTIVAINF[[Nº CAMIÓN]:[Nº CAMIÓN]],$C23,BDCORRECTIVAINF[[Fecha entrada]:[Fecha entrada]],"&gt;=" &amp;$M$2,BDCORRECTIVAINF[[Fecha Fin]:[Fecha Fin]],"&lt;="&amp;$M$3)&amp;" uds "&amp;BDCORRECTIVAINF[[#Headers],[NEUMÁTICO 12R24 ]]&amp;", ")</f>
        <v/>
      </c>
      <c r="BL23" s="467" t="str">
        <f>+IF(SUMIFS(BDCORRECTIVAINF[NEUMÁTICO 295/80 R22,5],BDCORRECTIVAINF[[Nº CAMIÓN]:[Nº CAMIÓN]],$C23,BDCORRECTIVAINF[[Fecha entrada]:[Fecha entrada]],"&gt;=" &amp;$M$2,BDCORRECTIVAINF[[Fecha Fin]:[Fecha Fin]],"&lt;="&amp;$M$3)=0,"",SUMIFS(BDCORRECTIVAINF[NEUMÁTICO 295/80 R22,5],BDCORRECTIVAINF[[Nº CAMIÓN]:[Nº CAMIÓN]],$C23,BDCORRECTIVAINF[[Fecha entrada]:[Fecha entrada]],"&gt;=" &amp;$M$2,BDCORRECTIVAINF[[Fecha Fin]:[Fecha Fin]],"&lt;="&amp;$M$3)&amp;" uds "&amp;BDCORRECTIVAINF[[#Headers],[NEUMÁTICO 295/80 R22,5]]&amp;", ")</f>
        <v/>
      </c>
      <c r="BM23" s="467" t="str">
        <f>+IF(SUMIFS(BDCORRECTIVAINF[NEUMÁTICO 315/80R22.5],BDCORRECTIVAINF[[Nº CAMIÓN]:[Nº CAMIÓN]],$C23,BDCORRECTIVAINF[[Fecha entrada]:[Fecha entrada]],"&gt;=" &amp;$M$2,BDCORRECTIVAINF[[Fecha Fin]:[Fecha Fin]],"&lt;="&amp;$M$3)=0,"",SUMIFS(BDCORRECTIVAINF[NEUMÁTICO 315/80R22.5],BDCORRECTIVAINF[[Nº CAMIÓN]:[Nº CAMIÓN]],$C23,BDCORRECTIVAINF[[Fecha entrada]:[Fecha entrada]],"&gt;=" &amp;$M$2,BDCORRECTIVAINF[[Fecha Fin]:[Fecha Fin]],"&lt;="&amp;$M$3)&amp;" uds "&amp;BDCORRECTIVAINF[[#Headers],[NEUMÁTICO 315/80R22.5]]&amp;", ")</f>
        <v/>
      </c>
      <c r="BN23" s="467" t="str">
        <f>+IF(SUMIFS(BDCORRECTIVAINF[NEUMÁTICO 7.5R16 CON CAMARA  ],BDCORRECTIVAINF[[Nº CAMIÓN]:[Nº CAMIÓN]],$C23,BDCORRECTIVAINF[[Fecha entrada]:[Fecha entrada]],"&gt;=" &amp;$M$2,BDCORRECTIVAINF[[Fecha Fin]:[Fecha Fin]],"&lt;="&amp;$M$3)=0,"",SUMIFS(BDCORRECTIVAINF[NEUMÁTICO 7.5R16 CON CAMARA  ],BDCORRECTIVAINF[[Nº CAMIÓN]:[Nº CAMIÓN]],$C23,BDCORRECTIVAINF[[Fecha entrada]:[Fecha entrada]],"&gt;=" &amp;$M$2,BDCORRECTIVAINF[[Fecha Fin]:[Fecha Fin]],"&lt;="&amp;$M$3)&amp;" uds "&amp;BDCORRECTIVAINF[[#Headers],[NEUMÁTICO 7.5R16 CON CAMARA  ]]&amp;", ")</f>
        <v/>
      </c>
      <c r="BO23" s="467" t="str">
        <f>+IF(SUMIFS(BDCORRECTIVAINF[Parche],BDCORRECTIVAINF[[Nº CAMIÓN]:[Nº CAMIÓN]],$C23,BDCORRECTIVAINF[[Fecha entrada]:[Fecha entrada]],"&gt;=" &amp;$M$2,BDCORRECTIVAINF[[Fecha Fin]:[Fecha Fin]],"&lt;="&amp;$M$3)=0,"",SUMIFS(BDCORRECTIVAINF[Parche],BDCORRECTIVAINF[[Nº CAMIÓN]:[Nº CAMIÓN]],$C23,BDCORRECTIVAINF[[Fecha entrada]:[Fecha entrada]],"&gt;=" &amp;$M$2,BDCORRECTIVAINF[[Fecha Fin]:[Fecha Fin]],"&lt;="&amp;$M$3)&amp;" uds "&amp;BDCORRECTIVAINF[[#Headers],[Parche]]&amp;", ")</f>
        <v/>
      </c>
      <c r="BP23" s="467" t="str">
        <f>+IF(SUMIFS(BDCORRECTIVAINF[Pasta],BDCORRECTIVAINF[[Nº CAMIÓN]:[Nº CAMIÓN]],$C23,BDCORRECTIVAINF[[Fecha entrada]:[Fecha entrada]],"&gt;=" &amp;$M$2,BDCORRECTIVAINF[[Fecha Fin]:[Fecha Fin]],"&lt;="&amp;$M$3)=0,"",SUMIFS(BDCORRECTIVAINF[Pasta],BDCORRECTIVAINF[[Nº CAMIÓN]:[Nº CAMIÓN]],$C23,BDCORRECTIVAINF[[Fecha entrada]:[Fecha entrada]],"&gt;=" &amp;$M$2,BDCORRECTIVAINF[[Fecha Fin]:[Fecha Fin]],"&lt;="&amp;$M$3)&amp;" uds "&amp;BDCORRECTIVAINF[[#Headers],[Pasta]]&amp;", ")</f>
        <v/>
      </c>
      <c r="BQ23" s="467" t="str">
        <f>+IF(SUMIFS(BDCORRECTIVAINF[BATERIA 12V 100AH],BDCORRECTIVAINF[[Nº CAMIÓN]:[Nº CAMIÓN]],$C23,BDCORRECTIVAINF[[Fecha entrada]:[Fecha entrada]],"&gt;=" &amp;$M$2,BDCORRECTIVAINF[[Fecha Fin]:[Fecha Fin]],"&lt;="&amp;$M$3)=0,"",SUMIFS(BDCORRECTIVAINF[BATERIA 12V 100AH],BDCORRECTIVAINF[[Nº CAMIÓN]:[Nº CAMIÓN]],$C23,BDCORRECTIVAINF[[Fecha entrada]:[Fecha entrada]],"&gt;=" &amp;$M$2,BDCORRECTIVAINF[[Fecha Fin]:[Fecha Fin]],"&lt;="&amp;$M$3)&amp;" uds "&amp;BDCORRECTIVAINF[[#Headers],[BATERIA 12V 100AH]]&amp;", ")</f>
        <v/>
      </c>
      <c r="BR23" s="467" t="str">
        <f>+IF(SUMIFS(BDCORRECTIVAINF[BATERIA 12V 120AH],BDCORRECTIVAINF[[Nº CAMIÓN]:[Nº CAMIÓN]],$C23,BDCORRECTIVAINF[[Fecha entrada]:[Fecha entrada]],"&gt;=" &amp;$M$2,BDCORRECTIVAINF[[Fecha Fin]:[Fecha Fin]],"&lt;="&amp;$M$3)=0,"",SUMIFS(BDCORRECTIVAINF[BATERIA 12V 120AH],BDCORRECTIVAINF[[Nº CAMIÓN]:[Nº CAMIÓN]],$C23,BDCORRECTIVAINF[[Fecha entrada]:[Fecha entrada]],"&gt;=" &amp;$M$2,BDCORRECTIVAINF[[Fecha Fin]:[Fecha Fin]],"&lt;="&amp;$M$3)&amp;" uds "&amp;BDCORRECTIVAINF[[#Headers],[BATERIA 12V 120AH]]&amp;", ")</f>
        <v/>
      </c>
      <c r="BS23" s="467" t="str">
        <f>+IF(SUMIFS(BDCORRECTIVAINF[[BATERIA 12V 70AH ]],BDCORRECTIVAINF[[Nº CAMIÓN]:[Nº CAMIÓN]],$C23,BDCORRECTIVAINF[[Fecha entrada]:[Fecha entrada]],"&gt;=" &amp;$M$2,BDCORRECTIVAINF[[Fecha Fin]:[Fecha Fin]],"&lt;="&amp;$M$3)=0,"",SUMIFS(BDCORRECTIVAINF[[BATERIA 12V 70AH ]],BDCORRECTIVAINF[[Nº CAMIÓN]:[Nº CAMIÓN]],$C23,BDCORRECTIVAINF[[Fecha entrada]:[Fecha entrada]],"&gt;=" &amp;$M$2,BDCORRECTIVAINF[[Fecha Fin]:[Fecha Fin]],"&lt;="&amp;$M$3)&amp;" uds "&amp;BDCORRECTIVAINF[[#Headers],[BATERIA 12V 70AH ]]&amp;", ")</f>
        <v/>
      </c>
      <c r="BT23" s="467" t="str">
        <f>+IF(SUMIFS(BDCORRECTIVAINF[[BATERIA 12V 77AH ]],BDCORRECTIVAINF[[Nº CAMIÓN]:[Nº CAMIÓN]],$C23,BDCORRECTIVAINF[[Fecha entrada]:[Fecha entrada]],"&gt;=" &amp;$M$2,BDCORRECTIVAINF[[Fecha Fin]:[Fecha Fin]],"&lt;="&amp;$M$3)=0,"",SUMIFS(BDCORRECTIVAINF[[BATERIA 12V 77AH ]],BDCORRECTIVAINF[[Nº CAMIÓN]:[Nº CAMIÓN]],$C23,BDCORRECTIVAINF[[Fecha entrada]:[Fecha entrada]],"&gt;=" &amp;$M$2,BDCORRECTIVAINF[[Fecha Fin]:[Fecha Fin]],"&lt;="&amp;$M$3)&amp;" uds "&amp;BDCORRECTIVAINF[[#Headers],[BATERIA 12V 77AH ]]&amp;", ")</f>
        <v/>
      </c>
      <c r="BU23" s="467" t="str">
        <f>+IF(SUMIFS(BDCORRECTIVAINF[Manguera amarilla 60D],BDCORRECTIVAINF[[Nº CAMIÓN]:[Nº CAMIÓN]],$C23,BDCORRECTIVAINF[[Fecha entrada]:[Fecha entrada]],"&gt;=" &amp;$M$2,BDCORRECTIVAINF[[Fecha Fin]:[Fecha Fin]],"&lt;="&amp;$M$3)=0,"",SUMIFS(BDCORRECTIVAINF[Manguera amarilla 60D],BDCORRECTIVAINF[[Nº CAMIÓN]:[Nº CAMIÓN]],$C23,BDCORRECTIVAINF[[Fecha entrada]:[Fecha entrada]],"&gt;=" &amp;$M$2,BDCORRECTIVAINF[[Fecha Fin]:[Fecha Fin]],"&lt;="&amp;$M$3)&amp;" m "&amp;BDCORRECTIVAINF[[#Headers],[Manguera amarilla 60D]]&amp;", ")</f>
        <v/>
      </c>
      <c r="BV23" s="467" t="str">
        <f>+IF(SUMIFS(BDCORRECTIVAINF[Manguera amarilla 80D],BDCORRECTIVAINF[[Nº CAMIÓN]:[Nº CAMIÓN]],$C23,BDCORRECTIVAINF[[Fecha entrada]:[Fecha entrada]],"&gt;=" &amp;$M$2,BDCORRECTIVAINF[[Fecha Fin]:[Fecha Fin]],"&lt;="&amp;$M$3)=0,"",SUMIFS(BDCORRECTIVAINF[Manguera amarilla 80D],BDCORRECTIVAINF[[Nº CAMIÓN]:[Nº CAMIÓN]],$C23,BDCORRECTIVAINF[[Fecha entrada]:[Fecha entrada]],"&gt;=" &amp;$M$2,BDCORRECTIVAINF[[Fecha Fin]:[Fecha Fin]],"&lt;="&amp;$M$3)&amp;" m "&amp;BDCORRECTIVAINF[[#Headers],[Manguera amarilla 80D]]&amp;", ")</f>
        <v/>
      </c>
      <c r="BW23" s="467" t="str">
        <f>+IF(SUMIFS(BDCORRECTIVAINF[Manguera azul 60D],BDCORRECTIVAINF[[Nº CAMIÓN]:[Nº CAMIÓN]],$C23,BDCORRECTIVAINF[[Fecha entrada]:[Fecha entrada]],"&gt;=" &amp;$M$2,BDCORRECTIVAINF[[Fecha Fin]:[Fecha Fin]],"&lt;="&amp;$M$3)=0,"",SUMIFS(BDCORRECTIVAINF[Manguera azul 60D],BDCORRECTIVAINF[[Nº CAMIÓN]:[Nº CAMIÓN]],$C23,BDCORRECTIVAINF[[Fecha entrada]:[Fecha entrada]],"&gt;=" &amp;$M$2,BDCORRECTIVAINF[[Fecha Fin]:[Fecha Fin]],"&lt;="&amp;$M$3)&amp;" m "&amp;BDCORRECTIVAINF[[#Headers],[Manguera azul 60D]]&amp;", ")</f>
        <v/>
      </c>
      <c r="BX23" s="467" t="str">
        <f>+IF(SUMIFS(BDCORRECTIVAINF[Manguera azul 80D],BDCORRECTIVAINF[[Nº CAMIÓN]:[Nº CAMIÓN]],$C23,BDCORRECTIVAINF[[Fecha entrada]:[Fecha entrada]],"&gt;=" &amp;$M$2,BDCORRECTIVAINF[[Fecha Fin]:[Fecha Fin]],"&lt;="&amp;$M$3)=0,"",SUMIFS(BDCORRECTIVAINF[Manguera azul 80D],BDCORRECTIVAINF[[Nº CAMIÓN]:[Nº CAMIÓN]],$C23,BDCORRECTIVAINF[[Fecha entrada]:[Fecha entrada]],"&gt;=" &amp;$M$2,BDCORRECTIVAINF[[Fecha Fin]:[Fecha Fin]],"&lt;="&amp;$M$3)&amp;" m "&amp;BDCORRECTIVAINF[[#Headers],[Manguera azul 80D]]&amp;", ")</f>
        <v/>
      </c>
      <c r="BY23" s="467" t="str">
        <f>+IF(SUMIFS(BDCORRECTIVAINF[Bomba Embrague],BDCORRECTIVAINF[[Nº CAMIÓN]:[Nº CAMIÓN]],$C23,BDCORRECTIVAINF[[Fecha entrada]:[Fecha entrada]],"&gt;=" &amp;$M$2,BDCORRECTIVAINF[[Fecha Fin]:[Fecha Fin]],"&lt;="&amp;$M$3)=0,"",SUMIFS(BDCORRECTIVAINF[Bomba Embrague],BDCORRECTIVAINF[[Nº CAMIÓN]:[Nº CAMIÓN]],$C23,BDCORRECTIVAINF[[Fecha entrada]:[Fecha entrada]],"&gt;=" &amp;$M$2,BDCORRECTIVAINF[[Fecha Fin]:[Fecha Fin]],"&lt;="&amp;$M$3)&amp;" uds "&amp;BDCORRECTIVAINF[[#Headers],[Bomba Embrague]]&amp;", ")</f>
        <v/>
      </c>
      <c r="BZ23" s="467" t="str">
        <f>+IF(SUMIFS(BDCORRECTIVAINF[Compresor],BDCORRECTIVAINF[[Nº CAMIÓN]:[Nº CAMIÓN]],$C23,BDCORRECTIVAINF[[Fecha entrada]:[Fecha entrada]],"&gt;=" &amp;$M$2,BDCORRECTIVAINF[[Fecha Fin]:[Fecha Fin]],"&lt;="&amp;$M$3)=0,"",SUMIFS(BDCORRECTIVAINF[Compresor],BDCORRECTIVAINF[[Nº CAMIÓN]:[Nº CAMIÓN]],$C23,BDCORRECTIVAINF[[Fecha entrada]:[Fecha entrada]],"&gt;=" &amp;$M$2,BDCORRECTIVAINF[[Fecha Fin]:[Fecha Fin]],"&lt;="&amp;$M$3)&amp;" uds "&amp;BDCORRECTIVAINF[[#Headers],[Compresor]]&amp;", ")</f>
        <v/>
      </c>
      <c r="CA23" s="467" t="str">
        <f>+IF(SUMIFS(BDCORRECTIVAINF[Disco Embrague],BDCORRECTIVAINF[[Nº CAMIÓN]:[Nº CAMIÓN]],$C23,BDCORRECTIVAINF[[Fecha entrada]:[Fecha entrada]],"&gt;=" &amp;$M$2,BDCORRECTIVAINF[[Fecha Fin]:[Fecha Fin]],"&lt;="&amp;$M$3)=0,"",SUMIFS(BDCORRECTIVAINF[Disco Embrague],BDCORRECTIVAINF[[Nº CAMIÓN]:[Nº CAMIÓN]],$C23,BDCORRECTIVAINF[[Fecha entrada]:[Fecha entrada]],"&gt;=" &amp;$M$2,BDCORRECTIVAINF[[Fecha Fin]:[Fecha Fin]],"&lt;="&amp;$M$3)&amp;" uds "&amp;BDCORRECTIVAINF[[#Headers],[Disco Embrague]]&amp;", ")</f>
        <v/>
      </c>
      <c r="CB23" s="467" t="str">
        <f>+IF(SUMIFS(BDCORRECTIVAINF[Empalme],BDCORRECTIVAINF[[Nº CAMIÓN]:[Nº CAMIÓN]],$C23,BDCORRECTIVAINF[[Fecha entrada]:[Fecha entrada]],"&gt;=" &amp;$M$2,BDCORRECTIVAINF[[Fecha Fin]:[Fecha Fin]],"&lt;="&amp;$M$3)=0,"",SUMIFS(BDCORRECTIVAINF[Empalme],BDCORRECTIVAINF[[Nº CAMIÓN]:[Nº CAMIÓN]],$C23,BDCORRECTIVAINF[[Fecha entrada]:[Fecha entrada]],"&gt;=" &amp;$M$2,BDCORRECTIVAINF[[Fecha Fin]:[Fecha Fin]],"&lt;="&amp;$M$3)&amp;" uds "&amp;BDCORRECTIVAINF[[#Headers],[Empalme]]&amp;", ")</f>
        <v/>
      </c>
      <c r="CC23" s="467" t="str">
        <f>+IF(SUMIFS(BDCORRECTIVAINF[Filtro Secador],BDCORRECTIVAINF[[Nº CAMIÓN]:[Nº CAMIÓN]],$C23,BDCORRECTIVAINF[[Fecha entrada]:[Fecha entrada]],"&gt;=" &amp;$M$2,BDCORRECTIVAINF[[Fecha Fin]:[Fecha Fin]],"&lt;="&amp;$M$3)=0,"",SUMIFS(BDCORRECTIVAINF[Filtro Secador],BDCORRECTIVAINF[[Nº CAMIÓN]:[Nº CAMIÓN]],$C23,BDCORRECTIVAINF[[Fecha entrada]:[Fecha entrada]],"&gt;=" &amp;$M$2,BDCORRECTIVAINF[[Fecha Fin]:[Fecha Fin]],"&lt;="&amp;$M$3)&amp;" uds "&amp;BDCORRECTIVAINF[[#Headers],[Filtro Secador]]&amp;", ")</f>
        <v/>
      </c>
      <c r="CD23" s="467" t="str">
        <f>+IF(SUMIFS(BDCORRECTIVAINF[Pulmon Freno],BDCORRECTIVAINF[[Nº CAMIÓN]:[Nº CAMIÓN]],$C23,BDCORRECTIVAINF[[Fecha entrada]:[Fecha entrada]],"&gt;=" &amp;$M$2,BDCORRECTIVAINF[[Fecha Fin]:[Fecha Fin]],"&lt;="&amp;$M$3)=0,"",SUMIFS(BDCORRECTIVAINF[Pulmon Freno],BDCORRECTIVAINF[[Nº CAMIÓN]:[Nº CAMIÓN]],$C23,BDCORRECTIVAINF[[Fecha entrada]:[Fecha entrada]],"&gt;=" &amp;$M$2,BDCORRECTIVAINF[[Fecha Fin]:[Fecha Fin]],"&lt;="&amp;$M$3)&amp;" uds "&amp;BDCORRECTIVAINF[[#Headers],[Pulmon Freno]]&amp;", ")</f>
        <v/>
      </c>
      <c r="CE23" s="467" t="str">
        <f>+IF(SUMIFS(BDCORRECTIVAINF[Servoembrague],BDCORRECTIVAINF[[Nº CAMIÓN]:[Nº CAMIÓN]],$C23,BDCORRECTIVAINF[[Fecha entrada]:[Fecha entrada]],"&gt;=" &amp;$M$2,BDCORRECTIVAINF[[Fecha Fin]:[Fecha Fin]],"&lt;="&amp;$M$3)=0,"",SUMIFS(BDCORRECTIVAINF[Servoembrague],BDCORRECTIVAINF[[Nº CAMIÓN]:[Nº CAMIÓN]],$C23,BDCORRECTIVAINF[[Fecha entrada]:[Fecha entrada]],"&gt;=" &amp;$M$2,BDCORRECTIVAINF[[Fecha Fin]:[Fecha Fin]],"&lt;="&amp;$M$3)&amp;" uds "&amp;BDCORRECTIVAINF[[#Headers],[Servoembrague]]&amp;", ")</f>
        <v/>
      </c>
      <c r="CF23" s="467" t="str">
        <f>+IF(SUMIFS(BDCORRECTIVAINF[Tubo Hidraulico],BDCORRECTIVAINF[[Nº CAMIÓN]:[Nº CAMIÓN]],$C23,BDCORRECTIVAINF[[Fecha entrada]:[Fecha entrada]],"&gt;=" &amp;$M$2,BDCORRECTIVAINF[[Fecha Fin]:[Fecha Fin]],"&lt;="&amp;$M$3)=0,"",SUMIFS(BDCORRECTIVAINF[Tubo Hidraulico],BDCORRECTIVAINF[[Nº CAMIÓN]:[Nº CAMIÓN]],$C23,BDCORRECTIVAINF[[Fecha entrada]:[Fecha entrada]],"&gt;=" &amp;$M$2,BDCORRECTIVAINF[[Fecha Fin]:[Fecha Fin]],"&lt;="&amp;$M$3)&amp;" uds "&amp;BDCORRECTIVAINF[[#Headers],[Tubo Hidraulico]]&amp;", ")</f>
        <v/>
      </c>
      <c r="CG23" s="467" t="str">
        <f>+IF(SUMIFS(BDCORRECTIVAINF[Valvula 4 vias],BDCORRECTIVAINF[[Nº CAMIÓN]:[Nº CAMIÓN]],$C23,BDCORRECTIVAINF[[Fecha entrada]:[Fecha entrada]],"&gt;=" &amp;$M$2,BDCORRECTIVAINF[[Fecha Fin]:[Fecha Fin]],"&lt;="&amp;$M$3)=0,"",SUMIFS(BDCORRECTIVAINF[Valvula 4 vias],BDCORRECTIVAINF[[Nº CAMIÓN]:[Nº CAMIÓN]],$C23,BDCORRECTIVAINF[[Fecha entrada]:[Fecha entrada]],"&gt;=" &amp;$M$2,BDCORRECTIVAINF[[Fecha Fin]:[Fecha Fin]],"&lt;="&amp;$M$3)&amp;" uds "&amp;BDCORRECTIVAINF[[#Headers],[Valvula 4 vias]]&amp;", ")</f>
        <v/>
      </c>
      <c r="CH23" s="467" t="str">
        <f>+IF(SUMIFS(BDCORRECTIVAINF[Valvula Freno],BDCORRECTIVAINF[[Nº CAMIÓN]:[Nº CAMIÓN]],$C23,BDCORRECTIVAINF[[Fecha entrada]:[Fecha entrada]],"&gt;=" &amp;$M$2,BDCORRECTIVAINF[[Fecha Fin]:[Fecha Fin]],"&lt;="&amp;$M$3)=0,"",SUMIFS(BDCORRECTIVAINF[Valvula Freno],BDCORRECTIVAINF[[Nº CAMIÓN]:[Nº CAMIÓN]],$C23,BDCORRECTIVAINF[[Fecha entrada]:[Fecha entrada]],"&gt;=" &amp;$M$2,BDCORRECTIVAINF[[Fecha Fin]:[Fecha Fin]],"&lt;="&amp;$M$3)&amp;" uds "&amp;BDCORRECTIVAINF[[#Headers],[Valvula Freno]]&amp;", ")</f>
        <v/>
      </c>
      <c r="CI23" s="467" t="str">
        <f>+IF(SUMIFS(BDCORRECTIVAINF[Valvula Secadora],BDCORRECTIVAINF[[Nº CAMIÓN]:[Nº CAMIÓN]],$C23,BDCORRECTIVAINF[[Fecha entrada]:[Fecha entrada]],"&gt;=" &amp;$M$2,BDCORRECTIVAINF[[Fecha Fin]:[Fecha Fin]],"&lt;="&amp;$M$3)=0,"",SUMIFS(BDCORRECTIVAINF[Valvula Secadora],BDCORRECTIVAINF[[Nº CAMIÓN]:[Nº CAMIÓN]],$C23,BDCORRECTIVAINF[[Fecha entrada]:[Fecha entrada]],"&gt;=" &amp;$M$2,BDCORRECTIVAINF[[Fecha Fin]:[Fecha Fin]],"&lt;="&amp;$M$3)&amp;" uds "&amp;BDCORRECTIVAINF[[#Headers],[Valvula Secadora]]&amp;", ")</f>
        <v/>
      </c>
      <c r="CJ23" s="467" t="str">
        <f>+IF(SUMIFS(BDCORRECTIVAINF[Correas],BDCORRECTIVAINF[[Nº CAMIÓN]:[Nº CAMIÓN]],$C23,BDCORRECTIVAINF[[Fecha entrada]:[Fecha entrada]],"&gt;=" &amp;$M$2,BDCORRECTIVAINF[[Fecha Fin]:[Fecha Fin]],"&lt;="&amp;$M$3)=0,"",SUMIFS(BDCORRECTIVAINF[Correas],BDCORRECTIVAINF[[Nº CAMIÓN]:[Nº CAMIÓN]],$C23,BDCORRECTIVAINF[[Fecha entrada]:[Fecha entrada]],"&gt;=" &amp;$M$2,BDCORRECTIVAINF[[Fecha Fin]:[Fecha Fin]],"&lt;="&amp;$M$3)&amp;" uds "&amp;BDCORRECTIVAINF[[#Headers],[Correas]]&amp;", ")</f>
        <v/>
      </c>
    </row>
    <row r="24" spans="1:88" ht="18.75" x14ac:dyDescent="0.2">
      <c r="A24" s="543" t="s">
        <v>82</v>
      </c>
      <c r="B24" s="221" t="s">
        <v>206</v>
      </c>
      <c r="C24" s="46" t="s">
        <v>40</v>
      </c>
      <c r="D24" s="47">
        <v>614224</v>
      </c>
      <c r="E24" s="47">
        <f>+SUMIFS(BDCORRECTIVA[Chasis],BDCORRECTIVA[[Nº CAMIÓN]:[Nº CAMIÓN]],$C24,BDCORRECTIVA[[Fecha entrada]:[Fecha entrada]],"&gt;=" &amp;$M$2,BDCORRECTIVA[[Fecha Fin]:[Fecha Fin]],"&lt;="&amp;$M$3)</f>
        <v>0</v>
      </c>
      <c r="F24" s="47">
        <f>+SUMIFS(BDCORRECTIVA[Carrocería],BDCORRECTIVA[[Nº CAMIÓN]:[Nº CAMIÓN]],$C24,BDCORRECTIVA[[Fecha entrada]:[Fecha entrada]],"&gt;=" &amp;$M$2,BDCORRECTIVA[[Fecha Fin]:[Fecha Fin]],"&lt;="&amp;$M$3)</f>
        <v>0</v>
      </c>
      <c r="G24" s="47">
        <f>+SUMIFS(BDCORRECTIVA[Ruedas],BDCORRECTIVA[[Nº CAMIÓN]:[Nº CAMIÓN]],$C24,BDCORRECTIVA[[Fecha entrada]:[Fecha entrada]],"&gt;=" &amp;$M$2,BDCORRECTIVA[[Fecha Fin]:[Fecha Fin]],"&lt;="&amp;$M$3)</f>
        <v>0</v>
      </c>
      <c r="H24" s="47">
        <f>+SUMIFS(BDCORRECTIVA[Mecanica],BDCORRECTIVA[[Nº CAMIÓN]:[Nº CAMIÓN]],$C24,BDCORRECTIVA[[Fecha entrada]:[Fecha entrada]],"&gt;=" &amp;$M$2,BDCORRECTIVA[[Fecha Fin]:[Fecha Fin]],"&lt;="&amp;$M$3)</f>
        <v>0</v>
      </c>
      <c r="I24" s="47">
        <f>+SUMIFS(BDCORRECTIVA[Elec, vehiculos],BDCORRECTIVA[[Nº CAMIÓN]:[Nº CAMIÓN]],$C24,BDCORRECTIVA[[Fecha entrada]:[Fecha entrada]],"&gt;=" &amp;$M$2,BDCORRECTIVA[[Fecha Fin]:[Fecha Fin]],"&lt;="&amp;$M$3)</f>
        <v>0</v>
      </c>
      <c r="J24" s="47">
        <f t="shared" ref="J24" si="4">+SUM(E24:I24)</f>
        <v>0</v>
      </c>
      <c r="K24" s="47" t="str">
        <f>+IF(COUNTIFS(BDCORRECTIVA[Tall/Rep],AUSERD,BDCORRECTIVA[Nº CAMIÓN],$C24,BDCORRECTIVA[[Fecha entrada]:[Fecha entrada]],"&gt;=" &amp;$M$2,BDCORRECTIVA[[Fecha Fin]:[Fecha Fin]],"&lt;="&amp;$M$3)=0,"",COUNTIFS(BDCORRECTIVA[Tall/Rep],AUSERD,BDCORRECTIVA[Nº CAMIÓN],$C24,BDCORRECTIVA[[Fecha entrada]:[Fecha entrada]],"&gt;=" &amp;$M$2,BDCORRECTIVA[[Fecha Fin]:[Fecha Fin]],"&lt;="&amp;$M$3)&amp;" "&amp;AUSERD&amp;", ")&amp;IF(COUNTIFS(BDCORRECTIVA[Tall/Rep],AAIUN,BDCORRECTIVA[Nº CAMIÓN],$C24,BDCORRECTIVA[[Fecha entrada]:[Fecha entrada]],"&gt;=" &amp;$M$2,BDCORRECTIVA[[Fecha Fin]:[Fecha Fin]],"&lt;="&amp;$M$3)=0,"",COUNTIFS(BDCORRECTIVA[Tall/Rep],AAIUN,BDCORRECTIVA[Nº CAMIÓN],$C24,BDCORRECTIVA[[Fecha entrada]:[Fecha entrada]],"&gt;=" &amp;$M$2,BDCORRECTIVA[[Fecha Fin]:[Fecha Fin]],"&lt;="&amp;$M$3)&amp;" "&amp;AAIUN&amp;", ")&amp;IF(COUNTIFS(BDCORRECTIVA[Tall/Rep],BOUJDUR,BDCORRECTIVA[Nº CAMIÓN],$C24,BDCORRECTIVA[[Fecha entrada]:[Fecha entrada]],"&gt;=" &amp;$M$2,BDCORRECTIVA[[Fecha Fin]:[Fecha Fin]],"&lt;="&amp;$M$3)=0,"",COUNTIFS(BDCORRECTIVA[Tall/Rep],BOUJDUR,BDCORRECTIVA[Nº CAMIÓN],$C24,BDCORRECTIVA[[Fecha entrada]:[Fecha entrada]],"&gt;=" &amp;$M$2,BDCORRECTIVA[[Fecha Fin]:[Fecha Fin]],"&lt;="&amp;$M$3)&amp;" "&amp;BOUJDUR&amp;", ")&amp;IF(COUNTIFS(BDCORRECTIVA[Tall/Rep],ATC,BDCORRECTIVA[Nº CAMIÓN],$C24,BDCORRECTIVA[[Fecha entrada]:[Fecha entrada]],"&gt;=" &amp;$M$2,BDCORRECTIVA[[Fecha Fin]:[Fecha Fin]],"&lt;="&amp;$M$3)=0,"",COUNTIFS(BDCORRECTIVA[Tall/Rep],ATC,BDCORRECTIVA[Nº CAMIÓN],$C24,BDCORRECTIVA[[Fecha entrada]:[Fecha entrada]],"&gt;=" &amp;$M$2,BDCORRECTIVA[[Fecha Fin]:[Fecha Fin]],"&lt;="&amp;$M$3)&amp;" "&amp;ATC&amp;", ")&amp;IF(COUNTIFS(BDCORRECTIVA[Tall/Rep],SMARA,BDCORRECTIVA[Nº CAMIÓN],$C24,BDCORRECTIVA[[Fecha entrada]:[Fecha entrada]],"&gt;=" &amp;$M$2,BDCORRECTIVA[[Fecha Fin]:[Fecha Fin]],"&lt;="&amp;$M$3)=0,"",COUNTIFS(BDCORRECTIVA[Tall/Rep],SMARA,BDCORRECTIVA[Nº CAMIÓN],$C24,BDCORRECTIVA[[Fecha entrada]:[Fecha entrada]],"&gt;=" &amp;$M$2,BDCORRECTIVA[[Fecha Fin]:[Fecha Fin]],"&lt;="&amp;$M$3)&amp;" "&amp;SMARA&amp;", ")&amp;IF(COUNTIFS(BDCORRECTIVA[Tall/Rep],DAJLA,BDCORRECTIVA[Nº CAMIÓN],$C24,BDCORRECTIVA[[Fecha entrada]:[Fecha entrada]],"&gt;=" &amp;$M$2,BDCORRECTIVA[[Fecha Fin]:[Fecha Fin]],"&lt;="&amp;$M$3)=0,"",COUNTIFS(BDCORRECTIVA[Tall/Rep],DAJLA,BDCORRECTIVA[Nº CAMIÓN],$C24,BDCORRECTIVA[[Fecha entrada]:[Fecha entrada]],"&gt;=" &amp;$M$2,BDCORRECTIVA[[Fecha Fin]:[Fecha Fin]],"&lt;="&amp;$M$3)&amp;" "&amp;DAJLA&amp;", ")&amp;IF(COUNTIFS(BDCORRECTIVA[Tall/Rep],TRANSPORT,BDCORRECTIVA[Nº CAMIÓN],$C24,BDCORRECTIVA[[Fecha entrada]:[Fecha entrada]],"&gt;=" &amp;$M$2,BDCORRECTIVA[[Fecha Fin]:[Fecha Fin]],"&lt;="&amp;$M$3)=0,"",COUNTIFS(BDCORRECTIVA[Tall/Rep],TRANSPORT,BDCORRECTIVA[Nº CAMIÓN],$C24,BDCORRECTIVA[[Fecha entrada]:[Fecha entrada]],"&gt;=" &amp;$M$2,BDCORRECTIVA[[Fecha Fin]:[Fecha Fin]],"&lt;="&amp;$M$3)&amp;" "&amp;TRANSPORT&amp;", ")</f>
        <v/>
      </c>
      <c r="L24" s="516" t="str">
        <f t="shared" si="0"/>
        <v/>
      </c>
      <c r="M24" s="469" t="str">
        <f>+IF(SUMIFS(BDCORRECTIVAINF[Coste TOTAL],BDCORRECTIVAINF[[Nº CAMIÓN]:[Nº CAMIÓN]],$C24,BDCORRECTIVAINF[[Fecha entrada]:[Fecha entrada]],"&gt;=" &amp;$M$2,BDCORRECTIVAINF[[Fecha Fin]:[Fecha Fin]],"&lt;="&amp;$M$3)=0,"",SUMIFS(BDCORRECTIVAINF[Coste TOTAL],BDCORRECTIVAINF[[Nº CAMIÓN]:[Nº CAMIÓN]],$C24,BDCORRECTIVAINF[[Fecha entrada]:[Fecha entrada]],"&gt;=" &amp;$M$2,BDCORRECTIVAINF[[Fecha Fin]:[Fecha Fin]],"&lt;="&amp;$M$3))</f>
        <v/>
      </c>
      <c r="N24" s="210"/>
      <c r="AF24" s="467" t="str">
        <f>+IF(SUMIFS(BDCORRECTIVAINF[Amortiguador],BDCORRECTIVAINF[[Nº CAMIÓN]:[Nº CAMIÓN]],$C24,BDCORRECTIVAINF[[Fecha entrada]:[Fecha entrada]],"&gt;=" &amp;$M$2,BDCORRECTIVAINF[[Fecha Fin]:[Fecha Fin]],"&lt;="&amp;$M$3)=0,"",SUMIFS(BDCORRECTIVAINF[Amortiguador],BDCORRECTIVAINF[[Nº CAMIÓN]:[Nº CAMIÓN]],$C24,BDCORRECTIVAINF[[Fecha entrada]:[Fecha entrada]],"&gt;=" &amp;$M$2,BDCORRECTIVAINF[[Fecha Fin]:[Fecha Fin]],"&lt;="&amp;$M$3)&amp;" uds "&amp;BDCORRECTIVAINF[[#Headers],[Amortiguador]]&amp;", ")</f>
        <v/>
      </c>
      <c r="AG24" s="467" t="str">
        <f>+IF(SUMIFS(BDCORRECTIVAINF[Cables palanca],BDCORRECTIVAINF[[Nº CAMIÓN]:[Nº CAMIÓN]],$C24,BDCORRECTIVAINF[[Fecha entrada]:[Fecha entrada]],"&gt;=" &amp;$M$2,BDCORRECTIVAINF[[Fecha Fin]:[Fecha Fin]],"&lt;="&amp;$M$3)=0,"",SUMIFS(BDCORRECTIVAINF[Cables palanca],BDCORRECTIVAINF[[Nº CAMIÓN]:[Nº CAMIÓN]],$C24,BDCORRECTIVAINF[[Fecha entrada]:[Fecha entrada]],"&gt;=" &amp;$M$2,BDCORRECTIVAINF[[Fecha Fin]:[Fecha Fin]],"&lt;="&amp;$M$3)&amp;" uds "&amp;BDCORRECTIVAINF[[#Headers],[Cables palanca]]&amp;", ")</f>
        <v/>
      </c>
      <c r="AH24" s="467" t="str">
        <f>+IF(SUMIFS(BDCORRECTIVAINF[Casquillos],BDCORRECTIVAINF[[Nº CAMIÓN]:[Nº CAMIÓN]],$C24,BDCORRECTIVAINF[[Fecha entrada]:[Fecha entrada]],"&gt;=" &amp;$M$2,BDCORRECTIVAINF[[Fecha Fin]:[Fecha Fin]],"&lt;="&amp;$M$3)=0,"",SUMIFS(BDCORRECTIVAINF[Casquillos],BDCORRECTIVAINF[[Nº CAMIÓN]:[Nº CAMIÓN]],$C24,BDCORRECTIVAINF[[Fecha entrada]:[Fecha entrada]],"&gt;=" &amp;$M$2,BDCORRECTIVAINF[[Fecha Fin]:[Fecha Fin]],"&lt;="&amp;$M$3)&amp;" uds "&amp;BDCORRECTIVAINF[[#Headers],[Casquillos]]&amp;", ")</f>
        <v/>
      </c>
      <c r="AI24" s="467" t="str">
        <f>+IF(SUMIFS(BDCORRECTIVAINF[Esparragos],BDCORRECTIVAINF[[Nº CAMIÓN]:[Nº CAMIÓN]],$C24,BDCORRECTIVAINF[[Fecha entrada]:[Fecha entrada]],"&gt;=" &amp;$M$2,BDCORRECTIVAINF[[Fecha Fin]:[Fecha Fin]],"&lt;="&amp;$M$3)=0,"",SUMIFS(BDCORRECTIVAINF[Esparragos],BDCORRECTIVAINF[[Nº CAMIÓN]:[Nº CAMIÓN]],$C24,BDCORRECTIVAINF[[Fecha entrada]:[Fecha entrada]],"&gt;=" &amp;$M$2,BDCORRECTIVAINF[[Fecha Fin]:[Fecha Fin]],"&lt;="&amp;$M$3)&amp;" uds "&amp;BDCORRECTIVAINF[[#Headers],[Esparragos]]&amp;", ")</f>
        <v/>
      </c>
      <c r="AJ24" s="467" t="str">
        <f>+IF(SUMIFS(BDCORRECTIVAINF[Neceser palanca],BDCORRECTIVAINF[[Nº CAMIÓN]:[Nº CAMIÓN]],$C24,BDCORRECTIVAINF[[Fecha entrada]:[Fecha entrada]],"&gt;=" &amp;$M$2,BDCORRECTIVAINF[[Fecha Fin]:[Fecha Fin]],"&lt;="&amp;$M$3)=0,"",SUMIFS(BDCORRECTIVAINF[Neceser palanca],BDCORRECTIVAINF[[Nº CAMIÓN]:[Nº CAMIÓN]],$C24,BDCORRECTIVAINF[[Fecha entrada]:[Fecha entrada]],"&gt;=" &amp;$M$2,BDCORRECTIVAINF[[Fecha Fin]:[Fecha Fin]],"&lt;="&amp;$M$3)&amp;" uds "&amp;BDCORRECTIVAINF[[#Headers],[Neceser palanca]]&amp;", ")</f>
        <v/>
      </c>
      <c r="AK24" s="467" t="str">
        <f>+IF(SUMIFS(BDCORRECTIVAINF[Palanca],BDCORRECTIVAINF[[Nº CAMIÓN]:[Nº CAMIÓN]],$C24,BDCORRECTIVAINF[[Fecha entrada]:[Fecha entrada]],"&gt;=" &amp;$M$2,BDCORRECTIVAINF[[Fecha Fin]:[Fecha Fin]],"&lt;="&amp;$M$3)=0,"",SUMIFS(BDCORRECTIVAINF[Palanca],BDCORRECTIVAINF[[Nº CAMIÓN]:[Nº CAMIÓN]],$C24,BDCORRECTIVAINF[[Fecha entrada]:[Fecha entrada]],"&gt;=" &amp;$M$2,BDCORRECTIVAINF[[Fecha Fin]:[Fecha Fin]],"&lt;="&amp;$M$3)&amp;" uds "&amp;BDCORRECTIVAINF[[#Headers],[Palanca]]&amp;", ")</f>
        <v/>
      </c>
      <c r="AL24" s="467" t="str">
        <f>+IF(SUMIFS(BDCORRECTIVAINF[Travesaño],BDCORRECTIVAINF[[Nº CAMIÓN]:[Nº CAMIÓN]],$C24,BDCORRECTIVAINF[[Fecha entrada]:[Fecha entrada]],"&gt;=" &amp;$M$2,BDCORRECTIVAINF[[Fecha Fin]:[Fecha Fin]],"&lt;="&amp;$M$3)=0,"",SUMIFS(BDCORRECTIVAINF[Travesaño],BDCORRECTIVAINF[[Nº CAMIÓN]:[Nº CAMIÓN]],$C24,BDCORRECTIVAINF[[Fecha entrada]:[Fecha entrada]],"&gt;=" &amp;$M$2,BDCORRECTIVAINF[[Fecha Fin]:[Fecha Fin]],"&lt;="&amp;$M$3)&amp;" uds "&amp;BDCORRECTIVAINF[[#Headers],[Travesaño]]&amp;", ")</f>
        <v/>
      </c>
      <c r="AM24" s="467" t="str">
        <f>+IF(SUMIFS(BDCORRECTIVAINF[BALLESTA ENTERA D],BDCORRECTIVAINF[[Nº CAMIÓN]:[Nº CAMIÓN]],$C24,BDCORRECTIVAINF[[Fecha entrada]:[Fecha entrada]],"&gt;=" &amp;$M$2,BDCORRECTIVAINF[[Fecha Fin]:[Fecha Fin]],"&lt;="&amp;$M$3)=0,"",SUMIFS(BDCORRECTIVAINF[BALLESTA ENTERA D],BDCORRECTIVAINF[[Nº CAMIÓN]:[Nº CAMIÓN]],$C24,BDCORRECTIVAINF[[Fecha entrada]:[Fecha entrada]],"&gt;=" &amp;$M$2,BDCORRECTIVAINF[[Fecha Fin]:[Fecha Fin]],"&lt;="&amp;$M$3)&amp;" uds "&amp;BDCORRECTIVAINF[[#Headers],[BALLESTA ENTERA D]]&amp;", ")</f>
        <v/>
      </c>
      <c r="AN24" s="467" t="str">
        <f>+IF(SUMIFS(BDCORRECTIVAINF[HOJA MAESTRA D],BDCORRECTIVAINF[[Nº CAMIÓN]:[Nº CAMIÓN]],$C24,BDCORRECTIVAINF[[Fecha entrada]:[Fecha entrada]],"&gt;=" &amp;$M$2,BDCORRECTIVAINF[[Fecha Fin]:[Fecha Fin]],"&lt;="&amp;$M$3)=0,"",SUMIFS(BDCORRECTIVAINF[HOJA MAESTRA D],BDCORRECTIVAINF[[Nº CAMIÓN]:[Nº CAMIÓN]],$C24,BDCORRECTIVAINF[[Fecha entrada]:[Fecha entrada]],"&gt;=" &amp;$M$2,BDCORRECTIVAINF[[Fecha Fin]:[Fecha Fin]],"&lt;="&amp;$M$3)&amp;" uds "&amp;BDCORRECTIVAINF[[#Headers],[HOJA MAESTRA D]]&amp;", ")</f>
        <v/>
      </c>
      <c r="AO24" s="467" t="str">
        <f>+IF(SUMIFS(BDCORRECTIVAINF[1ª HOJA D],BDCORRECTIVAINF[[Nº CAMIÓN]:[Nº CAMIÓN]],$C24,BDCORRECTIVAINF[[Fecha entrada]:[Fecha entrada]],"&gt;=" &amp;$M$2,BDCORRECTIVAINF[[Fecha Fin]:[Fecha Fin]],"&lt;="&amp;$M$3)=0,"",SUMIFS(BDCORRECTIVAINF[1ª HOJA D],BDCORRECTIVAINF[[Nº CAMIÓN]:[Nº CAMIÓN]],$C24,BDCORRECTIVAINF[[Fecha entrada]:[Fecha entrada]],"&gt;=" &amp;$M$2,BDCORRECTIVAINF[[Fecha Fin]:[Fecha Fin]],"&lt;="&amp;$M$3)&amp;" uds "&amp;BDCORRECTIVAINF[[#Headers],[1ª HOJA D]]&amp;", ")</f>
        <v/>
      </c>
      <c r="AP24" s="467" t="str">
        <f>+IF(SUMIFS(BDCORRECTIVAINF[2ª HOJAS D],BDCORRECTIVAINF[[Nº CAMIÓN]:[Nº CAMIÓN]],$C24,BDCORRECTIVAINF[[Fecha entrada]:[Fecha entrada]],"&gt;=" &amp;$M$2,BDCORRECTIVAINF[[Fecha Fin]:[Fecha Fin]],"&lt;="&amp;$M$3)=0,"",SUMIFS(BDCORRECTIVAINF[2ª HOJAS D],BDCORRECTIVAINF[[Nº CAMIÓN]:[Nº CAMIÓN]],$C24,BDCORRECTIVAINF[[Fecha entrada]:[Fecha entrada]],"&gt;=" &amp;$M$2,BDCORRECTIVAINF[[Fecha Fin]:[Fecha Fin]],"&lt;="&amp;$M$3)&amp;" uds "&amp;BDCORRECTIVAINF[[#Headers],[2ª HOJAS D]]&amp;", ")</f>
        <v/>
      </c>
      <c r="AQ24" s="467" t="str">
        <f>+IF(SUMIFS(BDCORRECTIVAINF[3ª HOJAS D],BDCORRECTIVAINF[[Nº CAMIÓN]:[Nº CAMIÓN]],$C24,BDCORRECTIVAINF[[Fecha entrada]:[Fecha entrada]],"&gt;=" &amp;$M$2,BDCORRECTIVAINF[[Fecha Fin]:[Fecha Fin]],"&lt;="&amp;$M$3)=0,"",SUMIFS(BDCORRECTIVAINF[3ª HOJAS D],BDCORRECTIVAINF[[Nº CAMIÓN]:[Nº CAMIÓN]],$C24,BDCORRECTIVAINF[[Fecha entrada]:[Fecha entrada]],"&gt;=" &amp;$M$2,BDCORRECTIVAINF[[Fecha Fin]:[Fecha Fin]],"&lt;="&amp;$M$3)&amp;" uds "&amp;BDCORRECTIVAINF[[#Headers],[3ª HOJAS D]]&amp;", ")</f>
        <v/>
      </c>
      <c r="AR24" s="467" t="str">
        <f>+IF(SUMIFS(BDCORRECTIVAINF[4ª HOJAS D],BDCORRECTIVAINF[[Nº CAMIÓN]:[Nº CAMIÓN]],$C24,BDCORRECTIVAINF[[Fecha entrada]:[Fecha entrada]],"&gt;=" &amp;$M$2,BDCORRECTIVAINF[[Fecha Fin]:[Fecha Fin]],"&lt;="&amp;$M$3)=0,"",SUMIFS(BDCORRECTIVAINF[4ª HOJAS D],BDCORRECTIVAINF[[Nº CAMIÓN]:[Nº CAMIÓN]],$C24,BDCORRECTIVAINF[[Fecha entrada]:[Fecha entrada]],"&gt;=" &amp;$M$2,BDCORRECTIVAINF[[Fecha Fin]:[Fecha Fin]],"&lt;="&amp;$M$3)&amp;" uds "&amp;BDCORRECTIVAINF[[#Headers],[4ª HOJAS D]]&amp;", ")</f>
        <v/>
      </c>
      <c r="AS24" s="467" t="str">
        <f>+IF(SUMIFS(BDCORRECTIVAINF[5ª HOJAS D],BDCORRECTIVAINF[[Nº CAMIÓN]:[Nº CAMIÓN]],$C24,BDCORRECTIVAINF[[Fecha entrada]:[Fecha entrada]],"&gt;=" &amp;$M$2,BDCORRECTIVAINF[[Fecha Fin]:[Fecha Fin]],"&lt;="&amp;$M$3)=0,"",SUMIFS(BDCORRECTIVAINF[5ª HOJAS D],BDCORRECTIVAINF[[Nº CAMIÓN]:[Nº CAMIÓN]],$C24,BDCORRECTIVAINF[[Fecha entrada]:[Fecha entrada]],"&gt;=" &amp;$M$2,BDCORRECTIVAINF[[Fecha Fin]:[Fecha Fin]],"&lt;="&amp;$M$3)&amp;" uds "&amp;BDCORRECTIVAINF[[#Headers],[5ª HOJAS D]]&amp;", ")</f>
        <v/>
      </c>
      <c r="AT24" s="467" t="str">
        <f>+IF(SUMIFS(BDCORRECTIVAINF[BRIDA D],BDCORRECTIVAINF[[Nº CAMIÓN]:[Nº CAMIÓN]],$C24,BDCORRECTIVAINF[[Fecha entrada]:[Fecha entrada]],"&gt;=" &amp;$M$2,BDCORRECTIVAINF[[Fecha Fin]:[Fecha Fin]],"&lt;="&amp;$M$3)=0,"",SUMIFS(BDCORRECTIVAINF[BRIDA D],BDCORRECTIVAINF[[Nº CAMIÓN]:[Nº CAMIÓN]],$C24,BDCORRECTIVAINF[[Fecha entrada]:[Fecha entrada]],"&gt;=" &amp;$M$2,BDCORRECTIVAINF[[Fecha Fin]:[Fecha Fin]],"&lt;="&amp;$M$3)&amp;" uds "&amp;BDCORRECTIVAINF[[#Headers],[BRIDA D]]&amp;", ")</f>
        <v/>
      </c>
      <c r="AU24" s="467" t="str">
        <f>+IF(SUMIFS(BDCORRECTIVAINF[BULÓN D],BDCORRECTIVAINF[[Nº CAMIÓN]:[Nº CAMIÓN]],$C24,BDCORRECTIVAINF[[Fecha entrada]:[Fecha entrada]],"&gt;=" &amp;$M$2,BDCORRECTIVAINF[[Fecha Fin]:[Fecha Fin]],"&lt;="&amp;$M$3)=0,"",SUMIFS(BDCORRECTIVAINF[BULÓN D],BDCORRECTIVAINF[[Nº CAMIÓN]:[Nº CAMIÓN]],$C24,BDCORRECTIVAINF[[Fecha entrada]:[Fecha entrada]],"&gt;=" &amp;$M$2,BDCORRECTIVAINF[[Fecha Fin]:[Fecha Fin]],"&lt;="&amp;$M$3)&amp;" uds "&amp;BDCORRECTIVAINF[[#Headers],[BULÓN D]]&amp;", ")</f>
        <v/>
      </c>
      <c r="AV24" s="467" t="str">
        <f>+IF(SUMIFS(BDCORRECTIVAINF[GEMELA D],BDCORRECTIVAINF[[Nº CAMIÓN]:[Nº CAMIÓN]],$C24,BDCORRECTIVAINF[[Fecha entrada]:[Fecha entrada]],"&gt;=" &amp;$M$2,BDCORRECTIVAINF[[Fecha Fin]:[Fecha Fin]],"&lt;="&amp;$M$3)=0,"",SUMIFS(BDCORRECTIVAINF[GEMELA D],BDCORRECTIVAINF[[Nº CAMIÓN]:[Nº CAMIÓN]],$C24,BDCORRECTIVAINF[[Fecha entrada]:[Fecha entrada]],"&gt;=" &amp;$M$2,BDCORRECTIVAINF[[Fecha Fin]:[Fecha Fin]],"&lt;="&amp;$M$3)&amp;" uds "&amp;BDCORRECTIVAINF[[#Headers],[GEMELA D]]&amp;", ")</f>
        <v/>
      </c>
      <c r="AW24" s="467" t="str">
        <f>+IF(SUMIFS(BDCORRECTIVAINF[BALLESTA ENTERA T],BDCORRECTIVAINF[[Nº CAMIÓN]:[Nº CAMIÓN]],$C24,BDCORRECTIVAINF[[Fecha entrada]:[Fecha entrada]],"&gt;=" &amp;$M$2,BDCORRECTIVAINF[[Fecha Fin]:[Fecha Fin]],"&lt;="&amp;$M$3)=0,"",SUMIFS(BDCORRECTIVAINF[BALLESTA ENTERA T],BDCORRECTIVAINF[[Nº CAMIÓN]:[Nº CAMIÓN]],$C24,BDCORRECTIVAINF[[Fecha entrada]:[Fecha entrada]],"&gt;=" &amp;$M$2,BDCORRECTIVAINF[[Fecha Fin]:[Fecha Fin]],"&lt;="&amp;$M$3)&amp;" uds "&amp;BDCORRECTIVAINF[[#Headers],[BALLESTA ENTERA T]]&amp;", ")</f>
        <v/>
      </c>
      <c r="AX24" s="467" t="str">
        <f>+IF(SUMIFS(BDCORRECTIVAINF[HOJA MAESTRA T],BDCORRECTIVAINF[[Nº CAMIÓN]:[Nº CAMIÓN]],$C24,BDCORRECTIVAINF[[Fecha entrada]:[Fecha entrada]],"&gt;=" &amp;$M$2,BDCORRECTIVAINF[[Fecha Fin]:[Fecha Fin]],"&lt;="&amp;$M$3)=0,"",SUMIFS(BDCORRECTIVAINF[HOJA MAESTRA T],BDCORRECTIVAINF[[Nº CAMIÓN]:[Nº CAMIÓN]],$C24,BDCORRECTIVAINF[[Fecha entrada]:[Fecha entrada]],"&gt;=" &amp;$M$2,BDCORRECTIVAINF[[Fecha Fin]:[Fecha Fin]],"&lt;="&amp;$M$3)&amp;" uds "&amp;BDCORRECTIVAINF[[#Headers],[HOJA MAESTRA T]]&amp;", ")</f>
        <v/>
      </c>
      <c r="AY24" s="467" t="str">
        <f>+IF(SUMIFS(BDCORRECTIVAINF[1ª HOJA T],BDCORRECTIVAINF[[Nº CAMIÓN]:[Nº CAMIÓN]],$C24,BDCORRECTIVAINF[[Fecha entrada]:[Fecha entrada]],"&gt;=" &amp;$M$2,BDCORRECTIVAINF[[Fecha Fin]:[Fecha Fin]],"&lt;="&amp;$M$3)=0,"",SUMIFS(BDCORRECTIVAINF[1ª HOJA T],BDCORRECTIVAINF[[Nº CAMIÓN]:[Nº CAMIÓN]],$C24,BDCORRECTIVAINF[[Fecha entrada]:[Fecha entrada]],"&gt;=" &amp;$M$2,BDCORRECTIVAINF[[Fecha Fin]:[Fecha Fin]],"&lt;="&amp;$M$3)&amp;" uds "&amp;BDCORRECTIVAINF[[#Headers],[1ª HOJA T]]&amp;", ")</f>
        <v/>
      </c>
      <c r="AZ24" s="467" t="str">
        <f>+IF(SUMIFS(BDCORRECTIVAINF[2ª HOJAS T],BDCORRECTIVAINF[[Nº CAMIÓN]:[Nº CAMIÓN]],$C24,BDCORRECTIVAINF[[Fecha entrada]:[Fecha entrada]],"&gt;=" &amp;$M$2,BDCORRECTIVAINF[[Fecha Fin]:[Fecha Fin]],"&lt;="&amp;$M$3)=0,"",SUMIFS(BDCORRECTIVAINF[2ª HOJAS T],BDCORRECTIVAINF[[Nº CAMIÓN]:[Nº CAMIÓN]],$C24,BDCORRECTIVAINF[[Fecha entrada]:[Fecha entrada]],"&gt;=" &amp;$M$2,BDCORRECTIVAINF[[Fecha Fin]:[Fecha Fin]],"&lt;="&amp;$M$3)&amp;" uds "&amp;BDCORRECTIVAINF[[#Headers],[2ª HOJAS T]]&amp;", ")</f>
        <v/>
      </c>
      <c r="BA24" s="467" t="str">
        <f>+IF(SUMIFS(BDCORRECTIVAINF[3ª HOJAS T],BDCORRECTIVAINF[[Nº CAMIÓN]:[Nº CAMIÓN]],$C24,BDCORRECTIVAINF[[Fecha entrada]:[Fecha entrada]],"&gt;=" &amp;$M$2,BDCORRECTIVAINF[[Fecha Fin]:[Fecha Fin]],"&lt;="&amp;$M$3)=0,"",SUMIFS(BDCORRECTIVAINF[3ª HOJAS T],BDCORRECTIVAINF[[Nº CAMIÓN]:[Nº CAMIÓN]],$C24,BDCORRECTIVAINF[[Fecha entrada]:[Fecha entrada]],"&gt;=" &amp;$M$2,BDCORRECTIVAINF[[Fecha Fin]:[Fecha Fin]],"&lt;="&amp;$M$3)&amp;" uds "&amp;BDCORRECTIVAINF[[#Headers],[3ª HOJAS T]]&amp;", ")</f>
        <v/>
      </c>
      <c r="BB24" s="467" t="str">
        <f>+IF(SUMIFS(BDCORRECTIVAINF[4ª HOJAS T],BDCORRECTIVAINF[[Nº CAMIÓN]:[Nº CAMIÓN]],$C24,BDCORRECTIVAINF[[Fecha entrada]:[Fecha entrada]],"&gt;=" &amp;$M$2,BDCORRECTIVAINF[[Fecha Fin]:[Fecha Fin]],"&lt;="&amp;$M$3)=0,"",SUMIFS(BDCORRECTIVAINF[4ª HOJAS T],BDCORRECTIVAINF[[Nº CAMIÓN]:[Nº CAMIÓN]],$C24,BDCORRECTIVAINF[[Fecha entrada]:[Fecha entrada]],"&gt;=" &amp;$M$2,BDCORRECTIVAINF[[Fecha Fin]:[Fecha Fin]],"&lt;="&amp;$M$3)&amp;" uds "&amp;BDCORRECTIVAINF[[#Headers],[4ª HOJAS T]]&amp;", ")</f>
        <v/>
      </c>
      <c r="BC24" s="467" t="str">
        <f>+IF(SUMIFS(BDCORRECTIVAINF[5ª HOJAS T],BDCORRECTIVAINF[[Nº CAMIÓN]:[Nº CAMIÓN]],$C24,BDCORRECTIVAINF[[Fecha entrada]:[Fecha entrada]],"&gt;=" &amp;$M$2,BDCORRECTIVAINF[[Fecha Fin]:[Fecha Fin]],"&lt;="&amp;$M$3)=0,"",SUMIFS(BDCORRECTIVAINF[5ª HOJAS T],BDCORRECTIVAINF[[Nº CAMIÓN]:[Nº CAMIÓN]],$C24,BDCORRECTIVAINF[[Fecha entrada]:[Fecha entrada]],"&gt;=" &amp;$M$2,BDCORRECTIVAINF[[Fecha Fin]:[Fecha Fin]],"&lt;="&amp;$M$3)&amp;" uds "&amp;BDCORRECTIVAINF[[#Headers],[5ª HOJAS T]]&amp;", ")</f>
        <v/>
      </c>
      <c r="BD24" s="467" t="str">
        <f>+IF(SUMIFS(BDCORRECTIVAINF[BRIDA T],BDCORRECTIVAINF[[Nº CAMIÓN]:[Nº CAMIÓN]],$C24,BDCORRECTIVAINF[[Fecha entrada]:[Fecha entrada]],"&gt;=" &amp;$M$2,BDCORRECTIVAINF[[Fecha Fin]:[Fecha Fin]],"&lt;="&amp;$M$3)=0,"",SUMIFS(BDCORRECTIVAINF[BRIDA T],BDCORRECTIVAINF[[Nº CAMIÓN]:[Nº CAMIÓN]],$C24,BDCORRECTIVAINF[[Fecha entrada]:[Fecha entrada]],"&gt;=" &amp;$M$2,BDCORRECTIVAINF[[Fecha Fin]:[Fecha Fin]],"&lt;="&amp;$M$3)&amp;" uds "&amp;BDCORRECTIVAINF[[#Headers],[BRIDA T]]&amp;", ")</f>
        <v/>
      </c>
      <c r="BE24" s="467" t="str">
        <f>+IF(SUMIFS(BDCORRECTIVAINF[BULÓN T],BDCORRECTIVAINF[[Nº CAMIÓN]:[Nº CAMIÓN]],$C24,BDCORRECTIVAINF[[Fecha entrada]:[Fecha entrada]],"&gt;=" &amp;$M$2,BDCORRECTIVAINF[[Fecha Fin]:[Fecha Fin]],"&lt;="&amp;$M$3)=0,"",SUMIFS(BDCORRECTIVAINF[BULÓN T],BDCORRECTIVAINF[[Nº CAMIÓN]:[Nº CAMIÓN]],$C24,BDCORRECTIVAINF[[Fecha entrada]:[Fecha entrada]],"&gt;=" &amp;$M$2,BDCORRECTIVAINF[[Fecha Fin]:[Fecha Fin]],"&lt;="&amp;$M$3)&amp;" uds "&amp;BDCORRECTIVAINF[[#Headers],[BULÓN T]]&amp;", ")</f>
        <v/>
      </c>
      <c r="BF24" s="467" t="str">
        <f>+IF(SUMIFS(BDCORRECTIVAINF[GEMELA T],BDCORRECTIVAINF[[Nº CAMIÓN]:[Nº CAMIÓN]],$C24,BDCORRECTIVAINF[[Fecha entrada]:[Fecha entrada]],"&gt;=" &amp;$M$2,BDCORRECTIVAINF[[Fecha Fin]:[Fecha Fin]],"&lt;="&amp;$M$3)=0,"",SUMIFS(BDCORRECTIVAINF[GEMELA T],BDCORRECTIVAINF[[Nº CAMIÓN]:[Nº CAMIÓN]],$C24,BDCORRECTIVAINF[[Fecha entrada]:[Fecha entrada]],"&gt;=" &amp;$M$2,BDCORRECTIVAINF[[Fecha Fin]:[Fecha Fin]],"&lt;="&amp;$M$3)&amp;" uds "&amp;BDCORRECTIVAINF[[#Headers],[GEMELA T]]&amp;", ")</f>
        <v/>
      </c>
      <c r="BG24" s="467" t="str">
        <f>+IF(SUMIFS(BDCORRECTIVAINF[CÁMARA 12R20],BDCORRECTIVAINF[[Nº CAMIÓN]:[Nº CAMIÓN]],$C24,BDCORRECTIVAINF[[Fecha entrada]:[Fecha entrada]],"&gt;=" &amp;$M$2,BDCORRECTIVAINF[[Fecha Fin]:[Fecha Fin]],"&lt;="&amp;$M$3)=0,"",SUMIFS(BDCORRECTIVAINF[CÁMARA 12R20],BDCORRECTIVAINF[[Nº CAMIÓN]:[Nº CAMIÓN]],$C24,BDCORRECTIVAINF[[Fecha entrada]:[Fecha entrada]],"&gt;=" &amp;$M$2,BDCORRECTIVAINF[[Fecha Fin]:[Fecha Fin]],"&lt;="&amp;$M$3)&amp;" uds "&amp;BDCORRECTIVAINF[[#Headers],[CÁMARA 12R20]]&amp;", ")</f>
        <v/>
      </c>
      <c r="BH24" s="467" t="str">
        <f>+IF(SUMIFS(BDCORRECTIVAINF[CÁMARA 12R24],BDCORRECTIVAINF[[Nº CAMIÓN]:[Nº CAMIÓN]],$C24,BDCORRECTIVAINF[[Fecha entrada]:[Fecha entrada]],"&gt;=" &amp;$M$2,BDCORRECTIVAINF[[Fecha Fin]:[Fecha Fin]],"&lt;="&amp;$M$3)=0,"",SUMIFS(BDCORRECTIVAINF[CÁMARA 12R24],BDCORRECTIVAINF[[Nº CAMIÓN]:[Nº CAMIÓN]],$C24,BDCORRECTIVAINF[[Fecha entrada]:[Fecha entrada]],"&gt;=" &amp;$M$2,BDCORRECTIVAINF[[Fecha Fin]:[Fecha Fin]],"&lt;="&amp;$M$3)&amp;" uds "&amp;BDCORRECTIVAINF[[#Headers],[CÁMARA 12R24]]&amp;", ")</f>
        <v/>
      </c>
      <c r="BI24" s="467" t="str">
        <f>+IF(SUMIFS(BDCORRECTIVAINF[NEUMÁTICO 12R20],BDCORRECTIVAINF[[Nº CAMIÓN]:[Nº CAMIÓN]],$C24,BDCORRECTIVAINF[[Fecha entrada]:[Fecha entrada]],"&gt;=" &amp;$M$2,BDCORRECTIVAINF[[Fecha Fin]:[Fecha Fin]],"&lt;="&amp;$M$3)=0,"",SUMIFS(BDCORRECTIVAINF[NEUMÁTICO 12R20],BDCORRECTIVAINF[[Nº CAMIÓN]:[Nº CAMIÓN]],$C24,BDCORRECTIVAINF[[Fecha entrada]:[Fecha entrada]],"&gt;=" &amp;$M$2,BDCORRECTIVAINF[[Fecha Fin]:[Fecha Fin]],"&lt;="&amp;$M$3)&amp;" uds "&amp;BDCORRECTIVAINF[[#Headers],[NEUMÁTICO 12R20]]&amp;", ")</f>
        <v/>
      </c>
      <c r="BJ24" s="467" t="str">
        <f>+IF(SUMIFS(BDCORRECTIVAINF[NEUMÁTICO 13/80 R22,5],BDCORRECTIVAINF[[Nº CAMIÓN]:[Nº CAMIÓN]],$C24,BDCORRECTIVAINF[[Fecha entrada]:[Fecha entrada]],"&gt;=" &amp;$M$2,BDCORRECTIVAINF[[Fecha Fin]:[Fecha Fin]],"&lt;="&amp;$M$3)=0,"",SUMIFS(BDCORRECTIVAINF[NEUMÁTICO 13/80 R22,5],BDCORRECTIVAINF[[Nº CAMIÓN]:[Nº CAMIÓN]],$C24,BDCORRECTIVAINF[[Fecha entrada]:[Fecha entrada]],"&gt;=" &amp;$M$2,BDCORRECTIVAINF[[Fecha Fin]:[Fecha Fin]],"&lt;="&amp;$M$3)&amp;" uds "&amp;BDCORRECTIVAINF[[#Headers],[NEUMÁTICO 13/80 R22,5]]&amp;", ")</f>
        <v/>
      </c>
      <c r="BK24" s="467" t="str">
        <f>+IF(SUMIFS(BDCORRECTIVAINF[[NEUMÁTICO 12R24 ]],BDCORRECTIVAINF[[Nº CAMIÓN]:[Nº CAMIÓN]],$C24,BDCORRECTIVAINF[[Fecha entrada]:[Fecha entrada]],"&gt;=" &amp;$M$2,BDCORRECTIVAINF[[Fecha Fin]:[Fecha Fin]],"&lt;="&amp;$M$3)=0,"",SUMIFS(BDCORRECTIVAINF[[NEUMÁTICO 12R24 ]],BDCORRECTIVAINF[[Nº CAMIÓN]:[Nº CAMIÓN]],$C24,BDCORRECTIVAINF[[Fecha entrada]:[Fecha entrada]],"&gt;=" &amp;$M$2,BDCORRECTIVAINF[[Fecha Fin]:[Fecha Fin]],"&lt;="&amp;$M$3)&amp;" uds "&amp;BDCORRECTIVAINF[[#Headers],[NEUMÁTICO 12R24 ]]&amp;", ")</f>
        <v/>
      </c>
      <c r="BL24" s="467" t="str">
        <f>+IF(SUMIFS(BDCORRECTIVAINF[NEUMÁTICO 295/80 R22,5],BDCORRECTIVAINF[[Nº CAMIÓN]:[Nº CAMIÓN]],$C24,BDCORRECTIVAINF[[Fecha entrada]:[Fecha entrada]],"&gt;=" &amp;$M$2,BDCORRECTIVAINF[[Fecha Fin]:[Fecha Fin]],"&lt;="&amp;$M$3)=0,"",SUMIFS(BDCORRECTIVAINF[NEUMÁTICO 295/80 R22,5],BDCORRECTIVAINF[[Nº CAMIÓN]:[Nº CAMIÓN]],$C24,BDCORRECTIVAINF[[Fecha entrada]:[Fecha entrada]],"&gt;=" &amp;$M$2,BDCORRECTIVAINF[[Fecha Fin]:[Fecha Fin]],"&lt;="&amp;$M$3)&amp;" uds "&amp;BDCORRECTIVAINF[[#Headers],[NEUMÁTICO 295/80 R22,5]]&amp;", ")</f>
        <v/>
      </c>
      <c r="BM24" s="467" t="str">
        <f>+IF(SUMIFS(BDCORRECTIVAINF[NEUMÁTICO 315/80R22.5],BDCORRECTIVAINF[[Nº CAMIÓN]:[Nº CAMIÓN]],$C24,BDCORRECTIVAINF[[Fecha entrada]:[Fecha entrada]],"&gt;=" &amp;$M$2,BDCORRECTIVAINF[[Fecha Fin]:[Fecha Fin]],"&lt;="&amp;$M$3)=0,"",SUMIFS(BDCORRECTIVAINF[NEUMÁTICO 315/80R22.5],BDCORRECTIVAINF[[Nº CAMIÓN]:[Nº CAMIÓN]],$C24,BDCORRECTIVAINF[[Fecha entrada]:[Fecha entrada]],"&gt;=" &amp;$M$2,BDCORRECTIVAINF[[Fecha Fin]:[Fecha Fin]],"&lt;="&amp;$M$3)&amp;" uds "&amp;BDCORRECTIVAINF[[#Headers],[NEUMÁTICO 315/80R22.5]]&amp;", ")</f>
        <v/>
      </c>
      <c r="BN24" s="467" t="str">
        <f>+IF(SUMIFS(BDCORRECTIVAINF[NEUMÁTICO 7.5R16 CON CAMARA  ],BDCORRECTIVAINF[[Nº CAMIÓN]:[Nº CAMIÓN]],$C24,BDCORRECTIVAINF[[Fecha entrada]:[Fecha entrada]],"&gt;=" &amp;$M$2,BDCORRECTIVAINF[[Fecha Fin]:[Fecha Fin]],"&lt;="&amp;$M$3)=0,"",SUMIFS(BDCORRECTIVAINF[NEUMÁTICO 7.5R16 CON CAMARA  ],BDCORRECTIVAINF[[Nº CAMIÓN]:[Nº CAMIÓN]],$C24,BDCORRECTIVAINF[[Fecha entrada]:[Fecha entrada]],"&gt;=" &amp;$M$2,BDCORRECTIVAINF[[Fecha Fin]:[Fecha Fin]],"&lt;="&amp;$M$3)&amp;" uds "&amp;BDCORRECTIVAINF[[#Headers],[NEUMÁTICO 7.5R16 CON CAMARA  ]]&amp;", ")</f>
        <v/>
      </c>
      <c r="BO24" s="467" t="str">
        <f>+IF(SUMIFS(BDCORRECTIVAINF[Parche],BDCORRECTIVAINF[[Nº CAMIÓN]:[Nº CAMIÓN]],$C24,BDCORRECTIVAINF[[Fecha entrada]:[Fecha entrada]],"&gt;=" &amp;$M$2,BDCORRECTIVAINF[[Fecha Fin]:[Fecha Fin]],"&lt;="&amp;$M$3)=0,"",SUMIFS(BDCORRECTIVAINF[Parche],BDCORRECTIVAINF[[Nº CAMIÓN]:[Nº CAMIÓN]],$C24,BDCORRECTIVAINF[[Fecha entrada]:[Fecha entrada]],"&gt;=" &amp;$M$2,BDCORRECTIVAINF[[Fecha Fin]:[Fecha Fin]],"&lt;="&amp;$M$3)&amp;" uds "&amp;BDCORRECTIVAINF[[#Headers],[Parche]]&amp;", ")</f>
        <v/>
      </c>
      <c r="BP24" s="467" t="str">
        <f>+IF(SUMIFS(BDCORRECTIVAINF[Pasta],BDCORRECTIVAINF[[Nº CAMIÓN]:[Nº CAMIÓN]],$C24,BDCORRECTIVAINF[[Fecha entrada]:[Fecha entrada]],"&gt;=" &amp;$M$2,BDCORRECTIVAINF[[Fecha Fin]:[Fecha Fin]],"&lt;="&amp;$M$3)=0,"",SUMIFS(BDCORRECTIVAINF[Pasta],BDCORRECTIVAINF[[Nº CAMIÓN]:[Nº CAMIÓN]],$C24,BDCORRECTIVAINF[[Fecha entrada]:[Fecha entrada]],"&gt;=" &amp;$M$2,BDCORRECTIVAINF[[Fecha Fin]:[Fecha Fin]],"&lt;="&amp;$M$3)&amp;" uds "&amp;BDCORRECTIVAINF[[#Headers],[Pasta]]&amp;", ")</f>
        <v/>
      </c>
      <c r="BQ24" s="467" t="str">
        <f>+IF(SUMIFS(BDCORRECTIVAINF[BATERIA 12V 100AH],BDCORRECTIVAINF[[Nº CAMIÓN]:[Nº CAMIÓN]],$C24,BDCORRECTIVAINF[[Fecha entrada]:[Fecha entrada]],"&gt;=" &amp;$M$2,BDCORRECTIVAINF[[Fecha Fin]:[Fecha Fin]],"&lt;="&amp;$M$3)=0,"",SUMIFS(BDCORRECTIVAINF[BATERIA 12V 100AH],BDCORRECTIVAINF[[Nº CAMIÓN]:[Nº CAMIÓN]],$C24,BDCORRECTIVAINF[[Fecha entrada]:[Fecha entrada]],"&gt;=" &amp;$M$2,BDCORRECTIVAINF[[Fecha Fin]:[Fecha Fin]],"&lt;="&amp;$M$3)&amp;" uds "&amp;BDCORRECTIVAINF[[#Headers],[BATERIA 12V 100AH]]&amp;", ")</f>
        <v/>
      </c>
      <c r="BR24" s="467" t="str">
        <f>+IF(SUMIFS(BDCORRECTIVAINF[BATERIA 12V 120AH],BDCORRECTIVAINF[[Nº CAMIÓN]:[Nº CAMIÓN]],$C24,BDCORRECTIVAINF[[Fecha entrada]:[Fecha entrada]],"&gt;=" &amp;$M$2,BDCORRECTIVAINF[[Fecha Fin]:[Fecha Fin]],"&lt;="&amp;$M$3)=0,"",SUMIFS(BDCORRECTIVAINF[BATERIA 12V 120AH],BDCORRECTIVAINF[[Nº CAMIÓN]:[Nº CAMIÓN]],$C24,BDCORRECTIVAINF[[Fecha entrada]:[Fecha entrada]],"&gt;=" &amp;$M$2,BDCORRECTIVAINF[[Fecha Fin]:[Fecha Fin]],"&lt;="&amp;$M$3)&amp;" uds "&amp;BDCORRECTIVAINF[[#Headers],[BATERIA 12V 120AH]]&amp;", ")</f>
        <v/>
      </c>
      <c r="BS24" s="467" t="str">
        <f>+IF(SUMIFS(BDCORRECTIVAINF[[BATERIA 12V 70AH ]],BDCORRECTIVAINF[[Nº CAMIÓN]:[Nº CAMIÓN]],$C24,BDCORRECTIVAINF[[Fecha entrada]:[Fecha entrada]],"&gt;=" &amp;$M$2,BDCORRECTIVAINF[[Fecha Fin]:[Fecha Fin]],"&lt;="&amp;$M$3)=0,"",SUMIFS(BDCORRECTIVAINF[[BATERIA 12V 70AH ]],BDCORRECTIVAINF[[Nº CAMIÓN]:[Nº CAMIÓN]],$C24,BDCORRECTIVAINF[[Fecha entrada]:[Fecha entrada]],"&gt;=" &amp;$M$2,BDCORRECTIVAINF[[Fecha Fin]:[Fecha Fin]],"&lt;="&amp;$M$3)&amp;" uds "&amp;BDCORRECTIVAINF[[#Headers],[BATERIA 12V 70AH ]]&amp;", ")</f>
        <v/>
      </c>
      <c r="BT24" s="467" t="str">
        <f>+IF(SUMIFS(BDCORRECTIVAINF[[BATERIA 12V 77AH ]],BDCORRECTIVAINF[[Nº CAMIÓN]:[Nº CAMIÓN]],$C24,BDCORRECTIVAINF[[Fecha entrada]:[Fecha entrada]],"&gt;=" &amp;$M$2,BDCORRECTIVAINF[[Fecha Fin]:[Fecha Fin]],"&lt;="&amp;$M$3)=0,"",SUMIFS(BDCORRECTIVAINF[[BATERIA 12V 77AH ]],BDCORRECTIVAINF[[Nº CAMIÓN]:[Nº CAMIÓN]],$C24,BDCORRECTIVAINF[[Fecha entrada]:[Fecha entrada]],"&gt;=" &amp;$M$2,BDCORRECTIVAINF[[Fecha Fin]:[Fecha Fin]],"&lt;="&amp;$M$3)&amp;" uds "&amp;BDCORRECTIVAINF[[#Headers],[BATERIA 12V 77AH ]]&amp;", ")</f>
        <v/>
      </c>
      <c r="BU24" s="467" t="str">
        <f>+IF(SUMIFS(BDCORRECTIVAINF[Manguera amarilla 60D],BDCORRECTIVAINF[[Nº CAMIÓN]:[Nº CAMIÓN]],$C24,BDCORRECTIVAINF[[Fecha entrada]:[Fecha entrada]],"&gt;=" &amp;$M$2,BDCORRECTIVAINF[[Fecha Fin]:[Fecha Fin]],"&lt;="&amp;$M$3)=0,"",SUMIFS(BDCORRECTIVAINF[Manguera amarilla 60D],BDCORRECTIVAINF[[Nº CAMIÓN]:[Nº CAMIÓN]],$C24,BDCORRECTIVAINF[[Fecha entrada]:[Fecha entrada]],"&gt;=" &amp;$M$2,BDCORRECTIVAINF[[Fecha Fin]:[Fecha Fin]],"&lt;="&amp;$M$3)&amp;" m "&amp;BDCORRECTIVAINF[[#Headers],[Manguera amarilla 60D]]&amp;", ")</f>
        <v/>
      </c>
      <c r="BV24" s="467" t="str">
        <f>+IF(SUMIFS(BDCORRECTIVAINF[Manguera amarilla 80D],BDCORRECTIVAINF[[Nº CAMIÓN]:[Nº CAMIÓN]],$C24,BDCORRECTIVAINF[[Fecha entrada]:[Fecha entrada]],"&gt;=" &amp;$M$2,BDCORRECTIVAINF[[Fecha Fin]:[Fecha Fin]],"&lt;="&amp;$M$3)=0,"",SUMIFS(BDCORRECTIVAINF[Manguera amarilla 80D],BDCORRECTIVAINF[[Nº CAMIÓN]:[Nº CAMIÓN]],$C24,BDCORRECTIVAINF[[Fecha entrada]:[Fecha entrada]],"&gt;=" &amp;$M$2,BDCORRECTIVAINF[[Fecha Fin]:[Fecha Fin]],"&lt;="&amp;$M$3)&amp;" m "&amp;BDCORRECTIVAINF[[#Headers],[Manguera amarilla 80D]]&amp;", ")</f>
        <v/>
      </c>
      <c r="BW24" s="467" t="str">
        <f>+IF(SUMIFS(BDCORRECTIVAINF[Manguera azul 60D],BDCORRECTIVAINF[[Nº CAMIÓN]:[Nº CAMIÓN]],$C24,BDCORRECTIVAINF[[Fecha entrada]:[Fecha entrada]],"&gt;=" &amp;$M$2,BDCORRECTIVAINF[[Fecha Fin]:[Fecha Fin]],"&lt;="&amp;$M$3)=0,"",SUMIFS(BDCORRECTIVAINF[Manguera azul 60D],BDCORRECTIVAINF[[Nº CAMIÓN]:[Nº CAMIÓN]],$C24,BDCORRECTIVAINF[[Fecha entrada]:[Fecha entrada]],"&gt;=" &amp;$M$2,BDCORRECTIVAINF[[Fecha Fin]:[Fecha Fin]],"&lt;="&amp;$M$3)&amp;" m "&amp;BDCORRECTIVAINF[[#Headers],[Manguera azul 60D]]&amp;", ")</f>
        <v/>
      </c>
      <c r="BX24" s="467" t="str">
        <f>+IF(SUMIFS(BDCORRECTIVAINF[Manguera azul 80D],BDCORRECTIVAINF[[Nº CAMIÓN]:[Nº CAMIÓN]],$C24,BDCORRECTIVAINF[[Fecha entrada]:[Fecha entrada]],"&gt;=" &amp;$M$2,BDCORRECTIVAINF[[Fecha Fin]:[Fecha Fin]],"&lt;="&amp;$M$3)=0,"",SUMIFS(BDCORRECTIVAINF[Manguera azul 80D],BDCORRECTIVAINF[[Nº CAMIÓN]:[Nº CAMIÓN]],$C24,BDCORRECTIVAINF[[Fecha entrada]:[Fecha entrada]],"&gt;=" &amp;$M$2,BDCORRECTIVAINF[[Fecha Fin]:[Fecha Fin]],"&lt;="&amp;$M$3)&amp;" m "&amp;BDCORRECTIVAINF[[#Headers],[Manguera azul 80D]]&amp;", ")</f>
        <v/>
      </c>
      <c r="BY24" s="467" t="str">
        <f>+IF(SUMIFS(BDCORRECTIVAINF[Bomba Embrague],BDCORRECTIVAINF[[Nº CAMIÓN]:[Nº CAMIÓN]],$C24,BDCORRECTIVAINF[[Fecha entrada]:[Fecha entrada]],"&gt;=" &amp;$M$2,BDCORRECTIVAINF[[Fecha Fin]:[Fecha Fin]],"&lt;="&amp;$M$3)=0,"",SUMIFS(BDCORRECTIVAINF[Bomba Embrague],BDCORRECTIVAINF[[Nº CAMIÓN]:[Nº CAMIÓN]],$C24,BDCORRECTIVAINF[[Fecha entrada]:[Fecha entrada]],"&gt;=" &amp;$M$2,BDCORRECTIVAINF[[Fecha Fin]:[Fecha Fin]],"&lt;="&amp;$M$3)&amp;" uds "&amp;BDCORRECTIVAINF[[#Headers],[Bomba Embrague]]&amp;", ")</f>
        <v/>
      </c>
      <c r="BZ24" s="467" t="str">
        <f>+IF(SUMIFS(BDCORRECTIVAINF[Compresor],BDCORRECTIVAINF[[Nº CAMIÓN]:[Nº CAMIÓN]],$C24,BDCORRECTIVAINF[[Fecha entrada]:[Fecha entrada]],"&gt;=" &amp;$M$2,BDCORRECTIVAINF[[Fecha Fin]:[Fecha Fin]],"&lt;="&amp;$M$3)=0,"",SUMIFS(BDCORRECTIVAINF[Compresor],BDCORRECTIVAINF[[Nº CAMIÓN]:[Nº CAMIÓN]],$C24,BDCORRECTIVAINF[[Fecha entrada]:[Fecha entrada]],"&gt;=" &amp;$M$2,BDCORRECTIVAINF[[Fecha Fin]:[Fecha Fin]],"&lt;="&amp;$M$3)&amp;" uds "&amp;BDCORRECTIVAINF[[#Headers],[Compresor]]&amp;", ")</f>
        <v/>
      </c>
      <c r="CA24" s="467" t="str">
        <f>+IF(SUMIFS(BDCORRECTIVAINF[Disco Embrague],BDCORRECTIVAINF[[Nº CAMIÓN]:[Nº CAMIÓN]],$C24,BDCORRECTIVAINF[[Fecha entrada]:[Fecha entrada]],"&gt;=" &amp;$M$2,BDCORRECTIVAINF[[Fecha Fin]:[Fecha Fin]],"&lt;="&amp;$M$3)=0,"",SUMIFS(BDCORRECTIVAINF[Disco Embrague],BDCORRECTIVAINF[[Nº CAMIÓN]:[Nº CAMIÓN]],$C24,BDCORRECTIVAINF[[Fecha entrada]:[Fecha entrada]],"&gt;=" &amp;$M$2,BDCORRECTIVAINF[[Fecha Fin]:[Fecha Fin]],"&lt;="&amp;$M$3)&amp;" uds "&amp;BDCORRECTIVAINF[[#Headers],[Disco Embrague]]&amp;", ")</f>
        <v/>
      </c>
      <c r="CB24" s="467" t="str">
        <f>+IF(SUMIFS(BDCORRECTIVAINF[Empalme],BDCORRECTIVAINF[[Nº CAMIÓN]:[Nº CAMIÓN]],$C24,BDCORRECTIVAINF[[Fecha entrada]:[Fecha entrada]],"&gt;=" &amp;$M$2,BDCORRECTIVAINF[[Fecha Fin]:[Fecha Fin]],"&lt;="&amp;$M$3)=0,"",SUMIFS(BDCORRECTIVAINF[Empalme],BDCORRECTIVAINF[[Nº CAMIÓN]:[Nº CAMIÓN]],$C24,BDCORRECTIVAINF[[Fecha entrada]:[Fecha entrada]],"&gt;=" &amp;$M$2,BDCORRECTIVAINF[[Fecha Fin]:[Fecha Fin]],"&lt;="&amp;$M$3)&amp;" uds "&amp;BDCORRECTIVAINF[[#Headers],[Empalme]]&amp;", ")</f>
        <v/>
      </c>
      <c r="CC24" s="467" t="str">
        <f>+IF(SUMIFS(BDCORRECTIVAINF[Filtro Secador],BDCORRECTIVAINF[[Nº CAMIÓN]:[Nº CAMIÓN]],$C24,BDCORRECTIVAINF[[Fecha entrada]:[Fecha entrada]],"&gt;=" &amp;$M$2,BDCORRECTIVAINF[[Fecha Fin]:[Fecha Fin]],"&lt;="&amp;$M$3)=0,"",SUMIFS(BDCORRECTIVAINF[Filtro Secador],BDCORRECTIVAINF[[Nº CAMIÓN]:[Nº CAMIÓN]],$C24,BDCORRECTIVAINF[[Fecha entrada]:[Fecha entrada]],"&gt;=" &amp;$M$2,BDCORRECTIVAINF[[Fecha Fin]:[Fecha Fin]],"&lt;="&amp;$M$3)&amp;" uds "&amp;BDCORRECTIVAINF[[#Headers],[Filtro Secador]]&amp;", ")</f>
        <v/>
      </c>
      <c r="CD24" s="467" t="str">
        <f>+IF(SUMIFS(BDCORRECTIVAINF[Pulmon Freno],BDCORRECTIVAINF[[Nº CAMIÓN]:[Nº CAMIÓN]],$C24,BDCORRECTIVAINF[[Fecha entrada]:[Fecha entrada]],"&gt;=" &amp;$M$2,BDCORRECTIVAINF[[Fecha Fin]:[Fecha Fin]],"&lt;="&amp;$M$3)=0,"",SUMIFS(BDCORRECTIVAINF[Pulmon Freno],BDCORRECTIVAINF[[Nº CAMIÓN]:[Nº CAMIÓN]],$C24,BDCORRECTIVAINF[[Fecha entrada]:[Fecha entrada]],"&gt;=" &amp;$M$2,BDCORRECTIVAINF[[Fecha Fin]:[Fecha Fin]],"&lt;="&amp;$M$3)&amp;" uds "&amp;BDCORRECTIVAINF[[#Headers],[Pulmon Freno]]&amp;", ")</f>
        <v/>
      </c>
      <c r="CE24" s="467" t="str">
        <f>+IF(SUMIFS(BDCORRECTIVAINF[Servoembrague],BDCORRECTIVAINF[[Nº CAMIÓN]:[Nº CAMIÓN]],$C24,BDCORRECTIVAINF[[Fecha entrada]:[Fecha entrada]],"&gt;=" &amp;$M$2,BDCORRECTIVAINF[[Fecha Fin]:[Fecha Fin]],"&lt;="&amp;$M$3)=0,"",SUMIFS(BDCORRECTIVAINF[Servoembrague],BDCORRECTIVAINF[[Nº CAMIÓN]:[Nº CAMIÓN]],$C24,BDCORRECTIVAINF[[Fecha entrada]:[Fecha entrada]],"&gt;=" &amp;$M$2,BDCORRECTIVAINF[[Fecha Fin]:[Fecha Fin]],"&lt;="&amp;$M$3)&amp;" uds "&amp;BDCORRECTIVAINF[[#Headers],[Servoembrague]]&amp;", ")</f>
        <v/>
      </c>
      <c r="CF24" s="467" t="str">
        <f>+IF(SUMIFS(BDCORRECTIVAINF[Tubo Hidraulico],BDCORRECTIVAINF[[Nº CAMIÓN]:[Nº CAMIÓN]],$C24,BDCORRECTIVAINF[[Fecha entrada]:[Fecha entrada]],"&gt;=" &amp;$M$2,BDCORRECTIVAINF[[Fecha Fin]:[Fecha Fin]],"&lt;="&amp;$M$3)=0,"",SUMIFS(BDCORRECTIVAINF[Tubo Hidraulico],BDCORRECTIVAINF[[Nº CAMIÓN]:[Nº CAMIÓN]],$C24,BDCORRECTIVAINF[[Fecha entrada]:[Fecha entrada]],"&gt;=" &amp;$M$2,BDCORRECTIVAINF[[Fecha Fin]:[Fecha Fin]],"&lt;="&amp;$M$3)&amp;" uds "&amp;BDCORRECTIVAINF[[#Headers],[Tubo Hidraulico]]&amp;", ")</f>
        <v/>
      </c>
      <c r="CG24" s="467" t="str">
        <f>+IF(SUMIFS(BDCORRECTIVAINF[Valvula 4 vias],BDCORRECTIVAINF[[Nº CAMIÓN]:[Nº CAMIÓN]],$C24,BDCORRECTIVAINF[[Fecha entrada]:[Fecha entrada]],"&gt;=" &amp;$M$2,BDCORRECTIVAINF[[Fecha Fin]:[Fecha Fin]],"&lt;="&amp;$M$3)=0,"",SUMIFS(BDCORRECTIVAINF[Valvula 4 vias],BDCORRECTIVAINF[[Nº CAMIÓN]:[Nº CAMIÓN]],$C24,BDCORRECTIVAINF[[Fecha entrada]:[Fecha entrada]],"&gt;=" &amp;$M$2,BDCORRECTIVAINF[[Fecha Fin]:[Fecha Fin]],"&lt;="&amp;$M$3)&amp;" uds "&amp;BDCORRECTIVAINF[[#Headers],[Valvula 4 vias]]&amp;", ")</f>
        <v/>
      </c>
      <c r="CH24" s="467" t="str">
        <f>+IF(SUMIFS(BDCORRECTIVAINF[Valvula Freno],BDCORRECTIVAINF[[Nº CAMIÓN]:[Nº CAMIÓN]],$C24,BDCORRECTIVAINF[[Fecha entrada]:[Fecha entrada]],"&gt;=" &amp;$M$2,BDCORRECTIVAINF[[Fecha Fin]:[Fecha Fin]],"&lt;="&amp;$M$3)=0,"",SUMIFS(BDCORRECTIVAINF[Valvula Freno],BDCORRECTIVAINF[[Nº CAMIÓN]:[Nº CAMIÓN]],$C24,BDCORRECTIVAINF[[Fecha entrada]:[Fecha entrada]],"&gt;=" &amp;$M$2,BDCORRECTIVAINF[[Fecha Fin]:[Fecha Fin]],"&lt;="&amp;$M$3)&amp;" uds "&amp;BDCORRECTIVAINF[[#Headers],[Valvula Freno]]&amp;", ")</f>
        <v/>
      </c>
      <c r="CI24" s="467" t="str">
        <f>+IF(SUMIFS(BDCORRECTIVAINF[Valvula Secadora],BDCORRECTIVAINF[[Nº CAMIÓN]:[Nº CAMIÓN]],$C24,BDCORRECTIVAINF[[Fecha entrada]:[Fecha entrada]],"&gt;=" &amp;$M$2,BDCORRECTIVAINF[[Fecha Fin]:[Fecha Fin]],"&lt;="&amp;$M$3)=0,"",SUMIFS(BDCORRECTIVAINF[Valvula Secadora],BDCORRECTIVAINF[[Nº CAMIÓN]:[Nº CAMIÓN]],$C24,BDCORRECTIVAINF[[Fecha entrada]:[Fecha entrada]],"&gt;=" &amp;$M$2,BDCORRECTIVAINF[[Fecha Fin]:[Fecha Fin]],"&lt;="&amp;$M$3)&amp;" uds "&amp;BDCORRECTIVAINF[[#Headers],[Valvula Secadora]]&amp;", ")</f>
        <v/>
      </c>
      <c r="CJ24" s="467" t="str">
        <f>+IF(SUMIFS(BDCORRECTIVAINF[Correas],BDCORRECTIVAINF[[Nº CAMIÓN]:[Nº CAMIÓN]],$C24,BDCORRECTIVAINF[[Fecha entrada]:[Fecha entrada]],"&gt;=" &amp;$M$2,BDCORRECTIVAINF[[Fecha Fin]:[Fecha Fin]],"&lt;="&amp;$M$3)=0,"",SUMIFS(BDCORRECTIVAINF[Correas],BDCORRECTIVAINF[[Nº CAMIÓN]:[Nº CAMIÓN]],$C24,BDCORRECTIVAINF[[Fecha entrada]:[Fecha entrada]],"&gt;=" &amp;$M$2,BDCORRECTIVAINF[[Fecha Fin]:[Fecha Fin]],"&lt;="&amp;$M$3)&amp;" uds "&amp;BDCORRECTIVAINF[[#Headers],[Correas]]&amp;", ")</f>
        <v/>
      </c>
    </row>
    <row r="25" spans="1:88" ht="23.45" customHeight="1" x14ac:dyDescent="0.2">
      <c r="A25" s="544"/>
      <c r="B25" s="221" t="s">
        <v>92</v>
      </c>
      <c r="C25" s="48" t="s">
        <v>33</v>
      </c>
      <c r="D25" s="41">
        <v>559943</v>
      </c>
      <c r="E25" s="41">
        <f>+SUMIFS(BDCORRECTIVA[Chasis],BDCORRECTIVA[[Nº CAMIÓN]:[Nº CAMIÓN]],$C25,BDCORRECTIVA[[Fecha entrada]:[Fecha entrada]],"&gt;=" &amp;$M$2,BDCORRECTIVA[[Fecha Fin]:[Fecha Fin]],"&lt;="&amp;$M$3)</f>
        <v>0</v>
      </c>
      <c r="F25" s="41">
        <f>+SUMIFS(BDCORRECTIVA[Carrocería],BDCORRECTIVA[[Nº CAMIÓN]:[Nº CAMIÓN]],$C25,BDCORRECTIVA[[Fecha entrada]:[Fecha entrada]],"&gt;=" &amp;$M$2,BDCORRECTIVA[[Fecha Fin]:[Fecha Fin]],"&lt;="&amp;$M$3)</f>
        <v>0</v>
      </c>
      <c r="G25" s="41">
        <f>+SUMIFS(BDCORRECTIVA[Ruedas],BDCORRECTIVA[[Nº CAMIÓN]:[Nº CAMIÓN]],$C25,BDCORRECTIVA[[Fecha entrada]:[Fecha entrada]],"&gt;=" &amp;$M$2,BDCORRECTIVA[[Fecha Fin]:[Fecha Fin]],"&lt;="&amp;$M$3)</f>
        <v>2</v>
      </c>
      <c r="H25" s="41">
        <f>+SUMIFS(BDCORRECTIVA[Mecanica],BDCORRECTIVA[[Nº CAMIÓN]:[Nº CAMIÓN]],$C25,BDCORRECTIVA[[Fecha entrada]:[Fecha entrada]],"&gt;=" &amp;$M$2,BDCORRECTIVA[[Fecha Fin]:[Fecha Fin]],"&lt;="&amp;$M$3)</f>
        <v>0</v>
      </c>
      <c r="I25" s="41">
        <f>+SUMIFS(BDCORRECTIVA[Elec, vehiculos],BDCORRECTIVA[[Nº CAMIÓN]:[Nº CAMIÓN]],$C25,BDCORRECTIVA[[Fecha entrada]:[Fecha entrada]],"&gt;=" &amp;$M$2,BDCORRECTIVA[[Fecha Fin]:[Fecha Fin]],"&lt;="&amp;$M$3)</f>
        <v>0</v>
      </c>
      <c r="J25" s="41">
        <f t="shared" ref="J25:J37" si="5">+SUM(E25:I25)</f>
        <v>2</v>
      </c>
      <c r="K25" s="41" t="str">
        <f>+IF(COUNTIFS(BDCORRECTIVA[Tall/Rep],AUSERD,BDCORRECTIVA[Nº CAMIÓN],$C25,BDCORRECTIVA[[Fecha entrada]:[Fecha entrada]],"&gt;=" &amp;$M$2,BDCORRECTIVA[[Fecha Fin]:[Fecha Fin]],"&lt;="&amp;$M$3)=0,"",COUNTIFS(BDCORRECTIVA[Tall/Rep],AUSERD,BDCORRECTIVA[Nº CAMIÓN],$C25,BDCORRECTIVA[[Fecha entrada]:[Fecha entrada]],"&gt;=" &amp;$M$2,BDCORRECTIVA[[Fecha Fin]:[Fecha Fin]],"&lt;="&amp;$M$3)&amp;" "&amp;AUSERD&amp;", ")&amp;IF(COUNTIFS(BDCORRECTIVA[Tall/Rep],AAIUN,BDCORRECTIVA[Nº CAMIÓN],$C25,BDCORRECTIVA[[Fecha entrada]:[Fecha entrada]],"&gt;=" &amp;$M$2,BDCORRECTIVA[[Fecha Fin]:[Fecha Fin]],"&lt;="&amp;$M$3)=0,"",COUNTIFS(BDCORRECTIVA[Tall/Rep],AAIUN,BDCORRECTIVA[Nº CAMIÓN],$C25,BDCORRECTIVA[[Fecha entrada]:[Fecha entrada]],"&gt;=" &amp;$M$2,BDCORRECTIVA[[Fecha Fin]:[Fecha Fin]],"&lt;="&amp;$M$3)&amp;" "&amp;AAIUN&amp;", ")&amp;IF(COUNTIFS(BDCORRECTIVA[Tall/Rep],BOUJDUR,BDCORRECTIVA[Nº CAMIÓN],$C25,BDCORRECTIVA[[Fecha entrada]:[Fecha entrada]],"&gt;=" &amp;$M$2,BDCORRECTIVA[[Fecha Fin]:[Fecha Fin]],"&lt;="&amp;$M$3)=0,"",COUNTIFS(BDCORRECTIVA[Tall/Rep],BOUJDUR,BDCORRECTIVA[Nº CAMIÓN],$C25,BDCORRECTIVA[[Fecha entrada]:[Fecha entrada]],"&gt;=" &amp;$M$2,BDCORRECTIVA[[Fecha Fin]:[Fecha Fin]],"&lt;="&amp;$M$3)&amp;" "&amp;BOUJDUR&amp;", ")&amp;IF(COUNTIFS(BDCORRECTIVA[Tall/Rep],ATC,BDCORRECTIVA[Nº CAMIÓN],$C25,BDCORRECTIVA[[Fecha entrada]:[Fecha entrada]],"&gt;=" &amp;$M$2,BDCORRECTIVA[[Fecha Fin]:[Fecha Fin]],"&lt;="&amp;$M$3)=0,"",COUNTIFS(BDCORRECTIVA[Tall/Rep],ATC,BDCORRECTIVA[Nº CAMIÓN],$C25,BDCORRECTIVA[[Fecha entrada]:[Fecha entrada]],"&gt;=" &amp;$M$2,BDCORRECTIVA[[Fecha Fin]:[Fecha Fin]],"&lt;="&amp;$M$3)&amp;" "&amp;ATC&amp;", ")&amp;IF(COUNTIFS(BDCORRECTIVA[Tall/Rep],SMARA,BDCORRECTIVA[Nº CAMIÓN],$C25,BDCORRECTIVA[[Fecha entrada]:[Fecha entrada]],"&gt;=" &amp;$M$2,BDCORRECTIVA[[Fecha Fin]:[Fecha Fin]],"&lt;="&amp;$M$3)=0,"",COUNTIFS(BDCORRECTIVA[Tall/Rep],SMARA,BDCORRECTIVA[Nº CAMIÓN],$C25,BDCORRECTIVA[[Fecha entrada]:[Fecha entrada]],"&gt;=" &amp;$M$2,BDCORRECTIVA[[Fecha Fin]:[Fecha Fin]],"&lt;="&amp;$M$3)&amp;" "&amp;SMARA&amp;", ")&amp;IF(COUNTIFS(BDCORRECTIVA[Tall/Rep],DAJLA,BDCORRECTIVA[Nº CAMIÓN],$C25,BDCORRECTIVA[[Fecha entrada]:[Fecha entrada]],"&gt;=" &amp;$M$2,BDCORRECTIVA[[Fecha Fin]:[Fecha Fin]],"&lt;="&amp;$M$3)=0,"",COUNTIFS(BDCORRECTIVA[Tall/Rep],DAJLA,BDCORRECTIVA[Nº CAMIÓN],$C25,BDCORRECTIVA[[Fecha entrada]:[Fecha entrada]],"&gt;=" &amp;$M$2,BDCORRECTIVA[[Fecha Fin]:[Fecha Fin]],"&lt;="&amp;$M$3)&amp;" "&amp;DAJLA&amp;", ")&amp;IF(COUNTIFS(BDCORRECTIVA[Tall/Rep],TRANSPORT,BDCORRECTIVA[Nº CAMIÓN],$C25,BDCORRECTIVA[[Fecha entrada]:[Fecha entrada]],"&gt;=" &amp;$M$2,BDCORRECTIVA[[Fecha Fin]:[Fecha Fin]],"&lt;="&amp;$M$3)=0,"",COUNTIFS(BDCORRECTIVA[Tall/Rep],TRANSPORT,BDCORRECTIVA[Nº CAMIÓN],$C25,BDCORRECTIVA[[Fecha entrada]:[Fecha entrada]],"&gt;=" &amp;$M$2,BDCORRECTIVA[[Fecha Fin]:[Fecha Fin]],"&lt;="&amp;$M$3)&amp;" "&amp;TRANSPORT&amp;", ")</f>
        <v xml:space="preserve">2 TR AUSERD, </v>
      </c>
      <c r="L25" s="521" t="str">
        <f t="shared" si="0"/>
        <v xml:space="preserve">2 uds NEUMÁTICO 315/80R22.5, </v>
      </c>
      <c r="M25" s="471">
        <f>+IF(SUMIFS(BDCORRECTIVAINF[Coste TOTAL],BDCORRECTIVAINF[[Nº CAMIÓN]:[Nº CAMIÓN]],$C25,BDCORRECTIVAINF[[Fecha entrada]:[Fecha entrada]],"&gt;=" &amp;$M$2,BDCORRECTIVAINF[[Fecha Fin]:[Fecha Fin]],"&lt;="&amp;$M$3)=0,"",SUMIFS(BDCORRECTIVAINF[Coste TOTAL],BDCORRECTIVAINF[[Nº CAMIÓN]:[Nº CAMIÓN]],$C25,BDCORRECTIVAINF[[Fecha entrada]:[Fecha entrada]],"&gt;=" &amp;$M$2,BDCORRECTIVAINF[[Fecha Fin]:[Fecha Fin]],"&lt;="&amp;$M$3))</f>
        <v>110000</v>
      </c>
      <c r="N25" s="209"/>
      <c r="AF25" s="467" t="str">
        <f>+IF(SUMIFS(BDCORRECTIVAINF[Amortiguador],BDCORRECTIVAINF[[Nº CAMIÓN]:[Nº CAMIÓN]],$C25,BDCORRECTIVAINF[[Fecha entrada]:[Fecha entrada]],"&gt;=" &amp;$M$2,BDCORRECTIVAINF[[Fecha Fin]:[Fecha Fin]],"&lt;="&amp;$M$3)=0,"",SUMIFS(BDCORRECTIVAINF[Amortiguador],BDCORRECTIVAINF[[Nº CAMIÓN]:[Nº CAMIÓN]],$C25,BDCORRECTIVAINF[[Fecha entrada]:[Fecha entrada]],"&gt;=" &amp;$M$2,BDCORRECTIVAINF[[Fecha Fin]:[Fecha Fin]],"&lt;="&amp;$M$3)&amp;" uds "&amp;BDCORRECTIVAINF[[#Headers],[Amortiguador]]&amp;", ")</f>
        <v/>
      </c>
      <c r="AG25" s="467" t="str">
        <f>+IF(SUMIFS(BDCORRECTIVAINF[Cables palanca],BDCORRECTIVAINF[[Nº CAMIÓN]:[Nº CAMIÓN]],$C25,BDCORRECTIVAINF[[Fecha entrada]:[Fecha entrada]],"&gt;=" &amp;$M$2,BDCORRECTIVAINF[[Fecha Fin]:[Fecha Fin]],"&lt;="&amp;$M$3)=0,"",SUMIFS(BDCORRECTIVAINF[Cables palanca],BDCORRECTIVAINF[[Nº CAMIÓN]:[Nº CAMIÓN]],$C25,BDCORRECTIVAINF[[Fecha entrada]:[Fecha entrada]],"&gt;=" &amp;$M$2,BDCORRECTIVAINF[[Fecha Fin]:[Fecha Fin]],"&lt;="&amp;$M$3)&amp;" uds "&amp;BDCORRECTIVAINF[[#Headers],[Cables palanca]]&amp;", ")</f>
        <v/>
      </c>
      <c r="AH25" s="467" t="str">
        <f>+IF(SUMIFS(BDCORRECTIVAINF[Casquillos],BDCORRECTIVAINF[[Nº CAMIÓN]:[Nº CAMIÓN]],$C25,BDCORRECTIVAINF[[Fecha entrada]:[Fecha entrada]],"&gt;=" &amp;$M$2,BDCORRECTIVAINF[[Fecha Fin]:[Fecha Fin]],"&lt;="&amp;$M$3)=0,"",SUMIFS(BDCORRECTIVAINF[Casquillos],BDCORRECTIVAINF[[Nº CAMIÓN]:[Nº CAMIÓN]],$C25,BDCORRECTIVAINF[[Fecha entrada]:[Fecha entrada]],"&gt;=" &amp;$M$2,BDCORRECTIVAINF[[Fecha Fin]:[Fecha Fin]],"&lt;="&amp;$M$3)&amp;" uds "&amp;BDCORRECTIVAINF[[#Headers],[Casquillos]]&amp;", ")</f>
        <v/>
      </c>
      <c r="AI25" s="467" t="str">
        <f>+IF(SUMIFS(BDCORRECTIVAINF[Esparragos],BDCORRECTIVAINF[[Nº CAMIÓN]:[Nº CAMIÓN]],$C25,BDCORRECTIVAINF[[Fecha entrada]:[Fecha entrada]],"&gt;=" &amp;$M$2,BDCORRECTIVAINF[[Fecha Fin]:[Fecha Fin]],"&lt;="&amp;$M$3)=0,"",SUMIFS(BDCORRECTIVAINF[Esparragos],BDCORRECTIVAINF[[Nº CAMIÓN]:[Nº CAMIÓN]],$C25,BDCORRECTIVAINF[[Fecha entrada]:[Fecha entrada]],"&gt;=" &amp;$M$2,BDCORRECTIVAINF[[Fecha Fin]:[Fecha Fin]],"&lt;="&amp;$M$3)&amp;" uds "&amp;BDCORRECTIVAINF[[#Headers],[Esparragos]]&amp;", ")</f>
        <v/>
      </c>
      <c r="AJ25" s="467" t="str">
        <f>+IF(SUMIFS(BDCORRECTIVAINF[Neceser palanca],BDCORRECTIVAINF[[Nº CAMIÓN]:[Nº CAMIÓN]],$C25,BDCORRECTIVAINF[[Fecha entrada]:[Fecha entrada]],"&gt;=" &amp;$M$2,BDCORRECTIVAINF[[Fecha Fin]:[Fecha Fin]],"&lt;="&amp;$M$3)=0,"",SUMIFS(BDCORRECTIVAINF[Neceser palanca],BDCORRECTIVAINF[[Nº CAMIÓN]:[Nº CAMIÓN]],$C25,BDCORRECTIVAINF[[Fecha entrada]:[Fecha entrada]],"&gt;=" &amp;$M$2,BDCORRECTIVAINF[[Fecha Fin]:[Fecha Fin]],"&lt;="&amp;$M$3)&amp;" uds "&amp;BDCORRECTIVAINF[[#Headers],[Neceser palanca]]&amp;", ")</f>
        <v/>
      </c>
      <c r="AK25" s="467" t="str">
        <f>+IF(SUMIFS(BDCORRECTIVAINF[Palanca],BDCORRECTIVAINF[[Nº CAMIÓN]:[Nº CAMIÓN]],$C25,BDCORRECTIVAINF[[Fecha entrada]:[Fecha entrada]],"&gt;=" &amp;$M$2,BDCORRECTIVAINF[[Fecha Fin]:[Fecha Fin]],"&lt;="&amp;$M$3)=0,"",SUMIFS(BDCORRECTIVAINF[Palanca],BDCORRECTIVAINF[[Nº CAMIÓN]:[Nº CAMIÓN]],$C25,BDCORRECTIVAINF[[Fecha entrada]:[Fecha entrada]],"&gt;=" &amp;$M$2,BDCORRECTIVAINF[[Fecha Fin]:[Fecha Fin]],"&lt;="&amp;$M$3)&amp;" uds "&amp;BDCORRECTIVAINF[[#Headers],[Palanca]]&amp;", ")</f>
        <v/>
      </c>
      <c r="AL25" s="467" t="str">
        <f>+IF(SUMIFS(BDCORRECTIVAINF[Travesaño],BDCORRECTIVAINF[[Nº CAMIÓN]:[Nº CAMIÓN]],$C25,BDCORRECTIVAINF[[Fecha entrada]:[Fecha entrada]],"&gt;=" &amp;$M$2,BDCORRECTIVAINF[[Fecha Fin]:[Fecha Fin]],"&lt;="&amp;$M$3)=0,"",SUMIFS(BDCORRECTIVAINF[Travesaño],BDCORRECTIVAINF[[Nº CAMIÓN]:[Nº CAMIÓN]],$C25,BDCORRECTIVAINF[[Fecha entrada]:[Fecha entrada]],"&gt;=" &amp;$M$2,BDCORRECTIVAINF[[Fecha Fin]:[Fecha Fin]],"&lt;="&amp;$M$3)&amp;" uds "&amp;BDCORRECTIVAINF[[#Headers],[Travesaño]]&amp;", ")</f>
        <v/>
      </c>
      <c r="AM25" s="467" t="str">
        <f>+IF(SUMIFS(BDCORRECTIVAINF[BALLESTA ENTERA D],BDCORRECTIVAINF[[Nº CAMIÓN]:[Nº CAMIÓN]],$C25,BDCORRECTIVAINF[[Fecha entrada]:[Fecha entrada]],"&gt;=" &amp;$M$2,BDCORRECTIVAINF[[Fecha Fin]:[Fecha Fin]],"&lt;="&amp;$M$3)=0,"",SUMIFS(BDCORRECTIVAINF[BALLESTA ENTERA D],BDCORRECTIVAINF[[Nº CAMIÓN]:[Nº CAMIÓN]],$C25,BDCORRECTIVAINF[[Fecha entrada]:[Fecha entrada]],"&gt;=" &amp;$M$2,BDCORRECTIVAINF[[Fecha Fin]:[Fecha Fin]],"&lt;="&amp;$M$3)&amp;" uds "&amp;BDCORRECTIVAINF[[#Headers],[BALLESTA ENTERA D]]&amp;", ")</f>
        <v/>
      </c>
      <c r="AN25" s="467" t="str">
        <f>+IF(SUMIFS(BDCORRECTIVAINF[HOJA MAESTRA D],BDCORRECTIVAINF[[Nº CAMIÓN]:[Nº CAMIÓN]],$C25,BDCORRECTIVAINF[[Fecha entrada]:[Fecha entrada]],"&gt;=" &amp;$M$2,BDCORRECTIVAINF[[Fecha Fin]:[Fecha Fin]],"&lt;="&amp;$M$3)=0,"",SUMIFS(BDCORRECTIVAINF[HOJA MAESTRA D],BDCORRECTIVAINF[[Nº CAMIÓN]:[Nº CAMIÓN]],$C25,BDCORRECTIVAINF[[Fecha entrada]:[Fecha entrada]],"&gt;=" &amp;$M$2,BDCORRECTIVAINF[[Fecha Fin]:[Fecha Fin]],"&lt;="&amp;$M$3)&amp;" uds "&amp;BDCORRECTIVAINF[[#Headers],[HOJA MAESTRA D]]&amp;", ")</f>
        <v/>
      </c>
      <c r="AO25" s="467" t="str">
        <f>+IF(SUMIFS(BDCORRECTIVAINF[1ª HOJA D],BDCORRECTIVAINF[[Nº CAMIÓN]:[Nº CAMIÓN]],$C25,BDCORRECTIVAINF[[Fecha entrada]:[Fecha entrada]],"&gt;=" &amp;$M$2,BDCORRECTIVAINF[[Fecha Fin]:[Fecha Fin]],"&lt;="&amp;$M$3)=0,"",SUMIFS(BDCORRECTIVAINF[1ª HOJA D],BDCORRECTIVAINF[[Nº CAMIÓN]:[Nº CAMIÓN]],$C25,BDCORRECTIVAINF[[Fecha entrada]:[Fecha entrada]],"&gt;=" &amp;$M$2,BDCORRECTIVAINF[[Fecha Fin]:[Fecha Fin]],"&lt;="&amp;$M$3)&amp;" uds "&amp;BDCORRECTIVAINF[[#Headers],[1ª HOJA D]]&amp;", ")</f>
        <v/>
      </c>
      <c r="AP25" s="467" t="str">
        <f>+IF(SUMIFS(BDCORRECTIVAINF[2ª HOJAS D],BDCORRECTIVAINF[[Nº CAMIÓN]:[Nº CAMIÓN]],$C25,BDCORRECTIVAINF[[Fecha entrada]:[Fecha entrada]],"&gt;=" &amp;$M$2,BDCORRECTIVAINF[[Fecha Fin]:[Fecha Fin]],"&lt;="&amp;$M$3)=0,"",SUMIFS(BDCORRECTIVAINF[2ª HOJAS D],BDCORRECTIVAINF[[Nº CAMIÓN]:[Nº CAMIÓN]],$C25,BDCORRECTIVAINF[[Fecha entrada]:[Fecha entrada]],"&gt;=" &amp;$M$2,BDCORRECTIVAINF[[Fecha Fin]:[Fecha Fin]],"&lt;="&amp;$M$3)&amp;" uds "&amp;BDCORRECTIVAINF[[#Headers],[2ª HOJAS D]]&amp;", ")</f>
        <v/>
      </c>
      <c r="AQ25" s="467" t="str">
        <f>+IF(SUMIFS(BDCORRECTIVAINF[3ª HOJAS D],BDCORRECTIVAINF[[Nº CAMIÓN]:[Nº CAMIÓN]],$C25,BDCORRECTIVAINF[[Fecha entrada]:[Fecha entrada]],"&gt;=" &amp;$M$2,BDCORRECTIVAINF[[Fecha Fin]:[Fecha Fin]],"&lt;="&amp;$M$3)=0,"",SUMIFS(BDCORRECTIVAINF[3ª HOJAS D],BDCORRECTIVAINF[[Nº CAMIÓN]:[Nº CAMIÓN]],$C25,BDCORRECTIVAINF[[Fecha entrada]:[Fecha entrada]],"&gt;=" &amp;$M$2,BDCORRECTIVAINF[[Fecha Fin]:[Fecha Fin]],"&lt;="&amp;$M$3)&amp;" uds "&amp;BDCORRECTIVAINF[[#Headers],[3ª HOJAS D]]&amp;", ")</f>
        <v/>
      </c>
      <c r="AR25" s="467" t="str">
        <f>+IF(SUMIFS(BDCORRECTIVAINF[4ª HOJAS D],BDCORRECTIVAINF[[Nº CAMIÓN]:[Nº CAMIÓN]],$C25,BDCORRECTIVAINF[[Fecha entrada]:[Fecha entrada]],"&gt;=" &amp;$M$2,BDCORRECTIVAINF[[Fecha Fin]:[Fecha Fin]],"&lt;="&amp;$M$3)=0,"",SUMIFS(BDCORRECTIVAINF[4ª HOJAS D],BDCORRECTIVAINF[[Nº CAMIÓN]:[Nº CAMIÓN]],$C25,BDCORRECTIVAINF[[Fecha entrada]:[Fecha entrada]],"&gt;=" &amp;$M$2,BDCORRECTIVAINF[[Fecha Fin]:[Fecha Fin]],"&lt;="&amp;$M$3)&amp;" uds "&amp;BDCORRECTIVAINF[[#Headers],[4ª HOJAS D]]&amp;", ")</f>
        <v/>
      </c>
      <c r="AS25" s="467" t="str">
        <f>+IF(SUMIFS(BDCORRECTIVAINF[5ª HOJAS D],BDCORRECTIVAINF[[Nº CAMIÓN]:[Nº CAMIÓN]],$C25,BDCORRECTIVAINF[[Fecha entrada]:[Fecha entrada]],"&gt;=" &amp;$M$2,BDCORRECTIVAINF[[Fecha Fin]:[Fecha Fin]],"&lt;="&amp;$M$3)=0,"",SUMIFS(BDCORRECTIVAINF[5ª HOJAS D],BDCORRECTIVAINF[[Nº CAMIÓN]:[Nº CAMIÓN]],$C25,BDCORRECTIVAINF[[Fecha entrada]:[Fecha entrada]],"&gt;=" &amp;$M$2,BDCORRECTIVAINF[[Fecha Fin]:[Fecha Fin]],"&lt;="&amp;$M$3)&amp;" uds "&amp;BDCORRECTIVAINF[[#Headers],[5ª HOJAS D]]&amp;", ")</f>
        <v/>
      </c>
      <c r="AT25" s="467" t="str">
        <f>+IF(SUMIFS(BDCORRECTIVAINF[BRIDA D],BDCORRECTIVAINF[[Nº CAMIÓN]:[Nº CAMIÓN]],$C25,BDCORRECTIVAINF[[Fecha entrada]:[Fecha entrada]],"&gt;=" &amp;$M$2,BDCORRECTIVAINF[[Fecha Fin]:[Fecha Fin]],"&lt;="&amp;$M$3)=0,"",SUMIFS(BDCORRECTIVAINF[BRIDA D],BDCORRECTIVAINF[[Nº CAMIÓN]:[Nº CAMIÓN]],$C25,BDCORRECTIVAINF[[Fecha entrada]:[Fecha entrada]],"&gt;=" &amp;$M$2,BDCORRECTIVAINF[[Fecha Fin]:[Fecha Fin]],"&lt;="&amp;$M$3)&amp;" uds "&amp;BDCORRECTIVAINF[[#Headers],[BRIDA D]]&amp;", ")</f>
        <v/>
      </c>
      <c r="AU25" s="467" t="str">
        <f>+IF(SUMIFS(BDCORRECTIVAINF[BULÓN D],BDCORRECTIVAINF[[Nº CAMIÓN]:[Nº CAMIÓN]],$C25,BDCORRECTIVAINF[[Fecha entrada]:[Fecha entrada]],"&gt;=" &amp;$M$2,BDCORRECTIVAINF[[Fecha Fin]:[Fecha Fin]],"&lt;="&amp;$M$3)=0,"",SUMIFS(BDCORRECTIVAINF[BULÓN D],BDCORRECTIVAINF[[Nº CAMIÓN]:[Nº CAMIÓN]],$C25,BDCORRECTIVAINF[[Fecha entrada]:[Fecha entrada]],"&gt;=" &amp;$M$2,BDCORRECTIVAINF[[Fecha Fin]:[Fecha Fin]],"&lt;="&amp;$M$3)&amp;" uds "&amp;BDCORRECTIVAINF[[#Headers],[BULÓN D]]&amp;", ")</f>
        <v/>
      </c>
      <c r="AV25" s="467" t="str">
        <f>+IF(SUMIFS(BDCORRECTIVAINF[GEMELA D],BDCORRECTIVAINF[[Nº CAMIÓN]:[Nº CAMIÓN]],$C25,BDCORRECTIVAINF[[Fecha entrada]:[Fecha entrada]],"&gt;=" &amp;$M$2,BDCORRECTIVAINF[[Fecha Fin]:[Fecha Fin]],"&lt;="&amp;$M$3)=0,"",SUMIFS(BDCORRECTIVAINF[GEMELA D],BDCORRECTIVAINF[[Nº CAMIÓN]:[Nº CAMIÓN]],$C25,BDCORRECTIVAINF[[Fecha entrada]:[Fecha entrada]],"&gt;=" &amp;$M$2,BDCORRECTIVAINF[[Fecha Fin]:[Fecha Fin]],"&lt;="&amp;$M$3)&amp;" uds "&amp;BDCORRECTIVAINF[[#Headers],[GEMELA D]]&amp;", ")</f>
        <v/>
      </c>
      <c r="AW25" s="467" t="str">
        <f>+IF(SUMIFS(BDCORRECTIVAINF[BALLESTA ENTERA T],BDCORRECTIVAINF[[Nº CAMIÓN]:[Nº CAMIÓN]],$C25,BDCORRECTIVAINF[[Fecha entrada]:[Fecha entrada]],"&gt;=" &amp;$M$2,BDCORRECTIVAINF[[Fecha Fin]:[Fecha Fin]],"&lt;="&amp;$M$3)=0,"",SUMIFS(BDCORRECTIVAINF[BALLESTA ENTERA T],BDCORRECTIVAINF[[Nº CAMIÓN]:[Nº CAMIÓN]],$C25,BDCORRECTIVAINF[[Fecha entrada]:[Fecha entrada]],"&gt;=" &amp;$M$2,BDCORRECTIVAINF[[Fecha Fin]:[Fecha Fin]],"&lt;="&amp;$M$3)&amp;" uds "&amp;BDCORRECTIVAINF[[#Headers],[BALLESTA ENTERA T]]&amp;", ")</f>
        <v/>
      </c>
      <c r="AX25" s="467" t="str">
        <f>+IF(SUMIFS(BDCORRECTIVAINF[HOJA MAESTRA T],BDCORRECTIVAINF[[Nº CAMIÓN]:[Nº CAMIÓN]],$C25,BDCORRECTIVAINF[[Fecha entrada]:[Fecha entrada]],"&gt;=" &amp;$M$2,BDCORRECTIVAINF[[Fecha Fin]:[Fecha Fin]],"&lt;="&amp;$M$3)=0,"",SUMIFS(BDCORRECTIVAINF[HOJA MAESTRA T],BDCORRECTIVAINF[[Nº CAMIÓN]:[Nº CAMIÓN]],$C25,BDCORRECTIVAINF[[Fecha entrada]:[Fecha entrada]],"&gt;=" &amp;$M$2,BDCORRECTIVAINF[[Fecha Fin]:[Fecha Fin]],"&lt;="&amp;$M$3)&amp;" uds "&amp;BDCORRECTIVAINF[[#Headers],[HOJA MAESTRA T]]&amp;", ")</f>
        <v/>
      </c>
      <c r="AY25" s="467" t="str">
        <f>+IF(SUMIFS(BDCORRECTIVAINF[1ª HOJA T],BDCORRECTIVAINF[[Nº CAMIÓN]:[Nº CAMIÓN]],$C25,BDCORRECTIVAINF[[Fecha entrada]:[Fecha entrada]],"&gt;=" &amp;$M$2,BDCORRECTIVAINF[[Fecha Fin]:[Fecha Fin]],"&lt;="&amp;$M$3)=0,"",SUMIFS(BDCORRECTIVAINF[1ª HOJA T],BDCORRECTIVAINF[[Nº CAMIÓN]:[Nº CAMIÓN]],$C25,BDCORRECTIVAINF[[Fecha entrada]:[Fecha entrada]],"&gt;=" &amp;$M$2,BDCORRECTIVAINF[[Fecha Fin]:[Fecha Fin]],"&lt;="&amp;$M$3)&amp;" uds "&amp;BDCORRECTIVAINF[[#Headers],[1ª HOJA T]]&amp;", ")</f>
        <v/>
      </c>
      <c r="AZ25" s="467" t="str">
        <f>+IF(SUMIFS(BDCORRECTIVAINF[2ª HOJAS T],BDCORRECTIVAINF[[Nº CAMIÓN]:[Nº CAMIÓN]],$C25,BDCORRECTIVAINF[[Fecha entrada]:[Fecha entrada]],"&gt;=" &amp;$M$2,BDCORRECTIVAINF[[Fecha Fin]:[Fecha Fin]],"&lt;="&amp;$M$3)=0,"",SUMIFS(BDCORRECTIVAINF[2ª HOJAS T],BDCORRECTIVAINF[[Nº CAMIÓN]:[Nº CAMIÓN]],$C25,BDCORRECTIVAINF[[Fecha entrada]:[Fecha entrada]],"&gt;=" &amp;$M$2,BDCORRECTIVAINF[[Fecha Fin]:[Fecha Fin]],"&lt;="&amp;$M$3)&amp;" uds "&amp;BDCORRECTIVAINF[[#Headers],[2ª HOJAS T]]&amp;", ")</f>
        <v/>
      </c>
      <c r="BA25" s="467" t="str">
        <f>+IF(SUMIFS(BDCORRECTIVAINF[3ª HOJAS T],BDCORRECTIVAINF[[Nº CAMIÓN]:[Nº CAMIÓN]],$C25,BDCORRECTIVAINF[[Fecha entrada]:[Fecha entrada]],"&gt;=" &amp;$M$2,BDCORRECTIVAINF[[Fecha Fin]:[Fecha Fin]],"&lt;="&amp;$M$3)=0,"",SUMIFS(BDCORRECTIVAINF[3ª HOJAS T],BDCORRECTIVAINF[[Nº CAMIÓN]:[Nº CAMIÓN]],$C25,BDCORRECTIVAINF[[Fecha entrada]:[Fecha entrada]],"&gt;=" &amp;$M$2,BDCORRECTIVAINF[[Fecha Fin]:[Fecha Fin]],"&lt;="&amp;$M$3)&amp;" uds "&amp;BDCORRECTIVAINF[[#Headers],[3ª HOJAS T]]&amp;", ")</f>
        <v/>
      </c>
      <c r="BB25" s="467" t="str">
        <f>+IF(SUMIFS(BDCORRECTIVAINF[4ª HOJAS T],BDCORRECTIVAINF[[Nº CAMIÓN]:[Nº CAMIÓN]],$C25,BDCORRECTIVAINF[[Fecha entrada]:[Fecha entrada]],"&gt;=" &amp;$M$2,BDCORRECTIVAINF[[Fecha Fin]:[Fecha Fin]],"&lt;="&amp;$M$3)=0,"",SUMIFS(BDCORRECTIVAINF[4ª HOJAS T],BDCORRECTIVAINF[[Nº CAMIÓN]:[Nº CAMIÓN]],$C25,BDCORRECTIVAINF[[Fecha entrada]:[Fecha entrada]],"&gt;=" &amp;$M$2,BDCORRECTIVAINF[[Fecha Fin]:[Fecha Fin]],"&lt;="&amp;$M$3)&amp;" uds "&amp;BDCORRECTIVAINF[[#Headers],[4ª HOJAS T]]&amp;", ")</f>
        <v/>
      </c>
      <c r="BC25" s="467" t="str">
        <f>+IF(SUMIFS(BDCORRECTIVAINF[5ª HOJAS T],BDCORRECTIVAINF[[Nº CAMIÓN]:[Nº CAMIÓN]],$C25,BDCORRECTIVAINF[[Fecha entrada]:[Fecha entrada]],"&gt;=" &amp;$M$2,BDCORRECTIVAINF[[Fecha Fin]:[Fecha Fin]],"&lt;="&amp;$M$3)=0,"",SUMIFS(BDCORRECTIVAINF[5ª HOJAS T],BDCORRECTIVAINF[[Nº CAMIÓN]:[Nº CAMIÓN]],$C25,BDCORRECTIVAINF[[Fecha entrada]:[Fecha entrada]],"&gt;=" &amp;$M$2,BDCORRECTIVAINF[[Fecha Fin]:[Fecha Fin]],"&lt;="&amp;$M$3)&amp;" uds "&amp;BDCORRECTIVAINF[[#Headers],[5ª HOJAS T]]&amp;", ")</f>
        <v/>
      </c>
      <c r="BD25" s="467" t="str">
        <f>+IF(SUMIFS(BDCORRECTIVAINF[BRIDA T],BDCORRECTIVAINF[[Nº CAMIÓN]:[Nº CAMIÓN]],$C25,BDCORRECTIVAINF[[Fecha entrada]:[Fecha entrada]],"&gt;=" &amp;$M$2,BDCORRECTIVAINF[[Fecha Fin]:[Fecha Fin]],"&lt;="&amp;$M$3)=0,"",SUMIFS(BDCORRECTIVAINF[BRIDA T],BDCORRECTIVAINF[[Nº CAMIÓN]:[Nº CAMIÓN]],$C25,BDCORRECTIVAINF[[Fecha entrada]:[Fecha entrada]],"&gt;=" &amp;$M$2,BDCORRECTIVAINF[[Fecha Fin]:[Fecha Fin]],"&lt;="&amp;$M$3)&amp;" uds "&amp;BDCORRECTIVAINF[[#Headers],[BRIDA T]]&amp;", ")</f>
        <v/>
      </c>
      <c r="BE25" s="467" t="str">
        <f>+IF(SUMIFS(BDCORRECTIVAINF[BULÓN T],BDCORRECTIVAINF[[Nº CAMIÓN]:[Nº CAMIÓN]],$C25,BDCORRECTIVAINF[[Fecha entrada]:[Fecha entrada]],"&gt;=" &amp;$M$2,BDCORRECTIVAINF[[Fecha Fin]:[Fecha Fin]],"&lt;="&amp;$M$3)=0,"",SUMIFS(BDCORRECTIVAINF[BULÓN T],BDCORRECTIVAINF[[Nº CAMIÓN]:[Nº CAMIÓN]],$C25,BDCORRECTIVAINF[[Fecha entrada]:[Fecha entrada]],"&gt;=" &amp;$M$2,BDCORRECTIVAINF[[Fecha Fin]:[Fecha Fin]],"&lt;="&amp;$M$3)&amp;" uds "&amp;BDCORRECTIVAINF[[#Headers],[BULÓN T]]&amp;", ")</f>
        <v/>
      </c>
      <c r="BF25" s="467" t="str">
        <f>+IF(SUMIFS(BDCORRECTIVAINF[GEMELA T],BDCORRECTIVAINF[[Nº CAMIÓN]:[Nº CAMIÓN]],$C25,BDCORRECTIVAINF[[Fecha entrada]:[Fecha entrada]],"&gt;=" &amp;$M$2,BDCORRECTIVAINF[[Fecha Fin]:[Fecha Fin]],"&lt;="&amp;$M$3)=0,"",SUMIFS(BDCORRECTIVAINF[GEMELA T],BDCORRECTIVAINF[[Nº CAMIÓN]:[Nº CAMIÓN]],$C25,BDCORRECTIVAINF[[Fecha entrada]:[Fecha entrada]],"&gt;=" &amp;$M$2,BDCORRECTIVAINF[[Fecha Fin]:[Fecha Fin]],"&lt;="&amp;$M$3)&amp;" uds "&amp;BDCORRECTIVAINF[[#Headers],[GEMELA T]]&amp;", ")</f>
        <v/>
      </c>
      <c r="BG25" s="467" t="str">
        <f>+IF(SUMIFS(BDCORRECTIVAINF[CÁMARA 12R20],BDCORRECTIVAINF[[Nº CAMIÓN]:[Nº CAMIÓN]],$C25,BDCORRECTIVAINF[[Fecha entrada]:[Fecha entrada]],"&gt;=" &amp;$M$2,BDCORRECTIVAINF[[Fecha Fin]:[Fecha Fin]],"&lt;="&amp;$M$3)=0,"",SUMIFS(BDCORRECTIVAINF[CÁMARA 12R20],BDCORRECTIVAINF[[Nº CAMIÓN]:[Nº CAMIÓN]],$C25,BDCORRECTIVAINF[[Fecha entrada]:[Fecha entrada]],"&gt;=" &amp;$M$2,BDCORRECTIVAINF[[Fecha Fin]:[Fecha Fin]],"&lt;="&amp;$M$3)&amp;" uds "&amp;BDCORRECTIVAINF[[#Headers],[CÁMARA 12R20]]&amp;", ")</f>
        <v/>
      </c>
      <c r="BH25" s="467" t="str">
        <f>+IF(SUMIFS(BDCORRECTIVAINF[CÁMARA 12R24],BDCORRECTIVAINF[[Nº CAMIÓN]:[Nº CAMIÓN]],$C25,BDCORRECTIVAINF[[Fecha entrada]:[Fecha entrada]],"&gt;=" &amp;$M$2,BDCORRECTIVAINF[[Fecha Fin]:[Fecha Fin]],"&lt;="&amp;$M$3)=0,"",SUMIFS(BDCORRECTIVAINF[CÁMARA 12R24],BDCORRECTIVAINF[[Nº CAMIÓN]:[Nº CAMIÓN]],$C25,BDCORRECTIVAINF[[Fecha entrada]:[Fecha entrada]],"&gt;=" &amp;$M$2,BDCORRECTIVAINF[[Fecha Fin]:[Fecha Fin]],"&lt;="&amp;$M$3)&amp;" uds "&amp;BDCORRECTIVAINF[[#Headers],[CÁMARA 12R24]]&amp;", ")</f>
        <v/>
      </c>
      <c r="BI25" s="467" t="str">
        <f>+IF(SUMIFS(BDCORRECTIVAINF[NEUMÁTICO 12R20],BDCORRECTIVAINF[[Nº CAMIÓN]:[Nº CAMIÓN]],$C25,BDCORRECTIVAINF[[Fecha entrada]:[Fecha entrada]],"&gt;=" &amp;$M$2,BDCORRECTIVAINF[[Fecha Fin]:[Fecha Fin]],"&lt;="&amp;$M$3)=0,"",SUMIFS(BDCORRECTIVAINF[NEUMÁTICO 12R20],BDCORRECTIVAINF[[Nº CAMIÓN]:[Nº CAMIÓN]],$C25,BDCORRECTIVAINF[[Fecha entrada]:[Fecha entrada]],"&gt;=" &amp;$M$2,BDCORRECTIVAINF[[Fecha Fin]:[Fecha Fin]],"&lt;="&amp;$M$3)&amp;" uds "&amp;BDCORRECTIVAINF[[#Headers],[NEUMÁTICO 12R20]]&amp;", ")</f>
        <v/>
      </c>
      <c r="BJ25" s="467" t="str">
        <f>+IF(SUMIFS(BDCORRECTIVAINF[NEUMÁTICO 13/80 R22,5],BDCORRECTIVAINF[[Nº CAMIÓN]:[Nº CAMIÓN]],$C25,BDCORRECTIVAINF[[Fecha entrada]:[Fecha entrada]],"&gt;=" &amp;$M$2,BDCORRECTIVAINF[[Fecha Fin]:[Fecha Fin]],"&lt;="&amp;$M$3)=0,"",SUMIFS(BDCORRECTIVAINF[NEUMÁTICO 13/80 R22,5],BDCORRECTIVAINF[[Nº CAMIÓN]:[Nº CAMIÓN]],$C25,BDCORRECTIVAINF[[Fecha entrada]:[Fecha entrada]],"&gt;=" &amp;$M$2,BDCORRECTIVAINF[[Fecha Fin]:[Fecha Fin]],"&lt;="&amp;$M$3)&amp;" uds "&amp;BDCORRECTIVAINF[[#Headers],[NEUMÁTICO 13/80 R22,5]]&amp;", ")</f>
        <v/>
      </c>
      <c r="BK25" s="467" t="str">
        <f>+IF(SUMIFS(BDCORRECTIVAINF[[NEUMÁTICO 12R24 ]],BDCORRECTIVAINF[[Nº CAMIÓN]:[Nº CAMIÓN]],$C25,BDCORRECTIVAINF[[Fecha entrada]:[Fecha entrada]],"&gt;=" &amp;$M$2,BDCORRECTIVAINF[[Fecha Fin]:[Fecha Fin]],"&lt;="&amp;$M$3)=0,"",SUMIFS(BDCORRECTIVAINF[[NEUMÁTICO 12R24 ]],BDCORRECTIVAINF[[Nº CAMIÓN]:[Nº CAMIÓN]],$C25,BDCORRECTIVAINF[[Fecha entrada]:[Fecha entrada]],"&gt;=" &amp;$M$2,BDCORRECTIVAINF[[Fecha Fin]:[Fecha Fin]],"&lt;="&amp;$M$3)&amp;" uds "&amp;BDCORRECTIVAINF[[#Headers],[NEUMÁTICO 12R24 ]]&amp;", ")</f>
        <v/>
      </c>
      <c r="BL25" s="467" t="str">
        <f>+IF(SUMIFS(BDCORRECTIVAINF[NEUMÁTICO 295/80 R22,5],BDCORRECTIVAINF[[Nº CAMIÓN]:[Nº CAMIÓN]],$C25,BDCORRECTIVAINF[[Fecha entrada]:[Fecha entrada]],"&gt;=" &amp;$M$2,BDCORRECTIVAINF[[Fecha Fin]:[Fecha Fin]],"&lt;="&amp;$M$3)=0,"",SUMIFS(BDCORRECTIVAINF[NEUMÁTICO 295/80 R22,5],BDCORRECTIVAINF[[Nº CAMIÓN]:[Nº CAMIÓN]],$C25,BDCORRECTIVAINF[[Fecha entrada]:[Fecha entrada]],"&gt;=" &amp;$M$2,BDCORRECTIVAINF[[Fecha Fin]:[Fecha Fin]],"&lt;="&amp;$M$3)&amp;" uds "&amp;BDCORRECTIVAINF[[#Headers],[NEUMÁTICO 295/80 R22,5]]&amp;", ")</f>
        <v/>
      </c>
      <c r="BM25" s="467" t="str">
        <f>+IF(SUMIFS(BDCORRECTIVAINF[NEUMÁTICO 315/80R22.5],BDCORRECTIVAINF[[Nº CAMIÓN]:[Nº CAMIÓN]],$C25,BDCORRECTIVAINF[[Fecha entrada]:[Fecha entrada]],"&gt;=" &amp;$M$2,BDCORRECTIVAINF[[Fecha Fin]:[Fecha Fin]],"&lt;="&amp;$M$3)=0,"",SUMIFS(BDCORRECTIVAINF[NEUMÁTICO 315/80R22.5],BDCORRECTIVAINF[[Nº CAMIÓN]:[Nº CAMIÓN]],$C25,BDCORRECTIVAINF[[Fecha entrada]:[Fecha entrada]],"&gt;=" &amp;$M$2,BDCORRECTIVAINF[[Fecha Fin]:[Fecha Fin]],"&lt;="&amp;$M$3)&amp;" uds "&amp;BDCORRECTIVAINF[[#Headers],[NEUMÁTICO 315/80R22.5]]&amp;", ")</f>
        <v xml:space="preserve">2 uds NEUMÁTICO 315/80R22.5, </v>
      </c>
      <c r="BN25" s="467" t="str">
        <f>+IF(SUMIFS(BDCORRECTIVAINF[NEUMÁTICO 7.5R16 CON CAMARA  ],BDCORRECTIVAINF[[Nº CAMIÓN]:[Nº CAMIÓN]],$C25,BDCORRECTIVAINF[[Fecha entrada]:[Fecha entrada]],"&gt;=" &amp;$M$2,BDCORRECTIVAINF[[Fecha Fin]:[Fecha Fin]],"&lt;="&amp;$M$3)=0,"",SUMIFS(BDCORRECTIVAINF[NEUMÁTICO 7.5R16 CON CAMARA  ],BDCORRECTIVAINF[[Nº CAMIÓN]:[Nº CAMIÓN]],$C25,BDCORRECTIVAINF[[Fecha entrada]:[Fecha entrada]],"&gt;=" &amp;$M$2,BDCORRECTIVAINF[[Fecha Fin]:[Fecha Fin]],"&lt;="&amp;$M$3)&amp;" uds "&amp;BDCORRECTIVAINF[[#Headers],[NEUMÁTICO 7.5R16 CON CAMARA  ]]&amp;", ")</f>
        <v/>
      </c>
      <c r="BO25" s="467" t="str">
        <f>+IF(SUMIFS(BDCORRECTIVAINF[Parche],BDCORRECTIVAINF[[Nº CAMIÓN]:[Nº CAMIÓN]],$C25,BDCORRECTIVAINF[[Fecha entrada]:[Fecha entrada]],"&gt;=" &amp;$M$2,BDCORRECTIVAINF[[Fecha Fin]:[Fecha Fin]],"&lt;="&amp;$M$3)=0,"",SUMIFS(BDCORRECTIVAINF[Parche],BDCORRECTIVAINF[[Nº CAMIÓN]:[Nº CAMIÓN]],$C25,BDCORRECTIVAINF[[Fecha entrada]:[Fecha entrada]],"&gt;=" &amp;$M$2,BDCORRECTIVAINF[[Fecha Fin]:[Fecha Fin]],"&lt;="&amp;$M$3)&amp;" uds "&amp;BDCORRECTIVAINF[[#Headers],[Parche]]&amp;", ")</f>
        <v/>
      </c>
      <c r="BP25" s="467" t="str">
        <f>+IF(SUMIFS(BDCORRECTIVAINF[Pasta],BDCORRECTIVAINF[[Nº CAMIÓN]:[Nº CAMIÓN]],$C25,BDCORRECTIVAINF[[Fecha entrada]:[Fecha entrada]],"&gt;=" &amp;$M$2,BDCORRECTIVAINF[[Fecha Fin]:[Fecha Fin]],"&lt;="&amp;$M$3)=0,"",SUMIFS(BDCORRECTIVAINF[Pasta],BDCORRECTIVAINF[[Nº CAMIÓN]:[Nº CAMIÓN]],$C25,BDCORRECTIVAINF[[Fecha entrada]:[Fecha entrada]],"&gt;=" &amp;$M$2,BDCORRECTIVAINF[[Fecha Fin]:[Fecha Fin]],"&lt;="&amp;$M$3)&amp;" uds "&amp;BDCORRECTIVAINF[[#Headers],[Pasta]]&amp;", ")</f>
        <v/>
      </c>
      <c r="BQ25" s="467" t="str">
        <f>+IF(SUMIFS(BDCORRECTIVAINF[BATERIA 12V 100AH],BDCORRECTIVAINF[[Nº CAMIÓN]:[Nº CAMIÓN]],$C25,BDCORRECTIVAINF[[Fecha entrada]:[Fecha entrada]],"&gt;=" &amp;$M$2,BDCORRECTIVAINF[[Fecha Fin]:[Fecha Fin]],"&lt;="&amp;$M$3)=0,"",SUMIFS(BDCORRECTIVAINF[BATERIA 12V 100AH],BDCORRECTIVAINF[[Nº CAMIÓN]:[Nº CAMIÓN]],$C25,BDCORRECTIVAINF[[Fecha entrada]:[Fecha entrada]],"&gt;=" &amp;$M$2,BDCORRECTIVAINF[[Fecha Fin]:[Fecha Fin]],"&lt;="&amp;$M$3)&amp;" uds "&amp;BDCORRECTIVAINF[[#Headers],[BATERIA 12V 100AH]]&amp;", ")</f>
        <v/>
      </c>
      <c r="BR25" s="467" t="str">
        <f>+IF(SUMIFS(BDCORRECTIVAINF[BATERIA 12V 120AH],BDCORRECTIVAINF[[Nº CAMIÓN]:[Nº CAMIÓN]],$C25,BDCORRECTIVAINF[[Fecha entrada]:[Fecha entrada]],"&gt;=" &amp;$M$2,BDCORRECTIVAINF[[Fecha Fin]:[Fecha Fin]],"&lt;="&amp;$M$3)=0,"",SUMIFS(BDCORRECTIVAINF[BATERIA 12V 120AH],BDCORRECTIVAINF[[Nº CAMIÓN]:[Nº CAMIÓN]],$C25,BDCORRECTIVAINF[[Fecha entrada]:[Fecha entrada]],"&gt;=" &amp;$M$2,BDCORRECTIVAINF[[Fecha Fin]:[Fecha Fin]],"&lt;="&amp;$M$3)&amp;" uds "&amp;BDCORRECTIVAINF[[#Headers],[BATERIA 12V 120AH]]&amp;", ")</f>
        <v/>
      </c>
      <c r="BS25" s="467" t="str">
        <f>+IF(SUMIFS(BDCORRECTIVAINF[[BATERIA 12V 70AH ]],BDCORRECTIVAINF[[Nº CAMIÓN]:[Nº CAMIÓN]],$C25,BDCORRECTIVAINF[[Fecha entrada]:[Fecha entrada]],"&gt;=" &amp;$M$2,BDCORRECTIVAINF[[Fecha Fin]:[Fecha Fin]],"&lt;="&amp;$M$3)=0,"",SUMIFS(BDCORRECTIVAINF[[BATERIA 12V 70AH ]],BDCORRECTIVAINF[[Nº CAMIÓN]:[Nº CAMIÓN]],$C25,BDCORRECTIVAINF[[Fecha entrada]:[Fecha entrada]],"&gt;=" &amp;$M$2,BDCORRECTIVAINF[[Fecha Fin]:[Fecha Fin]],"&lt;="&amp;$M$3)&amp;" uds "&amp;BDCORRECTIVAINF[[#Headers],[BATERIA 12V 70AH ]]&amp;", ")</f>
        <v/>
      </c>
      <c r="BT25" s="467" t="str">
        <f>+IF(SUMIFS(BDCORRECTIVAINF[[BATERIA 12V 77AH ]],BDCORRECTIVAINF[[Nº CAMIÓN]:[Nº CAMIÓN]],$C25,BDCORRECTIVAINF[[Fecha entrada]:[Fecha entrada]],"&gt;=" &amp;$M$2,BDCORRECTIVAINF[[Fecha Fin]:[Fecha Fin]],"&lt;="&amp;$M$3)=0,"",SUMIFS(BDCORRECTIVAINF[[BATERIA 12V 77AH ]],BDCORRECTIVAINF[[Nº CAMIÓN]:[Nº CAMIÓN]],$C25,BDCORRECTIVAINF[[Fecha entrada]:[Fecha entrada]],"&gt;=" &amp;$M$2,BDCORRECTIVAINF[[Fecha Fin]:[Fecha Fin]],"&lt;="&amp;$M$3)&amp;" uds "&amp;BDCORRECTIVAINF[[#Headers],[BATERIA 12V 77AH ]]&amp;", ")</f>
        <v/>
      </c>
      <c r="BU25" s="467" t="str">
        <f>+IF(SUMIFS(BDCORRECTIVAINF[Manguera amarilla 60D],BDCORRECTIVAINF[[Nº CAMIÓN]:[Nº CAMIÓN]],$C25,BDCORRECTIVAINF[[Fecha entrada]:[Fecha entrada]],"&gt;=" &amp;$M$2,BDCORRECTIVAINF[[Fecha Fin]:[Fecha Fin]],"&lt;="&amp;$M$3)=0,"",SUMIFS(BDCORRECTIVAINF[Manguera amarilla 60D],BDCORRECTIVAINF[[Nº CAMIÓN]:[Nº CAMIÓN]],$C25,BDCORRECTIVAINF[[Fecha entrada]:[Fecha entrada]],"&gt;=" &amp;$M$2,BDCORRECTIVAINF[[Fecha Fin]:[Fecha Fin]],"&lt;="&amp;$M$3)&amp;" m "&amp;BDCORRECTIVAINF[[#Headers],[Manguera amarilla 60D]]&amp;", ")</f>
        <v/>
      </c>
      <c r="BV25" s="467" t="str">
        <f>+IF(SUMIFS(BDCORRECTIVAINF[Manguera amarilla 80D],BDCORRECTIVAINF[[Nº CAMIÓN]:[Nº CAMIÓN]],$C25,BDCORRECTIVAINF[[Fecha entrada]:[Fecha entrada]],"&gt;=" &amp;$M$2,BDCORRECTIVAINF[[Fecha Fin]:[Fecha Fin]],"&lt;="&amp;$M$3)=0,"",SUMIFS(BDCORRECTIVAINF[Manguera amarilla 80D],BDCORRECTIVAINF[[Nº CAMIÓN]:[Nº CAMIÓN]],$C25,BDCORRECTIVAINF[[Fecha entrada]:[Fecha entrada]],"&gt;=" &amp;$M$2,BDCORRECTIVAINF[[Fecha Fin]:[Fecha Fin]],"&lt;="&amp;$M$3)&amp;" m "&amp;BDCORRECTIVAINF[[#Headers],[Manguera amarilla 80D]]&amp;", ")</f>
        <v/>
      </c>
      <c r="BW25" s="467" t="str">
        <f>+IF(SUMIFS(BDCORRECTIVAINF[Manguera azul 60D],BDCORRECTIVAINF[[Nº CAMIÓN]:[Nº CAMIÓN]],$C25,BDCORRECTIVAINF[[Fecha entrada]:[Fecha entrada]],"&gt;=" &amp;$M$2,BDCORRECTIVAINF[[Fecha Fin]:[Fecha Fin]],"&lt;="&amp;$M$3)=0,"",SUMIFS(BDCORRECTIVAINF[Manguera azul 60D],BDCORRECTIVAINF[[Nº CAMIÓN]:[Nº CAMIÓN]],$C25,BDCORRECTIVAINF[[Fecha entrada]:[Fecha entrada]],"&gt;=" &amp;$M$2,BDCORRECTIVAINF[[Fecha Fin]:[Fecha Fin]],"&lt;="&amp;$M$3)&amp;" m "&amp;BDCORRECTIVAINF[[#Headers],[Manguera azul 60D]]&amp;", ")</f>
        <v/>
      </c>
      <c r="BX25" s="467" t="str">
        <f>+IF(SUMIFS(BDCORRECTIVAINF[Manguera azul 80D],BDCORRECTIVAINF[[Nº CAMIÓN]:[Nº CAMIÓN]],$C25,BDCORRECTIVAINF[[Fecha entrada]:[Fecha entrada]],"&gt;=" &amp;$M$2,BDCORRECTIVAINF[[Fecha Fin]:[Fecha Fin]],"&lt;="&amp;$M$3)=0,"",SUMIFS(BDCORRECTIVAINF[Manguera azul 80D],BDCORRECTIVAINF[[Nº CAMIÓN]:[Nº CAMIÓN]],$C25,BDCORRECTIVAINF[[Fecha entrada]:[Fecha entrada]],"&gt;=" &amp;$M$2,BDCORRECTIVAINF[[Fecha Fin]:[Fecha Fin]],"&lt;="&amp;$M$3)&amp;" m "&amp;BDCORRECTIVAINF[[#Headers],[Manguera azul 80D]]&amp;", ")</f>
        <v/>
      </c>
      <c r="BY25" s="467" t="str">
        <f>+IF(SUMIFS(BDCORRECTIVAINF[Bomba Embrague],BDCORRECTIVAINF[[Nº CAMIÓN]:[Nº CAMIÓN]],$C25,BDCORRECTIVAINF[[Fecha entrada]:[Fecha entrada]],"&gt;=" &amp;$M$2,BDCORRECTIVAINF[[Fecha Fin]:[Fecha Fin]],"&lt;="&amp;$M$3)=0,"",SUMIFS(BDCORRECTIVAINF[Bomba Embrague],BDCORRECTIVAINF[[Nº CAMIÓN]:[Nº CAMIÓN]],$C25,BDCORRECTIVAINF[[Fecha entrada]:[Fecha entrada]],"&gt;=" &amp;$M$2,BDCORRECTIVAINF[[Fecha Fin]:[Fecha Fin]],"&lt;="&amp;$M$3)&amp;" uds "&amp;BDCORRECTIVAINF[[#Headers],[Bomba Embrague]]&amp;", ")</f>
        <v/>
      </c>
      <c r="BZ25" s="467" t="str">
        <f>+IF(SUMIFS(BDCORRECTIVAINF[Compresor],BDCORRECTIVAINF[[Nº CAMIÓN]:[Nº CAMIÓN]],$C25,BDCORRECTIVAINF[[Fecha entrada]:[Fecha entrada]],"&gt;=" &amp;$M$2,BDCORRECTIVAINF[[Fecha Fin]:[Fecha Fin]],"&lt;="&amp;$M$3)=0,"",SUMIFS(BDCORRECTIVAINF[Compresor],BDCORRECTIVAINF[[Nº CAMIÓN]:[Nº CAMIÓN]],$C25,BDCORRECTIVAINF[[Fecha entrada]:[Fecha entrada]],"&gt;=" &amp;$M$2,BDCORRECTIVAINF[[Fecha Fin]:[Fecha Fin]],"&lt;="&amp;$M$3)&amp;" uds "&amp;BDCORRECTIVAINF[[#Headers],[Compresor]]&amp;", ")</f>
        <v/>
      </c>
      <c r="CA25" s="467" t="str">
        <f>+IF(SUMIFS(BDCORRECTIVAINF[Disco Embrague],BDCORRECTIVAINF[[Nº CAMIÓN]:[Nº CAMIÓN]],$C25,BDCORRECTIVAINF[[Fecha entrada]:[Fecha entrada]],"&gt;=" &amp;$M$2,BDCORRECTIVAINF[[Fecha Fin]:[Fecha Fin]],"&lt;="&amp;$M$3)=0,"",SUMIFS(BDCORRECTIVAINF[Disco Embrague],BDCORRECTIVAINF[[Nº CAMIÓN]:[Nº CAMIÓN]],$C25,BDCORRECTIVAINF[[Fecha entrada]:[Fecha entrada]],"&gt;=" &amp;$M$2,BDCORRECTIVAINF[[Fecha Fin]:[Fecha Fin]],"&lt;="&amp;$M$3)&amp;" uds "&amp;BDCORRECTIVAINF[[#Headers],[Disco Embrague]]&amp;", ")</f>
        <v/>
      </c>
      <c r="CB25" s="467" t="str">
        <f>+IF(SUMIFS(BDCORRECTIVAINF[Empalme],BDCORRECTIVAINF[[Nº CAMIÓN]:[Nº CAMIÓN]],$C25,BDCORRECTIVAINF[[Fecha entrada]:[Fecha entrada]],"&gt;=" &amp;$M$2,BDCORRECTIVAINF[[Fecha Fin]:[Fecha Fin]],"&lt;="&amp;$M$3)=0,"",SUMIFS(BDCORRECTIVAINF[Empalme],BDCORRECTIVAINF[[Nº CAMIÓN]:[Nº CAMIÓN]],$C25,BDCORRECTIVAINF[[Fecha entrada]:[Fecha entrada]],"&gt;=" &amp;$M$2,BDCORRECTIVAINF[[Fecha Fin]:[Fecha Fin]],"&lt;="&amp;$M$3)&amp;" uds "&amp;BDCORRECTIVAINF[[#Headers],[Empalme]]&amp;", ")</f>
        <v/>
      </c>
      <c r="CC25" s="467" t="str">
        <f>+IF(SUMIFS(BDCORRECTIVAINF[Filtro Secador],BDCORRECTIVAINF[[Nº CAMIÓN]:[Nº CAMIÓN]],$C25,BDCORRECTIVAINF[[Fecha entrada]:[Fecha entrada]],"&gt;=" &amp;$M$2,BDCORRECTIVAINF[[Fecha Fin]:[Fecha Fin]],"&lt;="&amp;$M$3)=0,"",SUMIFS(BDCORRECTIVAINF[Filtro Secador],BDCORRECTIVAINF[[Nº CAMIÓN]:[Nº CAMIÓN]],$C25,BDCORRECTIVAINF[[Fecha entrada]:[Fecha entrada]],"&gt;=" &amp;$M$2,BDCORRECTIVAINF[[Fecha Fin]:[Fecha Fin]],"&lt;="&amp;$M$3)&amp;" uds "&amp;BDCORRECTIVAINF[[#Headers],[Filtro Secador]]&amp;", ")</f>
        <v/>
      </c>
      <c r="CD25" s="467" t="str">
        <f>+IF(SUMIFS(BDCORRECTIVAINF[Pulmon Freno],BDCORRECTIVAINF[[Nº CAMIÓN]:[Nº CAMIÓN]],$C25,BDCORRECTIVAINF[[Fecha entrada]:[Fecha entrada]],"&gt;=" &amp;$M$2,BDCORRECTIVAINF[[Fecha Fin]:[Fecha Fin]],"&lt;="&amp;$M$3)=0,"",SUMIFS(BDCORRECTIVAINF[Pulmon Freno],BDCORRECTIVAINF[[Nº CAMIÓN]:[Nº CAMIÓN]],$C25,BDCORRECTIVAINF[[Fecha entrada]:[Fecha entrada]],"&gt;=" &amp;$M$2,BDCORRECTIVAINF[[Fecha Fin]:[Fecha Fin]],"&lt;="&amp;$M$3)&amp;" uds "&amp;BDCORRECTIVAINF[[#Headers],[Pulmon Freno]]&amp;", ")</f>
        <v/>
      </c>
      <c r="CE25" s="467" t="str">
        <f>+IF(SUMIFS(BDCORRECTIVAINF[Servoembrague],BDCORRECTIVAINF[[Nº CAMIÓN]:[Nº CAMIÓN]],$C25,BDCORRECTIVAINF[[Fecha entrada]:[Fecha entrada]],"&gt;=" &amp;$M$2,BDCORRECTIVAINF[[Fecha Fin]:[Fecha Fin]],"&lt;="&amp;$M$3)=0,"",SUMIFS(BDCORRECTIVAINF[Servoembrague],BDCORRECTIVAINF[[Nº CAMIÓN]:[Nº CAMIÓN]],$C25,BDCORRECTIVAINF[[Fecha entrada]:[Fecha entrada]],"&gt;=" &amp;$M$2,BDCORRECTIVAINF[[Fecha Fin]:[Fecha Fin]],"&lt;="&amp;$M$3)&amp;" uds "&amp;BDCORRECTIVAINF[[#Headers],[Servoembrague]]&amp;", ")</f>
        <v/>
      </c>
      <c r="CF25" s="467" t="str">
        <f>+IF(SUMIFS(BDCORRECTIVAINF[Tubo Hidraulico],BDCORRECTIVAINF[[Nº CAMIÓN]:[Nº CAMIÓN]],$C25,BDCORRECTIVAINF[[Fecha entrada]:[Fecha entrada]],"&gt;=" &amp;$M$2,BDCORRECTIVAINF[[Fecha Fin]:[Fecha Fin]],"&lt;="&amp;$M$3)=0,"",SUMIFS(BDCORRECTIVAINF[Tubo Hidraulico],BDCORRECTIVAINF[[Nº CAMIÓN]:[Nº CAMIÓN]],$C25,BDCORRECTIVAINF[[Fecha entrada]:[Fecha entrada]],"&gt;=" &amp;$M$2,BDCORRECTIVAINF[[Fecha Fin]:[Fecha Fin]],"&lt;="&amp;$M$3)&amp;" uds "&amp;BDCORRECTIVAINF[[#Headers],[Tubo Hidraulico]]&amp;", ")</f>
        <v/>
      </c>
      <c r="CG25" s="467" t="str">
        <f>+IF(SUMIFS(BDCORRECTIVAINF[Valvula 4 vias],BDCORRECTIVAINF[[Nº CAMIÓN]:[Nº CAMIÓN]],$C25,BDCORRECTIVAINF[[Fecha entrada]:[Fecha entrada]],"&gt;=" &amp;$M$2,BDCORRECTIVAINF[[Fecha Fin]:[Fecha Fin]],"&lt;="&amp;$M$3)=0,"",SUMIFS(BDCORRECTIVAINF[Valvula 4 vias],BDCORRECTIVAINF[[Nº CAMIÓN]:[Nº CAMIÓN]],$C25,BDCORRECTIVAINF[[Fecha entrada]:[Fecha entrada]],"&gt;=" &amp;$M$2,BDCORRECTIVAINF[[Fecha Fin]:[Fecha Fin]],"&lt;="&amp;$M$3)&amp;" uds "&amp;BDCORRECTIVAINF[[#Headers],[Valvula 4 vias]]&amp;", ")</f>
        <v/>
      </c>
      <c r="CH25" s="467" t="str">
        <f>+IF(SUMIFS(BDCORRECTIVAINF[Valvula Freno],BDCORRECTIVAINF[[Nº CAMIÓN]:[Nº CAMIÓN]],$C25,BDCORRECTIVAINF[[Fecha entrada]:[Fecha entrada]],"&gt;=" &amp;$M$2,BDCORRECTIVAINF[[Fecha Fin]:[Fecha Fin]],"&lt;="&amp;$M$3)=0,"",SUMIFS(BDCORRECTIVAINF[Valvula Freno],BDCORRECTIVAINF[[Nº CAMIÓN]:[Nº CAMIÓN]],$C25,BDCORRECTIVAINF[[Fecha entrada]:[Fecha entrada]],"&gt;=" &amp;$M$2,BDCORRECTIVAINF[[Fecha Fin]:[Fecha Fin]],"&lt;="&amp;$M$3)&amp;" uds "&amp;BDCORRECTIVAINF[[#Headers],[Valvula Freno]]&amp;", ")</f>
        <v/>
      </c>
      <c r="CI25" s="467" t="str">
        <f>+IF(SUMIFS(BDCORRECTIVAINF[Valvula Secadora],BDCORRECTIVAINF[[Nº CAMIÓN]:[Nº CAMIÓN]],$C25,BDCORRECTIVAINF[[Fecha entrada]:[Fecha entrada]],"&gt;=" &amp;$M$2,BDCORRECTIVAINF[[Fecha Fin]:[Fecha Fin]],"&lt;="&amp;$M$3)=0,"",SUMIFS(BDCORRECTIVAINF[Valvula Secadora],BDCORRECTIVAINF[[Nº CAMIÓN]:[Nº CAMIÓN]],$C25,BDCORRECTIVAINF[[Fecha entrada]:[Fecha entrada]],"&gt;=" &amp;$M$2,BDCORRECTIVAINF[[Fecha Fin]:[Fecha Fin]],"&lt;="&amp;$M$3)&amp;" uds "&amp;BDCORRECTIVAINF[[#Headers],[Valvula Secadora]]&amp;", ")</f>
        <v/>
      </c>
      <c r="CJ25" s="467" t="str">
        <f>+IF(SUMIFS(BDCORRECTIVAINF[Correas],BDCORRECTIVAINF[[Nº CAMIÓN]:[Nº CAMIÓN]],$C25,BDCORRECTIVAINF[[Fecha entrada]:[Fecha entrada]],"&gt;=" &amp;$M$2,BDCORRECTIVAINF[[Fecha Fin]:[Fecha Fin]],"&lt;="&amp;$M$3)=0,"",SUMIFS(BDCORRECTIVAINF[Correas],BDCORRECTIVAINF[[Nº CAMIÓN]:[Nº CAMIÓN]],$C25,BDCORRECTIVAINF[[Fecha entrada]:[Fecha entrada]],"&gt;=" &amp;$M$2,BDCORRECTIVAINF[[Fecha Fin]:[Fecha Fin]],"&lt;="&amp;$M$3)&amp;" uds "&amp;BDCORRECTIVAINF[[#Headers],[Correas]]&amp;", ")</f>
        <v/>
      </c>
    </row>
    <row r="26" spans="1:88" ht="18.75" x14ac:dyDescent="0.2">
      <c r="A26" s="544"/>
      <c r="B26" s="221" t="s">
        <v>92</v>
      </c>
      <c r="C26" s="46" t="s">
        <v>34</v>
      </c>
      <c r="D26" s="47">
        <v>559982</v>
      </c>
      <c r="E26" s="47">
        <f>+SUMIFS(BDCORRECTIVA[Chasis],BDCORRECTIVA[[Nº CAMIÓN]:[Nº CAMIÓN]],$C26,BDCORRECTIVA[[Fecha entrada]:[Fecha entrada]],"&gt;=" &amp;$M$2,BDCORRECTIVA[[Fecha Fin]:[Fecha Fin]],"&lt;="&amp;$M$3)</f>
        <v>0</v>
      </c>
      <c r="F26" s="47">
        <f>+SUMIFS(BDCORRECTIVA[Carrocería],BDCORRECTIVA[[Nº CAMIÓN]:[Nº CAMIÓN]],$C26,BDCORRECTIVA[[Fecha entrada]:[Fecha entrada]],"&gt;=" &amp;$M$2,BDCORRECTIVA[[Fecha Fin]:[Fecha Fin]],"&lt;="&amp;$M$3)</f>
        <v>0</v>
      </c>
      <c r="G26" s="47">
        <f>+SUMIFS(BDCORRECTIVA[Ruedas],BDCORRECTIVA[[Nº CAMIÓN]:[Nº CAMIÓN]],$C26,BDCORRECTIVA[[Fecha entrada]:[Fecha entrada]],"&gt;=" &amp;$M$2,BDCORRECTIVA[[Fecha Fin]:[Fecha Fin]],"&lt;="&amp;$M$3)</f>
        <v>0</v>
      </c>
      <c r="H26" s="47">
        <f>+SUMIFS(BDCORRECTIVA[Mecanica],BDCORRECTIVA[[Nº CAMIÓN]:[Nº CAMIÓN]],$C26,BDCORRECTIVA[[Fecha entrada]:[Fecha entrada]],"&gt;=" &amp;$M$2,BDCORRECTIVA[[Fecha Fin]:[Fecha Fin]],"&lt;="&amp;$M$3)</f>
        <v>0</v>
      </c>
      <c r="I26" s="47">
        <f>+SUMIFS(BDCORRECTIVA[Elec, vehiculos],BDCORRECTIVA[[Nº CAMIÓN]:[Nº CAMIÓN]],$C26,BDCORRECTIVA[[Fecha entrada]:[Fecha entrada]],"&gt;=" &amp;$M$2,BDCORRECTIVA[[Fecha Fin]:[Fecha Fin]],"&lt;="&amp;$M$3)</f>
        <v>0</v>
      </c>
      <c r="J26" s="47">
        <f t="shared" si="5"/>
        <v>0</v>
      </c>
      <c r="K26" s="47" t="str">
        <f>+IF(COUNTIFS(BDCORRECTIVA[Tall/Rep],AUSERD,BDCORRECTIVA[Nº CAMIÓN],$C26,BDCORRECTIVA[[Fecha entrada]:[Fecha entrada]],"&gt;=" &amp;$M$2,BDCORRECTIVA[[Fecha Fin]:[Fecha Fin]],"&lt;="&amp;$M$3)=0,"",COUNTIFS(BDCORRECTIVA[Tall/Rep],AUSERD,BDCORRECTIVA[Nº CAMIÓN],$C26,BDCORRECTIVA[[Fecha entrada]:[Fecha entrada]],"&gt;=" &amp;$M$2,BDCORRECTIVA[[Fecha Fin]:[Fecha Fin]],"&lt;="&amp;$M$3)&amp;" "&amp;AUSERD&amp;", ")&amp;IF(COUNTIFS(BDCORRECTIVA[Tall/Rep],AAIUN,BDCORRECTIVA[Nº CAMIÓN],$C26,BDCORRECTIVA[[Fecha entrada]:[Fecha entrada]],"&gt;=" &amp;$M$2,BDCORRECTIVA[[Fecha Fin]:[Fecha Fin]],"&lt;="&amp;$M$3)=0,"",COUNTIFS(BDCORRECTIVA[Tall/Rep],AAIUN,BDCORRECTIVA[Nº CAMIÓN],$C26,BDCORRECTIVA[[Fecha entrada]:[Fecha entrada]],"&gt;=" &amp;$M$2,BDCORRECTIVA[[Fecha Fin]:[Fecha Fin]],"&lt;="&amp;$M$3)&amp;" "&amp;AAIUN&amp;", ")&amp;IF(COUNTIFS(BDCORRECTIVA[Tall/Rep],BOUJDUR,BDCORRECTIVA[Nº CAMIÓN],$C26,BDCORRECTIVA[[Fecha entrada]:[Fecha entrada]],"&gt;=" &amp;$M$2,BDCORRECTIVA[[Fecha Fin]:[Fecha Fin]],"&lt;="&amp;$M$3)=0,"",COUNTIFS(BDCORRECTIVA[Tall/Rep],BOUJDUR,BDCORRECTIVA[Nº CAMIÓN],$C26,BDCORRECTIVA[[Fecha entrada]:[Fecha entrada]],"&gt;=" &amp;$M$2,BDCORRECTIVA[[Fecha Fin]:[Fecha Fin]],"&lt;="&amp;$M$3)&amp;" "&amp;BOUJDUR&amp;", ")&amp;IF(COUNTIFS(BDCORRECTIVA[Tall/Rep],ATC,BDCORRECTIVA[Nº CAMIÓN],$C26,BDCORRECTIVA[[Fecha entrada]:[Fecha entrada]],"&gt;=" &amp;$M$2,BDCORRECTIVA[[Fecha Fin]:[Fecha Fin]],"&lt;="&amp;$M$3)=0,"",COUNTIFS(BDCORRECTIVA[Tall/Rep],ATC,BDCORRECTIVA[Nº CAMIÓN],$C26,BDCORRECTIVA[[Fecha entrada]:[Fecha entrada]],"&gt;=" &amp;$M$2,BDCORRECTIVA[[Fecha Fin]:[Fecha Fin]],"&lt;="&amp;$M$3)&amp;" "&amp;ATC&amp;", ")&amp;IF(COUNTIFS(BDCORRECTIVA[Tall/Rep],SMARA,BDCORRECTIVA[Nº CAMIÓN],$C26,BDCORRECTIVA[[Fecha entrada]:[Fecha entrada]],"&gt;=" &amp;$M$2,BDCORRECTIVA[[Fecha Fin]:[Fecha Fin]],"&lt;="&amp;$M$3)=0,"",COUNTIFS(BDCORRECTIVA[Tall/Rep],SMARA,BDCORRECTIVA[Nº CAMIÓN],$C26,BDCORRECTIVA[[Fecha entrada]:[Fecha entrada]],"&gt;=" &amp;$M$2,BDCORRECTIVA[[Fecha Fin]:[Fecha Fin]],"&lt;="&amp;$M$3)&amp;" "&amp;SMARA&amp;", ")&amp;IF(COUNTIFS(BDCORRECTIVA[Tall/Rep],DAJLA,BDCORRECTIVA[Nº CAMIÓN],$C26,BDCORRECTIVA[[Fecha entrada]:[Fecha entrada]],"&gt;=" &amp;$M$2,BDCORRECTIVA[[Fecha Fin]:[Fecha Fin]],"&lt;="&amp;$M$3)=0,"",COUNTIFS(BDCORRECTIVA[Tall/Rep],DAJLA,BDCORRECTIVA[Nº CAMIÓN],$C26,BDCORRECTIVA[[Fecha entrada]:[Fecha entrada]],"&gt;=" &amp;$M$2,BDCORRECTIVA[[Fecha Fin]:[Fecha Fin]],"&lt;="&amp;$M$3)&amp;" "&amp;DAJLA&amp;", ")&amp;IF(COUNTIFS(BDCORRECTIVA[Tall/Rep],TRANSPORT,BDCORRECTIVA[Nº CAMIÓN],$C26,BDCORRECTIVA[[Fecha entrada]:[Fecha entrada]],"&gt;=" &amp;$M$2,BDCORRECTIVA[[Fecha Fin]:[Fecha Fin]],"&lt;="&amp;$M$3)=0,"",COUNTIFS(BDCORRECTIVA[Tall/Rep],TRANSPORT,BDCORRECTIVA[Nº CAMIÓN],$C26,BDCORRECTIVA[[Fecha entrada]:[Fecha entrada]],"&gt;=" &amp;$M$2,BDCORRECTIVA[[Fecha Fin]:[Fecha Fin]],"&lt;="&amp;$M$3)&amp;" "&amp;TRANSPORT&amp;", ")</f>
        <v/>
      </c>
      <c r="L26" s="516" t="str">
        <f t="shared" si="0"/>
        <v/>
      </c>
      <c r="M26" s="469" t="str">
        <f>+IF(SUMIFS(BDCORRECTIVAINF[Coste TOTAL],BDCORRECTIVAINF[[Nº CAMIÓN]:[Nº CAMIÓN]],$C26,BDCORRECTIVAINF[[Fecha entrada]:[Fecha entrada]],"&gt;=" &amp;$M$2,BDCORRECTIVAINF[[Fecha Fin]:[Fecha Fin]],"&lt;="&amp;$M$3)=0,"",SUMIFS(BDCORRECTIVAINF[Coste TOTAL],BDCORRECTIVAINF[[Nº CAMIÓN]:[Nº CAMIÓN]],$C26,BDCORRECTIVAINF[[Fecha entrada]:[Fecha entrada]],"&gt;=" &amp;$M$2,BDCORRECTIVAINF[[Fecha Fin]:[Fecha Fin]],"&lt;="&amp;$M$3))</f>
        <v/>
      </c>
      <c r="N26" s="210"/>
      <c r="AF26" s="467" t="str">
        <f>+IF(SUMIFS(BDCORRECTIVAINF[Amortiguador],BDCORRECTIVAINF[[Nº CAMIÓN]:[Nº CAMIÓN]],$C26,BDCORRECTIVAINF[[Fecha entrada]:[Fecha entrada]],"&gt;=" &amp;$M$2,BDCORRECTIVAINF[[Fecha Fin]:[Fecha Fin]],"&lt;="&amp;$M$3)=0,"",SUMIFS(BDCORRECTIVAINF[Amortiguador],BDCORRECTIVAINF[[Nº CAMIÓN]:[Nº CAMIÓN]],$C26,BDCORRECTIVAINF[[Fecha entrada]:[Fecha entrada]],"&gt;=" &amp;$M$2,BDCORRECTIVAINF[[Fecha Fin]:[Fecha Fin]],"&lt;="&amp;$M$3)&amp;" uds "&amp;BDCORRECTIVAINF[[#Headers],[Amortiguador]]&amp;", ")</f>
        <v/>
      </c>
      <c r="AG26" s="467" t="str">
        <f>+IF(SUMIFS(BDCORRECTIVAINF[Cables palanca],BDCORRECTIVAINF[[Nº CAMIÓN]:[Nº CAMIÓN]],$C26,BDCORRECTIVAINF[[Fecha entrada]:[Fecha entrada]],"&gt;=" &amp;$M$2,BDCORRECTIVAINF[[Fecha Fin]:[Fecha Fin]],"&lt;="&amp;$M$3)=0,"",SUMIFS(BDCORRECTIVAINF[Cables palanca],BDCORRECTIVAINF[[Nº CAMIÓN]:[Nº CAMIÓN]],$C26,BDCORRECTIVAINF[[Fecha entrada]:[Fecha entrada]],"&gt;=" &amp;$M$2,BDCORRECTIVAINF[[Fecha Fin]:[Fecha Fin]],"&lt;="&amp;$M$3)&amp;" uds "&amp;BDCORRECTIVAINF[[#Headers],[Cables palanca]]&amp;", ")</f>
        <v/>
      </c>
      <c r="AH26" s="467" t="str">
        <f>+IF(SUMIFS(BDCORRECTIVAINF[Casquillos],BDCORRECTIVAINF[[Nº CAMIÓN]:[Nº CAMIÓN]],$C26,BDCORRECTIVAINF[[Fecha entrada]:[Fecha entrada]],"&gt;=" &amp;$M$2,BDCORRECTIVAINF[[Fecha Fin]:[Fecha Fin]],"&lt;="&amp;$M$3)=0,"",SUMIFS(BDCORRECTIVAINF[Casquillos],BDCORRECTIVAINF[[Nº CAMIÓN]:[Nº CAMIÓN]],$C26,BDCORRECTIVAINF[[Fecha entrada]:[Fecha entrada]],"&gt;=" &amp;$M$2,BDCORRECTIVAINF[[Fecha Fin]:[Fecha Fin]],"&lt;="&amp;$M$3)&amp;" uds "&amp;BDCORRECTIVAINF[[#Headers],[Casquillos]]&amp;", ")</f>
        <v/>
      </c>
      <c r="AI26" s="467" t="str">
        <f>+IF(SUMIFS(BDCORRECTIVAINF[Esparragos],BDCORRECTIVAINF[[Nº CAMIÓN]:[Nº CAMIÓN]],$C26,BDCORRECTIVAINF[[Fecha entrada]:[Fecha entrada]],"&gt;=" &amp;$M$2,BDCORRECTIVAINF[[Fecha Fin]:[Fecha Fin]],"&lt;="&amp;$M$3)=0,"",SUMIFS(BDCORRECTIVAINF[Esparragos],BDCORRECTIVAINF[[Nº CAMIÓN]:[Nº CAMIÓN]],$C26,BDCORRECTIVAINF[[Fecha entrada]:[Fecha entrada]],"&gt;=" &amp;$M$2,BDCORRECTIVAINF[[Fecha Fin]:[Fecha Fin]],"&lt;="&amp;$M$3)&amp;" uds "&amp;BDCORRECTIVAINF[[#Headers],[Esparragos]]&amp;", ")</f>
        <v/>
      </c>
      <c r="AJ26" s="467" t="str">
        <f>+IF(SUMIFS(BDCORRECTIVAINF[Neceser palanca],BDCORRECTIVAINF[[Nº CAMIÓN]:[Nº CAMIÓN]],$C26,BDCORRECTIVAINF[[Fecha entrada]:[Fecha entrada]],"&gt;=" &amp;$M$2,BDCORRECTIVAINF[[Fecha Fin]:[Fecha Fin]],"&lt;="&amp;$M$3)=0,"",SUMIFS(BDCORRECTIVAINF[Neceser palanca],BDCORRECTIVAINF[[Nº CAMIÓN]:[Nº CAMIÓN]],$C26,BDCORRECTIVAINF[[Fecha entrada]:[Fecha entrada]],"&gt;=" &amp;$M$2,BDCORRECTIVAINF[[Fecha Fin]:[Fecha Fin]],"&lt;="&amp;$M$3)&amp;" uds "&amp;BDCORRECTIVAINF[[#Headers],[Neceser palanca]]&amp;", ")</f>
        <v/>
      </c>
      <c r="AK26" s="467" t="str">
        <f>+IF(SUMIFS(BDCORRECTIVAINF[Palanca],BDCORRECTIVAINF[[Nº CAMIÓN]:[Nº CAMIÓN]],$C26,BDCORRECTIVAINF[[Fecha entrada]:[Fecha entrada]],"&gt;=" &amp;$M$2,BDCORRECTIVAINF[[Fecha Fin]:[Fecha Fin]],"&lt;="&amp;$M$3)=0,"",SUMIFS(BDCORRECTIVAINF[Palanca],BDCORRECTIVAINF[[Nº CAMIÓN]:[Nº CAMIÓN]],$C26,BDCORRECTIVAINF[[Fecha entrada]:[Fecha entrada]],"&gt;=" &amp;$M$2,BDCORRECTIVAINF[[Fecha Fin]:[Fecha Fin]],"&lt;="&amp;$M$3)&amp;" uds "&amp;BDCORRECTIVAINF[[#Headers],[Palanca]]&amp;", ")</f>
        <v/>
      </c>
      <c r="AL26" s="467" t="str">
        <f>+IF(SUMIFS(BDCORRECTIVAINF[Travesaño],BDCORRECTIVAINF[[Nº CAMIÓN]:[Nº CAMIÓN]],$C26,BDCORRECTIVAINF[[Fecha entrada]:[Fecha entrada]],"&gt;=" &amp;$M$2,BDCORRECTIVAINF[[Fecha Fin]:[Fecha Fin]],"&lt;="&amp;$M$3)=0,"",SUMIFS(BDCORRECTIVAINF[Travesaño],BDCORRECTIVAINF[[Nº CAMIÓN]:[Nº CAMIÓN]],$C26,BDCORRECTIVAINF[[Fecha entrada]:[Fecha entrada]],"&gt;=" &amp;$M$2,BDCORRECTIVAINF[[Fecha Fin]:[Fecha Fin]],"&lt;="&amp;$M$3)&amp;" uds "&amp;BDCORRECTIVAINF[[#Headers],[Travesaño]]&amp;", ")</f>
        <v/>
      </c>
      <c r="AM26" s="467" t="str">
        <f>+IF(SUMIFS(BDCORRECTIVAINF[BALLESTA ENTERA D],BDCORRECTIVAINF[[Nº CAMIÓN]:[Nº CAMIÓN]],$C26,BDCORRECTIVAINF[[Fecha entrada]:[Fecha entrada]],"&gt;=" &amp;$M$2,BDCORRECTIVAINF[[Fecha Fin]:[Fecha Fin]],"&lt;="&amp;$M$3)=0,"",SUMIFS(BDCORRECTIVAINF[BALLESTA ENTERA D],BDCORRECTIVAINF[[Nº CAMIÓN]:[Nº CAMIÓN]],$C26,BDCORRECTIVAINF[[Fecha entrada]:[Fecha entrada]],"&gt;=" &amp;$M$2,BDCORRECTIVAINF[[Fecha Fin]:[Fecha Fin]],"&lt;="&amp;$M$3)&amp;" uds "&amp;BDCORRECTIVAINF[[#Headers],[BALLESTA ENTERA D]]&amp;", ")</f>
        <v/>
      </c>
      <c r="AN26" s="467" t="str">
        <f>+IF(SUMIFS(BDCORRECTIVAINF[HOJA MAESTRA D],BDCORRECTIVAINF[[Nº CAMIÓN]:[Nº CAMIÓN]],$C26,BDCORRECTIVAINF[[Fecha entrada]:[Fecha entrada]],"&gt;=" &amp;$M$2,BDCORRECTIVAINF[[Fecha Fin]:[Fecha Fin]],"&lt;="&amp;$M$3)=0,"",SUMIFS(BDCORRECTIVAINF[HOJA MAESTRA D],BDCORRECTIVAINF[[Nº CAMIÓN]:[Nº CAMIÓN]],$C26,BDCORRECTIVAINF[[Fecha entrada]:[Fecha entrada]],"&gt;=" &amp;$M$2,BDCORRECTIVAINF[[Fecha Fin]:[Fecha Fin]],"&lt;="&amp;$M$3)&amp;" uds "&amp;BDCORRECTIVAINF[[#Headers],[HOJA MAESTRA D]]&amp;", ")</f>
        <v/>
      </c>
      <c r="AO26" s="467" t="str">
        <f>+IF(SUMIFS(BDCORRECTIVAINF[1ª HOJA D],BDCORRECTIVAINF[[Nº CAMIÓN]:[Nº CAMIÓN]],$C26,BDCORRECTIVAINF[[Fecha entrada]:[Fecha entrada]],"&gt;=" &amp;$M$2,BDCORRECTIVAINF[[Fecha Fin]:[Fecha Fin]],"&lt;="&amp;$M$3)=0,"",SUMIFS(BDCORRECTIVAINF[1ª HOJA D],BDCORRECTIVAINF[[Nº CAMIÓN]:[Nº CAMIÓN]],$C26,BDCORRECTIVAINF[[Fecha entrada]:[Fecha entrada]],"&gt;=" &amp;$M$2,BDCORRECTIVAINF[[Fecha Fin]:[Fecha Fin]],"&lt;="&amp;$M$3)&amp;" uds "&amp;BDCORRECTIVAINF[[#Headers],[1ª HOJA D]]&amp;", ")</f>
        <v/>
      </c>
      <c r="AP26" s="467" t="str">
        <f>+IF(SUMIFS(BDCORRECTIVAINF[2ª HOJAS D],BDCORRECTIVAINF[[Nº CAMIÓN]:[Nº CAMIÓN]],$C26,BDCORRECTIVAINF[[Fecha entrada]:[Fecha entrada]],"&gt;=" &amp;$M$2,BDCORRECTIVAINF[[Fecha Fin]:[Fecha Fin]],"&lt;="&amp;$M$3)=0,"",SUMIFS(BDCORRECTIVAINF[2ª HOJAS D],BDCORRECTIVAINF[[Nº CAMIÓN]:[Nº CAMIÓN]],$C26,BDCORRECTIVAINF[[Fecha entrada]:[Fecha entrada]],"&gt;=" &amp;$M$2,BDCORRECTIVAINF[[Fecha Fin]:[Fecha Fin]],"&lt;="&amp;$M$3)&amp;" uds "&amp;BDCORRECTIVAINF[[#Headers],[2ª HOJAS D]]&amp;", ")</f>
        <v/>
      </c>
      <c r="AQ26" s="467" t="str">
        <f>+IF(SUMIFS(BDCORRECTIVAINF[3ª HOJAS D],BDCORRECTIVAINF[[Nº CAMIÓN]:[Nº CAMIÓN]],$C26,BDCORRECTIVAINF[[Fecha entrada]:[Fecha entrada]],"&gt;=" &amp;$M$2,BDCORRECTIVAINF[[Fecha Fin]:[Fecha Fin]],"&lt;="&amp;$M$3)=0,"",SUMIFS(BDCORRECTIVAINF[3ª HOJAS D],BDCORRECTIVAINF[[Nº CAMIÓN]:[Nº CAMIÓN]],$C26,BDCORRECTIVAINF[[Fecha entrada]:[Fecha entrada]],"&gt;=" &amp;$M$2,BDCORRECTIVAINF[[Fecha Fin]:[Fecha Fin]],"&lt;="&amp;$M$3)&amp;" uds "&amp;BDCORRECTIVAINF[[#Headers],[3ª HOJAS D]]&amp;", ")</f>
        <v/>
      </c>
      <c r="AR26" s="467" t="str">
        <f>+IF(SUMIFS(BDCORRECTIVAINF[4ª HOJAS D],BDCORRECTIVAINF[[Nº CAMIÓN]:[Nº CAMIÓN]],$C26,BDCORRECTIVAINF[[Fecha entrada]:[Fecha entrada]],"&gt;=" &amp;$M$2,BDCORRECTIVAINF[[Fecha Fin]:[Fecha Fin]],"&lt;="&amp;$M$3)=0,"",SUMIFS(BDCORRECTIVAINF[4ª HOJAS D],BDCORRECTIVAINF[[Nº CAMIÓN]:[Nº CAMIÓN]],$C26,BDCORRECTIVAINF[[Fecha entrada]:[Fecha entrada]],"&gt;=" &amp;$M$2,BDCORRECTIVAINF[[Fecha Fin]:[Fecha Fin]],"&lt;="&amp;$M$3)&amp;" uds "&amp;BDCORRECTIVAINF[[#Headers],[4ª HOJAS D]]&amp;", ")</f>
        <v/>
      </c>
      <c r="AS26" s="467" t="str">
        <f>+IF(SUMIFS(BDCORRECTIVAINF[5ª HOJAS D],BDCORRECTIVAINF[[Nº CAMIÓN]:[Nº CAMIÓN]],$C26,BDCORRECTIVAINF[[Fecha entrada]:[Fecha entrada]],"&gt;=" &amp;$M$2,BDCORRECTIVAINF[[Fecha Fin]:[Fecha Fin]],"&lt;="&amp;$M$3)=0,"",SUMIFS(BDCORRECTIVAINF[5ª HOJAS D],BDCORRECTIVAINF[[Nº CAMIÓN]:[Nº CAMIÓN]],$C26,BDCORRECTIVAINF[[Fecha entrada]:[Fecha entrada]],"&gt;=" &amp;$M$2,BDCORRECTIVAINF[[Fecha Fin]:[Fecha Fin]],"&lt;="&amp;$M$3)&amp;" uds "&amp;BDCORRECTIVAINF[[#Headers],[5ª HOJAS D]]&amp;", ")</f>
        <v/>
      </c>
      <c r="AT26" s="467" t="str">
        <f>+IF(SUMIFS(BDCORRECTIVAINF[BRIDA D],BDCORRECTIVAINF[[Nº CAMIÓN]:[Nº CAMIÓN]],$C26,BDCORRECTIVAINF[[Fecha entrada]:[Fecha entrada]],"&gt;=" &amp;$M$2,BDCORRECTIVAINF[[Fecha Fin]:[Fecha Fin]],"&lt;="&amp;$M$3)=0,"",SUMIFS(BDCORRECTIVAINF[BRIDA D],BDCORRECTIVAINF[[Nº CAMIÓN]:[Nº CAMIÓN]],$C26,BDCORRECTIVAINF[[Fecha entrada]:[Fecha entrada]],"&gt;=" &amp;$M$2,BDCORRECTIVAINF[[Fecha Fin]:[Fecha Fin]],"&lt;="&amp;$M$3)&amp;" uds "&amp;BDCORRECTIVAINF[[#Headers],[BRIDA D]]&amp;", ")</f>
        <v/>
      </c>
      <c r="AU26" s="467" t="str">
        <f>+IF(SUMIFS(BDCORRECTIVAINF[BULÓN D],BDCORRECTIVAINF[[Nº CAMIÓN]:[Nº CAMIÓN]],$C26,BDCORRECTIVAINF[[Fecha entrada]:[Fecha entrada]],"&gt;=" &amp;$M$2,BDCORRECTIVAINF[[Fecha Fin]:[Fecha Fin]],"&lt;="&amp;$M$3)=0,"",SUMIFS(BDCORRECTIVAINF[BULÓN D],BDCORRECTIVAINF[[Nº CAMIÓN]:[Nº CAMIÓN]],$C26,BDCORRECTIVAINF[[Fecha entrada]:[Fecha entrada]],"&gt;=" &amp;$M$2,BDCORRECTIVAINF[[Fecha Fin]:[Fecha Fin]],"&lt;="&amp;$M$3)&amp;" uds "&amp;BDCORRECTIVAINF[[#Headers],[BULÓN D]]&amp;", ")</f>
        <v/>
      </c>
      <c r="AV26" s="467" t="str">
        <f>+IF(SUMIFS(BDCORRECTIVAINF[GEMELA D],BDCORRECTIVAINF[[Nº CAMIÓN]:[Nº CAMIÓN]],$C26,BDCORRECTIVAINF[[Fecha entrada]:[Fecha entrada]],"&gt;=" &amp;$M$2,BDCORRECTIVAINF[[Fecha Fin]:[Fecha Fin]],"&lt;="&amp;$M$3)=0,"",SUMIFS(BDCORRECTIVAINF[GEMELA D],BDCORRECTIVAINF[[Nº CAMIÓN]:[Nº CAMIÓN]],$C26,BDCORRECTIVAINF[[Fecha entrada]:[Fecha entrada]],"&gt;=" &amp;$M$2,BDCORRECTIVAINF[[Fecha Fin]:[Fecha Fin]],"&lt;="&amp;$M$3)&amp;" uds "&amp;BDCORRECTIVAINF[[#Headers],[GEMELA D]]&amp;", ")</f>
        <v/>
      </c>
      <c r="AW26" s="467" t="str">
        <f>+IF(SUMIFS(BDCORRECTIVAINF[BALLESTA ENTERA T],BDCORRECTIVAINF[[Nº CAMIÓN]:[Nº CAMIÓN]],$C26,BDCORRECTIVAINF[[Fecha entrada]:[Fecha entrada]],"&gt;=" &amp;$M$2,BDCORRECTIVAINF[[Fecha Fin]:[Fecha Fin]],"&lt;="&amp;$M$3)=0,"",SUMIFS(BDCORRECTIVAINF[BALLESTA ENTERA T],BDCORRECTIVAINF[[Nº CAMIÓN]:[Nº CAMIÓN]],$C26,BDCORRECTIVAINF[[Fecha entrada]:[Fecha entrada]],"&gt;=" &amp;$M$2,BDCORRECTIVAINF[[Fecha Fin]:[Fecha Fin]],"&lt;="&amp;$M$3)&amp;" uds "&amp;BDCORRECTIVAINF[[#Headers],[BALLESTA ENTERA T]]&amp;", ")</f>
        <v/>
      </c>
      <c r="AX26" s="467" t="str">
        <f>+IF(SUMIFS(BDCORRECTIVAINF[HOJA MAESTRA T],BDCORRECTIVAINF[[Nº CAMIÓN]:[Nº CAMIÓN]],$C26,BDCORRECTIVAINF[[Fecha entrada]:[Fecha entrada]],"&gt;=" &amp;$M$2,BDCORRECTIVAINF[[Fecha Fin]:[Fecha Fin]],"&lt;="&amp;$M$3)=0,"",SUMIFS(BDCORRECTIVAINF[HOJA MAESTRA T],BDCORRECTIVAINF[[Nº CAMIÓN]:[Nº CAMIÓN]],$C26,BDCORRECTIVAINF[[Fecha entrada]:[Fecha entrada]],"&gt;=" &amp;$M$2,BDCORRECTIVAINF[[Fecha Fin]:[Fecha Fin]],"&lt;="&amp;$M$3)&amp;" uds "&amp;BDCORRECTIVAINF[[#Headers],[HOJA MAESTRA T]]&amp;", ")</f>
        <v/>
      </c>
      <c r="AY26" s="467" t="str">
        <f>+IF(SUMIFS(BDCORRECTIVAINF[1ª HOJA T],BDCORRECTIVAINF[[Nº CAMIÓN]:[Nº CAMIÓN]],$C26,BDCORRECTIVAINF[[Fecha entrada]:[Fecha entrada]],"&gt;=" &amp;$M$2,BDCORRECTIVAINF[[Fecha Fin]:[Fecha Fin]],"&lt;="&amp;$M$3)=0,"",SUMIFS(BDCORRECTIVAINF[1ª HOJA T],BDCORRECTIVAINF[[Nº CAMIÓN]:[Nº CAMIÓN]],$C26,BDCORRECTIVAINF[[Fecha entrada]:[Fecha entrada]],"&gt;=" &amp;$M$2,BDCORRECTIVAINF[[Fecha Fin]:[Fecha Fin]],"&lt;="&amp;$M$3)&amp;" uds "&amp;BDCORRECTIVAINF[[#Headers],[1ª HOJA T]]&amp;", ")</f>
        <v/>
      </c>
      <c r="AZ26" s="467" t="str">
        <f>+IF(SUMIFS(BDCORRECTIVAINF[2ª HOJAS T],BDCORRECTIVAINF[[Nº CAMIÓN]:[Nº CAMIÓN]],$C26,BDCORRECTIVAINF[[Fecha entrada]:[Fecha entrada]],"&gt;=" &amp;$M$2,BDCORRECTIVAINF[[Fecha Fin]:[Fecha Fin]],"&lt;="&amp;$M$3)=0,"",SUMIFS(BDCORRECTIVAINF[2ª HOJAS T],BDCORRECTIVAINF[[Nº CAMIÓN]:[Nº CAMIÓN]],$C26,BDCORRECTIVAINF[[Fecha entrada]:[Fecha entrada]],"&gt;=" &amp;$M$2,BDCORRECTIVAINF[[Fecha Fin]:[Fecha Fin]],"&lt;="&amp;$M$3)&amp;" uds "&amp;BDCORRECTIVAINF[[#Headers],[2ª HOJAS T]]&amp;", ")</f>
        <v/>
      </c>
      <c r="BA26" s="467" t="str">
        <f>+IF(SUMIFS(BDCORRECTIVAINF[3ª HOJAS T],BDCORRECTIVAINF[[Nº CAMIÓN]:[Nº CAMIÓN]],$C26,BDCORRECTIVAINF[[Fecha entrada]:[Fecha entrada]],"&gt;=" &amp;$M$2,BDCORRECTIVAINF[[Fecha Fin]:[Fecha Fin]],"&lt;="&amp;$M$3)=0,"",SUMIFS(BDCORRECTIVAINF[3ª HOJAS T],BDCORRECTIVAINF[[Nº CAMIÓN]:[Nº CAMIÓN]],$C26,BDCORRECTIVAINF[[Fecha entrada]:[Fecha entrada]],"&gt;=" &amp;$M$2,BDCORRECTIVAINF[[Fecha Fin]:[Fecha Fin]],"&lt;="&amp;$M$3)&amp;" uds "&amp;BDCORRECTIVAINF[[#Headers],[3ª HOJAS T]]&amp;", ")</f>
        <v/>
      </c>
      <c r="BB26" s="467" t="str">
        <f>+IF(SUMIFS(BDCORRECTIVAINF[4ª HOJAS T],BDCORRECTIVAINF[[Nº CAMIÓN]:[Nº CAMIÓN]],$C26,BDCORRECTIVAINF[[Fecha entrada]:[Fecha entrada]],"&gt;=" &amp;$M$2,BDCORRECTIVAINF[[Fecha Fin]:[Fecha Fin]],"&lt;="&amp;$M$3)=0,"",SUMIFS(BDCORRECTIVAINF[4ª HOJAS T],BDCORRECTIVAINF[[Nº CAMIÓN]:[Nº CAMIÓN]],$C26,BDCORRECTIVAINF[[Fecha entrada]:[Fecha entrada]],"&gt;=" &amp;$M$2,BDCORRECTIVAINF[[Fecha Fin]:[Fecha Fin]],"&lt;="&amp;$M$3)&amp;" uds "&amp;BDCORRECTIVAINF[[#Headers],[4ª HOJAS T]]&amp;", ")</f>
        <v/>
      </c>
      <c r="BC26" s="467" t="str">
        <f>+IF(SUMIFS(BDCORRECTIVAINF[5ª HOJAS T],BDCORRECTIVAINF[[Nº CAMIÓN]:[Nº CAMIÓN]],$C26,BDCORRECTIVAINF[[Fecha entrada]:[Fecha entrada]],"&gt;=" &amp;$M$2,BDCORRECTIVAINF[[Fecha Fin]:[Fecha Fin]],"&lt;="&amp;$M$3)=0,"",SUMIFS(BDCORRECTIVAINF[5ª HOJAS T],BDCORRECTIVAINF[[Nº CAMIÓN]:[Nº CAMIÓN]],$C26,BDCORRECTIVAINF[[Fecha entrada]:[Fecha entrada]],"&gt;=" &amp;$M$2,BDCORRECTIVAINF[[Fecha Fin]:[Fecha Fin]],"&lt;="&amp;$M$3)&amp;" uds "&amp;BDCORRECTIVAINF[[#Headers],[5ª HOJAS T]]&amp;", ")</f>
        <v/>
      </c>
      <c r="BD26" s="467" t="str">
        <f>+IF(SUMIFS(BDCORRECTIVAINF[BRIDA T],BDCORRECTIVAINF[[Nº CAMIÓN]:[Nº CAMIÓN]],$C26,BDCORRECTIVAINF[[Fecha entrada]:[Fecha entrada]],"&gt;=" &amp;$M$2,BDCORRECTIVAINF[[Fecha Fin]:[Fecha Fin]],"&lt;="&amp;$M$3)=0,"",SUMIFS(BDCORRECTIVAINF[BRIDA T],BDCORRECTIVAINF[[Nº CAMIÓN]:[Nº CAMIÓN]],$C26,BDCORRECTIVAINF[[Fecha entrada]:[Fecha entrada]],"&gt;=" &amp;$M$2,BDCORRECTIVAINF[[Fecha Fin]:[Fecha Fin]],"&lt;="&amp;$M$3)&amp;" uds "&amp;BDCORRECTIVAINF[[#Headers],[BRIDA T]]&amp;", ")</f>
        <v/>
      </c>
      <c r="BE26" s="467" t="str">
        <f>+IF(SUMIFS(BDCORRECTIVAINF[BULÓN T],BDCORRECTIVAINF[[Nº CAMIÓN]:[Nº CAMIÓN]],$C26,BDCORRECTIVAINF[[Fecha entrada]:[Fecha entrada]],"&gt;=" &amp;$M$2,BDCORRECTIVAINF[[Fecha Fin]:[Fecha Fin]],"&lt;="&amp;$M$3)=0,"",SUMIFS(BDCORRECTIVAINF[BULÓN T],BDCORRECTIVAINF[[Nº CAMIÓN]:[Nº CAMIÓN]],$C26,BDCORRECTIVAINF[[Fecha entrada]:[Fecha entrada]],"&gt;=" &amp;$M$2,BDCORRECTIVAINF[[Fecha Fin]:[Fecha Fin]],"&lt;="&amp;$M$3)&amp;" uds "&amp;BDCORRECTIVAINF[[#Headers],[BULÓN T]]&amp;", ")</f>
        <v/>
      </c>
      <c r="BF26" s="467" t="str">
        <f>+IF(SUMIFS(BDCORRECTIVAINF[GEMELA T],BDCORRECTIVAINF[[Nº CAMIÓN]:[Nº CAMIÓN]],$C26,BDCORRECTIVAINF[[Fecha entrada]:[Fecha entrada]],"&gt;=" &amp;$M$2,BDCORRECTIVAINF[[Fecha Fin]:[Fecha Fin]],"&lt;="&amp;$M$3)=0,"",SUMIFS(BDCORRECTIVAINF[GEMELA T],BDCORRECTIVAINF[[Nº CAMIÓN]:[Nº CAMIÓN]],$C26,BDCORRECTIVAINF[[Fecha entrada]:[Fecha entrada]],"&gt;=" &amp;$M$2,BDCORRECTIVAINF[[Fecha Fin]:[Fecha Fin]],"&lt;="&amp;$M$3)&amp;" uds "&amp;BDCORRECTIVAINF[[#Headers],[GEMELA T]]&amp;", ")</f>
        <v/>
      </c>
      <c r="BG26" s="467" t="str">
        <f>+IF(SUMIFS(BDCORRECTIVAINF[CÁMARA 12R20],BDCORRECTIVAINF[[Nº CAMIÓN]:[Nº CAMIÓN]],$C26,BDCORRECTIVAINF[[Fecha entrada]:[Fecha entrada]],"&gt;=" &amp;$M$2,BDCORRECTIVAINF[[Fecha Fin]:[Fecha Fin]],"&lt;="&amp;$M$3)=0,"",SUMIFS(BDCORRECTIVAINF[CÁMARA 12R20],BDCORRECTIVAINF[[Nº CAMIÓN]:[Nº CAMIÓN]],$C26,BDCORRECTIVAINF[[Fecha entrada]:[Fecha entrada]],"&gt;=" &amp;$M$2,BDCORRECTIVAINF[[Fecha Fin]:[Fecha Fin]],"&lt;="&amp;$M$3)&amp;" uds "&amp;BDCORRECTIVAINF[[#Headers],[CÁMARA 12R20]]&amp;", ")</f>
        <v/>
      </c>
      <c r="BH26" s="467" t="str">
        <f>+IF(SUMIFS(BDCORRECTIVAINF[CÁMARA 12R24],BDCORRECTIVAINF[[Nº CAMIÓN]:[Nº CAMIÓN]],$C26,BDCORRECTIVAINF[[Fecha entrada]:[Fecha entrada]],"&gt;=" &amp;$M$2,BDCORRECTIVAINF[[Fecha Fin]:[Fecha Fin]],"&lt;="&amp;$M$3)=0,"",SUMIFS(BDCORRECTIVAINF[CÁMARA 12R24],BDCORRECTIVAINF[[Nº CAMIÓN]:[Nº CAMIÓN]],$C26,BDCORRECTIVAINF[[Fecha entrada]:[Fecha entrada]],"&gt;=" &amp;$M$2,BDCORRECTIVAINF[[Fecha Fin]:[Fecha Fin]],"&lt;="&amp;$M$3)&amp;" uds "&amp;BDCORRECTIVAINF[[#Headers],[CÁMARA 12R24]]&amp;", ")</f>
        <v/>
      </c>
      <c r="BI26" s="467" t="str">
        <f>+IF(SUMIFS(BDCORRECTIVAINF[NEUMÁTICO 12R20],BDCORRECTIVAINF[[Nº CAMIÓN]:[Nº CAMIÓN]],$C26,BDCORRECTIVAINF[[Fecha entrada]:[Fecha entrada]],"&gt;=" &amp;$M$2,BDCORRECTIVAINF[[Fecha Fin]:[Fecha Fin]],"&lt;="&amp;$M$3)=0,"",SUMIFS(BDCORRECTIVAINF[NEUMÁTICO 12R20],BDCORRECTIVAINF[[Nº CAMIÓN]:[Nº CAMIÓN]],$C26,BDCORRECTIVAINF[[Fecha entrada]:[Fecha entrada]],"&gt;=" &amp;$M$2,BDCORRECTIVAINF[[Fecha Fin]:[Fecha Fin]],"&lt;="&amp;$M$3)&amp;" uds "&amp;BDCORRECTIVAINF[[#Headers],[NEUMÁTICO 12R20]]&amp;", ")</f>
        <v/>
      </c>
      <c r="BJ26" s="467" t="str">
        <f>+IF(SUMIFS(BDCORRECTIVAINF[NEUMÁTICO 13/80 R22,5],BDCORRECTIVAINF[[Nº CAMIÓN]:[Nº CAMIÓN]],$C26,BDCORRECTIVAINF[[Fecha entrada]:[Fecha entrada]],"&gt;=" &amp;$M$2,BDCORRECTIVAINF[[Fecha Fin]:[Fecha Fin]],"&lt;="&amp;$M$3)=0,"",SUMIFS(BDCORRECTIVAINF[NEUMÁTICO 13/80 R22,5],BDCORRECTIVAINF[[Nº CAMIÓN]:[Nº CAMIÓN]],$C26,BDCORRECTIVAINF[[Fecha entrada]:[Fecha entrada]],"&gt;=" &amp;$M$2,BDCORRECTIVAINF[[Fecha Fin]:[Fecha Fin]],"&lt;="&amp;$M$3)&amp;" uds "&amp;BDCORRECTIVAINF[[#Headers],[NEUMÁTICO 13/80 R22,5]]&amp;", ")</f>
        <v/>
      </c>
      <c r="BK26" s="467" t="str">
        <f>+IF(SUMIFS(BDCORRECTIVAINF[[NEUMÁTICO 12R24 ]],BDCORRECTIVAINF[[Nº CAMIÓN]:[Nº CAMIÓN]],$C26,BDCORRECTIVAINF[[Fecha entrada]:[Fecha entrada]],"&gt;=" &amp;$M$2,BDCORRECTIVAINF[[Fecha Fin]:[Fecha Fin]],"&lt;="&amp;$M$3)=0,"",SUMIFS(BDCORRECTIVAINF[[NEUMÁTICO 12R24 ]],BDCORRECTIVAINF[[Nº CAMIÓN]:[Nº CAMIÓN]],$C26,BDCORRECTIVAINF[[Fecha entrada]:[Fecha entrada]],"&gt;=" &amp;$M$2,BDCORRECTIVAINF[[Fecha Fin]:[Fecha Fin]],"&lt;="&amp;$M$3)&amp;" uds "&amp;BDCORRECTIVAINF[[#Headers],[NEUMÁTICO 12R24 ]]&amp;", ")</f>
        <v/>
      </c>
      <c r="BL26" s="467" t="str">
        <f>+IF(SUMIFS(BDCORRECTIVAINF[NEUMÁTICO 295/80 R22,5],BDCORRECTIVAINF[[Nº CAMIÓN]:[Nº CAMIÓN]],$C26,BDCORRECTIVAINF[[Fecha entrada]:[Fecha entrada]],"&gt;=" &amp;$M$2,BDCORRECTIVAINF[[Fecha Fin]:[Fecha Fin]],"&lt;="&amp;$M$3)=0,"",SUMIFS(BDCORRECTIVAINF[NEUMÁTICO 295/80 R22,5],BDCORRECTIVAINF[[Nº CAMIÓN]:[Nº CAMIÓN]],$C26,BDCORRECTIVAINF[[Fecha entrada]:[Fecha entrada]],"&gt;=" &amp;$M$2,BDCORRECTIVAINF[[Fecha Fin]:[Fecha Fin]],"&lt;="&amp;$M$3)&amp;" uds "&amp;BDCORRECTIVAINF[[#Headers],[NEUMÁTICO 295/80 R22,5]]&amp;", ")</f>
        <v/>
      </c>
      <c r="BM26" s="467" t="str">
        <f>+IF(SUMIFS(BDCORRECTIVAINF[NEUMÁTICO 315/80R22.5],BDCORRECTIVAINF[[Nº CAMIÓN]:[Nº CAMIÓN]],$C26,BDCORRECTIVAINF[[Fecha entrada]:[Fecha entrada]],"&gt;=" &amp;$M$2,BDCORRECTIVAINF[[Fecha Fin]:[Fecha Fin]],"&lt;="&amp;$M$3)=0,"",SUMIFS(BDCORRECTIVAINF[NEUMÁTICO 315/80R22.5],BDCORRECTIVAINF[[Nº CAMIÓN]:[Nº CAMIÓN]],$C26,BDCORRECTIVAINF[[Fecha entrada]:[Fecha entrada]],"&gt;=" &amp;$M$2,BDCORRECTIVAINF[[Fecha Fin]:[Fecha Fin]],"&lt;="&amp;$M$3)&amp;" uds "&amp;BDCORRECTIVAINF[[#Headers],[NEUMÁTICO 315/80R22.5]]&amp;", ")</f>
        <v/>
      </c>
      <c r="BN26" s="467" t="str">
        <f>+IF(SUMIFS(BDCORRECTIVAINF[NEUMÁTICO 7.5R16 CON CAMARA  ],BDCORRECTIVAINF[[Nº CAMIÓN]:[Nº CAMIÓN]],$C26,BDCORRECTIVAINF[[Fecha entrada]:[Fecha entrada]],"&gt;=" &amp;$M$2,BDCORRECTIVAINF[[Fecha Fin]:[Fecha Fin]],"&lt;="&amp;$M$3)=0,"",SUMIFS(BDCORRECTIVAINF[NEUMÁTICO 7.5R16 CON CAMARA  ],BDCORRECTIVAINF[[Nº CAMIÓN]:[Nº CAMIÓN]],$C26,BDCORRECTIVAINF[[Fecha entrada]:[Fecha entrada]],"&gt;=" &amp;$M$2,BDCORRECTIVAINF[[Fecha Fin]:[Fecha Fin]],"&lt;="&amp;$M$3)&amp;" uds "&amp;BDCORRECTIVAINF[[#Headers],[NEUMÁTICO 7.5R16 CON CAMARA  ]]&amp;", ")</f>
        <v/>
      </c>
      <c r="BO26" s="467" t="str">
        <f>+IF(SUMIFS(BDCORRECTIVAINF[Parche],BDCORRECTIVAINF[[Nº CAMIÓN]:[Nº CAMIÓN]],$C26,BDCORRECTIVAINF[[Fecha entrada]:[Fecha entrada]],"&gt;=" &amp;$M$2,BDCORRECTIVAINF[[Fecha Fin]:[Fecha Fin]],"&lt;="&amp;$M$3)=0,"",SUMIFS(BDCORRECTIVAINF[Parche],BDCORRECTIVAINF[[Nº CAMIÓN]:[Nº CAMIÓN]],$C26,BDCORRECTIVAINF[[Fecha entrada]:[Fecha entrada]],"&gt;=" &amp;$M$2,BDCORRECTIVAINF[[Fecha Fin]:[Fecha Fin]],"&lt;="&amp;$M$3)&amp;" uds "&amp;BDCORRECTIVAINF[[#Headers],[Parche]]&amp;", ")</f>
        <v/>
      </c>
      <c r="BP26" s="467" t="str">
        <f>+IF(SUMIFS(BDCORRECTIVAINF[Pasta],BDCORRECTIVAINF[[Nº CAMIÓN]:[Nº CAMIÓN]],$C26,BDCORRECTIVAINF[[Fecha entrada]:[Fecha entrada]],"&gt;=" &amp;$M$2,BDCORRECTIVAINF[[Fecha Fin]:[Fecha Fin]],"&lt;="&amp;$M$3)=0,"",SUMIFS(BDCORRECTIVAINF[Pasta],BDCORRECTIVAINF[[Nº CAMIÓN]:[Nº CAMIÓN]],$C26,BDCORRECTIVAINF[[Fecha entrada]:[Fecha entrada]],"&gt;=" &amp;$M$2,BDCORRECTIVAINF[[Fecha Fin]:[Fecha Fin]],"&lt;="&amp;$M$3)&amp;" uds "&amp;BDCORRECTIVAINF[[#Headers],[Pasta]]&amp;", ")</f>
        <v/>
      </c>
      <c r="BQ26" s="467" t="str">
        <f>+IF(SUMIFS(BDCORRECTIVAINF[BATERIA 12V 100AH],BDCORRECTIVAINF[[Nº CAMIÓN]:[Nº CAMIÓN]],$C26,BDCORRECTIVAINF[[Fecha entrada]:[Fecha entrada]],"&gt;=" &amp;$M$2,BDCORRECTIVAINF[[Fecha Fin]:[Fecha Fin]],"&lt;="&amp;$M$3)=0,"",SUMIFS(BDCORRECTIVAINF[BATERIA 12V 100AH],BDCORRECTIVAINF[[Nº CAMIÓN]:[Nº CAMIÓN]],$C26,BDCORRECTIVAINF[[Fecha entrada]:[Fecha entrada]],"&gt;=" &amp;$M$2,BDCORRECTIVAINF[[Fecha Fin]:[Fecha Fin]],"&lt;="&amp;$M$3)&amp;" uds "&amp;BDCORRECTIVAINF[[#Headers],[BATERIA 12V 100AH]]&amp;", ")</f>
        <v/>
      </c>
      <c r="BR26" s="467" t="str">
        <f>+IF(SUMIFS(BDCORRECTIVAINF[BATERIA 12V 120AH],BDCORRECTIVAINF[[Nº CAMIÓN]:[Nº CAMIÓN]],$C26,BDCORRECTIVAINF[[Fecha entrada]:[Fecha entrada]],"&gt;=" &amp;$M$2,BDCORRECTIVAINF[[Fecha Fin]:[Fecha Fin]],"&lt;="&amp;$M$3)=0,"",SUMIFS(BDCORRECTIVAINF[BATERIA 12V 120AH],BDCORRECTIVAINF[[Nº CAMIÓN]:[Nº CAMIÓN]],$C26,BDCORRECTIVAINF[[Fecha entrada]:[Fecha entrada]],"&gt;=" &amp;$M$2,BDCORRECTIVAINF[[Fecha Fin]:[Fecha Fin]],"&lt;="&amp;$M$3)&amp;" uds "&amp;BDCORRECTIVAINF[[#Headers],[BATERIA 12V 120AH]]&amp;", ")</f>
        <v/>
      </c>
      <c r="BS26" s="467" t="str">
        <f>+IF(SUMIFS(BDCORRECTIVAINF[[BATERIA 12V 70AH ]],BDCORRECTIVAINF[[Nº CAMIÓN]:[Nº CAMIÓN]],$C26,BDCORRECTIVAINF[[Fecha entrada]:[Fecha entrada]],"&gt;=" &amp;$M$2,BDCORRECTIVAINF[[Fecha Fin]:[Fecha Fin]],"&lt;="&amp;$M$3)=0,"",SUMIFS(BDCORRECTIVAINF[[BATERIA 12V 70AH ]],BDCORRECTIVAINF[[Nº CAMIÓN]:[Nº CAMIÓN]],$C26,BDCORRECTIVAINF[[Fecha entrada]:[Fecha entrada]],"&gt;=" &amp;$M$2,BDCORRECTIVAINF[[Fecha Fin]:[Fecha Fin]],"&lt;="&amp;$M$3)&amp;" uds "&amp;BDCORRECTIVAINF[[#Headers],[BATERIA 12V 70AH ]]&amp;", ")</f>
        <v/>
      </c>
      <c r="BT26" s="467" t="str">
        <f>+IF(SUMIFS(BDCORRECTIVAINF[[BATERIA 12V 77AH ]],BDCORRECTIVAINF[[Nº CAMIÓN]:[Nº CAMIÓN]],$C26,BDCORRECTIVAINF[[Fecha entrada]:[Fecha entrada]],"&gt;=" &amp;$M$2,BDCORRECTIVAINF[[Fecha Fin]:[Fecha Fin]],"&lt;="&amp;$M$3)=0,"",SUMIFS(BDCORRECTIVAINF[[BATERIA 12V 77AH ]],BDCORRECTIVAINF[[Nº CAMIÓN]:[Nº CAMIÓN]],$C26,BDCORRECTIVAINF[[Fecha entrada]:[Fecha entrada]],"&gt;=" &amp;$M$2,BDCORRECTIVAINF[[Fecha Fin]:[Fecha Fin]],"&lt;="&amp;$M$3)&amp;" uds "&amp;BDCORRECTIVAINF[[#Headers],[BATERIA 12V 77AH ]]&amp;", ")</f>
        <v/>
      </c>
      <c r="BU26" s="467" t="str">
        <f>+IF(SUMIFS(BDCORRECTIVAINF[Manguera amarilla 60D],BDCORRECTIVAINF[[Nº CAMIÓN]:[Nº CAMIÓN]],$C26,BDCORRECTIVAINF[[Fecha entrada]:[Fecha entrada]],"&gt;=" &amp;$M$2,BDCORRECTIVAINF[[Fecha Fin]:[Fecha Fin]],"&lt;="&amp;$M$3)=0,"",SUMIFS(BDCORRECTIVAINF[Manguera amarilla 60D],BDCORRECTIVAINF[[Nº CAMIÓN]:[Nº CAMIÓN]],$C26,BDCORRECTIVAINF[[Fecha entrada]:[Fecha entrada]],"&gt;=" &amp;$M$2,BDCORRECTIVAINF[[Fecha Fin]:[Fecha Fin]],"&lt;="&amp;$M$3)&amp;" m "&amp;BDCORRECTIVAINF[[#Headers],[Manguera amarilla 60D]]&amp;", ")</f>
        <v/>
      </c>
      <c r="BV26" s="467" t="str">
        <f>+IF(SUMIFS(BDCORRECTIVAINF[Manguera amarilla 80D],BDCORRECTIVAINF[[Nº CAMIÓN]:[Nº CAMIÓN]],$C26,BDCORRECTIVAINF[[Fecha entrada]:[Fecha entrada]],"&gt;=" &amp;$M$2,BDCORRECTIVAINF[[Fecha Fin]:[Fecha Fin]],"&lt;="&amp;$M$3)=0,"",SUMIFS(BDCORRECTIVAINF[Manguera amarilla 80D],BDCORRECTIVAINF[[Nº CAMIÓN]:[Nº CAMIÓN]],$C26,BDCORRECTIVAINF[[Fecha entrada]:[Fecha entrada]],"&gt;=" &amp;$M$2,BDCORRECTIVAINF[[Fecha Fin]:[Fecha Fin]],"&lt;="&amp;$M$3)&amp;" m "&amp;BDCORRECTIVAINF[[#Headers],[Manguera amarilla 80D]]&amp;", ")</f>
        <v/>
      </c>
      <c r="BW26" s="467" t="str">
        <f>+IF(SUMIFS(BDCORRECTIVAINF[Manguera azul 60D],BDCORRECTIVAINF[[Nº CAMIÓN]:[Nº CAMIÓN]],$C26,BDCORRECTIVAINF[[Fecha entrada]:[Fecha entrada]],"&gt;=" &amp;$M$2,BDCORRECTIVAINF[[Fecha Fin]:[Fecha Fin]],"&lt;="&amp;$M$3)=0,"",SUMIFS(BDCORRECTIVAINF[Manguera azul 60D],BDCORRECTIVAINF[[Nº CAMIÓN]:[Nº CAMIÓN]],$C26,BDCORRECTIVAINF[[Fecha entrada]:[Fecha entrada]],"&gt;=" &amp;$M$2,BDCORRECTIVAINF[[Fecha Fin]:[Fecha Fin]],"&lt;="&amp;$M$3)&amp;" m "&amp;BDCORRECTIVAINF[[#Headers],[Manguera azul 60D]]&amp;", ")</f>
        <v/>
      </c>
      <c r="BX26" s="467" t="str">
        <f>+IF(SUMIFS(BDCORRECTIVAINF[Manguera azul 80D],BDCORRECTIVAINF[[Nº CAMIÓN]:[Nº CAMIÓN]],$C26,BDCORRECTIVAINF[[Fecha entrada]:[Fecha entrada]],"&gt;=" &amp;$M$2,BDCORRECTIVAINF[[Fecha Fin]:[Fecha Fin]],"&lt;="&amp;$M$3)=0,"",SUMIFS(BDCORRECTIVAINF[Manguera azul 80D],BDCORRECTIVAINF[[Nº CAMIÓN]:[Nº CAMIÓN]],$C26,BDCORRECTIVAINF[[Fecha entrada]:[Fecha entrada]],"&gt;=" &amp;$M$2,BDCORRECTIVAINF[[Fecha Fin]:[Fecha Fin]],"&lt;="&amp;$M$3)&amp;" m "&amp;BDCORRECTIVAINF[[#Headers],[Manguera azul 80D]]&amp;", ")</f>
        <v/>
      </c>
      <c r="BY26" s="467" t="str">
        <f>+IF(SUMIFS(BDCORRECTIVAINF[Bomba Embrague],BDCORRECTIVAINF[[Nº CAMIÓN]:[Nº CAMIÓN]],$C26,BDCORRECTIVAINF[[Fecha entrada]:[Fecha entrada]],"&gt;=" &amp;$M$2,BDCORRECTIVAINF[[Fecha Fin]:[Fecha Fin]],"&lt;="&amp;$M$3)=0,"",SUMIFS(BDCORRECTIVAINF[Bomba Embrague],BDCORRECTIVAINF[[Nº CAMIÓN]:[Nº CAMIÓN]],$C26,BDCORRECTIVAINF[[Fecha entrada]:[Fecha entrada]],"&gt;=" &amp;$M$2,BDCORRECTIVAINF[[Fecha Fin]:[Fecha Fin]],"&lt;="&amp;$M$3)&amp;" uds "&amp;BDCORRECTIVAINF[[#Headers],[Bomba Embrague]]&amp;", ")</f>
        <v/>
      </c>
      <c r="BZ26" s="467" t="str">
        <f>+IF(SUMIFS(BDCORRECTIVAINF[Compresor],BDCORRECTIVAINF[[Nº CAMIÓN]:[Nº CAMIÓN]],$C26,BDCORRECTIVAINF[[Fecha entrada]:[Fecha entrada]],"&gt;=" &amp;$M$2,BDCORRECTIVAINF[[Fecha Fin]:[Fecha Fin]],"&lt;="&amp;$M$3)=0,"",SUMIFS(BDCORRECTIVAINF[Compresor],BDCORRECTIVAINF[[Nº CAMIÓN]:[Nº CAMIÓN]],$C26,BDCORRECTIVAINF[[Fecha entrada]:[Fecha entrada]],"&gt;=" &amp;$M$2,BDCORRECTIVAINF[[Fecha Fin]:[Fecha Fin]],"&lt;="&amp;$M$3)&amp;" uds "&amp;BDCORRECTIVAINF[[#Headers],[Compresor]]&amp;", ")</f>
        <v/>
      </c>
      <c r="CA26" s="467" t="str">
        <f>+IF(SUMIFS(BDCORRECTIVAINF[Disco Embrague],BDCORRECTIVAINF[[Nº CAMIÓN]:[Nº CAMIÓN]],$C26,BDCORRECTIVAINF[[Fecha entrada]:[Fecha entrada]],"&gt;=" &amp;$M$2,BDCORRECTIVAINF[[Fecha Fin]:[Fecha Fin]],"&lt;="&amp;$M$3)=0,"",SUMIFS(BDCORRECTIVAINF[Disco Embrague],BDCORRECTIVAINF[[Nº CAMIÓN]:[Nº CAMIÓN]],$C26,BDCORRECTIVAINF[[Fecha entrada]:[Fecha entrada]],"&gt;=" &amp;$M$2,BDCORRECTIVAINF[[Fecha Fin]:[Fecha Fin]],"&lt;="&amp;$M$3)&amp;" uds "&amp;BDCORRECTIVAINF[[#Headers],[Disco Embrague]]&amp;", ")</f>
        <v/>
      </c>
      <c r="CB26" s="467" t="str">
        <f>+IF(SUMIFS(BDCORRECTIVAINF[Empalme],BDCORRECTIVAINF[[Nº CAMIÓN]:[Nº CAMIÓN]],$C26,BDCORRECTIVAINF[[Fecha entrada]:[Fecha entrada]],"&gt;=" &amp;$M$2,BDCORRECTIVAINF[[Fecha Fin]:[Fecha Fin]],"&lt;="&amp;$M$3)=0,"",SUMIFS(BDCORRECTIVAINF[Empalme],BDCORRECTIVAINF[[Nº CAMIÓN]:[Nº CAMIÓN]],$C26,BDCORRECTIVAINF[[Fecha entrada]:[Fecha entrada]],"&gt;=" &amp;$M$2,BDCORRECTIVAINF[[Fecha Fin]:[Fecha Fin]],"&lt;="&amp;$M$3)&amp;" uds "&amp;BDCORRECTIVAINF[[#Headers],[Empalme]]&amp;", ")</f>
        <v/>
      </c>
      <c r="CC26" s="467" t="str">
        <f>+IF(SUMIFS(BDCORRECTIVAINF[Filtro Secador],BDCORRECTIVAINF[[Nº CAMIÓN]:[Nº CAMIÓN]],$C26,BDCORRECTIVAINF[[Fecha entrada]:[Fecha entrada]],"&gt;=" &amp;$M$2,BDCORRECTIVAINF[[Fecha Fin]:[Fecha Fin]],"&lt;="&amp;$M$3)=0,"",SUMIFS(BDCORRECTIVAINF[Filtro Secador],BDCORRECTIVAINF[[Nº CAMIÓN]:[Nº CAMIÓN]],$C26,BDCORRECTIVAINF[[Fecha entrada]:[Fecha entrada]],"&gt;=" &amp;$M$2,BDCORRECTIVAINF[[Fecha Fin]:[Fecha Fin]],"&lt;="&amp;$M$3)&amp;" uds "&amp;BDCORRECTIVAINF[[#Headers],[Filtro Secador]]&amp;", ")</f>
        <v/>
      </c>
      <c r="CD26" s="467" t="str">
        <f>+IF(SUMIFS(BDCORRECTIVAINF[Pulmon Freno],BDCORRECTIVAINF[[Nº CAMIÓN]:[Nº CAMIÓN]],$C26,BDCORRECTIVAINF[[Fecha entrada]:[Fecha entrada]],"&gt;=" &amp;$M$2,BDCORRECTIVAINF[[Fecha Fin]:[Fecha Fin]],"&lt;="&amp;$M$3)=0,"",SUMIFS(BDCORRECTIVAINF[Pulmon Freno],BDCORRECTIVAINF[[Nº CAMIÓN]:[Nº CAMIÓN]],$C26,BDCORRECTIVAINF[[Fecha entrada]:[Fecha entrada]],"&gt;=" &amp;$M$2,BDCORRECTIVAINF[[Fecha Fin]:[Fecha Fin]],"&lt;="&amp;$M$3)&amp;" uds "&amp;BDCORRECTIVAINF[[#Headers],[Pulmon Freno]]&amp;", ")</f>
        <v/>
      </c>
      <c r="CE26" s="467" t="str">
        <f>+IF(SUMIFS(BDCORRECTIVAINF[Servoembrague],BDCORRECTIVAINF[[Nº CAMIÓN]:[Nº CAMIÓN]],$C26,BDCORRECTIVAINF[[Fecha entrada]:[Fecha entrada]],"&gt;=" &amp;$M$2,BDCORRECTIVAINF[[Fecha Fin]:[Fecha Fin]],"&lt;="&amp;$M$3)=0,"",SUMIFS(BDCORRECTIVAINF[Servoembrague],BDCORRECTIVAINF[[Nº CAMIÓN]:[Nº CAMIÓN]],$C26,BDCORRECTIVAINF[[Fecha entrada]:[Fecha entrada]],"&gt;=" &amp;$M$2,BDCORRECTIVAINF[[Fecha Fin]:[Fecha Fin]],"&lt;="&amp;$M$3)&amp;" uds "&amp;BDCORRECTIVAINF[[#Headers],[Servoembrague]]&amp;", ")</f>
        <v/>
      </c>
      <c r="CF26" s="467" t="str">
        <f>+IF(SUMIFS(BDCORRECTIVAINF[Tubo Hidraulico],BDCORRECTIVAINF[[Nº CAMIÓN]:[Nº CAMIÓN]],$C26,BDCORRECTIVAINF[[Fecha entrada]:[Fecha entrada]],"&gt;=" &amp;$M$2,BDCORRECTIVAINF[[Fecha Fin]:[Fecha Fin]],"&lt;="&amp;$M$3)=0,"",SUMIFS(BDCORRECTIVAINF[Tubo Hidraulico],BDCORRECTIVAINF[[Nº CAMIÓN]:[Nº CAMIÓN]],$C26,BDCORRECTIVAINF[[Fecha entrada]:[Fecha entrada]],"&gt;=" &amp;$M$2,BDCORRECTIVAINF[[Fecha Fin]:[Fecha Fin]],"&lt;="&amp;$M$3)&amp;" uds "&amp;BDCORRECTIVAINF[[#Headers],[Tubo Hidraulico]]&amp;", ")</f>
        <v/>
      </c>
      <c r="CG26" s="467" t="str">
        <f>+IF(SUMIFS(BDCORRECTIVAINF[Valvula 4 vias],BDCORRECTIVAINF[[Nº CAMIÓN]:[Nº CAMIÓN]],$C26,BDCORRECTIVAINF[[Fecha entrada]:[Fecha entrada]],"&gt;=" &amp;$M$2,BDCORRECTIVAINF[[Fecha Fin]:[Fecha Fin]],"&lt;="&amp;$M$3)=0,"",SUMIFS(BDCORRECTIVAINF[Valvula 4 vias],BDCORRECTIVAINF[[Nº CAMIÓN]:[Nº CAMIÓN]],$C26,BDCORRECTIVAINF[[Fecha entrada]:[Fecha entrada]],"&gt;=" &amp;$M$2,BDCORRECTIVAINF[[Fecha Fin]:[Fecha Fin]],"&lt;="&amp;$M$3)&amp;" uds "&amp;BDCORRECTIVAINF[[#Headers],[Valvula 4 vias]]&amp;", ")</f>
        <v/>
      </c>
      <c r="CH26" s="467" t="str">
        <f>+IF(SUMIFS(BDCORRECTIVAINF[Valvula Freno],BDCORRECTIVAINF[[Nº CAMIÓN]:[Nº CAMIÓN]],$C26,BDCORRECTIVAINF[[Fecha entrada]:[Fecha entrada]],"&gt;=" &amp;$M$2,BDCORRECTIVAINF[[Fecha Fin]:[Fecha Fin]],"&lt;="&amp;$M$3)=0,"",SUMIFS(BDCORRECTIVAINF[Valvula Freno],BDCORRECTIVAINF[[Nº CAMIÓN]:[Nº CAMIÓN]],$C26,BDCORRECTIVAINF[[Fecha entrada]:[Fecha entrada]],"&gt;=" &amp;$M$2,BDCORRECTIVAINF[[Fecha Fin]:[Fecha Fin]],"&lt;="&amp;$M$3)&amp;" uds "&amp;BDCORRECTIVAINF[[#Headers],[Valvula Freno]]&amp;", ")</f>
        <v/>
      </c>
      <c r="CI26" s="467" t="str">
        <f>+IF(SUMIFS(BDCORRECTIVAINF[Valvula Secadora],BDCORRECTIVAINF[[Nº CAMIÓN]:[Nº CAMIÓN]],$C26,BDCORRECTIVAINF[[Fecha entrada]:[Fecha entrada]],"&gt;=" &amp;$M$2,BDCORRECTIVAINF[[Fecha Fin]:[Fecha Fin]],"&lt;="&amp;$M$3)=0,"",SUMIFS(BDCORRECTIVAINF[Valvula Secadora],BDCORRECTIVAINF[[Nº CAMIÓN]:[Nº CAMIÓN]],$C26,BDCORRECTIVAINF[[Fecha entrada]:[Fecha entrada]],"&gt;=" &amp;$M$2,BDCORRECTIVAINF[[Fecha Fin]:[Fecha Fin]],"&lt;="&amp;$M$3)&amp;" uds "&amp;BDCORRECTIVAINF[[#Headers],[Valvula Secadora]]&amp;", ")</f>
        <v/>
      </c>
      <c r="CJ26" s="467" t="str">
        <f>+IF(SUMIFS(BDCORRECTIVAINF[Correas],BDCORRECTIVAINF[[Nº CAMIÓN]:[Nº CAMIÓN]],$C26,BDCORRECTIVAINF[[Fecha entrada]:[Fecha entrada]],"&gt;=" &amp;$M$2,BDCORRECTIVAINF[[Fecha Fin]:[Fecha Fin]],"&lt;="&amp;$M$3)=0,"",SUMIFS(BDCORRECTIVAINF[Correas],BDCORRECTIVAINF[[Nº CAMIÓN]:[Nº CAMIÓN]],$C26,BDCORRECTIVAINF[[Fecha entrada]:[Fecha entrada]],"&gt;=" &amp;$M$2,BDCORRECTIVAINF[[Fecha Fin]:[Fecha Fin]],"&lt;="&amp;$M$3)&amp;" uds "&amp;BDCORRECTIVAINF[[#Headers],[Correas]]&amp;", ")</f>
        <v/>
      </c>
    </row>
    <row r="27" spans="1:88" ht="18.75" x14ac:dyDescent="0.2">
      <c r="A27" s="544"/>
      <c r="B27" s="221" t="s">
        <v>73</v>
      </c>
      <c r="C27" s="289" t="s">
        <v>171</v>
      </c>
      <c r="D27" s="290">
        <v>771472</v>
      </c>
      <c r="E27" s="41">
        <f>+SUMIFS(BDCORRECTIVA[Chasis],BDCORRECTIVA[[Nº CAMIÓN]:[Nº CAMIÓN]],$C27,BDCORRECTIVA[[Fecha entrada]:[Fecha entrada]],"&gt;=" &amp;$M$2,BDCORRECTIVA[[Fecha Fin]:[Fecha Fin]],"&lt;="&amp;$M$3)</f>
        <v>0</v>
      </c>
      <c r="F27" s="41">
        <f>+SUMIFS(BDCORRECTIVA[Carrocería],BDCORRECTIVA[[Nº CAMIÓN]:[Nº CAMIÓN]],$C27,BDCORRECTIVA[[Fecha entrada]:[Fecha entrada]],"&gt;=" &amp;$M$2,BDCORRECTIVA[[Fecha Fin]:[Fecha Fin]],"&lt;="&amp;$M$3)</f>
        <v>0</v>
      </c>
      <c r="G27" s="41">
        <f>+SUMIFS(BDCORRECTIVA[Ruedas],BDCORRECTIVA[[Nº CAMIÓN]:[Nº CAMIÓN]],$C27,BDCORRECTIVA[[Fecha entrada]:[Fecha entrada]],"&gt;=" &amp;$M$2,BDCORRECTIVA[[Fecha Fin]:[Fecha Fin]],"&lt;="&amp;$M$3)</f>
        <v>0</v>
      </c>
      <c r="H27" s="41">
        <f>+SUMIFS(BDCORRECTIVA[Mecanica],BDCORRECTIVA[[Nº CAMIÓN]:[Nº CAMIÓN]],$C27,BDCORRECTIVA[[Fecha entrada]:[Fecha entrada]],"&gt;=" &amp;$M$2,BDCORRECTIVA[[Fecha Fin]:[Fecha Fin]],"&lt;="&amp;$M$3)</f>
        <v>0</v>
      </c>
      <c r="I27" s="41">
        <f>+SUMIFS(BDCORRECTIVA[Elec, vehiculos],BDCORRECTIVA[[Nº CAMIÓN]:[Nº CAMIÓN]],$C27,BDCORRECTIVA[[Fecha entrada]:[Fecha entrada]],"&gt;=" &amp;$M$2,BDCORRECTIVA[[Fecha Fin]:[Fecha Fin]],"&lt;="&amp;$M$3)</f>
        <v>0</v>
      </c>
      <c r="J27" s="41">
        <f t="shared" si="5"/>
        <v>0</v>
      </c>
      <c r="K27" s="41" t="str">
        <f>+IF(COUNTIFS(BDCORRECTIVA[Tall/Rep],AUSERD,BDCORRECTIVA[Nº CAMIÓN],$C27,BDCORRECTIVA[[Fecha entrada]:[Fecha entrada]],"&gt;=" &amp;$M$2,BDCORRECTIVA[[Fecha Fin]:[Fecha Fin]],"&lt;="&amp;$M$3)=0,"",COUNTIFS(BDCORRECTIVA[Tall/Rep],AUSERD,BDCORRECTIVA[Nº CAMIÓN],$C27,BDCORRECTIVA[[Fecha entrada]:[Fecha entrada]],"&gt;=" &amp;$M$2,BDCORRECTIVA[[Fecha Fin]:[Fecha Fin]],"&lt;="&amp;$M$3)&amp;" "&amp;AUSERD&amp;", ")&amp;IF(COUNTIFS(BDCORRECTIVA[Tall/Rep],AAIUN,BDCORRECTIVA[Nº CAMIÓN],$C27,BDCORRECTIVA[[Fecha entrada]:[Fecha entrada]],"&gt;=" &amp;$M$2,BDCORRECTIVA[[Fecha Fin]:[Fecha Fin]],"&lt;="&amp;$M$3)=0,"",COUNTIFS(BDCORRECTIVA[Tall/Rep],AAIUN,BDCORRECTIVA[Nº CAMIÓN],$C27,BDCORRECTIVA[[Fecha entrada]:[Fecha entrada]],"&gt;=" &amp;$M$2,BDCORRECTIVA[[Fecha Fin]:[Fecha Fin]],"&lt;="&amp;$M$3)&amp;" "&amp;AAIUN&amp;", ")&amp;IF(COUNTIFS(BDCORRECTIVA[Tall/Rep],BOUJDUR,BDCORRECTIVA[Nº CAMIÓN],$C27,BDCORRECTIVA[[Fecha entrada]:[Fecha entrada]],"&gt;=" &amp;$M$2,BDCORRECTIVA[[Fecha Fin]:[Fecha Fin]],"&lt;="&amp;$M$3)=0,"",COUNTIFS(BDCORRECTIVA[Tall/Rep],BOUJDUR,BDCORRECTIVA[Nº CAMIÓN],$C27,BDCORRECTIVA[[Fecha entrada]:[Fecha entrada]],"&gt;=" &amp;$M$2,BDCORRECTIVA[[Fecha Fin]:[Fecha Fin]],"&lt;="&amp;$M$3)&amp;" "&amp;BOUJDUR&amp;", ")&amp;IF(COUNTIFS(BDCORRECTIVA[Tall/Rep],ATC,BDCORRECTIVA[Nº CAMIÓN],$C27,BDCORRECTIVA[[Fecha entrada]:[Fecha entrada]],"&gt;=" &amp;$M$2,BDCORRECTIVA[[Fecha Fin]:[Fecha Fin]],"&lt;="&amp;$M$3)=0,"",COUNTIFS(BDCORRECTIVA[Tall/Rep],ATC,BDCORRECTIVA[Nº CAMIÓN],$C27,BDCORRECTIVA[[Fecha entrada]:[Fecha entrada]],"&gt;=" &amp;$M$2,BDCORRECTIVA[[Fecha Fin]:[Fecha Fin]],"&lt;="&amp;$M$3)&amp;" "&amp;ATC&amp;", ")&amp;IF(COUNTIFS(BDCORRECTIVA[Tall/Rep],SMARA,BDCORRECTIVA[Nº CAMIÓN],$C27,BDCORRECTIVA[[Fecha entrada]:[Fecha entrada]],"&gt;=" &amp;$M$2,BDCORRECTIVA[[Fecha Fin]:[Fecha Fin]],"&lt;="&amp;$M$3)=0,"",COUNTIFS(BDCORRECTIVA[Tall/Rep],SMARA,BDCORRECTIVA[Nº CAMIÓN],$C27,BDCORRECTIVA[[Fecha entrada]:[Fecha entrada]],"&gt;=" &amp;$M$2,BDCORRECTIVA[[Fecha Fin]:[Fecha Fin]],"&lt;="&amp;$M$3)&amp;" "&amp;SMARA&amp;", ")&amp;IF(COUNTIFS(BDCORRECTIVA[Tall/Rep],DAJLA,BDCORRECTIVA[Nº CAMIÓN],$C27,BDCORRECTIVA[[Fecha entrada]:[Fecha entrada]],"&gt;=" &amp;$M$2,BDCORRECTIVA[[Fecha Fin]:[Fecha Fin]],"&lt;="&amp;$M$3)=0,"",COUNTIFS(BDCORRECTIVA[Tall/Rep],DAJLA,BDCORRECTIVA[Nº CAMIÓN],$C27,BDCORRECTIVA[[Fecha entrada]:[Fecha entrada]],"&gt;=" &amp;$M$2,BDCORRECTIVA[[Fecha Fin]:[Fecha Fin]],"&lt;="&amp;$M$3)&amp;" "&amp;DAJLA&amp;", ")&amp;IF(COUNTIFS(BDCORRECTIVA[Tall/Rep],TRANSPORT,BDCORRECTIVA[Nº CAMIÓN],$C27,BDCORRECTIVA[[Fecha entrada]:[Fecha entrada]],"&gt;=" &amp;$M$2,BDCORRECTIVA[[Fecha Fin]:[Fecha Fin]],"&lt;="&amp;$M$3)=0,"",COUNTIFS(BDCORRECTIVA[Tall/Rep],TRANSPORT,BDCORRECTIVA[Nº CAMIÓN],$C27,BDCORRECTIVA[[Fecha entrada]:[Fecha entrada]],"&gt;=" &amp;$M$2,BDCORRECTIVA[[Fecha Fin]:[Fecha Fin]],"&lt;="&amp;$M$3)&amp;" "&amp;TRANSPORT&amp;", ")</f>
        <v/>
      </c>
      <c r="L27" s="518" t="str">
        <f t="shared" si="0"/>
        <v/>
      </c>
      <c r="M27" s="471" t="str">
        <f>+IF(SUMIFS(BDCORRECTIVAINF[Coste TOTAL],BDCORRECTIVAINF[[Nº CAMIÓN]:[Nº CAMIÓN]],$C27,BDCORRECTIVAINF[[Fecha entrada]:[Fecha entrada]],"&gt;=" &amp;$M$2,BDCORRECTIVAINF[[Fecha Fin]:[Fecha Fin]],"&lt;="&amp;$M$3)=0,"",SUMIFS(BDCORRECTIVAINF[Coste TOTAL],BDCORRECTIVAINF[[Nº CAMIÓN]:[Nº CAMIÓN]],$C27,BDCORRECTIVAINF[[Fecha entrada]:[Fecha entrada]],"&gt;=" &amp;$M$2,BDCORRECTIVAINF[[Fecha Fin]:[Fecha Fin]],"&lt;="&amp;$M$3))</f>
        <v/>
      </c>
      <c r="N27" s="209"/>
      <c r="AF27" s="467" t="str">
        <f>+IF(SUMIFS(BDCORRECTIVAINF[Amortiguador],BDCORRECTIVAINF[[Nº CAMIÓN]:[Nº CAMIÓN]],$C27,BDCORRECTIVAINF[[Fecha entrada]:[Fecha entrada]],"&gt;=" &amp;$M$2,BDCORRECTIVAINF[[Fecha Fin]:[Fecha Fin]],"&lt;="&amp;$M$3)=0,"",SUMIFS(BDCORRECTIVAINF[Amortiguador],BDCORRECTIVAINF[[Nº CAMIÓN]:[Nº CAMIÓN]],$C27,BDCORRECTIVAINF[[Fecha entrada]:[Fecha entrada]],"&gt;=" &amp;$M$2,BDCORRECTIVAINF[[Fecha Fin]:[Fecha Fin]],"&lt;="&amp;$M$3)&amp;" uds "&amp;BDCORRECTIVAINF[[#Headers],[Amortiguador]]&amp;", ")</f>
        <v/>
      </c>
      <c r="AG27" s="467" t="str">
        <f>+IF(SUMIFS(BDCORRECTIVAINF[Cables palanca],BDCORRECTIVAINF[[Nº CAMIÓN]:[Nº CAMIÓN]],$C27,BDCORRECTIVAINF[[Fecha entrada]:[Fecha entrada]],"&gt;=" &amp;$M$2,BDCORRECTIVAINF[[Fecha Fin]:[Fecha Fin]],"&lt;="&amp;$M$3)=0,"",SUMIFS(BDCORRECTIVAINF[Cables palanca],BDCORRECTIVAINF[[Nº CAMIÓN]:[Nº CAMIÓN]],$C27,BDCORRECTIVAINF[[Fecha entrada]:[Fecha entrada]],"&gt;=" &amp;$M$2,BDCORRECTIVAINF[[Fecha Fin]:[Fecha Fin]],"&lt;="&amp;$M$3)&amp;" uds "&amp;BDCORRECTIVAINF[[#Headers],[Cables palanca]]&amp;", ")</f>
        <v/>
      </c>
      <c r="AH27" s="467" t="str">
        <f>+IF(SUMIFS(BDCORRECTIVAINF[Casquillos],BDCORRECTIVAINF[[Nº CAMIÓN]:[Nº CAMIÓN]],$C27,BDCORRECTIVAINF[[Fecha entrada]:[Fecha entrada]],"&gt;=" &amp;$M$2,BDCORRECTIVAINF[[Fecha Fin]:[Fecha Fin]],"&lt;="&amp;$M$3)=0,"",SUMIFS(BDCORRECTIVAINF[Casquillos],BDCORRECTIVAINF[[Nº CAMIÓN]:[Nº CAMIÓN]],$C27,BDCORRECTIVAINF[[Fecha entrada]:[Fecha entrada]],"&gt;=" &amp;$M$2,BDCORRECTIVAINF[[Fecha Fin]:[Fecha Fin]],"&lt;="&amp;$M$3)&amp;" uds "&amp;BDCORRECTIVAINF[[#Headers],[Casquillos]]&amp;", ")</f>
        <v/>
      </c>
      <c r="AI27" s="467" t="str">
        <f>+IF(SUMIFS(BDCORRECTIVAINF[Esparragos],BDCORRECTIVAINF[[Nº CAMIÓN]:[Nº CAMIÓN]],$C27,BDCORRECTIVAINF[[Fecha entrada]:[Fecha entrada]],"&gt;=" &amp;$M$2,BDCORRECTIVAINF[[Fecha Fin]:[Fecha Fin]],"&lt;="&amp;$M$3)=0,"",SUMIFS(BDCORRECTIVAINF[Esparragos],BDCORRECTIVAINF[[Nº CAMIÓN]:[Nº CAMIÓN]],$C27,BDCORRECTIVAINF[[Fecha entrada]:[Fecha entrada]],"&gt;=" &amp;$M$2,BDCORRECTIVAINF[[Fecha Fin]:[Fecha Fin]],"&lt;="&amp;$M$3)&amp;" uds "&amp;BDCORRECTIVAINF[[#Headers],[Esparragos]]&amp;", ")</f>
        <v/>
      </c>
      <c r="AJ27" s="467" t="str">
        <f>+IF(SUMIFS(BDCORRECTIVAINF[Neceser palanca],BDCORRECTIVAINF[[Nº CAMIÓN]:[Nº CAMIÓN]],$C27,BDCORRECTIVAINF[[Fecha entrada]:[Fecha entrada]],"&gt;=" &amp;$M$2,BDCORRECTIVAINF[[Fecha Fin]:[Fecha Fin]],"&lt;="&amp;$M$3)=0,"",SUMIFS(BDCORRECTIVAINF[Neceser palanca],BDCORRECTIVAINF[[Nº CAMIÓN]:[Nº CAMIÓN]],$C27,BDCORRECTIVAINF[[Fecha entrada]:[Fecha entrada]],"&gt;=" &amp;$M$2,BDCORRECTIVAINF[[Fecha Fin]:[Fecha Fin]],"&lt;="&amp;$M$3)&amp;" uds "&amp;BDCORRECTIVAINF[[#Headers],[Neceser palanca]]&amp;", ")</f>
        <v/>
      </c>
      <c r="AK27" s="467" t="str">
        <f>+IF(SUMIFS(BDCORRECTIVAINF[Palanca],BDCORRECTIVAINF[[Nº CAMIÓN]:[Nº CAMIÓN]],$C27,BDCORRECTIVAINF[[Fecha entrada]:[Fecha entrada]],"&gt;=" &amp;$M$2,BDCORRECTIVAINF[[Fecha Fin]:[Fecha Fin]],"&lt;="&amp;$M$3)=0,"",SUMIFS(BDCORRECTIVAINF[Palanca],BDCORRECTIVAINF[[Nº CAMIÓN]:[Nº CAMIÓN]],$C27,BDCORRECTIVAINF[[Fecha entrada]:[Fecha entrada]],"&gt;=" &amp;$M$2,BDCORRECTIVAINF[[Fecha Fin]:[Fecha Fin]],"&lt;="&amp;$M$3)&amp;" uds "&amp;BDCORRECTIVAINF[[#Headers],[Palanca]]&amp;", ")</f>
        <v/>
      </c>
      <c r="AL27" s="467" t="str">
        <f>+IF(SUMIFS(BDCORRECTIVAINF[Travesaño],BDCORRECTIVAINF[[Nº CAMIÓN]:[Nº CAMIÓN]],$C27,BDCORRECTIVAINF[[Fecha entrada]:[Fecha entrada]],"&gt;=" &amp;$M$2,BDCORRECTIVAINF[[Fecha Fin]:[Fecha Fin]],"&lt;="&amp;$M$3)=0,"",SUMIFS(BDCORRECTIVAINF[Travesaño],BDCORRECTIVAINF[[Nº CAMIÓN]:[Nº CAMIÓN]],$C27,BDCORRECTIVAINF[[Fecha entrada]:[Fecha entrada]],"&gt;=" &amp;$M$2,BDCORRECTIVAINF[[Fecha Fin]:[Fecha Fin]],"&lt;="&amp;$M$3)&amp;" uds "&amp;BDCORRECTIVAINF[[#Headers],[Travesaño]]&amp;", ")</f>
        <v/>
      </c>
      <c r="AM27" s="467" t="str">
        <f>+IF(SUMIFS(BDCORRECTIVAINF[BALLESTA ENTERA D],BDCORRECTIVAINF[[Nº CAMIÓN]:[Nº CAMIÓN]],$C27,BDCORRECTIVAINF[[Fecha entrada]:[Fecha entrada]],"&gt;=" &amp;$M$2,BDCORRECTIVAINF[[Fecha Fin]:[Fecha Fin]],"&lt;="&amp;$M$3)=0,"",SUMIFS(BDCORRECTIVAINF[BALLESTA ENTERA D],BDCORRECTIVAINF[[Nº CAMIÓN]:[Nº CAMIÓN]],$C27,BDCORRECTIVAINF[[Fecha entrada]:[Fecha entrada]],"&gt;=" &amp;$M$2,BDCORRECTIVAINF[[Fecha Fin]:[Fecha Fin]],"&lt;="&amp;$M$3)&amp;" uds "&amp;BDCORRECTIVAINF[[#Headers],[BALLESTA ENTERA D]]&amp;", ")</f>
        <v/>
      </c>
      <c r="AN27" s="467" t="str">
        <f>+IF(SUMIFS(BDCORRECTIVAINF[HOJA MAESTRA D],BDCORRECTIVAINF[[Nº CAMIÓN]:[Nº CAMIÓN]],$C27,BDCORRECTIVAINF[[Fecha entrada]:[Fecha entrada]],"&gt;=" &amp;$M$2,BDCORRECTIVAINF[[Fecha Fin]:[Fecha Fin]],"&lt;="&amp;$M$3)=0,"",SUMIFS(BDCORRECTIVAINF[HOJA MAESTRA D],BDCORRECTIVAINF[[Nº CAMIÓN]:[Nº CAMIÓN]],$C27,BDCORRECTIVAINF[[Fecha entrada]:[Fecha entrada]],"&gt;=" &amp;$M$2,BDCORRECTIVAINF[[Fecha Fin]:[Fecha Fin]],"&lt;="&amp;$M$3)&amp;" uds "&amp;BDCORRECTIVAINF[[#Headers],[HOJA MAESTRA D]]&amp;", ")</f>
        <v/>
      </c>
      <c r="AO27" s="467" t="str">
        <f>+IF(SUMIFS(BDCORRECTIVAINF[1ª HOJA D],BDCORRECTIVAINF[[Nº CAMIÓN]:[Nº CAMIÓN]],$C27,BDCORRECTIVAINF[[Fecha entrada]:[Fecha entrada]],"&gt;=" &amp;$M$2,BDCORRECTIVAINF[[Fecha Fin]:[Fecha Fin]],"&lt;="&amp;$M$3)=0,"",SUMIFS(BDCORRECTIVAINF[1ª HOJA D],BDCORRECTIVAINF[[Nº CAMIÓN]:[Nº CAMIÓN]],$C27,BDCORRECTIVAINF[[Fecha entrada]:[Fecha entrada]],"&gt;=" &amp;$M$2,BDCORRECTIVAINF[[Fecha Fin]:[Fecha Fin]],"&lt;="&amp;$M$3)&amp;" uds "&amp;BDCORRECTIVAINF[[#Headers],[1ª HOJA D]]&amp;", ")</f>
        <v/>
      </c>
      <c r="AP27" s="467" t="str">
        <f>+IF(SUMIFS(BDCORRECTIVAINF[2ª HOJAS D],BDCORRECTIVAINF[[Nº CAMIÓN]:[Nº CAMIÓN]],$C27,BDCORRECTIVAINF[[Fecha entrada]:[Fecha entrada]],"&gt;=" &amp;$M$2,BDCORRECTIVAINF[[Fecha Fin]:[Fecha Fin]],"&lt;="&amp;$M$3)=0,"",SUMIFS(BDCORRECTIVAINF[2ª HOJAS D],BDCORRECTIVAINF[[Nº CAMIÓN]:[Nº CAMIÓN]],$C27,BDCORRECTIVAINF[[Fecha entrada]:[Fecha entrada]],"&gt;=" &amp;$M$2,BDCORRECTIVAINF[[Fecha Fin]:[Fecha Fin]],"&lt;="&amp;$M$3)&amp;" uds "&amp;BDCORRECTIVAINF[[#Headers],[2ª HOJAS D]]&amp;", ")</f>
        <v/>
      </c>
      <c r="AQ27" s="467" t="str">
        <f>+IF(SUMIFS(BDCORRECTIVAINF[3ª HOJAS D],BDCORRECTIVAINF[[Nº CAMIÓN]:[Nº CAMIÓN]],$C27,BDCORRECTIVAINF[[Fecha entrada]:[Fecha entrada]],"&gt;=" &amp;$M$2,BDCORRECTIVAINF[[Fecha Fin]:[Fecha Fin]],"&lt;="&amp;$M$3)=0,"",SUMIFS(BDCORRECTIVAINF[3ª HOJAS D],BDCORRECTIVAINF[[Nº CAMIÓN]:[Nº CAMIÓN]],$C27,BDCORRECTIVAINF[[Fecha entrada]:[Fecha entrada]],"&gt;=" &amp;$M$2,BDCORRECTIVAINF[[Fecha Fin]:[Fecha Fin]],"&lt;="&amp;$M$3)&amp;" uds "&amp;BDCORRECTIVAINF[[#Headers],[3ª HOJAS D]]&amp;", ")</f>
        <v/>
      </c>
      <c r="AR27" s="467" t="str">
        <f>+IF(SUMIFS(BDCORRECTIVAINF[4ª HOJAS D],BDCORRECTIVAINF[[Nº CAMIÓN]:[Nº CAMIÓN]],$C27,BDCORRECTIVAINF[[Fecha entrada]:[Fecha entrada]],"&gt;=" &amp;$M$2,BDCORRECTIVAINF[[Fecha Fin]:[Fecha Fin]],"&lt;="&amp;$M$3)=0,"",SUMIFS(BDCORRECTIVAINF[4ª HOJAS D],BDCORRECTIVAINF[[Nº CAMIÓN]:[Nº CAMIÓN]],$C27,BDCORRECTIVAINF[[Fecha entrada]:[Fecha entrada]],"&gt;=" &amp;$M$2,BDCORRECTIVAINF[[Fecha Fin]:[Fecha Fin]],"&lt;="&amp;$M$3)&amp;" uds "&amp;BDCORRECTIVAINF[[#Headers],[4ª HOJAS D]]&amp;", ")</f>
        <v/>
      </c>
      <c r="AS27" s="467" t="str">
        <f>+IF(SUMIFS(BDCORRECTIVAINF[5ª HOJAS D],BDCORRECTIVAINF[[Nº CAMIÓN]:[Nº CAMIÓN]],$C27,BDCORRECTIVAINF[[Fecha entrada]:[Fecha entrada]],"&gt;=" &amp;$M$2,BDCORRECTIVAINF[[Fecha Fin]:[Fecha Fin]],"&lt;="&amp;$M$3)=0,"",SUMIFS(BDCORRECTIVAINF[5ª HOJAS D],BDCORRECTIVAINF[[Nº CAMIÓN]:[Nº CAMIÓN]],$C27,BDCORRECTIVAINF[[Fecha entrada]:[Fecha entrada]],"&gt;=" &amp;$M$2,BDCORRECTIVAINF[[Fecha Fin]:[Fecha Fin]],"&lt;="&amp;$M$3)&amp;" uds "&amp;BDCORRECTIVAINF[[#Headers],[5ª HOJAS D]]&amp;", ")</f>
        <v/>
      </c>
      <c r="AT27" s="467" t="str">
        <f>+IF(SUMIFS(BDCORRECTIVAINF[BRIDA D],BDCORRECTIVAINF[[Nº CAMIÓN]:[Nº CAMIÓN]],$C27,BDCORRECTIVAINF[[Fecha entrada]:[Fecha entrada]],"&gt;=" &amp;$M$2,BDCORRECTIVAINF[[Fecha Fin]:[Fecha Fin]],"&lt;="&amp;$M$3)=0,"",SUMIFS(BDCORRECTIVAINF[BRIDA D],BDCORRECTIVAINF[[Nº CAMIÓN]:[Nº CAMIÓN]],$C27,BDCORRECTIVAINF[[Fecha entrada]:[Fecha entrada]],"&gt;=" &amp;$M$2,BDCORRECTIVAINF[[Fecha Fin]:[Fecha Fin]],"&lt;="&amp;$M$3)&amp;" uds "&amp;BDCORRECTIVAINF[[#Headers],[BRIDA D]]&amp;", ")</f>
        <v/>
      </c>
      <c r="AU27" s="467" t="str">
        <f>+IF(SUMIFS(BDCORRECTIVAINF[BULÓN D],BDCORRECTIVAINF[[Nº CAMIÓN]:[Nº CAMIÓN]],$C27,BDCORRECTIVAINF[[Fecha entrada]:[Fecha entrada]],"&gt;=" &amp;$M$2,BDCORRECTIVAINF[[Fecha Fin]:[Fecha Fin]],"&lt;="&amp;$M$3)=0,"",SUMIFS(BDCORRECTIVAINF[BULÓN D],BDCORRECTIVAINF[[Nº CAMIÓN]:[Nº CAMIÓN]],$C27,BDCORRECTIVAINF[[Fecha entrada]:[Fecha entrada]],"&gt;=" &amp;$M$2,BDCORRECTIVAINF[[Fecha Fin]:[Fecha Fin]],"&lt;="&amp;$M$3)&amp;" uds "&amp;BDCORRECTIVAINF[[#Headers],[BULÓN D]]&amp;", ")</f>
        <v/>
      </c>
      <c r="AV27" s="467" t="str">
        <f>+IF(SUMIFS(BDCORRECTIVAINF[GEMELA D],BDCORRECTIVAINF[[Nº CAMIÓN]:[Nº CAMIÓN]],$C27,BDCORRECTIVAINF[[Fecha entrada]:[Fecha entrada]],"&gt;=" &amp;$M$2,BDCORRECTIVAINF[[Fecha Fin]:[Fecha Fin]],"&lt;="&amp;$M$3)=0,"",SUMIFS(BDCORRECTIVAINF[GEMELA D],BDCORRECTIVAINF[[Nº CAMIÓN]:[Nº CAMIÓN]],$C27,BDCORRECTIVAINF[[Fecha entrada]:[Fecha entrada]],"&gt;=" &amp;$M$2,BDCORRECTIVAINF[[Fecha Fin]:[Fecha Fin]],"&lt;="&amp;$M$3)&amp;" uds "&amp;BDCORRECTIVAINF[[#Headers],[GEMELA D]]&amp;", ")</f>
        <v/>
      </c>
      <c r="AW27" s="467" t="str">
        <f>+IF(SUMIFS(BDCORRECTIVAINF[BALLESTA ENTERA T],BDCORRECTIVAINF[[Nº CAMIÓN]:[Nº CAMIÓN]],$C27,BDCORRECTIVAINF[[Fecha entrada]:[Fecha entrada]],"&gt;=" &amp;$M$2,BDCORRECTIVAINF[[Fecha Fin]:[Fecha Fin]],"&lt;="&amp;$M$3)=0,"",SUMIFS(BDCORRECTIVAINF[BALLESTA ENTERA T],BDCORRECTIVAINF[[Nº CAMIÓN]:[Nº CAMIÓN]],$C27,BDCORRECTIVAINF[[Fecha entrada]:[Fecha entrada]],"&gt;=" &amp;$M$2,BDCORRECTIVAINF[[Fecha Fin]:[Fecha Fin]],"&lt;="&amp;$M$3)&amp;" uds "&amp;BDCORRECTIVAINF[[#Headers],[BALLESTA ENTERA T]]&amp;", ")</f>
        <v/>
      </c>
      <c r="AX27" s="467" t="str">
        <f>+IF(SUMIFS(BDCORRECTIVAINF[HOJA MAESTRA T],BDCORRECTIVAINF[[Nº CAMIÓN]:[Nº CAMIÓN]],$C27,BDCORRECTIVAINF[[Fecha entrada]:[Fecha entrada]],"&gt;=" &amp;$M$2,BDCORRECTIVAINF[[Fecha Fin]:[Fecha Fin]],"&lt;="&amp;$M$3)=0,"",SUMIFS(BDCORRECTIVAINF[HOJA MAESTRA T],BDCORRECTIVAINF[[Nº CAMIÓN]:[Nº CAMIÓN]],$C27,BDCORRECTIVAINF[[Fecha entrada]:[Fecha entrada]],"&gt;=" &amp;$M$2,BDCORRECTIVAINF[[Fecha Fin]:[Fecha Fin]],"&lt;="&amp;$M$3)&amp;" uds "&amp;BDCORRECTIVAINF[[#Headers],[HOJA MAESTRA T]]&amp;", ")</f>
        <v/>
      </c>
      <c r="AY27" s="467" t="str">
        <f>+IF(SUMIFS(BDCORRECTIVAINF[1ª HOJA T],BDCORRECTIVAINF[[Nº CAMIÓN]:[Nº CAMIÓN]],$C27,BDCORRECTIVAINF[[Fecha entrada]:[Fecha entrada]],"&gt;=" &amp;$M$2,BDCORRECTIVAINF[[Fecha Fin]:[Fecha Fin]],"&lt;="&amp;$M$3)=0,"",SUMIFS(BDCORRECTIVAINF[1ª HOJA T],BDCORRECTIVAINF[[Nº CAMIÓN]:[Nº CAMIÓN]],$C27,BDCORRECTIVAINF[[Fecha entrada]:[Fecha entrada]],"&gt;=" &amp;$M$2,BDCORRECTIVAINF[[Fecha Fin]:[Fecha Fin]],"&lt;="&amp;$M$3)&amp;" uds "&amp;BDCORRECTIVAINF[[#Headers],[1ª HOJA T]]&amp;", ")</f>
        <v/>
      </c>
      <c r="AZ27" s="467" t="str">
        <f>+IF(SUMIFS(BDCORRECTIVAINF[2ª HOJAS T],BDCORRECTIVAINF[[Nº CAMIÓN]:[Nº CAMIÓN]],$C27,BDCORRECTIVAINF[[Fecha entrada]:[Fecha entrada]],"&gt;=" &amp;$M$2,BDCORRECTIVAINF[[Fecha Fin]:[Fecha Fin]],"&lt;="&amp;$M$3)=0,"",SUMIFS(BDCORRECTIVAINF[2ª HOJAS T],BDCORRECTIVAINF[[Nº CAMIÓN]:[Nº CAMIÓN]],$C27,BDCORRECTIVAINF[[Fecha entrada]:[Fecha entrada]],"&gt;=" &amp;$M$2,BDCORRECTIVAINF[[Fecha Fin]:[Fecha Fin]],"&lt;="&amp;$M$3)&amp;" uds "&amp;BDCORRECTIVAINF[[#Headers],[2ª HOJAS T]]&amp;", ")</f>
        <v/>
      </c>
      <c r="BA27" s="467" t="str">
        <f>+IF(SUMIFS(BDCORRECTIVAINF[3ª HOJAS T],BDCORRECTIVAINF[[Nº CAMIÓN]:[Nº CAMIÓN]],$C27,BDCORRECTIVAINF[[Fecha entrada]:[Fecha entrada]],"&gt;=" &amp;$M$2,BDCORRECTIVAINF[[Fecha Fin]:[Fecha Fin]],"&lt;="&amp;$M$3)=0,"",SUMIFS(BDCORRECTIVAINF[3ª HOJAS T],BDCORRECTIVAINF[[Nº CAMIÓN]:[Nº CAMIÓN]],$C27,BDCORRECTIVAINF[[Fecha entrada]:[Fecha entrada]],"&gt;=" &amp;$M$2,BDCORRECTIVAINF[[Fecha Fin]:[Fecha Fin]],"&lt;="&amp;$M$3)&amp;" uds "&amp;BDCORRECTIVAINF[[#Headers],[3ª HOJAS T]]&amp;", ")</f>
        <v/>
      </c>
      <c r="BB27" s="467" t="str">
        <f>+IF(SUMIFS(BDCORRECTIVAINF[4ª HOJAS T],BDCORRECTIVAINF[[Nº CAMIÓN]:[Nº CAMIÓN]],$C27,BDCORRECTIVAINF[[Fecha entrada]:[Fecha entrada]],"&gt;=" &amp;$M$2,BDCORRECTIVAINF[[Fecha Fin]:[Fecha Fin]],"&lt;="&amp;$M$3)=0,"",SUMIFS(BDCORRECTIVAINF[4ª HOJAS T],BDCORRECTIVAINF[[Nº CAMIÓN]:[Nº CAMIÓN]],$C27,BDCORRECTIVAINF[[Fecha entrada]:[Fecha entrada]],"&gt;=" &amp;$M$2,BDCORRECTIVAINF[[Fecha Fin]:[Fecha Fin]],"&lt;="&amp;$M$3)&amp;" uds "&amp;BDCORRECTIVAINF[[#Headers],[4ª HOJAS T]]&amp;", ")</f>
        <v/>
      </c>
      <c r="BC27" s="467" t="str">
        <f>+IF(SUMIFS(BDCORRECTIVAINF[5ª HOJAS T],BDCORRECTIVAINF[[Nº CAMIÓN]:[Nº CAMIÓN]],$C27,BDCORRECTIVAINF[[Fecha entrada]:[Fecha entrada]],"&gt;=" &amp;$M$2,BDCORRECTIVAINF[[Fecha Fin]:[Fecha Fin]],"&lt;="&amp;$M$3)=0,"",SUMIFS(BDCORRECTIVAINF[5ª HOJAS T],BDCORRECTIVAINF[[Nº CAMIÓN]:[Nº CAMIÓN]],$C27,BDCORRECTIVAINF[[Fecha entrada]:[Fecha entrada]],"&gt;=" &amp;$M$2,BDCORRECTIVAINF[[Fecha Fin]:[Fecha Fin]],"&lt;="&amp;$M$3)&amp;" uds "&amp;BDCORRECTIVAINF[[#Headers],[5ª HOJAS T]]&amp;", ")</f>
        <v/>
      </c>
      <c r="BD27" s="467" t="str">
        <f>+IF(SUMIFS(BDCORRECTIVAINF[BRIDA T],BDCORRECTIVAINF[[Nº CAMIÓN]:[Nº CAMIÓN]],$C27,BDCORRECTIVAINF[[Fecha entrada]:[Fecha entrada]],"&gt;=" &amp;$M$2,BDCORRECTIVAINF[[Fecha Fin]:[Fecha Fin]],"&lt;="&amp;$M$3)=0,"",SUMIFS(BDCORRECTIVAINF[BRIDA T],BDCORRECTIVAINF[[Nº CAMIÓN]:[Nº CAMIÓN]],$C27,BDCORRECTIVAINF[[Fecha entrada]:[Fecha entrada]],"&gt;=" &amp;$M$2,BDCORRECTIVAINF[[Fecha Fin]:[Fecha Fin]],"&lt;="&amp;$M$3)&amp;" uds "&amp;BDCORRECTIVAINF[[#Headers],[BRIDA T]]&amp;", ")</f>
        <v/>
      </c>
      <c r="BE27" s="467" t="str">
        <f>+IF(SUMIFS(BDCORRECTIVAINF[BULÓN T],BDCORRECTIVAINF[[Nº CAMIÓN]:[Nº CAMIÓN]],$C27,BDCORRECTIVAINF[[Fecha entrada]:[Fecha entrada]],"&gt;=" &amp;$M$2,BDCORRECTIVAINF[[Fecha Fin]:[Fecha Fin]],"&lt;="&amp;$M$3)=0,"",SUMIFS(BDCORRECTIVAINF[BULÓN T],BDCORRECTIVAINF[[Nº CAMIÓN]:[Nº CAMIÓN]],$C27,BDCORRECTIVAINF[[Fecha entrada]:[Fecha entrada]],"&gt;=" &amp;$M$2,BDCORRECTIVAINF[[Fecha Fin]:[Fecha Fin]],"&lt;="&amp;$M$3)&amp;" uds "&amp;BDCORRECTIVAINF[[#Headers],[BULÓN T]]&amp;", ")</f>
        <v/>
      </c>
      <c r="BF27" s="467" t="str">
        <f>+IF(SUMIFS(BDCORRECTIVAINF[GEMELA T],BDCORRECTIVAINF[[Nº CAMIÓN]:[Nº CAMIÓN]],$C27,BDCORRECTIVAINF[[Fecha entrada]:[Fecha entrada]],"&gt;=" &amp;$M$2,BDCORRECTIVAINF[[Fecha Fin]:[Fecha Fin]],"&lt;="&amp;$M$3)=0,"",SUMIFS(BDCORRECTIVAINF[GEMELA T],BDCORRECTIVAINF[[Nº CAMIÓN]:[Nº CAMIÓN]],$C27,BDCORRECTIVAINF[[Fecha entrada]:[Fecha entrada]],"&gt;=" &amp;$M$2,BDCORRECTIVAINF[[Fecha Fin]:[Fecha Fin]],"&lt;="&amp;$M$3)&amp;" uds "&amp;BDCORRECTIVAINF[[#Headers],[GEMELA T]]&amp;", ")</f>
        <v/>
      </c>
      <c r="BG27" s="467" t="str">
        <f>+IF(SUMIFS(BDCORRECTIVAINF[CÁMARA 12R20],BDCORRECTIVAINF[[Nº CAMIÓN]:[Nº CAMIÓN]],$C27,BDCORRECTIVAINF[[Fecha entrada]:[Fecha entrada]],"&gt;=" &amp;$M$2,BDCORRECTIVAINF[[Fecha Fin]:[Fecha Fin]],"&lt;="&amp;$M$3)=0,"",SUMIFS(BDCORRECTIVAINF[CÁMARA 12R20],BDCORRECTIVAINF[[Nº CAMIÓN]:[Nº CAMIÓN]],$C27,BDCORRECTIVAINF[[Fecha entrada]:[Fecha entrada]],"&gt;=" &amp;$M$2,BDCORRECTIVAINF[[Fecha Fin]:[Fecha Fin]],"&lt;="&amp;$M$3)&amp;" uds "&amp;BDCORRECTIVAINF[[#Headers],[CÁMARA 12R20]]&amp;", ")</f>
        <v/>
      </c>
      <c r="BH27" s="467" t="str">
        <f>+IF(SUMIFS(BDCORRECTIVAINF[CÁMARA 12R24],BDCORRECTIVAINF[[Nº CAMIÓN]:[Nº CAMIÓN]],$C27,BDCORRECTIVAINF[[Fecha entrada]:[Fecha entrada]],"&gt;=" &amp;$M$2,BDCORRECTIVAINF[[Fecha Fin]:[Fecha Fin]],"&lt;="&amp;$M$3)=0,"",SUMIFS(BDCORRECTIVAINF[CÁMARA 12R24],BDCORRECTIVAINF[[Nº CAMIÓN]:[Nº CAMIÓN]],$C27,BDCORRECTIVAINF[[Fecha entrada]:[Fecha entrada]],"&gt;=" &amp;$M$2,BDCORRECTIVAINF[[Fecha Fin]:[Fecha Fin]],"&lt;="&amp;$M$3)&amp;" uds "&amp;BDCORRECTIVAINF[[#Headers],[CÁMARA 12R24]]&amp;", ")</f>
        <v/>
      </c>
      <c r="BI27" s="467" t="str">
        <f>+IF(SUMIFS(BDCORRECTIVAINF[NEUMÁTICO 12R20],BDCORRECTIVAINF[[Nº CAMIÓN]:[Nº CAMIÓN]],$C27,BDCORRECTIVAINF[[Fecha entrada]:[Fecha entrada]],"&gt;=" &amp;$M$2,BDCORRECTIVAINF[[Fecha Fin]:[Fecha Fin]],"&lt;="&amp;$M$3)=0,"",SUMIFS(BDCORRECTIVAINF[NEUMÁTICO 12R20],BDCORRECTIVAINF[[Nº CAMIÓN]:[Nº CAMIÓN]],$C27,BDCORRECTIVAINF[[Fecha entrada]:[Fecha entrada]],"&gt;=" &amp;$M$2,BDCORRECTIVAINF[[Fecha Fin]:[Fecha Fin]],"&lt;="&amp;$M$3)&amp;" uds "&amp;BDCORRECTIVAINF[[#Headers],[NEUMÁTICO 12R20]]&amp;", ")</f>
        <v/>
      </c>
      <c r="BJ27" s="467" t="str">
        <f>+IF(SUMIFS(BDCORRECTIVAINF[NEUMÁTICO 13/80 R22,5],BDCORRECTIVAINF[[Nº CAMIÓN]:[Nº CAMIÓN]],$C27,BDCORRECTIVAINF[[Fecha entrada]:[Fecha entrada]],"&gt;=" &amp;$M$2,BDCORRECTIVAINF[[Fecha Fin]:[Fecha Fin]],"&lt;="&amp;$M$3)=0,"",SUMIFS(BDCORRECTIVAINF[NEUMÁTICO 13/80 R22,5],BDCORRECTIVAINF[[Nº CAMIÓN]:[Nº CAMIÓN]],$C27,BDCORRECTIVAINF[[Fecha entrada]:[Fecha entrada]],"&gt;=" &amp;$M$2,BDCORRECTIVAINF[[Fecha Fin]:[Fecha Fin]],"&lt;="&amp;$M$3)&amp;" uds "&amp;BDCORRECTIVAINF[[#Headers],[NEUMÁTICO 13/80 R22,5]]&amp;", ")</f>
        <v/>
      </c>
      <c r="BK27" s="467" t="str">
        <f>+IF(SUMIFS(BDCORRECTIVAINF[[NEUMÁTICO 12R24 ]],BDCORRECTIVAINF[[Nº CAMIÓN]:[Nº CAMIÓN]],$C27,BDCORRECTIVAINF[[Fecha entrada]:[Fecha entrada]],"&gt;=" &amp;$M$2,BDCORRECTIVAINF[[Fecha Fin]:[Fecha Fin]],"&lt;="&amp;$M$3)=0,"",SUMIFS(BDCORRECTIVAINF[[NEUMÁTICO 12R24 ]],BDCORRECTIVAINF[[Nº CAMIÓN]:[Nº CAMIÓN]],$C27,BDCORRECTIVAINF[[Fecha entrada]:[Fecha entrada]],"&gt;=" &amp;$M$2,BDCORRECTIVAINF[[Fecha Fin]:[Fecha Fin]],"&lt;="&amp;$M$3)&amp;" uds "&amp;BDCORRECTIVAINF[[#Headers],[NEUMÁTICO 12R24 ]]&amp;", ")</f>
        <v/>
      </c>
      <c r="BL27" s="467" t="str">
        <f>+IF(SUMIFS(BDCORRECTIVAINF[NEUMÁTICO 295/80 R22,5],BDCORRECTIVAINF[[Nº CAMIÓN]:[Nº CAMIÓN]],$C27,BDCORRECTIVAINF[[Fecha entrada]:[Fecha entrada]],"&gt;=" &amp;$M$2,BDCORRECTIVAINF[[Fecha Fin]:[Fecha Fin]],"&lt;="&amp;$M$3)=0,"",SUMIFS(BDCORRECTIVAINF[NEUMÁTICO 295/80 R22,5],BDCORRECTIVAINF[[Nº CAMIÓN]:[Nº CAMIÓN]],$C27,BDCORRECTIVAINF[[Fecha entrada]:[Fecha entrada]],"&gt;=" &amp;$M$2,BDCORRECTIVAINF[[Fecha Fin]:[Fecha Fin]],"&lt;="&amp;$M$3)&amp;" uds "&amp;BDCORRECTIVAINF[[#Headers],[NEUMÁTICO 295/80 R22,5]]&amp;", ")</f>
        <v/>
      </c>
      <c r="BM27" s="467" t="str">
        <f>+IF(SUMIFS(BDCORRECTIVAINF[NEUMÁTICO 315/80R22.5],BDCORRECTIVAINF[[Nº CAMIÓN]:[Nº CAMIÓN]],$C27,BDCORRECTIVAINF[[Fecha entrada]:[Fecha entrada]],"&gt;=" &amp;$M$2,BDCORRECTIVAINF[[Fecha Fin]:[Fecha Fin]],"&lt;="&amp;$M$3)=0,"",SUMIFS(BDCORRECTIVAINF[NEUMÁTICO 315/80R22.5],BDCORRECTIVAINF[[Nº CAMIÓN]:[Nº CAMIÓN]],$C27,BDCORRECTIVAINF[[Fecha entrada]:[Fecha entrada]],"&gt;=" &amp;$M$2,BDCORRECTIVAINF[[Fecha Fin]:[Fecha Fin]],"&lt;="&amp;$M$3)&amp;" uds "&amp;BDCORRECTIVAINF[[#Headers],[NEUMÁTICO 315/80R22.5]]&amp;", ")</f>
        <v/>
      </c>
      <c r="BN27" s="467" t="str">
        <f>+IF(SUMIFS(BDCORRECTIVAINF[NEUMÁTICO 7.5R16 CON CAMARA  ],BDCORRECTIVAINF[[Nº CAMIÓN]:[Nº CAMIÓN]],$C27,BDCORRECTIVAINF[[Fecha entrada]:[Fecha entrada]],"&gt;=" &amp;$M$2,BDCORRECTIVAINF[[Fecha Fin]:[Fecha Fin]],"&lt;="&amp;$M$3)=0,"",SUMIFS(BDCORRECTIVAINF[NEUMÁTICO 7.5R16 CON CAMARA  ],BDCORRECTIVAINF[[Nº CAMIÓN]:[Nº CAMIÓN]],$C27,BDCORRECTIVAINF[[Fecha entrada]:[Fecha entrada]],"&gt;=" &amp;$M$2,BDCORRECTIVAINF[[Fecha Fin]:[Fecha Fin]],"&lt;="&amp;$M$3)&amp;" uds "&amp;BDCORRECTIVAINF[[#Headers],[NEUMÁTICO 7.5R16 CON CAMARA  ]]&amp;", ")</f>
        <v/>
      </c>
      <c r="BO27" s="467" t="str">
        <f>+IF(SUMIFS(BDCORRECTIVAINF[Parche],BDCORRECTIVAINF[[Nº CAMIÓN]:[Nº CAMIÓN]],$C27,BDCORRECTIVAINF[[Fecha entrada]:[Fecha entrada]],"&gt;=" &amp;$M$2,BDCORRECTIVAINF[[Fecha Fin]:[Fecha Fin]],"&lt;="&amp;$M$3)=0,"",SUMIFS(BDCORRECTIVAINF[Parche],BDCORRECTIVAINF[[Nº CAMIÓN]:[Nº CAMIÓN]],$C27,BDCORRECTIVAINF[[Fecha entrada]:[Fecha entrada]],"&gt;=" &amp;$M$2,BDCORRECTIVAINF[[Fecha Fin]:[Fecha Fin]],"&lt;="&amp;$M$3)&amp;" uds "&amp;BDCORRECTIVAINF[[#Headers],[Parche]]&amp;", ")</f>
        <v/>
      </c>
      <c r="BP27" s="467" t="str">
        <f>+IF(SUMIFS(BDCORRECTIVAINF[Pasta],BDCORRECTIVAINF[[Nº CAMIÓN]:[Nº CAMIÓN]],$C27,BDCORRECTIVAINF[[Fecha entrada]:[Fecha entrada]],"&gt;=" &amp;$M$2,BDCORRECTIVAINF[[Fecha Fin]:[Fecha Fin]],"&lt;="&amp;$M$3)=0,"",SUMIFS(BDCORRECTIVAINF[Pasta],BDCORRECTIVAINF[[Nº CAMIÓN]:[Nº CAMIÓN]],$C27,BDCORRECTIVAINF[[Fecha entrada]:[Fecha entrada]],"&gt;=" &amp;$M$2,BDCORRECTIVAINF[[Fecha Fin]:[Fecha Fin]],"&lt;="&amp;$M$3)&amp;" uds "&amp;BDCORRECTIVAINF[[#Headers],[Pasta]]&amp;", ")</f>
        <v/>
      </c>
      <c r="BQ27" s="467" t="str">
        <f>+IF(SUMIFS(BDCORRECTIVAINF[BATERIA 12V 100AH],BDCORRECTIVAINF[[Nº CAMIÓN]:[Nº CAMIÓN]],$C27,BDCORRECTIVAINF[[Fecha entrada]:[Fecha entrada]],"&gt;=" &amp;$M$2,BDCORRECTIVAINF[[Fecha Fin]:[Fecha Fin]],"&lt;="&amp;$M$3)=0,"",SUMIFS(BDCORRECTIVAINF[BATERIA 12V 100AH],BDCORRECTIVAINF[[Nº CAMIÓN]:[Nº CAMIÓN]],$C27,BDCORRECTIVAINF[[Fecha entrada]:[Fecha entrada]],"&gt;=" &amp;$M$2,BDCORRECTIVAINF[[Fecha Fin]:[Fecha Fin]],"&lt;="&amp;$M$3)&amp;" uds "&amp;BDCORRECTIVAINF[[#Headers],[BATERIA 12V 100AH]]&amp;", ")</f>
        <v/>
      </c>
      <c r="BR27" s="467" t="str">
        <f>+IF(SUMIFS(BDCORRECTIVAINF[BATERIA 12V 120AH],BDCORRECTIVAINF[[Nº CAMIÓN]:[Nº CAMIÓN]],$C27,BDCORRECTIVAINF[[Fecha entrada]:[Fecha entrada]],"&gt;=" &amp;$M$2,BDCORRECTIVAINF[[Fecha Fin]:[Fecha Fin]],"&lt;="&amp;$M$3)=0,"",SUMIFS(BDCORRECTIVAINF[BATERIA 12V 120AH],BDCORRECTIVAINF[[Nº CAMIÓN]:[Nº CAMIÓN]],$C27,BDCORRECTIVAINF[[Fecha entrada]:[Fecha entrada]],"&gt;=" &amp;$M$2,BDCORRECTIVAINF[[Fecha Fin]:[Fecha Fin]],"&lt;="&amp;$M$3)&amp;" uds "&amp;BDCORRECTIVAINF[[#Headers],[BATERIA 12V 120AH]]&amp;", ")</f>
        <v/>
      </c>
      <c r="BS27" s="467" t="str">
        <f>+IF(SUMIFS(BDCORRECTIVAINF[[BATERIA 12V 70AH ]],BDCORRECTIVAINF[[Nº CAMIÓN]:[Nº CAMIÓN]],$C27,BDCORRECTIVAINF[[Fecha entrada]:[Fecha entrada]],"&gt;=" &amp;$M$2,BDCORRECTIVAINF[[Fecha Fin]:[Fecha Fin]],"&lt;="&amp;$M$3)=0,"",SUMIFS(BDCORRECTIVAINF[[BATERIA 12V 70AH ]],BDCORRECTIVAINF[[Nº CAMIÓN]:[Nº CAMIÓN]],$C27,BDCORRECTIVAINF[[Fecha entrada]:[Fecha entrada]],"&gt;=" &amp;$M$2,BDCORRECTIVAINF[[Fecha Fin]:[Fecha Fin]],"&lt;="&amp;$M$3)&amp;" uds "&amp;BDCORRECTIVAINF[[#Headers],[BATERIA 12V 70AH ]]&amp;", ")</f>
        <v/>
      </c>
      <c r="BT27" s="467" t="str">
        <f>+IF(SUMIFS(BDCORRECTIVAINF[[BATERIA 12V 77AH ]],BDCORRECTIVAINF[[Nº CAMIÓN]:[Nº CAMIÓN]],$C27,BDCORRECTIVAINF[[Fecha entrada]:[Fecha entrada]],"&gt;=" &amp;$M$2,BDCORRECTIVAINF[[Fecha Fin]:[Fecha Fin]],"&lt;="&amp;$M$3)=0,"",SUMIFS(BDCORRECTIVAINF[[BATERIA 12V 77AH ]],BDCORRECTIVAINF[[Nº CAMIÓN]:[Nº CAMIÓN]],$C27,BDCORRECTIVAINF[[Fecha entrada]:[Fecha entrada]],"&gt;=" &amp;$M$2,BDCORRECTIVAINF[[Fecha Fin]:[Fecha Fin]],"&lt;="&amp;$M$3)&amp;" uds "&amp;BDCORRECTIVAINF[[#Headers],[BATERIA 12V 77AH ]]&amp;", ")</f>
        <v/>
      </c>
      <c r="BU27" s="467" t="str">
        <f>+IF(SUMIFS(BDCORRECTIVAINF[Manguera amarilla 60D],BDCORRECTIVAINF[[Nº CAMIÓN]:[Nº CAMIÓN]],$C27,BDCORRECTIVAINF[[Fecha entrada]:[Fecha entrada]],"&gt;=" &amp;$M$2,BDCORRECTIVAINF[[Fecha Fin]:[Fecha Fin]],"&lt;="&amp;$M$3)=0,"",SUMIFS(BDCORRECTIVAINF[Manguera amarilla 60D],BDCORRECTIVAINF[[Nº CAMIÓN]:[Nº CAMIÓN]],$C27,BDCORRECTIVAINF[[Fecha entrada]:[Fecha entrada]],"&gt;=" &amp;$M$2,BDCORRECTIVAINF[[Fecha Fin]:[Fecha Fin]],"&lt;="&amp;$M$3)&amp;" m "&amp;BDCORRECTIVAINF[[#Headers],[Manguera amarilla 60D]]&amp;", ")</f>
        <v/>
      </c>
      <c r="BV27" s="467" t="str">
        <f>+IF(SUMIFS(BDCORRECTIVAINF[Manguera amarilla 80D],BDCORRECTIVAINF[[Nº CAMIÓN]:[Nº CAMIÓN]],$C27,BDCORRECTIVAINF[[Fecha entrada]:[Fecha entrada]],"&gt;=" &amp;$M$2,BDCORRECTIVAINF[[Fecha Fin]:[Fecha Fin]],"&lt;="&amp;$M$3)=0,"",SUMIFS(BDCORRECTIVAINF[Manguera amarilla 80D],BDCORRECTIVAINF[[Nº CAMIÓN]:[Nº CAMIÓN]],$C27,BDCORRECTIVAINF[[Fecha entrada]:[Fecha entrada]],"&gt;=" &amp;$M$2,BDCORRECTIVAINF[[Fecha Fin]:[Fecha Fin]],"&lt;="&amp;$M$3)&amp;" m "&amp;BDCORRECTIVAINF[[#Headers],[Manguera amarilla 80D]]&amp;", ")</f>
        <v/>
      </c>
      <c r="BW27" s="467" t="str">
        <f>+IF(SUMIFS(BDCORRECTIVAINF[Manguera azul 60D],BDCORRECTIVAINF[[Nº CAMIÓN]:[Nº CAMIÓN]],$C27,BDCORRECTIVAINF[[Fecha entrada]:[Fecha entrada]],"&gt;=" &amp;$M$2,BDCORRECTIVAINF[[Fecha Fin]:[Fecha Fin]],"&lt;="&amp;$M$3)=0,"",SUMIFS(BDCORRECTIVAINF[Manguera azul 60D],BDCORRECTIVAINF[[Nº CAMIÓN]:[Nº CAMIÓN]],$C27,BDCORRECTIVAINF[[Fecha entrada]:[Fecha entrada]],"&gt;=" &amp;$M$2,BDCORRECTIVAINF[[Fecha Fin]:[Fecha Fin]],"&lt;="&amp;$M$3)&amp;" m "&amp;BDCORRECTIVAINF[[#Headers],[Manguera azul 60D]]&amp;", ")</f>
        <v/>
      </c>
      <c r="BX27" s="467" t="str">
        <f>+IF(SUMIFS(BDCORRECTIVAINF[Manguera azul 80D],BDCORRECTIVAINF[[Nº CAMIÓN]:[Nº CAMIÓN]],$C27,BDCORRECTIVAINF[[Fecha entrada]:[Fecha entrada]],"&gt;=" &amp;$M$2,BDCORRECTIVAINF[[Fecha Fin]:[Fecha Fin]],"&lt;="&amp;$M$3)=0,"",SUMIFS(BDCORRECTIVAINF[Manguera azul 80D],BDCORRECTIVAINF[[Nº CAMIÓN]:[Nº CAMIÓN]],$C27,BDCORRECTIVAINF[[Fecha entrada]:[Fecha entrada]],"&gt;=" &amp;$M$2,BDCORRECTIVAINF[[Fecha Fin]:[Fecha Fin]],"&lt;="&amp;$M$3)&amp;" m "&amp;BDCORRECTIVAINF[[#Headers],[Manguera azul 80D]]&amp;", ")</f>
        <v/>
      </c>
      <c r="BY27" s="467" t="str">
        <f>+IF(SUMIFS(BDCORRECTIVAINF[Bomba Embrague],BDCORRECTIVAINF[[Nº CAMIÓN]:[Nº CAMIÓN]],$C27,BDCORRECTIVAINF[[Fecha entrada]:[Fecha entrada]],"&gt;=" &amp;$M$2,BDCORRECTIVAINF[[Fecha Fin]:[Fecha Fin]],"&lt;="&amp;$M$3)=0,"",SUMIFS(BDCORRECTIVAINF[Bomba Embrague],BDCORRECTIVAINF[[Nº CAMIÓN]:[Nº CAMIÓN]],$C27,BDCORRECTIVAINF[[Fecha entrada]:[Fecha entrada]],"&gt;=" &amp;$M$2,BDCORRECTIVAINF[[Fecha Fin]:[Fecha Fin]],"&lt;="&amp;$M$3)&amp;" uds "&amp;BDCORRECTIVAINF[[#Headers],[Bomba Embrague]]&amp;", ")</f>
        <v/>
      </c>
      <c r="BZ27" s="467" t="str">
        <f>+IF(SUMIFS(BDCORRECTIVAINF[Compresor],BDCORRECTIVAINF[[Nº CAMIÓN]:[Nº CAMIÓN]],$C27,BDCORRECTIVAINF[[Fecha entrada]:[Fecha entrada]],"&gt;=" &amp;$M$2,BDCORRECTIVAINF[[Fecha Fin]:[Fecha Fin]],"&lt;="&amp;$M$3)=0,"",SUMIFS(BDCORRECTIVAINF[Compresor],BDCORRECTIVAINF[[Nº CAMIÓN]:[Nº CAMIÓN]],$C27,BDCORRECTIVAINF[[Fecha entrada]:[Fecha entrada]],"&gt;=" &amp;$M$2,BDCORRECTIVAINF[[Fecha Fin]:[Fecha Fin]],"&lt;="&amp;$M$3)&amp;" uds "&amp;BDCORRECTIVAINF[[#Headers],[Compresor]]&amp;", ")</f>
        <v/>
      </c>
      <c r="CA27" s="467" t="str">
        <f>+IF(SUMIFS(BDCORRECTIVAINF[Disco Embrague],BDCORRECTIVAINF[[Nº CAMIÓN]:[Nº CAMIÓN]],$C27,BDCORRECTIVAINF[[Fecha entrada]:[Fecha entrada]],"&gt;=" &amp;$M$2,BDCORRECTIVAINF[[Fecha Fin]:[Fecha Fin]],"&lt;="&amp;$M$3)=0,"",SUMIFS(BDCORRECTIVAINF[Disco Embrague],BDCORRECTIVAINF[[Nº CAMIÓN]:[Nº CAMIÓN]],$C27,BDCORRECTIVAINF[[Fecha entrada]:[Fecha entrada]],"&gt;=" &amp;$M$2,BDCORRECTIVAINF[[Fecha Fin]:[Fecha Fin]],"&lt;="&amp;$M$3)&amp;" uds "&amp;BDCORRECTIVAINF[[#Headers],[Disco Embrague]]&amp;", ")</f>
        <v/>
      </c>
      <c r="CB27" s="467" t="str">
        <f>+IF(SUMIFS(BDCORRECTIVAINF[Empalme],BDCORRECTIVAINF[[Nº CAMIÓN]:[Nº CAMIÓN]],$C27,BDCORRECTIVAINF[[Fecha entrada]:[Fecha entrada]],"&gt;=" &amp;$M$2,BDCORRECTIVAINF[[Fecha Fin]:[Fecha Fin]],"&lt;="&amp;$M$3)=0,"",SUMIFS(BDCORRECTIVAINF[Empalme],BDCORRECTIVAINF[[Nº CAMIÓN]:[Nº CAMIÓN]],$C27,BDCORRECTIVAINF[[Fecha entrada]:[Fecha entrada]],"&gt;=" &amp;$M$2,BDCORRECTIVAINF[[Fecha Fin]:[Fecha Fin]],"&lt;="&amp;$M$3)&amp;" uds "&amp;BDCORRECTIVAINF[[#Headers],[Empalme]]&amp;", ")</f>
        <v/>
      </c>
      <c r="CC27" s="467" t="str">
        <f>+IF(SUMIFS(BDCORRECTIVAINF[Filtro Secador],BDCORRECTIVAINF[[Nº CAMIÓN]:[Nº CAMIÓN]],$C27,BDCORRECTIVAINF[[Fecha entrada]:[Fecha entrada]],"&gt;=" &amp;$M$2,BDCORRECTIVAINF[[Fecha Fin]:[Fecha Fin]],"&lt;="&amp;$M$3)=0,"",SUMIFS(BDCORRECTIVAINF[Filtro Secador],BDCORRECTIVAINF[[Nº CAMIÓN]:[Nº CAMIÓN]],$C27,BDCORRECTIVAINF[[Fecha entrada]:[Fecha entrada]],"&gt;=" &amp;$M$2,BDCORRECTIVAINF[[Fecha Fin]:[Fecha Fin]],"&lt;="&amp;$M$3)&amp;" uds "&amp;BDCORRECTIVAINF[[#Headers],[Filtro Secador]]&amp;", ")</f>
        <v/>
      </c>
      <c r="CD27" s="467" t="str">
        <f>+IF(SUMIFS(BDCORRECTIVAINF[Pulmon Freno],BDCORRECTIVAINF[[Nº CAMIÓN]:[Nº CAMIÓN]],$C27,BDCORRECTIVAINF[[Fecha entrada]:[Fecha entrada]],"&gt;=" &amp;$M$2,BDCORRECTIVAINF[[Fecha Fin]:[Fecha Fin]],"&lt;="&amp;$M$3)=0,"",SUMIFS(BDCORRECTIVAINF[Pulmon Freno],BDCORRECTIVAINF[[Nº CAMIÓN]:[Nº CAMIÓN]],$C27,BDCORRECTIVAINF[[Fecha entrada]:[Fecha entrada]],"&gt;=" &amp;$M$2,BDCORRECTIVAINF[[Fecha Fin]:[Fecha Fin]],"&lt;="&amp;$M$3)&amp;" uds "&amp;BDCORRECTIVAINF[[#Headers],[Pulmon Freno]]&amp;", ")</f>
        <v/>
      </c>
      <c r="CE27" s="467" t="str">
        <f>+IF(SUMIFS(BDCORRECTIVAINF[Servoembrague],BDCORRECTIVAINF[[Nº CAMIÓN]:[Nº CAMIÓN]],$C27,BDCORRECTIVAINF[[Fecha entrada]:[Fecha entrada]],"&gt;=" &amp;$M$2,BDCORRECTIVAINF[[Fecha Fin]:[Fecha Fin]],"&lt;="&amp;$M$3)=0,"",SUMIFS(BDCORRECTIVAINF[Servoembrague],BDCORRECTIVAINF[[Nº CAMIÓN]:[Nº CAMIÓN]],$C27,BDCORRECTIVAINF[[Fecha entrada]:[Fecha entrada]],"&gt;=" &amp;$M$2,BDCORRECTIVAINF[[Fecha Fin]:[Fecha Fin]],"&lt;="&amp;$M$3)&amp;" uds "&amp;BDCORRECTIVAINF[[#Headers],[Servoembrague]]&amp;", ")</f>
        <v/>
      </c>
      <c r="CF27" s="467" t="str">
        <f>+IF(SUMIFS(BDCORRECTIVAINF[Tubo Hidraulico],BDCORRECTIVAINF[[Nº CAMIÓN]:[Nº CAMIÓN]],$C27,BDCORRECTIVAINF[[Fecha entrada]:[Fecha entrada]],"&gt;=" &amp;$M$2,BDCORRECTIVAINF[[Fecha Fin]:[Fecha Fin]],"&lt;="&amp;$M$3)=0,"",SUMIFS(BDCORRECTIVAINF[Tubo Hidraulico],BDCORRECTIVAINF[[Nº CAMIÓN]:[Nº CAMIÓN]],$C27,BDCORRECTIVAINF[[Fecha entrada]:[Fecha entrada]],"&gt;=" &amp;$M$2,BDCORRECTIVAINF[[Fecha Fin]:[Fecha Fin]],"&lt;="&amp;$M$3)&amp;" uds "&amp;BDCORRECTIVAINF[[#Headers],[Tubo Hidraulico]]&amp;", ")</f>
        <v/>
      </c>
      <c r="CG27" s="467" t="str">
        <f>+IF(SUMIFS(BDCORRECTIVAINF[Valvula 4 vias],BDCORRECTIVAINF[[Nº CAMIÓN]:[Nº CAMIÓN]],$C27,BDCORRECTIVAINF[[Fecha entrada]:[Fecha entrada]],"&gt;=" &amp;$M$2,BDCORRECTIVAINF[[Fecha Fin]:[Fecha Fin]],"&lt;="&amp;$M$3)=0,"",SUMIFS(BDCORRECTIVAINF[Valvula 4 vias],BDCORRECTIVAINF[[Nº CAMIÓN]:[Nº CAMIÓN]],$C27,BDCORRECTIVAINF[[Fecha entrada]:[Fecha entrada]],"&gt;=" &amp;$M$2,BDCORRECTIVAINF[[Fecha Fin]:[Fecha Fin]],"&lt;="&amp;$M$3)&amp;" uds "&amp;BDCORRECTIVAINF[[#Headers],[Valvula 4 vias]]&amp;", ")</f>
        <v/>
      </c>
      <c r="CH27" s="467" t="str">
        <f>+IF(SUMIFS(BDCORRECTIVAINF[Valvula Freno],BDCORRECTIVAINF[[Nº CAMIÓN]:[Nº CAMIÓN]],$C27,BDCORRECTIVAINF[[Fecha entrada]:[Fecha entrada]],"&gt;=" &amp;$M$2,BDCORRECTIVAINF[[Fecha Fin]:[Fecha Fin]],"&lt;="&amp;$M$3)=0,"",SUMIFS(BDCORRECTIVAINF[Valvula Freno],BDCORRECTIVAINF[[Nº CAMIÓN]:[Nº CAMIÓN]],$C27,BDCORRECTIVAINF[[Fecha entrada]:[Fecha entrada]],"&gt;=" &amp;$M$2,BDCORRECTIVAINF[[Fecha Fin]:[Fecha Fin]],"&lt;="&amp;$M$3)&amp;" uds "&amp;BDCORRECTIVAINF[[#Headers],[Valvula Freno]]&amp;", ")</f>
        <v/>
      </c>
      <c r="CI27" s="467" t="str">
        <f>+IF(SUMIFS(BDCORRECTIVAINF[Valvula Secadora],BDCORRECTIVAINF[[Nº CAMIÓN]:[Nº CAMIÓN]],$C27,BDCORRECTIVAINF[[Fecha entrada]:[Fecha entrada]],"&gt;=" &amp;$M$2,BDCORRECTIVAINF[[Fecha Fin]:[Fecha Fin]],"&lt;="&amp;$M$3)=0,"",SUMIFS(BDCORRECTIVAINF[Valvula Secadora],BDCORRECTIVAINF[[Nº CAMIÓN]:[Nº CAMIÓN]],$C27,BDCORRECTIVAINF[[Fecha entrada]:[Fecha entrada]],"&gt;=" &amp;$M$2,BDCORRECTIVAINF[[Fecha Fin]:[Fecha Fin]],"&lt;="&amp;$M$3)&amp;" uds "&amp;BDCORRECTIVAINF[[#Headers],[Valvula Secadora]]&amp;", ")</f>
        <v/>
      </c>
      <c r="CJ27" s="467" t="str">
        <f>+IF(SUMIFS(BDCORRECTIVAINF[Correas],BDCORRECTIVAINF[[Nº CAMIÓN]:[Nº CAMIÓN]],$C27,BDCORRECTIVAINF[[Fecha entrada]:[Fecha entrada]],"&gt;=" &amp;$M$2,BDCORRECTIVAINF[[Fecha Fin]:[Fecha Fin]],"&lt;="&amp;$M$3)=0,"",SUMIFS(BDCORRECTIVAINF[Correas],BDCORRECTIVAINF[[Nº CAMIÓN]:[Nº CAMIÓN]],$C27,BDCORRECTIVAINF[[Fecha entrada]:[Fecha entrada]],"&gt;=" &amp;$M$2,BDCORRECTIVAINF[[Fecha Fin]:[Fecha Fin]],"&lt;="&amp;$M$3)&amp;" uds "&amp;BDCORRECTIVAINF[[#Headers],[Correas]]&amp;", ")</f>
        <v/>
      </c>
    </row>
    <row r="28" spans="1:88" ht="18.75" x14ac:dyDescent="0.2">
      <c r="A28" s="544"/>
      <c r="B28" s="221" t="s">
        <v>91</v>
      </c>
      <c r="C28" s="46" t="s">
        <v>172</v>
      </c>
      <c r="D28" s="47">
        <v>771474</v>
      </c>
      <c r="E28" s="47">
        <f>+SUMIFS(BDCORRECTIVA[Chasis],BDCORRECTIVA[[Nº CAMIÓN]:[Nº CAMIÓN]],$C28,BDCORRECTIVA[[Fecha entrada]:[Fecha entrada]],"&gt;=" &amp;$M$2,BDCORRECTIVA[[Fecha Fin]:[Fecha Fin]],"&lt;="&amp;$M$3)</f>
        <v>0</v>
      </c>
      <c r="F28" s="47">
        <f>+SUMIFS(BDCORRECTIVA[Carrocería],BDCORRECTIVA[[Nº CAMIÓN]:[Nº CAMIÓN]],$C28,BDCORRECTIVA[[Fecha entrada]:[Fecha entrada]],"&gt;=" &amp;$M$2,BDCORRECTIVA[[Fecha Fin]:[Fecha Fin]],"&lt;="&amp;$M$3)</f>
        <v>0</v>
      </c>
      <c r="G28" s="47">
        <f>+SUMIFS(BDCORRECTIVA[Ruedas],BDCORRECTIVA[[Nº CAMIÓN]:[Nº CAMIÓN]],$C28,BDCORRECTIVA[[Fecha entrada]:[Fecha entrada]],"&gt;=" &amp;$M$2,BDCORRECTIVA[[Fecha Fin]:[Fecha Fin]],"&lt;="&amp;$M$3)</f>
        <v>0</v>
      </c>
      <c r="H28" s="47">
        <f>+SUMIFS(BDCORRECTIVA[Mecanica],BDCORRECTIVA[[Nº CAMIÓN]:[Nº CAMIÓN]],$C28,BDCORRECTIVA[[Fecha entrada]:[Fecha entrada]],"&gt;=" &amp;$M$2,BDCORRECTIVA[[Fecha Fin]:[Fecha Fin]],"&lt;="&amp;$M$3)</f>
        <v>0</v>
      </c>
      <c r="I28" s="47">
        <f>+SUMIFS(BDCORRECTIVA[Elec, vehiculos],BDCORRECTIVA[[Nº CAMIÓN]:[Nº CAMIÓN]],$C28,BDCORRECTIVA[[Fecha entrada]:[Fecha entrada]],"&gt;=" &amp;$M$2,BDCORRECTIVA[[Fecha Fin]:[Fecha Fin]],"&lt;="&amp;$M$3)</f>
        <v>0</v>
      </c>
      <c r="J28" s="47">
        <f t="shared" si="5"/>
        <v>0</v>
      </c>
      <c r="K28" s="47" t="str">
        <f>+IF(COUNTIFS(BDCORRECTIVA[Tall/Rep],AUSERD,BDCORRECTIVA[Nº CAMIÓN],$C28,BDCORRECTIVA[[Fecha entrada]:[Fecha entrada]],"&gt;=" &amp;$M$2,BDCORRECTIVA[[Fecha Fin]:[Fecha Fin]],"&lt;="&amp;$M$3)=0,"",COUNTIFS(BDCORRECTIVA[Tall/Rep],AUSERD,BDCORRECTIVA[Nº CAMIÓN],$C28,BDCORRECTIVA[[Fecha entrada]:[Fecha entrada]],"&gt;=" &amp;$M$2,BDCORRECTIVA[[Fecha Fin]:[Fecha Fin]],"&lt;="&amp;$M$3)&amp;" "&amp;AUSERD&amp;", ")&amp;IF(COUNTIFS(BDCORRECTIVA[Tall/Rep],AAIUN,BDCORRECTIVA[Nº CAMIÓN],$C28,BDCORRECTIVA[[Fecha entrada]:[Fecha entrada]],"&gt;=" &amp;$M$2,BDCORRECTIVA[[Fecha Fin]:[Fecha Fin]],"&lt;="&amp;$M$3)=0,"",COUNTIFS(BDCORRECTIVA[Tall/Rep],AAIUN,BDCORRECTIVA[Nº CAMIÓN],$C28,BDCORRECTIVA[[Fecha entrada]:[Fecha entrada]],"&gt;=" &amp;$M$2,BDCORRECTIVA[[Fecha Fin]:[Fecha Fin]],"&lt;="&amp;$M$3)&amp;" "&amp;AAIUN&amp;", ")&amp;IF(COUNTIFS(BDCORRECTIVA[Tall/Rep],BOUJDUR,BDCORRECTIVA[Nº CAMIÓN],$C28,BDCORRECTIVA[[Fecha entrada]:[Fecha entrada]],"&gt;=" &amp;$M$2,BDCORRECTIVA[[Fecha Fin]:[Fecha Fin]],"&lt;="&amp;$M$3)=0,"",COUNTIFS(BDCORRECTIVA[Tall/Rep],BOUJDUR,BDCORRECTIVA[Nº CAMIÓN],$C28,BDCORRECTIVA[[Fecha entrada]:[Fecha entrada]],"&gt;=" &amp;$M$2,BDCORRECTIVA[[Fecha Fin]:[Fecha Fin]],"&lt;="&amp;$M$3)&amp;" "&amp;BOUJDUR&amp;", ")&amp;IF(COUNTIFS(BDCORRECTIVA[Tall/Rep],ATC,BDCORRECTIVA[Nº CAMIÓN],$C28,BDCORRECTIVA[[Fecha entrada]:[Fecha entrada]],"&gt;=" &amp;$M$2,BDCORRECTIVA[[Fecha Fin]:[Fecha Fin]],"&lt;="&amp;$M$3)=0,"",COUNTIFS(BDCORRECTIVA[Tall/Rep],ATC,BDCORRECTIVA[Nº CAMIÓN],$C28,BDCORRECTIVA[[Fecha entrada]:[Fecha entrada]],"&gt;=" &amp;$M$2,BDCORRECTIVA[[Fecha Fin]:[Fecha Fin]],"&lt;="&amp;$M$3)&amp;" "&amp;ATC&amp;", ")&amp;IF(COUNTIFS(BDCORRECTIVA[Tall/Rep],SMARA,BDCORRECTIVA[Nº CAMIÓN],$C28,BDCORRECTIVA[[Fecha entrada]:[Fecha entrada]],"&gt;=" &amp;$M$2,BDCORRECTIVA[[Fecha Fin]:[Fecha Fin]],"&lt;="&amp;$M$3)=0,"",COUNTIFS(BDCORRECTIVA[Tall/Rep],SMARA,BDCORRECTIVA[Nº CAMIÓN],$C28,BDCORRECTIVA[[Fecha entrada]:[Fecha entrada]],"&gt;=" &amp;$M$2,BDCORRECTIVA[[Fecha Fin]:[Fecha Fin]],"&lt;="&amp;$M$3)&amp;" "&amp;SMARA&amp;", ")&amp;IF(COUNTIFS(BDCORRECTIVA[Tall/Rep],DAJLA,BDCORRECTIVA[Nº CAMIÓN],$C28,BDCORRECTIVA[[Fecha entrada]:[Fecha entrada]],"&gt;=" &amp;$M$2,BDCORRECTIVA[[Fecha Fin]:[Fecha Fin]],"&lt;="&amp;$M$3)=0,"",COUNTIFS(BDCORRECTIVA[Tall/Rep],DAJLA,BDCORRECTIVA[Nº CAMIÓN],$C28,BDCORRECTIVA[[Fecha entrada]:[Fecha entrada]],"&gt;=" &amp;$M$2,BDCORRECTIVA[[Fecha Fin]:[Fecha Fin]],"&lt;="&amp;$M$3)&amp;" "&amp;DAJLA&amp;", ")&amp;IF(COUNTIFS(BDCORRECTIVA[Tall/Rep],TRANSPORT,BDCORRECTIVA[Nº CAMIÓN],$C28,BDCORRECTIVA[[Fecha entrada]:[Fecha entrada]],"&gt;=" &amp;$M$2,BDCORRECTIVA[[Fecha Fin]:[Fecha Fin]],"&lt;="&amp;$M$3)=0,"",COUNTIFS(BDCORRECTIVA[Tall/Rep],TRANSPORT,BDCORRECTIVA[Nº CAMIÓN],$C28,BDCORRECTIVA[[Fecha entrada]:[Fecha entrada]],"&gt;=" &amp;$M$2,BDCORRECTIVA[[Fecha Fin]:[Fecha Fin]],"&lt;="&amp;$M$3)&amp;" "&amp;TRANSPORT&amp;", ")</f>
        <v/>
      </c>
      <c r="L28" s="516" t="str">
        <f t="shared" si="0"/>
        <v/>
      </c>
      <c r="M28" s="469" t="str">
        <f>+IF(SUMIFS(BDCORRECTIVAINF[Coste TOTAL],BDCORRECTIVAINF[[Nº CAMIÓN]:[Nº CAMIÓN]],$C28,BDCORRECTIVAINF[[Fecha entrada]:[Fecha entrada]],"&gt;=" &amp;$M$2,BDCORRECTIVAINF[[Fecha Fin]:[Fecha Fin]],"&lt;="&amp;$M$3)=0,"",SUMIFS(BDCORRECTIVAINF[Coste TOTAL],BDCORRECTIVAINF[[Nº CAMIÓN]:[Nº CAMIÓN]],$C28,BDCORRECTIVAINF[[Fecha entrada]:[Fecha entrada]],"&gt;=" &amp;$M$2,BDCORRECTIVAINF[[Fecha Fin]:[Fecha Fin]],"&lt;="&amp;$M$3))</f>
        <v/>
      </c>
      <c r="N28" s="210"/>
      <c r="AF28" s="467" t="str">
        <f>+IF(SUMIFS(BDCORRECTIVAINF[Amortiguador],BDCORRECTIVAINF[[Nº CAMIÓN]:[Nº CAMIÓN]],$C28,BDCORRECTIVAINF[[Fecha entrada]:[Fecha entrada]],"&gt;=" &amp;$M$2,BDCORRECTIVAINF[[Fecha Fin]:[Fecha Fin]],"&lt;="&amp;$M$3)=0,"",SUMIFS(BDCORRECTIVAINF[Amortiguador],BDCORRECTIVAINF[[Nº CAMIÓN]:[Nº CAMIÓN]],$C28,BDCORRECTIVAINF[[Fecha entrada]:[Fecha entrada]],"&gt;=" &amp;$M$2,BDCORRECTIVAINF[[Fecha Fin]:[Fecha Fin]],"&lt;="&amp;$M$3)&amp;" uds "&amp;BDCORRECTIVAINF[[#Headers],[Amortiguador]]&amp;", ")</f>
        <v/>
      </c>
      <c r="AG28" s="467" t="str">
        <f>+IF(SUMIFS(BDCORRECTIVAINF[Cables palanca],BDCORRECTIVAINF[[Nº CAMIÓN]:[Nº CAMIÓN]],$C28,BDCORRECTIVAINF[[Fecha entrada]:[Fecha entrada]],"&gt;=" &amp;$M$2,BDCORRECTIVAINF[[Fecha Fin]:[Fecha Fin]],"&lt;="&amp;$M$3)=0,"",SUMIFS(BDCORRECTIVAINF[Cables palanca],BDCORRECTIVAINF[[Nº CAMIÓN]:[Nº CAMIÓN]],$C28,BDCORRECTIVAINF[[Fecha entrada]:[Fecha entrada]],"&gt;=" &amp;$M$2,BDCORRECTIVAINF[[Fecha Fin]:[Fecha Fin]],"&lt;="&amp;$M$3)&amp;" uds "&amp;BDCORRECTIVAINF[[#Headers],[Cables palanca]]&amp;", ")</f>
        <v/>
      </c>
      <c r="AH28" s="467" t="str">
        <f>+IF(SUMIFS(BDCORRECTIVAINF[Casquillos],BDCORRECTIVAINF[[Nº CAMIÓN]:[Nº CAMIÓN]],$C28,BDCORRECTIVAINF[[Fecha entrada]:[Fecha entrada]],"&gt;=" &amp;$M$2,BDCORRECTIVAINF[[Fecha Fin]:[Fecha Fin]],"&lt;="&amp;$M$3)=0,"",SUMIFS(BDCORRECTIVAINF[Casquillos],BDCORRECTIVAINF[[Nº CAMIÓN]:[Nº CAMIÓN]],$C28,BDCORRECTIVAINF[[Fecha entrada]:[Fecha entrada]],"&gt;=" &amp;$M$2,BDCORRECTIVAINF[[Fecha Fin]:[Fecha Fin]],"&lt;="&amp;$M$3)&amp;" uds "&amp;BDCORRECTIVAINF[[#Headers],[Casquillos]]&amp;", ")</f>
        <v/>
      </c>
      <c r="AI28" s="467" t="str">
        <f>+IF(SUMIFS(BDCORRECTIVAINF[Esparragos],BDCORRECTIVAINF[[Nº CAMIÓN]:[Nº CAMIÓN]],$C28,BDCORRECTIVAINF[[Fecha entrada]:[Fecha entrada]],"&gt;=" &amp;$M$2,BDCORRECTIVAINF[[Fecha Fin]:[Fecha Fin]],"&lt;="&amp;$M$3)=0,"",SUMIFS(BDCORRECTIVAINF[Esparragos],BDCORRECTIVAINF[[Nº CAMIÓN]:[Nº CAMIÓN]],$C28,BDCORRECTIVAINF[[Fecha entrada]:[Fecha entrada]],"&gt;=" &amp;$M$2,BDCORRECTIVAINF[[Fecha Fin]:[Fecha Fin]],"&lt;="&amp;$M$3)&amp;" uds "&amp;BDCORRECTIVAINF[[#Headers],[Esparragos]]&amp;", ")</f>
        <v/>
      </c>
      <c r="AJ28" s="467" t="str">
        <f>+IF(SUMIFS(BDCORRECTIVAINF[Neceser palanca],BDCORRECTIVAINF[[Nº CAMIÓN]:[Nº CAMIÓN]],$C28,BDCORRECTIVAINF[[Fecha entrada]:[Fecha entrada]],"&gt;=" &amp;$M$2,BDCORRECTIVAINF[[Fecha Fin]:[Fecha Fin]],"&lt;="&amp;$M$3)=0,"",SUMIFS(BDCORRECTIVAINF[Neceser palanca],BDCORRECTIVAINF[[Nº CAMIÓN]:[Nº CAMIÓN]],$C28,BDCORRECTIVAINF[[Fecha entrada]:[Fecha entrada]],"&gt;=" &amp;$M$2,BDCORRECTIVAINF[[Fecha Fin]:[Fecha Fin]],"&lt;="&amp;$M$3)&amp;" uds "&amp;BDCORRECTIVAINF[[#Headers],[Neceser palanca]]&amp;", ")</f>
        <v/>
      </c>
      <c r="AK28" s="467" t="str">
        <f>+IF(SUMIFS(BDCORRECTIVAINF[Palanca],BDCORRECTIVAINF[[Nº CAMIÓN]:[Nº CAMIÓN]],$C28,BDCORRECTIVAINF[[Fecha entrada]:[Fecha entrada]],"&gt;=" &amp;$M$2,BDCORRECTIVAINF[[Fecha Fin]:[Fecha Fin]],"&lt;="&amp;$M$3)=0,"",SUMIFS(BDCORRECTIVAINF[Palanca],BDCORRECTIVAINF[[Nº CAMIÓN]:[Nº CAMIÓN]],$C28,BDCORRECTIVAINF[[Fecha entrada]:[Fecha entrada]],"&gt;=" &amp;$M$2,BDCORRECTIVAINF[[Fecha Fin]:[Fecha Fin]],"&lt;="&amp;$M$3)&amp;" uds "&amp;BDCORRECTIVAINF[[#Headers],[Palanca]]&amp;", ")</f>
        <v/>
      </c>
      <c r="AL28" s="467" t="str">
        <f>+IF(SUMIFS(BDCORRECTIVAINF[Travesaño],BDCORRECTIVAINF[[Nº CAMIÓN]:[Nº CAMIÓN]],$C28,BDCORRECTIVAINF[[Fecha entrada]:[Fecha entrada]],"&gt;=" &amp;$M$2,BDCORRECTIVAINF[[Fecha Fin]:[Fecha Fin]],"&lt;="&amp;$M$3)=0,"",SUMIFS(BDCORRECTIVAINF[Travesaño],BDCORRECTIVAINF[[Nº CAMIÓN]:[Nº CAMIÓN]],$C28,BDCORRECTIVAINF[[Fecha entrada]:[Fecha entrada]],"&gt;=" &amp;$M$2,BDCORRECTIVAINF[[Fecha Fin]:[Fecha Fin]],"&lt;="&amp;$M$3)&amp;" uds "&amp;BDCORRECTIVAINF[[#Headers],[Travesaño]]&amp;", ")</f>
        <v/>
      </c>
      <c r="AM28" s="467" t="str">
        <f>+IF(SUMIFS(BDCORRECTIVAINF[BALLESTA ENTERA D],BDCORRECTIVAINF[[Nº CAMIÓN]:[Nº CAMIÓN]],$C28,BDCORRECTIVAINF[[Fecha entrada]:[Fecha entrada]],"&gt;=" &amp;$M$2,BDCORRECTIVAINF[[Fecha Fin]:[Fecha Fin]],"&lt;="&amp;$M$3)=0,"",SUMIFS(BDCORRECTIVAINF[BALLESTA ENTERA D],BDCORRECTIVAINF[[Nº CAMIÓN]:[Nº CAMIÓN]],$C28,BDCORRECTIVAINF[[Fecha entrada]:[Fecha entrada]],"&gt;=" &amp;$M$2,BDCORRECTIVAINF[[Fecha Fin]:[Fecha Fin]],"&lt;="&amp;$M$3)&amp;" uds "&amp;BDCORRECTIVAINF[[#Headers],[BALLESTA ENTERA D]]&amp;", ")</f>
        <v/>
      </c>
      <c r="AN28" s="467" t="str">
        <f>+IF(SUMIFS(BDCORRECTIVAINF[HOJA MAESTRA D],BDCORRECTIVAINF[[Nº CAMIÓN]:[Nº CAMIÓN]],$C28,BDCORRECTIVAINF[[Fecha entrada]:[Fecha entrada]],"&gt;=" &amp;$M$2,BDCORRECTIVAINF[[Fecha Fin]:[Fecha Fin]],"&lt;="&amp;$M$3)=0,"",SUMIFS(BDCORRECTIVAINF[HOJA MAESTRA D],BDCORRECTIVAINF[[Nº CAMIÓN]:[Nº CAMIÓN]],$C28,BDCORRECTIVAINF[[Fecha entrada]:[Fecha entrada]],"&gt;=" &amp;$M$2,BDCORRECTIVAINF[[Fecha Fin]:[Fecha Fin]],"&lt;="&amp;$M$3)&amp;" uds "&amp;BDCORRECTIVAINF[[#Headers],[HOJA MAESTRA D]]&amp;", ")</f>
        <v/>
      </c>
      <c r="AO28" s="467" t="str">
        <f>+IF(SUMIFS(BDCORRECTIVAINF[1ª HOJA D],BDCORRECTIVAINF[[Nº CAMIÓN]:[Nº CAMIÓN]],$C28,BDCORRECTIVAINF[[Fecha entrada]:[Fecha entrada]],"&gt;=" &amp;$M$2,BDCORRECTIVAINF[[Fecha Fin]:[Fecha Fin]],"&lt;="&amp;$M$3)=0,"",SUMIFS(BDCORRECTIVAINF[1ª HOJA D],BDCORRECTIVAINF[[Nº CAMIÓN]:[Nº CAMIÓN]],$C28,BDCORRECTIVAINF[[Fecha entrada]:[Fecha entrada]],"&gt;=" &amp;$M$2,BDCORRECTIVAINF[[Fecha Fin]:[Fecha Fin]],"&lt;="&amp;$M$3)&amp;" uds "&amp;BDCORRECTIVAINF[[#Headers],[1ª HOJA D]]&amp;", ")</f>
        <v/>
      </c>
      <c r="AP28" s="467" t="str">
        <f>+IF(SUMIFS(BDCORRECTIVAINF[2ª HOJAS D],BDCORRECTIVAINF[[Nº CAMIÓN]:[Nº CAMIÓN]],$C28,BDCORRECTIVAINF[[Fecha entrada]:[Fecha entrada]],"&gt;=" &amp;$M$2,BDCORRECTIVAINF[[Fecha Fin]:[Fecha Fin]],"&lt;="&amp;$M$3)=0,"",SUMIFS(BDCORRECTIVAINF[2ª HOJAS D],BDCORRECTIVAINF[[Nº CAMIÓN]:[Nº CAMIÓN]],$C28,BDCORRECTIVAINF[[Fecha entrada]:[Fecha entrada]],"&gt;=" &amp;$M$2,BDCORRECTIVAINF[[Fecha Fin]:[Fecha Fin]],"&lt;="&amp;$M$3)&amp;" uds "&amp;BDCORRECTIVAINF[[#Headers],[2ª HOJAS D]]&amp;", ")</f>
        <v/>
      </c>
      <c r="AQ28" s="467" t="str">
        <f>+IF(SUMIFS(BDCORRECTIVAINF[3ª HOJAS D],BDCORRECTIVAINF[[Nº CAMIÓN]:[Nº CAMIÓN]],$C28,BDCORRECTIVAINF[[Fecha entrada]:[Fecha entrada]],"&gt;=" &amp;$M$2,BDCORRECTIVAINF[[Fecha Fin]:[Fecha Fin]],"&lt;="&amp;$M$3)=0,"",SUMIFS(BDCORRECTIVAINF[3ª HOJAS D],BDCORRECTIVAINF[[Nº CAMIÓN]:[Nº CAMIÓN]],$C28,BDCORRECTIVAINF[[Fecha entrada]:[Fecha entrada]],"&gt;=" &amp;$M$2,BDCORRECTIVAINF[[Fecha Fin]:[Fecha Fin]],"&lt;="&amp;$M$3)&amp;" uds "&amp;BDCORRECTIVAINF[[#Headers],[3ª HOJAS D]]&amp;", ")</f>
        <v/>
      </c>
      <c r="AR28" s="467" t="str">
        <f>+IF(SUMIFS(BDCORRECTIVAINF[4ª HOJAS D],BDCORRECTIVAINF[[Nº CAMIÓN]:[Nº CAMIÓN]],$C28,BDCORRECTIVAINF[[Fecha entrada]:[Fecha entrada]],"&gt;=" &amp;$M$2,BDCORRECTIVAINF[[Fecha Fin]:[Fecha Fin]],"&lt;="&amp;$M$3)=0,"",SUMIFS(BDCORRECTIVAINF[4ª HOJAS D],BDCORRECTIVAINF[[Nº CAMIÓN]:[Nº CAMIÓN]],$C28,BDCORRECTIVAINF[[Fecha entrada]:[Fecha entrada]],"&gt;=" &amp;$M$2,BDCORRECTIVAINF[[Fecha Fin]:[Fecha Fin]],"&lt;="&amp;$M$3)&amp;" uds "&amp;BDCORRECTIVAINF[[#Headers],[4ª HOJAS D]]&amp;", ")</f>
        <v/>
      </c>
      <c r="AS28" s="467" t="str">
        <f>+IF(SUMIFS(BDCORRECTIVAINF[5ª HOJAS D],BDCORRECTIVAINF[[Nº CAMIÓN]:[Nº CAMIÓN]],$C28,BDCORRECTIVAINF[[Fecha entrada]:[Fecha entrada]],"&gt;=" &amp;$M$2,BDCORRECTIVAINF[[Fecha Fin]:[Fecha Fin]],"&lt;="&amp;$M$3)=0,"",SUMIFS(BDCORRECTIVAINF[5ª HOJAS D],BDCORRECTIVAINF[[Nº CAMIÓN]:[Nº CAMIÓN]],$C28,BDCORRECTIVAINF[[Fecha entrada]:[Fecha entrada]],"&gt;=" &amp;$M$2,BDCORRECTIVAINF[[Fecha Fin]:[Fecha Fin]],"&lt;="&amp;$M$3)&amp;" uds "&amp;BDCORRECTIVAINF[[#Headers],[5ª HOJAS D]]&amp;", ")</f>
        <v/>
      </c>
      <c r="AT28" s="467" t="str">
        <f>+IF(SUMIFS(BDCORRECTIVAINF[BRIDA D],BDCORRECTIVAINF[[Nº CAMIÓN]:[Nº CAMIÓN]],$C28,BDCORRECTIVAINF[[Fecha entrada]:[Fecha entrada]],"&gt;=" &amp;$M$2,BDCORRECTIVAINF[[Fecha Fin]:[Fecha Fin]],"&lt;="&amp;$M$3)=0,"",SUMIFS(BDCORRECTIVAINF[BRIDA D],BDCORRECTIVAINF[[Nº CAMIÓN]:[Nº CAMIÓN]],$C28,BDCORRECTIVAINF[[Fecha entrada]:[Fecha entrada]],"&gt;=" &amp;$M$2,BDCORRECTIVAINF[[Fecha Fin]:[Fecha Fin]],"&lt;="&amp;$M$3)&amp;" uds "&amp;BDCORRECTIVAINF[[#Headers],[BRIDA D]]&amp;", ")</f>
        <v/>
      </c>
      <c r="AU28" s="467" t="str">
        <f>+IF(SUMIFS(BDCORRECTIVAINF[BULÓN D],BDCORRECTIVAINF[[Nº CAMIÓN]:[Nº CAMIÓN]],$C28,BDCORRECTIVAINF[[Fecha entrada]:[Fecha entrada]],"&gt;=" &amp;$M$2,BDCORRECTIVAINF[[Fecha Fin]:[Fecha Fin]],"&lt;="&amp;$M$3)=0,"",SUMIFS(BDCORRECTIVAINF[BULÓN D],BDCORRECTIVAINF[[Nº CAMIÓN]:[Nº CAMIÓN]],$C28,BDCORRECTIVAINF[[Fecha entrada]:[Fecha entrada]],"&gt;=" &amp;$M$2,BDCORRECTIVAINF[[Fecha Fin]:[Fecha Fin]],"&lt;="&amp;$M$3)&amp;" uds "&amp;BDCORRECTIVAINF[[#Headers],[BULÓN D]]&amp;", ")</f>
        <v/>
      </c>
      <c r="AV28" s="467" t="str">
        <f>+IF(SUMIFS(BDCORRECTIVAINF[GEMELA D],BDCORRECTIVAINF[[Nº CAMIÓN]:[Nº CAMIÓN]],$C28,BDCORRECTIVAINF[[Fecha entrada]:[Fecha entrada]],"&gt;=" &amp;$M$2,BDCORRECTIVAINF[[Fecha Fin]:[Fecha Fin]],"&lt;="&amp;$M$3)=0,"",SUMIFS(BDCORRECTIVAINF[GEMELA D],BDCORRECTIVAINF[[Nº CAMIÓN]:[Nº CAMIÓN]],$C28,BDCORRECTIVAINF[[Fecha entrada]:[Fecha entrada]],"&gt;=" &amp;$M$2,BDCORRECTIVAINF[[Fecha Fin]:[Fecha Fin]],"&lt;="&amp;$M$3)&amp;" uds "&amp;BDCORRECTIVAINF[[#Headers],[GEMELA D]]&amp;", ")</f>
        <v/>
      </c>
      <c r="AW28" s="467" t="str">
        <f>+IF(SUMIFS(BDCORRECTIVAINF[BALLESTA ENTERA T],BDCORRECTIVAINF[[Nº CAMIÓN]:[Nº CAMIÓN]],$C28,BDCORRECTIVAINF[[Fecha entrada]:[Fecha entrada]],"&gt;=" &amp;$M$2,BDCORRECTIVAINF[[Fecha Fin]:[Fecha Fin]],"&lt;="&amp;$M$3)=0,"",SUMIFS(BDCORRECTIVAINF[BALLESTA ENTERA T],BDCORRECTIVAINF[[Nº CAMIÓN]:[Nº CAMIÓN]],$C28,BDCORRECTIVAINF[[Fecha entrada]:[Fecha entrada]],"&gt;=" &amp;$M$2,BDCORRECTIVAINF[[Fecha Fin]:[Fecha Fin]],"&lt;="&amp;$M$3)&amp;" uds "&amp;BDCORRECTIVAINF[[#Headers],[BALLESTA ENTERA T]]&amp;", ")</f>
        <v/>
      </c>
      <c r="AX28" s="467" t="str">
        <f>+IF(SUMIFS(BDCORRECTIVAINF[HOJA MAESTRA T],BDCORRECTIVAINF[[Nº CAMIÓN]:[Nº CAMIÓN]],$C28,BDCORRECTIVAINF[[Fecha entrada]:[Fecha entrada]],"&gt;=" &amp;$M$2,BDCORRECTIVAINF[[Fecha Fin]:[Fecha Fin]],"&lt;="&amp;$M$3)=0,"",SUMIFS(BDCORRECTIVAINF[HOJA MAESTRA T],BDCORRECTIVAINF[[Nº CAMIÓN]:[Nº CAMIÓN]],$C28,BDCORRECTIVAINF[[Fecha entrada]:[Fecha entrada]],"&gt;=" &amp;$M$2,BDCORRECTIVAINF[[Fecha Fin]:[Fecha Fin]],"&lt;="&amp;$M$3)&amp;" uds "&amp;BDCORRECTIVAINF[[#Headers],[HOJA MAESTRA T]]&amp;", ")</f>
        <v/>
      </c>
      <c r="AY28" s="467" t="str">
        <f>+IF(SUMIFS(BDCORRECTIVAINF[1ª HOJA T],BDCORRECTIVAINF[[Nº CAMIÓN]:[Nº CAMIÓN]],$C28,BDCORRECTIVAINF[[Fecha entrada]:[Fecha entrada]],"&gt;=" &amp;$M$2,BDCORRECTIVAINF[[Fecha Fin]:[Fecha Fin]],"&lt;="&amp;$M$3)=0,"",SUMIFS(BDCORRECTIVAINF[1ª HOJA T],BDCORRECTIVAINF[[Nº CAMIÓN]:[Nº CAMIÓN]],$C28,BDCORRECTIVAINF[[Fecha entrada]:[Fecha entrada]],"&gt;=" &amp;$M$2,BDCORRECTIVAINF[[Fecha Fin]:[Fecha Fin]],"&lt;="&amp;$M$3)&amp;" uds "&amp;BDCORRECTIVAINF[[#Headers],[1ª HOJA T]]&amp;", ")</f>
        <v/>
      </c>
      <c r="AZ28" s="467" t="str">
        <f>+IF(SUMIFS(BDCORRECTIVAINF[2ª HOJAS T],BDCORRECTIVAINF[[Nº CAMIÓN]:[Nº CAMIÓN]],$C28,BDCORRECTIVAINF[[Fecha entrada]:[Fecha entrada]],"&gt;=" &amp;$M$2,BDCORRECTIVAINF[[Fecha Fin]:[Fecha Fin]],"&lt;="&amp;$M$3)=0,"",SUMIFS(BDCORRECTIVAINF[2ª HOJAS T],BDCORRECTIVAINF[[Nº CAMIÓN]:[Nº CAMIÓN]],$C28,BDCORRECTIVAINF[[Fecha entrada]:[Fecha entrada]],"&gt;=" &amp;$M$2,BDCORRECTIVAINF[[Fecha Fin]:[Fecha Fin]],"&lt;="&amp;$M$3)&amp;" uds "&amp;BDCORRECTIVAINF[[#Headers],[2ª HOJAS T]]&amp;", ")</f>
        <v/>
      </c>
      <c r="BA28" s="467" t="str">
        <f>+IF(SUMIFS(BDCORRECTIVAINF[3ª HOJAS T],BDCORRECTIVAINF[[Nº CAMIÓN]:[Nº CAMIÓN]],$C28,BDCORRECTIVAINF[[Fecha entrada]:[Fecha entrada]],"&gt;=" &amp;$M$2,BDCORRECTIVAINF[[Fecha Fin]:[Fecha Fin]],"&lt;="&amp;$M$3)=0,"",SUMIFS(BDCORRECTIVAINF[3ª HOJAS T],BDCORRECTIVAINF[[Nº CAMIÓN]:[Nº CAMIÓN]],$C28,BDCORRECTIVAINF[[Fecha entrada]:[Fecha entrada]],"&gt;=" &amp;$M$2,BDCORRECTIVAINF[[Fecha Fin]:[Fecha Fin]],"&lt;="&amp;$M$3)&amp;" uds "&amp;BDCORRECTIVAINF[[#Headers],[3ª HOJAS T]]&amp;", ")</f>
        <v/>
      </c>
      <c r="BB28" s="467" t="str">
        <f>+IF(SUMIFS(BDCORRECTIVAINF[4ª HOJAS T],BDCORRECTIVAINF[[Nº CAMIÓN]:[Nº CAMIÓN]],$C28,BDCORRECTIVAINF[[Fecha entrada]:[Fecha entrada]],"&gt;=" &amp;$M$2,BDCORRECTIVAINF[[Fecha Fin]:[Fecha Fin]],"&lt;="&amp;$M$3)=0,"",SUMIFS(BDCORRECTIVAINF[4ª HOJAS T],BDCORRECTIVAINF[[Nº CAMIÓN]:[Nº CAMIÓN]],$C28,BDCORRECTIVAINF[[Fecha entrada]:[Fecha entrada]],"&gt;=" &amp;$M$2,BDCORRECTIVAINF[[Fecha Fin]:[Fecha Fin]],"&lt;="&amp;$M$3)&amp;" uds "&amp;BDCORRECTIVAINF[[#Headers],[4ª HOJAS T]]&amp;", ")</f>
        <v/>
      </c>
      <c r="BC28" s="467" t="str">
        <f>+IF(SUMIFS(BDCORRECTIVAINF[5ª HOJAS T],BDCORRECTIVAINF[[Nº CAMIÓN]:[Nº CAMIÓN]],$C28,BDCORRECTIVAINF[[Fecha entrada]:[Fecha entrada]],"&gt;=" &amp;$M$2,BDCORRECTIVAINF[[Fecha Fin]:[Fecha Fin]],"&lt;="&amp;$M$3)=0,"",SUMIFS(BDCORRECTIVAINF[5ª HOJAS T],BDCORRECTIVAINF[[Nº CAMIÓN]:[Nº CAMIÓN]],$C28,BDCORRECTIVAINF[[Fecha entrada]:[Fecha entrada]],"&gt;=" &amp;$M$2,BDCORRECTIVAINF[[Fecha Fin]:[Fecha Fin]],"&lt;="&amp;$M$3)&amp;" uds "&amp;BDCORRECTIVAINF[[#Headers],[5ª HOJAS T]]&amp;", ")</f>
        <v/>
      </c>
      <c r="BD28" s="467" t="str">
        <f>+IF(SUMIFS(BDCORRECTIVAINF[BRIDA T],BDCORRECTIVAINF[[Nº CAMIÓN]:[Nº CAMIÓN]],$C28,BDCORRECTIVAINF[[Fecha entrada]:[Fecha entrada]],"&gt;=" &amp;$M$2,BDCORRECTIVAINF[[Fecha Fin]:[Fecha Fin]],"&lt;="&amp;$M$3)=0,"",SUMIFS(BDCORRECTIVAINF[BRIDA T],BDCORRECTIVAINF[[Nº CAMIÓN]:[Nº CAMIÓN]],$C28,BDCORRECTIVAINF[[Fecha entrada]:[Fecha entrada]],"&gt;=" &amp;$M$2,BDCORRECTIVAINF[[Fecha Fin]:[Fecha Fin]],"&lt;="&amp;$M$3)&amp;" uds "&amp;BDCORRECTIVAINF[[#Headers],[BRIDA T]]&amp;", ")</f>
        <v/>
      </c>
      <c r="BE28" s="467" t="str">
        <f>+IF(SUMIFS(BDCORRECTIVAINF[BULÓN T],BDCORRECTIVAINF[[Nº CAMIÓN]:[Nº CAMIÓN]],$C28,BDCORRECTIVAINF[[Fecha entrada]:[Fecha entrada]],"&gt;=" &amp;$M$2,BDCORRECTIVAINF[[Fecha Fin]:[Fecha Fin]],"&lt;="&amp;$M$3)=0,"",SUMIFS(BDCORRECTIVAINF[BULÓN T],BDCORRECTIVAINF[[Nº CAMIÓN]:[Nº CAMIÓN]],$C28,BDCORRECTIVAINF[[Fecha entrada]:[Fecha entrada]],"&gt;=" &amp;$M$2,BDCORRECTIVAINF[[Fecha Fin]:[Fecha Fin]],"&lt;="&amp;$M$3)&amp;" uds "&amp;BDCORRECTIVAINF[[#Headers],[BULÓN T]]&amp;", ")</f>
        <v/>
      </c>
      <c r="BF28" s="467" t="str">
        <f>+IF(SUMIFS(BDCORRECTIVAINF[GEMELA T],BDCORRECTIVAINF[[Nº CAMIÓN]:[Nº CAMIÓN]],$C28,BDCORRECTIVAINF[[Fecha entrada]:[Fecha entrada]],"&gt;=" &amp;$M$2,BDCORRECTIVAINF[[Fecha Fin]:[Fecha Fin]],"&lt;="&amp;$M$3)=0,"",SUMIFS(BDCORRECTIVAINF[GEMELA T],BDCORRECTIVAINF[[Nº CAMIÓN]:[Nº CAMIÓN]],$C28,BDCORRECTIVAINF[[Fecha entrada]:[Fecha entrada]],"&gt;=" &amp;$M$2,BDCORRECTIVAINF[[Fecha Fin]:[Fecha Fin]],"&lt;="&amp;$M$3)&amp;" uds "&amp;BDCORRECTIVAINF[[#Headers],[GEMELA T]]&amp;", ")</f>
        <v/>
      </c>
      <c r="BG28" s="467" t="str">
        <f>+IF(SUMIFS(BDCORRECTIVAINF[CÁMARA 12R20],BDCORRECTIVAINF[[Nº CAMIÓN]:[Nº CAMIÓN]],$C28,BDCORRECTIVAINF[[Fecha entrada]:[Fecha entrada]],"&gt;=" &amp;$M$2,BDCORRECTIVAINF[[Fecha Fin]:[Fecha Fin]],"&lt;="&amp;$M$3)=0,"",SUMIFS(BDCORRECTIVAINF[CÁMARA 12R20],BDCORRECTIVAINF[[Nº CAMIÓN]:[Nº CAMIÓN]],$C28,BDCORRECTIVAINF[[Fecha entrada]:[Fecha entrada]],"&gt;=" &amp;$M$2,BDCORRECTIVAINF[[Fecha Fin]:[Fecha Fin]],"&lt;="&amp;$M$3)&amp;" uds "&amp;BDCORRECTIVAINF[[#Headers],[CÁMARA 12R20]]&amp;", ")</f>
        <v/>
      </c>
      <c r="BH28" s="467" t="str">
        <f>+IF(SUMIFS(BDCORRECTIVAINF[CÁMARA 12R24],BDCORRECTIVAINF[[Nº CAMIÓN]:[Nº CAMIÓN]],$C28,BDCORRECTIVAINF[[Fecha entrada]:[Fecha entrada]],"&gt;=" &amp;$M$2,BDCORRECTIVAINF[[Fecha Fin]:[Fecha Fin]],"&lt;="&amp;$M$3)=0,"",SUMIFS(BDCORRECTIVAINF[CÁMARA 12R24],BDCORRECTIVAINF[[Nº CAMIÓN]:[Nº CAMIÓN]],$C28,BDCORRECTIVAINF[[Fecha entrada]:[Fecha entrada]],"&gt;=" &amp;$M$2,BDCORRECTIVAINF[[Fecha Fin]:[Fecha Fin]],"&lt;="&amp;$M$3)&amp;" uds "&amp;BDCORRECTIVAINF[[#Headers],[CÁMARA 12R24]]&amp;", ")</f>
        <v/>
      </c>
      <c r="BI28" s="467" t="str">
        <f>+IF(SUMIFS(BDCORRECTIVAINF[NEUMÁTICO 12R20],BDCORRECTIVAINF[[Nº CAMIÓN]:[Nº CAMIÓN]],$C28,BDCORRECTIVAINF[[Fecha entrada]:[Fecha entrada]],"&gt;=" &amp;$M$2,BDCORRECTIVAINF[[Fecha Fin]:[Fecha Fin]],"&lt;="&amp;$M$3)=0,"",SUMIFS(BDCORRECTIVAINF[NEUMÁTICO 12R20],BDCORRECTIVAINF[[Nº CAMIÓN]:[Nº CAMIÓN]],$C28,BDCORRECTIVAINF[[Fecha entrada]:[Fecha entrada]],"&gt;=" &amp;$M$2,BDCORRECTIVAINF[[Fecha Fin]:[Fecha Fin]],"&lt;="&amp;$M$3)&amp;" uds "&amp;BDCORRECTIVAINF[[#Headers],[NEUMÁTICO 12R20]]&amp;", ")</f>
        <v/>
      </c>
      <c r="BJ28" s="467" t="str">
        <f>+IF(SUMIFS(BDCORRECTIVAINF[NEUMÁTICO 13/80 R22,5],BDCORRECTIVAINF[[Nº CAMIÓN]:[Nº CAMIÓN]],$C28,BDCORRECTIVAINF[[Fecha entrada]:[Fecha entrada]],"&gt;=" &amp;$M$2,BDCORRECTIVAINF[[Fecha Fin]:[Fecha Fin]],"&lt;="&amp;$M$3)=0,"",SUMIFS(BDCORRECTIVAINF[NEUMÁTICO 13/80 R22,5],BDCORRECTIVAINF[[Nº CAMIÓN]:[Nº CAMIÓN]],$C28,BDCORRECTIVAINF[[Fecha entrada]:[Fecha entrada]],"&gt;=" &amp;$M$2,BDCORRECTIVAINF[[Fecha Fin]:[Fecha Fin]],"&lt;="&amp;$M$3)&amp;" uds "&amp;BDCORRECTIVAINF[[#Headers],[NEUMÁTICO 13/80 R22,5]]&amp;", ")</f>
        <v/>
      </c>
      <c r="BK28" s="467" t="str">
        <f>+IF(SUMIFS(BDCORRECTIVAINF[[NEUMÁTICO 12R24 ]],BDCORRECTIVAINF[[Nº CAMIÓN]:[Nº CAMIÓN]],$C28,BDCORRECTIVAINF[[Fecha entrada]:[Fecha entrada]],"&gt;=" &amp;$M$2,BDCORRECTIVAINF[[Fecha Fin]:[Fecha Fin]],"&lt;="&amp;$M$3)=0,"",SUMIFS(BDCORRECTIVAINF[[NEUMÁTICO 12R24 ]],BDCORRECTIVAINF[[Nº CAMIÓN]:[Nº CAMIÓN]],$C28,BDCORRECTIVAINF[[Fecha entrada]:[Fecha entrada]],"&gt;=" &amp;$M$2,BDCORRECTIVAINF[[Fecha Fin]:[Fecha Fin]],"&lt;="&amp;$M$3)&amp;" uds "&amp;BDCORRECTIVAINF[[#Headers],[NEUMÁTICO 12R24 ]]&amp;", ")</f>
        <v/>
      </c>
      <c r="BL28" s="467" t="str">
        <f>+IF(SUMIFS(BDCORRECTIVAINF[NEUMÁTICO 295/80 R22,5],BDCORRECTIVAINF[[Nº CAMIÓN]:[Nº CAMIÓN]],$C28,BDCORRECTIVAINF[[Fecha entrada]:[Fecha entrada]],"&gt;=" &amp;$M$2,BDCORRECTIVAINF[[Fecha Fin]:[Fecha Fin]],"&lt;="&amp;$M$3)=0,"",SUMIFS(BDCORRECTIVAINF[NEUMÁTICO 295/80 R22,5],BDCORRECTIVAINF[[Nº CAMIÓN]:[Nº CAMIÓN]],$C28,BDCORRECTIVAINF[[Fecha entrada]:[Fecha entrada]],"&gt;=" &amp;$M$2,BDCORRECTIVAINF[[Fecha Fin]:[Fecha Fin]],"&lt;="&amp;$M$3)&amp;" uds "&amp;BDCORRECTIVAINF[[#Headers],[NEUMÁTICO 295/80 R22,5]]&amp;", ")</f>
        <v/>
      </c>
      <c r="BM28" s="467" t="str">
        <f>+IF(SUMIFS(BDCORRECTIVAINF[NEUMÁTICO 315/80R22.5],BDCORRECTIVAINF[[Nº CAMIÓN]:[Nº CAMIÓN]],$C28,BDCORRECTIVAINF[[Fecha entrada]:[Fecha entrada]],"&gt;=" &amp;$M$2,BDCORRECTIVAINF[[Fecha Fin]:[Fecha Fin]],"&lt;="&amp;$M$3)=0,"",SUMIFS(BDCORRECTIVAINF[NEUMÁTICO 315/80R22.5],BDCORRECTIVAINF[[Nº CAMIÓN]:[Nº CAMIÓN]],$C28,BDCORRECTIVAINF[[Fecha entrada]:[Fecha entrada]],"&gt;=" &amp;$M$2,BDCORRECTIVAINF[[Fecha Fin]:[Fecha Fin]],"&lt;="&amp;$M$3)&amp;" uds "&amp;BDCORRECTIVAINF[[#Headers],[NEUMÁTICO 315/80R22.5]]&amp;", ")</f>
        <v/>
      </c>
      <c r="BN28" s="467" t="str">
        <f>+IF(SUMIFS(BDCORRECTIVAINF[NEUMÁTICO 7.5R16 CON CAMARA  ],BDCORRECTIVAINF[[Nº CAMIÓN]:[Nº CAMIÓN]],$C28,BDCORRECTIVAINF[[Fecha entrada]:[Fecha entrada]],"&gt;=" &amp;$M$2,BDCORRECTIVAINF[[Fecha Fin]:[Fecha Fin]],"&lt;="&amp;$M$3)=0,"",SUMIFS(BDCORRECTIVAINF[NEUMÁTICO 7.5R16 CON CAMARA  ],BDCORRECTIVAINF[[Nº CAMIÓN]:[Nº CAMIÓN]],$C28,BDCORRECTIVAINF[[Fecha entrada]:[Fecha entrada]],"&gt;=" &amp;$M$2,BDCORRECTIVAINF[[Fecha Fin]:[Fecha Fin]],"&lt;="&amp;$M$3)&amp;" uds "&amp;BDCORRECTIVAINF[[#Headers],[NEUMÁTICO 7.5R16 CON CAMARA  ]]&amp;", ")</f>
        <v/>
      </c>
      <c r="BO28" s="467" t="str">
        <f>+IF(SUMIFS(BDCORRECTIVAINF[Parche],BDCORRECTIVAINF[[Nº CAMIÓN]:[Nº CAMIÓN]],$C28,BDCORRECTIVAINF[[Fecha entrada]:[Fecha entrada]],"&gt;=" &amp;$M$2,BDCORRECTIVAINF[[Fecha Fin]:[Fecha Fin]],"&lt;="&amp;$M$3)=0,"",SUMIFS(BDCORRECTIVAINF[Parche],BDCORRECTIVAINF[[Nº CAMIÓN]:[Nº CAMIÓN]],$C28,BDCORRECTIVAINF[[Fecha entrada]:[Fecha entrada]],"&gt;=" &amp;$M$2,BDCORRECTIVAINF[[Fecha Fin]:[Fecha Fin]],"&lt;="&amp;$M$3)&amp;" uds "&amp;BDCORRECTIVAINF[[#Headers],[Parche]]&amp;", ")</f>
        <v/>
      </c>
      <c r="BP28" s="467" t="str">
        <f>+IF(SUMIFS(BDCORRECTIVAINF[Pasta],BDCORRECTIVAINF[[Nº CAMIÓN]:[Nº CAMIÓN]],$C28,BDCORRECTIVAINF[[Fecha entrada]:[Fecha entrada]],"&gt;=" &amp;$M$2,BDCORRECTIVAINF[[Fecha Fin]:[Fecha Fin]],"&lt;="&amp;$M$3)=0,"",SUMIFS(BDCORRECTIVAINF[Pasta],BDCORRECTIVAINF[[Nº CAMIÓN]:[Nº CAMIÓN]],$C28,BDCORRECTIVAINF[[Fecha entrada]:[Fecha entrada]],"&gt;=" &amp;$M$2,BDCORRECTIVAINF[[Fecha Fin]:[Fecha Fin]],"&lt;="&amp;$M$3)&amp;" uds "&amp;BDCORRECTIVAINF[[#Headers],[Pasta]]&amp;", ")</f>
        <v/>
      </c>
      <c r="BQ28" s="467" t="str">
        <f>+IF(SUMIFS(BDCORRECTIVAINF[BATERIA 12V 100AH],BDCORRECTIVAINF[[Nº CAMIÓN]:[Nº CAMIÓN]],$C28,BDCORRECTIVAINF[[Fecha entrada]:[Fecha entrada]],"&gt;=" &amp;$M$2,BDCORRECTIVAINF[[Fecha Fin]:[Fecha Fin]],"&lt;="&amp;$M$3)=0,"",SUMIFS(BDCORRECTIVAINF[BATERIA 12V 100AH],BDCORRECTIVAINF[[Nº CAMIÓN]:[Nº CAMIÓN]],$C28,BDCORRECTIVAINF[[Fecha entrada]:[Fecha entrada]],"&gt;=" &amp;$M$2,BDCORRECTIVAINF[[Fecha Fin]:[Fecha Fin]],"&lt;="&amp;$M$3)&amp;" uds "&amp;BDCORRECTIVAINF[[#Headers],[BATERIA 12V 100AH]]&amp;", ")</f>
        <v/>
      </c>
      <c r="BR28" s="467" t="str">
        <f>+IF(SUMIFS(BDCORRECTIVAINF[BATERIA 12V 120AH],BDCORRECTIVAINF[[Nº CAMIÓN]:[Nº CAMIÓN]],$C28,BDCORRECTIVAINF[[Fecha entrada]:[Fecha entrada]],"&gt;=" &amp;$M$2,BDCORRECTIVAINF[[Fecha Fin]:[Fecha Fin]],"&lt;="&amp;$M$3)=0,"",SUMIFS(BDCORRECTIVAINF[BATERIA 12V 120AH],BDCORRECTIVAINF[[Nº CAMIÓN]:[Nº CAMIÓN]],$C28,BDCORRECTIVAINF[[Fecha entrada]:[Fecha entrada]],"&gt;=" &amp;$M$2,BDCORRECTIVAINF[[Fecha Fin]:[Fecha Fin]],"&lt;="&amp;$M$3)&amp;" uds "&amp;BDCORRECTIVAINF[[#Headers],[BATERIA 12V 120AH]]&amp;", ")</f>
        <v/>
      </c>
      <c r="BS28" s="467" t="str">
        <f>+IF(SUMIFS(BDCORRECTIVAINF[[BATERIA 12V 70AH ]],BDCORRECTIVAINF[[Nº CAMIÓN]:[Nº CAMIÓN]],$C28,BDCORRECTIVAINF[[Fecha entrada]:[Fecha entrada]],"&gt;=" &amp;$M$2,BDCORRECTIVAINF[[Fecha Fin]:[Fecha Fin]],"&lt;="&amp;$M$3)=0,"",SUMIFS(BDCORRECTIVAINF[[BATERIA 12V 70AH ]],BDCORRECTIVAINF[[Nº CAMIÓN]:[Nº CAMIÓN]],$C28,BDCORRECTIVAINF[[Fecha entrada]:[Fecha entrada]],"&gt;=" &amp;$M$2,BDCORRECTIVAINF[[Fecha Fin]:[Fecha Fin]],"&lt;="&amp;$M$3)&amp;" uds "&amp;BDCORRECTIVAINF[[#Headers],[BATERIA 12V 70AH ]]&amp;", ")</f>
        <v/>
      </c>
      <c r="BT28" s="467" t="str">
        <f>+IF(SUMIFS(BDCORRECTIVAINF[[BATERIA 12V 77AH ]],BDCORRECTIVAINF[[Nº CAMIÓN]:[Nº CAMIÓN]],$C28,BDCORRECTIVAINF[[Fecha entrada]:[Fecha entrada]],"&gt;=" &amp;$M$2,BDCORRECTIVAINF[[Fecha Fin]:[Fecha Fin]],"&lt;="&amp;$M$3)=0,"",SUMIFS(BDCORRECTIVAINF[[BATERIA 12V 77AH ]],BDCORRECTIVAINF[[Nº CAMIÓN]:[Nº CAMIÓN]],$C28,BDCORRECTIVAINF[[Fecha entrada]:[Fecha entrada]],"&gt;=" &amp;$M$2,BDCORRECTIVAINF[[Fecha Fin]:[Fecha Fin]],"&lt;="&amp;$M$3)&amp;" uds "&amp;BDCORRECTIVAINF[[#Headers],[BATERIA 12V 77AH ]]&amp;", ")</f>
        <v/>
      </c>
      <c r="BU28" s="467" t="str">
        <f>+IF(SUMIFS(BDCORRECTIVAINF[Manguera amarilla 60D],BDCORRECTIVAINF[[Nº CAMIÓN]:[Nº CAMIÓN]],$C28,BDCORRECTIVAINF[[Fecha entrada]:[Fecha entrada]],"&gt;=" &amp;$M$2,BDCORRECTIVAINF[[Fecha Fin]:[Fecha Fin]],"&lt;="&amp;$M$3)=0,"",SUMIFS(BDCORRECTIVAINF[Manguera amarilla 60D],BDCORRECTIVAINF[[Nº CAMIÓN]:[Nº CAMIÓN]],$C28,BDCORRECTIVAINF[[Fecha entrada]:[Fecha entrada]],"&gt;=" &amp;$M$2,BDCORRECTIVAINF[[Fecha Fin]:[Fecha Fin]],"&lt;="&amp;$M$3)&amp;" m "&amp;BDCORRECTIVAINF[[#Headers],[Manguera amarilla 60D]]&amp;", ")</f>
        <v/>
      </c>
      <c r="BV28" s="467" t="str">
        <f>+IF(SUMIFS(BDCORRECTIVAINF[Manguera amarilla 80D],BDCORRECTIVAINF[[Nº CAMIÓN]:[Nº CAMIÓN]],$C28,BDCORRECTIVAINF[[Fecha entrada]:[Fecha entrada]],"&gt;=" &amp;$M$2,BDCORRECTIVAINF[[Fecha Fin]:[Fecha Fin]],"&lt;="&amp;$M$3)=0,"",SUMIFS(BDCORRECTIVAINF[Manguera amarilla 80D],BDCORRECTIVAINF[[Nº CAMIÓN]:[Nº CAMIÓN]],$C28,BDCORRECTIVAINF[[Fecha entrada]:[Fecha entrada]],"&gt;=" &amp;$M$2,BDCORRECTIVAINF[[Fecha Fin]:[Fecha Fin]],"&lt;="&amp;$M$3)&amp;" m "&amp;BDCORRECTIVAINF[[#Headers],[Manguera amarilla 80D]]&amp;", ")</f>
        <v/>
      </c>
      <c r="BW28" s="467" t="str">
        <f>+IF(SUMIFS(BDCORRECTIVAINF[Manguera azul 60D],BDCORRECTIVAINF[[Nº CAMIÓN]:[Nº CAMIÓN]],$C28,BDCORRECTIVAINF[[Fecha entrada]:[Fecha entrada]],"&gt;=" &amp;$M$2,BDCORRECTIVAINF[[Fecha Fin]:[Fecha Fin]],"&lt;="&amp;$M$3)=0,"",SUMIFS(BDCORRECTIVAINF[Manguera azul 60D],BDCORRECTIVAINF[[Nº CAMIÓN]:[Nº CAMIÓN]],$C28,BDCORRECTIVAINF[[Fecha entrada]:[Fecha entrada]],"&gt;=" &amp;$M$2,BDCORRECTIVAINF[[Fecha Fin]:[Fecha Fin]],"&lt;="&amp;$M$3)&amp;" m "&amp;BDCORRECTIVAINF[[#Headers],[Manguera azul 60D]]&amp;", ")</f>
        <v/>
      </c>
      <c r="BX28" s="467" t="str">
        <f>+IF(SUMIFS(BDCORRECTIVAINF[Manguera azul 80D],BDCORRECTIVAINF[[Nº CAMIÓN]:[Nº CAMIÓN]],$C28,BDCORRECTIVAINF[[Fecha entrada]:[Fecha entrada]],"&gt;=" &amp;$M$2,BDCORRECTIVAINF[[Fecha Fin]:[Fecha Fin]],"&lt;="&amp;$M$3)=0,"",SUMIFS(BDCORRECTIVAINF[Manguera azul 80D],BDCORRECTIVAINF[[Nº CAMIÓN]:[Nº CAMIÓN]],$C28,BDCORRECTIVAINF[[Fecha entrada]:[Fecha entrada]],"&gt;=" &amp;$M$2,BDCORRECTIVAINF[[Fecha Fin]:[Fecha Fin]],"&lt;="&amp;$M$3)&amp;" m "&amp;BDCORRECTIVAINF[[#Headers],[Manguera azul 80D]]&amp;", ")</f>
        <v/>
      </c>
      <c r="BY28" s="467" t="str">
        <f>+IF(SUMIFS(BDCORRECTIVAINF[Bomba Embrague],BDCORRECTIVAINF[[Nº CAMIÓN]:[Nº CAMIÓN]],$C28,BDCORRECTIVAINF[[Fecha entrada]:[Fecha entrada]],"&gt;=" &amp;$M$2,BDCORRECTIVAINF[[Fecha Fin]:[Fecha Fin]],"&lt;="&amp;$M$3)=0,"",SUMIFS(BDCORRECTIVAINF[Bomba Embrague],BDCORRECTIVAINF[[Nº CAMIÓN]:[Nº CAMIÓN]],$C28,BDCORRECTIVAINF[[Fecha entrada]:[Fecha entrada]],"&gt;=" &amp;$M$2,BDCORRECTIVAINF[[Fecha Fin]:[Fecha Fin]],"&lt;="&amp;$M$3)&amp;" uds "&amp;BDCORRECTIVAINF[[#Headers],[Bomba Embrague]]&amp;", ")</f>
        <v/>
      </c>
      <c r="BZ28" s="467" t="str">
        <f>+IF(SUMIFS(BDCORRECTIVAINF[Compresor],BDCORRECTIVAINF[[Nº CAMIÓN]:[Nº CAMIÓN]],$C28,BDCORRECTIVAINF[[Fecha entrada]:[Fecha entrada]],"&gt;=" &amp;$M$2,BDCORRECTIVAINF[[Fecha Fin]:[Fecha Fin]],"&lt;="&amp;$M$3)=0,"",SUMIFS(BDCORRECTIVAINF[Compresor],BDCORRECTIVAINF[[Nº CAMIÓN]:[Nº CAMIÓN]],$C28,BDCORRECTIVAINF[[Fecha entrada]:[Fecha entrada]],"&gt;=" &amp;$M$2,BDCORRECTIVAINF[[Fecha Fin]:[Fecha Fin]],"&lt;="&amp;$M$3)&amp;" uds "&amp;BDCORRECTIVAINF[[#Headers],[Compresor]]&amp;", ")</f>
        <v/>
      </c>
      <c r="CA28" s="467" t="str">
        <f>+IF(SUMIFS(BDCORRECTIVAINF[Disco Embrague],BDCORRECTIVAINF[[Nº CAMIÓN]:[Nº CAMIÓN]],$C28,BDCORRECTIVAINF[[Fecha entrada]:[Fecha entrada]],"&gt;=" &amp;$M$2,BDCORRECTIVAINF[[Fecha Fin]:[Fecha Fin]],"&lt;="&amp;$M$3)=0,"",SUMIFS(BDCORRECTIVAINF[Disco Embrague],BDCORRECTIVAINF[[Nº CAMIÓN]:[Nº CAMIÓN]],$C28,BDCORRECTIVAINF[[Fecha entrada]:[Fecha entrada]],"&gt;=" &amp;$M$2,BDCORRECTIVAINF[[Fecha Fin]:[Fecha Fin]],"&lt;="&amp;$M$3)&amp;" uds "&amp;BDCORRECTIVAINF[[#Headers],[Disco Embrague]]&amp;", ")</f>
        <v/>
      </c>
      <c r="CB28" s="467" t="str">
        <f>+IF(SUMIFS(BDCORRECTIVAINF[Empalme],BDCORRECTIVAINF[[Nº CAMIÓN]:[Nº CAMIÓN]],$C28,BDCORRECTIVAINF[[Fecha entrada]:[Fecha entrada]],"&gt;=" &amp;$M$2,BDCORRECTIVAINF[[Fecha Fin]:[Fecha Fin]],"&lt;="&amp;$M$3)=0,"",SUMIFS(BDCORRECTIVAINF[Empalme],BDCORRECTIVAINF[[Nº CAMIÓN]:[Nº CAMIÓN]],$C28,BDCORRECTIVAINF[[Fecha entrada]:[Fecha entrada]],"&gt;=" &amp;$M$2,BDCORRECTIVAINF[[Fecha Fin]:[Fecha Fin]],"&lt;="&amp;$M$3)&amp;" uds "&amp;BDCORRECTIVAINF[[#Headers],[Empalme]]&amp;", ")</f>
        <v/>
      </c>
      <c r="CC28" s="467" t="str">
        <f>+IF(SUMIFS(BDCORRECTIVAINF[Filtro Secador],BDCORRECTIVAINF[[Nº CAMIÓN]:[Nº CAMIÓN]],$C28,BDCORRECTIVAINF[[Fecha entrada]:[Fecha entrada]],"&gt;=" &amp;$M$2,BDCORRECTIVAINF[[Fecha Fin]:[Fecha Fin]],"&lt;="&amp;$M$3)=0,"",SUMIFS(BDCORRECTIVAINF[Filtro Secador],BDCORRECTIVAINF[[Nº CAMIÓN]:[Nº CAMIÓN]],$C28,BDCORRECTIVAINF[[Fecha entrada]:[Fecha entrada]],"&gt;=" &amp;$M$2,BDCORRECTIVAINF[[Fecha Fin]:[Fecha Fin]],"&lt;="&amp;$M$3)&amp;" uds "&amp;BDCORRECTIVAINF[[#Headers],[Filtro Secador]]&amp;", ")</f>
        <v/>
      </c>
      <c r="CD28" s="467" t="str">
        <f>+IF(SUMIFS(BDCORRECTIVAINF[Pulmon Freno],BDCORRECTIVAINF[[Nº CAMIÓN]:[Nº CAMIÓN]],$C28,BDCORRECTIVAINF[[Fecha entrada]:[Fecha entrada]],"&gt;=" &amp;$M$2,BDCORRECTIVAINF[[Fecha Fin]:[Fecha Fin]],"&lt;="&amp;$M$3)=0,"",SUMIFS(BDCORRECTIVAINF[Pulmon Freno],BDCORRECTIVAINF[[Nº CAMIÓN]:[Nº CAMIÓN]],$C28,BDCORRECTIVAINF[[Fecha entrada]:[Fecha entrada]],"&gt;=" &amp;$M$2,BDCORRECTIVAINF[[Fecha Fin]:[Fecha Fin]],"&lt;="&amp;$M$3)&amp;" uds "&amp;BDCORRECTIVAINF[[#Headers],[Pulmon Freno]]&amp;", ")</f>
        <v/>
      </c>
      <c r="CE28" s="467" t="str">
        <f>+IF(SUMIFS(BDCORRECTIVAINF[Servoembrague],BDCORRECTIVAINF[[Nº CAMIÓN]:[Nº CAMIÓN]],$C28,BDCORRECTIVAINF[[Fecha entrada]:[Fecha entrada]],"&gt;=" &amp;$M$2,BDCORRECTIVAINF[[Fecha Fin]:[Fecha Fin]],"&lt;="&amp;$M$3)=0,"",SUMIFS(BDCORRECTIVAINF[Servoembrague],BDCORRECTIVAINF[[Nº CAMIÓN]:[Nº CAMIÓN]],$C28,BDCORRECTIVAINF[[Fecha entrada]:[Fecha entrada]],"&gt;=" &amp;$M$2,BDCORRECTIVAINF[[Fecha Fin]:[Fecha Fin]],"&lt;="&amp;$M$3)&amp;" uds "&amp;BDCORRECTIVAINF[[#Headers],[Servoembrague]]&amp;", ")</f>
        <v/>
      </c>
      <c r="CF28" s="467" t="str">
        <f>+IF(SUMIFS(BDCORRECTIVAINF[Tubo Hidraulico],BDCORRECTIVAINF[[Nº CAMIÓN]:[Nº CAMIÓN]],$C28,BDCORRECTIVAINF[[Fecha entrada]:[Fecha entrada]],"&gt;=" &amp;$M$2,BDCORRECTIVAINF[[Fecha Fin]:[Fecha Fin]],"&lt;="&amp;$M$3)=0,"",SUMIFS(BDCORRECTIVAINF[Tubo Hidraulico],BDCORRECTIVAINF[[Nº CAMIÓN]:[Nº CAMIÓN]],$C28,BDCORRECTIVAINF[[Fecha entrada]:[Fecha entrada]],"&gt;=" &amp;$M$2,BDCORRECTIVAINF[[Fecha Fin]:[Fecha Fin]],"&lt;="&amp;$M$3)&amp;" uds "&amp;BDCORRECTIVAINF[[#Headers],[Tubo Hidraulico]]&amp;", ")</f>
        <v/>
      </c>
      <c r="CG28" s="467" t="str">
        <f>+IF(SUMIFS(BDCORRECTIVAINF[Valvula 4 vias],BDCORRECTIVAINF[[Nº CAMIÓN]:[Nº CAMIÓN]],$C28,BDCORRECTIVAINF[[Fecha entrada]:[Fecha entrada]],"&gt;=" &amp;$M$2,BDCORRECTIVAINF[[Fecha Fin]:[Fecha Fin]],"&lt;="&amp;$M$3)=0,"",SUMIFS(BDCORRECTIVAINF[Valvula 4 vias],BDCORRECTIVAINF[[Nº CAMIÓN]:[Nº CAMIÓN]],$C28,BDCORRECTIVAINF[[Fecha entrada]:[Fecha entrada]],"&gt;=" &amp;$M$2,BDCORRECTIVAINF[[Fecha Fin]:[Fecha Fin]],"&lt;="&amp;$M$3)&amp;" uds "&amp;BDCORRECTIVAINF[[#Headers],[Valvula 4 vias]]&amp;", ")</f>
        <v/>
      </c>
      <c r="CH28" s="467" t="str">
        <f>+IF(SUMIFS(BDCORRECTIVAINF[Valvula Freno],BDCORRECTIVAINF[[Nº CAMIÓN]:[Nº CAMIÓN]],$C28,BDCORRECTIVAINF[[Fecha entrada]:[Fecha entrada]],"&gt;=" &amp;$M$2,BDCORRECTIVAINF[[Fecha Fin]:[Fecha Fin]],"&lt;="&amp;$M$3)=0,"",SUMIFS(BDCORRECTIVAINF[Valvula Freno],BDCORRECTIVAINF[[Nº CAMIÓN]:[Nº CAMIÓN]],$C28,BDCORRECTIVAINF[[Fecha entrada]:[Fecha entrada]],"&gt;=" &amp;$M$2,BDCORRECTIVAINF[[Fecha Fin]:[Fecha Fin]],"&lt;="&amp;$M$3)&amp;" uds "&amp;BDCORRECTIVAINF[[#Headers],[Valvula Freno]]&amp;", ")</f>
        <v/>
      </c>
      <c r="CI28" s="467" t="str">
        <f>+IF(SUMIFS(BDCORRECTIVAINF[Valvula Secadora],BDCORRECTIVAINF[[Nº CAMIÓN]:[Nº CAMIÓN]],$C28,BDCORRECTIVAINF[[Fecha entrada]:[Fecha entrada]],"&gt;=" &amp;$M$2,BDCORRECTIVAINF[[Fecha Fin]:[Fecha Fin]],"&lt;="&amp;$M$3)=0,"",SUMIFS(BDCORRECTIVAINF[Valvula Secadora],BDCORRECTIVAINF[[Nº CAMIÓN]:[Nº CAMIÓN]],$C28,BDCORRECTIVAINF[[Fecha entrada]:[Fecha entrada]],"&gt;=" &amp;$M$2,BDCORRECTIVAINF[[Fecha Fin]:[Fecha Fin]],"&lt;="&amp;$M$3)&amp;" uds "&amp;BDCORRECTIVAINF[[#Headers],[Valvula Secadora]]&amp;", ")</f>
        <v/>
      </c>
      <c r="CJ28" s="467" t="str">
        <f>+IF(SUMIFS(BDCORRECTIVAINF[Correas],BDCORRECTIVAINF[[Nº CAMIÓN]:[Nº CAMIÓN]],$C28,BDCORRECTIVAINF[[Fecha entrada]:[Fecha entrada]],"&gt;=" &amp;$M$2,BDCORRECTIVAINF[[Fecha Fin]:[Fecha Fin]],"&lt;="&amp;$M$3)=0,"",SUMIFS(BDCORRECTIVAINF[Correas],BDCORRECTIVAINF[[Nº CAMIÓN]:[Nº CAMIÓN]],$C28,BDCORRECTIVAINF[[Fecha entrada]:[Fecha entrada]],"&gt;=" &amp;$M$2,BDCORRECTIVAINF[[Fecha Fin]:[Fecha Fin]],"&lt;="&amp;$M$3)&amp;" uds "&amp;BDCORRECTIVAINF[[#Headers],[Correas]]&amp;", ")</f>
        <v/>
      </c>
    </row>
    <row r="29" spans="1:88" ht="18.75" x14ac:dyDescent="0.2">
      <c r="A29" s="544"/>
      <c r="B29" s="221" t="s">
        <v>68</v>
      </c>
      <c r="C29" s="289" t="s">
        <v>175</v>
      </c>
      <c r="D29" s="290">
        <v>771471</v>
      </c>
      <c r="E29" s="41">
        <f>+SUMIFS(BDCORRECTIVA[Chasis],BDCORRECTIVA[[Nº CAMIÓN]:[Nº CAMIÓN]],$C29,BDCORRECTIVA[[Fecha entrada]:[Fecha entrada]],"&gt;=" &amp;$M$2,BDCORRECTIVA[[Fecha Fin]:[Fecha Fin]],"&lt;="&amp;$M$3)</f>
        <v>0</v>
      </c>
      <c r="F29" s="41">
        <f>+SUMIFS(BDCORRECTIVA[Carrocería],BDCORRECTIVA[[Nº CAMIÓN]:[Nº CAMIÓN]],$C29,BDCORRECTIVA[[Fecha entrada]:[Fecha entrada]],"&gt;=" &amp;$M$2,BDCORRECTIVA[[Fecha Fin]:[Fecha Fin]],"&lt;="&amp;$M$3)</f>
        <v>0</v>
      </c>
      <c r="G29" s="41">
        <f>+SUMIFS(BDCORRECTIVA[Ruedas],BDCORRECTIVA[[Nº CAMIÓN]:[Nº CAMIÓN]],$C29,BDCORRECTIVA[[Fecha entrada]:[Fecha entrada]],"&gt;=" &amp;$M$2,BDCORRECTIVA[[Fecha Fin]:[Fecha Fin]],"&lt;="&amp;$M$3)</f>
        <v>0</v>
      </c>
      <c r="H29" s="41">
        <f>+SUMIFS(BDCORRECTIVA[Mecanica],BDCORRECTIVA[[Nº CAMIÓN]:[Nº CAMIÓN]],$C29,BDCORRECTIVA[[Fecha entrada]:[Fecha entrada]],"&gt;=" &amp;$M$2,BDCORRECTIVA[[Fecha Fin]:[Fecha Fin]],"&lt;="&amp;$M$3)</f>
        <v>0</v>
      </c>
      <c r="I29" s="41">
        <f>+SUMIFS(BDCORRECTIVA[Elec, vehiculos],BDCORRECTIVA[[Nº CAMIÓN]:[Nº CAMIÓN]],$C29,BDCORRECTIVA[[Fecha entrada]:[Fecha entrada]],"&gt;=" &amp;$M$2,BDCORRECTIVA[[Fecha Fin]:[Fecha Fin]],"&lt;="&amp;$M$3)</f>
        <v>0</v>
      </c>
      <c r="J29" s="41">
        <f t="shared" si="5"/>
        <v>0</v>
      </c>
      <c r="K29" s="41" t="str">
        <f>+IF(COUNTIFS(BDCORRECTIVA[Tall/Rep],AUSERD,BDCORRECTIVA[Nº CAMIÓN],$C29,BDCORRECTIVA[[Fecha entrada]:[Fecha entrada]],"&gt;=" &amp;$M$2,BDCORRECTIVA[[Fecha Fin]:[Fecha Fin]],"&lt;="&amp;$M$3)=0,"",COUNTIFS(BDCORRECTIVA[Tall/Rep],AUSERD,BDCORRECTIVA[Nº CAMIÓN],$C29,BDCORRECTIVA[[Fecha entrada]:[Fecha entrada]],"&gt;=" &amp;$M$2,BDCORRECTIVA[[Fecha Fin]:[Fecha Fin]],"&lt;="&amp;$M$3)&amp;" "&amp;AUSERD&amp;", ")&amp;IF(COUNTIFS(BDCORRECTIVA[Tall/Rep],AAIUN,BDCORRECTIVA[Nº CAMIÓN],$C29,BDCORRECTIVA[[Fecha entrada]:[Fecha entrada]],"&gt;=" &amp;$M$2,BDCORRECTIVA[[Fecha Fin]:[Fecha Fin]],"&lt;="&amp;$M$3)=0,"",COUNTIFS(BDCORRECTIVA[Tall/Rep],AAIUN,BDCORRECTIVA[Nº CAMIÓN],$C29,BDCORRECTIVA[[Fecha entrada]:[Fecha entrada]],"&gt;=" &amp;$M$2,BDCORRECTIVA[[Fecha Fin]:[Fecha Fin]],"&lt;="&amp;$M$3)&amp;" "&amp;AAIUN&amp;", ")&amp;IF(COUNTIFS(BDCORRECTIVA[Tall/Rep],BOUJDUR,BDCORRECTIVA[Nº CAMIÓN],$C29,BDCORRECTIVA[[Fecha entrada]:[Fecha entrada]],"&gt;=" &amp;$M$2,BDCORRECTIVA[[Fecha Fin]:[Fecha Fin]],"&lt;="&amp;$M$3)=0,"",COUNTIFS(BDCORRECTIVA[Tall/Rep],BOUJDUR,BDCORRECTIVA[Nº CAMIÓN],$C29,BDCORRECTIVA[[Fecha entrada]:[Fecha entrada]],"&gt;=" &amp;$M$2,BDCORRECTIVA[[Fecha Fin]:[Fecha Fin]],"&lt;="&amp;$M$3)&amp;" "&amp;BOUJDUR&amp;", ")&amp;IF(COUNTIFS(BDCORRECTIVA[Tall/Rep],ATC,BDCORRECTIVA[Nº CAMIÓN],$C29,BDCORRECTIVA[[Fecha entrada]:[Fecha entrada]],"&gt;=" &amp;$M$2,BDCORRECTIVA[[Fecha Fin]:[Fecha Fin]],"&lt;="&amp;$M$3)=0,"",COUNTIFS(BDCORRECTIVA[Tall/Rep],ATC,BDCORRECTIVA[Nº CAMIÓN],$C29,BDCORRECTIVA[[Fecha entrada]:[Fecha entrada]],"&gt;=" &amp;$M$2,BDCORRECTIVA[[Fecha Fin]:[Fecha Fin]],"&lt;="&amp;$M$3)&amp;" "&amp;ATC&amp;", ")&amp;IF(COUNTIFS(BDCORRECTIVA[Tall/Rep],SMARA,BDCORRECTIVA[Nº CAMIÓN],$C29,BDCORRECTIVA[[Fecha entrada]:[Fecha entrada]],"&gt;=" &amp;$M$2,BDCORRECTIVA[[Fecha Fin]:[Fecha Fin]],"&lt;="&amp;$M$3)=0,"",COUNTIFS(BDCORRECTIVA[Tall/Rep],SMARA,BDCORRECTIVA[Nº CAMIÓN],$C29,BDCORRECTIVA[[Fecha entrada]:[Fecha entrada]],"&gt;=" &amp;$M$2,BDCORRECTIVA[[Fecha Fin]:[Fecha Fin]],"&lt;="&amp;$M$3)&amp;" "&amp;SMARA&amp;", ")&amp;IF(COUNTIFS(BDCORRECTIVA[Tall/Rep],DAJLA,BDCORRECTIVA[Nº CAMIÓN],$C29,BDCORRECTIVA[[Fecha entrada]:[Fecha entrada]],"&gt;=" &amp;$M$2,BDCORRECTIVA[[Fecha Fin]:[Fecha Fin]],"&lt;="&amp;$M$3)=0,"",COUNTIFS(BDCORRECTIVA[Tall/Rep],DAJLA,BDCORRECTIVA[Nº CAMIÓN],$C29,BDCORRECTIVA[[Fecha entrada]:[Fecha entrada]],"&gt;=" &amp;$M$2,BDCORRECTIVA[[Fecha Fin]:[Fecha Fin]],"&lt;="&amp;$M$3)&amp;" "&amp;DAJLA&amp;", ")&amp;IF(COUNTIFS(BDCORRECTIVA[Tall/Rep],TRANSPORT,BDCORRECTIVA[Nº CAMIÓN],$C29,BDCORRECTIVA[[Fecha entrada]:[Fecha entrada]],"&gt;=" &amp;$M$2,BDCORRECTIVA[[Fecha Fin]:[Fecha Fin]],"&lt;="&amp;$M$3)=0,"",COUNTIFS(BDCORRECTIVA[Tall/Rep],TRANSPORT,BDCORRECTIVA[Nº CAMIÓN],$C29,BDCORRECTIVA[[Fecha entrada]:[Fecha entrada]],"&gt;=" &amp;$M$2,BDCORRECTIVA[[Fecha Fin]:[Fecha Fin]],"&lt;="&amp;$M$3)&amp;" "&amp;TRANSPORT&amp;", ")</f>
        <v/>
      </c>
      <c r="L29" s="518" t="str">
        <f t="shared" si="0"/>
        <v/>
      </c>
      <c r="M29" s="471" t="str">
        <f>+IF(SUMIFS(BDCORRECTIVAINF[Coste TOTAL],BDCORRECTIVAINF[[Nº CAMIÓN]:[Nº CAMIÓN]],$C29,BDCORRECTIVAINF[[Fecha entrada]:[Fecha entrada]],"&gt;=" &amp;$M$2,BDCORRECTIVAINF[[Fecha Fin]:[Fecha Fin]],"&lt;="&amp;$M$3)=0,"",SUMIFS(BDCORRECTIVAINF[Coste TOTAL],BDCORRECTIVAINF[[Nº CAMIÓN]:[Nº CAMIÓN]],$C29,BDCORRECTIVAINF[[Fecha entrada]:[Fecha entrada]],"&gt;=" &amp;$M$2,BDCORRECTIVAINF[[Fecha Fin]:[Fecha Fin]],"&lt;="&amp;$M$3))</f>
        <v/>
      </c>
      <c r="N29" s="209"/>
      <c r="AF29" s="467" t="str">
        <f>+IF(SUMIFS(BDCORRECTIVAINF[Amortiguador],BDCORRECTIVAINF[[Nº CAMIÓN]:[Nº CAMIÓN]],$C29,BDCORRECTIVAINF[[Fecha entrada]:[Fecha entrada]],"&gt;=" &amp;$M$2,BDCORRECTIVAINF[[Fecha Fin]:[Fecha Fin]],"&lt;="&amp;$M$3)=0,"",SUMIFS(BDCORRECTIVAINF[Amortiguador],BDCORRECTIVAINF[[Nº CAMIÓN]:[Nº CAMIÓN]],$C29,BDCORRECTIVAINF[[Fecha entrada]:[Fecha entrada]],"&gt;=" &amp;$M$2,BDCORRECTIVAINF[[Fecha Fin]:[Fecha Fin]],"&lt;="&amp;$M$3)&amp;" uds "&amp;BDCORRECTIVAINF[[#Headers],[Amortiguador]]&amp;", ")</f>
        <v/>
      </c>
      <c r="AG29" s="467" t="str">
        <f>+IF(SUMIFS(BDCORRECTIVAINF[Cables palanca],BDCORRECTIVAINF[[Nº CAMIÓN]:[Nº CAMIÓN]],$C29,BDCORRECTIVAINF[[Fecha entrada]:[Fecha entrada]],"&gt;=" &amp;$M$2,BDCORRECTIVAINF[[Fecha Fin]:[Fecha Fin]],"&lt;="&amp;$M$3)=0,"",SUMIFS(BDCORRECTIVAINF[Cables palanca],BDCORRECTIVAINF[[Nº CAMIÓN]:[Nº CAMIÓN]],$C29,BDCORRECTIVAINF[[Fecha entrada]:[Fecha entrada]],"&gt;=" &amp;$M$2,BDCORRECTIVAINF[[Fecha Fin]:[Fecha Fin]],"&lt;="&amp;$M$3)&amp;" uds "&amp;BDCORRECTIVAINF[[#Headers],[Cables palanca]]&amp;", ")</f>
        <v/>
      </c>
      <c r="AH29" s="467" t="str">
        <f>+IF(SUMIFS(BDCORRECTIVAINF[Casquillos],BDCORRECTIVAINF[[Nº CAMIÓN]:[Nº CAMIÓN]],$C29,BDCORRECTIVAINF[[Fecha entrada]:[Fecha entrada]],"&gt;=" &amp;$M$2,BDCORRECTIVAINF[[Fecha Fin]:[Fecha Fin]],"&lt;="&amp;$M$3)=0,"",SUMIFS(BDCORRECTIVAINF[Casquillos],BDCORRECTIVAINF[[Nº CAMIÓN]:[Nº CAMIÓN]],$C29,BDCORRECTIVAINF[[Fecha entrada]:[Fecha entrada]],"&gt;=" &amp;$M$2,BDCORRECTIVAINF[[Fecha Fin]:[Fecha Fin]],"&lt;="&amp;$M$3)&amp;" uds "&amp;BDCORRECTIVAINF[[#Headers],[Casquillos]]&amp;", ")</f>
        <v/>
      </c>
      <c r="AI29" s="467" t="str">
        <f>+IF(SUMIFS(BDCORRECTIVAINF[Esparragos],BDCORRECTIVAINF[[Nº CAMIÓN]:[Nº CAMIÓN]],$C29,BDCORRECTIVAINF[[Fecha entrada]:[Fecha entrada]],"&gt;=" &amp;$M$2,BDCORRECTIVAINF[[Fecha Fin]:[Fecha Fin]],"&lt;="&amp;$M$3)=0,"",SUMIFS(BDCORRECTIVAINF[Esparragos],BDCORRECTIVAINF[[Nº CAMIÓN]:[Nº CAMIÓN]],$C29,BDCORRECTIVAINF[[Fecha entrada]:[Fecha entrada]],"&gt;=" &amp;$M$2,BDCORRECTIVAINF[[Fecha Fin]:[Fecha Fin]],"&lt;="&amp;$M$3)&amp;" uds "&amp;BDCORRECTIVAINF[[#Headers],[Esparragos]]&amp;", ")</f>
        <v/>
      </c>
      <c r="AJ29" s="467" t="str">
        <f>+IF(SUMIFS(BDCORRECTIVAINF[Neceser palanca],BDCORRECTIVAINF[[Nº CAMIÓN]:[Nº CAMIÓN]],$C29,BDCORRECTIVAINF[[Fecha entrada]:[Fecha entrada]],"&gt;=" &amp;$M$2,BDCORRECTIVAINF[[Fecha Fin]:[Fecha Fin]],"&lt;="&amp;$M$3)=0,"",SUMIFS(BDCORRECTIVAINF[Neceser palanca],BDCORRECTIVAINF[[Nº CAMIÓN]:[Nº CAMIÓN]],$C29,BDCORRECTIVAINF[[Fecha entrada]:[Fecha entrada]],"&gt;=" &amp;$M$2,BDCORRECTIVAINF[[Fecha Fin]:[Fecha Fin]],"&lt;="&amp;$M$3)&amp;" uds "&amp;BDCORRECTIVAINF[[#Headers],[Neceser palanca]]&amp;", ")</f>
        <v/>
      </c>
      <c r="AK29" s="467" t="str">
        <f>+IF(SUMIFS(BDCORRECTIVAINF[Palanca],BDCORRECTIVAINF[[Nº CAMIÓN]:[Nº CAMIÓN]],$C29,BDCORRECTIVAINF[[Fecha entrada]:[Fecha entrada]],"&gt;=" &amp;$M$2,BDCORRECTIVAINF[[Fecha Fin]:[Fecha Fin]],"&lt;="&amp;$M$3)=0,"",SUMIFS(BDCORRECTIVAINF[Palanca],BDCORRECTIVAINF[[Nº CAMIÓN]:[Nº CAMIÓN]],$C29,BDCORRECTIVAINF[[Fecha entrada]:[Fecha entrada]],"&gt;=" &amp;$M$2,BDCORRECTIVAINF[[Fecha Fin]:[Fecha Fin]],"&lt;="&amp;$M$3)&amp;" uds "&amp;BDCORRECTIVAINF[[#Headers],[Palanca]]&amp;", ")</f>
        <v/>
      </c>
      <c r="AL29" s="467" t="str">
        <f>+IF(SUMIFS(BDCORRECTIVAINF[Travesaño],BDCORRECTIVAINF[[Nº CAMIÓN]:[Nº CAMIÓN]],$C29,BDCORRECTIVAINF[[Fecha entrada]:[Fecha entrada]],"&gt;=" &amp;$M$2,BDCORRECTIVAINF[[Fecha Fin]:[Fecha Fin]],"&lt;="&amp;$M$3)=0,"",SUMIFS(BDCORRECTIVAINF[Travesaño],BDCORRECTIVAINF[[Nº CAMIÓN]:[Nº CAMIÓN]],$C29,BDCORRECTIVAINF[[Fecha entrada]:[Fecha entrada]],"&gt;=" &amp;$M$2,BDCORRECTIVAINF[[Fecha Fin]:[Fecha Fin]],"&lt;="&amp;$M$3)&amp;" uds "&amp;BDCORRECTIVAINF[[#Headers],[Travesaño]]&amp;", ")</f>
        <v/>
      </c>
      <c r="AM29" s="467" t="str">
        <f>+IF(SUMIFS(BDCORRECTIVAINF[BALLESTA ENTERA D],BDCORRECTIVAINF[[Nº CAMIÓN]:[Nº CAMIÓN]],$C29,BDCORRECTIVAINF[[Fecha entrada]:[Fecha entrada]],"&gt;=" &amp;$M$2,BDCORRECTIVAINF[[Fecha Fin]:[Fecha Fin]],"&lt;="&amp;$M$3)=0,"",SUMIFS(BDCORRECTIVAINF[BALLESTA ENTERA D],BDCORRECTIVAINF[[Nº CAMIÓN]:[Nº CAMIÓN]],$C29,BDCORRECTIVAINF[[Fecha entrada]:[Fecha entrada]],"&gt;=" &amp;$M$2,BDCORRECTIVAINF[[Fecha Fin]:[Fecha Fin]],"&lt;="&amp;$M$3)&amp;" uds "&amp;BDCORRECTIVAINF[[#Headers],[BALLESTA ENTERA D]]&amp;", ")</f>
        <v/>
      </c>
      <c r="AN29" s="467" t="str">
        <f>+IF(SUMIFS(BDCORRECTIVAINF[HOJA MAESTRA D],BDCORRECTIVAINF[[Nº CAMIÓN]:[Nº CAMIÓN]],$C29,BDCORRECTIVAINF[[Fecha entrada]:[Fecha entrada]],"&gt;=" &amp;$M$2,BDCORRECTIVAINF[[Fecha Fin]:[Fecha Fin]],"&lt;="&amp;$M$3)=0,"",SUMIFS(BDCORRECTIVAINF[HOJA MAESTRA D],BDCORRECTIVAINF[[Nº CAMIÓN]:[Nº CAMIÓN]],$C29,BDCORRECTIVAINF[[Fecha entrada]:[Fecha entrada]],"&gt;=" &amp;$M$2,BDCORRECTIVAINF[[Fecha Fin]:[Fecha Fin]],"&lt;="&amp;$M$3)&amp;" uds "&amp;BDCORRECTIVAINF[[#Headers],[HOJA MAESTRA D]]&amp;", ")</f>
        <v/>
      </c>
      <c r="AO29" s="467" t="str">
        <f>+IF(SUMIFS(BDCORRECTIVAINF[1ª HOJA D],BDCORRECTIVAINF[[Nº CAMIÓN]:[Nº CAMIÓN]],$C29,BDCORRECTIVAINF[[Fecha entrada]:[Fecha entrada]],"&gt;=" &amp;$M$2,BDCORRECTIVAINF[[Fecha Fin]:[Fecha Fin]],"&lt;="&amp;$M$3)=0,"",SUMIFS(BDCORRECTIVAINF[1ª HOJA D],BDCORRECTIVAINF[[Nº CAMIÓN]:[Nº CAMIÓN]],$C29,BDCORRECTIVAINF[[Fecha entrada]:[Fecha entrada]],"&gt;=" &amp;$M$2,BDCORRECTIVAINF[[Fecha Fin]:[Fecha Fin]],"&lt;="&amp;$M$3)&amp;" uds "&amp;BDCORRECTIVAINF[[#Headers],[1ª HOJA D]]&amp;", ")</f>
        <v/>
      </c>
      <c r="AP29" s="467" t="str">
        <f>+IF(SUMIFS(BDCORRECTIVAINF[2ª HOJAS D],BDCORRECTIVAINF[[Nº CAMIÓN]:[Nº CAMIÓN]],$C29,BDCORRECTIVAINF[[Fecha entrada]:[Fecha entrada]],"&gt;=" &amp;$M$2,BDCORRECTIVAINF[[Fecha Fin]:[Fecha Fin]],"&lt;="&amp;$M$3)=0,"",SUMIFS(BDCORRECTIVAINF[2ª HOJAS D],BDCORRECTIVAINF[[Nº CAMIÓN]:[Nº CAMIÓN]],$C29,BDCORRECTIVAINF[[Fecha entrada]:[Fecha entrada]],"&gt;=" &amp;$M$2,BDCORRECTIVAINF[[Fecha Fin]:[Fecha Fin]],"&lt;="&amp;$M$3)&amp;" uds "&amp;BDCORRECTIVAINF[[#Headers],[2ª HOJAS D]]&amp;", ")</f>
        <v/>
      </c>
      <c r="AQ29" s="467" t="str">
        <f>+IF(SUMIFS(BDCORRECTIVAINF[3ª HOJAS D],BDCORRECTIVAINF[[Nº CAMIÓN]:[Nº CAMIÓN]],$C29,BDCORRECTIVAINF[[Fecha entrada]:[Fecha entrada]],"&gt;=" &amp;$M$2,BDCORRECTIVAINF[[Fecha Fin]:[Fecha Fin]],"&lt;="&amp;$M$3)=0,"",SUMIFS(BDCORRECTIVAINF[3ª HOJAS D],BDCORRECTIVAINF[[Nº CAMIÓN]:[Nº CAMIÓN]],$C29,BDCORRECTIVAINF[[Fecha entrada]:[Fecha entrada]],"&gt;=" &amp;$M$2,BDCORRECTIVAINF[[Fecha Fin]:[Fecha Fin]],"&lt;="&amp;$M$3)&amp;" uds "&amp;BDCORRECTIVAINF[[#Headers],[3ª HOJAS D]]&amp;", ")</f>
        <v/>
      </c>
      <c r="AR29" s="467" t="str">
        <f>+IF(SUMIFS(BDCORRECTIVAINF[4ª HOJAS D],BDCORRECTIVAINF[[Nº CAMIÓN]:[Nº CAMIÓN]],$C29,BDCORRECTIVAINF[[Fecha entrada]:[Fecha entrada]],"&gt;=" &amp;$M$2,BDCORRECTIVAINF[[Fecha Fin]:[Fecha Fin]],"&lt;="&amp;$M$3)=0,"",SUMIFS(BDCORRECTIVAINF[4ª HOJAS D],BDCORRECTIVAINF[[Nº CAMIÓN]:[Nº CAMIÓN]],$C29,BDCORRECTIVAINF[[Fecha entrada]:[Fecha entrada]],"&gt;=" &amp;$M$2,BDCORRECTIVAINF[[Fecha Fin]:[Fecha Fin]],"&lt;="&amp;$M$3)&amp;" uds "&amp;BDCORRECTIVAINF[[#Headers],[4ª HOJAS D]]&amp;", ")</f>
        <v/>
      </c>
      <c r="AS29" s="467" t="str">
        <f>+IF(SUMIFS(BDCORRECTIVAINF[5ª HOJAS D],BDCORRECTIVAINF[[Nº CAMIÓN]:[Nº CAMIÓN]],$C29,BDCORRECTIVAINF[[Fecha entrada]:[Fecha entrada]],"&gt;=" &amp;$M$2,BDCORRECTIVAINF[[Fecha Fin]:[Fecha Fin]],"&lt;="&amp;$M$3)=0,"",SUMIFS(BDCORRECTIVAINF[5ª HOJAS D],BDCORRECTIVAINF[[Nº CAMIÓN]:[Nº CAMIÓN]],$C29,BDCORRECTIVAINF[[Fecha entrada]:[Fecha entrada]],"&gt;=" &amp;$M$2,BDCORRECTIVAINF[[Fecha Fin]:[Fecha Fin]],"&lt;="&amp;$M$3)&amp;" uds "&amp;BDCORRECTIVAINF[[#Headers],[5ª HOJAS D]]&amp;", ")</f>
        <v/>
      </c>
      <c r="AT29" s="467" t="str">
        <f>+IF(SUMIFS(BDCORRECTIVAINF[BRIDA D],BDCORRECTIVAINF[[Nº CAMIÓN]:[Nº CAMIÓN]],$C29,BDCORRECTIVAINF[[Fecha entrada]:[Fecha entrada]],"&gt;=" &amp;$M$2,BDCORRECTIVAINF[[Fecha Fin]:[Fecha Fin]],"&lt;="&amp;$M$3)=0,"",SUMIFS(BDCORRECTIVAINF[BRIDA D],BDCORRECTIVAINF[[Nº CAMIÓN]:[Nº CAMIÓN]],$C29,BDCORRECTIVAINF[[Fecha entrada]:[Fecha entrada]],"&gt;=" &amp;$M$2,BDCORRECTIVAINF[[Fecha Fin]:[Fecha Fin]],"&lt;="&amp;$M$3)&amp;" uds "&amp;BDCORRECTIVAINF[[#Headers],[BRIDA D]]&amp;", ")</f>
        <v/>
      </c>
      <c r="AU29" s="467" t="str">
        <f>+IF(SUMIFS(BDCORRECTIVAINF[BULÓN D],BDCORRECTIVAINF[[Nº CAMIÓN]:[Nº CAMIÓN]],$C29,BDCORRECTIVAINF[[Fecha entrada]:[Fecha entrada]],"&gt;=" &amp;$M$2,BDCORRECTIVAINF[[Fecha Fin]:[Fecha Fin]],"&lt;="&amp;$M$3)=0,"",SUMIFS(BDCORRECTIVAINF[BULÓN D],BDCORRECTIVAINF[[Nº CAMIÓN]:[Nº CAMIÓN]],$C29,BDCORRECTIVAINF[[Fecha entrada]:[Fecha entrada]],"&gt;=" &amp;$M$2,BDCORRECTIVAINF[[Fecha Fin]:[Fecha Fin]],"&lt;="&amp;$M$3)&amp;" uds "&amp;BDCORRECTIVAINF[[#Headers],[BULÓN D]]&amp;", ")</f>
        <v/>
      </c>
      <c r="AV29" s="467" t="str">
        <f>+IF(SUMIFS(BDCORRECTIVAINF[GEMELA D],BDCORRECTIVAINF[[Nº CAMIÓN]:[Nº CAMIÓN]],$C29,BDCORRECTIVAINF[[Fecha entrada]:[Fecha entrada]],"&gt;=" &amp;$M$2,BDCORRECTIVAINF[[Fecha Fin]:[Fecha Fin]],"&lt;="&amp;$M$3)=0,"",SUMIFS(BDCORRECTIVAINF[GEMELA D],BDCORRECTIVAINF[[Nº CAMIÓN]:[Nº CAMIÓN]],$C29,BDCORRECTIVAINF[[Fecha entrada]:[Fecha entrada]],"&gt;=" &amp;$M$2,BDCORRECTIVAINF[[Fecha Fin]:[Fecha Fin]],"&lt;="&amp;$M$3)&amp;" uds "&amp;BDCORRECTIVAINF[[#Headers],[GEMELA D]]&amp;", ")</f>
        <v/>
      </c>
      <c r="AW29" s="467" t="str">
        <f>+IF(SUMIFS(BDCORRECTIVAINF[BALLESTA ENTERA T],BDCORRECTIVAINF[[Nº CAMIÓN]:[Nº CAMIÓN]],$C29,BDCORRECTIVAINF[[Fecha entrada]:[Fecha entrada]],"&gt;=" &amp;$M$2,BDCORRECTIVAINF[[Fecha Fin]:[Fecha Fin]],"&lt;="&amp;$M$3)=0,"",SUMIFS(BDCORRECTIVAINF[BALLESTA ENTERA T],BDCORRECTIVAINF[[Nº CAMIÓN]:[Nº CAMIÓN]],$C29,BDCORRECTIVAINF[[Fecha entrada]:[Fecha entrada]],"&gt;=" &amp;$M$2,BDCORRECTIVAINF[[Fecha Fin]:[Fecha Fin]],"&lt;="&amp;$M$3)&amp;" uds "&amp;BDCORRECTIVAINF[[#Headers],[BALLESTA ENTERA T]]&amp;", ")</f>
        <v/>
      </c>
      <c r="AX29" s="467" t="str">
        <f>+IF(SUMIFS(BDCORRECTIVAINF[HOJA MAESTRA T],BDCORRECTIVAINF[[Nº CAMIÓN]:[Nº CAMIÓN]],$C29,BDCORRECTIVAINF[[Fecha entrada]:[Fecha entrada]],"&gt;=" &amp;$M$2,BDCORRECTIVAINF[[Fecha Fin]:[Fecha Fin]],"&lt;="&amp;$M$3)=0,"",SUMIFS(BDCORRECTIVAINF[HOJA MAESTRA T],BDCORRECTIVAINF[[Nº CAMIÓN]:[Nº CAMIÓN]],$C29,BDCORRECTIVAINF[[Fecha entrada]:[Fecha entrada]],"&gt;=" &amp;$M$2,BDCORRECTIVAINF[[Fecha Fin]:[Fecha Fin]],"&lt;="&amp;$M$3)&amp;" uds "&amp;BDCORRECTIVAINF[[#Headers],[HOJA MAESTRA T]]&amp;", ")</f>
        <v/>
      </c>
      <c r="AY29" s="467" t="str">
        <f>+IF(SUMIFS(BDCORRECTIVAINF[1ª HOJA T],BDCORRECTIVAINF[[Nº CAMIÓN]:[Nº CAMIÓN]],$C29,BDCORRECTIVAINF[[Fecha entrada]:[Fecha entrada]],"&gt;=" &amp;$M$2,BDCORRECTIVAINF[[Fecha Fin]:[Fecha Fin]],"&lt;="&amp;$M$3)=0,"",SUMIFS(BDCORRECTIVAINF[1ª HOJA T],BDCORRECTIVAINF[[Nº CAMIÓN]:[Nº CAMIÓN]],$C29,BDCORRECTIVAINF[[Fecha entrada]:[Fecha entrada]],"&gt;=" &amp;$M$2,BDCORRECTIVAINF[[Fecha Fin]:[Fecha Fin]],"&lt;="&amp;$M$3)&amp;" uds "&amp;BDCORRECTIVAINF[[#Headers],[1ª HOJA T]]&amp;", ")</f>
        <v/>
      </c>
      <c r="AZ29" s="467" t="str">
        <f>+IF(SUMIFS(BDCORRECTIVAINF[2ª HOJAS T],BDCORRECTIVAINF[[Nº CAMIÓN]:[Nº CAMIÓN]],$C29,BDCORRECTIVAINF[[Fecha entrada]:[Fecha entrada]],"&gt;=" &amp;$M$2,BDCORRECTIVAINF[[Fecha Fin]:[Fecha Fin]],"&lt;="&amp;$M$3)=0,"",SUMIFS(BDCORRECTIVAINF[2ª HOJAS T],BDCORRECTIVAINF[[Nº CAMIÓN]:[Nº CAMIÓN]],$C29,BDCORRECTIVAINF[[Fecha entrada]:[Fecha entrada]],"&gt;=" &amp;$M$2,BDCORRECTIVAINF[[Fecha Fin]:[Fecha Fin]],"&lt;="&amp;$M$3)&amp;" uds "&amp;BDCORRECTIVAINF[[#Headers],[2ª HOJAS T]]&amp;", ")</f>
        <v/>
      </c>
      <c r="BA29" s="467" t="str">
        <f>+IF(SUMIFS(BDCORRECTIVAINF[3ª HOJAS T],BDCORRECTIVAINF[[Nº CAMIÓN]:[Nº CAMIÓN]],$C29,BDCORRECTIVAINF[[Fecha entrada]:[Fecha entrada]],"&gt;=" &amp;$M$2,BDCORRECTIVAINF[[Fecha Fin]:[Fecha Fin]],"&lt;="&amp;$M$3)=0,"",SUMIFS(BDCORRECTIVAINF[3ª HOJAS T],BDCORRECTIVAINF[[Nº CAMIÓN]:[Nº CAMIÓN]],$C29,BDCORRECTIVAINF[[Fecha entrada]:[Fecha entrada]],"&gt;=" &amp;$M$2,BDCORRECTIVAINF[[Fecha Fin]:[Fecha Fin]],"&lt;="&amp;$M$3)&amp;" uds "&amp;BDCORRECTIVAINF[[#Headers],[3ª HOJAS T]]&amp;", ")</f>
        <v/>
      </c>
      <c r="BB29" s="467" t="str">
        <f>+IF(SUMIFS(BDCORRECTIVAINF[4ª HOJAS T],BDCORRECTIVAINF[[Nº CAMIÓN]:[Nº CAMIÓN]],$C29,BDCORRECTIVAINF[[Fecha entrada]:[Fecha entrada]],"&gt;=" &amp;$M$2,BDCORRECTIVAINF[[Fecha Fin]:[Fecha Fin]],"&lt;="&amp;$M$3)=0,"",SUMIFS(BDCORRECTIVAINF[4ª HOJAS T],BDCORRECTIVAINF[[Nº CAMIÓN]:[Nº CAMIÓN]],$C29,BDCORRECTIVAINF[[Fecha entrada]:[Fecha entrada]],"&gt;=" &amp;$M$2,BDCORRECTIVAINF[[Fecha Fin]:[Fecha Fin]],"&lt;="&amp;$M$3)&amp;" uds "&amp;BDCORRECTIVAINF[[#Headers],[4ª HOJAS T]]&amp;", ")</f>
        <v/>
      </c>
      <c r="BC29" s="467" t="str">
        <f>+IF(SUMIFS(BDCORRECTIVAINF[5ª HOJAS T],BDCORRECTIVAINF[[Nº CAMIÓN]:[Nº CAMIÓN]],$C29,BDCORRECTIVAINF[[Fecha entrada]:[Fecha entrada]],"&gt;=" &amp;$M$2,BDCORRECTIVAINF[[Fecha Fin]:[Fecha Fin]],"&lt;="&amp;$M$3)=0,"",SUMIFS(BDCORRECTIVAINF[5ª HOJAS T],BDCORRECTIVAINF[[Nº CAMIÓN]:[Nº CAMIÓN]],$C29,BDCORRECTIVAINF[[Fecha entrada]:[Fecha entrada]],"&gt;=" &amp;$M$2,BDCORRECTIVAINF[[Fecha Fin]:[Fecha Fin]],"&lt;="&amp;$M$3)&amp;" uds "&amp;BDCORRECTIVAINF[[#Headers],[5ª HOJAS T]]&amp;", ")</f>
        <v/>
      </c>
      <c r="BD29" s="467" t="str">
        <f>+IF(SUMIFS(BDCORRECTIVAINF[BRIDA T],BDCORRECTIVAINF[[Nº CAMIÓN]:[Nº CAMIÓN]],$C29,BDCORRECTIVAINF[[Fecha entrada]:[Fecha entrada]],"&gt;=" &amp;$M$2,BDCORRECTIVAINF[[Fecha Fin]:[Fecha Fin]],"&lt;="&amp;$M$3)=0,"",SUMIFS(BDCORRECTIVAINF[BRIDA T],BDCORRECTIVAINF[[Nº CAMIÓN]:[Nº CAMIÓN]],$C29,BDCORRECTIVAINF[[Fecha entrada]:[Fecha entrada]],"&gt;=" &amp;$M$2,BDCORRECTIVAINF[[Fecha Fin]:[Fecha Fin]],"&lt;="&amp;$M$3)&amp;" uds "&amp;BDCORRECTIVAINF[[#Headers],[BRIDA T]]&amp;", ")</f>
        <v/>
      </c>
      <c r="BE29" s="467" t="str">
        <f>+IF(SUMIFS(BDCORRECTIVAINF[BULÓN T],BDCORRECTIVAINF[[Nº CAMIÓN]:[Nº CAMIÓN]],$C29,BDCORRECTIVAINF[[Fecha entrada]:[Fecha entrada]],"&gt;=" &amp;$M$2,BDCORRECTIVAINF[[Fecha Fin]:[Fecha Fin]],"&lt;="&amp;$M$3)=0,"",SUMIFS(BDCORRECTIVAINF[BULÓN T],BDCORRECTIVAINF[[Nº CAMIÓN]:[Nº CAMIÓN]],$C29,BDCORRECTIVAINF[[Fecha entrada]:[Fecha entrada]],"&gt;=" &amp;$M$2,BDCORRECTIVAINF[[Fecha Fin]:[Fecha Fin]],"&lt;="&amp;$M$3)&amp;" uds "&amp;BDCORRECTIVAINF[[#Headers],[BULÓN T]]&amp;", ")</f>
        <v/>
      </c>
      <c r="BF29" s="467" t="str">
        <f>+IF(SUMIFS(BDCORRECTIVAINF[GEMELA T],BDCORRECTIVAINF[[Nº CAMIÓN]:[Nº CAMIÓN]],$C29,BDCORRECTIVAINF[[Fecha entrada]:[Fecha entrada]],"&gt;=" &amp;$M$2,BDCORRECTIVAINF[[Fecha Fin]:[Fecha Fin]],"&lt;="&amp;$M$3)=0,"",SUMIFS(BDCORRECTIVAINF[GEMELA T],BDCORRECTIVAINF[[Nº CAMIÓN]:[Nº CAMIÓN]],$C29,BDCORRECTIVAINF[[Fecha entrada]:[Fecha entrada]],"&gt;=" &amp;$M$2,BDCORRECTIVAINF[[Fecha Fin]:[Fecha Fin]],"&lt;="&amp;$M$3)&amp;" uds "&amp;BDCORRECTIVAINF[[#Headers],[GEMELA T]]&amp;", ")</f>
        <v/>
      </c>
      <c r="BG29" s="467" t="str">
        <f>+IF(SUMIFS(BDCORRECTIVAINF[CÁMARA 12R20],BDCORRECTIVAINF[[Nº CAMIÓN]:[Nº CAMIÓN]],$C29,BDCORRECTIVAINF[[Fecha entrada]:[Fecha entrada]],"&gt;=" &amp;$M$2,BDCORRECTIVAINF[[Fecha Fin]:[Fecha Fin]],"&lt;="&amp;$M$3)=0,"",SUMIFS(BDCORRECTIVAINF[CÁMARA 12R20],BDCORRECTIVAINF[[Nº CAMIÓN]:[Nº CAMIÓN]],$C29,BDCORRECTIVAINF[[Fecha entrada]:[Fecha entrada]],"&gt;=" &amp;$M$2,BDCORRECTIVAINF[[Fecha Fin]:[Fecha Fin]],"&lt;="&amp;$M$3)&amp;" uds "&amp;BDCORRECTIVAINF[[#Headers],[CÁMARA 12R20]]&amp;", ")</f>
        <v/>
      </c>
      <c r="BH29" s="467" t="str">
        <f>+IF(SUMIFS(BDCORRECTIVAINF[CÁMARA 12R24],BDCORRECTIVAINF[[Nº CAMIÓN]:[Nº CAMIÓN]],$C29,BDCORRECTIVAINF[[Fecha entrada]:[Fecha entrada]],"&gt;=" &amp;$M$2,BDCORRECTIVAINF[[Fecha Fin]:[Fecha Fin]],"&lt;="&amp;$M$3)=0,"",SUMIFS(BDCORRECTIVAINF[CÁMARA 12R24],BDCORRECTIVAINF[[Nº CAMIÓN]:[Nº CAMIÓN]],$C29,BDCORRECTIVAINF[[Fecha entrada]:[Fecha entrada]],"&gt;=" &amp;$M$2,BDCORRECTIVAINF[[Fecha Fin]:[Fecha Fin]],"&lt;="&amp;$M$3)&amp;" uds "&amp;BDCORRECTIVAINF[[#Headers],[CÁMARA 12R24]]&amp;", ")</f>
        <v/>
      </c>
      <c r="BI29" s="467" t="str">
        <f>+IF(SUMIFS(BDCORRECTIVAINF[NEUMÁTICO 12R20],BDCORRECTIVAINF[[Nº CAMIÓN]:[Nº CAMIÓN]],$C29,BDCORRECTIVAINF[[Fecha entrada]:[Fecha entrada]],"&gt;=" &amp;$M$2,BDCORRECTIVAINF[[Fecha Fin]:[Fecha Fin]],"&lt;="&amp;$M$3)=0,"",SUMIFS(BDCORRECTIVAINF[NEUMÁTICO 12R20],BDCORRECTIVAINF[[Nº CAMIÓN]:[Nº CAMIÓN]],$C29,BDCORRECTIVAINF[[Fecha entrada]:[Fecha entrada]],"&gt;=" &amp;$M$2,BDCORRECTIVAINF[[Fecha Fin]:[Fecha Fin]],"&lt;="&amp;$M$3)&amp;" uds "&amp;BDCORRECTIVAINF[[#Headers],[NEUMÁTICO 12R20]]&amp;", ")</f>
        <v/>
      </c>
      <c r="BJ29" s="467" t="str">
        <f>+IF(SUMIFS(BDCORRECTIVAINF[NEUMÁTICO 13/80 R22,5],BDCORRECTIVAINF[[Nº CAMIÓN]:[Nº CAMIÓN]],$C29,BDCORRECTIVAINF[[Fecha entrada]:[Fecha entrada]],"&gt;=" &amp;$M$2,BDCORRECTIVAINF[[Fecha Fin]:[Fecha Fin]],"&lt;="&amp;$M$3)=0,"",SUMIFS(BDCORRECTIVAINF[NEUMÁTICO 13/80 R22,5],BDCORRECTIVAINF[[Nº CAMIÓN]:[Nº CAMIÓN]],$C29,BDCORRECTIVAINF[[Fecha entrada]:[Fecha entrada]],"&gt;=" &amp;$M$2,BDCORRECTIVAINF[[Fecha Fin]:[Fecha Fin]],"&lt;="&amp;$M$3)&amp;" uds "&amp;BDCORRECTIVAINF[[#Headers],[NEUMÁTICO 13/80 R22,5]]&amp;", ")</f>
        <v/>
      </c>
      <c r="BK29" s="467" t="str">
        <f>+IF(SUMIFS(BDCORRECTIVAINF[[NEUMÁTICO 12R24 ]],BDCORRECTIVAINF[[Nº CAMIÓN]:[Nº CAMIÓN]],$C29,BDCORRECTIVAINF[[Fecha entrada]:[Fecha entrada]],"&gt;=" &amp;$M$2,BDCORRECTIVAINF[[Fecha Fin]:[Fecha Fin]],"&lt;="&amp;$M$3)=0,"",SUMIFS(BDCORRECTIVAINF[[NEUMÁTICO 12R24 ]],BDCORRECTIVAINF[[Nº CAMIÓN]:[Nº CAMIÓN]],$C29,BDCORRECTIVAINF[[Fecha entrada]:[Fecha entrada]],"&gt;=" &amp;$M$2,BDCORRECTIVAINF[[Fecha Fin]:[Fecha Fin]],"&lt;="&amp;$M$3)&amp;" uds "&amp;BDCORRECTIVAINF[[#Headers],[NEUMÁTICO 12R24 ]]&amp;", ")</f>
        <v/>
      </c>
      <c r="BL29" s="467" t="str">
        <f>+IF(SUMIFS(BDCORRECTIVAINF[NEUMÁTICO 295/80 R22,5],BDCORRECTIVAINF[[Nº CAMIÓN]:[Nº CAMIÓN]],$C29,BDCORRECTIVAINF[[Fecha entrada]:[Fecha entrada]],"&gt;=" &amp;$M$2,BDCORRECTIVAINF[[Fecha Fin]:[Fecha Fin]],"&lt;="&amp;$M$3)=0,"",SUMIFS(BDCORRECTIVAINF[NEUMÁTICO 295/80 R22,5],BDCORRECTIVAINF[[Nº CAMIÓN]:[Nº CAMIÓN]],$C29,BDCORRECTIVAINF[[Fecha entrada]:[Fecha entrada]],"&gt;=" &amp;$M$2,BDCORRECTIVAINF[[Fecha Fin]:[Fecha Fin]],"&lt;="&amp;$M$3)&amp;" uds "&amp;BDCORRECTIVAINF[[#Headers],[NEUMÁTICO 295/80 R22,5]]&amp;", ")</f>
        <v/>
      </c>
      <c r="BM29" s="467" t="str">
        <f>+IF(SUMIFS(BDCORRECTIVAINF[NEUMÁTICO 315/80R22.5],BDCORRECTIVAINF[[Nº CAMIÓN]:[Nº CAMIÓN]],$C29,BDCORRECTIVAINF[[Fecha entrada]:[Fecha entrada]],"&gt;=" &amp;$M$2,BDCORRECTIVAINF[[Fecha Fin]:[Fecha Fin]],"&lt;="&amp;$M$3)=0,"",SUMIFS(BDCORRECTIVAINF[NEUMÁTICO 315/80R22.5],BDCORRECTIVAINF[[Nº CAMIÓN]:[Nº CAMIÓN]],$C29,BDCORRECTIVAINF[[Fecha entrada]:[Fecha entrada]],"&gt;=" &amp;$M$2,BDCORRECTIVAINF[[Fecha Fin]:[Fecha Fin]],"&lt;="&amp;$M$3)&amp;" uds "&amp;BDCORRECTIVAINF[[#Headers],[NEUMÁTICO 315/80R22.5]]&amp;", ")</f>
        <v/>
      </c>
      <c r="BN29" s="467" t="str">
        <f>+IF(SUMIFS(BDCORRECTIVAINF[NEUMÁTICO 7.5R16 CON CAMARA  ],BDCORRECTIVAINF[[Nº CAMIÓN]:[Nº CAMIÓN]],$C29,BDCORRECTIVAINF[[Fecha entrada]:[Fecha entrada]],"&gt;=" &amp;$M$2,BDCORRECTIVAINF[[Fecha Fin]:[Fecha Fin]],"&lt;="&amp;$M$3)=0,"",SUMIFS(BDCORRECTIVAINF[NEUMÁTICO 7.5R16 CON CAMARA  ],BDCORRECTIVAINF[[Nº CAMIÓN]:[Nº CAMIÓN]],$C29,BDCORRECTIVAINF[[Fecha entrada]:[Fecha entrada]],"&gt;=" &amp;$M$2,BDCORRECTIVAINF[[Fecha Fin]:[Fecha Fin]],"&lt;="&amp;$M$3)&amp;" uds "&amp;BDCORRECTIVAINF[[#Headers],[NEUMÁTICO 7.5R16 CON CAMARA  ]]&amp;", ")</f>
        <v/>
      </c>
      <c r="BO29" s="467" t="str">
        <f>+IF(SUMIFS(BDCORRECTIVAINF[Parche],BDCORRECTIVAINF[[Nº CAMIÓN]:[Nº CAMIÓN]],$C29,BDCORRECTIVAINF[[Fecha entrada]:[Fecha entrada]],"&gt;=" &amp;$M$2,BDCORRECTIVAINF[[Fecha Fin]:[Fecha Fin]],"&lt;="&amp;$M$3)=0,"",SUMIFS(BDCORRECTIVAINF[Parche],BDCORRECTIVAINF[[Nº CAMIÓN]:[Nº CAMIÓN]],$C29,BDCORRECTIVAINF[[Fecha entrada]:[Fecha entrada]],"&gt;=" &amp;$M$2,BDCORRECTIVAINF[[Fecha Fin]:[Fecha Fin]],"&lt;="&amp;$M$3)&amp;" uds "&amp;BDCORRECTIVAINF[[#Headers],[Parche]]&amp;", ")</f>
        <v/>
      </c>
      <c r="BP29" s="467" t="str">
        <f>+IF(SUMIFS(BDCORRECTIVAINF[Pasta],BDCORRECTIVAINF[[Nº CAMIÓN]:[Nº CAMIÓN]],$C29,BDCORRECTIVAINF[[Fecha entrada]:[Fecha entrada]],"&gt;=" &amp;$M$2,BDCORRECTIVAINF[[Fecha Fin]:[Fecha Fin]],"&lt;="&amp;$M$3)=0,"",SUMIFS(BDCORRECTIVAINF[Pasta],BDCORRECTIVAINF[[Nº CAMIÓN]:[Nº CAMIÓN]],$C29,BDCORRECTIVAINF[[Fecha entrada]:[Fecha entrada]],"&gt;=" &amp;$M$2,BDCORRECTIVAINF[[Fecha Fin]:[Fecha Fin]],"&lt;="&amp;$M$3)&amp;" uds "&amp;BDCORRECTIVAINF[[#Headers],[Pasta]]&amp;", ")</f>
        <v/>
      </c>
      <c r="BQ29" s="467" t="str">
        <f>+IF(SUMIFS(BDCORRECTIVAINF[BATERIA 12V 100AH],BDCORRECTIVAINF[[Nº CAMIÓN]:[Nº CAMIÓN]],$C29,BDCORRECTIVAINF[[Fecha entrada]:[Fecha entrada]],"&gt;=" &amp;$M$2,BDCORRECTIVAINF[[Fecha Fin]:[Fecha Fin]],"&lt;="&amp;$M$3)=0,"",SUMIFS(BDCORRECTIVAINF[BATERIA 12V 100AH],BDCORRECTIVAINF[[Nº CAMIÓN]:[Nº CAMIÓN]],$C29,BDCORRECTIVAINF[[Fecha entrada]:[Fecha entrada]],"&gt;=" &amp;$M$2,BDCORRECTIVAINF[[Fecha Fin]:[Fecha Fin]],"&lt;="&amp;$M$3)&amp;" uds "&amp;BDCORRECTIVAINF[[#Headers],[BATERIA 12V 100AH]]&amp;", ")</f>
        <v/>
      </c>
      <c r="BR29" s="467" t="str">
        <f>+IF(SUMIFS(BDCORRECTIVAINF[BATERIA 12V 120AH],BDCORRECTIVAINF[[Nº CAMIÓN]:[Nº CAMIÓN]],$C29,BDCORRECTIVAINF[[Fecha entrada]:[Fecha entrada]],"&gt;=" &amp;$M$2,BDCORRECTIVAINF[[Fecha Fin]:[Fecha Fin]],"&lt;="&amp;$M$3)=0,"",SUMIFS(BDCORRECTIVAINF[BATERIA 12V 120AH],BDCORRECTIVAINF[[Nº CAMIÓN]:[Nº CAMIÓN]],$C29,BDCORRECTIVAINF[[Fecha entrada]:[Fecha entrada]],"&gt;=" &amp;$M$2,BDCORRECTIVAINF[[Fecha Fin]:[Fecha Fin]],"&lt;="&amp;$M$3)&amp;" uds "&amp;BDCORRECTIVAINF[[#Headers],[BATERIA 12V 120AH]]&amp;", ")</f>
        <v/>
      </c>
      <c r="BS29" s="467" t="str">
        <f>+IF(SUMIFS(BDCORRECTIVAINF[[BATERIA 12V 70AH ]],BDCORRECTIVAINF[[Nº CAMIÓN]:[Nº CAMIÓN]],$C29,BDCORRECTIVAINF[[Fecha entrada]:[Fecha entrada]],"&gt;=" &amp;$M$2,BDCORRECTIVAINF[[Fecha Fin]:[Fecha Fin]],"&lt;="&amp;$M$3)=0,"",SUMIFS(BDCORRECTIVAINF[[BATERIA 12V 70AH ]],BDCORRECTIVAINF[[Nº CAMIÓN]:[Nº CAMIÓN]],$C29,BDCORRECTIVAINF[[Fecha entrada]:[Fecha entrada]],"&gt;=" &amp;$M$2,BDCORRECTIVAINF[[Fecha Fin]:[Fecha Fin]],"&lt;="&amp;$M$3)&amp;" uds "&amp;BDCORRECTIVAINF[[#Headers],[BATERIA 12V 70AH ]]&amp;", ")</f>
        <v/>
      </c>
      <c r="BT29" s="467" t="str">
        <f>+IF(SUMIFS(BDCORRECTIVAINF[[BATERIA 12V 77AH ]],BDCORRECTIVAINF[[Nº CAMIÓN]:[Nº CAMIÓN]],$C29,BDCORRECTIVAINF[[Fecha entrada]:[Fecha entrada]],"&gt;=" &amp;$M$2,BDCORRECTIVAINF[[Fecha Fin]:[Fecha Fin]],"&lt;="&amp;$M$3)=0,"",SUMIFS(BDCORRECTIVAINF[[BATERIA 12V 77AH ]],BDCORRECTIVAINF[[Nº CAMIÓN]:[Nº CAMIÓN]],$C29,BDCORRECTIVAINF[[Fecha entrada]:[Fecha entrada]],"&gt;=" &amp;$M$2,BDCORRECTIVAINF[[Fecha Fin]:[Fecha Fin]],"&lt;="&amp;$M$3)&amp;" uds "&amp;BDCORRECTIVAINF[[#Headers],[BATERIA 12V 77AH ]]&amp;", ")</f>
        <v/>
      </c>
      <c r="BU29" s="467" t="str">
        <f>+IF(SUMIFS(BDCORRECTIVAINF[Manguera amarilla 60D],BDCORRECTIVAINF[[Nº CAMIÓN]:[Nº CAMIÓN]],$C29,BDCORRECTIVAINF[[Fecha entrada]:[Fecha entrada]],"&gt;=" &amp;$M$2,BDCORRECTIVAINF[[Fecha Fin]:[Fecha Fin]],"&lt;="&amp;$M$3)=0,"",SUMIFS(BDCORRECTIVAINF[Manguera amarilla 60D],BDCORRECTIVAINF[[Nº CAMIÓN]:[Nº CAMIÓN]],$C29,BDCORRECTIVAINF[[Fecha entrada]:[Fecha entrada]],"&gt;=" &amp;$M$2,BDCORRECTIVAINF[[Fecha Fin]:[Fecha Fin]],"&lt;="&amp;$M$3)&amp;" m "&amp;BDCORRECTIVAINF[[#Headers],[Manguera amarilla 60D]]&amp;", ")</f>
        <v/>
      </c>
      <c r="BV29" s="467" t="str">
        <f>+IF(SUMIFS(BDCORRECTIVAINF[Manguera amarilla 80D],BDCORRECTIVAINF[[Nº CAMIÓN]:[Nº CAMIÓN]],$C29,BDCORRECTIVAINF[[Fecha entrada]:[Fecha entrada]],"&gt;=" &amp;$M$2,BDCORRECTIVAINF[[Fecha Fin]:[Fecha Fin]],"&lt;="&amp;$M$3)=0,"",SUMIFS(BDCORRECTIVAINF[Manguera amarilla 80D],BDCORRECTIVAINF[[Nº CAMIÓN]:[Nº CAMIÓN]],$C29,BDCORRECTIVAINF[[Fecha entrada]:[Fecha entrada]],"&gt;=" &amp;$M$2,BDCORRECTIVAINF[[Fecha Fin]:[Fecha Fin]],"&lt;="&amp;$M$3)&amp;" m "&amp;BDCORRECTIVAINF[[#Headers],[Manguera amarilla 80D]]&amp;", ")</f>
        <v/>
      </c>
      <c r="BW29" s="467" t="str">
        <f>+IF(SUMIFS(BDCORRECTIVAINF[Manguera azul 60D],BDCORRECTIVAINF[[Nº CAMIÓN]:[Nº CAMIÓN]],$C29,BDCORRECTIVAINF[[Fecha entrada]:[Fecha entrada]],"&gt;=" &amp;$M$2,BDCORRECTIVAINF[[Fecha Fin]:[Fecha Fin]],"&lt;="&amp;$M$3)=0,"",SUMIFS(BDCORRECTIVAINF[Manguera azul 60D],BDCORRECTIVAINF[[Nº CAMIÓN]:[Nº CAMIÓN]],$C29,BDCORRECTIVAINF[[Fecha entrada]:[Fecha entrada]],"&gt;=" &amp;$M$2,BDCORRECTIVAINF[[Fecha Fin]:[Fecha Fin]],"&lt;="&amp;$M$3)&amp;" m "&amp;BDCORRECTIVAINF[[#Headers],[Manguera azul 60D]]&amp;", ")</f>
        <v/>
      </c>
      <c r="BX29" s="467" t="str">
        <f>+IF(SUMIFS(BDCORRECTIVAINF[Manguera azul 80D],BDCORRECTIVAINF[[Nº CAMIÓN]:[Nº CAMIÓN]],$C29,BDCORRECTIVAINF[[Fecha entrada]:[Fecha entrada]],"&gt;=" &amp;$M$2,BDCORRECTIVAINF[[Fecha Fin]:[Fecha Fin]],"&lt;="&amp;$M$3)=0,"",SUMIFS(BDCORRECTIVAINF[Manguera azul 80D],BDCORRECTIVAINF[[Nº CAMIÓN]:[Nº CAMIÓN]],$C29,BDCORRECTIVAINF[[Fecha entrada]:[Fecha entrada]],"&gt;=" &amp;$M$2,BDCORRECTIVAINF[[Fecha Fin]:[Fecha Fin]],"&lt;="&amp;$M$3)&amp;" m "&amp;BDCORRECTIVAINF[[#Headers],[Manguera azul 80D]]&amp;", ")</f>
        <v/>
      </c>
      <c r="BY29" s="467" t="str">
        <f>+IF(SUMIFS(BDCORRECTIVAINF[Bomba Embrague],BDCORRECTIVAINF[[Nº CAMIÓN]:[Nº CAMIÓN]],$C29,BDCORRECTIVAINF[[Fecha entrada]:[Fecha entrada]],"&gt;=" &amp;$M$2,BDCORRECTIVAINF[[Fecha Fin]:[Fecha Fin]],"&lt;="&amp;$M$3)=0,"",SUMIFS(BDCORRECTIVAINF[Bomba Embrague],BDCORRECTIVAINF[[Nº CAMIÓN]:[Nº CAMIÓN]],$C29,BDCORRECTIVAINF[[Fecha entrada]:[Fecha entrada]],"&gt;=" &amp;$M$2,BDCORRECTIVAINF[[Fecha Fin]:[Fecha Fin]],"&lt;="&amp;$M$3)&amp;" uds "&amp;BDCORRECTIVAINF[[#Headers],[Bomba Embrague]]&amp;", ")</f>
        <v/>
      </c>
      <c r="BZ29" s="467" t="str">
        <f>+IF(SUMIFS(BDCORRECTIVAINF[Compresor],BDCORRECTIVAINF[[Nº CAMIÓN]:[Nº CAMIÓN]],$C29,BDCORRECTIVAINF[[Fecha entrada]:[Fecha entrada]],"&gt;=" &amp;$M$2,BDCORRECTIVAINF[[Fecha Fin]:[Fecha Fin]],"&lt;="&amp;$M$3)=0,"",SUMIFS(BDCORRECTIVAINF[Compresor],BDCORRECTIVAINF[[Nº CAMIÓN]:[Nº CAMIÓN]],$C29,BDCORRECTIVAINF[[Fecha entrada]:[Fecha entrada]],"&gt;=" &amp;$M$2,BDCORRECTIVAINF[[Fecha Fin]:[Fecha Fin]],"&lt;="&amp;$M$3)&amp;" uds "&amp;BDCORRECTIVAINF[[#Headers],[Compresor]]&amp;", ")</f>
        <v/>
      </c>
      <c r="CA29" s="467" t="str">
        <f>+IF(SUMIFS(BDCORRECTIVAINF[Disco Embrague],BDCORRECTIVAINF[[Nº CAMIÓN]:[Nº CAMIÓN]],$C29,BDCORRECTIVAINF[[Fecha entrada]:[Fecha entrada]],"&gt;=" &amp;$M$2,BDCORRECTIVAINF[[Fecha Fin]:[Fecha Fin]],"&lt;="&amp;$M$3)=0,"",SUMIFS(BDCORRECTIVAINF[Disco Embrague],BDCORRECTIVAINF[[Nº CAMIÓN]:[Nº CAMIÓN]],$C29,BDCORRECTIVAINF[[Fecha entrada]:[Fecha entrada]],"&gt;=" &amp;$M$2,BDCORRECTIVAINF[[Fecha Fin]:[Fecha Fin]],"&lt;="&amp;$M$3)&amp;" uds "&amp;BDCORRECTIVAINF[[#Headers],[Disco Embrague]]&amp;", ")</f>
        <v/>
      </c>
      <c r="CB29" s="467" t="str">
        <f>+IF(SUMIFS(BDCORRECTIVAINF[Empalme],BDCORRECTIVAINF[[Nº CAMIÓN]:[Nº CAMIÓN]],$C29,BDCORRECTIVAINF[[Fecha entrada]:[Fecha entrada]],"&gt;=" &amp;$M$2,BDCORRECTIVAINF[[Fecha Fin]:[Fecha Fin]],"&lt;="&amp;$M$3)=0,"",SUMIFS(BDCORRECTIVAINF[Empalme],BDCORRECTIVAINF[[Nº CAMIÓN]:[Nº CAMIÓN]],$C29,BDCORRECTIVAINF[[Fecha entrada]:[Fecha entrada]],"&gt;=" &amp;$M$2,BDCORRECTIVAINF[[Fecha Fin]:[Fecha Fin]],"&lt;="&amp;$M$3)&amp;" uds "&amp;BDCORRECTIVAINF[[#Headers],[Empalme]]&amp;", ")</f>
        <v/>
      </c>
      <c r="CC29" s="467" t="str">
        <f>+IF(SUMIFS(BDCORRECTIVAINF[Filtro Secador],BDCORRECTIVAINF[[Nº CAMIÓN]:[Nº CAMIÓN]],$C29,BDCORRECTIVAINF[[Fecha entrada]:[Fecha entrada]],"&gt;=" &amp;$M$2,BDCORRECTIVAINF[[Fecha Fin]:[Fecha Fin]],"&lt;="&amp;$M$3)=0,"",SUMIFS(BDCORRECTIVAINF[Filtro Secador],BDCORRECTIVAINF[[Nº CAMIÓN]:[Nº CAMIÓN]],$C29,BDCORRECTIVAINF[[Fecha entrada]:[Fecha entrada]],"&gt;=" &amp;$M$2,BDCORRECTIVAINF[[Fecha Fin]:[Fecha Fin]],"&lt;="&amp;$M$3)&amp;" uds "&amp;BDCORRECTIVAINF[[#Headers],[Filtro Secador]]&amp;", ")</f>
        <v/>
      </c>
      <c r="CD29" s="467" t="str">
        <f>+IF(SUMIFS(BDCORRECTIVAINF[Pulmon Freno],BDCORRECTIVAINF[[Nº CAMIÓN]:[Nº CAMIÓN]],$C29,BDCORRECTIVAINF[[Fecha entrada]:[Fecha entrada]],"&gt;=" &amp;$M$2,BDCORRECTIVAINF[[Fecha Fin]:[Fecha Fin]],"&lt;="&amp;$M$3)=0,"",SUMIFS(BDCORRECTIVAINF[Pulmon Freno],BDCORRECTIVAINF[[Nº CAMIÓN]:[Nº CAMIÓN]],$C29,BDCORRECTIVAINF[[Fecha entrada]:[Fecha entrada]],"&gt;=" &amp;$M$2,BDCORRECTIVAINF[[Fecha Fin]:[Fecha Fin]],"&lt;="&amp;$M$3)&amp;" uds "&amp;BDCORRECTIVAINF[[#Headers],[Pulmon Freno]]&amp;", ")</f>
        <v/>
      </c>
      <c r="CE29" s="467" t="str">
        <f>+IF(SUMIFS(BDCORRECTIVAINF[Servoembrague],BDCORRECTIVAINF[[Nº CAMIÓN]:[Nº CAMIÓN]],$C29,BDCORRECTIVAINF[[Fecha entrada]:[Fecha entrada]],"&gt;=" &amp;$M$2,BDCORRECTIVAINF[[Fecha Fin]:[Fecha Fin]],"&lt;="&amp;$M$3)=0,"",SUMIFS(BDCORRECTIVAINF[Servoembrague],BDCORRECTIVAINF[[Nº CAMIÓN]:[Nº CAMIÓN]],$C29,BDCORRECTIVAINF[[Fecha entrada]:[Fecha entrada]],"&gt;=" &amp;$M$2,BDCORRECTIVAINF[[Fecha Fin]:[Fecha Fin]],"&lt;="&amp;$M$3)&amp;" uds "&amp;BDCORRECTIVAINF[[#Headers],[Servoembrague]]&amp;", ")</f>
        <v/>
      </c>
      <c r="CF29" s="467" t="str">
        <f>+IF(SUMIFS(BDCORRECTIVAINF[Tubo Hidraulico],BDCORRECTIVAINF[[Nº CAMIÓN]:[Nº CAMIÓN]],$C29,BDCORRECTIVAINF[[Fecha entrada]:[Fecha entrada]],"&gt;=" &amp;$M$2,BDCORRECTIVAINF[[Fecha Fin]:[Fecha Fin]],"&lt;="&amp;$M$3)=0,"",SUMIFS(BDCORRECTIVAINF[Tubo Hidraulico],BDCORRECTIVAINF[[Nº CAMIÓN]:[Nº CAMIÓN]],$C29,BDCORRECTIVAINF[[Fecha entrada]:[Fecha entrada]],"&gt;=" &amp;$M$2,BDCORRECTIVAINF[[Fecha Fin]:[Fecha Fin]],"&lt;="&amp;$M$3)&amp;" uds "&amp;BDCORRECTIVAINF[[#Headers],[Tubo Hidraulico]]&amp;", ")</f>
        <v/>
      </c>
      <c r="CG29" s="467" t="str">
        <f>+IF(SUMIFS(BDCORRECTIVAINF[Valvula 4 vias],BDCORRECTIVAINF[[Nº CAMIÓN]:[Nº CAMIÓN]],$C29,BDCORRECTIVAINF[[Fecha entrada]:[Fecha entrada]],"&gt;=" &amp;$M$2,BDCORRECTIVAINF[[Fecha Fin]:[Fecha Fin]],"&lt;="&amp;$M$3)=0,"",SUMIFS(BDCORRECTIVAINF[Valvula 4 vias],BDCORRECTIVAINF[[Nº CAMIÓN]:[Nº CAMIÓN]],$C29,BDCORRECTIVAINF[[Fecha entrada]:[Fecha entrada]],"&gt;=" &amp;$M$2,BDCORRECTIVAINF[[Fecha Fin]:[Fecha Fin]],"&lt;="&amp;$M$3)&amp;" uds "&amp;BDCORRECTIVAINF[[#Headers],[Valvula 4 vias]]&amp;", ")</f>
        <v/>
      </c>
      <c r="CH29" s="467" t="str">
        <f>+IF(SUMIFS(BDCORRECTIVAINF[Valvula Freno],BDCORRECTIVAINF[[Nº CAMIÓN]:[Nº CAMIÓN]],$C29,BDCORRECTIVAINF[[Fecha entrada]:[Fecha entrada]],"&gt;=" &amp;$M$2,BDCORRECTIVAINF[[Fecha Fin]:[Fecha Fin]],"&lt;="&amp;$M$3)=0,"",SUMIFS(BDCORRECTIVAINF[Valvula Freno],BDCORRECTIVAINF[[Nº CAMIÓN]:[Nº CAMIÓN]],$C29,BDCORRECTIVAINF[[Fecha entrada]:[Fecha entrada]],"&gt;=" &amp;$M$2,BDCORRECTIVAINF[[Fecha Fin]:[Fecha Fin]],"&lt;="&amp;$M$3)&amp;" uds "&amp;BDCORRECTIVAINF[[#Headers],[Valvula Freno]]&amp;", ")</f>
        <v/>
      </c>
      <c r="CI29" s="467" t="str">
        <f>+IF(SUMIFS(BDCORRECTIVAINF[Valvula Secadora],BDCORRECTIVAINF[[Nº CAMIÓN]:[Nº CAMIÓN]],$C29,BDCORRECTIVAINF[[Fecha entrada]:[Fecha entrada]],"&gt;=" &amp;$M$2,BDCORRECTIVAINF[[Fecha Fin]:[Fecha Fin]],"&lt;="&amp;$M$3)=0,"",SUMIFS(BDCORRECTIVAINF[Valvula Secadora],BDCORRECTIVAINF[[Nº CAMIÓN]:[Nº CAMIÓN]],$C29,BDCORRECTIVAINF[[Fecha entrada]:[Fecha entrada]],"&gt;=" &amp;$M$2,BDCORRECTIVAINF[[Fecha Fin]:[Fecha Fin]],"&lt;="&amp;$M$3)&amp;" uds "&amp;BDCORRECTIVAINF[[#Headers],[Valvula Secadora]]&amp;", ")</f>
        <v/>
      </c>
      <c r="CJ29" s="467" t="str">
        <f>+IF(SUMIFS(BDCORRECTIVAINF[Correas],BDCORRECTIVAINF[[Nº CAMIÓN]:[Nº CAMIÓN]],$C29,BDCORRECTIVAINF[[Fecha entrada]:[Fecha entrada]],"&gt;=" &amp;$M$2,BDCORRECTIVAINF[[Fecha Fin]:[Fecha Fin]],"&lt;="&amp;$M$3)=0,"",SUMIFS(BDCORRECTIVAINF[Correas],BDCORRECTIVAINF[[Nº CAMIÓN]:[Nº CAMIÓN]],$C29,BDCORRECTIVAINF[[Fecha entrada]:[Fecha entrada]],"&gt;=" &amp;$M$2,BDCORRECTIVAINF[[Fecha Fin]:[Fecha Fin]],"&lt;="&amp;$M$3)&amp;" uds "&amp;BDCORRECTIVAINF[[#Headers],[Correas]]&amp;", ")</f>
        <v/>
      </c>
    </row>
    <row r="30" spans="1:88" ht="49.15" customHeight="1" x14ac:dyDescent="0.2">
      <c r="A30" s="544"/>
      <c r="B30" s="221" t="s">
        <v>867</v>
      </c>
      <c r="C30" s="46" t="s">
        <v>173</v>
      </c>
      <c r="D30" s="47">
        <v>771473</v>
      </c>
      <c r="E30" s="47">
        <f>+SUMIFS(BDCORRECTIVA[Chasis],BDCORRECTIVA[[Nº CAMIÓN]:[Nº CAMIÓN]],$C30,BDCORRECTIVA[[Fecha entrada]:[Fecha entrada]],"&gt;=" &amp;$M$2,BDCORRECTIVA[[Fecha Fin]:[Fecha Fin]],"&lt;="&amp;$M$3)</f>
        <v>0</v>
      </c>
      <c r="F30" s="47">
        <f>+SUMIFS(BDCORRECTIVA[Carrocería],BDCORRECTIVA[[Nº CAMIÓN]:[Nº CAMIÓN]],$C30,BDCORRECTIVA[[Fecha entrada]:[Fecha entrada]],"&gt;=" &amp;$M$2,BDCORRECTIVA[[Fecha Fin]:[Fecha Fin]],"&lt;="&amp;$M$3)</f>
        <v>0</v>
      </c>
      <c r="G30" s="47">
        <f>+SUMIFS(BDCORRECTIVA[Ruedas],BDCORRECTIVA[[Nº CAMIÓN]:[Nº CAMIÓN]],$C30,BDCORRECTIVA[[Fecha entrada]:[Fecha entrada]],"&gt;=" &amp;$M$2,BDCORRECTIVA[[Fecha Fin]:[Fecha Fin]],"&lt;="&amp;$M$3)</f>
        <v>0</v>
      </c>
      <c r="H30" s="47">
        <f>+SUMIFS(BDCORRECTIVA[Mecanica],BDCORRECTIVA[[Nº CAMIÓN]:[Nº CAMIÓN]],$C30,BDCORRECTIVA[[Fecha entrada]:[Fecha entrada]],"&gt;=" &amp;$M$2,BDCORRECTIVA[[Fecha Fin]:[Fecha Fin]],"&lt;="&amp;$M$3)</f>
        <v>0</v>
      </c>
      <c r="I30" s="47">
        <f>+SUMIFS(BDCORRECTIVA[Elec, vehiculos],BDCORRECTIVA[[Nº CAMIÓN]:[Nº CAMIÓN]],$C30,BDCORRECTIVA[[Fecha entrada]:[Fecha entrada]],"&gt;=" &amp;$M$2,BDCORRECTIVA[[Fecha Fin]:[Fecha Fin]],"&lt;="&amp;$M$3)</f>
        <v>0</v>
      </c>
      <c r="J30" s="47">
        <f t="shared" ref="J30" si="6">+SUM(E30:I30)</f>
        <v>0</v>
      </c>
      <c r="K30" s="47" t="str">
        <f>+IF(COUNTIFS(BDCORRECTIVA[Tall/Rep],AUSERD,BDCORRECTIVA[Nº CAMIÓN],$C30,BDCORRECTIVA[[Fecha entrada]:[Fecha entrada]],"&gt;=" &amp;$M$2,BDCORRECTIVA[[Fecha Fin]:[Fecha Fin]],"&lt;="&amp;$M$3)=0,"",COUNTIFS(BDCORRECTIVA[Tall/Rep],AUSERD,BDCORRECTIVA[Nº CAMIÓN],$C30,BDCORRECTIVA[[Fecha entrada]:[Fecha entrada]],"&gt;=" &amp;$M$2,BDCORRECTIVA[[Fecha Fin]:[Fecha Fin]],"&lt;="&amp;$M$3)&amp;" "&amp;AUSERD&amp;", ")&amp;IF(COUNTIFS(BDCORRECTIVA[Tall/Rep],AAIUN,BDCORRECTIVA[Nº CAMIÓN],$C30,BDCORRECTIVA[[Fecha entrada]:[Fecha entrada]],"&gt;=" &amp;$M$2,BDCORRECTIVA[[Fecha Fin]:[Fecha Fin]],"&lt;="&amp;$M$3)=0,"",COUNTIFS(BDCORRECTIVA[Tall/Rep],AAIUN,BDCORRECTIVA[Nº CAMIÓN],$C30,BDCORRECTIVA[[Fecha entrada]:[Fecha entrada]],"&gt;=" &amp;$M$2,BDCORRECTIVA[[Fecha Fin]:[Fecha Fin]],"&lt;="&amp;$M$3)&amp;" "&amp;AAIUN&amp;", ")&amp;IF(COUNTIFS(BDCORRECTIVA[Tall/Rep],BOUJDUR,BDCORRECTIVA[Nº CAMIÓN],$C30,BDCORRECTIVA[[Fecha entrada]:[Fecha entrada]],"&gt;=" &amp;$M$2,BDCORRECTIVA[[Fecha Fin]:[Fecha Fin]],"&lt;="&amp;$M$3)=0,"",COUNTIFS(BDCORRECTIVA[Tall/Rep],BOUJDUR,BDCORRECTIVA[Nº CAMIÓN],$C30,BDCORRECTIVA[[Fecha entrada]:[Fecha entrada]],"&gt;=" &amp;$M$2,BDCORRECTIVA[[Fecha Fin]:[Fecha Fin]],"&lt;="&amp;$M$3)&amp;" "&amp;BOUJDUR&amp;", ")&amp;IF(COUNTIFS(BDCORRECTIVA[Tall/Rep],ATC,BDCORRECTIVA[Nº CAMIÓN],$C30,BDCORRECTIVA[[Fecha entrada]:[Fecha entrada]],"&gt;=" &amp;$M$2,BDCORRECTIVA[[Fecha Fin]:[Fecha Fin]],"&lt;="&amp;$M$3)=0,"",COUNTIFS(BDCORRECTIVA[Tall/Rep],ATC,BDCORRECTIVA[Nº CAMIÓN],$C30,BDCORRECTIVA[[Fecha entrada]:[Fecha entrada]],"&gt;=" &amp;$M$2,BDCORRECTIVA[[Fecha Fin]:[Fecha Fin]],"&lt;="&amp;$M$3)&amp;" "&amp;ATC&amp;", ")&amp;IF(COUNTIFS(BDCORRECTIVA[Tall/Rep],SMARA,BDCORRECTIVA[Nº CAMIÓN],$C30,BDCORRECTIVA[[Fecha entrada]:[Fecha entrada]],"&gt;=" &amp;$M$2,BDCORRECTIVA[[Fecha Fin]:[Fecha Fin]],"&lt;="&amp;$M$3)=0,"",COUNTIFS(BDCORRECTIVA[Tall/Rep],SMARA,BDCORRECTIVA[Nº CAMIÓN],$C30,BDCORRECTIVA[[Fecha entrada]:[Fecha entrada]],"&gt;=" &amp;$M$2,BDCORRECTIVA[[Fecha Fin]:[Fecha Fin]],"&lt;="&amp;$M$3)&amp;" "&amp;SMARA&amp;", ")&amp;IF(COUNTIFS(BDCORRECTIVA[Tall/Rep],DAJLA,BDCORRECTIVA[Nº CAMIÓN],$C30,BDCORRECTIVA[[Fecha entrada]:[Fecha entrada]],"&gt;=" &amp;$M$2,BDCORRECTIVA[[Fecha Fin]:[Fecha Fin]],"&lt;="&amp;$M$3)=0,"",COUNTIFS(BDCORRECTIVA[Tall/Rep],DAJLA,BDCORRECTIVA[Nº CAMIÓN],$C30,BDCORRECTIVA[[Fecha entrada]:[Fecha entrada]],"&gt;=" &amp;$M$2,BDCORRECTIVA[[Fecha Fin]:[Fecha Fin]],"&lt;="&amp;$M$3)&amp;" "&amp;DAJLA&amp;", ")&amp;IF(COUNTIFS(BDCORRECTIVA[Tall/Rep],TRANSPORT,BDCORRECTIVA[Nº CAMIÓN],$C30,BDCORRECTIVA[[Fecha entrada]:[Fecha entrada]],"&gt;=" &amp;$M$2,BDCORRECTIVA[[Fecha Fin]:[Fecha Fin]],"&lt;="&amp;$M$3)=0,"",COUNTIFS(BDCORRECTIVA[Tall/Rep],TRANSPORT,BDCORRECTIVA[Nº CAMIÓN],$C30,BDCORRECTIVA[[Fecha entrada]:[Fecha entrada]],"&gt;=" &amp;$M$2,BDCORRECTIVA[[Fecha Fin]:[Fecha Fin]],"&lt;="&amp;$M$3)&amp;" "&amp;TRANSPORT&amp;", ")</f>
        <v/>
      </c>
      <c r="L30" s="516" t="str">
        <f t="shared" si="0"/>
        <v/>
      </c>
      <c r="M30" s="469" t="str">
        <f>+IF(SUMIFS(BDCORRECTIVAINF[Coste TOTAL],BDCORRECTIVAINF[[Nº CAMIÓN]:[Nº CAMIÓN]],$C30,BDCORRECTIVAINF[[Fecha entrada]:[Fecha entrada]],"&gt;=" &amp;$M$2,BDCORRECTIVAINF[[Fecha Fin]:[Fecha Fin]],"&lt;="&amp;$M$3)=0,"",SUMIFS(BDCORRECTIVAINF[Coste TOTAL],BDCORRECTIVAINF[[Nº CAMIÓN]:[Nº CAMIÓN]],$C30,BDCORRECTIVAINF[[Fecha entrada]:[Fecha entrada]],"&gt;=" &amp;$M$2,BDCORRECTIVAINF[[Fecha Fin]:[Fecha Fin]],"&lt;="&amp;$M$3))</f>
        <v/>
      </c>
      <c r="N30" s="210"/>
      <c r="AF30" s="467" t="str">
        <f>+IF(SUMIFS(BDCORRECTIVAINF[Amortiguador],BDCORRECTIVAINF[[Nº CAMIÓN]:[Nº CAMIÓN]],$C30,BDCORRECTIVAINF[[Fecha entrada]:[Fecha entrada]],"&gt;=" &amp;$M$2,BDCORRECTIVAINF[[Fecha Fin]:[Fecha Fin]],"&lt;="&amp;$M$3)=0,"",SUMIFS(BDCORRECTIVAINF[Amortiguador],BDCORRECTIVAINF[[Nº CAMIÓN]:[Nº CAMIÓN]],$C30,BDCORRECTIVAINF[[Fecha entrada]:[Fecha entrada]],"&gt;=" &amp;$M$2,BDCORRECTIVAINF[[Fecha Fin]:[Fecha Fin]],"&lt;="&amp;$M$3)&amp;" uds "&amp;BDCORRECTIVAINF[[#Headers],[Amortiguador]]&amp;", ")</f>
        <v/>
      </c>
      <c r="AG30" s="467" t="str">
        <f>+IF(SUMIFS(BDCORRECTIVAINF[Cables palanca],BDCORRECTIVAINF[[Nº CAMIÓN]:[Nº CAMIÓN]],$C30,BDCORRECTIVAINF[[Fecha entrada]:[Fecha entrada]],"&gt;=" &amp;$M$2,BDCORRECTIVAINF[[Fecha Fin]:[Fecha Fin]],"&lt;="&amp;$M$3)=0,"",SUMIFS(BDCORRECTIVAINF[Cables palanca],BDCORRECTIVAINF[[Nº CAMIÓN]:[Nº CAMIÓN]],$C30,BDCORRECTIVAINF[[Fecha entrada]:[Fecha entrada]],"&gt;=" &amp;$M$2,BDCORRECTIVAINF[[Fecha Fin]:[Fecha Fin]],"&lt;="&amp;$M$3)&amp;" uds "&amp;BDCORRECTIVAINF[[#Headers],[Cables palanca]]&amp;", ")</f>
        <v/>
      </c>
      <c r="AH30" s="467" t="str">
        <f>+IF(SUMIFS(BDCORRECTIVAINF[Casquillos],BDCORRECTIVAINF[[Nº CAMIÓN]:[Nº CAMIÓN]],$C30,BDCORRECTIVAINF[[Fecha entrada]:[Fecha entrada]],"&gt;=" &amp;$M$2,BDCORRECTIVAINF[[Fecha Fin]:[Fecha Fin]],"&lt;="&amp;$M$3)=0,"",SUMIFS(BDCORRECTIVAINF[Casquillos],BDCORRECTIVAINF[[Nº CAMIÓN]:[Nº CAMIÓN]],$C30,BDCORRECTIVAINF[[Fecha entrada]:[Fecha entrada]],"&gt;=" &amp;$M$2,BDCORRECTIVAINF[[Fecha Fin]:[Fecha Fin]],"&lt;="&amp;$M$3)&amp;" uds "&amp;BDCORRECTIVAINF[[#Headers],[Casquillos]]&amp;", ")</f>
        <v/>
      </c>
      <c r="AI30" s="467" t="str">
        <f>+IF(SUMIFS(BDCORRECTIVAINF[Esparragos],BDCORRECTIVAINF[[Nº CAMIÓN]:[Nº CAMIÓN]],$C30,BDCORRECTIVAINF[[Fecha entrada]:[Fecha entrada]],"&gt;=" &amp;$M$2,BDCORRECTIVAINF[[Fecha Fin]:[Fecha Fin]],"&lt;="&amp;$M$3)=0,"",SUMIFS(BDCORRECTIVAINF[Esparragos],BDCORRECTIVAINF[[Nº CAMIÓN]:[Nº CAMIÓN]],$C30,BDCORRECTIVAINF[[Fecha entrada]:[Fecha entrada]],"&gt;=" &amp;$M$2,BDCORRECTIVAINF[[Fecha Fin]:[Fecha Fin]],"&lt;="&amp;$M$3)&amp;" uds "&amp;BDCORRECTIVAINF[[#Headers],[Esparragos]]&amp;", ")</f>
        <v/>
      </c>
      <c r="AJ30" s="467" t="str">
        <f>+IF(SUMIFS(BDCORRECTIVAINF[Neceser palanca],BDCORRECTIVAINF[[Nº CAMIÓN]:[Nº CAMIÓN]],$C30,BDCORRECTIVAINF[[Fecha entrada]:[Fecha entrada]],"&gt;=" &amp;$M$2,BDCORRECTIVAINF[[Fecha Fin]:[Fecha Fin]],"&lt;="&amp;$M$3)=0,"",SUMIFS(BDCORRECTIVAINF[Neceser palanca],BDCORRECTIVAINF[[Nº CAMIÓN]:[Nº CAMIÓN]],$C30,BDCORRECTIVAINF[[Fecha entrada]:[Fecha entrada]],"&gt;=" &amp;$M$2,BDCORRECTIVAINF[[Fecha Fin]:[Fecha Fin]],"&lt;="&amp;$M$3)&amp;" uds "&amp;BDCORRECTIVAINF[[#Headers],[Neceser palanca]]&amp;", ")</f>
        <v/>
      </c>
      <c r="AK30" s="467" t="str">
        <f>+IF(SUMIFS(BDCORRECTIVAINF[Palanca],BDCORRECTIVAINF[[Nº CAMIÓN]:[Nº CAMIÓN]],$C30,BDCORRECTIVAINF[[Fecha entrada]:[Fecha entrada]],"&gt;=" &amp;$M$2,BDCORRECTIVAINF[[Fecha Fin]:[Fecha Fin]],"&lt;="&amp;$M$3)=0,"",SUMIFS(BDCORRECTIVAINF[Palanca],BDCORRECTIVAINF[[Nº CAMIÓN]:[Nº CAMIÓN]],$C30,BDCORRECTIVAINF[[Fecha entrada]:[Fecha entrada]],"&gt;=" &amp;$M$2,BDCORRECTIVAINF[[Fecha Fin]:[Fecha Fin]],"&lt;="&amp;$M$3)&amp;" uds "&amp;BDCORRECTIVAINF[[#Headers],[Palanca]]&amp;", ")</f>
        <v/>
      </c>
      <c r="AL30" s="467" t="str">
        <f>+IF(SUMIFS(BDCORRECTIVAINF[Travesaño],BDCORRECTIVAINF[[Nº CAMIÓN]:[Nº CAMIÓN]],$C30,BDCORRECTIVAINF[[Fecha entrada]:[Fecha entrada]],"&gt;=" &amp;$M$2,BDCORRECTIVAINF[[Fecha Fin]:[Fecha Fin]],"&lt;="&amp;$M$3)=0,"",SUMIFS(BDCORRECTIVAINF[Travesaño],BDCORRECTIVAINF[[Nº CAMIÓN]:[Nº CAMIÓN]],$C30,BDCORRECTIVAINF[[Fecha entrada]:[Fecha entrada]],"&gt;=" &amp;$M$2,BDCORRECTIVAINF[[Fecha Fin]:[Fecha Fin]],"&lt;="&amp;$M$3)&amp;" uds "&amp;BDCORRECTIVAINF[[#Headers],[Travesaño]]&amp;", ")</f>
        <v/>
      </c>
      <c r="AM30" s="467" t="str">
        <f>+IF(SUMIFS(BDCORRECTIVAINF[BALLESTA ENTERA D],BDCORRECTIVAINF[[Nº CAMIÓN]:[Nº CAMIÓN]],$C30,BDCORRECTIVAINF[[Fecha entrada]:[Fecha entrada]],"&gt;=" &amp;$M$2,BDCORRECTIVAINF[[Fecha Fin]:[Fecha Fin]],"&lt;="&amp;$M$3)=0,"",SUMIFS(BDCORRECTIVAINF[BALLESTA ENTERA D],BDCORRECTIVAINF[[Nº CAMIÓN]:[Nº CAMIÓN]],$C30,BDCORRECTIVAINF[[Fecha entrada]:[Fecha entrada]],"&gt;=" &amp;$M$2,BDCORRECTIVAINF[[Fecha Fin]:[Fecha Fin]],"&lt;="&amp;$M$3)&amp;" uds "&amp;BDCORRECTIVAINF[[#Headers],[BALLESTA ENTERA D]]&amp;", ")</f>
        <v/>
      </c>
      <c r="AN30" s="467" t="str">
        <f>+IF(SUMIFS(BDCORRECTIVAINF[HOJA MAESTRA D],BDCORRECTIVAINF[[Nº CAMIÓN]:[Nº CAMIÓN]],$C30,BDCORRECTIVAINF[[Fecha entrada]:[Fecha entrada]],"&gt;=" &amp;$M$2,BDCORRECTIVAINF[[Fecha Fin]:[Fecha Fin]],"&lt;="&amp;$M$3)=0,"",SUMIFS(BDCORRECTIVAINF[HOJA MAESTRA D],BDCORRECTIVAINF[[Nº CAMIÓN]:[Nº CAMIÓN]],$C30,BDCORRECTIVAINF[[Fecha entrada]:[Fecha entrada]],"&gt;=" &amp;$M$2,BDCORRECTIVAINF[[Fecha Fin]:[Fecha Fin]],"&lt;="&amp;$M$3)&amp;" uds "&amp;BDCORRECTIVAINF[[#Headers],[HOJA MAESTRA D]]&amp;", ")</f>
        <v/>
      </c>
      <c r="AO30" s="467" t="str">
        <f>+IF(SUMIFS(BDCORRECTIVAINF[1ª HOJA D],BDCORRECTIVAINF[[Nº CAMIÓN]:[Nº CAMIÓN]],$C30,BDCORRECTIVAINF[[Fecha entrada]:[Fecha entrada]],"&gt;=" &amp;$M$2,BDCORRECTIVAINF[[Fecha Fin]:[Fecha Fin]],"&lt;="&amp;$M$3)=0,"",SUMIFS(BDCORRECTIVAINF[1ª HOJA D],BDCORRECTIVAINF[[Nº CAMIÓN]:[Nº CAMIÓN]],$C30,BDCORRECTIVAINF[[Fecha entrada]:[Fecha entrada]],"&gt;=" &amp;$M$2,BDCORRECTIVAINF[[Fecha Fin]:[Fecha Fin]],"&lt;="&amp;$M$3)&amp;" uds "&amp;BDCORRECTIVAINF[[#Headers],[1ª HOJA D]]&amp;", ")</f>
        <v/>
      </c>
      <c r="AP30" s="467" t="str">
        <f>+IF(SUMIFS(BDCORRECTIVAINF[2ª HOJAS D],BDCORRECTIVAINF[[Nº CAMIÓN]:[Nº CAMIÓN]],$C30,BDCORRECTIVAINF[[Fecha entrada]:[Fecha entrada]],"&gt;=" &amp;$M$2,BDCORRECTIVAINF[[Fecha Fin]:[Fecha Fin]],"&lt;="&amp;$M$3)=0,"",SUMIFS(BDCORRECTIVAINF[2ª HOJAS D],BDCORRECTIVAINF[[Nº CAMIÓN]:[Nº CAMIÓN]],$C30,BDCORRECTIVAINF[[Fecha entrada]:[Fecha entrada]],"&gt;=" &amp;$M$2,BDCORRECTIVAINF[[Fecha Fin]:[Fecha Fin]],"&lt;="&amp;$M$3)&amp;" uds "&amp;BDCORRECTIVAINF[[#Headers],[2ª HOJAS D]]&amp;", ")</f>
        <v/>
      </c>
      <c r="AQ30" s="467" t="str">
        <f>+IF(SUMIFS(BDCORRECTIVAINF[3ª HOJAS D],BDCORRECTIVAINF[[Nº CAMIÓN]:[Nº CAMIÓN]],$C30,BDCORRECTIVAINF[[Fecha entrada]:[Fecha entrada]],"&gt;=" &amp;$M$2,BDCORRECTIVAINF[[Fecha Fin]:[Fecha Fin]],"&lt;="&amp;$M$3)=0,"",SUMIFS(BDCORRECTIVAINF[3ª HOJAS D],BDCORRECTIVAINF[[Nº CAMIÓN]:[Nº CAMIÓN]],$C30,BDCORRECTIVAINF[[Fecha entrada]:[Fecha entrada]],"&gt;=" &amp;$M$2,BDCORRECTIVAINF[[Fecha Fin]:[Fecha Fin]],"&lt;="&amp;$M$3)&amp;" uds "&amp;BDCORRECTIVAINF[[#Headers],[3ª HOJAS D]]&amp;", ")</f>
        <v/>
      </c>
      <c r="AR30" s="467" t="str">
        <f>+IF(SUMIFS(BDCORRECTIVAINF[4ª HOJAS D],BDCORRECTIVAINF[[Nº CAMIÓN]:[Nº CAMIÓN]],$C30,BDCORRECTIVAINF[[Fecha entrada]:[Fecha entrada]],"&gt;=" &amp;$M$2,BDCORRECTIVAINF[[Fecha Fin]:[Fecha Fin]],"&lt;="&amp;$M$3)=0,"",SUMIFS(BDCORRECTIVAINF[4ª HOJAS D],BDCORRECTIVAINF[[Nº CAMIÓN]:[Nº CAMIÓN]],$C30,BDCORRECTIVAINF[[Fecha entrada]:[Fecha entrada]],"&gt;=" &amp;$M$2,BDCORRECTIVAINF[[Fecha Fin]:[Fecha Fin]],"&lt;="&amp;$M$3)&amp;" uds "&amp;BDCORRECTIVAINF[[#Headers],[4ª HOJAS D]]&amp;", ")</f>
        <v/>
      </c>
      <c r="AS30" s="467" t="str">
        <f>+IF(SUMIFS(BDCORRECTIVAINF[5ª HOJAS D],BDCORRECTIVAINF[[Nº CAMIÓN]:[Nº CAMIÓN]],$C30,BDCORRECTIVAINF[[Fecha entrada]:[Fecha entrada]],"&gt;=" &amp;$M$2,BDCORRECTIVAINF[[Fecha Fin]:[Fecha Fin]],"&lt;="&amp;$M$3)=0,"",SUMIFS(BDCORRECTIVAINF[5ª HOJAS D],BDCORRECTIVAINF[[Nº CAMIÓN]:[Nº CAMIÓN]],$C30,BDCORRECTIVAINF[[Fecha entrada]:[Fecha entrada]],"&gt;=" &amp;$M$2,BDCORRECTIVAINF[[Fecha Fin]:[Fecha Fin]],"&lt;="&amp;$M$3)&amp;" uds "&amp;BDCORRECTIVAINF[[#Headers],[5ª HOJAS D]]&amp;", ")</f>
        <v/>
      </c>
      <c r="AT30" s="467" t="str">
        <f>+IF(SUMIFS(BDCORRECTIVAINF[BRIDA D],BDCORRECTIVAINF[[Nº CAMIÓN]:[Nº CAMIÓN]],$C30,BDCORRECTIVAINF[[Fecha entrada]:[Fecha entrada]],"&gt;=" &amp;$M$2,BDCORRECTIVAINF[[Fecha Fin]:[Fecha Fin]],"&lt;="&amp;$M$3)=0,"",SUMIFS(BDCORRECTIVAINF[BRIDA D],BDCORRECTIVAINF[[Nº CAMIÓN]:[Nº CAMIÓN]],$C30,BDCORRECTIVAINF[[Fecha entrada]:[Fecha entrada]],"&gt;=" &amp;$M$2,BDCORRECTIVAINF[[Fecha Fin]:[Fecha Fin]],"&lt;="&amp;$M$3)&amp;" uds "&amp;BDCORRECTIVAINF[[#Headers],[BRIDA D]]&amp;", ")</f>
        <v/>
      </c>
      <c r="AU30" s="467" t="str">
        <f>+IF(SUMIFS(BDCORRECTIVAINF[BULÓN D],BDCORRECTIVAINF[[Nº CAMIÓN]:[Nº CAMIÓN]],$C30,BDCORRECTIVAINF[[Fecha entrada]:[Fecha entrada]],"&gt;=" &amp;$M$2,BDCORRECTIVAINF[[Fecha Fin]:[Fecha Fin]],"&lt;="&amp;$M$3)=0,"",SUMIFS(BDCORRECTIVAINF[BULÓN D],BDCORRECTIVAINF[[Nº CAMIÓN]:[Nº CAMIÓN]],$C30,BDCORRECTIVAINF[[Fecha entrada]:[Fecha entrada]],"&gt;=" &amp;$M$2,BDCORRECTIVAINF[[Fecha Fin]:[Fecha Fin]],"&lt;="&amp;$M$3)&amp;" uds "&amp;BDCORRECTIVAINF[[#Headers],[BULÓN D]]&amp;", ")</f>
        <v/>
      </c>
      <c r="AV30" s="467" t="str">
        <f>+IF(SUMIFS(BDCORRECTIVAINF[GEMELA D],BDCORRECTIVAINF[[Nº CAMIÓN]:[Nº CAMIÓN]],$C30,BDCORRECTIVAINF[[Fecha entrada]:[Fecha entrada]],"&gt;=" &amp;$M$2,BDCORRECTIVAINF[[Fecha Fin]:[Fecha Fin]],"&lt;="&amp;$M$3)=0,"",SUMIFS(BDCORRECTIVAINF[GEMELA D],BDCORRECTIVAINF[[Nº CAMIÓN]:[Nº CAMIÓN]],$C30,BDCORRECTIVAINF[[Fecha entrada]:[Fecha entrada]],"&gt;=" &amp;$M$2,BDCORRECTIVAINF[[Fecha Fin]:[Fecha Fin]],"&lt;="&amp;$M$3)&amp;" uds "&amp;BDCORRECTIVAINF[[#Headers],[GEMELA D]]&amp;", ")</f>
        <v/>
      </c>
      <c r="AW30" s="467" t="str">
        <f>+IF(SUMIFS(BDCORRECTIVAINF[BALLESTA ENTERA T],BDCORRECTIVAINF[[Nº CAMIÓN]:[Nº CAMIÓN]],$C30,BDCORRECTIVAINF[[Fecha entrada]:[Fecha entrada]],"&gt;=" &amp;$M$2,BDCORRECTIVAINF[[Fecha Fin]:[Fecha Fin]],"&lt;="&amp;$M$3)=0,"",SUMIFS(BDCORRECTIVAINF[BALLESTA ENTERA T],BDCORRECTIVAINF[[Nº CAMIÓN]:[Nº CAMIÓN]],$C30,BDCORRECTIVAINF[[Fecha entrada]:[Fecha entrada]],"&gt;=" &amp;$M$2,BDCORRECTIVAINF[[Fecha Fin]:[Fecha Fin]],"&lt;="&amp;$M$3)&amp;" uds "&amp;BDCORRECTIVAINF[[#Headers],[BALLESTA ENTERA T]]&amp;", ")</f>
        <v/>
      </c>
      <c r="AX30" s="467" t="str">
        <f>+IF(SUMIFS(BDCORRECTIVAINF[HOJA MAESTRA T],BDCORRECTIVAINF[[Nº CAMIÓN]:[Nº CAMIÓN]],$C30,BDCORRECTIVAINF[[Fecha entrada]:[Fecha entrada]],"&gt;=" &amp;$M$2,BDCORRECTIVAINF[[Fecha Fin]:[Fecha Fin]],"&lt;="&amp;$M$3)=0,"",SUMIFS(BDCORRECTIVAINF[HOJA MAESTRA T],BDCORRECTIVAINF[[Nº CAMIÓN]:[Nº CAMIÓN]],$C30,BDCORRECTIVAINF[[Fecha entrada]:[Fecha entrada]],"&gt;=" &amp;$M$2,BDCORRECTIVAINF[[Fecha Fin]:[Fecha Fin]],"&lt;="&amp;$M$3)&amp;" uds "&amp;BDCORRECTIVAINF[[#Headers],[HOJA MAESTRA T]]&amp;", ")</f>
        <v/>
      </c>
      <c r="AY30" s="467" t="str">
        <f>+IF(SUMIFS(BDCORRECTIVAINF[1ª HOJA T],BDCORRECTIVAINF[[Nº CAMIÓN]:[Nº CAMIÓN]],$C30,BDCORRECTIVAINF[[Fecha entrada]:[Fecha entrada]],"&gt;=" &amp;$M$2,BDCORRECTIVAINF[[Fecha Fin]:[Fecha Fin]],"&lt;="&amp;$M$3)=0,"",SUMIFS(BDCORRECTIVAINF[1ª HOJA T],BDCORRECTIVAINF[[Nº CAMIÓN]:[Nº CAMIÓN]],$C30,BDCORRECTIVAINF[[Fecha entrada]:[Fecha entrada]],"&gt;=" &amp;$M$2,BDCORRECTIVAINF[[Fecha Fin]:[Fecha Fin]],"&lt;="&amp;$M$3)&amp;" uds "&amp;BDCORRECTIVAINF[[#Headers],[1ª HOJA T]]&amp;", ")</f>
        <v/>
      </c>
      <c r="AZ30" s="467" t="str">
        <f>+IF(SUMIFS(BDCORRECTIVAINF[2ª HOJAS T],BDCORRECTIVAINF[[Nº CAMIÓN]:[Nº CAMIÓN]],$C30,BDCORRECTIVAINF[[Fecha entrada]:[Fecha entrada]],"&gt;=" &amp;$M$2,BDCORRECTIVAINF[[Fecha Fin]:[Fecha Fin]],"&lt;="&amp;$M$3)=0,"",SUMIFS(BDCORRECTIVAINF[2ª HOJAS T],BDCORRECTIVAINF[[Nº CAMIÓN]:[Nº CAMIÓN]],$C30,BDCORRECTIVAINF[[Fecha entrada]:[Fecha entrada]],"&gt;=" &amp;$M$2,BDCORRECTIVAINF[[Fecha Fin]:[Fecha Fin]],"&lt;="&amp;$M$3)&amp;" uds "&amp;BDCORRECTIVAINF[[#Headers],[2ª HOJAS T]]&amp;", ")</f>
        <v/>
      </c>
      <c r="BA30" s="467" t="str">
        <f>+IF(SUMIFS(BDCORRECTIVAINF[3ª HOJAS T],BDCORRECTIVAINF[[Nº CAMIÓN]:[Nº CAMIÓN]],$C30,BDCORRECTIVAINF[[Fecha entrada]:[Fecha entrada]],"&gt;=" &amp;$M$2,BDCORRECTIVAINF[[Fecha Fin]:[Fecha Fin]],"&lt;="&amp;$M$3)=0,"",SUMIFS(BDCORRECTIVAINF[3ª HOJAS T],BDCORRECTIVAINF[[Nº CAMIÓN]:[Nº CAMIÓN]],$C30,BDCORRECTIVAINF[[Fecha entrada]:[Fecha entrada]],"&gt;=" &amp;$M$2,BDCORRECTIVAINF[[Fecha Fin]:[Fecha Fin]],"&lt;="&amp;$M$3)&amp;" uds "&amp;BDCORRECTIVAINF[[#Headers],[3ª HOJAS T]]&amp;", ")</f>
        <v/>
      </c>
      <c r="BB30" s="467" t="str">
        <f>+IF(SUMIFS(BDCORRECTIVAINF[4ª HOJAS T],BDCORRECTIVAINF[[Nº CAMIÓN]:[Nº CAMIÓN]],$C30,BDCORRECTIVAINF[[Fecha entrada]:[Fecha entrada]],"&gt;=" &amp;$M$2,BDCORRECTIVAINF[[Fecha Fin]:[Fecha Fin]],"&lt;="&amp;$M$3)=0,"",SUMIFS(BDCORRECTIVAINF[4ª HOJAS T],BDCORRECTIVAINF[[Nº CAMIÓN]:[Nº CAMIÓN]],$C30,BDCORRECTIVAINF[[Fecha entrada]:[Fecha entrada]],"&gt;=" &amp;$M$2,BDCORRECTIVAINF[[Fecha Fin]:[Fecha Fin]],"&lt;="&amp;$M$3)&amp;" uds "&amp;BDCORRECTIVAINF[[#Headers],[4ª HOJAS T]]&amp;", ")</f>
        <v/>
      </c>
      <c r="BC30" s="467" t="str">
        <f>+IF(SUMIFS(BDCORRECTIVAINF[5ª HOJAS T],BDCORRECTIVAINF[[Nº CAMIÓN]:[Nº CAMIÓN]],$C30,BDCORRECTIVAINF[[Fecha entrada]:[Fecha entrada]],"&gt;=" &amp;$M$2,BDCORRECTIVAINF[[Fecha Fin]:[Fecha Fin]],"&lt;="&amp;$M$3)=0,"",SUMIFS(BDCORRECTIVAINF[5ª HOJAS T],BDCORRECTIVAINF[[Nº CAMIÓN]:[Nº CAMIÓN]],$C30,BDCORRECTIVAINF[[Fecha entrada]:[Fecha entrada]],"&gt;=" &amp;$M$2,BDCORRECTIVAINF[[Fecha Fin]:[Fecha Fin]],"&lt;="&amp;$M$3)&amp;" uds "&amp;BDCORRECTIVAINF[[#Headers],[5ª HOJAS T]]&amp;", ")</f>
        <v/>
      </c>
      <c r="BD30" s="467" t="str">
        <f>+IF(SUMIFS(BDCORRECTIVAINF[BRIDA T],BDCORRECTIVAINF[[Nº CAMIÓN]:[Nº CAMIÓN]],$C30,BDCORRECTIVAINF[[Fecha entrada]:[Fecha entrada]],"&gt;=" &amp;$M$2,BDCORRECTIVAINF[[Fecha Fin]:[Fecha Fin]],"&lt;="&amp;$M$3)=0,"",SUMIFS(BDCORRECTIVAINF[BRIDA T],BDCORRECTIVAINF[[Nº CAMIÓN]:[Nº CAMIÓN]],$C30,BDCORRECTIVAINF[[Fecha entrada]:[Fecha entrada]],"&gt;=" &amp;$M$2,BDCORRECTIVAINF[[Fecha Fin]:[Fecha Fin]],"&lt;="&amp;$M$3)&amp;" uds "&amp;BDCORRECTIVAINF[[#Headers],[BRIDA T]]&amp;", ")</f>
        <v/>
      </c>
      <c r="BE30" s="467" t="str">
        <f>+IF(SUMIFS(BDCORRECTIVAINF[BULÓN T],BDCORRECTIVAINF[[Nº CAMIÓN]:[Nº CAMIÓN]],$C30,BDCORRECTIVAINF[[Fecha entrada]:[Fecha entrada]],"&gt;=" &amp;$M$2,BDCORRECTIVAINF[[Fecha Fin]:[Fecha Fin]],"&lt;="&amp;$M$3)=0,"",SUMIFS(BDCORRECTIVAINF[BULÓN T],BDCORRECTIVAINF[[Nº CAMIÓN]:[Nº CAMIÓN]],$C30,BDCORRECTIVAINF[[Fecha entrada]:[Fecha entrada]],"&gt;=" &amp;$M$2,BDCORRECTIVAINF[[Fecha Fin]:[Fecha Fin]],"&lt;="&amp;$M$3)&amp;" uds "&amp;BDCORRECTIVAINF[[#Headers],[BULÓN T]]&amp;", ")</f>
        <v/>
      </c>
      <c r="BF30" s="467" t="str">
        <f>+IF(SUMIFS(BDCORRECTIVAINF[GEMELA T],BDCORRECTIVAINF[[Nº CAMIÓN]:[Nº CAMIÓN]],$C30,BDCORRECTIVAINF[[Fecha entrada]:[Fecha entrada]],"&gt;=" &amp;$M$2,BDCORRECTIVAINF[[Fecha Fin]:[Fecha Fin]],"&lt;="&amp;$M$3)=0,"",SUMIFS(BDCORRECTIVAINF[GEMELA T],BDCORRECTIVAINF[[Nº CAMIÓN]:[Nº CAMIÓN]],$C30,BDCORRECTIVAINF[[Fecha entrada]:[Fecha entrada]],"&gt;=" &amp;$M$2,BDCORRECTIVAINF[[Fecha Fin]:[Fecha Fin]],"&lt;="&amp;$M$3)&amp;" uds "&amp;BDCORRECTIVAINF[[#Headers],[GEMELA T]]&amp;", ")</f>
        <v/>
      </c>
      <c r="BG30" s="467" t="str">
        <f>+IF(SUMIFS(BDCORRECTIVAINF[CÁMARA 12R20],BDCORRECTIVAINF[[Nº CAMIÓN]:[Nº CAMIÓN]],$C30,BDCORRECTIVAINF[[Fecha entrada]:[Fecha entrada]],"&gt;=" &amp;$M$2,BDCORRECTIVAINF[[Fecha Fin]:[Fecha Fin]],"&lt;="&amp;$M$3)=0,"",SUMIFS(BDCORRECTIVAINF[CÁMARA 12R20],BDCORRECTIVAINF[[Nº CAMIÓN]:[Nº CAMIÓN]],$C30,BDCORRECTIVAINF[[Fecha entrada]:[Fecha entrada]],"&gt;=" &amp;$M$2,BDCORRECTIVAINF[[Fecha Fin]:[Fecha Fin]],"&lt;="&amp;$M$3)&amp;" uds "&amp;BDCORRECTIVAINF[[#Headers],[CÁMARA 12R20]]&amp;", ")</f>
        <v/>
      </c>
      <c r="BH30" s="467" t="str">
        <f>+IF(SUMIFS(BDCORRECTIVAINF[CÁMARA 12R24],BDCORRECTIVAINF[[Nº CAMIÓN]:[Nº CAMIÓN]],$C30,BDCORRECTIVAINF[[Fecha entrada]:[Fecha entrada]],"&gt;=" &amp;$M$2,BDCORRECTIVAINF[[Fecha Fin]:[Fecha Fin]],"&lt;="&amp;$M$3)=0,"",SUMIFS(BDCORRECTIVAINF[CÁMARA 12R24],BDCORRECTIVAINF[[Nº CAMIÓN]:[Nº CAMIÓN]],$C30,BDCORRECTIVAINF[[Fecha entrada]:[Fecha entrada]],"&gt;=" &amp;$M$2,BDCORRECTIVAINF[[Fecha Fin]:[Fecha Fin]],"&lt;="&amp;$M$3)&amp;" uds "&amp;BDCORRECTIVAINF[[#Headers],[CÁMARA 12R24]]&amp;", ")</f>
        <v/>
      </c>
      <c r="BI30" s="467" t="str">
        <f>+IF(SUMIFS(BDCORRECTIVAINF[NEUMÁTICO 12R20],BDCORRECTIVAINF[[Nº CAMIÓN]:[Nº CAMIÓN]],$C30,BDCORRECTIVAINF[[Fecha entrada]:[Fecha entrada]],"&gt;=" &amp;$M$2,BDCORRECTIVAINF[[Fecha Fin]:[Fecha Fin]],"&lt;="&amp;$M$3)=0,"",SUMIFS(BDCORRECTIVAINF[NEUMÁTICO 12R20],BDCORRECTIVAINF[[Nº CAMIÓN]:[Nº CAMIÓN]],$C30,BDCORRECTIVAINF[[Fecha entrada]:[Fecha entrada]],"&gt;=" &amp;$M$2,BDCORRECTIVAINF[[Fecha Fin]:[Fecha Fin]],"&lt;="&amp;$M$3)&amp;" uds "&amp;BDCORRECTIVAINF[[#Headers],[NEUMÁTICO 12R20]]&amp;", ")</f>
        <v/>
      </c>
      <c r="BJ30" s="467" t="str">
        <f>+IF(SUMIFS(BDCORRECTIVAINF[NEUMÁTICO 13/80 R22,5],BDCORRECTIVAINF[[Nº CAMIÓN]:[Nº CAMIÓN]],$C30,BDCORRECTIVAINF[[Fecha entrada]:[Fecha entrada]],"&gt;=" &amp;$M$2,BDCORRECTIVAINF[[Fecha Fin]:[Fecha Fin]],"&lt;="&amp;$M$3)=0,"",SUMIFS(BDCORRECTIVAINF[NEUMÁTICO 13/80 R22,5],BDCORRECTIVAINF[[Nº CAMIÓN]:[Nº CAMIÓN]],$C30,BDCORRECTIVAINF[[Fecha entrada]:[Fecha entrada]],"&gt;=" &amp;$M$2,BDCORRECTIVAINF[[Fecha Fin]:[Fecha Fin]],"&lt;="&amp;$M$3)&amp;" uds "&amp;BDCORRECTIVAINF[[#Headers],[NEUMÁTICO 13/80 R22,5]]&amp;", ")</f>
        <v/>
      </c>
      <c r="BK30" s="467" t="str">
        <f>+IF(SUMIFS(BDCORRECTIVAINF[[NEUMÁTICO 12R24 ]],BDCORRECTIVAINF[[Nº CAMIÓN]:[Nº CAMIÓN]],$C30,BDCORRECTIVAINF[[Fecha entrada]:[Fecha entrada]],"&gt;=" &amp;$M$2,BDCORRECTIVAINF[[Fecha Fin]:[Fecha Fin]],"&lt;="&amp;$M$3)=0,"",SUMIFS(BDCORRECTIVAINF[[NEUMÁTICO 12R24 ]],BDCORRECTIVAINF[[Nº CAMIÓN]:[Nº CAMIÓN]],$C30,BDCORRECTIVAINF[[Fecha entrada]:[Fecha entrada]],"&gt;=" &amp;$M$2,BDCORRECTIVAINF[[Fecha Fin]:[Fecha Fin]],"&lt;="&amp;$M$3)&amp;" uds "&amp;BDCORRECTIVAINF[[#Headers],[NEUMÁTICO 12R24 ]]&amp;", ")</f>
        <v/>
      </c>
      <c r="BL30" s="467" t="str">
        <f>+IF(SUMIFS(BDCORRECTIVAINF[NEUMÁTICO 295/80 R22,5],BDCORRECTIVAINF[[Nº CAMIÓN]:[Nº CAMIÓN]],$C30,BDCORRECTIVAINF[[Fecha entrada]:[Fecha entrada]],"&gt;=" &amp;$M$2,BDCORRECTIVAINF[[Fecha Fin]:[Fecha Fin]],"&lt;="&amp;$M$3)=0,"",SUMIFS(BDCORRECTIVAINF[NEUMÁTICO 295/80 R22,5],BDCORRECTIVAINF[[Nº CAMIÓN]:[Nº CAMIÓN]],$C30,BDCORRECTIVAINF[[Fecha entrada]:[Fecha entrada]],"&gt;=" &amp;$M$2,BDCORRECTIVAINF[[Fecha Fin]:[Fecha Fin]],"&lt;="&amp;$M$3)&amp;" uds "&amp;BDCORRECTIVAINF[[#Headers],[NEUMÁTICO 295/80 R22,5]]&amp;", ")</f>
        <v/>
      </c>
      <c r="BM30" s="467" t="str">
        <f>+IF(SUMIFS(BDCORRECTIVAINF[NEUMÁTICO 315/80R22.5],BDCORRECTIVAINF[[Nº CAMIÓN]:[Nº CAMIÓN]],$C30,BDCORRECTIVAINF[[Fecha entrada]:[Fecha entrada]],"&gt;=" &amp;$M$2,BDCORRECTIVAINF[[Fecha Fin]:[Fecha Fin]],"&lt;="&amp;$M$3)=0,"",SUMIFS(BDCORRECTIVAINF[NEUMÁTICO 315/80R22.5],BDCORRECTIVAINF[[Nº CAMIÓN]:[Nº CAMIÓN]],$C30,BDCORRECTIVAINF[[Fecha entrada]:[Fecha entrada]],"&gt;=" &amp;$M$2,BDCORRECTIVAINF[[Fecha Fin]:[Fecha Fin]],"&lt;="&amp;$M$3)&amp;" uds "&amp;BDCORRECTIVAINF[[#Headers],[NEUMÁTICO 315/80R22.5]]&amp;", ")</f>
        <v/>
      </c>
      <c r="BN30" s="467" t="str">
        <f>+IF(SUMIFS(BDCORRECTIVAINF[NEUMÁTICO 7.5R16 CON CAMARA  ],BDCORRECTIVAINF[[Nº CAMIÓN]:[Nº CAMIÓN]],$C30,BDCORRECTIVAINF[[Fecha entrada]:[Fecha entrada]],"&gt;=" &amp;$M$2,BDCORRECTIVAINF[[Fecha Fin]:[Fecha Fin]],"&lt;="&amp;$M$3)=0,"",SUMIFS(BDCORRECTIVAINF[NEUMÁTICO 7.5R16 CON CAMARA  ],BDCORRECTIVAINF[[Nº CAMIÓN]:[Nº CAMIÓN]],$C30,BDCORRECTIVAINF[[Fecha entrada]:[Fecha entrada]],"&gt;=" &amp;$M$2,BDCORRECTIVAINF[[Fecha Fin]:[Fecha Fin]],"&lt;="&amp;$M$3)&amp;" uds "&amp;BDCORRECTIVAINF[[#Headers],[NEUMÁTICO 7.5R16 CON CAMARA  ]]&amp;", ")</f>
        <v/>
      </c>
      <c r="BO30" s="467" t="str">
        <f>+IF(SUMIFS(BDCORRECTIVAINF[Parche],BDCORRECTIVAINF[[Nº CAMIÓN]:[Nº CAMIÓN]],$C30,BDCORRECTIVAINF[[Fecha entrada]:[Fecha entrada]],"&gt;=" &amp;$M$2,BDCORRECTIVAINF[[Fecha Fin]:[Fecha Fin]],"&lt;="&amp;$M$3)=0,"",SUMIFS(BDCORRECTIVAINF[Parche],BDCORRECTIVAINF[[Nº CAMIÓN]:[Nº CAMIÓN]],$C30,BDCORRECTIVAINF[[Fecha entrada]:[Fecha entrada]],"&gt;=" &amp;$M$2,BDCORRECTIVAINF[[Fecha Fin]:[Fecha Fin]],"&lt;="&amp;$M$3)&amp;" uds "&amp;BDCORRECTIVAINF[[#Headers],[Parche]]&amp;", ")</f>
        <v/>
      </c>
      <c r="BP30" s="467" t="str">
        <f>+IF(SUMIFS(BDCORRECTIVAINF[Pasta],BDCORRECTIVAINF[[Nº CAMIÓN]:[Nº CAMIÓN]],$C30,BDCORRECTIVAINF[[Fecha entrada]:[Fecha entrada]],"&gt;=" &amp;$M$2,BDCORRECTIVAINF[[Fecha Fin]:[Fecha Fin]],"&lt;="&amp;$M$3)=0,"",SUMIFS(BDCORRECTIVAINF[Pasta],BDCORRECTIVAINF[[Nº CAMIÓN]:[Nº CAMIÓN]],$C30,BDCORRECTIVAINF[[Fecha entrada]:[Fecha entrada]],"&gt;=" &amp;$M$2,BDCORRECTIVAINF[[Fecha Fin]:[Fecha Fin]],"&lt;="&amp;$M$3)&amp;" uds "&amp;BDCORRECTIVAINF[[#Headers],[Pasta]]&amp;", ")</f>
        <v/>
      </c>
      <c r="BQ30" s="467" t="str">
        <f>+IF(SUMIFS(BDCORRECTIVAINF[BATERIA 12V 100AH],BDCORRECTIVAINF[[Nº CAMIÓN]:[Nº CAMIÓN]],$C30,BDCORRECTIVAINF[[Fecha entrada]:[Fecha entrada]],"&gt;=" &amp;$M$2,BDCORRECTIVAINF[[Fecha Fin]:[Fecha Fin]],"&lt;="&amp;$M$3)=0,"",SUMIFS(BDCORRECTIVAINF[BATERIA 12V 100AH],BDCORRECTIVAINF[[Nº CAMIÓN]:[Nº CAMIÓN]],$C30,BDCORRECTIVAINF[[Fecha entrada]:[Fecha entrada]],"&gt;=" &amp;$M$2,BDCORRECTIVAINF[[Fecha Fin]:[Fecha Fin]],"&lt;="&amp;$M$3)&amp;" uds "&amp;BDCORRECTIVAINF[[#Headers],[BATERIA 12V 100AH]]&amp;", ")</f>
        <v/>
      </c>
      <c r="BR30" s="467" t="str">
        <f>+IF(SUMIFS(BDCORRECTIVAINF[BATERIA 12V 120AH],BDCORRECTIVAINF[[Nº CAMIÓN]:[Nº CAMIÓN]],$C30,BDCORRECTIVAINF[[Fecha entrada]:[Fecha entrada]],"&gt;=" &amp;$M$2,BDCORRECTIVAINF[[Fecha Fin]:[Fecha Fin]],"&lt;="&amp;$M$3)=0,"",SUMIFS(BDCORRECTIVAINF[BATERIA 12V 120AH],BDCORRECTIVAINF[[Nº CAMIÓN]:[Nº CAMIÓN]],$C30,BDCORRECTIVAINF[[Fecha entrada]:[Fecha entrada]],"&gt;=" &amp;$M$2,BDCORRECTIVAINF[[Fecha Fin]:[Fecha Fin]],"&lt;="&amp;$M$3)&amp;" uds "&amp;BDCORRECTIVAINF[[#Headers],[BATERIA 12V 120AH]]&amp;", ")</f>
        <v/>
      </c>
      <c r="BS30" s="467" t="str">
        <f>+IF(SUMIFS(BDCORRECTIVAINF[[BATERIA 12V 70AH ]],BDCORRECTIVAINF[[Nº CAMIÓN]:[Nº CAMIÓN]],$C30,BDCORRECTIVAINF[[Fecha entrada]:[Fecha entrada]],"&gt;=" &amp;$M$2,BDCORRECTIVAINF[[Fecha Fin]:[Fecha Fin]],"&lt;="&amp;$M$3)=0,"",SUMIFS(BDCORRECTIVAINF[[BATERIA 12V 70AH ]],BDCORRECTIVAINF[[Nº CAMIÓN]:[Nº CAMIÓN]],$C30,BDCORRECTIVAINF[[Fecha entrada]:[Fecha entrada]],"&gt;=" &amp;$M$2,BDCORRECTIVAINF[[Fecha Fin]:[Fecha Fin]],"&lt;="&amp;$M$3)&amp;" uds "&amp;BDCORRECTIVAINF[[#Headers],[BATERIA 12V 70AH ]]&amp;", ")</f>
        <v/>
      </c>
      <c r="BT30" s="467" t="str">
        <f>+IF(SUMIFS(BDCORRECTIVAINF[[BATERIA 12V 77AH ]],BDCORRECTIVAINF[[Nº CAMIÓN]:[Nº CAMIÓN]],$C30,BDCORRECTIVAINF[[Fecha entrada]:[Fecha entrada]],"&gt;=" &amp;$M$2,BDCORRECTIVAINF[[Fecha Fin]:[Fecha Fin]],"&lt;="&amp;$M$3)=0,"",SUMIFS(BDCORRECTIVAINF[[BATERIA 12V 77AH ]],BDCORRECTIVAINF[[Nº CAMIÓN]:[Nº CAMIÓN]],$C30,BDCORRECTIVAINF[[Fecha entrada]:[Fecha entrada]],"&gt;=" &amp;$M$2,BDCORRECTIVAINF[[Fecha Fin]:[Fecha Fin]],"&lt;="&amp;$M$3)&amp;" uds "&amp;BDCORRECTIVAINF[[#Headers],[BATERIA 12V 77AH ]]&amp;", ")</f>
        <v/>
      </c>
      <c r="BU30" s="467" t="str">
        <f>+IF(SUMIFS(BDCORRECTIVAINF[Manguera amarilla 60D],BDCORRECTIVAINF[[Nº CAMIÓN]:[Nº CAMIÓN]],$C30,BDCORRECTIVAINF[[Fecha entrada]:[Fecha entrada]],"&gt;=" &amp;$M$2,BDCORRECTIVAINF[[Fecha Fin]:[Fecha Fin]],"&lt;="&amp;$M$3)=0,"",SUMIFS(BDCORRECTIVAINF[Manguera amarilla 60D],BDCORRECTIVAINF[[Nº CAMIÓN]:[Nº CAMIÓN]],$C30,BDCORRECTIVAINF[[Fecha entrada]:[Fecha entrada]],"&gt;=" &amp;$M$2,BDCORRECTIVAINF[[Fecha Fin]:[Fecha Fin]],"&lt;="&amp;$M$3)&amp;" m "&amp;BDCORRECTIVAINF[[#Headers],[Manguera amarilla 60D]]&amp;", ")</f>
        <v/>
      </c>
      <c r="BV30" s="467" t="str">
        <f>+IF(SUMIFS(BDCORRECTIVAINF[Manguera amarilla 80D],BDCORRECTIVAINF[[Nº CAMIÓN]:[Nº CAMIÓN]],$C30,BDCORRECTIVAINF[[Fecha entrada]:[Fecha entrada]],"&gt;=" &amp;$M$2,BDCORRECTIVAINF[[Fecha Fin]:[Fecha Fin]],"&lt;="&amp;$M$3)=0,"",SUMIFS(BDCORRECTIVAINF[Manguera amarilla 80D],BDCORRECTIVAINF[[Nº CAMIÓN]:[Nº CAMIÓN]],$C30,BDCORRECTIVAINF[[Fecha entrada]:[Fecha entrada]],"&gt;=" &amp;$M$2,BDCORRECTIVAINF[[Fecha Fin]:[Fecha Fin]],"&lt;="&amp;$M$3)&amp;" m "&amp;BDCORRECTIVAINF[[#Headers],[Manguera amarilla 80D]]&amp;", ")</f>
        <v/>
      </c>
      <c r="BW30" s="467" t="str">
        <f>+IF(SUMIFS(BDCORRECTIVAINF[Manguera azul 60D],BDCORRECTIVAINF[[Nº CAMIÓN]:[Nº CAMIÓN]],$C30,BDCORRECTIVAINF[[Fecha entrada]:[Fecha entrada]],"&gt;=" &amp;$M$2,BDCORRECTIVAINF[[Fecha Fin]:[Fecha Fin]],"&lt;="&amp;$M$3)=0,"",SUMIFS(BDCORRECTIVAINF[Manguera azul 60D],BDCORRECTIVAINF[[Nº CAMIÓN]:[Nº CAMIÓN]],$C30,BDCORRECTIVAINF[[Fecha entrada]:[Fecha entrada]],"&gt;=" &amp;$M$2,BDCORRECTIVAINF[[Fecha Fin]:[Fecha Fin]],"&lt;="&amp;$M$3)&amp;" m "&amp;BDCORRECTIVAINF[[#Headers],[Manguera azul 60D]]&amp;", ")</f>
        <v/>
      </c>
      <c r="BX30" s="467" t="str">
        <f>+IF(SUMIFS(BDCORRECTIVAINF[Manguera azul 80D],BDCORRECTIVAINF[[Nº CAMIÓN]:[Nº CAMIÓN]],$C30,BDCORRECTIVAINF[[Fecha entrada]:[Fecha entrada]],"&gt;=" &amp;$M$2,BDCORRECTIVAINF[[Fecha Fin]:[Fecha Fin]],"&lt;="&amp;$M$3)=0,"",SUMIFS(BDCORRECTIVAINF[Manguera azul 80D],BDCORRECTIVAINF[[Nº CAMIÓN]:[Nº CAMIÓN]],$C30,BDCORRECTIVAINF[[Fecha entrada]:[Fecha entrada]],"&gt;=" &amp;$M$2,BDCORRECTIVAINF[[Fecha Fin]:[Fecha Fin]],"&lt;="&amp;$M$3)&amp;" m "&amp;BDCORRECTIVAINF[[#Headers],[Manguera azul 80D]]&amp;", ")</f>
        <v/>
      </c>
      <c r="BY30" s="467" t="str">
        <f>+IF(SUMIFS(BDCORRECTIVAINF[Bomba Embrague],BDCORRECTIVAINF[[Nº CAMIÓN]:[Nº CAMIÓN]],$C30,BDCORRECTIVAINF[[Fecha entrada]:[Fecha entrada]],"&gt;=" &amp;$M$2,BDCORRECTIVAINF[[Fecha Fin]:[Fecha Fin]],"&lt;="&amp;$M$3)=0,"",SUMIFS(BDCORRECTIVAINF[Bomba Embrague],BDCORRECTIVAINF[[Nº CAMIÓN]:[Nº CAMIÓN]],$C30,BDCORRECTIVAINF[[Fecha entrada]:[Fecha entrada]],"&gt;=" &amp;$M$2,BDCORRECTIVAINF[[Fecha Fin]:[Fecha Fin]],"&lt;="&amp;$M$3)&amp;" uds "&amp;BDCORRECTIVAINF[[#Headers],[Bomba Embrague]]&amp;", ")</f>
        <v/>
      </c>
      <c r="BZ30" s="467" t="str">
        <f>+IF(SUMIFS(BDCORRECTIVAINF[Compresor],BDCORRECTIVAINF[[Nº CAMIÓN]:[Nº CAMIÓN]],$C30,BDCORRECTIVAINF[[Fecha entrada]:[Fecha entrada]],"&gt;=" &amp;$M$2,BDCORRECTIVAINF[[Fecha Fin]:[Fecha Fin]],"&lt;="&amp;$M$3)=0,"",SUMIFS(BDCORRECTIVAINF[Compresor],BDCORRECTIVAINF[[Nº CAMIÓN]:[Nº CAMIÓN]],$C30,BDCORRECTIVAINF[[Fecha entrada]:[Fecha entrada]],"&gt;=" &amp;$M$2,BDCORRECTIVAINF[[Fecha Fin]:[Fecha Fin]],"&lt;="&amp;$M$3)&amp;" uds "&amp;BDCORRECTIVAINF[[#Headers],[Compresor]]&amp;", ")</f>
        <v/>
      </c>
      <c r="CA30" s="467" t="str">
        <f>+IF(SUMIFS(BDCORRECTIVAINF[Disco Embrague],BDCORRECTIVAINF[[Nº CAMIÓN]:[Nº CAMIÓN]],$C30,BDCORRECTIVAINF[[Fecha entrada]:[Fecha entrada]],"&gt;=" &amp;$M$2,BDCORRECTIVAINF[[Fecha Fin]:[Fecha Fin]],"&lt;="&amp;$M$3)=0,"",SUMIFS(BDCORRECTIVAINF[Disco Embrague],BDCORRECTIVAINF[[Nº CAMIÓN]:[Nº CAMIÓN]],$C30,BDCORRECTIVAINF[[Fecha entrada]:[Fecha entrada]],"&gt;=" &amp;$M$2,BDCORRECTIVAINF[[Fecha Fin]:[Fecha Fin]],"&lt;="&amp;$M$3)&amp;" uds "&amp;BDCORRECTIVAINF[[#Headers],[Disco Embrague]]&amp;", ")</f>
        <v/>
      </c>
      <c r="CB30" s="467" t="str">
        <f>+IF(SUMIFS(BDCORRECTIVAINF[Empalme],BDCORRECTIVAINF[[Nº CAMIÓN]:[Nº CAMIÓN]],$C30,BDCORRECTIVAINF[[Fecha entrada]:[Fecha entrada]],"&gt;=" &amp;$M$2,BDCORRECTIVAINF[[Fecha Fin]:[Fecha Fin]],"&lt;="&amp;$M$3)=0,"",SUMIFS(BDCORRECTIVAINF[Empalme],BDCORRECTIVAINF[[Nº CAMIÓN]:[Nº CAMIÓN]],$C30,BDCORRECTIVAINF[[Fecha entrada]:[Fecha entrada]],"&gt;=" &amp;$M$2,BDCORRECTIVAINF[[Fecha Fin]:[Fecha Fin]],"&lt;="&amp;$M$3)&amp;" uds "&amp;BDCORRECTIVAINF[[#Headers],[Empalme]]&amp;", ")</f>
        <v/>
      </c>
      <c r="CC30" s="467" t="str">
        <f>+IF(SUMIFS(BDCORRECTIVAINF[Filtro Secador],BDCORRECTIVAINF[[Nº CAMIÓN]:[Nº CAMIÓN]],$C30,BDCORRECTIVAINF[[Fecha entrada]:[Fecha entrada]],"&gt;=" &amp;$M$2,BDCORRECTIVAINF[[Fecha Fin]:[Fecha Fin]],"&lt;="&amp;$M$3)=0,"",SUMIFS(BDCORRECTIVAINF[Filtro Secador],BDCORRECTIVAINF[[Nº CAMIÓN]:[Nº CAMIÓN]],$C30,BDCORRECTIVAINF[[Fecha entrada]:[Fecha entrada]],"&gt;=" &amp;$M$2,BDCORRECTIVAINF[[Fecha Fin]:[Fecha Fin]],"&lt;="&amp;$M$3)&amp;" uds "&amp;BDCORRECTIVAINF[[#Headers],[Filtro Secador]]&amp;", ")</f>
        <v/>
      </c>
      <c r="CD30" s="467" t="str">
        <f>+IF(SUMIFS(BDCORRECTIVAINF[Pulmon Freno],BDCORRECTIVAINF[[Nº CAMIÓN]:[Nº CAMIÓN]],$C30,BDCORRECTIVAINF[[Fecha entrada]:[Fecha entrada]],"&gt;=" &amp;$M$2,BDCORRECTIVAINF[[Fecha Fin]:[Fecha Fin]],"&lt;="&amp;$M$3)=0,"",SUMIFS(BDCORRECTIVAINF[Pulmon Freno],BDCORRECTIVAINF[[Nº CAMIÓN]:[Nº CAMIÓN]],$C30,BDCORRECTIVAINF[[Fecha entrada]:[Fecha entrada]],"&gt;=" &amp;$M$2,BDCORRECTIVAINF[[Fecha Fin]:[Fecha Fin]],"&lt;="&amp;$M$3)&amp;" uds "&amp;BDCORRECTIVAINF[[#Headers],[Pulmon Freno]]&amp;", ")</f>
        <v/>
      </c>
      <c r="CE30" s="467" t="str">
        <f>+IF(SUMIFS(BDCORRECTIVAINF[Servoembrague],BDCORRECTIVAINF[[Nº CAMIÓN]:[Nº CAMIÓN]],$C30,BDCORRECTIVAINF[[Fecha entrada]:[Fecha entrada]],"&gt;=" &amp;$M$2,BDCORRECTIVAINF[[Fecha Fin]:[Fecha Fin]],"&lt;="&amp;$M$3)=0,"",SUMIFS(BDCORRECTIVAINF[Servoembrague],BDCORRECTIVAINF[[Nº CAMIÓN]:[Nº CAMIÓN]],$C30,BDCORRECTIVAINF[[Fecha entrada]:[Fecha entrada]],"&gt;=" &amp;$M$2,BDCORRECTIVAINF[[Fecha Fin]:[Fecha Fin]],"&lt;="&amp;$M$3)&amp;" uds "&amp;BDCORRECTIVAINF[[#Headers],[Servoembrague]]&amp;", ")</f>
        <v/>
      </c>
      <c r="CF30" s="467" t="str">
        <f>+IF(SUMIFS(BDCORRECTIVAINF[Tubo Hidraulico],BDCORRECTIVAINF[[Nº CAMIÓN]:[Nº CAMIÓN]],$C30,BDCORRECTIVAINF[[Fecha entrada]:[Fecha entrada]],"&gt;=" &amp;$M$2,BDCORRECTIVAINF[[Fecha Fin]:[Fecha Fin]],"&lt;="&amp;$M$3)=0,"",SUMIFS(BDCORRECTIVAINF[Tubo Hidraulico],BDCORRECTIVAINF[[Nº CAMIÓN]:[Nº CAMIÓN]],$C30,BDCORRECTIVAINF[[Fecha entrada]:[Fecha entrada]],"&gt;=" &amp;$M$2,BDCORRECTIVAINF[[Fecha Fin]:[Fecha Fin]],"&lt;="&amp;$M$3)&amp;" uds "&amp;BDCORRECTIVAINF[[#Headers],[Tubo Hidraulico]]&amp;", ")</f>
        <v/>
      </c>
      <c r="CG30" s="467" t="str">
        <f>+IF(SUMIFS(BDCORRECTIVAINF[Valvula 4 vias],BDCORRECTIVAINF[[Nº CAMIÓN]:[Nº CAMIÓN]],$C30,BDCORRECTIVAINF[[Fecha entrada]:[Fecha entrada]],"&gt;=" &amp;$M$2,BDCORRECTIVAINF[[Fecha Fin]:[Fecha Fin]],"&lt;="&amp;$M$3)=0,"",SUMIFS(BDCORRECTIVAINF[Valvula 4 vias],BDCORRECTIVAINF[[Nº CAMIÓN]:[Nº CAMIÓN]],$C30,BDCORRECTIVAINF[[Fecha entrada]:[Fecha entrada]],"&gt;=" &amp;$M$2,BDCORRECTIVAINF[[Fecha Fin]:[Fecha Fin]],"&lt;="&amp;$M$3)&amp;" uds "&amp;BDCORRECTIVAINF[[#Headers],[Valvula 4 vias]]&amp;", ")</f>
        <v/>
      </c>
      <c r="CH30" s="467" t="str">
        <f>+IF(SUMIFS(BDCORRECTIVAINF[Valvula Freno],BDCORRECTIVAINF[[Nº CAMIÓN]:[Nº CAMIÓN]],$C30,BDCORRECTIVAINF[[Fecha entrada]:[Fecha entrada]],"&gt;=" &amp;$M$2,BDCORRECTIVAINF[[Fecha Fin]:[Fecha Fin]],"&lt;="&amp;$M$3)=0,"",SUMIFS(BDCORRECTIVAINF[Valvula Freno],BDCORRECTIVAINF[[Nº CAMIÓN]:[Nº CAMIÓN]],$C30,BDCORRECTIVAINF[[Fecha entrada]:[Fecha entrada]],"&gt;=" &amp;$M$2,BDCORRECTIVAINF[[Fecha Fin]:[Fecha Fin]],"&lt;="&amp;$M$3)&amp;" uds "&amp;BDCORRECTIVAINF[[#Headers],[Valvula Freno]]&amp;", ")</f>
        <v/>
      </c>
      <c r="CI30" s="467" t="str">
        <f>+IF(SUMIFS(BDCORRECTIVAINF[Valvula Secadora],BDCORRECTIVAINF[[Nº CAMIÓN]:[Nº CAMIÓN]],$C30,BDCORRECTIVAINF[[Fecha entrada]:[Fecha entrada]],"&gt;=" &amp;$M$2,BDCORRECTIVAINF[[Fecha Fin]:[Fecha Fin]],"&lt;="&amp;$M$3)=0,"",SUMIFS(BDCORRECTIVAINF[Valvula Secadora],BDCORRECTIVAINF[[Nº CAMIÓN]:[Nº CAMIÓN]],$C30,BDCORRECTIVAINF[[Fecha entrada]:[Fecha entrada]],"&gt;=" &amp;$M$2,BDCORRECTIVAINF[[Fecha Fin]:[Fecha Fin]],"&lt;="&amp;$M$3)&amp;" uds "&amp;BDCORRECTIVAINF[[#Headers],[Valvula Secadora]]&amp;", ")</f>
        <v/>
      </c>
      <c r="CJ30" s="467" t="str">
        <f>+IF(SUMIFS(BDCORRECTIVAINF[Correas],BDCORRECTIVAINF[[Nº CAMIÓN]:[Nº CAMIÓN]],$C30,BDCORRECTIVAINF[[Fecha entrada]:[Fecha entrada]],"&gt;=" &amp;$M$2,BDCORRECTIVAINF[[Fecha Fin]:[Fecha Fin]],"&lt;="&amp;$M$3)=0,"",SUMIFS(BDCORRECTIVAINF[Correas],BDCORRECTIVAINF[[Nº CAMIÓN]:[Nº CAMIÓN]],$C30,BDCORRECTIVAINF[[Fecha entrada]:[Fecha entrada]],"&gt;=" &amp;$M$2,BDCORRECTIVAINF[[Fecha Fin]:[Fecha Fin]],"&lt;="&amp;$M$3)&amp;" uds "&amp;BDCORRECTIVAINF[[#Headers],[Correas]]&amp;", ")</f>
        <v/>
      </c>
    </row>
    <row r="31" spans="1:88" ht="49.15" customHeight="1" x14ac:dyDescent="0.2">
      <c r="A31" s="544"/>
      <c r="B31" s="221" t="s">
        <v>73</v>
      </c>
      <c r="C31" s="289" t="s">
        <v>186</v>
      </c>
      <c r="D31" s="290">
        <v>771484</v>
      </c>
      <c r="E31" s="41">
        <f>+SUMIFS(BDCORRECTIVA[Chasis],BDCORRECTIVA[[Nº CAMIÓN]:[Nº CAMIÓN]],$C31,BDCORRECTIVA[[Fecha entrada]:[Fecha entrada]],"&gt;=" &amp;$M$2,BDCORRECTIVA[[Fecha Fin]:[Fecha Fin]],"&lt;="&amp;$M$3)</f>
        <v>0</v>
      </c>
      <c r="F31" s="41">
        <f>+SUMIFS(BDCORRECTIVA[Carrocería],BDCORRECTIVA[[Nº CAMIÓN]:[Nº CAMIÓN]],$C31,BDCORRECTIVA[[Fecha entrada]:[Fecha entrada]],"&gt;=" &amp;$M$2,BDCORRECTIVA[[Fecha Fin]:[Fecha Fin]],"&lt;="&amp;$M$3)</f>
        <v>0</v>
      </c>
      <c r="G31" s="41">
        <f>+SUMIFS(BDCORRECTIVA[Ruedas],BDCORRECTIVA[[Nº CAMIÓN]:[Nº CAMIÓN]],$C31,BDCORRECTIVA[[Fecha entrada]:[Fecha entrada]],"&gt;=" &amp;$M$2,BDCORRECTIVA[[Fecha Fin]:[Fecha Fin]],"&lt;="&amp;$M$3)</f>
        <v>1</v>
      </c>
      <c r="H31" s="41">
        <f>+SUMIFS(BDCORRECTIVA[Mecanica],BDCORRECTIVA[[Nº CAMIÓN]:[Nº CAMIÓN]],$C31,BDCORRECTIVA[[Fecha entrada]:[Fecha entrada]],"&gt;=" &amp;$M$2,BDCORRECTIVA[[Fecha Fin]:[Fecha Fin]],"&lt;="&amp;$M$3)</f>
        <v>0</v>
      </c>
      <c r="I31" s="41">
        <f>+SUMIFS(BDCORRECTIVA[Elec, vehiculos],BDCORRECTIVA[[Nº CAMIÓN]:[Nº CAMIÓN]],$C31,BDCORRECTIVA[[Fecha entrada]:[Fecha entrada]],"&gt;=" &amp;$M$2,BDCORRECTIVA[[Fecha Fin]:[Fecha Fin]],"&lt;="&amp;$M$3)</f>
        <v>0</v>
      </c>
      <c r="J31" s="41">
        <f t="shared" si="5"/>
        <v>1</v>
      </c>
      <c r="K31" s="41" t="str">
        <f>+IF(COUNTIFS(BDCORRECTIVA[Tall/Rep],AUSERD,BDCORRECTIVA[Nº CAMIÓN],$C31,BDCORRECTIVA[[Fecha entrada]:[Fecha entrada]],"&gt;=" &amp;$M$2,BDCORRECTIVA[[Fecha Fin]:[Fecha Fin]],"&lt;="&amp;$M$3)=0,"",COUNTIFS(BDCORRECTIVA[Tall/Rep],AUSERD,BDCORRECTIVA[Nº CAMIÓN],$C31,BDCORRECTIVA[[Fecha entrada]:[Fecha entrada]],"&gt;=" &amp;$M$2,BDCORRECTIVA[[Fecha Fin]:[Fecha Fin]],"&lt;="&amp;$M$3)&amp;" "&amp;AUSERD&amp;", ")&amp;IF(COUNTIFS(BDCORRECTIVA[Tall/Rep],AAIUN,BDCORRECTIVA[Nº CAMIÓN],$C31,BDCORRECTIVA[[Fecha entrada]:[Fecha entrada]],"&gt;=" &amp;$M$2,BDCORRECTIVA[[Fecha Fin]:[Fecha Fin]],"&lt;="&amp;$M$3)=0,"",COUNTIFS(BDCORRECTIVA[Tall/Rep],AAIUN,BDCORRECTIVA[Nº CAMIÓN],$C31,BDCORRECTIVA[[Fecha entrada]:[Fecha entrada]],"&gt;=" &amp;$M$2,BDCORRECTIVA[[Fecha Fin]:[Fecha Fin]],"&lt;="&amp;$M$3)&amp;" "&amp;AAIUN&amp;", ")&amp;IF(COUNTIFS(BDCORRECTIVA[Tall/Rep],BOUJDUR,BDCORRECTIVA[Nº CAMIÓN],$C31,BDCORRECTIVA[[Fecha entrada]:[Fecha entrada]],"&gt;=" &amp;$M$2,BDCORRECTIVA[[Fecha Fin]:[Fecha Fin]],"&lt;="&amp;$M$3)=0,"",COUNTIFS(BDCORRECTIVA[Tall/Rep],BOUJDUR,BDCORRECTIVA[Nº CAMIÓN],$C31,BDCORRECTIVA[[Fecha entrada]:[Fecha entrada]],"&gt;=" &amp;$M$2,BDCORRECTIVA[[Fecha Fin]:[Fecha Fin]],"&lt;="&amp;$M$3)&amp;" "&amp;BOUJDUR&amp;", ")&amp;IF(COUNTIFS(BDCORRECTIVA[Tall/Rep],ATC,BDCORRECTIVA[Nº CAMIÓN],$C31,BDCORRECTIVA[[Fecha entrada]:[Fecha entrada]],"&gt;=" &amp;$M$2,BDCORRECTIVA[[Fecha Fin]:[Fecha Fin]],"&lt;="&amp;$M$3)=0,"",COUNTIFS(BDCORRECTIVA[Tall/Rep],ATC,BDCORRECTIVA[Nº CAMIÓN],$C31,BDCORRECTIVA[[Fecha entrada]:[Fecha entrada]],"&gt;=" &amp;$M$2,BDCORRECTIVA[[Fecha Fin]:[Fecha Fin]],"&lt;="&amp;$M$3)&amp;" "&amp;ATC&amp;", ")&amp;IF(COUNTIFS(BDCORRECTIVA[Tall/Rep],SMARA,BDCORRECTIVA[Nº CAMIÓN],$C31,BDCORRECTIVA[[Fecha entrada]:[Fecha entrada]],"&gt;=" &amp;$M$2,BDCORRECTIVA[[Fecha Fin]:[Fecha Fin]],"&lt;="&amp;$M$3)=0,"",COUNTIFS(BDCORRECTIVA[Tall/Rep],SMARA,BDCORRECTIVA[Nº CAMIÓN],$C31,BDCORRECTIVA[[Fecha entrada]:[Fecha entrada]],"&gt;=" &amp;$M$2,BDCORRECTIVA[[Fecha Fin]:[Fecha Fin]],"&lt;="&amp;$M$3)&amp;" "&amp;SMARA&amp;", ")&amp;IF(COUNTIFS(BDCORRECTIVA[Tall/Rep],DAJLA,BDCORRECTIVA[Nº CAMIÓN],$C31,BDCORRECTIVA[[Fecha entrada]:[Fecha entrada]],"&gt;=" &amp;$M$2,BDCORRECTIVA[[Fecha Fin]:[Fecha Fin]],"&lt;="&amp;$M$3)=0,"",COUNTIFS(BDCORRECTIVA[Tall/Rep],DAJLA,BDCORRECTIVA[Nº CAMIÓN],$C31,BDCORRECTIVA[[Fecha entrada]:[Fecha entrada]],"&gt;=" &amp;$M$2,BDCORRECTIVA[[Fecha Fin]:[Fecha Fin]],"&lt;="&amp;$M$3)&amp;" "&amp;DAJLA&amp;", ")&amp;IF(COUNTIFS(BDCORRECTIVA[Tall/Rep],TRANSPORT,BDCORRECTIVA[Nº CAMIÓN],$C31,BDCORRECTIVA[[Fecha entrada]:[Fecha entrada]],"&gt;=" &amp;$M$2,BDCORRECTIVA[[Fecha Fin]:[Fecha Fin]],"&lt;="&amp;$M$3)=0,"",COUNTIFS(BDCORRECTIVA[Tall/Rep],TRANSPORT,BDCORRECTIVA[Nº CAMIÓN],$C31,BDCORRECTIVA[[Fecha entrada]:[Fecha entrada]],"&gt;=" &amp;$M$2,BDCORRECTIVA[[Fecha Fin]:[Fecha Fin]],"&lt;="&amp;$M$3)&amp;" "&amp;TRANSPORT&amp;", ")</f>
        <v xml:space="preserve">1 TR AAIUN, </v>
      </c>
      <c r="L31" s="518" t="str">
        <f t="shared" si="0"/>
        <v xml:space="preserve">1 uds Parche, 1 uds Pasta, </v>
      </c>
      <c r="M31" s="471">
        <f>+IF(SUMIFS(BDCORRECTIVAINF[Coste TOTAL],BDCORRECTIVAINF[[Nº CAMIÓN]:[Nº CAMIÓN]],$C31,BDCORRECTIVAINF[[Fecha entrada]:[Fecha entrada]],"&gt;=" &amp;$M$2,BDCORRECTIVAINF[[Fecha Fin]:[Fecha Fin]],"&lt;="&amp;$M$3)=0,"",SUMIFS(BDCORRECTIVAINF[Coste TOTAL],BDCORRECTIVAINF[[Nº CAMIÓN]:[Nº CAMIÓN]],$C31,BDCORRECTIVAINF[[Fecha entrada]:[Fecha entrada]],"&gt;=" &amp;$M$2,BDCORRECTIVAINF[[Fecha Fin]:[Fecha Fin]],"&lt;="&amp;$M$3))</f>
        <v>2100</v>
      </c>
      <c r="N31" s="209"/>
      <c r="AF31" s="467" t="str">
        <f>+IF(SUMIFS(BDCORRECTIVAINF[Amortiguador],BDCORRECTIVAINF[[Nº CAMIÓN]:[Nº CAMIÓN]],$C31,BDCORRECTIVAINF[[Fecha entrada]:[Fecha entrada]],"&gt;=" &amp;$M$2,BDCORRECTIVAINF[[Fecha Fin]:[Fecha Fin]],"&lt;="&amp;$M$3)=0,"",SUMIFS(BDCORRECTIVAINF[Amortiguador],BDCORRECTIVAINF[[Nº CAMIÓN]:[Nº CAMIÓN]],$C31,BDCORRECTIVAINF[[Fecha entrada]:[Fecha entrada]],"&gt;=" &amp;$M$2,BDCORRECTIVAINF[[Fecha Fin]:[Fecha Fin]],"&lt;="&amp;$M$3)&amp;" uds "&amp;BDCORRECTIVAINF[[#Headers],[Amortiguador]]&amp;", ")</f>
        <v/>
      </c>
      <c r="AG31" s="467" t="str">
        <f>+IF(SUMIFS(BDCORRECTIVAINF[Cables palanca],BDCORRECTIVAINF[[Nº CAMIÓN]:[Nº CAMIÓN]],$C31,BDCORRECTIVAINF[[Fecha entrada]:[Fecha entrada]],"&gt;=" &amp;$M$2,BDCORRECTIVAINF[[Fecha Fin]:[Fecha Fin]],"&lt;="&amp;$M$3)=0,"",SUMIFS(BDCORRECTIVAINF[Cables palanca],BDCORRECTIVAINF[[Nº CAMIÓN]:[Nº CAMIÓN]],$C31,BDCORRECTIVAINF[[Fecha entrada]:[Fecha entrada]],"&gt;=" &amp;$M$2,BDCORRECTIVAINF[[Fecha Fin]:[Fecha Fin]],"&lt;="&amp;$M$3)&amp;" uds "&amp;BDCORRECTIVAINF[[#Headers],[Cables palanca]]&amp;", ")</f>
        <v/>
      </c>
      <c r="AH31" s="467" t="str">
        <f>+IF(SUMIFS(BDCORRECTIVAINF[Casquillos],BDCORRECTIVAINF[[Nº CAMIÓN]:[Nº CAMIÓN]],$C31,BDCORRECTIVAINF[[Fecha entrada]:[Fecha entrada]],"&gt;=" &amp;$M$2,BDCORRECTIVAINF[[Fecha Fin]:[Fecha Fin]],"&lt;="&amp;$M$3)=0,"",SUMIFS(BDCORRECTIVAINF[Casquillos],BDCORRECTIVAINF[[Nº CAMIÓN]:[Nº CAMIÓN]],$C31,BDCORRECTIVAINF[[Fecha entrada]:[Fecha entrada]],"&gt;=" &amp;$M$2,BDCORRECTIVAINF[[Fecha Fin]:[Fecha Fin]],"&lt;="&amp;$M$3)&amp;" uds "&amp;BDCORRECTIVAINF[[#Headers],[Casquillos]]&amp;", ")</f>
        <v/>
      </c>
      <c r="AI31" s="467" t="str">
        <f>+IF(SUMIFS(BDCORRECTIVAINF[Esparragos],BDCORRECTIVAINF[[Nº CAMIÓN]:[Nº CAMIÓN]],$C31,BDCORRECTIVAINF[[Fecha entrada]:[Fecha entrada]],"&gt;=" &amp;$M$2,BDCORRECTIVAINF[[Fecha Fin]:[Fecha Fin]],"&lt;="&amp;$M$3)=0,"",SUMIFS(BDCORRECTIVAINF[Esparragos],BDCORRECTIVAINF[[Nº CAMIÓN]:[Nº CAMIÓN]],$C31,BDCORRECTIVAINF[[Fecha entrada]:[Fecha entrada]],"&gt;=" &amp;$M$2,BDCORRECTIVAINF[[Fecha Fin]:[Fecha Fin]],"&lt;="&amp;$M$3)&amp;" uds "&amp;BDCORRECTIVAINF[[#Headers],[Esparragos]]&amp;", ")</f>
        <v/>
      </c>
      <c r="AJ31" s="467" t="str">
        <f>+IF(SUMIFS(BDCORRECTIVAINF[Neceser palanca],BDCORRECTIVAINF[[Nº CAMIÓN]:[Nº CAMIÓN]],$C31,BDCORRECTIVAINF[[Fecha entrada]:[Fecha entrada]],"&gt;=" &amp;$M$2,BDCORRECTIVAINF[[Fecha Fin]:[Fecha Fin]],"&lt;="&amp;$M$3)=0,"",SUMIFS(BDCORRECTIVAINF[Neceser palanca],BDCORRECTIVAINF[[Nº CAMIÓN]:[Nº CAMIÓN]],$C31,BDCORRECTIVAINF[[Fecha entrada]:[Fecha entrada]],"&gt;=" &amp;$M$2,BDCORRECTIVAINF[[Fecha Fin]:[Fecha Fin]],"&lt;="&amp;$M$3)&amp;" uds "&amp;BDCORRECTIVAINF[[#Headers],[Neceser palanca]]&amp;", ")</f>
        <v/>
      </c>
      <c r="AK31" s="467" t="str">
        <f>+IF(SUMIFS(BDCORRECTIVAINF[Palanca],BDCORRECTIVAINF[[Nº CAMIÓN]:[Nº CAMIÓN]],$C31,BDCORRECTIVAINF[[Fecha entrada]:[Fecha entrada]],"&gt;=" &amp;$M$2,BDCORRECTIVAINF[[Fecha Fin]:[Fecha Fin]],"&lt;="&amp;$M$3)=0,"",SUMIFS(BDCORRECTIVAINF[Palanca],BDCORRECTIVAINF[[Nº CAMIÓN]:[Nº CAMIÓN]],$C31,BDCORRECTIVAINF[[Fecha entrada]:[Fecha entrada]],"&gt;=" &amp;$M$2,BDCORRECTIVAINF[[Fecha Fin]:[Fecha Fin]],"&lt;="&amp;$M$3)&amp;" uds "&amp;BDCORRECTIVAINF[[#Headers],[Palanca]]&amp;", ")</f>
        <v/>
      </c>
      <c r="AL31" s="467" t="str">
        <f>+IF(SUMIFS(BDCORRECTIVAINF[Travesaño],BDCORRECTIVAINF[[Nº CAMIÓN]:[Nº CAMIÓN]],$C31,BDCORRECTIVAINF[[Fecha entrada]:[Fecha entrada]],"&gt;=" &amp;$M$2,BDCORRECTIVAINF[[Fecha Fin]:[Fecha Fin]],"&lt;="&amp;$M$3)=0,"",SUMIFS(BDCORRECTIVAINF[Travesaño],BDCORRECTIVAINF[[Nº CAMIÓN]:[Nº CAMIÓN]],$C31,BDCORRECTIVAINF[[Fecha entrada]:[Fecha entrada]],"&gt;=" &amp;$M$2,BDCORRECTIVAINF[[Fecha Fin]:[Fecha Fin]],"&lt;="&amp;$M$3)&amp;" uds "&amp;BDCORRECTIVAINF[[#Headers],[Travesaño]]&amp;", ")</f>
        <v/>
      </c>
      <c r="AM31" s="467" t="str">
        <f>+IF(SUMIFS(BDCORRECTIVAINF[BALLESTA ENTERA D],BDCORRECTIVAINF[[Nº CAMIÓN]:[Nº CAMIÓN]],$C31,BDCORRECTIVAINF[[Fecha entrada]:[Fecha entrada]],"&gt;=" &amp;$M$2,BDCORRECTIVAINF[[Fecha Fin]:[Fecha Fin]],"&lt;="&amp;$M$3)=0,"",SUMIFS(BDCORRECTIVAINF[BALLESTA ENTERA D],BDCORRECTIVAINF[[Nº CAMIÓN]:[Nº CAMIÓN]],$C31,BDCORRECTIVAINF[[Fecha entrada]:[Fecha entrada]],"&gt;=" &amp;$M$2,BDCORRECTIVAINF[[Fecha Fin]:[Fecha Fin]],"&lt;="&amp;$M$3)&amp;" uds "&amp;BDCORRECTIVAINF[[#Headers],[BALLESTA ENTERA D]]&amp;", ")</f>
        <v/>
      </c>
      <c r="AN31" s="467" t="str">
        <f>+IF(SUMIFS(BDCORRECTIVAINF[HOJA MAESTRA D],BDCORRECTIVAINF[[Nº CAMIÓN]:[Nº CAMIÓN]],$C31,BDCORRECTIVAINF[[Fecha entrada]:[Fecha entrada]],"&gt;=" &amp;$M$2,BDCORRECTIVAINF[[Fecha Fin]:[Fecha Fin]],"&lt;="&amp;$M$3)=0,"",SUMIFS(BDCORRECTIVAINF[HOJA MAESTRA D],BDCORRECTIVAINF[[Nº CAMIÓN]:[Nº CAMIÓN]],$C31,BDCORRECTIVAINF[[Fecha entrada]:[Fecha entrada]],"&gt;=" &amp;$M$2,BDCORRECTIVAINF[[Fecha Fin]:[Fecha Fin]],"&lt;="&amp;$M$3)&amp;" uds "&amp;BDCORRECTIVAINF[[#Headers],[HOJA MAESTRA D]]&amp;", ")</f>
        <v/>
      </c>
      <c r="AO31" s="467" t="str">
        <f>+IF(SUMIFS(BDCORRECTIVAINF[1ª HOJA D],BDCORRECTIVAINF[[Nº CAMIÓN]:[Nº CAMIÓN]],$C31,BDCORRECTIVAINF[[Fecha entrada]:[Fecha entrada]],"&gt;=" &amp;$M$2,BDCORRECTIVAINF[[Fecha Fin]:[Fecha Fin]],"&lt;="&amp;$M$3)=0,"",SUMIFS(BDCORRECTIVAINF[1ª HOJA D],BDCORRECTIVAINF[[Nº CAMIÓN]:[Nº CAMIÓN]],$C31,BDCORRECTIVAINF[[Fecha entrada]:[Fecha entrada]],"&gt;=" &amp;$M$2,BDCORRECTIVAINF[[Fecha Fin]:[Fecha Fin]],"&lt;="&amp;$M$3)&amp;" uds "&amp;BDCORRECTIVAINF[[#Headers],[1ª HOJA D]]&amp;", ")</f>
        <v/>
      </c>
      <c r="AP31" s="467" t="str">
        <f>+IF(SUMIFS(BDCORRECTIVAINF[2ª HOJAS D],BDCORRECTIVAINF[[Nº CAMIÓN]:[Nº CAMIÓN]],$C31,BDCORRECTIVAINF[[Fecha entrada]:[Fecha entrada]],"&gt;=" &amp;$M$2,BDCORRECTIVAINF[[Fecha Fin]:[Fecha Fin]],"&lt;="&amp;$M$3)=0,"",SUMIFS(BDCORRECTIVAINF[2ª HOJAS D],BDCORRECTIVAINF[[Nº CAMIÓN]:[Nº CAMIÓN]],$C31,BDCORRECTIVAINF[[Fecha entrada]:[Fecha entrada]],"&gt;=" &amp;$M$2,BDCORRECTIVAINF[[Fecha Fin]:[Fecha Fin]],"&lt;="&amp;$M$3)&amp;" uds "&amp;BDCORRECTIVAINF[[#Headers],[2ª HOJAS D]]&amp;", ")</f>
        <v/>
      </c>
      <c r="AQ31" s="467" t="str">
        <f>+IF(SUMIFS(BDCORRECTIVAINF[3ª HOJAS D],BDCORRECTIVAINF[[Nº CAMIÓN]:[Nº CAMIÓN]],$C31,BDCORRECTIVAINF[[Fecha entrada]:[Fecha entrada]],"&gt;=" &amp;$M$2,BDCORRECTIVAINF[[Fecha Fin]:[Fecha Fin]],"&lt;="&amp;$M$3)=0,"",SUMIFS(BDCORRECTIVAINF[3ª HOJAS D],BDCORRECTIVAINF[[Nº CAMIÓN]:[Nº CAMIÓN]],$C31,BDCORRECTIVAINF[[Fecha entrada]:[Fecha entrada]],"&gt;=" &amp;$M$2,BDCORRECTIVAINF[[Fecha Fin]:[Fecha Fin]],"&lt;="&amp;$M$3)&amp;" uds "&amp;BDCORRECTIVAINF[[#Headers],[3ª HOJAS D]]&amp;", ")</f>
        <v/>
      </c>
      <c r="AR31" s="467" t="str">
        <f>+IF(SUMIFS(BDCORRECTIVAINF[4ª HOJAS D],BDCORRECTIVAINF[[Nº CAMIÓN]:[Nº CAMIÓN]],$C31,BDCORRECTIVAINF[[Fecha entrada]:[Fecha entrada]],"&gt;=" &amp;$M$2,BDCORRECTIVAINF[[Fecha Fin]:[Fecha Fin]],"&lt;="&amp;$M$3)=0,"",SUMIFS(BDCORRECTIVAINF[4ª HOJAS D],BDCORRECTIVAINF[[Nº CAMIÓN]:[Nº CAMIÓN]],$C31,BDCORRECTIVAINF[[Fecha entrada]:[Fecha entrada]],"&gt;=" &amp;$M$2,BDCORRECTIVAINF[[Fecha Fin]:[Fecha Fin]],"&lt;="&amp;$M$3)&amp;" uds "&amp;BDCORRECTIVAINF[[#Headers],[4ª HOJAS D]]&amp;", ")</f>
        <v/>
      </c>
      <c r="AS31" s="467" t="str">
        <f>+IF(SUMIFS(BDCORRECTIVAINF[5ª HOJAS D],BDCORRECTIVAINF[[Nº CAMIÓN]:[Nº CAMIÓN]],$C31,BDCORRECTIVAINF[[Fecha entrada]:[Fecha entrada]],"&gt;=" &amp;$M$2,BDCORRECTIVAINF[[Fecha Fin]:[Fecha Fin]],"&lt;="&amp;$M$3)=0,"",SUMIFS(BDCORRECTIVAINF[5ª HOJAS D],BDCORRECTIVAINF[[Nº CAMIÓN]:[Nº CAMIÓN]],$C31,BDCORRECTIVAINF[[Fecha entrada]:[Fecha entrada]],"&gt;=" &amp;$M$2,BDCORRECTIVAINF[[Fecha Fin]:[Fecha Fin]],"&lt;="&amp;$M$3)&amp;" uds "&amp;BDCORRECTIVAINF[[#Headers],[5ª HOJAS D]]&amp;", ")</f>
        <v/>
      </c>
      <c r="AT31" s="467" t="str">
        <f>+IF(SUMIFS(BDCORRECTIVAINF[BRIDA D],BDCORRECTIVAINF[[Nº CAMIÓN]:[Nº CAMIÓN]],$C31,BDCORRECTIVAINF[[Fecha entrada]:[Fecha entrada]],"&gt;=" &amp;$M$2,BDCORRECTIVAINF[[Fecha Fin]:[Fecha Fin]],"&lt;="&amp;$M$3)=0,"",SUMIFS(BDCORRECTIVAINF[BRIDA D],BDCORRECTIVAINF[[Nº CAMIÓN]:[Nº CAMIÓN]],$C31,BDCORRECTIVAINF[[Fecha entrada]:[Fecha entrada]],"&gt;=" &amp;$M$2,BDCORRECTIVAINF[[Fecha Fin]:[Fecha Fin]],"&lt;="&amp;$M$3)&amp;" uds "&amp;BDCORRECTIVAINF[[#Headers],[BRIDA D]]&amp;", ")</f>
        <v/>
      </c>
      <c r="AU31" s="467" t="str">
        <f>+IF(SUMIFS(BDCORRECTIVAINF[BULÓN D],BDCORRECTIVAINF[[Nº CAMIÓN]:[Nº CAMIÓN]],$C31,BDCORRECTIVAINF[[Fecha entrada]:[Fecha entrada]],"&gt;=" &amp;$M$2,BDCORRECTIVAINF[[Fecha Fin]:[Fecha Fin]],"&lt;="&amp;$M$3)=0,"",SUMIFS(BDCORRECTIVAINF[BULÓN D],BDCORRECTIVAINF[[Nº CAMIÓN]:[Nº CAMIÓN]],$C31,BDCORRECTIVAINF[[Fecha entrada]:[Fecha entrada]],"&gt;=" &amp;$M$2,BDCORRECTIVAINF[[Fecha Fin]:[Fecha Fin]],"&lt;="&amp;$M$3)&amp;" uds "&amp;BDCORRECTIVAINF[[#Headers],[BULÓN D]]&amp;", ")</f>
        <v/>
      </c>
      <c r="AV31" s="467" t="str">
        <f>+IF(SUMIFS(BDCORRECTIVAINF[GEMELA D],BDCORRECTIVAINF[[Nº CAMIÓN]:[Nº CAMIÓN]],$C31,BDCORRECTIVAINF[[Fecha entrada]:[Fecha entrada]],"&gt;=" &amp;$M$2,BDCORRECTIVAINF[[Fecha Fin]:[Fecha Fin]],"&lt;="&amp;$M$3)=0,"",SUMIFS(BDCORRECTIVAINF[GEMELA D],BDCORRECTIVAINF[[Nº CAMIÓN]:[Nº CAMIÓN]],$C31,BDCORRECTIVAINF[[Fecha entrada]:[Fecha entrada]],"&gt;=" &amp;$M$2,BDCORRECTIVAINF[[Fecha Fin]:[Fecha Fin]],"&lt;="&amp;$M$3)&amp;" uds "&amp;BDCORRECTIVAINF[[#Headers],[GEMELA D]]&amp;", ")</f>
        <v/>
      </c>
      <c r="AW31" s="467" t="str">
        <f>+IF(SUMIFS(BDCORRECTIVAINF[BALLESTA ENTERA T],BDCORRECTIVAINF[[Nº CAMIÓN]:[Nº CAMIÓN]],$C31,BDCORRECTIVAINF[[Fecha entrada]:[Fecha entrada]],"&gt;=" &amp;$M$2,BDCORRECTIVAINF[[Fecha Fin]:[Fecha Fin]],"&lt;="&amp;$M$3)=0,"",SUMIFS(BDCORRECTIVAINF[BALLESTA ENTERA T],BDCORRECTIVAINF[[Nº CAMIÓN]:[Nº CAMIÓN]],$C31,BDCORRECTIVAINF[[Fecha entrada]:[Fecha entrada]],"&gt;=" &amp;$M$2,BDCORRECTIVAINF[[Fecha Fin]:[Fecha Fin]],"&lt;="&amp;$M$3)&amp;" uds "&amp;BDCORRECTIVAINF[[#Headers],[BALLESTA ENTERA T]]&amp;", ")</f>
        <v/>
      </c>
      <c r="AX31" s="467" t="str">
        <f>+IF(SUMIFS(BDCORRECTIVAINF[HOJA MAESTRA T],BDCORRECTIVAINF[[Nº CAMIÓN]:[Nº CAMIÓN]],$C31,BDCORRECTIVAINF[[Fecha entrada]:[Fecha entrada]],"&gt;=" &amp;$M$2,BDCORRECTIVAINF[[Fecha Fin]:[Fecha Fin]],"&lt;="&amp;$M$3)=0,"",SUMIFS(BDCORRECTIVAINF[HOJA MAESTRA T],BDCORRECTIVAINF[[Nº CAMIÓN]:[Nº CAMIÓN]],$C31,BDCORRECTIVAINF[[Fecha entrada]:[Fecha entrada]],"&gt;=" &amp;$M$2,BDCORRECTIVAINF[[Fecha Fin]:[Fecha Fin]],"&lt;="&amp;$M$3)&amp;" uds "&amp;BDCORRECTIVAINF[[#Headers],[HOJA MAESTRA T]]&amp;", ")</f>
        <v/>
      </c>
      <c r="AY31" s="467" t="str">
        <f>+IF(SUMIFS(BDCORRECTIVAINF[1ª HOJA T],BDCORRECTIVAINF[[Nº CAMIÓN]:[Nº CAMIÓN]],$C31,BDCORRECTIVAINF[[Fecha entrada]:[Fecha entrada]],"&gt;=" &amp;$M$2,BDCORRECTIVAINF[[Fecha Fin]:[Fecha Fin]],"&lt;="&amp;$M$3)=0,"",SUMIFS(BDCORRECTIVAINF[1ª HOJA T],BDCORRECTIVAINF[[Nº CAMIÓN]:[Nº CAMIÓN]],$C31,BDCORRECTIVAINF[[Fecha entrada]:[Fecha entrada]],"&gt;=" &amp;$M$2,BDCORRECTIVAINF[[Fecha Fin]:[Fecha Fin]],"&lt;="&amp;$M$3)&amp;" uds "&amp;BDCORRECTIVAINF[[#Headers],[1ª HOJA T]]&amp;", ")</f>
        <v/>
      </c>
      <c r="AZ31" s="467" t="str">
        <f>+IF(SUMIFS(BDCORRECTIVAINF[2ª HOJAS T],BDCORRECTIVAINF[[Nº CAMIÓN]:[Nº CAMIÓN]],$C31,BDCORRECTIVAINF[[Fecha entrada]:[Fecha entrada]],"&gt;=" &amp;$M$2,BDCORRECTIVAINF[[Fecha Fin]:[Fecha Fin]],"&lt;="&amp;$M$3)=0,"",SUMIFS(BDCORRECTIVAINF[2ª HOJAS T],BDCORRECTIVAINF[[Nº CAMIÓN]:[Nº CAMIÓN]],$C31,BDCORRECTIVAINF[[Fecha entrada]:[Fecha entrada]],"&gt;=" &amp;$M$2,BDCORRECTIVAINF[[Fecha Fin]:[Fecha Fin]],"&lt;="&amp;$M$3)&amp;" uds "&amp;BDCORRECTIVAINF[[#Headers],[2ª HOJAS T]]&amp;", ")</f>
        <v/>
      </c>
      <c r="BA31" s="467" t="str">
        <f>+IF(SUMIFS(BDCORRECTIVAINF[3ª HOJAS T],BDCORRECTIVAINF[[Nº CAMIÓN]:[Nº CAMIÓN]],$C31,BDCORRECTIVAINF[[Fecha entrada]:[Fecha entrada]],"&gt;=" &amp;$M$2,BDCORRECTIVAINF[[Fecha Fin]:[Fecha Fin]],"&lt;="&amp;$M$3)=0,"",SUMIFS(BDCORRECTIVAINF[3ª HOJAS T],BDCORRECTIVAINF[[Nº CAMIÓN]:[Nº CAMIÓN]],$C31,BDCORRECTIVAINF[[Fecha entrada]:[Fecha entrada]],"&gt;=" &amp;$M$2,BDCORRECTIVAINF[[Fecha Fin]:[Fecha Fin]],"&lt;="&amp;$M$3)&amp;" uds "&amp;BDCORRECTIVAINF[[#Headers],[3ª HOJAS T]]&amp;", ")</f>
        <v/>
      </c>
      <c r="BB31" s="467" t="str">
        <f>+IF(SUMIFS(BDCORRECTIVAINF[4ª HOJAS T],BDCORRECTIVAINF[[Nº CAMIÓN]:[Nº CAMIÓN]],$C31,BDCORRECTIVAINF[[Fecha entrada]:[Fecha entrada]],"&gt;=" &amp;$M$2,BDCORRECTIVAINF[[Fecha Fin]:[Fecha Fin]],"&lt;="&amp;$M$3)=0,"",SUMIFS(BDCORRECTIVAINF[4ª HOJAS T],BDCORRECTIVAINF[[Nº CAMIÓN]:[Nº CAMIÓN]],$C31,BDCORRECTIVAINF[[Fecha entrada]:[Fecha entrada]],"&gt;=" &amp;$M$2,BDCORRECTIVAINF[[Fecha Fin]:[Fecha Fin]],"&lt;="&amp;$M$3)&amp;" uds "&amp;BDCORRECTIVAINF[[#Headers],[4ª HOJAS T]]&amp;", ")</f>
        <v/>
      </c>
      <c r="BC31" s="467" t="str">
        <f>+IF(SUMIFS(BDCORRECTIVAINF[5ª HOJAS T],BDCORRECTIVAINF[[Nº CAMIÓN]:[Nº CAMIÓN]],$C31,BDCORRECTIVAINF[[Fecha entrada]:[Fecha entrada]],"&gt;=" &amp;$M$2,BDCORRECTIVAINF[[Fecha Fin]:[Fecha Fin]],"&lt;="&amp;$M$3)=0,"",SUMIFS(BDCORRECTIVAINF[5ª HOJAS T],BDCORRECTIVAINF[[Nº CAMIÓN]:[Nº CAMIÓN]],$C31,BDCORRECTIVAINF[[Fecha entrada]:[Fecha entrada]],"&gt;=" &amp;$M$2,BDCORRECTIVAINF[[Fecha Fin]:[Fecha Fin]],"&lt;="&amp;$M$3)&amp;" uds "&amp;BDCORRECTIVAINF[[#Headers],[5ª HOJAS T]]&amp;", ")</f>
        <v/>
      </c>
      <c r="BD31" s="467" t="str">
        <f>+IF(SUMIFS(BDCORRECTIVAINF[BRIDA T],BDCORRECTIVAINF[[Nº CAMIÓN]:[Nº CAMIÓN]],$C31,BDCORRECTIVAINF[[Fecha entrada]:[Fecha entrada]],"&gt;=" &amp;$M$2,BDCORRECTIVAINF[[Fecha Fin]:[Fecha Fin]],"&lt;="&amp;$M$3)=0,"",SUMIFS(BDCORRECTIVAINF[BRIDA T],BDCORRECTIVAINF[[Nº CAMIÓN]:[Nº CAMIÓN]],$C31,BDCORRECTIVAINF[[Fecha entrada]:[Fecha entrada]],"&gt;=" &amp;$M$2,BDCORRECTIVAINF[[Fecha Fin]:[Fecha Fin]],"&lt;="&amp;$M$3)&amp;" uds "&amp;BDCORRECTIVAINF[[#Headers],[BRIDA T]]&amp;", ")</f>
        <v/>
      </c>
      <c r="BE31" s="467" t="str">
        <f>+IF(SUMIFS(BDCORRECTIVAINF[BULÓN T],BDCORRECTIVAINF[[Nº CAMIÓN]:[Nº CAMIÓN]],$C31,BDCORRECTIVAINF[[Fecha entrada]:[Fecha entrada]],"&gt;=" &amp;$M$2,BDCORRECTIVAINF[[Fecha Fin]:[Fecha Fin]],"&lt;="&amp;$M$3)=0,"",SUMIFS(BDCORRECTIVAINF[BULÓN T],BDCORRECTIVAINF[[Nº CAMIÓN]:[Nº CAMIÓN]],$C31,BDCORRECTIVAINF[[Fecha entrada]:[Fecha entrada]],"&gt;=" &amp;$M$2,BDCORRECTIVAINF[[Fecha Fin]:[Fecha Fin]],"&lt;="&amp;$M$3)&amp;" uds "&amp;BDCORRECTIVAINF[[#Headers],[BULÓN T]]&amp;", ")</f>
        <v/>
      </c>
      <c r="BF31" s="467" t="str">
        <f>+IF(SUMIFS(BDCORRECTIVAINF[GEMELA T],BDCORRECTIVAINF[[Nº CAMIÓN]:[Nº CAMIÓN]],$C31,BDCORRECTIVAINF[[Fecha entrada]:[Fecha entrada]],"&gt;=" &amp;$M$2,BDCORRECTIVAINF[[Fecha Fin]:[Fecha Fin]],"&lt;="&amp;$M$3)=0,"",SUMIFS(BDCORRECTIVAINF[GEMELA T],BDCORRECTIVAINF[[Nº CAMIÓN]:[Nº CAMIÓN]],$C31,BDCORRECTIVAINF[[Fecha entrada]:[Fecha entrada]],"&gt;=" &amp;$M$2,BDCORRECTIVAINF[[Fecha Fin]:[Fecha Fin]],"&lt;="&amp;$M$3)&amp;" uds "&amp;BDCORRECTIVAINF[[#Headers],[GEMELA T]]&amp;", ")</f>
        <v/>
      </c>
      <c r="BG31" s="467" t="str">
        <f>+IF(SUMIFS(BDCORRECTIVAINF[CÁMARA 12R20],BDCORRECTIVAINF[[Nº CAMIÓN]:[Nº CAMIÓN]],$C31,BDCORRECTIVAINF[[Fecha entrada]:[Fecha entrada]],"&gt;=" &amp;$M$2,BDCORRECTIVAINF[[Fecha Fin]:[Fecha Fin]],"&lt;="&amp;$M$3)=0,"",SUMIFS(BDCORRECTIVAINF[CÁMARA 12R20],BDCORRECTIVAINF[[Nº CAMIÓN]:[Nº CAMIÓN]],$C31,BDCORRECTIVAINF[[Fecha entrada]:[Fecha entrada]],"&gt;=" &amp;$M$2,BDCORRECTIVAINF[[Fecha Fin]:[Fecha Fin]],"&lt;="&amp;$M$3)&amp;" uds "&amp;BDCORRECTIVAINF[[#Headers],[CÁMARA 12R20]]&amp;", ")</f>
        <v/>
      </c>
      <c r="BH31" s="467" t="str">
        <f>+IF(SUMIFS(BDCORRECTIVAINF[CÁMARA 12R24],BDCORRECTIVAINF[[Nº CAMIÓN]:[Nº CAMIÓN]],$C31,BDCORRECTIVAINF[[Fecha entrada]:[Fecha entrada]],"&gt;=" &amp;$M$2,BDCORRECTIVAINF[[Fecha Fin]:[Fecha Fin]],"&lt;="&amp;$M$3)=0,"",SUMIFS(BDCORRECTIVAINF[CÁMARA 12R24],BDCORRECTIVAINF[[Nº CAMIÓN]:[Nº CAMIÓN]],$C31,BDCORRECTIVAINF[[Fecha entrada]:[Fecha entrada]],"&gt;=" &amp;$M$2,BDCORRECTIVAINF[[Fecha Fin]:[Fecha Fin]],"&lt;="&amp;$M$3)&amp;" uds "&amp;BDCORRECTIVAINF[[#Headers],[CÁMARA 12R24]]&amp;", ")</f>
        <v/>
      </c>
      <c r="BI31" s="467" t="str">
        <f>+IF(SUMIFS(BDCORRECTIVAINF[NEUMÁTICO 12R20],BDCORRECTIVAINF[[Nº CAMIÓN]:[Nº CAMIÓN]],$C31,BDCORRECTIVAINF[[Fecha entrada]:[Fecha entrada]],"&gt;=" &amp;$M$2,BDCORRECTIVAINF[[Fecha Fin]:[Fecha Fin]],"&lt;="&amp;$M$3)=0,"",SUMIFS(BDCORRECTIVAINF[NEUMÁTICO 12R20],BDCORRECTIVAINF[[Nº CAMIÓN]:[Nº CAMIÓN]],$C31,BDCORRECTIVAINF[[Fecha entrada]:[Fecha entrada]],"&gt;=" &amp;$M$2,BDCORRECTIVAINF[[Fecha Fin]:[Fecha Fin]],"&lt;="&amp;$M$3)&amp;" uds "&amp;BDCORRECTIVAINF[[#Headers],[NEUMÁTICO 12R20]]&amp;", ")</f>
        <v/>
      </c>
      <c r="BJ31" s="467" t="str">
        <f>+IF(SUMIFS(BDCORRECTIVAINF[NEUMÁTICO 13/80 R22,5],BDCORRECTIVAINF[[Nº CAMIÓN]:[Nº CAMIÓN]],$C31,BDCORRECTIVAINF[[Fecha entrada]:[Fecha entrada]],"&gt;=" &amp;$M$2,BDCORRECTIVAINF[[Fecha Fin]:[Fecha Fin]],"&lt;="&amp;$M$3)=0,"",SUMIFS(BDCORRECTIVAINF[NEUMÁTICO 13/80 R22,5],BDCORRECTIVAINF[[Nº CAMIÓN]:[Nº CAMIÓN]],$C31,BDCORRECTIVAINF[[Fecha entrada]:[Fecha entrada]],"&gt;=" &amp;$M$2,BDCORRECTIVAINF[[Fecha Fin]:[Fecha Fin]],"&lt;="&amp;$M$3)&amp;" uds "&amp;BDCORRECTIVAINF[[#Headers],[NEUMÁTICO 13/80 R22,5]]&amp;", ")</f>
        <v/>
      </c>
      <c r="BK31" s="467" t="str">
        <f>+IF(SUMIFS(BDCORRECTIVAINF[[NEUMÁTICO 12R24 ]],BDCORRECTIVAINF[[Nº CAMIÓN]:[Nº CAMIÓN]],$C31,BDCORRECTIVAINF[[Fecha entrada]:[Fecha entrada]],"&gt;=" &amp;$M$2,BDCORRECTIVAINF[[Fecha Fin]:[Fecha Fin]],"&lt;="&amp;$M$3)=0,"",SUMIFS(BDCORRECTIVAINF[[NEUMÁTICO 12R24 ]],BDCORRECTIVAINF[[Nº CAMIÓN]:[Nº CAMIÓN]],$C31,BDCORRECTIVAINF[[Fecha entrada]:[Fecha entrada]],"&gt;=" &amp;$M$2,BDCORRECTIVAINF[[Fecha Fin]:[Fecha Fin]],"&lt;="&amp;$M$3)&amp;" uds "&amp;BDCORRECTIVAINF[[#Headers],[NEUMÁTICO 12R24 ]]&amp;", ")</f>
        <v/>
      </c>
      <c r="BL31" s="467" t="str">
        <f>+IF(SUMIFS(BDCORRECTIVAINF[NEUMÁTICO 295/80 R22,5],BDCORRECTIVAINF[[Nº CAMIÓN]:[Nº CAMIÓN]],$C31,BDCORRECTIVAINF[[Fecha entrada]:[Fecha entrada]],"&gt;=" &amp;$M$2,BDCORRECTIVAINF[[Fecha Fin]:[Fecha Fin]],"&lt;="&amp;$M$3)=0,"",SUMIFS(BDCORRECTIVAINF[NEUMÁTICO 295/80 R22,5],BDCORRECTIVAINF[[Nº CAMIÓN]:[Nº CAMIÓN]],$C31,BDCORRECTIVAINF[[Fecha entrada]:[Fecha entrada]],"&gt;=" &amp;$M$2,BDCORRECTIVAINF[[Fecha Fin]:[Fecha Fin]],"&lt;="&amp;$M$3)&amp;" uds "&amp;BDCORRECTIVAINF[[#Headers],[NEUMÁTICO 295/80 R22,5]]&amp;", ")</f>
        <v/>
      </c>
      <c r="BM31" s="467" t="str">
        <f>+IF(SUMIFS(BDCORRECTIVAINF[NEUMÁTICO 315/80R22.5],BDCORRECTIVAINF[[Nº CAMIÓN]:[Nº CAMIÓN]],$C31,BDCORRECTIVAINF[[Fecha entrada]:[Fecha entrada]],"&gt;=" &amp;$M$2,BDCORRECTIVAINF[[Fecha Fin]:[Fecha Fin]],"&lt;="&amp;$M$3)=0,"",SUMIFS(BDCORRECTIVAINF[NEUMÁTICO 315/80R22.5],BDCORRECTIVAINF[[Nº CAMIÓN]:[Nº CAMIÓN]],$C31,BDCORRECTIVAINF[[Fecha entrada]:[Fecha entrada]],"&gt;=" &amp;$M$2,BDCORRECTIVAINF[[Fecha Fin]:[Fecha Fin]],"&lt;="&amp;$M$3)&amp;" uds "&amp;BDCORRECTIVAINF[[#Headers],[NEUMÁTICO 315/80R22.5]]&amp;", ")</f>
        <v/>
      </c>
      <c r="BN31" s="467" t="str">
        <f>+IF(SUMIFS(BDCORRECTIVAINF[NEUMÁTICO 7.5R16 CON CAMARA  ],BDCORRECTIVAINF[[Nº CAMIÓN]:[Nº CAMIÓN]],$C31,BDCORRECTIVAINF[[Fecha entrada]:[Fecha entrada]],"&gt;=" &amp;$M$2,BDCORRECTIVAINF[[Fecha Fin]:[Fecha Fin]],"&lt;="&amp;$M$3)=0,"",SUMIFS(BDCORRECTIVAINF[NEUMÁTICO 7.5R16 CON CAMARA  ],BDCORRECTIVAINF[[Nº CAMIÓN]:[Nº CAMIÓN]],$C31,BDCORRECTIVAINF[[Fecha entrada]:[Fecha entrada]],"&gt;=" &amp;$M$2,BDCORRECTIVAINF[[Fecha Fin]:[Fecha Fin]],"&lt;="&amp;$M$3)&amp;" uds "&amp;BDCORRECTIVAINF[[#Headers],[NEUMÁTICO 7.5R16 CON CAMARA  ]]&amp;", ")</f>
        <v/>
      </c>
      <c r="BO31" s="467" t="str">
        <f>+IF(SUMIFS(BDCORRECTIVAINF[Parche],BDCORRECTIVAINF[[Nº CAMIÓN]:[Nº CAMIÓN]],$C31,BDCORRECTIVAINF[[Fecha entrada]:[Fecha entrada]],"&gt;=" &amp;$M$2,BDCORRECTIVAINF[[Fecha Fin]:[Fecha Fin]],"&lt;="&amp;$M$3)=0,"",SUMIFS(BDCORRECTIVAINF[Parche],BDCORRECTIVAINF[[Nº CAMIÓN]:[Nº CAMIÓN]],$C31,BDCORRECTIVAINF[[Fecha entrada]:[Fecha entrada]],"&gt;=" &amp;$M$2,BDCORRECTIVAINF[[Fecha Fin]:[Fecha Fin]],"&lt;="&amp;$M$3)&amp;" uds "&amp;BDCORRECTIVAINF[[#Headers],[Parche]]&amp;", ")</f>
        <v xml:space="preserve">1 uds Parche, </v>
      </c>
      <c r="BP31" s="467" t="str">
        <f>+IF(SUMIFS(BDCORRECTIVAINF[Pasta],BDCORRECTIVAINF[[Nº CAMIÓN]:[Nº CAMIÓN]],$C31,BDCORRECTIVAINF[[Fecha entrada]:[Fecha entrada]],"&gt;=" &amp;$M$2,BDCORRECTIVAINF[[Fecha Fin]:[Fecha Fin]],"&lt;="&amp;$M$3)=0,"",SUMIFS(BDCORRECTIVAINF[Pasta],BDCORRECTIVAINF[[Nº CAMIÓN]:[Nº CAMIÓN]],$C31,BDCORRECTIVAINF[[Fecha entrada]:[Fecha entrada]],"&gt;=" &amp;$M$2,BDCORRECTIVAINF[[Fecha Fin]:[Fecha Fin]],"&lt;="&amp;$M$3)&amp;" uds "&amp;BDCORRECTIVAINF[[#Headers],[Pasta]]&amp;", ")</f>
        <v xml:space="preserve">1 uds Pasta, </v>
      </c>
      <c r="BQ31" s="467" t="str">
        <f>+IF(SUMIFS(BDCORRECTIVAINF[BATERIA 12V 100AH],BDCORRECTIVAINF[[Nº CAMIÓN]:[Nº CAMIÓN]],$C31,BDCORRECTIVAINF[[Fecha entrada]:[Fecha entrada]],"&gt;=" &amp;$M$2,BDCORRECTIVAINF[[Fecha Fin]:[Fecha Fin]],"&lt;="&amp;$M$3)=0,"",SUMIFS(BDCORRECTIVAINF[BATERIA 12V 100AH],BDCORRECTIVAINF[[Nº CAMIÓN]:[Nº CAMIÓN]],$C31,BDCORRECTIVAINF[[Fecha entrada]:[Fecha entrada]],"&gt;=" &amp;$M$2,BDCORRECTIVAINF[[Fecha Fin]:[Fecha Fin]],"&lt;="&amp;$M$3)&amp;" uds "&amp;BDCORRECTIVAINF[[#Headers],[BATERIA 12V 100AH]]&amp;", ")</f>
        <v/>
      </c>
      <c r="BR31" s="467" t="str">
        <f>+IF(SUMIFS(BDCORRECTIVAINF[BATERIA 12V 120AH],BDCORRECTIVAINF[[Nº CAMIÓN]:[Nº CAMIÓN]],$C31,BDCORRECTIVAINF[[Fecha entrada]:[Fecha entrada]],"&gt;=" &amp;$M$2,BDCORRECTIVAINF[[Fecha Fin]:[Fecha Fin]],"&lt;="&amp;$M$3)=0,"",SUMIFS(BDCORRECTIVAINF[BATERIA 12V 120AH],BDCORRECTIVAINF[[Nº CAMIÓN]:[Nº CAMIÓN]],$C31,BDCORRECTIVAINF[[Fecha entrada]:[Fecha entrada]],"&gt;=" &amp;$M$2,BDCORRECTIVAINF[[Fecha Fin]:[Fecha Fin]],"&lt;="&amp;$M$3)&amp;" uds "&amp;BDCORRECTIVAINF[[#Headers],[BATERIA 12V 120AH]]&amp;", ")</f>
        <v/>
      </c>
      <c r="BS31" s="467" t="str">
        <f>+IF(SUMIFS(BDCORRECTIVAINF[[BATERIA 12V 70AH ]],BDCORRECTIVAINF[[Nº CAMIÓN]:[Nº CAMIÓN]],$C31,BDCORRECTIVAINF[[Fecha entrada]:[Fecha entrada]],"&gt;=" &amp;$M$2,BDCORRECTIVAINF[[Fecha Fin]:[Fecha Fin]],"&lt;="&amp;$M$3)=0,"",SUMIFS(BDCORRECTIVAINF[[BATERIA 12V 70AH ]],BDCORRECTIVAINF[[Nº CAMIÓN]:[Nº CAMIÓN]],$C31,BDCORRECTIVAINF[[Fecha entrada]:[Fecha entrada]],"&gt;=" &amp;$M$2,BDCORRECTIVAINF[[Fecha Fin]:[Fecha Fin]],"&lt;="&amp;$M$3)&amp;" uds "&amp;BDCORRECTIVAINF[[#Headers],[BATERIA 12V 70AH ]]&amp;", ")</f>
        <v/>
      </c>
      <c r="BT31" s="467" t="str">
        <f>+IF(SUMIFS(BDCORRECTIVAINF[[BATERIA 12V 77AH ]],BDCORRECTIVAINF[[Nº CAMIÓN]:[Nº CAMIÓN]],$C31,BDCORRECTIVAINF[[Fecha entrada]:[Fecha entrada]],"&gt;=" &amp;$M$2,BDCORRECTIVAINF[[Fecha Fin]:[Fecha Fin]],"&lt;="&amp;$M$3)=0,"",SUMIFS(BDCORRECTIVAINF[[BATERIA 12V 77AH ]],BDCORRECTIVAINF[[Nº CAMIÓN]:[Nº CAMIÓN]],$C31,BDCORRECTIVAINF[[Fecha entrada]:[Fecha entrada]],"&gt;=" &amp;$M$2,BDCORRECTIVAINF[[Fecha Fin]:[Fecha Fin]],"&lt;="&amp;$M$3)&amp;" uds "&amp;BDCORRECTIVAINF[[#Headers],[BATERIA 12V 77AH ]]&amp;", ")</f>
        <v/>
      </c>
      <c r="BU31" s="467" t="str">
        <f>+IF(SUMIFS(BDCORRECTIVAINF[Manguera amarilla 60D],BDCORRECTIVAINF[[Nº CAMIÓN]:[Nº CAMIÓN]],$C31,BDCORRECTIVAINF[[Fecha entrada]:[Fecha entrada]],"&gt;=" &amp;$M$2,BDCORRECTIVAINF[[Fecha Fin]:[Fecha Fin]],"&lt;="&amp;$M$3)=0,"",SUMIFS(BDCORRECTIVAINF[Manguera amarilla 60D],BDCORRECTIVAINF[[Nº CAMIÓN]:[Nº CAMIÓN]],$C31,BDCORRECTIVAINF[[Fecha entrada]:[Fecha entrada]],"&gt;=" &amp;$M$2,BDCORRECTIVAINF[[Fecha Fin]:[Fecha Fin]],"&lt;="&amp;$M$3)&amp;" m "&amp;BDCORRECTIVAINF[[#Headers],[Manguera amarilla 60D]]&amp;", ")</f>
        <v/>
      </c>
      <c r="BV31" s="467" t="str">
        <f>+IF(SUMIFS(BDCORRECTIVAINF[Manguera amarilla 80D],BDCORRECTIVAINF[[Nº CAMIÓN]:[Nº CAMIÓN]],$C31,BDCORRECTIVAINF[[Fecha entrada]:[Fecha entrada]],"&gt;=" &amp;$M$2,BDCORRECTIVAINF[[Fecha Fin]:[Fecha Fin]],"&lt;="&amp;$M$3)=0,"",SUMIFS(BDCORRECTIVAINF[Manguera amarilla 80D],BDCORRECTIVAINF[[Nº CAMIÓN]:[Nº CAMIÓN]],$C31,BDCORRECTIVAINF[[Fecha entrada]:[Fecha entrada]],"&gt;=" &amp;$M$2,BDCORRECTIVAINF[[Fecha Fin]:[Fecha Fin]],"&lt;="&amp;$M$3)&amp;" m "&amp;BDCORRECTIVAINF[[#Headers],[Manguera amarilla 80D]]&amp;", ")</f>
        <v/>
      </c>
      <c r="BW31" s="467" t="str">
        <f>+IF(SUMIFS(BDCORRECTIVAINF[Manguera azul 60D],BDCORRECTIVAINF[[Nº CAMIÓN]:[Nº CAMIÓN]],$C31,BDCORRECTIVAINF[[Fecha entrada]:[Fecha entrada]],"&gt;=" &amp;$M$2,BDCORRECTIVAINF[[Fecha Fin]:[Fecha Fin]],"&lt;="&amp;$M$3)=0,"",SUMIFS(BDCORRECTIVAINF[Manguera azul 60D],BDCORRECTIVAINF[[Nº CAMIÓN]:[Nº CAMIÓN]],$C31,BDCORRECTIVAINF[[Fecha entrada]:[Fecha entrada]],"&gt;=" &amp;$M$2,BDCORRECTIVAINF[[Fecha Fin]:[Fecha Fin]],"&lt;="&amp;$M$3)&amp;" m "&amp;BDCORRECTIVAINF[[#Headers],[Manguera azul 60D]]&amp;", ")</f>
        <v/>
      </c>
      <c r="BX31" s="467" t="str">
        <f>+IF(SUMIFS(BDCORRECTIVAINF[Manguera azul 80D],BDCORRECTIVAINF[[Nº CAMIÓN]:[Nº CAMIÓN]],$C31,BDCORRECTIVAINF[[Fecha entrada]:[Fecha entrada]],"&gt;=" &amp;$M$2,BDCORRECTIVAINF[[Fecha Fin]:[Fecha Fin]],"&lt;="&amp;$M$3)=0,"",SUMIFS(BDCORRECTIVAINF[Manguera azul 80D],BDCORRECTIVAINF[[Nº CAMIÓN]:[Nº CAMIÓN]],$C31,BDCORRECTIVAINF[[Fecha entrada]:[Fecha entrada]],"&gt;=" &amp;$M$2,BDCORRECTIVAINF[[Fecha Fin]:[Fecha Fin]],"&lt;="&amp;$M$3)&amp;" m "&amp;BDCORRECTIVAINF[[#Headers],[Manguera azul 80D]]&amp;", ")</f>
        <v/>
      </c>
      <c r="BY31" s="467" t="str">
        <f>+IF(SUMIFS(BDCORRECTIVAINF[Bomba Embrague],BDCORRECTIVAINF[[Nº CAMIÓN]:[Nº CAMIÓN]],$C31,BDCORRECTIVAINF[[Fecha entrada]:[Fecha entrada]],"&gt;=" &amp;$M$2,BDCORRECTIVAINF[[Fecha Fin]:[Fecha Fin]],"&lt;="&amp;$M$3)=0,"",SUMIFS(BDCORRECTIVAINF[Bomba Embrague],BDCORRECTIVAINF[[Nº CAMIÓN]:[Nº CAMIÓN]],$C31,BDCORRECTIVAINF[[Fecha entrada]:[Fecha entrada]],"&gt;=" &amp;$M$2,BDCORRECTIVAINF[[Fecha Fin]:[Fecha Fin]],"&lt;="&amp;$M$3)&amp;" uds "&amp;BDCORRECTIVAINF[[#Headers],[Bomba Embrague]]&amp;", ")</f>
        <v/>
      </c>
      <c r="BZ31" s="467" t="str">
        <f>+IF(SUMIFS(BDCORRECTIVAINF[Compresor],BDCORRECTIVAINF[[Nº CAMIÓN]:[Nº CAMIÓN]],$C31,BDCORRECTIVAINF[[Fecha entrada]:[Fecha entrada]],"&gt;=" &amp;$M$2,BDCORRECTIVAINF[[Fecha Fin]:[Fecha Fin]],"&lt;="&amp;$M$3)=0,"",SUMIFS(BDCORRECTIVAINF[Compresor],BDCORRECTIVAINF[[Nº CAMIÓN]:[Nº CAMIÓN]],$C31,BDCORRECTIVAINF[[Fecha entrada]:[Fecha entrada]],"&gt;=" &amp;$M$2,BDCORRECTIVAINF[[Fecha Fin]:[Fecha Fin]],"&lt;="&amp;$M$3)&amp;" uds "&amp;BDCORRECTIVAINF[[#Headers],[Compresor]]&amp;", ")</f>
        <v/>
      </c>
      <c r="CA31" s="467" t="str">
        <f>+IF(SUMIFS(BDCORRECTIVAINF[Disco Embrague],BDCORRECTIVAINF[[Nº CAMIÓN]:[Nº CAMIÓN]],$C31,BDCORRECTIVAINF[[Fecha entrada]:[Fecha entrada]],"&gt;=" &amp;$M$2,BDCORRECTIVAINF[[Fecha Fin]:[Fecha Fin]],"&lt;="&amp;$M$3)=0,"",SUMIFS(BDCORRECTIVAINF[Disco Embrague],BDCORRECTIVAINF[[Nº CAMIÓN]:[Nº CAMIÓN]],$C31,BDCORRECTIVAINF[[Fecha entrada]:[Fecha entrada]],"&gt;=" &amp;$M$2,BDCORRECTIVAINF[[Fecha Fin]:[Fecha Fin]],"&lt;="&amp;$M$3)&amp;" uds "&amp;BDCORRECTIVAINF[[#Headers],[Disco Embrague]]&amp;", ")</f>
        <v/>
      </c>
      <c r="CB31" s="467" t="str">
        <f>+IF(SUMIFS(BDCORRECTIVAINF[Empalme],BDCORRECTIVAINF[[Nº CAMIÓN]:[Nº CAMIÓN]],$C31,BDCORRECTIVAINF[[Fecha entrada]:[Fecha entrada]],"&gt;=" &amp;$M$2,BDCORRECTIVAINF[[Fecha Fin]:[Fecha Fin]],"&lt;="&amp;$M$3)=0,"",SUMIFS(BDCORRECTIVAINF[Empalme],BDCORRECTIVAINF[[Nº CAMIÓN]:[Nº CAMIÓN]],$C31,BDCORRECTIVAINF[[Fecha entrada]:[Fecha entrada]],"&gt;=" &amp;$M$2,BDCORRECTIVAINF[[Fecha Fin]:[Fecha Fin]],"&lt;="&amp;$M$3)&amp;" uds "&amp;BDCORRECTIVAINF[[#Headers],[Empalme]]&amp;", ")</f>
        <v/>
      </c>
      <c r="CC31" s="467" t="str">
        <f>+IF(SUMIFS(BDCORRECTIVAINF[Filtro Secador],BDCORRECTIVAINF[[Nº CAMIÓN]:[Nº CAMIÓN]],$C31,BDCORRECTIVAINF[[Fecha entrada]:[Fecha entrada]],"&gt;=" &amp;$M$2,BDCORRECTIVAINF[[Fecha Fin]:[Fecha Fin]],"&lt;="&amp;$M$3)=0,"",SUMIFS(BDCORRECTIVAINF[Filtro Secador],BDCORRECTIVAINF[[Nº CAMIÓN]:[Nº CAMIÓN]],$C31,BDCORRECTIVAINF[[Fecha entrada]:[Fecha entrada]],"&gt;=" &amp;$M$2,BDCORRECTIVAINF[[Fecha Fin]:[Fecha Fin]],"&lt;="&amp;$M$3)&amp;" uds "&amp;BDCORRECTIVAINF[[#Headers],[Filtro Secador]]&amp;", ")</f>
        <v/>
      </c>
      <c r="CD31" s="467" t="str">
        <f>+IF(SUMIFS(BDCORRECTIVAINF[Pulmon Freno],BDCORRECTIVAINF[[Nº CAMIÓN]:[Nº CAMIÓN]],$C31,BDCORRECTIVAINF[[Fecha entrada]:[Fecha entrada]],"&gt;=" &amp;$M$2,BDCORRECTIVAINF[[Fecha Fin]:[Fecha Fin]],"&lt;="&amp;$M$3)=0,"",SUMIFS(BDCORRECTIVAINF[Pulmon Freno],BDCORRECTIVAINF[[Nº CAMIÓN]:[Nº CAMIÓN]],$C31,BDCORRECTIVAINF[[Fecha entrada]:[Fecha entrada]],"&gt;=" &amp;$M$2,BDCORRECTIVAINF[[Fecha Fin]:[Fecha Fin]],"&lt;="&amp;$M$3)&amp;" uds "&amp;BDCORRECTIVAINF[[#Headers],[Pulmon Freno]]&amp;", ")</f>
        <v/>
      </c>
      <c r="CE31" s="467" t="str">
        <f>+IF(SUMIFS(BDCORRECTIVAINF[Servoembrague],BDCORRECTIVAINF[[Nº CAMIÓN]:[Nº CAMIÓN]],$C31,BDCORRECTIVAINF[[Fecha entrada]:[Fecha entrada]],"&gt;=" &amp;$M$2,BDCORRECTIVAINF[[Fecha Fin]:[Fecha Fin]],"&lt;="&amp;$M$3)=0,"",SUMIFS(BDCORRECTIVAINF[Servoembrague],BDCORRECTIVAINF[[Nº CAMIÓN]:[Nº CAMIÓN]],$C31,BDCORRECTIVAINF[[Fecha entrada]:[Fecha entrada]],"&gt;=" &amp;$M$2,BDCORRECTIVAINF[[Fecha Fin]:[Fecha Fin]],"&lt;="&amp;$M$3)&amp;" uds "&amp;BDCORRECTIVAINF[[#Headers],[Servoembrague]]&amp;", ")</f>
        <v/>
      </c>
      <c r="CF31" s="467" t="str">
        <f>+IF(SUMIFS(BDCORRECTIVAINF[Tubo Hidraulico],BDCORRECTIVAINF[[Nº CAMIÓN]:[Nº CAMIÓN]],$C31,BDCORRECTIVAINF[[Fecha entrada]:[Fecha entrada]],"&gt;=" &amp;$M$2,BDCORRECTIVAINF[[Fecha Fin]:[Fecha Fin]],"&lt;="&amp;$M$3)=0,"",SUMIFS(BDCORRECTIVAINF[Tubo Hidraulico],BDCORRECTIVAINF[[Nº CAMIÓN]:[Nº CAMIÓN]],$C31,BDCORRECTIVAINF[[Fecha entrada]:[Fecha entrada]],"&gt;=" &amp;$M$2,BDCORRECTIVAINF[[Fecha Fin]:[Fecha Fin]],"&lt;="&amp;$M$3)&amp;" uds "&amp;BDCORRECTIVAINF[[#Headers],[Tubo Hidraulico]]&amp;", ")</f>
        <v/>
      </c>
      <c r="CG31" s="467" t="str">
        <f>+IF(SUMIFS(BDCORRECTIVAINF[Valvula 4 vias],BDCORRECTIVAINF[[Nº CAMIÓN]:[Nº CAMIÓN]],$C31,BDCORRECTIVAINF[[Fecha entrada]:[Fecha entrada]],"&gt;=" &amp;$M$2,BDCORRECTIVAINF[[Fecha Fin]:[Fecha Fin]],"&lt;="&amp;$M$3)=0,"",SUMIFS(BDCORRECTIVAINF[Valvula 4 vias],BDCORRECTIVAINF[[Nº CAMIÓN]:[Nº CAMIÓN]],$C31,BDCORRECTIVAINF[[Fecha entrada]:[Fecha entrada]],"&gt;=" &amp;$M$2,BDCORRECTIVAINF[[Fecha Fin]:[Fecha Fin]],"&lt;="&amp;$M$3)&amp;" uds "&amp;BDCORRECTIVAINF[[#Headers],[Valvula 4 vias]]&amp;", ")</f>
        <v/>
      </c>
      <c r="CH31" s="467" t="str">
        <f>+IF(SUMIFS(BDCORRECTIVAINF[Valvula Freno],BDCORRECTIVAINF[[Nº CAMIÓN]:[Nº CAMIÓN]],$C31,BDCORRECTIVAINF[[Fecha entrada]:[Fecha entrada]],"&gt;=" &amp;$M$2,BDCORRECTIVAINF[[Fecha Fin]:[Fecha Fin]],"&lt;="&amp;$M$3)=0,"",SUMIFS(BDCORRECTIVAINF[Valvula Freno],BDCORRECTIVAINF[[Nº CAMIÓN]:[Nº CAMIÓN]],$C31,BDCORRECTIVAINF[[Fecha entrada]:[Fecha entrada]],"&gt;=" &amp;$M$2,BDCORRECTIVAINF[[Fecha Fin]:[Fecha Fin]],"&lt;="&amp;$M$3)&amp;" uds "&amp;BDCORRECTIVAINF[[#Headers],[Valvula Freno]]&amp;", ")</f>
        <v/>
      </c>
      <c r="CI31" s="467" t="str">
        <f>+IF(SUMIFS(BDCORRECTIVAINF[Valvula Secadora],BDCORRECTIVAINF[[Nº CAMIÓN]:[Nº CAMIÓN]],$C31,BDCORRECTIVAINF[[Fecha entrada]:[Fecha entrada]],"&gt;=" &amp;$M$2,BDCORRECTIVAINF[[Fecha Fin]:[Fecha Fin]],"&lt;="&amp;$M$3)=0,"",SUMIFS(BDCORRECTIVAINF[Valvula Secadora],BDCORRECTIVAINF[[Nº CAMIÓN]:[Nº CAMIÓN]],$C31,BDCORRECTIVAINF[[Fecha entrada]:[Fecha entrada]],"&gt;=" &amp;$M$2,BDCORRECTIVAINF[[Fecha Fin]:[Fecha Fin]],"&lt;="&amp;$M$3)&amp;" uds "&amp;BDCORRECTIVAINF[[#Headers],[Valvula Secadora]]&amp;", ")</f>
        <v/>
      </c>
      <c r="CJ31" s="467" t="str">
        <f>+IF(SUMIFS(BDCORRECTIVAINF[Correas],BDCORRECTIVAINF[[Nº CAMIÓN]:[Nº CAMIÓN]],$C31,BDCORRECTIVAINF[[Fecha entrada]:[Fecha entrada]],"&gt;=" &amp;$M$2,BDCORRECTIVAINF[[Fecha Fin]:[Fecha Fin]],"&lt;="&amp;$M$3)=0,"",SUMIFS(BDCORRECTIVAINF[Correas],BDCORRECTIVAINF[[Nº CAMIÓN]:[Nº CAMIÓN]],$C31,BDCORRECTIVAINF[[Fecha entrada]:[Fecha entrada]],"&gt;=" &amp;$M$2,BDCORRECTIVAINF[[Fecha Fin]:[Fecha Fin]],"&lt;="&amp;$M$3)&amp;" uds "&amp;BDCORRECTIVAINF[[#Headers],[Correas]]&amp;", ")</f>
        <v/>
      </c>
    </row>
    <row r="32" spans="1:88" ht="18.75" x14ac:dyDescent="0.2">
      <c r="A32" s="544"/>
      <c r="B32" s="221" t="s">
        <v>73</v>
      </c>
      <c r="C32" s="46" t="s">
        <v>187</v>
      </c>
      <c r="D32" s="47">
        <v>771485</v>
      </c>
      <c r="E32" s="47">
        <f>+SUMIFS(BDCORRECTIVA[Chasis],BDCORRECTIVA[[Nº CAMIÓN]:[Nº CAMIÓN]],$C32,BDCORRECTIVA[[Fecha entrada]:[Fecha entrada]],"&gt;=" &amp;$M$2,BDCORRECTIVA[[Fecha Fin]:[Fecha Fin]],"&lt;="&amp;$M$3)</f>
        <v>0</v>
      </c>
      <c r="F32" s="47">
        <f>+SUMIFS(BDCORRECTIVA[Carrocería],BDCORRECTIVA[[Nº CAMIÓN]:[Nº CAMIÓN]],$C32,BDCORRECTIVA[[Fecha entrada]:[Fecha entrada]],"&gt;=" &amp;$M$2,BDCORRECTIVA[[Fecha Fin]:[Fecha Fin]],"&lt;="&amp;$M$3)</f>
        <v>0</v>
      </c>
      <c r="G32" s="47">
        <f>+SUMIFS(BDCORRECTIVA[Ruedas],BDCORRECTIVA[[Nº CAMIÓN]:[Nº CAMIÓN]],$C32,BDCORRECTIVA[[Fecha entrada]:[Fecha entrada]],"&gt;=" &amp;$M$2,BDCORRECTIVA[[Fecha Fin]:[Fecha Fin]],"&lt;="&amp;$M$3)</f>
        <v>0</v>
      </c>
      <c r="H32" s="47">
        <f>+SUMIFS(BDCORRECTIVA[Mecanica],BDCORRECTIVA[[Nº CAMIÓN]:[Nº CAMIÓN]],$C32,BDCORRECTIVA[[Fecha entrada]:[Fecha entrada]],"&gt;=" &amp;$M$2,BDCORRECTIVA[[Fecha Fin]:[Fecha Fin]],"&lt;="&amp;$M$3)</f>
        <v>1</v>
      </c>
      <c r="I32" s="47">
        <f>+SUMIFS(BDCORRECTIVA[Elec, vehiculos],BDCORRECTIVA[[Nº CAMIÓN]:[Nº CAMIÓN]],$C32,BDCORRECTIVA[[Fecha entrada]:[Fecha entrada]],"&gt;=" &amp;$M$2,BDCORRECTIVA[[Fecha Fin]:[Fecha Fin]],"&lt;="&amp;$M$3)</f>
        <v>0</v>
      </c>
      <c r="J32" s="47">
        <f t="shared" si="5"/>
        <v>1</v>
      </c>
      <c r="K32" s="47" t="str">
        <f>+IF(COUNTIFS(BDCORRECTIVA[Tall/Rep],AUSERD,BDCORRECTIVA[Nº CAMIÓN],$C32,BDCORRECTIVA[[Fecha entrada]:[Fecha entrada]],"&gt;=" &amp;$M$2,BDCORRECTIVA[[Fecha Fin]:[Fecha Fin]],"&lt;="&amp;$M$3)=0,"",COUNTIFS(BDCORRECTIVA[Tall/Rep],AUSERD,BDCORRECTIVA[Nº CAMIÓN],$C32,BDCORRECTIVA[[Fecha entrada]:[Fecha entrada]],"&gt;=" &amp;$M$2,BDCORRECTIVA[[Fecha Fin]:[Fecha Fin]],"&lt;="&amp;$M$3)&amp;" "&amp;AUSERD&amp;", ")&amp;IF(COUNTIFS(BDCORRECTIVA[Tall/Rep],AAIUN,BDCORRECTIVA[Nº CAMIÓN],$C32,BDCORRECTIVA[[Fecha entrada]:[Fecha entrada]],"&gt;=" &amp;$M$2,BDCORRECTIVA[[Fecha Fin]:[Fecha Fin]],"&lt;="&amp;$M$3)=0,"",COUNTIFS(BDCORRECTIVA[Tall/Rep],AAIUN,BDCORRECTIVA[Nº CAMIÓN],$C32,BDCORRECTIVA[[Fecha entrada]:[Fecha entrada]],"&gt;=" &amp;$M$2,BDCORRECTIVA[[Fecha Fin]:[Fecha Fin]],"&lt;="&amp;$M$3)&amp;" "&amp;AAIUN&amp;", ")&amp;IF(COUNTIFS(BDCORRECTIVA[Tall/Rep],BOUJDUR,BDCORRECTIVA[Nº CAMIÓN],$C32,BDCORRECTIVA[[Fecha entrada]:[Fecha entrada]],"&gt;=" &amp;$M$2,BDCORRECTIVA[[Fecha Fin]:[Fecha Fin]],"&lt;="&amp;$M$3)=0,"",COUNTIFS(BDCORRECTIVA[Tall/Rep],BOUJDUR,BDCORRECTIVA[Nº CAMIÓN],$C32,BDCORRECTIVA[[Fecha entrada]:[Fecha entrada]],"&gt;=" &amp;$M$2,BDCORRECTIVA[[Fecha Fin]:[Fecha Fin]],"&lt;="&amp;$M$3)&amp;" "&amp;BOUJDUR&amp;", ")&amp;IF(COUNTIFS(BDCORRECTIVA[Tall/Rep],ATC,BDCORRECTIVA[Nº CAMIÓN],$C32,BDCORRECTIVA[[Fecha entrada]:[Fecha entrada]],"&gt;=" &amp;$M$2,BDCORRECTIVA[[Fecha Fin]:[Fecha Fin]],"&lt;="&amp;$M$3)=0,"",COUNTIFS(BDCORRECTIVA[Tall/Rep],ATC,BDCORRECTIVA[Nº CAMIÓN],$C32,BDCORRECTIVA[[Fecha entrada]:[Fecha entrada]],"&gt;=" &amp;$M$2,BDCORRECTIVA[[Fecha Fin]:[Fecha Fin]],"&lt;="&amp;$M$3)&amp;" "&amp;ATC&amp;", ")&amp;IF(COUNTIFS(BDCORRECTIVA[Tall/Rep],SMARA,BDCORRECTIVA[Nº CAMIÓN],$C32,BDCORRECTIVA[[Fecha entrada]:[Fecha entrada]],"&gt;=" &amp;$M$2,BDCORRECTIVA[[Fecha Fin]:[Fecha Fin]],"&lt;="&amp;$M$3)=0,"",COUNTIFS(BDCORRECTIVA[Tall/Rep],SMARA,BDCORRECTIVA[Nº CAMIÓN],$C32,BDCORRECTIVA[[Fecha entrada]:[Fecha entrada]],"&gt;=" &amp;$M$2,BDCORRECTIVA[[Fecha Fin]:[Fecha Fin]],"&lt;="&amp;$M$3)&amp;" "&amp;SMARA&amp;", ")&amp;IF(COUNTIFS(BDCORRECTIVA[Tall/Rep],DAJLA,BDCORRECTIVA[Nº CAMIÓN],$C32,BDCORRECTIVA[[Fecha entrada]:[Fecha entrada]],"&gt;=" &amp;$M$2,BDCORRECTIVA[[Fecha Fin]:[Fecha Fin]],"&lt;="&amp;$M$3)=0,"",COUNTIFS(BDCORRECTIVA[Tall/Rep],DAJLA,BDCORRECTIVA[Nº CAMIÓN],$C32,BDCORRECTIVA[[Fecha entrada]:[Fecha entrada]],"&gt;=" &amp;$M$2,BDCORRECTIVA[[Fecha Fin]:[Fecha Fin]],"&lt;="&amp;$M$3)&amp;" "&amp;DAJLA&amp;", ")&amp;IF(COUNTIFS(BDCORRECTIVA[Tall/Rep],TRANSPORT,BDCORRECTIVA[Nº CAMIÓN],$C32,BDCORRECTIVA[[Fecha entrada]:[Fecha entrada]],"&gt;=" &amp;$M$2,BDCORRECTIVA[[Fecha Fin]:[Fecha Fin]],"&lt;="&amp;$M$3)=0,"",COUNTIFS(BDCORRECTIVA[Tall/Rep],TRANSPORT,BDCORRECTIVA[Nº CAMIÓN],$C32,BDCORRECTIVA[[Fecha entrada]:[Fecha entrada]],"&gt;=" &amp;$M$2,BDCORRECTIVA[[Fecha Fin]:[Fecha Fin]],"&lt;="&amp;$M$3)&amp;" "&amp;TRANSPORT&amp;", ")</f>
        <v xml:space="preserve">1 TR AAIUN, </v>
      </c>
      <c r="L32" s="516" t="str">
        <f t="shared" si="0"/>
        <v/>
      </c>
      <c r="M32" s="469" t="str">
        <f>+IF(SUMIFS(BDCORRECTIVAINF[Coste TOTAL],BDCORRECTIVAINF[[Nº CAMIÓN]:[Nº CAMIÓN]],$C32,BDCORRECTIVAINF[[Fecha entrada]:[Fecha entrada]],"&gt;=" &amp;$M$2,BDCORRECTIVAINF[[Fecha Fin]:[Fecha Fin]],"&lt;="&amp;$M$3)=0,"",SUMIFS(BDCORRECTIVAINF[Coste TOTAL],BDCORRECTIVAINF[[Nº CAMIÓN]:[Nº CAMIÓN]],$C32,BDCORRECTIVAINF[[Fecha entrada]:[Fecha entrada]],"&gt;=" &amp;$M$2,BDCORRECTIVAINF[[Fecha Fin]:[Fecha Fin]],"&lt;="&amp;$M$3))</f>
        <v/>
      </c>
      <c r="N32" s="210"/>
      <c r="AF32" s="467" t="str">
        <f>+IF(SUMIFS(BDCORRECTIVAINF[Amortiguador],BDCORRECTIVAINF[[Nº CAMIÓN]:[Nº CAMIÓN]],$C32,BDCORRECTIVAINF[[Fecha entrada]:[Fecha entrada]],"&gt;=" &amp;$M$2,BDCORRECTIVAINF[[Fecha Fin]:[Fecha Fin]],"&lt;="&amp;$M$3)=0,"",SUMIFS(BDCORRECTIVAINF[Amortiguador],BDCORRECTIVAINF[[Nº CAMIÓN]:[Nº CAMIÓN]],$C32,BDCORRECTIVAINF[[Fecha entrada]:[Fecha entrada]],"&gt;=" &amp;$M$2,BDCORRECTIVAINF[[Fecha Fin]:[Fecha Fin]],"&lt;="&amp;$M$3)&amp;" uds "&amp;BDCORRECTIVAINF[[#Headers],[Amortiguador]]&amp;", ")</f>
        <v/>
      </c>
      <c r="AG32" s="467" t="str">
        <f>+IF(SUMIFS(BDCORRECTIVAINF[Cables palanca],BDCORRECTIVAINF[[Nº CAMIÓN]:[Nº CAMIÓN]],$C32,BDCORRECTIVAINF[[Fecha entrada]:[Fecha entrada]],"&gt;=" &amp;$M$2,BDCORRECTIVAINF[[Fecha Fin]:[Fecha Fin]],"&lt;="&amp;$M$3)=0,"",SUMIFS(BDCORRECTIVAINF[Cables palanca],BDCORRECTIVAINF[[Nº CAMIÓN]:[Nº CAMIÓN]],$C32,BDCORRECTIVAINF[[Fecha entrada]:[Fecha entrada]],"&gt;=" &amp;$M$2,BDCORRECTIVAINF[[Fecha Fin]:[Fecha Fin]],"&lt;="&amp;$M$3)&amp;" uds "&amp;BDCORRECTIVAINF[[#Headers],[Cables palanca]]&amp;", ")</f>
        <v/>
      </c>
      <c r="AH32" s="467" t="str">
        <f>+IF(SUMIFS(BDCORRECTIVAINF[Casquillos],BDCORRECTIVAINF[[Nº CAMIÓN]:[Nº CAMIÓN]],$C32,BDCORRECTIVAINF[[Fecha entrada]:[Fecha entrada]],"&gt;=" &amp;$M$2,BDCORRECTIVAINF[[Fecha Fin]:[Fecha Fin]],"&lt;="&amp;$M$3)=0,"",SUMIFS(BDCORRECTIVAINF[Casquillos],BDCORRECTIVAINF[[Nº CAMIÓN]:[Nº CAMIÓN]],$C32,BDCORRECTIVAINF[[Fecha entrada]:[Fecha entrada]],"&gt;=" &amp;$M$2,BDCORRECTIVAINF[[Fecha Fin]:[Fecha Fin]],"&lt;="&amp;$M$3)&amp;" uds "&amp;BDCORRECTIVAINF[[#Headers],[Casquillos]]&amp;", ")</f>
        <v/>
      </c>
      <c r="AI32" s="467" t="str">
        <f>+IF(SUMIFS(BDCORRECTIVAINF[Esparragos],BDCORRECTIVAINF[[Nº CAMIÓN]:[Nº CAMIÓN]],$C32,BDCORRECTIVAINF[[Fecha entrada]:[Fecha entrada]],"&gt;=" &amp;$M$2,BDCORRECTIVAINF[[Fecha Fin]:[Fecha Fin]],"&lt;="&amp;$M$3)=0,"",SUMIFS(BDCORRECTIVAINF[Esparragos],BDCORRECTIVAINF[[Nº CAMIÓN]:[Nº CAMIÓN]],$C32,BDCORRECTIVAINF[[Fecha entrada]:[Fecha entrada]],"&gt;=" &amp;$M$2,BDCORRECTIVAINF[[Fecha Fin]:[Fecha Fin]],"&lt;="&amp;$M$3)&amp;" uds "&amp;BDCORRECTIVAINF[[#Headers],[Esparragos]]&amp;", ")</f>
        <v/>
      </c>
      <c r="AJ32" s="467" t="str">
        <f>+IF(SUMIFS(BDCORRECTIVAINF[Neceser palanca],BDCORRECTIVAINF[[Nº CAMIÓN]:[Nº CAMIÓN]],$C32,BDCORRECTIVAINF[[Fecha entrada]:[Fecha entrada]],"&gt;=" &amp;$M$2,BDCORRECTIVAINF[[Fecha Fin]:[Fecha Fin]],"&lt;="&amp;$M$3)=0,"",SUMIFS(BDCORRECTIVAINF[Neceser palanca],BDCORRECTIVAINF[[Nº CAMIÓN]:[Nº CAMIÓN]],$C32,BDCORRECTIVAINF[[Fecha entrada]:[Fecha entrada]],"&gt;=" &amp;$M$2,BDCORRECTIVAINF[[Fecha Fin]:[Fecha Fin]],"&lt;="&amp;$M$3)&amp;" uds "&amp;BDCORRECTIVAINF[[#Headers],[Neceser palanca]]&amp;", ")</f>
        <v/>
      </c>
      <c r="AK32" s="467" t="str">
        <f>+IF(SUMIFS(BDCORRECTIVAINF[Palanca],BDCORRECTIVAINF[[Nº CAMIÓN]:[Nº CAMIÓN]],$C32,BDCORRECTIVAINF[[Fecha entrada]:[Fecha entrada]],"&gt;=" &amp;$M$2,BDCORRECTIVAINF[[Fecha Fin]:[Fecha Fin]],"&lt;="&amp;$M$3)=0,"",SUMIFS(BDCORRECTIVAINF[Palanca],BDCORRECTIVAINF[[Nº CAMIÓN]:[Nº CAMIÓN]],$C32,BDCORRECTIVAINF[[Fecha entrada]:[Fecha entrada]],"&gt;=" &amp;$M$2,BDCORRECTIVAINF[[Fecha Fin]:[Fecha Fin]],"&lt;="&amp;$M$3)&amp;" uds "&amp;BDCORRECTIVAINF[[#Headers],[Palanca]]&amp;", ")</f>
        <v/>
      </c>
      <c r="AL32" s="467" t="str">
        <f>+IF(SUMIFS(BDCORRECTIVAINF[Travesaño],BDCORRECTIVAINF[[Nº CAMIÓN]:[Nº CAMIÓN]],$C32,BDCORRECTIVAINF[[Fecha entrada]:[Fecha entrada]],"&gt;=" &amp;$M$2,BDCORRECTIVAINF[[Fecha Fin]:[Fecha Fin]],"&lt;="&amp;$M$3)=0,"",SUMIFS(BDCORRECTIVAINF[Travesaño],BDCORRECTIVAINF[[Nº CAMIÓN]:[Nº CAMIÓN]],$C32,BDCORRECTIVAINF[[Fecha entrada]:[Fecha entrada]],"&gt;=" &amp;$M$2,BDCORRECTIVAINF[[Fecha Fin]:[Fecha Fin]],"&lt;="&amp;$M$3)&amp;" uds "&amp;BDCORRECTIVAINF[[#Headers],[Travesaño]]&amp;", ")</f>
        <v/>
      </c>
      <c r="AM32" s="467" t="str">
        <f>+IF(SUMIFS(BDCORRECTIVAINF[BALLESTA ENTERA D],BDCORRECTIVAINF[[Nº CAMIÓN]:[Nº CAMIÓN]],$C32,BDCORRECTIVAINF[[Fecha entrada]:[Fecha entrada]],"&gt;=" &amp;$M$2,BDCORRECTIVAINF[[Fecha Fin]:[Fecha Fin]],"&lt;="&amp;$M$3)=0,"",SUMIFS(BDCORRECTIVAINF[BALLESTA ENTERA D],BDCORRECTIVAINF[[Nº CAMIÓN]:[Nº CAMIÓN]],$C32,BDCORRECTIVAINF[[Fecha entrada]:[Fecha entrada]],"&gt;=" &amp;$M$2,BDCORRECTIVAINF[[Fecha Fin]:[Fecha Fin]],"&lt;="&amp;$M$3)&amp;" uds "&amp;BDCORRECTIVAINF[[#Headers],[BALLESTA ENTERA D]]&amp;", ")</f>
        <v/>
      </c>
      <c r="AN32" s="467" t="str">
        <f>+IF(SUMIFS(BDCORRECTIVAINF[HOJA MAESTRA D],BDCORRECTIVAINF[[Nº CAMIÓN]:[Nº CAMIÓN]],$C32,BDCORRECTIVAINF[[Fecha entrada]:[Fecha entrada]],"&gt;=" &amp;$M$2,BDCORRECTIVAINF[[Fecha Fin]:[Fecha Fin]],"&lt;="&amp;$M$3)=0,"",SUMIFS(BDCORRECTIVAINF[HOJA MAESTRA D],BDCORRECTIVAINF[[Nº CAMIÓN]:[Nº CAMIÓN]],$C32,BDCORRECTIVAINF[[Fecha entrada]:[Fecha entrada]],"&gt;=" &amp;$M$2,BDCORRECTIVAINF[[Fecha Fin]:[Fecha Fin]],"&lt;="&amp;$M$3)&amp;" uds "&amp;BDCORRECTIVAINF[[#Headers],[HOJA MAESTRA D]]&amp;", ")</f>
        <v/>
      </c>
      <c r="AO32" s="467" t="str">
        <f>+IF(SUMIFS(BDCORRECTIVAINF[1ª HOJA D],BDCORRECTIVAINF[[Nº CAMIÓN]:[Nº CAMIÓN]],$C32,BDCORRECTIVAINF[[Fecha entrada]:[Fecha entrada]],"&gt;=" &amp;$M$2,BDCORRECTIVAINF[[Fecha Fin]:[Fecha Fin]],"&lt;="&amp;$M$3)=0,"",SUMIFS(BDCORRECTIVAINF[1ª HOJA D],BDCORRECTIVAINF[[Nº CAMIÓN]:[Nº CAMIÓN]],$C32,BDCORRECTIVAINF[[Fecha entrada]:[Fecha entrada]],"&gt;=" &amp;$M$2,BDCORRECTIVAINF[[Fecha Fin]:[Fecha Fin]],"&lt;="&amp;$M$3)&amp;" uds "&amp;BDCORRECTIVAINF[[#Headers],[1ª HOJA D]]&amp;", ")</f>
        <v/>
      </c>
      <c r="AP32" s="467" t="str">
        <f>+IF(SUMIFS(BDCORRECTIVAINF[2ª HOJAS D],BDCORRECTIVAINF[[Nº CAMIÓN]:[Nº CAMIÓN]],$C32,BDCORRECTIVAINF[[Fecha entrada]:[Fecha entrada]],"&gt;=" &amp;$M$2,BDCORRECTIVAINF[[Fecha Fin]:[Fecha Fin]],"&lt;="&amp;$M$3)=0,"",SUMIFS(BDCORRECTIVAINF[2ª HOJAS D],BDCORRECTIVAINF[[Nº CAMIÓN]:[Nº CAMIÓN]],$C32,BDCORRECTIVAINF[[Fecha entrada]:[Fecha entrada]],"&gt;=" &amp;$M$2,BDCORRECTIVAINF[[Fecha Fin]:[Fecha Fin]],"&lt;="&amp;$M$3)&amp;" uds "&amp;BDCORRECTIVAINF[[#Headers],[2ª HOJAS D]]&amp;", ")</f>
        <v/>
      </c>
      <c r="AQ32" s="467" t="str">
        <f>+IF(SUMIFS(BDCORRECTIVAINF[3ª HOJAS D],BDCORRECTIVAINF[[Nº CAMIÓN]:[Nº CAMIÓN]],$C32,BDCORRECTIVAINF[[Fecha entrada]:[Fecha entrada]],"&gt;=" &amp;$M$2,BDCORRECTIVAINF[[Fecha Fin]:[Fecha Fin]],"&lt;="&amp;$M$3)=0,"",SUMIFS(BDCORRECTIVAINF[3ª HOJAS D],BDCORRECTIVAINF[[Nº CAMIÓN]:[Nº CAMIÓN]],$C32,BDCORRECTIVAINF[[Fecha entrada]:[Fecha entrada]],"&gt;=" &amp;$M$2,BDCORRECTIVAINF[[Fecha Fin]:[Fecha Fin]],"&lt;="&amp;$M$3)&amp;" uds "&amp;BDCORRECTIVAINF[[#Headers],[3ª HOJAS D]]&amp;", ")</f>
        <v/>
      </c>
      <c r="AR32" s="467" t="str">
        <f>+IF(SUMIFS(BDCORRECTIVAINF[4ª HOJAS D],BDCORRECTIVAINF[[Nº CAMIÓN]:[Nº CAMIÓN]],$C32,BDCORRECTIVAINF[[Fecha entrada]:[Fecha entrada]],"&gt;=" &amp;$M$2,BDCORRECTIVAINF[[Fecha Fin]:[Fecha Fin]],"&lt;="&amp;$M$3)=0,"",SUMIFS(BDCORRECTIVAINF[4ª HOJAS D],BDCORRECTIVAINF[[Nº CAMIÓN]:[Nº CAMIÓN]],$C32,BDCORRECTIVAINF[[Fecha entrada]:[Fecha entrada]],"&gt;=" &amp;$M$2,BDCORRECTIVAINF[[Fecha Fin]:[Fecha Fin]],"&lt;="&amp;$M$3)&amp;" uds "&amp;BDCORRECTIVAINF[[#Headers],[4ª HOJAS D]]&amp;", ")</f>
        <v/>
      </c>
      <c r="AS32" s="467" t="str">
        <f>+IF(SUMIFS(BDCORRECTIVAINF[5ª HOJAS D],BDCORRECTIVAINF[[Nº CAMIÓN]:[Nº CAMIÓN]],$C32,BDCORRECTIVAINF[[Fecha entrada]:[Fecha entrada]],"&gt;=" &amp;$M$2,BDCORRECTIVAINF[[Fecha Fin]:[Fecha Fin]],"&lt;="&amp;$M$3)=0,"",SUMIFS(BDCORRECTIVAINF[5ª HOJAS D],BDCORRECTIVAINF[[Nº CAMIÓN]:[Nº CAMIÓN]],$C32,BDCORRECTIVAINF[[Fecha entrada]:[Fecha entrada]],"&gt;=" &amp;$M$2,BDCORRECTIVAINF[[Fecha Fin]:[Fecha Fin]],"&lt;="&amp;$M$3)&amp;" uds "&amp;BDCORRECTIVAINF[[#Headers],[5ª HOJAS D]]&amp;", ")</f>
        <v/>
      </c>
      <c r="AT32" s="467" t="str">
        <f>+IF(SUMIFS(BDCORRECTIVAINF[BRIDA D],BDCORRECTIVAINF[[Nº CAMIÓN]:[Nº CAMIÓN]],$C32,BDCORRECTIVAINF[[Fecha entrada]:[Fecha entrada]],"&gt;=" &amp;$M$2,BDCORRECTIVAINF[[Fecha Fin]:[Fecha Fin]],"&lt;="&amp;$M$3)=0,"",SUMIFS(BDCORRECTIVAINF[BRIDA D],BDCORRECTIVAINF[[Nº CAMIÓN]:[Nº CAMIÓN]],$C32,BDCORRECTIVAINF[[Fecha entrada]:[Fecha entrada]],"&gt;=" &amp;$M$2,BDCORRECTIVAINF[[Fecha Fin]:[Fecha Fin]],"&lt;="&amp;$M$3)&amp;" uds "&amp;BDCORRECTIVAINF[[#Headers],[BRIDA D]]&amp;", ")</f>
        <v/>
      </c>
      <c r="AU32" s="467" t="str">
        <f>+IF(SUMIFS(BDCORRECTIVAINF[BULÓN D],BDCORRECTIVAINF[[Nº CAMIÓN]:[Nº CAMIÓN]],$C32,BDCORRECTIVAINF[[Fecha entrada]:[Fecha entrada]],"&gt;=" &amp;$M$2,BDCORRECTIVAINF[[Fecha Fin]:[Fecha Fin]],"&lt;="&amp;$M$3)=0,"",SUMIFS(BDCORRECTIVAINF[BULÓN D],BDCORRECTIVAINF[[Nº CAMIÓN]:[Nº CAMIÓN]],$C32,BDCORRECTIVAINF[[Fecha entrada]:[Fecha entrada]],"&gt;=" &amp;$M$2,BDCORRECTIVAINF[[Fecha Fin]:[Fecha Fin]],"&lt;="&amp;$M$3)&amp;" uds "&amp;BDCORRECTIVAINF[[#Headers],[BULÓN D]]&amp;", ")</f>
        <v/>
      </c>
      <c r="AV32" s="467" t="str">
        <f>+IF(SUMIFS(BDCORRECTIVAINF[GEMELA D],BDCORRECTIVAINF[[Nº CAMIÓN]:[Nº CAMIÓN]],$C32,BDCORRECTIVAINF[[Fecha entrada]:[Fecha entrada]],"&gt;=" &amp;$M$2,BDCORRECTIVAINF[[Fecha Fin]:[Fecha Fin]],"&lt;="&amp;$M$3)=0,"",SUMIFS(BDCORRECTIVAINF[GEMELA D],BDCORRECTIVAINF[[Nº CAMIÓN]:[Nº CAMIÓN]],$C32,BDCORRECTIVAINF[[Fecha entrada]:[Fecha entrada]],"&gt;=" &amp;$M$2,BDCORRECTIVAINF[[Fecha Fin]:[Fecha Fin]],"&lt;="&amp;$M$3)&amp;" uds "&amp;BDCORRECTIVAINF[[#Headers],[GEMELA D]]&amp;", ")</f>
        <v/>
      </c>
      <c r="AW32" s="467" t="str">
        <f>+IF(SUMIFS(BDCORRECTIVAINF[BALLESTA ENTERA T],BDCORRECTIVAINF[[Nº CAMIÓN]:[Nº CAMIÓN]],$C32,BDCORRECTIVAINF[[Fecha entrada]:[Fecha entrada]],"&gt;=" &amp;$M$2,BDCORRECTIVAINF[[Fecha Fin]:[Fecha Fin]],"&lt;="&amp;$M$3)=0,"",SUMIFS(BDCORRECTIVAINF[BALLESTA ENTERA T],BDCORRECTIVAINF[[Nº CAMIÓN]:[Nº CAMIÓN]],$C32,BDCORRECTIVAINF[[Fecha entrada]:[Fecha entrada]],"&gt;=" &amp;$M$2,BDCORRECTIVAINF[[Fecha Fin]:[Fecha Fin]],"&lt;="&amp;$M$3)&amp;" uds "&amp;BDCORRECTIVAINF[[#Headers],[BALLESTA ENTERA T]]&amp;", ")</f>
        <v/>
      </c>
      <c r="AX32" s="467" t="str">
        <f>+IF(SUMIFS(BDCORRECTIVAINF[HOJA MAESTRA T],BDCORRECTIVAINF[[Nº CAMIÓN]:[Nº CAMIÓN]],$C32,BDCORRECTIVAINF[[Fecha entrada]:[Fecha entrada]],"&gt;=" &amp;$M$2,BDCORRECTIVAINF[[Fecha Fin]:[Fecha Fin]],"&lt;="&amp;$M$3)=0,"",SUMIFS(BDCORRECTIVAINF[HOJA MAESTRA T],BDCORRECTIVAINF[[Nº CAMIÓN]:[Nº CAMIÓN]],$C32,BDCORRECTIVAINF[[Fecha entrada]:[Fecha entrada]],"&gt;=" &amp;$M$2,BDCORRECTIVAINF[[Fecha Fin]:[Fecha Fin]],"&lt;="&amp;$M$3)&amp;" uds "&amp;BDCORRECTIVAINF[[#Headers],[HOJA MAESTRA T]]&amp;", ")</f>
        <v/>
      </c>
      <c r="AY32" s="467" t="str">
        <f>+IF(SUMIFS(BDCORRECTIVAINF[1ª HOJA T],BDCORRECTIVAINF[[Nº CAMIÓN]:[Nº CAMIÓN]],$C32,BDCORRECTIVAINF[[Fecha entrada]:[Fecha entrada]],"&gt;=" &amp;$M$2,BDCORRECTIVAINF[[Fecha Fin]:[Fecha Fin]],"&lt;="&amp;$M$3)=0,"",SUMIFS(BDCORRECTIVAINF[1ª HOJA T],BDCORRECTIVAINF[[Nº CAMIÓN]:[Nº CAMIÓN]],$C32,BDCORRECTIVAINF[[Fecha entrada]:[Fecha entrada]],"&gt;=" &amp;$M$2,BDCORRECTIVAINF[[Fecha Fin]:[Fecha Fin]],"&lt;="&amp;$M$3)&amp;" uds "&amp;BDCORRECTIVAINF[[#Headers],[1ª HOJA T]]&amp;", ")</f>
        <v/>
      </c>
      <c r="AZ32" s="467" t="str">
        <f>+IF(SUMIFS(BDCORRECTIVAINF[2ª HOJAS T],BDCORRECTIVAINF[[Nº CAMIÓN]:[Nº CAMIÓN]],$C32,BDCORRECTIVAINF[[Fecha entrada]:[Fecha entrada]],"&gt;=" &amp;$M$2,BDCORRECTIVAINF[[Fecha Fin]:[Fecha Fin]],"&lt;="&amp;$M$3)=0,"",SUMIFS(BDCORRECTIVAINF[2ª HOJAS T],BDCORRECTIVAINF[[Nº CAMIÓN]:[Nº CAMIÓN]],$C32,BDCORRECTIVAINF[[Fecha entrada]:[Fecha entrada]],"&gt;=" &amp;$M$2,BDCORRECTIVAINF[[Fecha Fin]:[Fecha Fin]],"&lt;="&amp;$M$3)&amp;" uds "&amp;BDCORRECTIVAINF[[#Headers],[2ª HOJAS T]]&amp;", ")</f>
        <v/>
      </c>
      <c r="BA32" s="467" t="str">
        <f>+IF(SUMIFS(BDCORRECTIVAINF[3ª HOJAS T],BDCORRECTIVAINF[[Nº CAMIÓN]:[Nº CAMIÓN]],$C32,BDCORRECTIVAINF[[Fecha entrada]:[Fecha entrada]],"&gt;=" &amp;$M$2,BDCORRECTIVAINF[[Fecha Fin]:[Fecha Fin]],"&lt;="&amp;$M$3)=0,"",SUMIFS(BDCORRECTIVAINF[3ª HOJAS T],BDCORRECTIVAINF[[Nº CAMIÓN]:[Nº CAMIÓN]],$C32,BDCORRECTIVAINF[[Fecha entrada]:[Fecha entrada]],"&gt;=" &amp;$M$2,BDCORRECTIVAINF[[Fecha Fin]:[Fecha Fin]],"&lt;="&amp;$M$3)&amp;" uds "&amp;BDCORRECTIVAINF[[#Headers],[3ª HOJAS T]]&amp;", ")</f>
        <v/>
      </c>
      <c r="BB32" s="467" t="str">
        <f>+IF(SUMIFS(BDCORRECTIVAINF[4ª HOJAS T],BDCORRECTIVAINF[[Nº CAMIÓN]:[Nº CAMIÓN]],$C32,BDCORRECTIVAINF[[Fecha entrada]:[Fecha entrada]],"&gt;=" &amp;$M$2,BDCORRECTIVAINF[[Fecha Fin]:[Fecha Fin]],"&lt;="&amp;$M$3)=0,"",SUMIFS(BDCORRECTIVAINF[4ª HOJAS T],BDCORRECTIVAINF[[Nº CAMIÓN]:[Nº CAMIÓN]],$C32,BDCORRECTIVAINF[[Fecha entrada]:[Fecha entrada]],"&gt;=" &amp;$M$2,BDCORRECTIVAINF[[Fecha Fin]:[Fecha Fin]],"&lt;="&amp;$M$3)&amp;" uds "&amp;BDCORRECTIVAINF[[#Headers],[4ª HOJAS T]]&amp;", ")</f>
        <v/>
      </c>
      <c r="BC32" s="467" t="str">
        <f>+IF(SUMIFS(BDCORRECTIVAINF[5ª HOJAS T],BDCORRECTIVAINF[[Nº CAMIÓN]:[Nº CAMIÓN]],$C32,BDCORRECTIVAINF[[Fecha entrada]:[Fecha entrada]],"&gt;=" &amp;$M$2,BDCORRECTIVAINF[[Fecha Fin]:[Fecha Fin]],"&lt;="&amp;$M$3)=0,"",SUMIFS(BDCORRECTIVAINF[5ª HOJAS T],BDCORRECTIVAINF[[Nº CAMIÓN]:[Nº CAMIÓN]],$C32,BDCORRECTIVAINF[[Fecha entrada]:[Fecha entrada]],"&gt;=" &amp;$M$2,BDCORRECTIVAINF[[Fecha Fin]:[Fecha Fin]],"&lt;="&amp;$M$3)&amp;" uds "&amp;BDCORRECTIVAINF[[#Headers],[5ª HOJAS T]]&amp;", ")</f>
        <v/>
      </c>
      <c r="BD32" s="467" t="str">
        <f>+IF(SUMIFS(BDCORRECTIVAINF[BRIDA T],BDCORRECTIVAINF[[Nº CAMIÓN]:[Nº CAMIÓN]],$C32,BDCORRECTIVAINF[[Fecha entrada]:[Fecha entrada]],"&gt;=" &amp;$M$2,BDCORRECTIVAINF[[Fecha Fin]:[Fecha Fin]],"&lt;="&amp;$M$3)=0,"",SUMIFS(BDCORRECTIVAINF[BRIDA T],BDCORRECTIVAINF[[Nº CAMIÓN]:[Nº CAMIÓN]],$C32,BDCORRECTIVAINF[[Fecha entrada]:[Fecha entrada]],"&gt;=" &amp;$M$2,BDCORRECTIVAINF[[Fecha Fin]:[Fecha Fin]],"&lt;="&amp;$M$3)&amp;" uds "&amp;BDCORRECTIVAINF[[#Headers],[BRIDA T]]&amp;", ")</f>
        <v/>
      </c>
      <c r="BE32" s="467" t="str">
        <f>+IF(SUMIFS(BDCORRECTIVAINF[BULÓN T],BDCORRECTIVAINF[[Nº CAMIÓN]:[Nº CAMIÓN]],$C32,BDCORRECTIVAINF[[Fecha entrada]:[Fecha entrada]],"&gt;=" &amp;$M$2,BDCORRECTIVAINF[[Fecha Fin]:[Fecha Fin]],"&lt;="&amp;$M$3)=0,"",SUMIFS(BDCORRECTIVAINF[BULÓN T],BDCORRECTIVAINF[[Nº CAMIÓN]:[Nº CAMIÓN]],$C32,BDCORRECTIVAINF[[Fecha entrada]:[Fecha entrada]],"&gt;=" &amp;$M$2,BDCORRECTIVAINF[[Fecha Fin]:[Fecha Fin]],"&lt;="&amp;$M$3)&amp;" uds "&amp;BDCORRECTIVAINF[[#Headers],[BULÓN T]]&amp;", ")</f>
        <v/>
      </c>
      <c r="BF32" s="467" t="str">
        <f>+IF(SUMIFS(BDCORRECTIVAINF[GEMELA T],BDCORRECTIVAINF[[Nº CAMIÓN]:[Nº CAMIÓN]],$C32,BDCORRECTIVAINF[[Fecha entrada]:[Fecha entrada]],"&gt;=" &amp;$M$2,BDCORRECTIVAINF[[Fecha Fin]:[Fecha Fin]],"&lt;="&amp;$M$3)=0,"",SUMIFS(BDCORRECTIVAINF[GEMELA T],BDCORRECTIVAINF[[Nº CAMIÓN]:[Nº CAMIÓN]],$C32,BDCORRECTIVAINF[[Fecha entrada]:[Fecha entrada]],"&gt;=" &amp;$M$2,BDCORRECTIVAINF[[Fecha Fin]:[Fecha Fin]],"&lt;="&amp;$M$3)&amp;" uds "&amp;BDCORRECTIVAINF[[#Headers],[GEMELA T]]&amp;", ")</f>
        <v/>
      </c>
      <c r="BG32" s="467" t="str">
        <f>+IF(SUMIFS(BDCORRECTIVAINF[CÁMARA 12R20],BDCORRECTIVAINF[[Nº CAMIÓN]:[Nº CAMIÓN]],$C32,BDCORRECTIVAINF[[Fecha entrada]:[Fecha entrada]],"&gt;=" &amp;$M$2,BDCORRECTIVAINF[[Fecha Fin]:[Fecha Fin]],"&lt;="&amp;$M$3)=0,"",SUMIFS(BDCORRECTIVAINF[CÁMARA 12R20],BDCORRECTIVAINF[[Nº CAMIÓN]:[Nº CAMIÓN]],$C32,BDCORRECTIVAINF[[Fecha entrada]:[Fecha entrada]],"&gt;=" &amp;$M$2,BDCORRECTIVAINF[[Fecha Fin]:[Fecha Fin]],"&lt;="&amp;$M$3)&amp;" uds "&amp;BDCORRECTIVAINF[[#Headers],[CÁMARA 12R20]]&amp;", ")</f>
        <v/>
      </c>
      <c r="BH32" s="467" t="str">
        <f>+IF(SUMIFS(BDCORRECTIVAINF[CÁMARA 12R24],BDCORRECTIVAINF[[Nº CAMIÓN]:[Nº CAMIÓN]],$C32,BDCORRECTIVAINF[[Fecha entrada]:[Fecha entrada]],"&gt;=" &amp;$M$2,BDCORRECTIVAINF[[Fecha Fin]:[Fecha Fin]],"&lt;="&amp;$M$3)=0,"",SUMIFS(BDCORRECTIVAINF[CÁMARA 12R24],BDCORRECTIVAINF[[Nº CAMIÓN]:[Nº CAMIÓN]],$C32,BDCORRECTIVAINF[[Fecha entrada]:[Fecha entrada]],"&gt;=" &amp;$M$2,BDCORRECTIVAINF[[Fecha Fin]:[Fecha Fin]],"&lt;="&amp;$M$3)&amp;" uds "&amp;BDCORRECTIVAINF[[#Headers],[CÁMARA 12R24]]&amp;", ")</f>
        <v/>
      </c>
      <c r="BI32" s="467" t="str">
        <f>+IF(SUMIFS(BDCORRECTIVAINF[NEUMÁTICO 12R20],BDCORRECTIVAINF[[Nº CAMIÓN]:[Nº CAMIÓN]],$C32,BDCORRECTIVAINF[[Fecha entrada]:[Fecha entrada]],"&gt;=" &amp;$M$2,BDCORRECTIVAINF[[Fecha Fin]:[Fecha Fin]],"&lt;="&amp;$M$3)=0,"",SUMIFS(BDCORRECTIVAINF[NEUMÁTICO 12R20],BDCORRECTIVAINF[[Nº CAMIÓN]:[Nº CAMIÓN]],$C32,BDCORRECTIVAINF[[Fecha entrada]:[Fecha entrada]],"&gt;=" &amp;$M$2,BDCORRECTIVAINF[[Fecha Fin]:[Fecha Fin]],"&lt;="&amp;$M$3)&amp;" uds "&amp;BDCORRECTIVAINF[[#Headers],[NEUMÁTICO 12R20]]&amp;", ")</f>
        <v/>
      </c>
      <c r="BJ32" s="467" t="str">
        <f>+IF(SUMIFS(BDCORRECTIVAINF[NEUMÁTICO 13/80 R22,5],BDCORRECTIVAINF[[Nº CAMIÓN]:[Nº CAMIÓN]],$C32,BDCORRECTIVAINF[[Fecha entrada]:[Fecha entrada]],"&gt;=" &amp;$M$2,BDCORRECTIVAINF[[Fecha Fin]:[Fecha Fin]],"&lt;="&amp;$M$3)=0,"",SUMIFS(BDCORRECTIVAINF[NEUMÁTICO 13/80 R22,5],BDCORRECTIVAINF[[Nº CAMIÓN]:[Nº CAMIÓN]],$C32,BDCORRECTIVAINF[[Fecha entrada]:[Fecha entrada]],"&gt;=" &amp;$M$2,BDCORRECTIVAINF[[Fecha Fin]:[Fecha Fin]],"&lt;="&amp;$M$3)&amp;" uds "&amp;BDCORRECTIVAINF[[#Headers],[NEUMÁTICO 13/80 R22,5]]&amp;", ")</f>
        <v/>
      </c>
      <c r="BK32" s="467" t="str">
        <f>+IF(SUMIFS(BDCORRECTIVAINF[[NEUMÁTICO 12R24 ]],BDCORRECTIVAINF[[Nº CAMIÓN]:[Nº CAMIÓN]],$C32,BDCORRECTIVAINF[[Fecha entrada]:[Fecha entrada]],"&gt;=" &amp;$M$2,BDCORRECTIVAINF[[Fecha Fin]:[Fecha Fin]],"&lt;="&amp;$M$3)=0,"",SUMIFS(BDCORRECTIVAINF[[NEUMÁTICO 12R24 ]],BDCORRECTIVAINF[[Nº CAMIÓN]:[Nº CAMIÓN]],$C32,BDCORRECTIVAINF[[Fecha entrada]:[Fecha entrada]],"&gt;=" &amp;$M$2,BDCORRECTIVAINF[[Fecha Fin]:[Fecha Fin]],"&lt;="&amp;$M$3)&amp;" uds "&amp;BDCORRECTIVAINF[[#Headers],[NEUMÁTICO 12R24 ]]&amp;", ")</f>
        <v/>
      </c>
      <c r="BL32" s="467" t="str">
        <f>+IF(SUMIFS(BDCORRECTIVAINF[NEUMÁTICO 295/80 R22,5],BDCORRECTIVAINF[[Nº CAMIÓN]:[Nº CAMIÓN]],$C32,BDCORRECTIVAINF[[Fecha entrada]:[Fecha entrada]],"&gt;=" &amp;$M$2,BDCORRECTIVAINF[[Fecha Fin]:[Fecha Fin]],"&lt;="&amp;$M$3)=0,"",SUMIFS(BDCORRECTIVAINF[NEUMÁTICO 295/80 R22,5],BDCORRECTIVAINF[[Nº CAMIÓN]:[Nº CAMIÓN]],$C32,BDCORRECTIVAINF[[Fecha entrada]:[Fecha entrada]],"&gt;=" &amp;$M$2,BDCORRECTIVAINF[[Fecha Fin]:[Fecha Fin]],"&lt;="&amp;$M$3)&amp;" uds "&amp;BDCORRECTIVAINF[[#Headers],[NEUMÁTICO 295/80 R22,5]]&amp;", ")</f>
        <v/>
      </c>
      <c r="BM32" s="467" t="str">
        <f>+IF(SUMIFS(BDCORRECTIVAINF[NEUMÁTICO 315/80R22.5],BDCORRECTIVAINF[[Nº CAMIÓN]:[Nº CAMIÓN]],$C32,BDCORRECTIVAINF[[Fecha entrada]:[Fecha entrada]],"&gt;=" &amp;$M$2,BDCORRECTIVAINF[[Fecha Fin]:[Fecha Fin]],"&lt;="&amp;$M$3)=0,"",SUMIFS(BDCORRECTIVAINF[NEUMÁTICO 315/80R22.5],BDCORRECTIVAINF[[Nº CAMIÓN]:[Nº CAMIÓN]],$C32,BDCORRECTIVAINF[[Fecha entrada]:[Fecha entrada]],"&gt;=" &amp;$M$2,BDCORRECTIVAINF[[Fecha Fin]:[Fecha Fin]],"&lt;="&amp;$M$3)&amp;" uds "&amp;BDCORRECTIVAINF[[#Headers],[NEUMÁTICO 315/80R22.5]]&amp;", ")</f>
        <v/>
      </c>
      <c r="BN32" s="467" t="str">
        <f>+IF(SUMIFS(BDCORRECTIVAINF[NEUMÁTICO 7.5R16 CON CAMARA  ],BDCORRECTIVAINF[[Nº CAMIÓN]:[Nº CAMIÓN]],$C32,BDCORRECTIVAINF[[Fecha entrada]:[Fecha entrada]],"&gt;=" &amp;$M$2,BDCORRECTIVAINF[[Fecha Fin]:[Fecha Fin]],"&lt;="&amp;$M$3)=0,"",SUMIFS(BDCORRECTIVAINF[NEUMÁTICO 7.5R16 CON CAMARA  ],BDCORRECTIVAINF[[Nº CAMIÓN]:[Nº CAMIÓN]],$C32,BDCORRECTIVAINF[[Fecha entrada]:[Fecha entrada]],"&gt;=" &amp;$M$2,BDCORRECTIVAINF[[Fecha Fin]:[Fecha Fin]],"&lt;="&amp;$M$3)&amp;" uds "&amp;BDCORRECTIVAINF[[#Headers],[NEUMÁTICO 7.5R16 CON CAMARA  ]]&amp;", ")</f>
        <v/>
      </c>
      <c r="BO32" s="467" t="str">
        <f>+IF(SUMIFS(BDCORRECTIVAINF[Parche],BDCORRECTIVAINF[[Nº CAMIÓN]:[Nº CAMIÓN]],$C32,BDCORRECTIVAINF[[Fecha entrada]:[Fecha entrada]],"&gt;=" &amp;$M$2,BDCORRECTIVAINF[[Fecha Fin]:[Fecha Fin]],"&lt;="&amp;$M$3)=0,"",SUMIFS(BDCORRECTIVAINF[Parche],BDCORRECTIVAINF[[Nº CAMIÓN]:[Nº CAMIÓN]],$C32,BDCORRECTIVAINF[[Fecha entrada]:[Fecha entrada]],"&gt;=" &amp;$M$2,BDCORRECTIVAINF[[Fecha Fin]:[Fecha Fin]],"&lt;="&amp;$M$3)&amp;" uds "&amp;BDCORRECTIVAINF[[#Headers],[Parche]]&amp;", ")</f>
        <v/>
      </c>
      <c r="BP32" s="467" t="str">
        <f>+IF(SUMIFS(BDCORRECTIVAINF[Pasta],BDCORRECTIVAINF[[Nº CAMIÓN]:[Nº CAMIÓN]],$C32,BDCORRECTIVAINF[[Fecha entrada]:[Fecha entrada]],"&gt;=" &amp;$M$2,BDCORRECTIVAINF[[Fecha Fin]:[Fecha Fin]],"&lt;="&amp;$M$3)=0,"",SUMIFS(BDCORRECTIVAINF[Pasta],BDCORRECTIVAINF[[Nº CAMIÓN]:[Nº CAMIÓN]],$C32,BDCORRECTIVAINF[[Fecha entrada]:[Fecha entrada]],"&gt;=" &amp;$M$2,BDCORRECTIVAINF[[Fecha Fin]:[Fecha Fin]],"&lt;="&amp;$M$3)&amp;" uds "&amp;BDCORRECTIVAINF[[#Headers],[Pasta]]&amp;", ")</f>
        <v/>
      </c>
      <c r="BQ32" s="467" t="str">
        <f>+IF(SUMIFS(BDCORRECTIVAINF[BATERIA 12V 100AH],BDCORRECTIVAINF[[Nº CAMIÓN]:[Nº CAMIÓN]],$C32,BDCORRECTIVAINF[[Fecha entrada]:[Fecha entrada]],"&gt;=" &amp;$M$2,BDCORRECTIVAINF[[Fecha Fin]:[Fecha Fin]],"&lt;="&amp;$M$3)=0,"",SUMIFS(BDCORRECTIVAINF[BATERIA 12V 100AH],BDCORRECTIVAINF[[Nº CAMIÓN]:[Nº CAMIÓN]],$C32,BDCORRECTIVAINF[[Fecha entrada]:[Fecha entrada]],"&gt;=" &amp;$M$2,BDCORRECTIVAINF[[Fecha Fin]:[Fecha Fin]],"&lt;="&amp;$M$3)&amp;" uds "&amp;BDCORRECTIVAINF[[#Headers],[BATERIA 12V 100AH]]&amp;", ")</f>
        <v/>
      </c>
      <c r="BR32" s="467" t="str">
        <f>+IF(SUMIFS(BDCORRECTIVAINF[BATERIA 12V 120AH],BDCORRECTIVAINF[[Nº CAMIÓN]:[Nº CAMIÓN]],$C32,BDCORRECTIVAINF[[Fecha entrada]:[Fecha entrada]],"&gt;=" &amp;$M$2,BDCORRECTIVAINF[[Fecha Fin]:[Fecha Fin]],"&lt;="&amp;$M$3)=0,"",SUMIFS(BDCORRECTIVAINF[BATERIA 12V 120AH],BDCORRECTIVAINF[[Nº CAMIÓN]:[Nº CAMIÓN]],$C32,BDCORRECTIVAINF[[Fecha entrada]:[Fecha entrada]],"&gt;=" &amp;$M$2,BDCORRECTIVAINF[[Fecha Fin]:[Fecha Fin]],"&lt;="&amp;$M$3)&amp;" uds "&amp;BDCORRECTIVAINF[[#Headers],[BATERIA 12V 120AH]]&amp;", ")</f>
        <v/>
      </c>
      <c r="BS32" s="467" t="str">
        <f>+IF(SUMIFS(BDCORRECTIVAINF[[BATERIA 12V 70AH ]],BDCORRECTIVAINF[[Nº CAMIÓN]:[Nº CAMIÓN]],$C32,BDCORRECTIVAINF[[Fecha entrada]:[Fecha entrada]],"&gt;=" &amp;$M$2,BDCORRECTIVAINF[[Fecha Fin]:[Fecha Fin]],"&lt;="&amp;$M$3)=0,"",SUMIFS(BDCORRECTIVAINF[[BATERIA 12V 70AH ]],BDCORRECTIVAINF[[Nº CAMIÓN]:[Nº CAMIÓN]],$C32,BDCORRECTIVAINF[[Fecha entrada]:[Fecha entrada]],"&gt;=" &amp;$M$2,BDCORRECTIVAINF[[Fecha Fin]:[Fecha Fin]],"&lt;="&amp;$M$3)&amp;" uds "&amp;BDCORRECTIVAINF[[#Headers],[BATERIA 12V 70AH ]]&amp;", ")</f>
        <v/>
      </c>
      <c r="BT32" s="467" t="str">
        <f>+IF(SUMIFS(BDCORRECTIVAINF[[BATERIA 12V 77AH ]],BDCORRECTIVAINF[[Nº CAMIÓN]:[Nº CAMIÓN]],$C32,BDCORRECTIVAINF[[Fecha entrada]:[Fecha entrada]],"&gt;=" &amp;$M$2,BDCORRECTIVAINF[[Fecha Fin]:[Fecha Fin]],"&lt;="&amp;$M$3)=0,"",SUMIFS(BDCORRECTIVAINF[[BATERIA 12V 77AH ]],BDCORRECTIVAINF[[Nº CAMIÓN]:[Nº CAMIÓN]],$C32,BDCORRECTIVAINF[[Fecha entrada]:[Fecha entrada]],"&gt;=" &amp;$M$2,BDCORRECTIVAINF[[Fecha Fin]:[Fecha Fin]],"&lt;="&amp;$M$3)&amp;" uds "&amp;BDCORRECTIVAINF[[#Headers],[BATERIA 12V 77AH ]]&amp;", ")</f>
        <v/>
      </c>
      <c r="BU32" s="467" t="str">
        <f>+IF(SUMIFS(BDCORRECTIVAINF[Manguera amarilla 60D],BDCORRECTIVAINF[[Nº CAMIÓN]:[Nº CAMIÓN]],$C32,BDCORRECTIVAINF[[Fecha entrada]:[Fecha entrada]],"&gt;=" &amp;$M$2,BDCORRECTIVAINF[[Fecha Fin]:[Fecha Fin]],"&lt;="&amp;$M$3)=0,"",SUMIFS(BDCORRECTIVAINF[Manguera amarilla 60D],BDCORRECTIVAINF[[Nº CAMIÓN]:[Nº CAMIÓN]],$C32,BDCORRECTIVAINF[[Fecha entrada]:[Fecha entrada]],"&gt;=" &amp;$M$2,BDCORRECTIVAINF[[Fecha Fin]:[Fecha Fin]],"&lt;="&amp;$M$3)&amp;" m "&amp;BDCORRECTIVAINF[[#Headers],[Manguera amarilla 60D]]&amp;", ")</f>
        <v/>
      </c>
      <c r="BV32" s="467" t="str">
        <f>+IF(SUMIFS(BDCORRECTIVAINF[Manguera amarilla 80D],BDCORRECTIVAINF[[Nº CAMIÓN]:[Nº CAMIÓN]],$C32,BDCORRECTIVAINF[[Fecha entrada]:[Fecha entrada]],"&gt;=" &amp;$M$2,BDCORRECTIVAINF[[Fecha Fin]:[Fecha Fin]],"&lt;="&amp;$M$3)=0,"",SUMIFS(BDCORRECTIVAINF[Manguera amarilla 80D],BDCORRECTIVAINF[[Nº CAMIÓN]:[Nº CAMIÓN]],$C32,BDCORRECTIVAINF[[Fecha entrada]:[Fecha entrada]],"&gt;=" &amp;$M$2,BDCORRECTIVAINF[[Fecha Fin]:[Fecha Fin]],"&lt;="&amp;$M$3)&amp;" m "&amp;BDCORRECTIVAINF[[#Headers],[Manguera amarilla 80D]]&amp;", ")</f>
        <v/>
      </c>
      <c r="BW32" s="467" t="str">
        <f>+IF(SUMIFS(BDCORRECTIVAINF[Manguera azul 60D],BDCORRECTIVAINF[[Nº CAMIÓN]:[Nº CAMIÓN]],$C32,BDCORRECTIVAINF[[Fecha entrada]:[Fecha entrada]],"&gt;=" &amp;$M$2,BDCORRECTIVAINF[[Fecha Fin]:[Fecha Fin]],"&lt;="&amp;$M$3)=0,"",SUMIFS(BDCORRECTIVAINF[Manguera azul 60D],BDCORRECTIVAINF[[Nº CAMIÓN]:[Nº CAMIÓN]],$C32,BDCORRECTIVAINF[[Fecha entrada]:[Fecha entrada]],"&gt;=" &amp;$M$2,BDCORRECTIVAINF[[Fecha Fin]:[Fecha Fin]],"&lt;="&amp;$M$3)&amp;" m "&amp;BDCORRECTIVAINF[[#Headers],[Manguera azul 60D]]&amp;", ")</f>
        <v/>
      </c>
      <c r="BX32" s="467" t="str">
        <f>+IF(SUMIFS(BDCORRECTIVAINF[Manguera azul 80D],BDCORRECTIVAINF[[Nº CAMIÓN]:[Nº CAMIÓN]],$C32,BDCORRECTIVAINF[[Fecha entrada]:[Fecha entrada]],"&gt;=" &amp;$M$2,BDCORRECTIVAINF[[Fecha Fin]:[Fecha Fin]],"&lt;="&amp;$M$3)=0,"",SUMIFS(BDCORRECTIVAINF[Manguera azul 80D],BDCORRECTIVAINF[[Nº CAMIÓN]:[Nº CAMIÓN]],$C32,BDCORRECTIVAINF[[Fecha entrada]:[Fecha entrada]],"&gt;=" &amp;$M$2,BDCORRECTIVAINF[[Fecha Fin]:[Fecha Fin]],"&lt;="&amp;$M$3)&amp;" m "&amp;BDCORRECTIVAINF[[#Headers],[Manguera azul 80D]]&amp;", ")</f>
        <v/>
      </c>
      <c r="BY32" s="467" t="str">
        <f>+IF(SUMIFS(BDCORRECTIVAINF[Bomba Embrague],BDCORRECTIVAINF[[Nº CAMIÓN]:[Nº CAMIÓN]],$C32,BDCORRECTIVAINF[[Fecha entrada]:[Fecha entrada]],"&gt;=" &amp;$M$2,BDCORRECTIVAINF[[Fecha Fin]:[Fecha Fin]],"&lt;="&amp;$M$3)=0,"",SUMIFS(BDCORRECTIVAINF[Bomba Embrague],BDCORRECTIVAINF[[Nº CAMIÓN]:[Nº CAMIÓN]],$C32,BDCORRECTIVAINF[[Fecha entrada]:[Fecha entrada]],"&gt;=" &amp;$M$2,BDCORRECTIVAINF[[Fecha Fin]:[Fecha Fin]],"&lt;="&amp;$M$3)&amp;" uds "&amp;BDCORRECTIVAINF[[#Headers],[Bomba Embrague]]&amp;", ")</f>
        <v/>
      </c>
      <c r="BZ32" s="467" t="str">
        <f>+IF(SUMIFS(BDCORRECTIVAINF[Compresor],BDCORRECTIVAINF[[Nº CAMIÓN]:[Nº CAMIÓN]],$C32,BDCORRECTIVAINF[[Fecha entrada]:[Fecha entrada]],"&gt;=" &amp;$M$2,BDCORRECTIVAINF[[Fecha Fin]:[Fecha Fin]],"&lt;="&amp;$M$3)=0,"",SUMIFS(BDCORRECTIVAINF[Compresor],BDCORRECTIVAINF[[Nº CAMIÓN]:[Nº CAMIÓN]],$C32,BDCORRECTIVAINF[[Fecha entrada]:[Fecha entrada]],"&gt;=" &amp;$M$2,BDCORRECTIVAINF[[Fecha Fin]:[Fecha Fin]],"&lt;="&amp;$M$3)&amp;" uds "&amp;BDCORRECTIVAINF[[#Headers],[Compresor]]&amp;", ")</f>
        <v/>
      </c>
      <c r="CA32" s="467" t="str">
        <f>+IF(SUMIFS(BDCORRECTIVAINF[Disco Embrague],BDCORRECTIVAINF[[Nº CAMIÓN]:[Nº CAMIÓN]],$C32,BDCORRECTIVAINF[[Fecha entrada]:[Fecha entrada]],"&gt;=" &amp;$M$2,BDCORRECTIVAINF[[Fecha Fin]:[Fecha Fin]],"&lt;="&amp;$M$3)=0,"",SUMIFS(BDCORRECTIVAINF[Disco Embrague],BDCORRECTIVAINF[[Nº CAMIÓN]:[Nº CAMIÓN]],$C32,BDCORRECTIVAINF[[Fecha entrada]:[Fecha entrada]],"&gt;=" &amp;$M$2,BDCORRECTIVAINF[[Fecha Fin]:[Fecha Fin]],"&lt;="&amp;$M$3)&amp;" uds "&amp;BDCORRECTIVAINF[[#Headers],[Disco Embrague]]&amp;", ")</f>
        <v/>
      </c>
      <c r="CB32" s="467" t="str">
        <f>+IF(SUMIFS(BDCORRECTIVAINF[Empalme],BDCORRECTIVAINF[[Nº CAMIÓN]:[Nº CAMIÓN]],$C32,BDCORRECTIVAINF[[Fecha entrada]:[Fecha entrada]],"&gt;=" &amp;$M$2,BDCORRECTIVAINF[[Fecha Fin]:[Fecha Fin]],"&lt;="&amp;$M$3)=0,"",SUMIFS(BDCORRECTIVAINF[Empalme],BDCORRECTIVAINF[[Nº CAMIÓN]:[Nº CAMIÓN]],$C32,BDCORRECTIVAINF[[Fecha entrada]:[Fecha entrada]],"&gt;=" &amp;$M$2,BDCORRECTIVAINF[[Fecha Fin]:[Fecha Fin]],"&lt;="&amp;$M$3)&amp;" uds "&amp;BDCORRECTIVAINF[[#Headers],[Empalme]]&amp;", ")</f>
        <v/>
      </c>
      <c r="CC32" s="467" t="str">
        <f>+IF(SUMIFS(BDCORRECTIVAINF[Filtro Secador],BDCORRECTIVAINF[[Nº CAMIÓN]:[Nº CAMIÓN]],$C32,BDCORRECTIVAINF[[Fecha entrada]:[Fecha entrada]],"&gt;=" &amp;$M$2,BDCORRECTIVAINF[[Fecha Fin]:[Fecha Fin]],"&lt;="&amp;$M$3)=0,"",SUMIFS(BDCORRECTIVAINF[Filtro Secador],BDCORRECTIVAINF[[Nº CAMIÓN]:[Nº CAMIÓN]],$C32,BDCORRECTIVAINF[[Fecha entrada]:[Fecha entrada]],"&gt;=" &amp;$M$2,BDCORRECTIVAINF[[Fecha Fin]:[Fecha Fin]],"&lt;="&amp;$M$3)&amp;" uds "&amp;BDCORRECTIVAINF[[#Headers],[Filtro Secador]]&amp;", ")</f>
        <v/>
      </c>
      <c r="CD32" s="467" t="str">
        <f>+IF(SUMIFS(BDCORRECTIVAINF[Pulmon Freno],BDCORRECTIVAINF[[Nº CAMIÓN]:[Nº CAMIÓN]],$C32,BDCORRECTIVAINF[[Fecha entrada]:[Fecha entrada]],"&gt;=" &amp;$M$2,BDCORRECTIVAINF[[Fecha Fin]:[Fecha Fin]],"&lt;="&amp;$M$3)=0,"",SUMIFS(BDCORRECTIVAINF[Pulmon Freno],BDCORRECTIVAINF[[Nº CAMIÓN]:[Nº CAMIÓN]],$C32,BDCORRECTIVAINF[[Fecha entrada]:[Fecha entrada]],"&gt;=" &amp;$M$2,BDCORRECTIVAINF[[Fecha Fin]:[Fecha Fin]],"&lt;="&amp;$M$3)&amp;" uds "&amp;BDCORRECTIVAINF[[#Headers],[Pulmon Freno]]&amp;", ")</f>
        <v/>
      </c>
      <c r="CE32" s="467" t="str">
        <f>+IF(SUMIFS(BDCORRECTIVAINF[Servoembrague],BDCORRECTIVAINF[[Nº CAMIÓN]:[Nº CAMIÓN]],$C32,BDCORRECTIVAINF[[Fecha entrada]:[Fecha entrada]],"&gt;=" &amp;$M$2,BDCORRECTIVAINF[[Fecha Fin]:[Fecha Fin]],"&lt;="&amp;$M$3)=0,"",SUMIFS(BDCORRECTIVAINF[Servoembrague],BDCORRECTIVAINF[[Nº CAMIÓN]:[Nº CAMIÓN]],$C32,BDCORRECTIVAINF[[Fecha entrada]:[Fecha entrada]],"&gt;=" &amp;$M$2,BDCORRECTIVAINF[[Fecha Fin]:[Fecha Fin]],"&lt;="&amp;$M$3)&amp;" uds "&amp;BDCORRECTIVAINF[[#Headers],[Servoembrague]]&amp;", ")</f>
        <v/>
      </c>
      <c r="CF32" s="467" t="str">
        <f>+IF(SUMIFS(BDCORRECTIVAINF[Tubo Hidraulico],BDCORRECTIVAINF[[Nº CAMIÓN]:[Nº CAMIÓN]],$C32,BDCORRECTIVAINF[[Fecha entrada]:[Fecha entrada]],"&gt;=" &amp;$M$2,BDCORRECTIVAINF[[Fecha Fin]:[Fecha Fin]],"&lt;="&amp;$M$3)=0,"",SUMIFS(BDCORRECTIVAINF[Tubo Hidraulico],BDCORRECTIVAINF[[Nº CAMIÓN]:[Nº CAMIÓN]],$C32,BDCORRECTIVAINF[[Fecha entrada]:[Fecha entrada]],"&gt;=" &amp;$M$2,BDCORRECTIVAINF[[Fecha Fin]:[Fecha Fin]],"&lt;="&amp;$M$3)&amp;" uds "&amp;BDCORRECTIVAINF[[#Headers],[Tubo Hidraulico]]&amp;", ")</f>
        <v/>
      </c>
      <c r="CG32" s="467" t="str">
        <f>+IF(SUMIFS(BDCORRECTIVAINF[Valvula 4 vias],BDCORRECTIVAINF[[Nº CAMIÓN]:[Nº CAMIÓN]],$C32,BDCORRECTIVAINF[[Fecha entrada]:[Fecha entrada]],"&gt;=" &amp;$M$2,BDCORRECTIVAINF[[Fecha Fin]:[Fecha Fin]],"&lt;="&amp;$M$3)=0,"",SUMIFS(BDCORRECTIVAINF[Valvula 4 vias],BDCORRECTIVAINF[[Nº CAMIÓN]:[Nº CAMIÓN]],$C32,BDCORRECTIVAINF[[Fecha entrada]:[Fecha entrada]],"&gt;=" &amp;$M$2,BDCORRECTIVAINF[[Fecha Fin]:[Fecha Fin]],"&lt;="&amp;$M$3)&amp;" uds "&amp;BDCORRECTIVAINF[[#Headers],[Valvula 4 vias]]&amp;", ")</f>
        <v/>
      </c>
      <c r="CH32" s="467" t="str">
        <f>+IF(SUMIFS(BDCORRECTIVAINF[Valvula Freno],BDCORRECTIVAINF[[Nº CAMIÓN]:[Nº CAMIÓN]],$C32,BDCORRECTIVAINF[[Fecha entrada]:[Fecha entrada]],"&gt;=" &amp;$M$2,BDCORRECTIVAINF[[Fecha Fin]:[Fecha Fin]],"&lt;="&amp;$M$3)=0,"",SUMIFS(BDCORRECTIVAINF[Valvula Freno],BDCORRECTIVAINF[[Nº CAMIÓN]:[Nº CAMIÓN]],$C32,BDCORRECTIVAINF[[Fecha entrada]:[Fecha entrada]],"&gt;=" &amp;$M$2,BDCORRECTIVAINF[[Fecha Fin]:[Fecha Fin]],"&lt;="&amp;$M$3)&amp;" uds "&amp;BDCORRECTIVAINF[[#Headers],[Valvula Freno]]&amp;", ")</f>
        <v/>
      </c>
      <c r="CI32" s="467" t="str">
        <f>+IF(SUMIFS(BDCORRECTIVAINF[Valvula Secadora],BDCORRECTIVAINF[[Nº CAMIÓN]:[Nº CAMIÓN]],$C32,BDCORRECTIVAINF[[Fecha entrada]:[Fecha entrada]],"&gt;=" &amp;$M$2,BDCORRECTIVAINF[[Fecha Fin]:[Fecha Fin]],"&lt;="&amp;$M$3)=0,"",SUMIFS(BDCORRECTIVAINF[Valvula Secadora],BDCORRECTIVAINF[[Nº CAMIÓN]:[Nº CAMIÓN]],$C32,BDCORRECTIVAINF[[Fecha entrada]:[Fecha entrada]],"&gt;=" &amp;$M$2,BDCORRECTIVAINF[[Fecha Fin]:[Fecha Fin]],"&lt;="&amp;$M$3)&amp;" uds "&amp;BDCORRECTIVAINF[[#Headers],[Valvula Secadora]]&amp;", ")</f>
        <v/>
      </c>
      <c r="CJ32" s="467" t="str">
        <f>+IF(SUMIFS(BDCORRECTIVAINF[Correas],BDCORRECTIVAINF[[Nº CAMIÓN]:[Nº CAMIÓN]],$C32,BDCORRECTIVAINF[[Fecha entrada]:[Fecha entrada]],"&gt;=" &amp;$M$2,BDCORRECTIVAINF[[Fecha Fin]:[Fecha Fin]],"&lt;="&amp;$M$3)=0,"",SUMIFS(BDCORRECTIVAINF[Correas],BDCORRECTIVAINF[[Nº CAMIÓN]:[Nº CAMIÓN]],$C32,BDCORRECTIVAINF[[Fecha entrada]:[Fecha entrada]],"&gt;=" &amp;$M$2,BDCORRECTIVAINF[[Fecha Fin]:[Fecha Fin]],"&lt;="&amp;$M$3)&amp;" uds "&amp;BDCORRECTIVAINF[[#Headers],[Correas]]&amp;", ")</f>
        <v/>
      </c>
    </row>
    <row r="33" spans="1:88" ht="51.6" customHeight="1" x14ac:dyDescent="0.2">
      <c r="A33" s="544"/>
      <c r="B33" s="221" t="s">
        <v>91</v>
      </c>
      <c r="C33" s="48" t="s">
        <v>188</v>
      </c>
      <c r="D33" s="41">
        <v>771486</v>
      </c>
      <c r="E33" s="41">
        <f>+SUMIFS(BDCORRECTIVA[Chasis],BDCORRECTIVA[[Nº CAMIÓN]:[Nº CAMIÓN]],$C33,BDCORRECTIVA[[Fecha entrada]:[Fecha entrada]],"&gt;=" &amp;$M$2,BDCORRECTIVA[[Fecha Fin]:[Fecha Fin]],"&lt;="&amp;$M$3)</f>
        <v>0</v>
      </c>
      <c r="F33" s="41">
        <f>+SUMIFS(BDCORRECTIVA[Carrocería],BDCORRECTIVA[[Nº CAMIÓN]:[Nº CAMIÓN]],$C33,BDCORRECTIVA[[Fecha entrada]:[Fecha entrada]],"&gt;=" &amp;$M$2,BDCORRECTIVA[[Fecha Fin]:[Fecha Fin]],"&lt;="&amp;$M$3)</f>
        <v>0</v>
      </c>
      <c r="G33" s="41">
        <f>+SUMIFS(BDCORRECTIVA[Ruedas],BDCORRECTIVA[[Nº CAMIÓN]:[Nº CAMIÓN]],$C33,BDCORRECTIVA[[Fecha entrada]:[Fecha entrada]],"&gt;=" &amp;$M$2,BDCORRECTIVA[[Fecha Fin]:[Fecha Fin]],"&lt;="&amp;$M$3)</f>
        <v>2</v>
      </c>
      <c r="H33" s="41">
        <f>+SUMIFS(BDCORRECTIVA[Mecanica],BDCORRECTIVA[[Nº CAMIÓN]:[Nº CAMIÓN]],$C33,BDCORRECTIVA[[Fecha entrada]:[Fecha entrada]],"&gt;=" &amp;$M$2,BDCORRECTIVA[[Fecha Fin]:[Fecha Fin]],"&lt;="&amp;$M$3)</f>
        <v>0</v>
      </c>
      <c r="I33" s="41">
        <f>+SUMIFS(BDCORRECTIVA[Elec, vehiculos],BDCORRECTIVA[[Nº CAMIÓN]:[Nº CAMIÓN]],$C33,BDCORRECTIVA[[Fecha entrada]:[Fecha entrada]],"&gt;=" &amp;$M$2,BDCORRECTIVA[[Fecha Fin]:[Fecha Fin]],"&lt;="&amp;$M$3)</f>
        <v>1</v>
      </c>
      <c r="J33" s="41">
        <f t="shared" si="5"/>
        <v>3</v>
      </c>
      <c r="K33" s="41" t="str">
        <f>+IF(COUNTIFS(BDCORRECTIVA[Tall/Rep],AUSERD,BDCORRECTIVA[Nº CAMIÓN],$C33,BDCORRECTIVA[[Fecha entrada]:[Fecha entrada]],"&gt;=" &amp;$M$2,BDCORRECTIVA[[Fecha Fin]:[Fecha Fin]],"&lt;="&amp;$M$3)=0,"",COUNTIFS(BDCORRECTIVA[Tall/Rep],AUSERD,BDCORRECTIVA[Nº CAMIÓN],$C33,BDCORRECTIVA[[Fecha entrada]:[Fecha entrada]],"&gt;=" &amp;$M$2,BDCORRECTIVA[[Fecha Fin]:[Fecha Fin]],"&lt;="&amp;$M$3)&amp;" "&amp;AUSERD&amp;", ")&amp;IF(COUNTIFS(BDCORRECTIVA[Tall/Rep],AAIUN,BDCORRECTIVA[Nº CAMIÓN],$C33,BDCORRECTIVA[[Fecha entrada]:[Fecha entrada]],"&gt;=" &amp;$M$2,BDCORRECTIVA[[Fecha Fin]:[Fecha Fin]],"&lt;="&amp;$M$3)=0,"",COUNTIFS(BDCORRECTIVA[Tall/Rep],AAIUN,BDCORRECTIVA[Nº CAMIÓN],$C33,BDCORRECTIVA[[Fecha entrada]:[Fecha entrada]],"&gt;=" &amp;$M$2,BDCORRECTIVA[[Fecha Fin]:[Fecha Fin]],"&lt;="&amp;$M$3)&amp;" "&amp;AAIUN&amp;", ")&amp;IF(COUNTIFS(BDCORRECTIVA[Tall/Rep],BOUJDUR,BDCORRECTIVA[Nº CAMIÓN],$C33,BDCORRECTIVA[[Fecha entrada]:[Fecha entrada]],"&gt;=" &amp;$M$2,BDCORRECTIVA[[Fecha Fin]:[Fecha Fin]],"&lt;="&amp;$M$3)=0,"",COUNTIFS(BDCORRECTIVA[Tall/Rep],BOUJDUR,BDCORRECTIVA[Nº CAMIÓN],$C33,BDCORRECTIVA[[Fecha entrada]:[Fecha entrada]],"&gt;=" &amp;$M$2,BDCORRECTIVA[[Fecha Fin]:[Fecha Fin]],"&lt;="&amp;$M$3)&amp;" "&amp;BOUJDUR&amp;", ")&amp;IF(COUNTIFS(BDCORRECTIVA[Tall/Rep],ATC,BDCORRECTIVA[Nº CAMIÓN],$C33,BDCORRECTIVA[[Fecha entrada]:[Fecha entrada]],"&gt;=" &amp;$M$2,BDCORRECTIVA[[Fecha Fin]:[Fecha Fin]],"&lt;="&amp;$M$3)=0,"",COUNTIFS(BDCORRECTIVA[Tall/Rep],ATC,BDCORRECTIVA[Nº CAMIÓN],$C33,BDCORRECTIVA[[Fecha entrada]:[Fecha entrada]],"&gt;=" &amp;$M$2,BDCORRECTIVA[[Fecha Fin]:[Fecha Fin]],"&lt;="&amp;$M$3)&amp;" "&amp;ATC&amp;", ")&amp;IF(COUNTIFS(BDCORRECTIVA[Tall/Rep],SMARA,BDCORRECTIVA[Nº CAMIÓN],$C33,BDCORRECTIVA[[Fecha entrada]:[Fecha entrada]],"&gt;=" &amp;$M$2,BDCORRECTIVA[[Fecha Fin]:[Fecha Fin]],"&lt;="&amp;$M$3)=0,"",COUNTIFS(BDCORRECTIVA[Tall/Rep],SMARA,BDCORRECTIVA[Nº CAMIÓN],$C33,BDCORRECTIVA[[Fecha entrada]:[Fecha entrada]],"&gt;=" &amp;$M$2,BDCORRECTIVA[[Fecha Fin]:[Fecha Fin]],"&lt;="&amp;$M$3)&amp;" "&amp;SMARA&amp;", ")&amp;IF(COUNTIFS(BDCORRECTIVA[Tall/Rep],DAJLA,BDCORRECTIVA[Nº CAMIÓN],$C33,BDCORRECTIVA[[Fecha entrada]:[Fecha entrada]],"&gt;=" &amp;$M$2,BDCORRECTIVA[[Fecha Fin]:[Fecha Fin]],"&lt;="&amp;$M$3)=0,"",COUNTIFS(BDCORRECTIVA[Tall/Rep],DAJLA,BDCORRECTIVA[Nº CAMIÓN],$C33,BDCORRECTIVA[[Fecha entrada]:[Fecha entrada]],"&gt;=" &amp;$M$2,BDCORRECTIVA[[Fecha Fin]:[Fecha Fin]],"&lt;="&amp;$M$3)&amp;" "&amp;DAJLA&amp;", ")&amp;IF(COUNTIFS(BDCORRECTIVA[Tall/Rep],TRANSPORT,BDCORRECTIVA[Nº CAMIÓN],$C33,BDCORRECTIVA[[Fecha entrada]:[Fecha entrada]],"&gt;=" &amp;$M$2,BDCORRECTIVA[[Fecha Fin]:[Fecha Fin]],"&lt;="&amp;$M$3)=0,"",COUNTIFS(BDCORRECTIVA[Tall/Rep],TRANSPORT,BDCORRECTIVA[Nº CAMIÓN],$C33,BDCORRECTIVA[[Fecha entrada]:[Fecha entrada]],"&gt;=" &amp;$M$2,BDCORRECTIVA[[Fecha Fin]:[Fecha Fin]],"&lt;="&amp;$M$3)&amp;" "&amp;TRANSPORT&amp;", ")</f>
        <v xml:space="preserve">3 TR SMARA, </v>
      </c>
      <c r="L33" s="518" t="str">
        <f t="shared" si="0"/>
        <v xml:space="preserve">2 uds Parche, 2 uds Pasta, 2 uds BATERIA 12V 100AH, </v>
      </c>
      <c r="M33" s="473">
        <f>+IF(SUMIFS(BDCORRECTIVAINF[Coste TOTAL],BDCORRECTIVAINF[[Nº CAMIÓN]:[Nº CAMIÓN]],$C33,BDCORRECTIVAINF[[Fecha entrada]:[Fecha entrada]],"&gt;=" &amp;$M$2,BDCORRECTIVAINF[[Fecha Fin]:[Fecha Fin]],"&lt;="&amp;$M$3)=0,"",SUMIFS(BDCORRECTIVAINF[Coste TOTAL],BDCORRECTIVAINF[[Nº CAMIÓN]:[Nº CAMIÓN]],$C33,BDCORRECTIVAINF[[Fecha entrada]:[Fecha entrada]],"&gt;=" &amp;$M$2,BDCORRECTIVAINF[[Fecha Fin]:[Fecha Fin]],"&lt;="&amp;$M$3))</f>
        <v>32200</v>
      </c>
      <c r="N33" s="213"/>
      <c r="AF33" s="467" t="str">
        <f>+IF(SUMIFS(BDCORRECTIVAINF[Amortiguador],BDCORRECTIVAINF[[Nº CAMIÓN]:[Nº CAMIÓN]],$C33,BDCORRECTIVAINF[[Fecha entrada]:[Fecha entrada]],"&gt;=" &amp;$M$2,BDCORRECTIVAINF[[Fecha Fin]:[Fecha Fin]],"&lt;="&amp;$M$3)=0,"",SUMIFS(BDCORRECTIVAINF[Amortiguador],BDCORRECTIVAINF[[Nº CAMIÓN]:[Nº CAMIÓN]],$C33,BDCORRECTIVAINF[[Fecha entrada]:[Fecha entrada]],"&gt;=" &amp;$M$2,BDCORRECTIVAINF[[Fecha Fin]:[Fecha Fin]],"&lt;="&amp;$M$3)&amp;" uds "&amp;BDCORRECTIVAINF[[#Headers],[Amortiguador]]&amp;", ")</f>
        <v/>
      </c>
      <c r="AG33" s="467" t="str">
        <f>+IF(SUMIFS(BDCORRECTIVAINF[Cables palanca],BDCORRECTIVAINF[[Nº CAMIÓN]:[Nº CAMIÓN]],$C33,BDCORRECTIVAINF[[Fecha entrada]:[Fecha entrada]],"&gt;=" &amp;$M$2,BDCORRECTIVAINF[[Fecha Fin]:[Fecha Fin]],"&lt;="&amp;$M$3)=0,"",SUMIFS(BDCORRECTIVAINF[Cables palanca],BDCORRECTIVAINF[[Nº CAMIÓN]:[Nº CAMIÓN]],$C33,BDCORRECTIVAINF[[Fecha entrada]:[Fecha entrada]],"&gt;=" &amp;$M$2,BDCORRECTIVAINF[[Fecha Fin]:[Fecha Fin]],"&lt;="&amp;$M$3)&amp;" uds "&amp;BDCORRECTIVAINF[[#Headers],[Cables palanca]]&amp;", ")</f>
        <v/>
      </c>
      <c r="AH33" s="467" t="str">
        <f>+IF(SUMIFS(BDCORRECTIVAINF[Casquillos],BDCORRECTIVAINF[[Nº CAMIÓN]:[Nº CAMIÓN]],$C33,BDCORRECTIVAINF[[Fecha entrada]:[Fecha entrada]],"&gt;=" &amp;$M$2,BDCORRECTIVAINF[[Fecha Fin]:[Fecha Fin]],"&lt;="&amp;$M$3)=0,"",SUMIFS(BDCORRECTIVAINF[Casquillos],BDCORRECTIVAINF[[Nº CAMIÓN]:[Nº CAMIÓN]],$C33,BDCORRECTIVAINF[[Fecha entrada]:[Fecha entrada]],"&gt;=" &amp;$M$2,BDCORRECTIVAINF[[Fecha Fin]:[Fecha Fin]],"&lt;="&amp;$M$3)&amp;" uds "&amp;BDCORRECTIVAINF[[#Headers],[Casquillos]]&amp;", ")</f>
        <v/>
      </c>
      <c r="AI33" s="467" t="str">
        <f>+IF(SUMIFS(BDCORRECTIVAINF[Esparragos],BDCORRECTIVAINF[[Nº CAMIÓN]:[Nº CAMIÓN]],$C33,BDCORRECTIVAINF[[Fecha entrada]:[Fecha entrada]],"&gt;=" &amp;$M$2,BDCORRECTIVAINF[[Fecha Fin]:[Fecha Fin]],"&lt;="&amp;$M$3)=0,"",SUMIFS(BDCORRECTIVAINF[Esparragos],BDCORRECTIVAINF[[Nº CAMIÓN]:[Nº CAMIÓN]],$C33,BDCORRECTIVAINF[[Fecha entrada]:[Fecha entrada]],"&gt;=" &amp;$M$2,BDCORRECTIVAINF[[Fecha Fin]:[Fecha Fin]],"&lt;="&amp;$M$3)&amp;" uds "&amp;BDCORRECTIVAINF[[#Headers],[Esparragos]]&amp;", ")</f>
        <v/>
      </c>
      <c r="AJ33" s="467" t="str">
        <f>+IF(SUMIFS(BDCORRECTIVAINF[Neceser palanca],BDCORRECTIVAINF[[Nº CAMIÓN]:[Nº CAMIÓN]],$C33,BDCORRECTIVAINF[[Fecha entrada]:[Fecha entrada]],"&gt;=" &amp;$M$2,BDCORRECTIVAINF[[Fecha Fin]:[Fecha Fin]],"&lt;="&amp;$M$3)=0,"",SUMIFS(BDCORRECTIVAINF[Neceser palanca],BDCORRECTIVAINF[[Nº CAMIÓN]:[Nº CAMIÓN]],$C33,BDCORRECTIVAINF[[Fecha entrada]:[Fecha entrada]],"&gt;=" &amp;$M$2,BDCORRECTIVAINF[[Fecha Fin]:[Fecha Fin]],"&lt;="&amp;$M$3)&amp;" uds "&amp;BDCORRECTIVAINF[[#Headers],[Neceser palanca]]&amp;", ")</f>
        <v/>
      </c>
      <c r="AK33" s="467" t="str">
        <f>+IF(SUMIFS(BDCORRECTIVAINF[Palanca],BDCORRECTIVAINF[[Nº CAMIÓN]:[Nº CAMIÓN]],$C33,BDCORRECTIVAINF[[Fecha entrada]:[Fecha entrada]],"&gt;=" &amp;$M$2,BDCORRECTIVAINF[[Fecha Fin]:[Fecha Fin]],"&lt;="&amp;$M$3)=0,"",SUMIFS(BDCORRECTIVAINF[Palanca],BDCORRECTIVAINF[[Nº CAMIÓN]:[Nº CAMIÓN]],$C33,BDCORRECTIVAINF[[Fecha entrada]:[Fecha entrada]],"&gt;=" &amp;$M$2,BDCORRECTIVAINF[[Fecha Fin]:[Fecha Fin]],"&lt;="&amp;$M$3)&amp;" uds "&amp;BDCORRECTIVAINF[[#Headers],[Palanca]]&amp;", ")</f>
        <v/>
      </c>
      <c r="AL33" s="467" t="str">
        <f>+IF(SUMIFS(BDCORRECTIVAINF[Travesaño],BDCORRECTIVAINF[[Nº CAMIÓN]:[Nº CAMIÓN]],$C33,BDCORRECTIVAINF[[Fecha entrada]:[Fecha entrada]],"&gt;=" &amp;$M$2,BDCORRECTIVAINF[[Fecha Fin]:[Fecha Fin]],"&lt;="&amp;$M$3)=0,"",SUMIFS(BDCORRECTIVAINF[Travesaño],BDCORRECTIVAINF[[Nº CAMIÓN]:[Nº CAMIÓN]],$C33,BDCORRECTIVAINF[[Fecha entrada]:[Fecha entrada]],"&gt;=" &amp;$M$2,BDCORRECTIVAINF[[Fecha Fin]:[Fecha Fin]],"&lt;="&amp;$M$3)&amp;" uds "&amp;BDCORRECTIVAINF[[#Headers],[Travesaño]]&amp;", ")</f>
        <v/>
      </c>
      <c r="AM33" s="467" t="str">
        <f>+IF(SUMIFS(BDCORRECTIVAINF[BALLESTA ENTERA D],BDCORRECTIVAINF[[Nº CAMIÓN]:[Nº CAMIÓN]],$C33,BDCORRECTIVAINF[[Fecha entrada]:[Fecha entrada]],"&gt;=" &amp;$M$2,BDCORRECTIVAINF[[Fecha Fin]:[Fecha Fin]],"&lt;="&amp;$M$3)=0,"",SUMIFS(BDCORRECTIVAINF[BALLESTA ENTERA D],BDCORRECTIVAINF[[Nº CAMIÓN]:[Nº CAMIÓN]],$C33,BDCORRECTIVAINF[[Fecha entrada]:[Fecha entrada]],"&gt;=" &amp;$M$2,BDCORRECTIVAINF[[Fecha Fin]:[Fecha Fin]],"&lt;="&amp;$M$3)&amp;" uds "&amp;BDCORRECTIVAINF[[#Headers],[BALLESTA ENTERA D]]&amp;", ")</f>
        <v/>
      </c>
      <c r="AN33" s="467" t="str">
        <f>+IF(SUMIFS(BDCORRECTIVAINF[HOJA MAESTRA D],BDCORRECTIVAINF[[Nº CAMIÓN]:[Nº CAMIÓN]],$C33,BDCORRECTIVAINF[[Fecha entrada]:[Fecha entrada]],"&gt;=" &amp;$M$2,BDCORRECTIVAINF[[Fecha Fin]:[Fecha Fin]],"&lt;="&amp;$M$3)=0,"",SUMIFS(BDCORRECTIVAINF[HOJA MAESTRA D],BDCORRECTIVAINF[[Nº CAMIÓN]:[Nº CAMIÓN]],$C33,BDCORRECTIVAINF[[Fecha entrada]:[Fecha entrada]],"&gt;=" &amp;$M$2,BDCORRECTIVAINF[[Fecha Fin]:[Fecha Fin]],"&lt;="&amp;$M$3)&amp;" uds "&amp;BDCORRECTIVAINF[[#Headers],[HOJA MAESTRA D]]&amp;", ")</f>
        <v/>
      </c>
      <c r="AO33" s="467" t="str">
        <f>+IF(SUMIFS(BDCORRECTIVAINF[1ª HOJA D],BDCORRECTIVAINF[[Nº CAMIÓN]:[Nº CAMIÓN]],$C33,BDCORRECTIVAINF[[Fecha entrada]:[Fecha entrada]],"&gt;=" &amp;$M$2,BDCORRECTIVAINF[[Fecha Fin]:[Fecha Fin]],"&lt;="&amp;$M$3)=0,"",SUMIFS(BDCORRECTIVAINF[1ª HOJA D],BDCORRECTIVAINF[[Nº CAMIÓN]:[Nº CAMIÓN]],$C33,BDCORRECTIVAINF[[Fecha entrada]:[Fecha entrada]],"&gt;=" &amp;$M$2,BDCORRECTIVAINF[[Fecha Fin]:[Fecha Fin]],"&lt;="&amp;$M$3)&amp;" uds "&amp;BDCORRECTIVAINF[[#Headers],[1ª HOJA D]]&amp;", ")</f>
        <v/>
      </c>
      <c r="AP33" s="467" t="str">
        <f>+IF(SUMIFS(BDCORRECTIVAINF[2ª HOJAS D],BDCORRECTIVAINF[[Nº CAMIÓN]:[Nº CAMIÓN]],$C33,BDCORRECTIVAINF[[Fecha entrada]:[Fecha entrada]],"&gt;=" &amp;$M$2,BDCORRECTIVAINF[[Fecha Fin]:[Fecha Fin]],"&lt;="&amp;$M$3)=0,"",SUMIFS(BDCORRECTIVAINF[2ª HOJAS D],BDCORRECTIVAINF[[Nº CAMIÓN]:[Nº CAMIÓN]],$C33,BDCORRECTIVAINF[[Fecha entrada]:[Fecha entrada]],"&gt;=" &amp;$M$2,BDCORRECTIVAINF[[Fecha Fin]:[Fecha Fin]],"&lt;="&amp;$M$3)&amp;" uds "&amp;BDCORRECTIVAINF[[#Headers],[2ª HOJAS D]]&amp;", ")</f>
        <v/>
      </c>
      <c r="AQ33" s="467" t="str">
        <f>+IF(SUMIFS(BDCORRECTIVAINF[3ª HOJAS D],BDCORRECTIVAINF[[Nº CAMIÓN]:[Nº CAMIÓN]],$C33,BDCORRECTIVAINF[[Fecha entrada]:[Fecha entrada]],"&gt;=" &amp;$M$2,BDCORRECTIVAINF[[Fecha Fin]:[Fecha Fin]],"&lt;="&amp;$M$3)=0,"",SUMIFS(BDCORRECTIVAINF[3ª HOJAS D],BDCORRECTIVAINF[[Nº CAMIÓN]:[Nº CAMIÓN]],$C33,BDCORRECTIVAINF[[Fecha entrada]:[Fecha entrada]],"&gt;=" &amp;$M$2,BDCORRECTIVAINF[[Fecha Fin]:[Fecha Fin]],"&lt;="&amp;$M$3)&amp;" uds "&amp;BDCORRECTIVAINF[[#Headers],[3ª HOJAS D]]&amp;", ")</f>
        <v/>
      </c>
      <c r="AR33" s="467" t="str">
        <f>+IF(SUMIFS(BDCORRECTIVAINF[4ª HOJAS D],BDCORRECTIVAINF[[Nº CAMIÓN]:[Nº CAMIÓN]],$C33,BDCORRECTIVAINF[[Fecha entrada]:[Fecha entrada]],"&gt;=" &amp;$M$2,BDCORRECTIVAINF[[Fecha Fin]:[Fecha Fin]],"&lt;="&amp;$M$3)=0,"",SUMIFS(BDCORRECTIVAINF[4ª HOJAS D],BDCORRECTIVAINF[[Nº CAMIÓN]:[Nº CAMIÓN]],$C33,BDCORRECTIVAINF[[Fecha entrada]:[Fecha entrada]],"&gt;=" &amp;$M$2,BDCORRECTIVAINF[[Fecha Fin]:[Fecha Fin]],"&lt;="&amp;$M$3)&amp;" uds "&amp;BDCORRECTIVAINF[[#Headers],[4ª HOJAS D]]&amp;", ")</f>
        <v/>
      </c>
      <c r="AS33" s="467" t="str">
        <f>+IF(SUMIFS(BDCORRECTIVAINF[5ª HOJAS D],BDCORRECTIVAINF[[Nº CAMIÓN]:[Nº CAMIÓN]],$C33,BDCORRECTIVAINF[[Fecha entrada]:[Fecha entrada]],"&gt;=" &amp;$M$2,BDCORRECTIVAINF[[Fecha Fin]:[Fecha Fin]],"&lt;="&amp;$M$3)=0,"",SUMIFS(BDCORRECTIVAINF[5ª HOJAS D],BDCORRECTIVAINF[[Nº CAMIÓN]:[Nº CAMIÓN]],$C33,BDCORRECTIVAINF[[Fecha entrada]:[Fecha entrada]],"&gt;=" &amp;$M$2,BDCORRECTIVAINF[[Fecha Fin]:[Fecha Fin]],"&lt;="&amp;$M$3)&amp;" uds "&amp;BDCORRECTIVAINF[[#Headers],[5ª HOJAS D]]&amp;", ")</f>
        <v/>
      </c>
      <c r="AT33" s="467" t="str">
        <f>+IF(SUMIFS(BDCORRECTIVAINF[BRIDA D],BDCORRECTIVAINF[[Nº CAMIÓN]:[Nº CAMIÓN]],$C33,BDCORRECTIVAINF[[Fecha entrada]:[Fecha entrada]],"&gt;=" &amp;$M$2,BDCORRECTIVAINF[[Fecha Fin]:[Fecha Fin]],"&lt;="&amp;$M$3)=0,"",SUMIFS(BDCORRECTIVAINF[BRIDA D],BDCORRECTIVAINF[[Nº CAMIÓN]:[Nº CAMIÓN]],$C33,BDCORRECTIVAINF[[Fecha entrada]:[Fecha entrada]],"&gt;=" &amp;$M$2,BDCORRECTIVAINF[[Fecha Fin]:[Fecha Fin]],"&lt;="&amp;$M$3)&amp;" uds "&amp;BDCORRECTIVAINF[[#Headers],[BRIDA D]]&amp;", ")</f>
        <v/>
      </c>
      <c r="AU33" s="467" t="str">
        <f>+IF(SUMIFS(BDCORRECTIVAINF[BULÓN D],BDCORRECTIVAINF[[Nº CAMIÓN]:[Nº CAMIÓN]],$C33,BDCORRECTIVAINF[[Fecha entrada]:[Fecha entrada]],"&gt;=" &amp;$M$2,BDCORRECTIVAINF[[Fecha Fin]:[Fecha Fin]],"&lt;="&amp;$M$3)=0,"",SUMIFS(BDCORRECTIVAINF[BULÓN D],BDCORRECTIVAINF[[Nº CAMIÓN]:[Nº CAMIÓN]],$C33,BDCORRECTIVAINF[[Fecha entrada]:[Fecha entrada]],"&gt;=" &amp;$M$2,BDCORRECTIVAINF[[Fecha Fin]:[Fecha Fin]],"&lt;="&amp;$M$3)&amp;" uds "&amp;BDCORRECTIVAINF[[#Headers],[BULÓN D]]&amp;", ")</f>
        <v/>
      </c>
      <c r="AV33" s="467" t="str">
        <f>+IF(SUMIFS(BDCORRECTIVAINF[GEMELA D],BDCORRECTIVAINF[[Nº CAMIÓN]:[Nº CAMIÓN]],$C33,BDCORRECTIVAINF[[Fecha entrada]:[Fecha entrada]],"&gt;=" &amp;$M$2,BDCORRECTIVAINF[[Fecha Fin]:[Fecha Fin]],"&lt;="&amp;$M$3)=0,"",SUMIFS(BDCORRECTIVAINF[GEMELA D],BDCORRECTIVAINF[[Nº CAMIÓN]:[Nº CAMIÓN]],$C33,BDCORRECTIVAINF[[Fecha entrada]:[Fecha entrada]],"&gt;=" &amp;$M$2,BDCORRECTIVAINF[[Fecha Fin]:[Fecha Fin]],"&lt;="&amp;$M$3)&amp;" uds "&amp;BDCORRECTIVAINF[[#Headers],[GEMELA D]]&amp;", ")</f>
        <v/>
      </c>
      <c r="AW33" s="467" t="str">
        <f>+IF(SUMIFS(BDCORRECTIVAINF[BALLESTA ENTERA T],BDCORRECTIVAINF[[Nº CAMIÓN]:[Nº CAMIÓN]],$C33,BDCORRECTIVAINF[[Fecha entrada]:[Fecha entrada]],"&gt;=" &amp;$M$2,BDCORRECTIVAINF[[Fecha Fin]:[Fecha Fin]],"&lt;="&amp;$M$3)=0,"",SUMIFS(BDCORRECTIVAINF[BALLESTA ENTERA T],BDCORRECTIVAINF[[Nº CAMIÓN]:[Nº CAMIÓN]],$C33,BDCORRECTIVAINF[[Fecha entrada]:[Fecha entrada]],"&gt;=" &amp;$M$2,BDCORRECTIVAINF[[Fecha Fin]:[Fecha Fin]],"&lt;="&amp;$M$3)&amp;" uds "&amp;BDCORRECTIVAINF[[#Headers],[BALLESTA ENTERA T]]&amp;", ")</f>
        <v/>
      </c>
      <c r="AX33" s="467" t="str">
        <f>+IF(SUMIFS(BDCORRECTIVAINF[HOJA MAESTRA T],BDCORRECTIVAINF[[Nº CAMIÓN]:[Nº CAMIÓN]],$C33,BDCORRECTIVAINF[[Fecha entrada]:[Fecha entrada]],"&gt;=" &amp;$M$2,BDCORRECTIVAINF[[Fecha Fin]:[Fecha Fin]],"&lt;="&amp;$M$3)=0,"",SUMIFS(BDCORRECTIVAINF[HOJA MAESTRA T],BDCORRECTIVAINF[[Nº CAMIÓN]:[Nº CAMIÓN]],$C33,BDCORRECTIVAINF[[Fecha entrada]:[Fecha entrada]],"&gt;=" &amp;$M$2,BDCORRECTIVAINF[[Fecha Fin]:[Fecha Fin]],"&lt;="&amp;$M$3)&amp;" uds "&amp;BDCORRECTIVAINF[[#Headers],[HOJA MAESTRA T]]&amp;", ")</f>
        <v/>
      </c>
      <c r="AY33" s="467" t="str">
        <f>+IF(SUMIFS(BDCORRECTIVAINF[1ª HOJA T],BDCORRECTIVAINF[[Nº CAMIÓN]:[Nº CAMIÓN]],$C33,BDCORRECTIVAINF[[Fecha entrada]:[Fecha entrada]],"&gt;=" &amp;$M$2,BDCORRECTIVAINF[[Fecha Fin]:[Fecha Fin]],"&lt;="&amp;$M$3)=0,"",SUMIFS(BDCORRECTIVAINF[1ª HOJA T],BDCORRECTIVAINF[[Nº CAMIÓN]:[Nº CAMIÓN]],$C33,BDCORRECTIVAINF[[Fecha entrada]:[Fecha entrada]],"&gt;=" &amp;$M$2,BDCORRECTIVAINF[[Fecha Fin]:[Fecha Fin]],"&lt;="&amp;$M$3)&amp;" uds "&amp;BDCORRECTIVAINF[[#Headers],[1ª HOJA T]]&amp;", ")</f>
        <v/>
      </c>
      <c r="AZ33" s="467" t="str">
        <f>+IF(SUMIFS(BDCORRECTIVAINF[2ª HOJAS T],BDCORRECTIVAINF[[Nº CAMIÓN]:[Nº CAMIÓN]],$C33,BDCORRECTIVAINF[[Fecha entrada]:[Fecha entrada]],"&gt;=" &amp;$M$2,BDCORRECTIVAINF[[Fecha Fin]:[Fecha Fin]],"&lt;="&amp;$M$3)=0,"",SUMIFS(BDCORRECTIVAINF[2ª HOJAS T],BDCORRECTIVAINF[[Nº CAMIÓN]:[Nº CAMIÓN]],$C33,BDCORRECTIVAINF[[Fecha entrada]:[Fecha entrada]],"&gt;=" &amp;$M$2,BDCORRECTIVAINF[[Fecha Fin]:[Fecha Fin]],"&lt;="&amp;$M$3)&amp;" uds "&amp;BDCORRECTIVAINF[[#Headers],[2ª HOJAS T]]&amp;", ")</f>
        <v/>
      </c>
      <c r="BA33" s="467" t="str">
        <f>+IF(SUMIFS(BDCORRECTIVAINF[3ª HOJAS T],BDCORRECTIVAINF[[Nº CAMIÓN]:[Nº CAMIÓN]],$C33,BDCORRECTIVAINF[[Fecha entrada]:[Fecha entrada]],"&gt;=" &amp;$M$2,BDCORRECTIVAINF[[Fecha Fin]:[Fecha Fin]],"&lt;="&amp;$M$3)=0,"",SUMIFS(BDCORRECTIVAINF[3ª HOJAS T],BDCORRECTIVAINF[[Nº CAMIÓN]:[Nº CAMIÓN]],$C33,BDCORRECTIVAINF[[Fecha entrada]:[Fecha entrada]],"&gt;=" &amp;$M$2,BDCORRECTIVAINF[[Fecha Fin]:[Fecha Fin]],"&lt;="&amp;$M$3)&amp;" uds "&amp;BDCORRECTIVAINF[[#Headers],[3ª HOJAS T]]&amp;", ")</f>
        <v/>
      </c>
      <c r="BB33" s="467" t="str">
        <f>+IF(SUMIFS(BDCORRECTIVAINF[4ª HOJAS T],BDCORRECTIVAINF[[Nº CAMIÓN]:[Nº CAMIÓN]],$C33,BDCORRECTIVAINF[[Fecha entrada]:[Fecha entrada]],"&gt;=" &amp;$M$2,BDCORRECTIVAINF[[Fecha Fin]:[Fecha Fin]],"&lt;="&amp;$M$3)=0,"",SUMIFS(BDCORRECTIVAINF[4ª HOJAS T],BDCORRECTIVAINF[[Nº CAMIÓN]:[Nº CAMIÓN]],$C33,BDCORRECTIVAINF[[Fecha entrada]:[Fecha entrada]],"&gt;=" &amp;$M$2,BDCORRECTIVAINF[[Fecha Fin]:[Fecha Fin]],"&lt;="&amp;$M$3)&amp;" uds "&amp;BDCORRECTIVAINF[[#Headers],[4ª HOJAS T]]&amp;", ")</f>
        <v/>
      </c>
      <c r="BC33" s="467" t="str">
        <f>+IF(SUMIFS(BDCORRECTIVAINF[5ª HOJAS T],BDCORRECTIVAINF[[Nº CAMIÓN]:[Nº CAMIÓN]],$C33,BDCORRECTIVAINF[[Fecha entrada]:[Fecha entrada]],"&gt;=" &amp;$M$2,BDCORRECTIVAINF[[Fecha Fin]:[Fecha Fin]],"&lt;="&amp;$M$3)=0,"",SUMIFS(BDCORRECTIVAINF[5ª HOJAS T],BDCORRECTIVAINF[[Nº CAMIÓN]:[Nº CAMIÓN]],$C33,BDCORRECTIVAINF[[Fecha entrada]:[Fecha entrada]],"&gt;=" &amp;$M$2,BDCORRECTIVAINF[[Fecha Fin]:[Fecha Fin]],"&lt;="&amp;$M$3)&amp;" uds "&amp;BDCORRECTIVAINF[[#Headers],[5ª HOJAS T]]&amp;", ")</f>
        <v/>
      </c>
      <c r="BD33" s="467" t="str">
        <f>+IF(SUMIFS(BDCORRECTIVAINF[BRIDA T],BDCORRECTIVAINF[[Nº CAMIÓN]:[Nº CAMIÓN]],$C33,BDCORRECTIVAINF[[Fecha entrada]:[Fecha entrada]],"&gt;=" &amp;$M$2,BDCORRECTIVAINF[[Fecha Fin]:[Fecha Fin]],"&lt;="&amp;$M$3)=0,"",SUMIFS(BDCORRECTIVAINF[BRIDA T],BDCORRECTIVAINF[[Nº CAMIÓN]:[Nº CAMIÓN]],$C33,BDCORRECTIVAINF[[Fecha entrada]:[Fecha entrada]],"&gt;=" &amp;$M$2,BDCORRECTIVAINF[[Fecha Fin]:[Fecha Fin]],"&lt;="&amp;$M$3)&amp;" uds "&amp;BDCORRECTIVAINF[[#Headers],[BRIDA T]]&amp;", ")</f>
        <v/>
      </c>
      <c r="BE33" s="467" t="str">
        <f>+IF(SUMIFS(BDCORRECTIVAINF[BULÓN T],BDCORRECTIVAINF[[Nº CAMIÓN]:[Nº CAMIÓN]],$C33,BDCORRECTIVAINF[[Fecha entrada]:[Fecha entrada]],"&gt;=" &amp;$M$2,BDCORRECTIVAINF[[Fecha Fin]:[Fecha Fin]],"&lt;="&amp;$M$3)=0,"",SUMIFS(BDCORRECTIVAINF[BULÓN T],BDCORRECTIVAINF[[Nº CAMIÓN]:[Nº CAMIÓN]],$C33,BDCORRECTIVAINF[[Fecha entrada]:[Fecha entrada]],"&gt;=" &amp;$M$2,BDCORRECTIVAINF[[Fecha Fin]:[Fecha Fin]],"&lt;="&amp;$M$3)&amp;" uds "&amp;BDCORRECTIVAINF[[#Headers],[BULÓN T]]&amp;", ")</f>
        <v/>
      </c>
      <c r="BF33" s="467" t="str">
        <f>+IF(SUMIFS(BDCORRECTIVAINF[GEMELA T],BDCORRECTIVAINF[[Nº CAMIÓN]:[Nº CAMIÓN]],$C33,BDCORRECTIVAINF[[Fecha entrada]:[Fecha entrada]],"&gt;=" &amp;$M$2,BDCORRECTIVAINF[[Fecha Fin]:[Fecha Fin]],"&lt;="&amp;$M$3)=0,"",SUMIFS(BDCORRECTIVAINF[GEMELA T],BDCORRECTIVAINF[[Nº CAMIÓN]:[Nº CAMIÓN]],$C33,BDCORRECTIVAINF[[Fecha entrada]:[Fecha entrada]],"&gt;=" &amp;$M$2,BDCORRECTIVAINF[[Fecha Fin]:[Fecha Fin]],"&lt;="&amp;$M$3)&amp;" uds "&amp;BDCORRECTIVAINF[[#Headers],[GEMELA T]]&amp;", ")</f>
        <v/>
      </c>
      <c r="BG33" s="467" t="str">
        <f>+IF(SUMIFS(BDCORRECTIVAINF[CÁMARA 12R20],BDCORRECTIVAINF[[Nº CAMIÓN]:[Nº CAMIÓN]],$C33,BDCORRECTIVAINF[[Fecha entrada]:[Fecha entrada]],"&gt;=" &amp;$M$2,BDCORRECTIVAINF[[Fecha Fin]:[Fecha Fin]],"&lt;="&amp;$M$3)=0,"",SUMIFS(BDCORRECTIVAINF[CÁMARA 12R20],BDCORRECTIVAINF[[Nº CAMIÓN]:[Nº CAMIÓN]],$C33,BDCORRECTIVAINF[[Fecha entrada]:[Fecha entrada]],"&gt;=" &amp;$M$2,BDCORRECTIVAINF[[Fecha Fin]:[Fecha Fin]],"&lt;="&amp;$M$3)&amp;" uds "&amp;BDCORRECTIVAINF[[#Headers],[CÁMARA 12R20]]&amp;", ")</f>
        <v/>
      </c>
      <c r="BH33" s="467" t="str">
        <f>+IF(SUMIFS(BDCORRECTIVAINF[CÁMARA 12R24],BDCORRECTIVAINF[[Nº CAMIÓN]:[Nº CAMIÓN]],$C33,BDCORRECTIVAINF[[Fecha entrada]:[Fecha entrada]],"&gt;=" &amp;$M$2,BDCORRECTIVAINF[[Fecha Fin]:[Fecha Fin]],"&lt;="&amp;$M$3)=0,"",SUMIFS(BDCORRECTIVAINF[CÁMARA 12R24],BDCORRECTIVAINF[[Nº CAMIÓN]:[Nº CAMIÓN]],$C33,BDCORRECTIVAINF[[Fecha entrada]:[Fecha entrada]],"&gt;=" &amp;$M$2,BDCORRECTIVAINF[[Fecha Fin]:[Fecha Fin]],"&lt;="&amp;$M$3)&amp;" uds "&amp;BDCORRECTIVAINF[[#Headers],[CÁMARA 12R24]]&amp;", ")</f>
        <v/>
      </c>
      <c r="BI33" s="467" t="str">
        <f>+IF(SUMIFS(BDCORRECTIVAINF[NEUMÁTICO 12R20],BDCORRECTIVAINF[[Nº CAMIÓN]:[Nº CAMIÓN]],$C33,BDCORRECTIVAINF[[Fecha entrada]:[Fecha entrada]],"&gt;=" &amp;$M$2,BDCORRECTIVAINF[[Fecha Fin]:[Fecha Fin]],"&lt;="&amp;$M$3)=0,"",SUMIFS(BDCORRECTIVAINF[NEUMÁTICO 12R20],BDCORRECTIVAINF[[Nº CAMIÓN]:[Nº CAMIÓN]],$C33,BDCORRECTIVAINF[[Fecha entrada]:[Fecha entrada]],"&gt;=" &amp;$M$2,BDCORRECTIVAINF[[Fecha Fin]:[Fecha Fin]],"&lt;="&amp;$M$3)&amp;" uds "&amp;BDCORRECTIVAINF[[#Headers],[NEUMÁTICO 12R20]]&amp;", ")</f>
        <v/>
      </c>
      <c r="BJ33" s="467" t="str">
        <f>+IF(SUMIFS(BDCORRECTIVAINF[NEUMÁTICO 13/80 R22,5],BDCORRECTIVAINF[[Nº CAMIÓN]:[Nº CAMIÓN]],$C33,BDCORRECTIVAINF[[Fecha entrada]:[Fecha entrada]],"&gt;=" &amp;$M$2,BDCORRECTIVAINF[[Fecha Fin]:[Fecha Fin]],"&lt;="&amp;$M$3)=0,"",SUMIFS(BDCORRECTIVAINF[NEUMÁTICO 13/80 R22,5],BDCORRECTIVAINF[[Nº CAMIÓN]:[Nº CAMIÓN]],$C33,BDCORRECTIVAINF[[Fecha entrada]:[Fecha entrada]],"&gt;=" &amp;$M$2,BDCORRECTIVAINF[[Fecha Fin]:[Fecha Fin]],"&lt;="&amp;$M$3)&amp;" uds "&amp;BDCORRECTIVAINF[[#Headers],[NEUMÁTICO 13/80 R22,5]]&amp;", ")</f>
        <v/>
      </c>
      <c r="BK33" s="467" t="str">
        <f>+IF(SUMIFS(BDCORRECTIVAINF[[NEUMÁTICO 12R24 ]],BDCORRECTIVAINF[[Nº CAMIÓN]:[Nº CAMIÓN]],$C33,BDCORRECTIVAINF[[Fecha entrada]:[Fecha entrada]],"&gt;=" &amp;$M$2,BDCORRECTIVAINF[[Fecha Fin]:[Fecha Fin]],"&lt;="&amp;$M$3)=0,"",SUMIFS(BDCORRECTIVAINF[[NEUMÁTICO 12R24 ]],BDCORRECTIVAINF[[Nº CAMIÓN]:[Nº CAMIÓN]],$C33,BDCORRECTIVAINF[[Fecha entrada]:[Fecha entrada]],"&gt;=" &amp;$M$2,BDCORRECTIVAINF[[Fecha Fin]:[Fecha Fin]],"&lt;="&amp;$M$3)&amp;" uds "&amp;BDCORRECTIVAINF[[#Headers],[NEUMÁTICO 12R24 ]]&amp;", ")</f>
        <v/>
      </c>
      <c r="BL33" s="467" t="str">
        <f>+IF(SUMIFS(BDCORRECTIVAINF[NEUMÁTICO 295/80 R22,5],BDCORRECTIVAINF[[Nº CAMIÓN]:[Nº CAMIÓN]],$C33,BDCORRECTIVAINF[[Fecha entrada]:[Fecha entrada]],"&gt;=" &amp;$M$2,BDCORRECTIVAINF[[Fecha Fin]:[Fecha Fin]],"&lt;="&amp;$M$3)=0,"",SUMIFS(BDCORRECTIVAINF[NEUMÁTICO 295/80 R22,5],BDCORRECTIVAINF[[Nº CAMIÓN]:[Nº CAMIÓN]],$C33,BDCORRECTIVAINF[[Fecha entrada]:[Fecha entrada]],"&gt;=" &amp;$M$2,BDCORRECTIVAINF[[Fecha Fin]:[Fecha Fin]],"&lt;="&amp;$M$3)&amp;" uds "&amp;BDCORRECTIVAINF[[#Headers],[NEUMÁTICO 295/80 R22,5]]&amp;", ")</f>
        <v/>
      </c>
      <c r="BM33" s="467" t="str">
        <f>+IF(SUMIFS(BDCORRECTIVAINF[NEUMÁTICO 315/80R22.5],BDCORRECTIVAINF[[Nº CAMIÓN]:[Nº CAMIÓN]],$C33,BDCORRECTIVAINF[[Fecha entrada]:[Fecha entrada]],"&gt;=" &amp;$M$2,BDCORRECTIVAINF[[Fecha Fin]:[Fecha Fin]],"&lt;="&amp;$M$3)=0,"",SUMIFS(BDCORRECTIVAINF[NEUMÁTICO 315/80R22.5],BDCORRECTIVAINF[[Nº CAMIÓN]:[Nº CAMIÓN]],$C33,BDCORRECTIVAINF[[Fecha entrada]:[Fecha entrada]],"&gt;=" &amp;$M$2,BDCORRECTIVAINF[[Fecha Fin]:[Fecha Fin]],"&lt;="&amp;$M$3)&amp;" uds "&amp;BDCORRECTIVAINF[[#Headers],[NEUMÁTICO 315/80R22.5]]&amp;", ")</f>
        <v/>
      </c>
      <c r="BN33" s="467" t="str">
        <f>+IF(SUMIFS(BDCORRECTIVAINF[NEUMÁTICO 7.5R16 CON CAMARA  ],BDCORRECTIVAINF[[Nº CAMIÓN]:[Nº CAMIÓN]],$C33,BDCORRECTIVAINF[[Fecha entrada]:[Fecha entrada]],"&gt;=" &amp;$M$2,BDCORRECTIVAINF[[Fecha Fin]:[Fecha Fin]],"&lt;="&amp;$M$3)=0,"",SUMIFS(BDCORRECTIVAINF[NEUMÁTICO 7.5R16 CON CAMARA  ],BDCORRECTIVAINF[[Nº CAMIÓN]:[Nº CAMIÓN]],$C33,BDCORRECTIVAINF[[Fecha entrada]:[Fecha entrada]],"&gt;=" &amp;$M$2,BDCORRECTIVAINF[[Fecha Fin]:[Fecha Fin]],"&lt;="&amp;$M$3)&amp;" uds "&amp;BDCORRECTIVAINF[[#Headers],[NEUMÁTICO 7.5R16 CON CAMARA  ]]&amp;", ")</f>
        <v/>
      </c>
      <c r="BO33" s="467" t="str">
        <f>+IF(SUMIFS(BDCORRECTIVAINF[Parche],BDCORRECTIVAINF[[Nº CAMIÓN]:[Nº CAMIÓN]],$C33,BDCORRECTIVAINF[[Fecha entrada]:[Fecha entrada]],"&gt;=" &amp;$M$2,BDCORRECTIVAINF[[Fecha Fin]:[Fecha Fin]],"&lt;="&amp;$M$3)=0,"",SUMIFS(BDCORRECTIVAINF[Parche],BDCORRECTIVAINF[[Nº CAMIÓN]:[Nº CAMIÓN]],$C33,BDCORRECTIVAINF[[Fecha entrada]:[Fecha entrada]],"&gt;=" &amp;$M$2,BDCORRECTIVAINF[[Fecha Fin]:[Fecha Fin]],"&lt;="&amp;$M$3)&amp;" uds "&amp;BDCORRECTIVAINF[[#Headers],[Parche]]&amp;", ")</f>
        <v xml:space="preserve">2 uds Parche, </v>
      </c>
      <c r="BP33" s="467" t="str">
        <f>+IF(SUMIFS(BDCORRECTIVAINF[Pasta],BDCORRECTIVAINF[[Nº CAMIÓN]:[Nº CAMIÓN]],$C33,BDCORRECTIVAINF[[Fecha entrada]:[Fecha entrada]],"&gt;=" &amp;$M$2,BDCORRECTIVAINF[[Fecha Fin]:[Fecha Fin]],"&lt;="&amp;$M$3)=0,"",SUMIFS(BDCORRECTIVAINF[Pasta],BDCORRECTIVAINF[[Nº CAMIÓN]:[Nº CAMIÓN]],$C33,BDCORRECTIVAINF[[Fecha entrada]:[Fecha entrada]],"&gt;=" &amp;$M$2,BDCORRECTIVAINF[[Fecha Fin]:[Fecha Fin]],"&lt;="&amp;$M$3)&amp;" uds "&amp;BDCORRECTIVAINF[[#Headers],[Pasta]]&amp;", ")</f>
        <v xml:space="preserve">2 uds Pasta, </v>
      </c>
      <c r="BQ33" s="467" t="str">
        <f>+IF(SUMIFS(BDCORRECTIVAINF[BATERIA 12V 100AH],BDCORRECTIVAINF[[Nº CAMIÓN]:[Nº CAMIÓN]],$C33,BDCORRECTIVAINF[[Fecha entrada]:[Fecha entrada]],"&gt;=" &amp;$M$2,BDCORRECTIVAINF[[Fecha Fin]:[Fecha Fin]],"&lt;="&amp;$M$3)=0,"",SUMIFS(BDCORRECTIVAINF[BATERIA 12V 100AH],BDCORRECTIVAINF[[Nº CAMIÓN]:[Nº CAMIÓN]],$C33,BDCORRECTIVAINF[[Fecha entrada]:[Fecha entrada]],"&gt;=" &amp;$M$2,BDCORRECTIVAINF[[Fecha Fin]:[Fecha Fin]],"&lt;="&amp;$M$3)&amp;" uds "&amp;BDCORRECTIVAINF[[#Headers],[BATERIA 12V 100AH]]&amp;", ")</f>
        <v xml:space="preserve">2 uds BATERIA 12V 100AH, </v>
      </c>
      <c r="BR33" s="467" t="str">
        <f>+IF(SUMIFS(BDCORRECTIVAINF[BATERIA 12V 120AH],BDCORRECTIVAINF[[Nº CAMIÓN]:[Nº CAMIÓN]],$C33,BDCORRECTIVAINF[[Fecha entrada]:[Fecha entrada]],"&gt;=" &amp;$M$2,BDCORRECTIVAINF[[Fecha Fin]:[Fecha Fin]],"&lt;="&amp;$M$3)=0,"",SUMIFS(BDCORRECTIVAINF[BATERIA 12V 120AH],BDCORRECTIVAINF[[Nº CAMIÓN]:[Nº CAMIÓN]],$C33,BDCORRECTIVAINF[[Fecha entrada]:[Fecha entrada]],"&gt;=" &amp;$M$2,BDCORRECTIVAINF[[Fecha Fin]:[Fecha Fin]],"&lt;="&amp;$M$3)&amp;" uds "&amp;BDCORRECTIVAINF[[#Headers],[BATERIA 12V 120AH]]&amp;", ")</f>
        <v/>
      </c>
      <c r="BS33" s="467" t="str">
        <f>+IF(SUMIFS(BDCORRECTIVAINF[[BATERIA 12V 70AH ]],BDCORRECTIVAINF[[Nº CAMIÓN]:[Nº CAMIÓN]],$C33,BDCORRECTIVAINF[[Fecha entrada]:[Fecha entrada]],"&gt;=" &amp;$M$2,BDCORRECTIVAINF[[Fecha Fin]:[Fecha Fin]],"&lt;="&amp;$M$3)=0,"",SUMIFS(BDCORRECTIVAINF[[BATERIA 12V 70AH ]],BDCORRECTIVAINF[[Nº CAMIÓN]:[Nº CAMIÓN]],$C33,BDCORRECTIVAINF[[Fecha entrada]:[Fecha entrada]],"&gt;=" &amp;$M$2,BDCORRECTIVAINF[[Fecha Fin]:[Fecha Fin]],"&lt;="&amp;$M$3)&amp;" uds "&amp;BDCORRECTIVAINF[[#Headers],[BATERIA 12V 70AH ]]&amp;", ")</f>
        <v/>
      </c>
      <c r="BT33" s="467" t="str">
        <f>+IF(SUMIFS(BDCORRECTIVAINF[[BATERIA 12V 77AH ]],BDCORRECTIVAINF[[Nº CAMIÓN]:[Nº CAMIÓN]],$C33,BDCORRECTIVAINF[[Fecha entrada]:[Fecha entrada]],"&gt;=" &amp;$M$2,BDCORRECTIVAINF[[Fecha Fin]:[Fecha Fin]],"&lt;="&amp;$M$3)=0,"",SUMIFS(BDCORRECTIVAINF[[BATERIA 12V 77AH ]],BDCORRECTIVAINF[[Nº CAMIÓN]:[Nº CAMIÓN]],$C33,BDCORRECTIVAINF[[Fecha entrada]:[Fecha entrada]],"&gt;=" &amp;$M$2,BDCORRECTIVAINF[[Fecha Fin]:[Fecha Fin]],"&lt;="&amp;$M$3)&amp;" uds "&amp;BDCORRECTIVAINF[[#Headers],[BATERIA 12V 77AH ]]&amp;", ")</f>
        <v/>
      </c>
      <c r="BU33" s="467" t="str">
        <f>+IF(SUMIFS(BDCORRECTIVAINF[Manguera amarilla 60D],BDCORRECTIVAINF[[Nº CAMIÓN]:[Nº CAMIÓN]],$C33,BDCORRECTIVAINF[[Fecha entrada]:[Fecha entrada]],"&gt;=" &amp;$M$2,BDCORRECTIVAINF[[Fecha Fin]:[Fecha Fin]],"&lt;="&amp;$M$3)=0,"",SUMIFS(BDCORRECTIVAINF[Manguera amarilla 60D],BDCORRECTIVAINF[[Nº CAMIÓN]:[Nº CAMIÓN]],$C33,BDCORRECTIVAINF[[Fecha entrada]:[Fecha entrada]],"&gt;=" &amp;$M$2,BDCORRECTIVAINF[[Fecha Fin]:[Fecha Fin]],"&lt;="&amp;$M$3)&amp;" m "&amp;BDCORRECTIVAINF[[#Headers],[Manguera amarilla 60D]]&amp;", ")</f>
        <v/>
      </c>
      <c r="BV33" s="467" t="str">
        <f>+IF(SUMIFS(BDCORRECTIVAINF[Manguera amarilla 80D],BDCORRECTIVAINF[[Nº CAMIÓN]:[Nº CAMIÓN]],$C33,BDCORRECTIVAINF[[Fecha entrada]:[Fecha entrada]],"&gt;=" &amp;$M$2,BDCORRECTIVAINF[[Fecha Fin]:[Fecha Fin]],"&lt;="&amp;$M$3)=0,"",SUMIFS(BDCORRECTIVAINF[Manguera amarilla 80D],BDCORRECTIVAINF[[Nº CAMIÓN]:[Nº CAMIÓN]],$C33,BDCORRECTIVAINF[[Fecha entrada]:[Fecha entrada]],"&gt;=" &amp;$M$2,BDCORRECTIVAINF[[Fecha Fin]:[Fecha Fin]],"&lt;="&amp;$M$3)&amp;" m "&amp;BDCORRECTIVAINF[[#Headers],[Manguera amarilla 80D]]&amp;", ")</f>
        <v/>
      </c>
      <c r="BW33" s="467" t="str">
        <f>+IF(SUMIFS(BDCORRECTIVAINF[Manguera azul 60D],BDCORRECTIVAINF[[Nº CAMIÓN]:[Nº CAMIÓN]],$C33,BDCORRECTIVAINF[[Fecha entrada]:[Fecha entrada]],"&gt;=" &amp;$M$2,BDCORRECTIVAINF[[Fecha Fin]:[Fecha Fin]],"&lt;="&amp;$M$3)=0,"",SUMIFS(BDCORRECTIVAINF[Manguera azul 60D],BDCORRECTIVAINF[[Nº CAMIÓN]:[Nº CAMIÓN]],$C33,BDCORRECTIVAINF[[Fecha entrada]:[Fecha entrada]],"&gt;=" &amp;$M$2,BDCORRECTIVAINF[[Fecha Fin]:[Fecha Fin]],"&lt;="&amp;$M$3)&amp;" m "&amp;BDCORRECTIVAINF[[#Headers],[Manguera azul 60D]]&amp;", ")</f>
        <v/>
      </c>
      <c r="BX33" s="467" t="str">
        <f>+IF(SUMIFS(BDCORRECTIVAINF[Manguera azul 80D],BDCORRECTIVAINF[[Nº CAMIÓN]:[Nº CAMIÓN]],$C33,BDCORRECTIVAINF[[Fecha entrada]:[Fecha entrada]],"&gt;=" &amp;$M$2,BDCORRECTIVAINF[[Fecha Fin]:[Fecha Fin]],"&lt;="&amp;$M$3)=0,"",SUMIFS(BDCORRECTIVAINF[Manguera azul 80D],BDCORRECTIVAINF[[Nº CAMIÓN]:[Nº CAMIÓN]],$C33,BDCORRECTIVAINF[[Fecha entrada]:[Fecha entrada]],"&gt;=" &amp;$M$2,BDCORRECTIVAINF[[Fecha Fin]:[Fecha Fin]],"&lt;="&amp;$M$3)&amp;" m "&amp;BDCORRECTIVAINF[[#Headers],[Manguera azul 80D]]&amp;", ")</f>
        <v/>
      </c>
      <c r="BY33" s="467" t="str">
        <f>+IF(SUMIFS(BDCORRECTIVAINF[Bomba Embrague],BDCORRECTIVAINF[[Nº CAMIÓN]:[Nº CAMIÓN]],$C33,BDCORRECTIVAINF[[Fecha entrada]:[Fecha entrada]],"&gt;=" &amp;$M$2,BDCORRECTIVAINF[[Fecha Fin]:[Fecha Fin]],"&lt;="&amp;$M$3)=0,"",SUMIFS(BDCORRECTIVAINF[Bomba Embrague],BDCORRECTIVAINF[[Nº CAMIÓN]:[Nº CAMIÓN]],$C33,BDCORRECTIVAINF[[Fecha entrada]:[Fecha entrada]],"&gt;=" &amp;$M$2,BDCORRECTIVAINF[[Fecha Fin]:[Fecha Fin]],"&lt;="&amp;$M$3)&amp;" uds "&amp;BDCORRECTIVAINF[[#Headers],[Bomba Embrague]]&amp;", ")</f>
        <v/>
      </c>
      <c r="BZ33" s="467" t="str">
        <f>+IF(SUMIFS(BDCORRECTIVAINF[Compresor],BDCORRECTIVAINF[[Nº CAMIÓN]:[Nº CAMIÓN]],$C33,BDCORRECTIVAINF[[Fecha entrada]:[Fecha entrada]],"&gt;=" &amp;$M$2,BDCORRECTIVAINF[[Fecha Fin]:[Fecha Fin]],"&lt;="&amp;$M$3)=0,"",SUMIFS(BDCORRECTIVAINF[Compresor],BDCORRECTIVAINF[[Nº CAMIÓN]:[Nº CAMIÓN]],$C33,BDCORRECTIVAINF[[Fecha entrada]:[Fecha entrada]],"&gt;=" &amp;$M$2,BDCORRECTIVAINF[[Fecha Fin]:[Fecha Fin]],"&lt;="&amp;$M$3)&amp;" uds "&amp;BDCORRECTIVAINF[[#Headers],[Compresor]]&amp;", ")</f>
        <v/>
      </c>
      <c r="CA33" s="467" t="str">
        <f>+IF(SUMIFS(BDCORRECTIVAINF[Disco Embrague],BDCORRECTIVAINF[[Nº CAMIÓN]:[Nº CAMIÓN]],$C33,BDCORRECTIVAINF[[Fecha entrada]:[Fecha entrada]],"&gt;=" &amp;$M$2,BDCORRECTIVAINF[[Fecha Fin]:[Fecha Fin]],"&lt;="&amp;$M$3)=0,"",SUMIFS(BDCORRECTIVAINF[Disco Embrague],BDCORRECTIVAINF[[Nº CAMIÓN]:[Nº CAMIÓN]],$C33,BDCORRECTIVAINF[[Fecha entrada]:[Fecha entrada]],"&gt;=" &amp;$M$2,BDCORRECTIVAINF[[Fecha Fin]:[Fecha Fin]],"&lt;="&amp;$M$3)&amp;" uds "&amp;BDCORRECTIVAINF[[#Headers],[Disco Embrague]]&amp;", ")</f>
        <v/>
      </c>
      <c r="CB33" s="467" t="str">
        <f>+IF(SUMIFS(BDCORRECTIVAINF[Empalme],BDCORRECTIVAINF[[Nº CAMIÓN]:[Nº CAMIÓN]],$C33,BDCORRECTIVAINF[[Fecha entrada]:[Fecha entrada]],"&gt;=" &amp;$M$2,BDCORRECTIVAINF[[Fecha Fin]:[Fecha Fin]],"&lt;="&amp;$M$3)=0,"",SUMIFS(BDCORRECTIVAINF[Empalme],BDCORRECTIVAINF[[Nº CAMIÓN]:[Nº CAMIÓN]],$C33,BDCORRECTIVAINF[[Fecha entrada]:[Fecha entrada]],"&gt;=" &amp;$M$2,BDCORRECTIVAINF[[Fecha Fin]:[Fecha Fin]],"&lt;="&amp;$M$3)&amp;" uds "&amp;BDCORRECTIVAINF[[#Headers],[Empalme]]&amp;", ")</f>
        <v/>
      </c>
      <c r="CC33" s="467" t="str">
        <f>+IF(SUMIFS(BDCORRECTIVAINF[Filtro Secador],BDCORRECTIVAINF[[Nº CAMIÓN]:[Nº CAMIÓN]],$C33,BDCORRECTIVAINF[[Fecha entrada]:[Fecha entrada]],"&gt;=" &amp;$M$2,BDCORRECTIVAINF[[Fecha Fin]:[Fecha Fin]],"&lt;="&amp;$M$3)=0,"",SUMIFS(BDCORRECTIVAINF[Filtro Secador],BDCORRECTIVAINF[[Nº CAMIÓN]:[Nº CAMIÓN]],$C33,BDCORRECTIVAINF[[Fecha entrada]:[Fecha entrada]],"&gt;=" &amp;$M$2,BDCORRECTIVAINF[[Fecha Fin]:[Fecha Fin]],"&lt;="&amp;$M$3)&amp;" uds "&amp;BDCORRECTIVAINF[[#Headers],[Filtro Secador]]&amp;", ")</f>
        <v/>
      </c>
      <c r="CD33" s="467" t="str">
        <f>+IF(SUMIFS(BDCORRECTIVAINF[Pulmon Freno],BDCORRECTIVAINF[[Nº CAMIÓN]:[Nº CAMIÓN]],$C33,BDCORRECTIVAINF[[Fecha entrada]:[Fecha entrada]],"&gt;=" &amp;$M$2,BDCORRECTIVAINF[[Fecha Fin]:[Fecha Fin]],"&lt;="&amp;$M$3)=0,"",SUMIFS(BDCORRECTIVAINF[Pulmon Freno],BDCORRECTIVAINF[[Nº CAMIÓN]:[Nº CAMIÓN]],$C33,BDCORRECTIVAINF[[Fecha entrada]:[Fecha entrada]],"&gt;=" &amp;$M$2,BDCORRECTIVAINF[[Fecha Fin]:[Fecha Fin]],"&lt;="&amp;$M$3)&amp;" uds "&amp;BDCORRECTIVAINF[[#Headers],[Pulmon Freno]]&amp;", ")</f>
        <v/>
      </c>
      <c r="CE33" s="467" t="str">
        <f>+IF(SUMIFS(BDCORRECTIVAINF[Servoembrague],BDCORRECTIVAINF[[Nº CAMIÓN]:[Nº CAMIÓN]],$C33,BDCORRECTIVAINF[[Fecha entrada]:[Fecha entrada]],"&gt;=" &amp;$M$2,BDCORRECTIVAINF[[Fecha Fin]:[Fecha Fin]],"&lt;="&amp;$M$3)=0,"",SUMIFS(BDCORRECTIVAINF[Servoembrague],BDCORRECTIVAINF[[Nº CAMIÓN]:[Nº CAMIÓN]],$C33,BDCORRECTIVAINF[[Fecha entrada]:[Fecha entrada]],"&gt;=" &amp;$M$2,BDCORRECTIVAINF[[Fecha Fin]:[Fecha Fin]],"&lt;="&amp;$M$3)&amp;" uds "&amp;BDCORRECTIVAINF[[#Headers],[Servoembrague]]&amp;", ")</f>
        <v/>
      </c>
      <c r="CF33" s="467" t="str">
        <f>+IF(SUMIFS(BDCORRECTIVAINF[Tubo Hidraulico],BDCORRECTIVAINF[[Nº CAMIÓN]:[Nº CAMIÓN]],$C33,BDCORRECTIVAINF[[Fecha entrada]:[Fecha entrada]],"&gt;=" &amp;$M$2,BDCORRECTIVAINF[[Fecha Fin]:[Fecha Fin]],"&lt;="&amp;$M$3)=0,"",SUMIFS(BDCORRECTIVAINF[Tubo Hidraulico],BDCORRECTIVAINF[[Nº CAMIÓN]:[Nº CAMIÓN]],$C33,BDCORRECTIVAINF[[Fecha entrada]:[Fecha entrada]],"&gt;=" &amp;$M$2,BDCORRECTIVAINF[[Fecha Fin]:[Fecha Fin]],"&lt;="&amp;$M$3)&amp;" uds "&amp;BDCORRECTIVAINF[[#Headers],[Tubo Hidraulico]]&amp;", ")</f>
        <v/>
      </c>
      <c r="CG33" s="467" t="str">
        <f>+IF(SUMIFS(BDCORRECTIVAINF[Valvula 4 vias],BDCORRECTIVAINF[[Nº CAMIÓN]:[Nº CAMIÓN]],$C33,BDCORRECTIVAINF[[Fecha entrada]:[Fecha entrada]],"&gt;=" &amp;$M$2,BDCORRECTIVAINF[[Fecha Fin]:[Fecha Fin]],"&lt;="&amp;$M$3)=0,"",SUMIFS(BDCORRECTIVAINF[Valvula 4 vias],BDCORRECTIVAINF[[Nº CAMIÓN]:[Nº CAMIÓN]],$C33,BDCORRECTIVAINF[[Fecha entrada]:[Fecha entrada]],"&gt;=" &amp;$M$2,BDCORRECTIVAINF[[Fecha Fin]:[Fecha Fin]],"&lt;="&amp;$M$3)&amp;" uds "&amp;BDCORRECTIVAINF[[#Headers],[Valvula 4 vias]]&amp;", ")</f>
        <v/>
      </c>
      <c r="CH33" s="467" t="str">
        <f>+IF(SUMIFS(BDCORRECTIVAINF[Valvula Freno],BDCORRECTIVAINF[[Nº CAMIÓN]:[Nº CAMIÓN]],$C33,BDCORRECTIVAINF[[Fecha entrada]:[Fecha entrada]],"&gt;=" &amp;$M$2,BDCORRECTIVAINF[[Fecha Fin]:[Fecha Fin]],"&lt;="&amp;$M$3)=0,"",SUMIFS(BDCORRECTIVAINF[Valvula Freno],BDCORRECTIVAINF[[Nº CAMIÓN]:[Nº CAMIÓN]],$C33,BDCORRECTIVAINF[[Fecha entrada]:[Fecha entrada]],"&gt;=" &amp;$M$2,BDCORRECTIVAINF[[Fecha Fin]:[Fecha Fin]],"&lt;="&amp;$M$3)&amp;" uds "&amp;BDCORRECTIVAINF[[#Headers],[Valvula Freno]]&amp;", ")</f>
        <v/>
      </c>
      <c r="CI33" s="467" t="str">
        <f>+IF(SUMIFS(BDCORRECTIVAINF[Valvula Secadora],BDCORRECTIVAINF[[Nº CAMIÓN]:[Nº CAMIÓN]],$C33,BDCORRECTIVAINF[[Fecha entrada]:[Fecha entrada]],"&gt;=" &amp;$M$2,BDCORRECTIVAINF[[Fecha Fin]:[Fecha Fin]],"&lt;="&amp;$M$3)=0,"",SUMIFS(BDCORRECTIVAINF[Valvula Secadora],BDCORRECTIVAINF[[Nº CAMIÓN]:[Nº CAMIÓN]],$C33,BDCORRECTIVAINF[[Fecha entrada]:[Fecha entrada]],"&gt;=" &amp;$M$2,BDCORRECTIVAINF[[Fecha Fin]:[Fecha Fin]],"&lt;="&amp;$M$3)&amp;" uds "&amp;BDCORRECTIVAINF[[#Headers],[Valvula Secadora]]&amp;", ")</f>
        <v/>
      </c>
      <c r="CJ33" s="467" t="str">
        <f>+IF(SUMIFS(BDCORRECTIVAINF[Correas],BDCORRECTIVAINF[[Nº CAMIÓN]:[Nº CAMIÓN]],$C33,BDCORRECTIVAINF[[Fecha entrada]:[Fecha entrada]],"&gt;=" &amp;$M$2,BDCORRECTIVAINF[[Fecha Fin]:[Fecha Fin]],"&lt;="&amp;$M$3)=0,"",SUMIFS(BDCORRECTIVAINF[Correas],BDCORRECTIVAINF[[Nº CAMIÓN]:[Nº CAMIÓN]],$C33,BDCORRECTIVAINF[[Fecha entrada]:[Fecha entrada]],"&gt;=" &amp;$M$2,BDCORRECTIVAINF[[Fecha Fin]:[Fecha Fin]],"&lt;="&amp;$M$3)&amp;" uds "&amp;BDCORRECTIVAINF[[#Headers],[Correas]]&amp;", ")</f>
        <v/>
      </c>
    </row>
    <row r="34" spans="1:88" ht="18.75" x14ac:dyDescent="0.2">
      <c r="A34" s="544"/>
      <c r="B34" s="221" t="s">
        <v>91</v>
      </c>
      <c r="C34" s="46" t="s">
        <v>250</v>
      </c>
      <c r="D34" s="47">
        <v>771511</v>
      </c>
      <c r="E34" s="47">
        <f>+SUMIFS(BDCORRECTIVA[Chasis],BDCORRECTIVA[[Nº CAMIÓN]:[Nº CAMIÓN]],$C34,BDCORRECTIVA[[Fecha entrada]:[Fecha entrada]],"&gt;=" &amp;$M$2,BDCORRECTIVA[[Fecha Fin]:[Fecha Fin]],"&lt;="&amp;$M$3)</f>
        <v>0</v>
      </c>
      <c r="F34" s="47">
        <f>+SUMIFS(BDCORRECTIVA[Carrocería],BDCORRECTIVA[[Nº CAMIÓN]:[Nº CAMIÓN]],$C34,BDCORRECTIVA[[Fecha entrada]:[Fecha entrada]],"&gt;=" &amp;$M$2,BDCORRECTIVA[[Fecha Fin]:[Fecha Fin]],"&lt;="&amp;$M$3)</f>
        <v>0</v>
      </c>
      <c r="G34" s="47">
        <f>+SUMIFS(BDCORRECTIVA[Ruedas],BDCORRECTIVA[[Nº CAMIÓN]:[Nº CAMIÓN]],$C34,BDCORRECTIVA[[Fecha entrada]:[Fecha entrada]],"&gt;=" &amp;$M$2,BDCORRECTIVA[[Fecha Fin]:[Fecha Fin]],"&lt;="&amp;$M$3)</f>
        <v>0</v>
      </c>
      <c r="H34" s="47">
        <f>+SUMIFS(BDCORRECTIVA[Mecanica],BDCORRECTIVA[[Nº CAMIÓN]:[Nº CAMIÓN]],$C34,BDCORRECTIVA[[Fecha entrada]:[Fecha entrada]],"&gt;=" &amp;$M$2,BDCORRECTIVA[[Fecha Fin]:[Fecha Fin]],"&lt;="&amp;$M$3)</f>
        <v>0</v>
      </c>
      <c r="I34" s="47">
        <f>+SUMIFS(BDCORRECTIVA[Elec, vehiculos],BDCORRECTIVA[[Nº CAMIÓN]:[Nº CAMIÓN]],$C34,BDCORRECTIVA[[Fecha entrada]:[Fecha entrada]],"&gt;=" &amp;$M$2,BDCORRECTIVA[[Fecha Fin]:[Fecha Fin]],"&lt;="&amp;$M$3)</f>
        <v>0</v>
      </c>
      <c r="J34" s="47">
        <f t="shared" si="5"/>
        <v>0</v>
      </c>
      <c r="K34" s="47" t="str">
        <f>+IF(COUNTIFS(BDCORRECTIVA[Tall/Rep],AUSERD,BDCORRECTIVA[Nº CAMIÓN],$C34,BDCORRECTIVA[[Fecha entrada]:[Fecha entrada]],"&gt;=" &amp;$M$2,BDCORRECTIVA[[Fecha Fin]:[Fecha Fin]],"&lt;="&amp;$M$3)=0,"",COUNTIFS(BDCORRECTIVA[Tall/Rep],AUSERD,BDCORRECTIVA[Nº CAMIÓN],$C34,BDCORRECTIVA[[Fecha entrada]:[Fecha entrada]],"&gt;=" &amp;$M$2,BDCORRECTIVA[[Fecha Fin]:[Fecha Fin]],"&lt;="&amp;$M$3)&amp;" "&amp;AUSERD&amp;", ")&amp;IF(COUNTIFS(BDCORRECTIVA[Tall/Rep],AAIUN,BDCORRECTIVA[Nº CAMIÓN],$C34,BDCORRECTIVA[[Fecha entrada]:[Fecha entrada]],"&gt;=" &amp;$M$2,BDCORRECTIVA[[Fecha Fin]:[Fecha Fin]],"&lt;="&amp;$M$3)=0,"",COUNTIFS(BDCORRECTIVA[Tall/Rep],AAIUN,BDCORRECTIVA[Nº CAMIÓN],$C34,BDCORRECTIVA[[Fecha entrada]:[Fecha entrada]],"&gt;=" &amp;$M$2,BDCORRECTIVA[[Fecha Fin]:[Fecha Fin]],"&lt;="&amp;$M$3)&amp;" "&amp;AAIUN&amp;", ")&amp;IF(COUNTIFS(BDCORRECTIVA[Tall/Rep],BOUJDUR,BDCORRECTIVA[Nº CAMIÓN],$C34,BDCORRECTIVA[[Fecha entrada]:[Fecha entrada]],"&gt;=" &amp;$M$2,BDCORRECTIVA[[Fecha Fin]:[Fecha Fin]],"&lt;="&amp;$M$3)=0,"",COUNTIFS(BDCORRECTIVA[Tall/Rep],BOUJDUR,BDCORRECTIVA[Nº CAMIÓN],$C34,BDCORRECTIVA[[Fecha entrada]:[Fecha entrada]],"&gt;=" &amp;$M$2,BDCORRECTIVA[[Fecha Fin]:[Fecha Fin]],"&lt;="&amp;$M$3)&amp;" "&amp;BOUJDUR&amp;", ")&amp;IF(COUNTIFS(BDCORRECTIVA[Tall/Rep],ATC,BDCORRECTIVA[Nº CAMIÓN],$C34,BDCORRECTIVA[[Fecha entrada]:[Fecha entrada]],"&gt;=" &amp;$M$2,BDCORRECTIVA[[Fecha Fin]:[Fecha Fin]],"&lt;="&amp;$M$3)=0,"",COUNTIFS(BDCORRECTIVA[Tall/Rep],ATC,BDCORRECTIVA[Nº CAMIÓN],$C34,BDCORRECTIVA[[Fecha entrada]:[Fecha entrada]],"&gt;=" &amp;$M$2,BDCORRECTIVA[[Fecha Fin]:[Fecha Fin]],"&lt;="&amp;$M$3)&amp;" "&amp;ATC&amp;", ")&amp;IF(COUNTIFS(BDCORRECTIVA[Tall/Rep],SMARA,BDCORRECTIVA[Nº CAMIÓN],$C34,BDCORRECTIVA[[Fecha entrada]:[Fecha entrada]],"&gt;=" &amp;$M$2,BDCORRECTIVA[[Fecha Fin]:[Fecha Fin]],"&lt;="&amp;$M$3)=0,"",COUNTIFS(BDCORRECTIVA[Tall/Rep],SMARA,BDCORRECTIVA[Nº CAMIÓN],$C34,BDCORRECTIVA[[Fecha entrada]:[Fecha entrada]],"&gt;=" &amp;$M$2,BDCORRECTIVA[[Fecha Fin]:[Fecha Fin]],"&lt;="&amp;$M$3)&amp;" "&amp;SMARA&amp;", ")&amp;IF(COUNTIFS(BDCORRECTIVA[Tall/Rep],DAJLA,BDCORRECTIVA[Nº CAMIÓN],$C34,BDCORRECTIVA[[Fecha entrada]:[Fecha entrada]],"&gt;=" &amp;$M$2,BDCORRECTIVA[[Fecha Fin]:[Fecha Fin]],"&lt;="&amp;$M$3)=0,"",COUNTIFS(BDCORRECTIVA[Tall/Rep],DAJLA,BDCORRECTIVA[Nº CAMIÓN],$C34,BDCORRECTIVA[[Fecha entrada]:[Fecha entrada]],"&gt;=" &amp;$M$2,BDCORRECTIVA[[Fecha Fin]:[Fecha Fin]],"&lt;="&amp;$M$3)&amp;" "&amp;DAJLA&amp;", ")&amp;IF(COUNTIFS(BDCORRECTIVA[Tall/Rep],TRANSPORT,BDCORRECTIVA[Nº CAMIÓN],$C34,BDCORRECTIVA[[Fecha entrada]:[Fecha entrada]],"&gt;=" &amp;$M$2,BDCORRECTIVA[[Fecha Fin]:[Fecha Fin]],"&lt;="&amp;$M$3)=0,"",COUNTIFS(BDCORRECTIVA[Tall/Rep],TRANSPORT,BDCORRECTIVA[Nº CAMIÓN],$C34,BDCORRECTIVA[[Fecha entrada]:[Fecha entrada]],"&gt;=" &amp;$M$2,BDCORRECTIVA[[Fecha Fin]:[Fecha Fin]],"&lt;="&amp;$M$3)&amp;" "&amp;TRANSPORT&amp;", ")</f>
        <v/>
      </c>
      <c r="L34" s="514" t="str">
        <f t="shared" si="0"/>
        <v/>
      </c>
      <c r="M34" s="469" t="str">
        <f>+IF(SUMIFS(BDCORRECTIVAINF[Coste TOTAL],BDCORRECTIVAINF[[Nº CAMIÓN]:[Nº CAMIÓN]],$C34,BDCORRECTIVAINF[[Fecha entrada]:[Fecha entrada]],"&gt;=" &amp;$M$2,BDCORRECTIVAINF[[Fecha Fin]:[Fecha Fin]],"&lt;="&amp;$M$3)=0,"",SUMIFS(BDCORRECTIVAINF[Coste TOTAL],BDCORRECTIVAINF[[Nº CAMIÓN]:[Nº CAMIÓN]],$C34,BDCORRECTIVAINF[[Fecha entrada]:[Fecha entrada]],"&gt;=" &amp;$M$2,BDCORRECTIVAINF[[Fecha Fin]:[Fecha Fin]],"&lt;="&amp;$M$3))</f>
        <v/>
      </c>
      <c r="N34" s="210"/>
      <c r="AF34" s="467" t="str">
        <f>+IF(SUMIFS(BDCORRECTIVAINF[Amortiguador],BDCORRECTIVAINF[[Nº CAMIÓN]:[Nº CAMIÓN]],$C34,BDCORRECTIVAINF[[Fecha entrada]:[Fecha entrada]],"&gt;=" &amp;$M$2,BDCORRECTIVAINF[[Fecha Fin]:[Fecha Fin]],"&lt;="&amp;$M$3)=0,"",SUMIFS(BDCORRECTIVAINF[Amortiguador],BDCORRECTIVAINF[[Nº CAMIÓN]:[Nº CAMIÓN]],$C34,BDCORRECTIVAINF[[Fecha entrada]:[Fecha entrada]],"&gt;=" &amp;$M$2,BDCORRECTIVAINF[[Fecha Fin]:[Fecha Fin]],"&lt;="&amp;$M$3)&amp;" uds "&amp;BDCORRECTIVAINF[[#Headers],[Amortiguador]]&amp;", ")</f>
        <v/>
      </c>
      <c r="AG34" s="467" t="str">
        <f>+IF(SUMIFS(BDCORRECTIVAINF[Cables palanca],BDCORRECTIVAINF[[Nº CAMIÓN]:[Nº CAMIÓN]],$C34,BDCORRECTIVAINF[[Fecha entrada]:[Fecha entrada]],"&gt;=" &amp;$M$2,BDCORRECTIVAINF[[Fecha Fin]:[Fecha Fin]],"&lt;="&amp;$M$3)=0,"",SUMIFS(BDCORRECTIVAINF[Cables palanca],BDCORRECTIVAINF[[Nº CAMIÓN]:[Nº CAMIÓN]],$C34,BDCORRECTIVAINF[[Fecha entrada]:[Fecha entrada]],"&gt;=" &amp;$M$2,BDCORRECTIVAINF[[Fecha Fin]:[Fecha Fin]],"&lt;="&amp;$M$3)&amp;" uds "&amp;BDCORRECTIVAINF[[#Headers],[Cables palanca]]&amp;", ")</f>
        <v/>
      </c>
      <c r="AH34" s="467" t="str">
        <f>+IF(SUMIFS(BDCORRECTIVAINF[Casquillos],BDCORRECTIVAINF[[Nº CAMIÓN]:[Nº CAMIÓN]],$C34,BDCORRECTIVAINF[[Fecha entrada]:[Fecha entrada]],"&gt;=" &amp;$M$2,BDCORRECTIVAINF[[Fecha Fin]:[Fecha Fin]],"&lt;="&amp;$M$3)=0,"",SUMIFS(BDCORRECTIVAINF[Casquillos],BDCORRECTIVAINF[[Nº CAMIÓN]:[Nº CAMIÓN]],$C34,BDCORRECTIVAINF[[Fecha entrada]:[Fecha entrada]],"&gt;=" &amp;$M$2,BDCORRECTIVAINF[[Fecha Fin]:[Fecha Fin]],"&lt;="&amp;$M$3)&amp;" uds "&amp;BDCORRECTIVAINF[[#Headers],[Casquillos]]&amp;", ")</f>
        <v/>
      </c>
      <c r="AI34" s="467" t="str">
        <f>+IF(SUMIFS(BDCORRECTIVAINF[Esparragos],BDCORRECTIVAINF[[Nº CAMIÓN]:[Nº CAMIÓN]],$C34,BDCORRECTIVAINF[[Fecha entrada]:[Fecha entrada]],"&gt;=" &amp;$M$2,BDCORRECTIVAINF[[Fecha Fin]:[Fecha Fin]],"&lt;="&amp;$M$3)=0,"",SUMIFS(BDCORRECTIVAINF[Esparragos],BDCORRECTIVAINF[[Nº CAMIÓN]:[Nº CAMIÓN]],$C34,BDCORRECTIVAINF[[Fecha entrada]:[Fecha entrada]],"&gt;=" &amp;$M$2,BDCORRECTIVAINF[[Fecha Fin]:[Fecha Fin]],"&lt;="&amp;$M$3)&amp;" uds "&amp;BDCORRECTIVAINF[[#Headers],[Esparragos]]&amp;", ")</f>
        <v/>
      </c>
      <c r="AJ34" s="467" t="str">
        <f>+IF(SUMIFS(BDCORRECTIVAINF[Neceser palanca],BDCORRECTIVAINF[[Nº CAMIÓN]:[Nº CAMIÓN]],$C34,BDCORRECTIVAINF[[Fecha entrada]:[Fecha entrada]],"&gt;=" &amp;$M$2,BDCORRECTIVAINF[[Fecha Fin]:[Fecha Fin]],"&lt;="&amp;$M$3)=0,"",SUMIFS(BDCORRECTIVAINF[Neceser palanca],BDCORRECTIVAINF[[Nº CAMIÓN]:[Nº CAMIÓN]],$C34,BDCORRECTIVAINF[[Fecha entrada]:[Fecha entrada]],"&gt;=" &amp;$M$2,BDCORRECTIVAINF[[Fecha Fin]:[Fecha Fin]],"&lt;="&amp;$M$3)&amp;" uds "&amp;BDCORRECTIVAINF[[#Headers],[Neceser palanca]]&amp;", ")</f>
        <v/>
      </c>
      <c r="AK34" s="467" t="str">
        <f>+IF(SUMIFS(BDCORRECTIVAINF[Palanca],BDCORRECTIVAINF[[Nº CAMIÓN]:[Nº CAMIÓN]],$C34,BDCORRECTIVAINF[[Fecha entrada]:[Fecha entrada]],"&gt;=" &amp;$M$2,BDCORRECTIVAINF[[Fecha Fin]:[Fecha Fin]],"&lt;="&amp;$M$3)=0,"",SUMIFS(BDCORRECTIVAINF[Palanca],BDCORRECTIVAINF[[Nº CAMIÓN]:[Nº CAMIÓN]],$C34,BDCORRECTIVAINF[[Fecha entrada]:[Fecha entrada]],"&gt;=" &amp;$M$2,BDCORRECTIVAINF[[Fecha Fin]:[Fecha Fin]],"&lt;="&amp;$M$3)&amp;" uds "&amp;BDCORRECTIVAINF[[#Headers],[Palanca]]&amp;", ")</f>
        <v/>
      </c>
      <c r="AL34" s="467" t="str">
        <f>+IF(SUMIFS(BDCORRECTIVAINF[Travesaño],BDCORRECTIVAINF[[Nº CAMIÓN]:[Nº CAMIÓN]],$C34,BDCORRECTIVAINF[[Fecha entrada]:[Fecha entrada]],"&gt;=" &amp;$M$2,BDCORRECTIVAINF[[Fecha Fin]:[Fecha Fin]],"&lt;="&amp;$M$3)=0,"",SUMIFS(BDCORRECTIVAINF[Travesaño],BDCORRECTIVAINF[[Nº CAMIÓN]:[Nº CAMIÓN]],$C34,BDCORRECTIVAINF[[Fecha entrada]:[Fecha entrada]],"&gt;=" &amp;$M$2,BDCORRECTIVAINF[[Fecha Fin]:[Fecha Fin]],"&lt;="&amp;$M$3)&amp;" uds "&amp;BDCORRECTIVAINF[[#Headers],[Travesaño]]&amp;", ")</f>
        <v/>
      </c>
      <c r="AM34" s="467" t="str">
        <f>+IF(SUMIFS(BDCORRECTIVAINF[BALLESTA ENTERA D],BDCORRECTIVAINF[[Nº CAMIÓN]:[Nº CAMIÓN]],$C34,BDCORRECTIVAINF[[Fecha entrada]:[Fecha entrada]],"&gt;=" &amp;$M$2,BDCORRECTIVAINF[[Fecha Fin]:[Fecha Fin]],"&lt;="&amp;$M$3)=0,"",SUMIFS(BDCORRECTIVAINF[BALLESTA ENTERA D],BDCORRECTIVAINF[[Nº CAMIÓN]:[Nº CAMIÓN]],$C34,BDCORRECTIVAINF[[Fecha entrada]:[Fecha entrada]],"&gt;=" &amp;$M$2,BDCORRECTIVAINF[[Fecha Fin]:[Fecha Fin]],"&lt;="&amp;$M$3)&amp;" uds "&amp;BDCORRECTIVAINF[[#Headers],[BALLESTA ENTERA D]]&amp;", ")</f>
        <v/>
      </c>
      <c r="AN34" s="467" t="str">
        <f>+IF(SUMIFS(BDCORRECTIVAINF[HOJA MAESTRA D],BDCORRECTIVAINF[[Nº CAMIÓN]:[Nº CAMIÓN]],$C34,BDCORRECTIVAINF[[Fecha entrada]:[Fecha entrada]],"&gt;=" &amp;$M$2,BDCORRECTIVAINF[[Fecha Fin]:[Fecha Fin]],"&lt;="&amp;$M$3)=0,"",SUMIFS(BDCORRECTIVAINF[HOJA MAESTRA D],BDCORRECTIVAINF[[Nº CAMIÓN]:[Nº CAMIÓN]],$C34,BDCORRECTIVAINF[[Fecha entrada]:[Fecha entrada]],"&gt;=" &amp;$M$2,BDCORRECTIVAINF[[Fecha Fin]:[Fecha Fin]],"&lt;="&amp;$M$3)&amp;" uds "&amp;BDCORRECTIVAINF[[#Headers],[HOJA MAESTRA D]]&amp;", ")</f>
        <v/>
      </c>
      <c r="AO34" s="467" t="str">
        <f>+IF(SUMIFS(BDCORRECTIVAINF[1ª HOJA D],BDCORRECTIVAINF[[Nº CAMIÓN]:[Nº CAMIÓN]],$C34,BDCORRECTIVAINF[[Fecha entrada]:[Fecha entrada]],"&gt;=" &amp;$M$2,BDCORRECTIVAINF[[Fecha Fin]:[Fecha Fin]],"&lt;="&amp;$M$3)=0,"",SUMIFS(BDCORRECTIVAINF[1ª HOJA D],BDCORRECTIVAINF[[Nº CAMIÓN]:[Nº CAMIÓN]],$C34,BDCORRECTIVAINF[[Fecha entrada]:[Fecha entrada]],"&gt;=" &amp;$M$2,BDCORRECTIVAINF[[Fecha Fin]:[Fecha Fin]],"&lt;="&amp;$M$3)&amp;" uds "&amp;BDCORRECTIVAINF[[#Headers],[1ª HOJA D]]&amp;", ")</f>
        <v/>
      </c>
      <c r="AP34" s="467" t="str">
        <f>+IF(SUMIFS(BDCORRECTIVAINF[2ª HOJAS D],BDCORRECTIVAINF[[Nº CAMIÓN]:[Nº CAMIÓN]],$C34,BDCORRECTIVAINF[[Fecha entrada]:[Fecha entrada]],"&gt;=" &amp;$M$2,BDCORRECTIVAINF[[Fecha Fin]:[Fecha Fin]],"&lt;="&amp;$M$3)=0,"",SUMIFS(BDCORRECTIVAINF[2ª HOJAS D],BDCORRECTIVAINF[[Nº CAMIÓN]:[Nº CAMIÓN]],$C34,BDCORRECTIVAINF[[Fecha entrada]:[Fecha entrada]],"&gt;=" &amp;$M$2,BDCORRECTIVAINF[[Fecha Fin]:[Fecha Fin]],"&lt;="&amp;$M$3)&amp;" uds "&amp;BDCORRECTIVAINF[[#Headers],[2ª HOJAS D]]&amp;", ")</f>
        <v/>
      </c>
      <c r="AQ34" s="467" t="str">
        <f>+IF(SUMIFS(BDCORRECTIVAINF[3ª HOJAS D],BDCORRECTIVAINF[[Nº CAMIÓN]:[Nº CAMIÓN]],$C34,BDCORRECTIVAINF[[Fecha entrada]:[Fecha entrada]],"&gt;=" &amp;$M$2,BDCORRECTIVAINF[[Fecha Fin]:[Fecha Fin]],"&lt;="&amp;$M$3)=0,"",SUMIFS(BDCORRECTIVAINF[3ª HOJAS D],BDCORRECTIVAINF[[Nº CAMIÓN]:[Nº CAMIÓN]],$C34,BDCORRECTIVAINF[[Fecha entrada]:[Fecha entrada]],"&gt;=" &amp;$M$2,BDCORRECTIVAINF[[Fecha Fin]:[Fecha Fin]],"&lt;="&amp;$M$3)&amp;" uds "&amp;BDCORRECTIVAINF[[#Headers],[3ª HOJAS D]]&amp;", ")</f>
        <v/>
      </c>
      <c r="AR34" s="467" t="str">
        <f>+IF(SUMIFS(BDCORRECTIVAINF[4ª HOJAS D],BDCORRECTIVAINF[[Nº CAMIÓN]:[Nº CAMIÓN]],$C34,BDCORRECTIVAINF[[Fecha entrada]:[Fecha entrada]],"&gt;=" &amp;$M$2,BDCORRECTIVAINF[[Fecha Fin]:[Fecha Fin]],"&lt;="&amp;$M$3)=0,"",SUMIFS(BDCORRECTIVAINF[4ª HOJAS D],BDCORRECTIVAINF[[Nº CAMIÓN]:[Nº CAMIÓN]],$C34,BDCORRECTIVAINF[[Fecha entrada]:[Fecha entrada]],"&gt;=" &amp;$M$2,BDCORRECTIVAINF[[Fecha Fin]:[Fecha Fin]],"&lt;="&amp;$M$3)&amp;" uds "&amp;BDCORRECTIVAINF[[#Headers],[4ª HOJAS D]]&amp;", ")</f>
        <v/>
      </c>
      <c r="AS34" s="467" t="str">
        <f>+IF(SUMIFS(BDCORRECTIVAINF[5ª HOJAS D],BDCORRECTIVAINF[[Nº CAMIÓN]:[Nº CAMIÓN]],$C34,BDCORRECTIVAINF[[Fecha entrada]:[Fecha entrada]],"&gt;=" &amp;$M$2,BDCORRECTIVAINF[[Fecha Fin]:[Fecha Fin]],"&lt;="&amp;$M$3)=0,"",SUMIFS(BDCORRECTIVAINF[5ª HOJAS D],BDCORRECTIVAINF[[Nº CAMIÓN]:[Nº CAMIÓN]],$C34,BDCORRECTIVAINF[[Fecha entrada]:[Fecha entrada]],"&gt;=" &amp;$M$2,BDCORRECTIVAINF[[Fecha Fin]:[Fecha Fin]],"&lt;="&amp;$M$3)&amp;" uds "&amp;BDCORRECTIVAINF[[#Headers],[5ª HOJAS D]]&amp;", ")</f>
        <v/>
      </c>
      <c r="AT34" s="467" t="str">
        <f>+IF(SUMIFS(BDCORRECTIVAINF[BRIDA D],BDCORRECTIVAINF[[Nº CAMIÓN]:[Nº CAMIÓN]],$C34,BDCORRECTIVAINF[[Fecha entrada]:[Fecha entrada]],"&gt;=" &amp;$M$2,BDCORRECTIVAINF[[Fecha Fin]:[Fecha Fin]],"&lt;="&amp;$M$3)=0,"",SUMIFS(BDCORRECTIVAINF[BRIDA D],BDCORRECTIVAINF[[Nº CAMIÓN]:[Nº CAMIÓN]],$C34,BDCORRECTIVAINF[[Fecha entrada]:[Fecha entrada]],"&gt;=" &amp;$M$2,BDCORRECTIVAINF[[Fecha Fin]:[Fecha Fin]],"&lt;="&amp;$M$3)&amp;" uds "&amp;BDCORRECTIVAINF[[#Headers],[BRIDA D]]&amp;", ")</f>
        <v/>
      </c>
      <c r="AU34" s="467" t="str">
        <f>+IF(SUMIFS(BDCORRECTIVAINF[BULÓN D],BDCORRECTIVAINF[[Nº CAMIÓN]:[Nº CAMIÓN]],$C34,BDCORRECTIVAINF[[Fecha entrada]:[Fecha entrada]],"&gt;=" &amp;$M$2,BDCORRECTIVAINF[[Fecha Fin]:[Fecha Fin]],"&lt;="&amp;$M$3)=0,"",SUMIFS(BDCORRECTIVAINF[BULÓN D],BDCORRECTIVAINF[[Nº CAMIÓN]:[Nº CAMIÓN]],$C34,BDCORRECTIVAINF[[Fecha entrada]:[Fecha entrada]],"&gt;=" &amp;$M$2,BDCORRECTIVAINF[[Fecha Fin]:[Fecha Fin]],"&lt;="&amp;$M$3)&amp;" uds "&amp;BDCORRECTIVAINF[[#Headers],[BULÓN D]]&amp;", ")</f>
        <v/>
      </c>
      <c r="AV34" s="467" t="str">
        <f>+IF(SUMIFS(BDCORRECTIVAINF[GEMELA D],BDCORRECTIVAINF[[Nº CAMIÓN]:[Nº CAMIÓN]],$C34,BDCORRECTIVAINF[[Fecha entrada]:[Fecha entrada]],"&gt;=" &amp;$M$2,BDCORRECTIVAINF[[Fecha Fin]:[Fecha Fin]],"&lt;="&amp;$M$3)=0,"",SUMIFS(BDCORRECTIVAINF[GEMELA D],BDCORRECTIVAINF[[Nº CAMIÓN]:[Nº CAMIÓN]],$C34,BDCORRECTIVAINF[[Fecha entrada]:[Fecha entrada]],"&gt;=" &amp;$M$2,BDCORRECTIVAINF[[Fecha Fin]:[Fecha Fin]],"&lt;="&amp;$M$3)&amp;" uds "&amp;BDCORRECTIVAINF[[#Headers],[GEMELA D]]&amp;", ")</f>
        <v/>
      </c>
      <c r="AW34" s="467" t="str">
        <f>+IF(SUMIFS(BDCORRECTIVAINF[BALLESTA ENTERA T],BDCORRECTIVAINF[[Nº CAMIÓN]:[Nº CAMIÓN]],$C34,BDCORRECTIVAINF[[Fecha entrada]:[Fecha entrada]],"&gt;=" &amp;$M$2,BDCORRECTIVAINF[[Fecha Fin]:[Fecha Fin]],"&lt;="&amp;$M$3)=0,"",SUMIFS(BDCORRECTIVAINF[BALLESTA ENTERA T],BDCORRECTIVAINF[[Nº CAMIÓN]:[Nº CAMIÓN]],$C34,BDCORRECTIVAINF[[Fecha entrada]:[Fecha entrada]],"&gt;=" &amp;$M$2,BDCORRECTIVAINF[[Fecha Fin]:[Fecha Fin]],"&lt;="&amp;$M$3)&amp;" uds "&amp;BDCORRECTIVAINF[[#Headers],[BALLESTA ENTERA T]]&amp;", ")</f>
        <v/>
      </c>
      <c r="AX34" s="467" t="str">
        <f>+IF(SUMIFS(BDCORRECTIVAINF[HOJA MAESTRA T],BDCORRECTIVAINF[[Nº CAMIÓN]:[Nº CAMIÓN]],$C34,BDCORRECTIVAINF[[Fecha entrada]:[Fecha entrada]],"&gt;=" &amp;$M$2,BDCORRECTIVAINF[[Fecha Fin]:[Fecha Fin]],"&lt;="&amp;$M$3)=0,"",SUMIFS(BDCORRECTIVAINF[HOJA MAESTRA T],BDCORRECTIVAINF[[Nº CAMIÓN]:[Nº CAMIÓN]],$C34,BDCORRECTIVAINF[[Fecha entrada]:[Fecha entrada]],"&gt;=" &amp;$M$2,BDCORRECTIVAINF[[Fecha Fin]:[Fecha Fin]],"&lt;="&amp;$M$3)&amp;" uds "&amp;BDCORRECTIVAINF[[#Headers],[HOJA MAESTRA T]]&amp;", ")</f>
        <v/>
      </c>
      <c r="AY34" s="467" t="str">
        <f>+IF(SUMIFS(BDCORRECTIVAINF[1ª HOJA T],BDCORRECTIVAINF[[Nº CAMIÓN]:[Nº CAMIÓN]],$C34,BDCORRECTIVAINF[[Fecha entrada]:[Fecha entrada]],"&gt;=" &amp;$M$2,BDCORRECTIVAINF[[Fecha Fin]:[Fecha Fin]],"&lt;="&amp;$M$3)=0,"",SUMIFS(BDCORRECTIVAINF[1ª HOJA T],BDCORRECTIVAINF[[Nº CAMIÓN]:[Nº CAMIÓN]],$C34,BDCORRECTIVAINF[[Fecha entrada]:[Fecha entrada]],"&gt;=" &amp;$M$2,BDCORRECTIVAINF[[Fecha Fin]:[Fecha Fin]],"&lt;="&amp;$M$3)&amp;" uds "&amp;BDCORRECTIVAINF[[#Headers],[1ª HOJA T]]&amp;", ")</f>
        <v/>
      </c>
      <c r="AZ34" s="467" t="str">
        <f>+IF(SUMIFS(BDCORRECTIVAINF[2ª HOJAS T],BDCORRECTIVAINF[[Nº CAMIÓN]:[Nº CAMIÓN]],$C34,BDCORRECTIVAINF[[Fecha entrada]:[Fecha entrada]],"&gt;=" &amp;$M$2,BDCORRECTIVAINF[[Fecha Fin]:[Fecha Fin]],"&lt;="&amp;$M$3)=0,"",SUMIFS(BDCORRECTIVAINF[2ª HOJAS T],BDCORRECTIVAINF[[Nº CAMIÓN]:[Nº CAMIÓN]],$C34,BDCORRECTIVAINF[[Fecha entrada]:[Fecha entrada]],"&gt;=" &amp;$M$2,BDCORRECTIVAINF[[Fecha Fin]:[Fecha Fin]],"&lt;="&amp;$M$3)&amp;" uds "&amp;BDCORRECTIVAINF[[#Headers],[2ª HOJAS T]]&amp;", ")</f>
        <v/>
      </c>
      <c r="BA34" s="467" t="str">
        <f>+IF(SUMIFS(BDCORRECTIVAINF[3ª HOJAS T],BDCORRECTIVAINF[[Nº CAMIÓN]:[Nº CAMIÓN]],$C34,BDCORRECTIVAINF[[Fecha entrada]:[Fecha entrada]],"&gt;=" &amp;$M$2,BDCORRECTIVAINF[[Fecha Fin]:[Fecha Fin]],"&lt;="&amp;$M$3)=0,"",SUMIFS(BDCORRECTIVAINF[3ª HOJAS T],BDCORRECTIVAINF[[Nº CAMIÓN]:[Nº CAMIÓN]],$C34,BDCORRECTIVAINF[[Fecha entrada]:[Fecha entrada]],"&gt;=" &amp;$M$2,BDCORRECTIVAINF[[Fecha Fin]:[Fecha Fin]],"&lt;="&amp;$M$3)&amp;" uds "&amp;BDCORRECTIVAINF[[#Headers],[3ª HOJAS T]]&amp;", ")</f>
        <v/>
      </c>
      <c r="BB34" s="467" t="str">
        <f>+IF(SUMIFS(BDCORRECTIVAINF[4ª HOJAS T],BDCORRECTIVAINF[[Nº CAMIÓN]:[Nº CAMIÓN]],$C34,BDCORRECTIVAINF[[Fecha entrada]:[Fecha entrada]],"&gt;=" &amp;$M$2,BDCORRECTIVAINF[[Fecha Fin]:[Fecha Fin]],"&lt;="&amp;$M$3)=0,"",SUMIFS(BDCORRECTIVAINF[4ª HOJAS T],BDCORRECTIVAINF[[Nº CAMIÓN]:[Nº CAMIÓN]],$C34,BDCORRECTIVAINF[[Fecha entrada]:[Fecha entrada]],"&gt;=" &amp;$M$2,BDCORRECTIVAINF[[Fecha Fin]:[Fecha Fin]],"&lt;="&amp;$M$3)&amp;" uds "&amp;BDCORRECTIVAINF[[#Headers],[4ª HOJAS T]]&amp;", ")</f>
        <v/>
      </c>
      <c r="BC34" s="467" t="str">
        <f>+IF(SUMIFS(BDCORRECTIVAINF[5ª HOJAS T],BDCORRECTIVAINF[[Nº CAMIÓN]:[Nº CAMIÓN]],$C34,BDCORRECTIVAINF[[Fecha entrada]:[Fecha entrada]],"&gt;=" &amp;$M$2,BDCORRECTIVAINF[[Fecha Fin]:[Fecha Fin]],"&lt;="&amp;$M$3)=0,"",SUMIFS(BDCORRECTIVAINF[5ª HOJAS T],BDCORRECTIVAINF[[Nº CAMIÓN]:[Nº CAMIÓN]],$C34,BDCORRECTIVAINF[[Fecha entrada]:[Fecha entrada]],"&gt;=" &amp;$M$2,BDCORRECTIVAINF[[Fecha Fin]:[Fecha Fin]],"&lt;="&amp;$M$3)&amp;" uds "&amp;BDCORRECTIVAINF[[#Headers],[5ª HOJAS T]]&amp;", ")</f>
        <v/>
      </c>
      <c r="BD34" s="467" t="str">
        <f>+IF(SUMIFS(BDCORRECTIVAINF[BRIDA T],BDCORRECTIVAINF[[Nº CAMIÓN]:[Nº CAMIÓN]],$C34,BDCORRECTIVAINF[[Fecha entrada]:[Fecha entrada]],"&gt;=" &amp;$M$2,BDCORRECTIVAINF[[Fecha Fin]:[Fecha Fin]],"&lt;="&amp;$M$3)=0,"",SUMIFS(BDCORRECTIVAINF[BRIDA T],BDCORRECTIVAINF[[Nº CAMIÓN]:[Nº CAMIÓN]],$C34,BDCORRECTIVAINF[[Fecha entrada]:[Fecha entrada]],"&gt;=" &amp;$M$2,BDCORRECTIVAINF[[Fecha Fin]:[Fecha Fin]],"&lt;="&amp;$M$3)&amp;" uds "&amp;BDCORRECTIVAINF[[#Headers],[BRIDA T]]&amp;", ")</f>
        <v/>
      </c>
      <c r="BE34" s="467" t="str">
        <f>+IF(SUMIFS(BDCORRECTIVAINF[BULÓN T],BDCORRECTIVAINF[[Nº CAMIÓN]:[Nº CAMIÓN]],$C34,BDCORRECTIVAINF[[Fecha entrada]:[Fecha entrada]],"&gt;=" &amp;$M$2,BDCORRECTIVAINF[[Fecha Fin]:[Fecha Fin]],"&lt;="&amp;$M$3)=0,"",SUMIFS(BDCORRECTIVAINF[BULÓN T],BDCORRECTIVAINF[[Nº CAMIÓN]:[Nº CAMIÓN]],$C34,BDCORRECTIVAINF[[Fecha entrada]:[Fecha entrada]],"&gt;=" &amp;$M$2,BDCORRECTIVAINF[[Fecha Fin]:[Fecha Fin]],"&lt;="&amp;$M$3)&amp;" uds "&amp;BDCORRECTIVAINF[[#Headers],[BULÓN T]]&amp;", ")</f>
        <v/>
      </c>
      <c r="BF34" s="467" t="str">
        <f>+IF(SUMIFS(BDCORRECTIVAINF[GEMELA T],BDCORRECTIVAINF[[Nº CAMIÓN]:[Nº CAMIÓN]],$C34,BDCORRECTIVAINF[[Fecha entrada]:[Fecha entrada]],"&gt;=" &amp;$M$2,BDCORRECTIVAINF[[Fecha Fin]:[Fecha Fin]],"&lt;="&amp;$M$3)=0,"",SUMIFS(BDCORRECTIVAINF[GEMELA T],BDCORRECTIVAINF[[Nº CAMIÓN]:[Nº CAMIÓN]],$C34,BDCORRECTIVAINF[[Fecha entrada]:[Fecha entrada]],"&gt;=" &amp;$M$2,BDCORRECTIVAINF[[Fecha Fin]:[Fecha Fin]],"&lt;="&amp;$M$3)&amp;" uds "&amp;BDCORRECTIVAINF[[#Headers],[GEMELA T]]&amp;", ")</f>
        <v/>
      </c>
      <c r="BG34" s="467" t="str">
        <f>+IF(SUMIFS(BDCORRECTIVAINF[CÁMARA 12R20],BDCORRECTIVAINF[[Nº CAMIÓN]:[Nº CAMIÓN]],$C34,BDCORRECTIVAINF[[Fecha entrada]:[Fecha entrada]],"&gt;=" &amp;$M$2,BDCORRECTIVAINF[[Fecha Fin]:[Fecha Fin]],"&lt;="&amp;$M$3)=0,"",SUMIFS(BDCORRECTIVAINF[CÁMARA 12R20],BDCORRECTIVAINF[[Nº CAMIÓN]:[Nº CAMIÓN]],$C34,BDCORRECTIVAINF[[Fecha entrada]:[Fecha entrada]],"&gt;=" &amp;$M$2,BDCORRECTIVAINF[[Fecha Fin]:[Fecha Fin]],"&lt;="&amp;$M$3)&amp;" uds "&amp;BDCORRECTIVAINF[[#Headers],[CÁMARA 12R20]]&amp;", ")</f>
        <v/>
      </c>
      <c r="BH34" s="467" t="str">
        <f>+IF(SUMIFS(BDCORRECTIVAINF[CÁMARA 12R24],BDCORRECTIVAINF[[Nº CAMIÓN]:[Nº CAMIÓN]],$C34,BDCORRECTIVAINF[[Fecha entrada]:[Fecha entrada]],"&gt;=" &amp;$M$2,BDCORRECTIVAINF[[Fecha Fin]:[Fecha Fin]],"&lt;="&amp;$M$3)=0,"",SUMIFS(BDCORRECTIVAINF[CÁMARA 12R24],BDCORRECTIVAINF[[Nº CAMIÓN]:[Nº CAMIÓN]],$C34,BDCORRECTIVAINF[[Fecha entrada]:[Fecha entrada]],"&gt;=" &amp;$M$2,BDCORRECTIVAINF[[Fecha Fin]:[Fecha Fin]],"&lt;="&amp;$M$3)&amp;" uds "&amp;BDCORRECTIVAINF[[#Headers],[CÁMARA 12R24]]&amp;", ")</f>
        <v/>
      </c>
      <c r="BI34" s="467" t="str">
        <f>+IF(SUMIFS(BDCORRECTIVAINF[NEUMÁTICO 12R20],BDCORRECTIVAINF[[Nº CAMIÓN]:[Nº CAMIÓN]],$C34,BDCORRECTIVAINF[[Fecha entrada]:[Fecha entrada]],"&gt;=" &amp;$M$2,BDCORRECTIVAINF[[Fecha Fin]:[Fecha Fin]],"&lt;="&amp;$M$3)=0,"",SUMIFS(BDCORRECTIVAINF[NEUMÁTICO 12R20],BDCORRECTIVAINF[[Nº CAMIÓN]:[Nº CAMIÓN]],$C34,BDCORRECTIVAINF[[Fecha entrada]:[Fecha entrada]],"&gt;=" &amp;$M$2,BDCORRECTIVAINF[[Fecha Fin]:[Fecha Fin]],"&lt;="&amp;$M$3)&amp;" uds "&amp;BDCORRECTIVAINF[[#Headers],[NEUMÁTICO 12R20]]&amp;", ")</f>
        <v/>
      </c>
      <c r="BJ34" s="467" t="str">
        <f>+IF(SUMIFS(BDCORRECTIVAINF[NEUMÁTICO 13/80 R22,5],BDCORRECTIVAINF[[Nº CAMIÓN]:[Nº CAMIÓN]],$C34,BDCORRECTIVAINF[[Fecha entrada]:[Fecha entrada]],"&gt;=" &amp;$M$2,BDCORRECTIVAINF[[Fecha Fin]:[Fecha Fin]],"&lt;="&amp;$M$3)=0,"",SUMIFS(BDCORRECTIVAINF[NEUMÁTICO 13/80 R22,5],BDCORRECTIVAINF[[Nº CAMIÓN]:[Nº CAMIÓN]],$C34,BDCORRECTIVAINF[[Fecha entrada]:[Fecha entrada]],"&gt;=" &amp;$M$2,BDCORRECTIVAINF[[Fecha Fin]:[Fecha Fin]],"&lt;="&amp;$M$3)&amp;" uds "&amp;BDCORRECTIVAINF[[#Headers],[NEUMÁTICO 13/80 R22,5]]&amp;", ")</f>
        <v/>
      </c>
      <c r="BK34" s="467" t="str">
        <f>+IF(SUMIFS(BDCORRECTIVAINF[[NEUMÁTICO 12R24 ]],BDCORRECTIVAINF[[Nº CAMIÓN]:[Nº CAMIÓN]],$C34,BDCORRECTIVAINF[[Fecha entrada]:[Fecha entrada]],"&gt;=" &amp;$M$2,BDCORRECTIVAINF[[Fecha Fin]:[Fecha Fin]],"&lt;="&amp;$M$3)=0,"",SUMIFS(BDCORRECTIVAINF[[NEUMÁTICO 12R24 ]],BDCORRECTIVAINF[[Nº CAMIÓN]:[Nº CAMIÓN]],$C34,BDCORRECTIVAINF[[Fecha entrada]:[Fecha entrada]],"&gt;=" &amp;$M$2,BDCORRECTIVAINF[[Fecha Fin]:[Fecha Fin]],"&lt;="&amp;$M$3)&amp;" uds "&amp;BDCORRECTIVAINF[[#Headers],[NEUMÁTICO 12R24 ]]&amp;", ")</f>
        <v/>
      </c>
      <c r="BL34" s="467" t="str">
        <f>+IF(SUMIFS(BDCORRECTIVAINF[NEUMÁTICO 295/80 R22,5],BDCORRECTIVAINF[[Nº CAMIÓN]:[Nº CAMIÓN]],$C34,BDCORRECTIVAINF[[Fecha entrada]:[Fecha entrada]],"&gt;=" &amp;$M$2,BDCORRECTIVAINF[[Fecha Fin]:[Fecha Fin]],"&lt;="&amp;$M$3)=0,"",SUMIFS(BDCORRECTIVAINF[NEUMÁTICO 295/80 R22,5],BDCORRECTIVAINF[[Nº CAMIÓN]:[Nº CAMIÓN]],$C34,BDCORRECTIVAINF[[Fecha entrada]:[Fecha entrada]],"&gt;=" &amp;$M$2,BDCORRECTIVAINF[[Fecha Fin]:[Fecha Fin]],"&lt;="&amp;$M$3)&amp;" uds "&amp;BDCORRECTIVAINF[[#Headers],[NEUMÁTICO 295/80 R22,5]]&amp;", ")</f>
        <v/>
      </c>
      <c r="BM34" s="467" t="str">
        <f>+IF(SUMIFS(BDCORRECTIVAINF[NEUMÁTICO 315/80R22.5],BDCORRECTIVAINF[[Nº CAMIÓN]:[Nº CAMIÓN]],$C34,BDCORRECTIVAINF[[Fecha entrada]:[Fecha entrada]],"&gt;=" &amp;$M$2,BDCORRECTIVAINF[[Fecha Fin]:[Fecha Fin]],"&lt;="&amp;$M$3)=0,"",SUMIFS(BDCORRECTIVAINF[NEUMÁTICO 315/80R22.5],BDCORRECTIVAINF[[Nº CAMIÓN]:[Nº CAMIÓN]],$C34,BDCORRECTIVAINF[[Fecha entrada]:[Fecha entrada]],"&gt;=" &amp;$M$2,BDCORRECTIVAINF[[Fecha Fin]:[Fecha Fin]],"&lt;="&amp;$M$3)&amp;" uds "&amp;BDCORRECTIVAINF[[#Headers],[NEUMÁTICO 315/80R22.5]]&amp;", ")</f>
        <v/>
      </c>
      <c r="BN34" s="467" t="str">
        <f>+IF(SUMIFS(BDCORRECTIVAINF[NEUMÁTICO 7.5R16 CON CAMARA  ],BDCORRECTIVAINF[[Nº CAMIÓN]:[Nº CAMIÓN]],$C34,BDCORRECTIVAINF[[Fecha entrada]:[Fecha entrada]],"&gt;=" &amp;$M$2,BDCORRECTIVAINF[[Fecha Fin]:[Fecha Fin]],"&lt;="&amp;$M$3)=0,"",SUMIFS(BDCORRECTIVAINF[NEUMÁTICO 7.5R16 CON CAMARA  ],BDCORRECTIVAINF[[Nº CAMIÓN]:[Nº CAMIÓN]],$C34,BDCORRECTIVAINF[[Fecha entrada]:[Fecha entrada]],"&gt;=" &amp;$M$2,BDCORRECTIVAINF[[Fecha Fin]:[Fecha Fin]],"&lt;="&amp;$M$3)&amp;" uds "&amp;BDCORRECTIVAINF[[#Headers],[NEUMÁTICO 7.5R16 CON CAMARA  ]]&amp;", ")</f>
        <v/>
      </c>
      <c r="BO34" s="467" t="str">
        <f>+IF(SUMIFS(BDCORRECTIVAINF[Parche],BDCORRECTIVAINF[[Nº CAMIÓN]:[Nº CAMIÓN]],$C34,BDCORRECTIVAINF[[Fecha entrada]:[Fecha entrada]],"&gt;=" &amp;$M$2,BDCORRECTIVAINF[[Fecha Fin]:[Fecha Fin]],"&lt;="&amp;$M$3)=0,"",SUMIFS(BDCORRECTIVAINF[Parche],BDCORRECTIVAINF[[Nº CAMIÓN]:[Nº CAMIÓN]],$C34,BDCORRECTIVAINF[[Fecha entrada]:[Fecha entrada]],"&gt;=" &amp;$M$2,BDCORRECTIVAINF[[Fecha Fin]:[Fecha Fin]],"&lt;="&amp;$M$3)&amp;" uds "&amp;BDCORRECTIVAINF[[#Headers],[Parche]]&amp;", ")</f>
        <v/>
      </c>
      <c r="BP34" s="467" t="str">
        <f>+IF(SUMIFS(BDCORRECTIVAINF[Pasta],BDCORRECTIVAINF[[Nº CAMIÓN]:[Nº CAMIÓN]],$C34,BDCORRECTIVAINF[[Fecha entrada]:[Fecha entrada]],"&gt;=" &amp;$M$2,BDCORRECTIVAINF[[Fecha Fin]:[Fecha Fin]],"&lt;="&amp;$M$3)=0,"",SUMIFS(BDCORRECTIVAINF[Pasta],BDCORRECTIVAINF[[Nº CAMIÓN]:[Nº CAMIÓN]],$C34,BDCORRECTIVAINF[[Fecha entrada]:[Fecha entrada]],"&gt;=" &amp;$M$2,BDCORRECTIVAINF[[Fecha Fin]:[Fecha Fin]],"&lt;="&amp;$M$3)&amp;" uds "&amp;BDCORRECTIVAINF[[#Headers],[Pasta]]&amp;", ")</f>
        <v/>
      </c>
      <c r="BQ34" s="467" t="str">
        <f>+IF(SUMIFS(BDCORRECTIVAINF[BATERIA 12V 100AH],BDCORRECTIVAINF[[Nº CAMIÓN]:[Nº CAMIÓN]],$C34,BDCORRECTIVAINF[[Fecha entrada]:[Fecha entrada]],"&gt;=" &amp;$M$2,BDCORRECTIVAINF[[Fecha Fin]:[Fecha Fin]],"&lt;="&amp;$M$3)=0,"",SUMIFS(BDCORRECTIVAINF[BATERIA 12V 100AH],BDCORRECTIVAINF[[Nº CAMIÓN]:[Nº CAMIÓN]],$C34,BDCORRECTIVAINF[[Fecha entrada]:[Fecha entrada]],"&gt;=" &amp;$M$2,BDCORRECTIVAINF[[Fecha Fin]:[Fecha Fin]],"&lt;="&amp;$M$3)&amp;" uds "&amp;BDCORRECTIVAINF[[#Headers],[BATERIA 12V 100AH]]&amp;", ")</f>
        <v/>
      </c>
      <c r="BR34" s="467" t="str">
        <f>+IF(SUMIFS(BDCORRECTIVAINF[BATERIA 12V 120AH],BDCORRECTIVAINF[[Nº CAMIÓN]:[Nº CAMIÓN]],$C34,BDCORRECTIVAINF[[Fecha entrada]:[Fecha entrada]],"&gt;=" &amp;$M$2,BDCORRECTIVAINF[[Fecha Fin]:[Fecha Fin]],"&lt;="&amp;$M$3)=0,"",SUMIFS(BDCORRECTIVAINF[BATERIA 12V 120AH],BDCORRECTIVAINF[[Nº CAMIÓN]:[Nº CAMIÓN]],$C34,BDCORRECTIVAINF[[Fecha entrada]:[Fecha entrada]],"&gt;=" &amp;$M$2,BDCORRECTIVAINF[[Fecha Fin]:[Fecha Fin]],"&lt;="&amp;$M$3)&amp;" uds "&amp;BDCORRECTIVAINF[[#Headers],[BATERIA 12V 120AH]]&amp;", ")</f>
        <v/>
      </c>
      <c r="BS34" s="467" t="str">
        <f>+IF(SUMIFS(BDCORRECTIVAINF[[BATERIA 12V 70AH ]],BDCORRECTIVAINF[[Nº CAMIÓN]:[Nº CAMIÓN]],$C34,BDCORRECTIVAINF[[Fecha entrada]:[Fecha entrada]],"&gt;=" &amp;$M$2,BDCORRECTIVAINF[[Fecha Fin]:[Fecha Fin]],"&lt;="&amp;$M$3)=0,"",SUMIFS(BDCORRECTIVAINF[[BATERIA 12V 70AH ]],BDCORRECTIVAINF[[Nº CAMIÓN]:[Nº CAMIÓN]],$C34,BDCORRECTIVAINF[[Fecha entrada]:[Fecha entrada]],"&gt;=" &amp;$M$2,BDCORRECTIVAINF[[Fecha Fin]:[Fecha Fin]],"&lt;="&amp;$M$3)&amp;" uds "&amp;BDCORRECTIVAINF[[#Headers],[BATERIA 12V 70AH ]]&amp;", ")</f>
        <v/>
      </c>
      <c r="BT34" s="467" t="str">
        <f>+IF(SUMIFS(BDCORRECTIVAINF[[BATERIA 12V 77AH ]],BDCORRECTIVAINF[[Nº CAMIÓN]:[Nº CAMIÓN]],$C34,BDCORRECTIVAINF[[Fecha entrada]:[Fecha entrada]],"&gt;=" &amp;$M$2,BDCORRECTIVAINF[[Fecha Fin]:[Fecha Fin]],"&lt;="&amp;$M$3)=0,"",SUMIFS(BDCORRECTIVAINF[[BATERIA 12V 77AH ]],BDCORRECTIVAINF[[Nº CAMIÓN]:[Nº CAMIÓN]],$C34,BDCORRECTIVAINF[[Fecha entrada]:[Fecha entrada]],"&gt;=" &amp;$M$2,BDCORRECTIVAINF[[Fecha Fin]:[Fecha Fin]],"&lt;="&amp;$M$3)&amp;" uds "&amp;BDCORRECTIVAINF[[#Headers],[BATERIA 12V 77AH ]]&amp;", ")</f>
        <v/>
      </c>
      <c r="BU34" s="467" t="str">
        <f>+IF(SUMIFS(BDCORRECTIVAINF[Manguera amarilla 60D],BDCORRECTIVAINF[[Nº CAMIÓN]:[Nº CAMIÓN]],$C34,BDCORRECTIVAINF[[Fecha entrada]:[Fecha entrada]],"&gt;=" &amp;$M$2,BDCORRECTIVAINF[[Fecha Fin]:[Fecha Fin]],"&lt;="&amp;$M$3)=0,"",SUMIFS(BDCORRECTIVAINF[Manguera amarilla 60D],BDCORRECTIVAINF[[Nº CAMIÓN]:[Nº CAMIÓN]],$C34,BDCORRECTIVAINF[[Fecha entrada]:[Fecha entrada]],"&gt;=" &amp;$M$2,BDCORRECTIVAINF[[Fecha Fin]:[Fecha Fin]],"&lt;="&amp;$M$3)&amp;" m "&amp;BDCORRECTIVAINF[[#Headers],[Manguera amarilla 60D]]&amp;", ")</f>
        <v/>
      </c>
      <c r="BV34" s="467" t="str">
        <f>+IF(SUMIFS(BDCORRECTIVAINF[Manguera amarilla 80D],BDCORRECTIVAINF[[Nº CAMIÓN]:[Nº CAMIÓN]],$C34,BDCORRECTIVAINF[[Fecha entrada]:[Fecha entrada]],"&gt;=" &amp;$M$2,BDCORRECTIVAINF[[Fecha Fin]:[Fecha Fin]],"&lt;="&amp;$M$3)=0,"",SUMIFS(BDCORRECTIVAINF[Manguera amarilla 80D],BDCORRECTIVAINF[[Nº CAMIÓN]:[Nº CAMIÓN]],$C34,BDCORRECTIVAINF[[Fecha entrada]:[Fecha entrada]],"&gt;=" &amp;$M$2,BDCORRECTIVAINF[[Fecha Fin]:[Fecha Fin]],"&lt;="&amp;$M$3)&amp;" m "&amp;BDCORRECTIVAINF[[#Headers],[Manguera amarilla 80D]]&amp;", ")</f>
        <v/>
      </c>
      <c r="BW34" s="467" t="str">
        <f>+IF(SUMIFS(BDCORRECTIVAINF[Manguera azul 60D],BDCORRECTIVAINF[[Nº CAMIÓN]:[Nº CAMIÓN]],$C34,BDCORRECTIVAINF[[Fecha entrada]:[Fecha entrada]],"&gt;=" &amp;$M$2,BDCORRECTIVAINF[[Fecha Fin]:[Fecha Fin]],"&lt;="&amp;$M$3)=0,"",SUMIFS(BDCORRECTIVAINF[Manguera azul 60D],BDCORRECTIVAINF[[Nº CAMIÓN]:[Nº CAMIÓN]],$C34,BDCORRECTIVAINF[[Fecha entrada]:[Fecha entrada]],"&gt;=" &amp;$M$2,BDCORRECTIVAINF[[Fecha Fin]:[Fecha Fin]],"&lt;="&amp;$M$3)&amp;" m "&amp;BDCORRECTIVAINF[[#Headers],[Manguera azul 60D]]&amp;", ")</f>
        <v/>
      </c>
      <c r="BX34" s="467" t="str">
        <f>+IF(SUMIFS(BDCORRECTIVAINF[Manguera azul 80D],BDCORRECTIVAINF[[Nº CAMIÓN]:[Nº CAMIÓN]],$C34,BDCORRECTIVAINF[[Fecha entrada]:[Fecha entrada]],"&gt;=" &amp;$M$2,BDCORRECTIVAINF[[Fecha Fin]:[Fecha Fin]],"&lt;="&amp;$M$3)=0,"",SUMIFS(BDCORRECTIVAINF[Manguera azul 80D],BDCORRECTIVAINF[[Nº CAMIÓN]:[Nº CAMIÓN]],$C34,BDCORRECTIVAINF[[Fecha entrada]:[Fecha entrada]],"&gt;=" &amp;$M$2,BDCORRECTIVAINF[[Fecha Fin]:[Fecha Fin]],"&lt;="&amp;$M$3)&amp;" m "&amp;BDCORRECTIVAINF[[#Headers],[Manguera azul 80D]]&amp;", ")</f>
        <v/>
      </c>
      <c r="BY34" s="467" t="str">
        <f>+IF(SUMIFS(BDCORRECTIVAINF[Bomba Embrague],BDCORRECTIVAINF[[Nº CAMIÓN]:[Nº CAMIÓN]],$C34,BDCORRECTIVAINF[[Fecha entrada]:[Fecha entrada]],"&gt;=" &amp;$M$2,BDCORRECTIVAINF[[Fecha Fin]:[Fecha Fin]],"&lt;="&amp;$M$3)=0,"",SUMIFS(BDCORRECTIVAINF[Bomba Embrague],BDCORRECTIVAINF[[Nº CAMIÓN]:[Nº CAMIÓN]],$C34,BDCORRECTIVAINF[[Fecha entrada]:[Fecha entrada]],"&gt;=" &amp;$M$2,BDCORRECTIVAINF[[Fecha Fin]:[Fecha Fin]],"&lt;="&amp;$M$3)&amp;" uds "&amp;BDCORRECTIVAINF[[#Headers],[Bomba Embrague]]&amp;", ")</f>
        <v/>
      </c>
      <c r="BZ34" s="467" t="str">
        <f>+IF(SUMIFS(BDCORRECTIVAINF[Compresor],BDCORRECTIVAINF[[Nº CAMIÓN]:[Nº CAMIÓN]],$C34,BDCORRECTIVAINF[[Fecha entrada]:[Fecha entrada]],"&gt;=" &amp;$M$2,BDCORRECTIVAINF[[Fecha Fin]:[Fecha Fin]],"&lt;="&amp;$M$3)=0,"",SUMIFS(BDCORRECTIVAINF[Compresor],BDCORRECTIVAINF[[Nº CAMIÓN]:[Nº CAMIÓN]],$C34,BDCORRECTIVAINF[[Fecha entrada]:[Fecha entrada]],"&gt;=" &amp;$M$2,BDCORRECTIVAINF[[Fecha Fin]:[Fecha Fin]],"&lt;="&amp;$M$3)&amp;" uds "&amp;BDCORRECTIVAINF[[#Headers],[Compresor]]&amp;", ")</f>
        <v/>
      </c>
      <c r="CA34" s="467" t="str">
        <f>+IF(SUMIFS(BDCORRECTIVAINF[Disco Embrague],BDCORRECTIVAINF[[Nº CAMIÓN]:[Nº CAMIÓN]],$C34,BDCORRECTIVAINF[[Fecha entrada]:[Fecha entrada]],"&gt;=" &amp;$M$2,BDCORRECTIVAINF[[Fecha Fin]:[Fecha Fin]],"&lt;="&amp;$M$3)=0,"",SUMIFS(BDCORRECTIVAINF[Disco Embrague],BDCORRECTIVAINF[[Nº CAMIÓN]:[Nº CAMIÓN]],$C34,BDCORRECTIVAINF[[Fecha entrada]:[Fecha entrada]],"&gt;=" &amp;$M$2,BDCORRECTIVAINF[[Fecha Fin]:[Fecha Fin]],"&lt;="&amp;$M$3)&amp;" uds "&amp;BDCORRECTIVAINF[[#Headers],[Disco Embrague]]&amp;", ")</f>
        <v/>
      </c>
      <c r="CB34" s="467" t="str">
        <f>+IF(SUMIFS(BDCORRECTIVAINF[Empalme],BDCORRECTIVAINF[[Nº CAMIÓN]:[Nº CAMIÓN]],$C34,BDCORRECTIVAINF[[Fecha entrada]:[Fecha entrada]],"&gt;=" &amp;$M$2,BDCORRECTIVAINF[[Fecha Fin]:[Fecha Fin]],"&lt;="&amp;$M$3)=0,"",SUMIFS(BDCORRECTIVAINF[Empalme],BDCORRECTIVAINF[[Nº CAMIÓN]:[Nº CAMIÓN]],$C34,BDCORRECTIVAINF[[Fecha entrada]:[Fecha entrada]],"&gt;=" &amp;$M$2,BDCORRECTIVAINF[[Fecha Fin]:[Fecha Fin]],"&lt;="&amp;$M$3)&amp;" uds "&amp;BDCORRECTIVAINF[[#Headers],[Empalme]]&amp;", ")</f>
        <v/>
      </c>
      <c r="CC34" s="467" t="str">
        <f>+IF(SUMIFS(BDCORRECTIVAINF[Filtro Secador],BDCORRECTIVAINF[[Nº CAMIÓN]:[Nº CAMIÓN]],$C34,BDCORRECTIVAINF[[Fecha entrada]:[Fecha entrada]],"&gt;=" &amp;$M$2,BDCORRECTIVAINF[[Fecha Fin]:[Fecha Fin]],"&lt;="&amp;$M$3)=0,"",SUMIFS(BDCORRECTIVAINF[Filtro Secador],BDCORRECTIVAINF[[Nº CAMIÓN]:[Nº CAMIÓN]],$C34,BDCORRECTIVAINF[[Fecha entrada]:[Fecha entrada]],"&gt;=" &amp;$M$2,BDCORRECTIVAINF[[Fecha Fin]:[Fecha Fin]],"&lt;="&amp;$M$3)&amp;" uds "&amp;BDCORRECTIVAINF[[#Headers],[Filtro Secador]]&amp;", ")</f>
        <v/>
      </c>
      <c r="CD34" s="467" t="str">
        <f>+IF(SUMIFS(BDCORRECTIVAINF[Pulmon Freno],BDCORRECTIVAINF[[Nº CAMIÓN]:[Nº CAMIÓN]],$C34,BDCORRECTIVAINF[[Fecha entrada]:[Fecha entrada]],"&gt;=" &amp;$M$2,BDCORRECTIVAINF[[Fecha Fin]:[Fecha Fin]],"&lt;="&amp;$M$3)=0,"",SUMIFS(BDCORRECTIVAINF[Pulmon Freno],BDCORRECTIVAINF[[Nº CAMIÓN]:[Nº CAMIÓN]],$C34,BDCORRECTIVAINF[[Fecha entrada]:[Fecha entrada]],"&gt;=" &amp;$M$2,BDCORRECTIVAINF[[Fecha Fin]:[Fecha Fin]],"&lt;="&amp;$M$3)&amp;" uds "&amp;BDCORRECTIVAINF[[#Headers],[Pulmon Freno]]&amp;", ")</f>
        <v/>
      </c>
      <c r="CE34" s="467" t="str">
        <f>+IF(SUMIFS(BDCORRECTIVAINF[Servoembrague],BDCORRECTIVAINF[[Nº CAMIÓN]:[Nº CAMIÓN]],$C34,BDCORRECTIVAINF[[Fecha entrada]:[Fecha entrada]],"&gt;=" &amp;$M$2,BDCORRECTIVAINF[[Fecha Fin]:[Fecha Fin]],"&lt;="&amp;$M$3)=0,"",SUMIFS(BDCORRECTIVAINF[Servoembrague],BDCORRECTIVAINF[[Nº CAMIÓN]:[Nº CAMIÓN]],$C34,BDCORRECTIVAINF[[Fecha entrada]:[Fecha entrada]],"&gt;=" &amp;$M$2,BDCORRECTIVAINF[[Fecha Fin]:[Fecha Fin]],"&lt;="&amp;$M$3)&amp;" uds "&amp;BDCORRECTIVAINF[[#Headers],[Servoembrague]]&amp;", ")</f>
        <v/>
      </c>
      <c r="CF34" s="467" t="str">
        <f>+IF(SUMIFS(BDCORRECTIVAINF[Tubo Hidraulico],BDCORRECTIVAINF[[Nº CAMIÓN]:[Nº CAMIÓN]],$C34,BDCORRECTIVAINF[[Fecha entrada]:[Fecha entrada]],"&gt;=" &amp;$M$2,BDCORRECTIVAINF[[Fecha Fin]:[Fecha Fin]],"&lt;="&amp;$M$3)=0,"",SUMIFS(BDCORRECTIVAINF[Tubo Hidraulico],BDCORRECTIVAINF[[Nº CAMIÓN]:[Nº CAMIÓN]],$C34,BDCORRECTIVAINF[[Fecha entrada]:[Fecha entrada]],"&gt;=" &amp;$M$2,BDCORRECTIVAINF[[Fecha Fin]:[Fecha Fin]],"&lt;="&amp;$M$3)&amp;" uds "&amp;BDCORRECTIVAINF[[#Headers],[Tubo Hidraulico]]&amp;", ")</f>
        <v/>
      </c>
      <c r="CG34" s="467" t="str">
        <f>+IF(SUMIFS(BDCORRECTIVAINF[Valvula 4 vias],BDCORRECTIVAINF[[Nº CAMIÓN]:[Nº CAMIÓN]],$C34,BDCORRECTIVAINF[[Fecha entrada]:[Fecha entrada]],"&gt;=" &amp;$M$2,BDCORRECTIVAINF[[Fecha Fin]:[Fecha Fin]],"&lt;="&amp;$M$3)=0,"",SUMIFS(BDCORRECTIVAINF[Valvula 4 vias],BDCORRECTIVAINF[[Nº CAMIÓN]:[Nº CAMIÓN]],$C34,BDCORRECTIVAINF[[Fecha entrada]:[Fecha entrada]],"&gt;=" &amp;$M$2,BDCORRECTIVAINF[[Fecha Fin]:[Fecha Fin]],"&lt;="&amp;$M$3)&amp;" uds "&amp;BDCORRECTIVAINF[[#Headers],[Valvula 4 vias]]&amp;", ")</f>
        <v/>
      </c>
      <c r="CH34" s="467" t="str">
        <f>+IF(SUMIFS(BDCORRECTIVAINF[Valvula Freno],BDCORRECTIVAINF[[Nº CAMIÓN]:[Nº CAMIÓN]],$C34,BDCORRECTIVAINF[[Fecha entrada]:[Fecha entrada]],"&gt;=" &amp;$M$2,BDCORRECTIVAINF[[Fecha Fin]:[Fecha Fin]],"&lt;="&amp;$M$3)=0,"",SUMIFS(BDCORRECTIVAINF[Valvula Freno],BDCORRECTIVAINF[[Nº CAMIÓN]:[Nº CAMIÓN]],$C34,BDCORRECTIVAINF[[Fecha entrada]:[Fecha entrada]],"&gt;=" &amp;$M$2,BDCORRECTIVAINF[[Fecha Fin]:[Fecha Fin]],"&lt;="&amp;$M$3)&amp;" uds "&amp;BDCORRECTIVAINF[[#Headers],[Valvula Freno]]&amp;", ")</f>
        <v/>
      </c>
      <c r="CI34" s="467" t="str">
        <f>+IF(SUMIFS(BDCORRECTIVAINF[Valvula Secadora],BDCORRECTIVAINF[[Nº CAMIÓN]:[Nº CAMIÓN]],$C34,BDCORRECTIVAINF[[Fecha entrada]:[Fecha entrada]],"&gt;=" &amp;$M$2,BDCORRECTIVAINF[[Fecha Fin]:[Fecha Fin]],"&lt;="&amp;$M$3)=0,"",SUMIFS(BDCORRECTIVAINF[Valvula Secadora],BDCORRECTIVAINF[[Nº CAMIÓN]:[Nº CAMIÓN]],$C34,BDCORRECTIVAINF[[Fecha entrada]:[Fecha entrada]],"&gt;=" &amp;$M$2,BDCORRECTIVAINF[[Fecha Fin]:[Fecha Fin]],"&lt;="&amp;$M$3)&amp;" uds "&amp;BDCORRECTIVAINF[[#Headers],[Valvula Secadora]]&amp;", ")</f>
        <v/>
      </c>
      <c r="CJ34" s="467" t="str">
        <f>+IF(SUMIFS(BDCORRECTIVAINF[Correas],BDCORRECTIVAINF[[Nº CAMIÓN]:[Nº CAMIÓN]],$C34,BDCORRECTIVAINF[[Fecha entrada]:[Fecha entrada]],"&gt;=" &amp;$M$2,BDCORRECTIVAINF[[Fecha Fin]:[Fecha Fin]],"&lt;="&amp;$M$3)=0,"",SUMIFS(BDCORRECTIVAINF[Correas],BDCORRECTIVAINF[[Nº CAMIÓN]:[Nº CAMIÓN]],$C34,BDCORRECTIVAINF[[Fecha entrada]:[Fecha entrada]],"&gt;=" &amp;$M$2,BDCORRECTIVAINF[[Fecha Fin]:[Fecha Fin]],"&lt;="&amp;$M$3)&amp;" uds "&amp;BDCORRECTIVAINF[[#Headers],[Correas]]&amp;", ")</f>
        <v/>
      </c>
    </row>
    <row r="35" spans="1:88" ht="18.75" x14ac:dyDescent="0.2">
      <c r="A35" s="544"/>
      <c r="B35" s="221" t="s">
        <v>91</v>
      </c>
      <c r="C35" s="48" t="s">
        <v>251</v>
      </c>
      <c r="D35" s="41">
        <v>771512</v>
      </c>
      <c r="E35" s="41">
        <f>+SUMIFS(BDCORRECTIVA[Chasis],BDCORRECTIVA[[Nº CAMIÓN]:[Nº CAMIÓN]],$C35,BDCORRECTIVA[[Fecha entrada]:[Fecha entrada]],"&gt;=" &amp;$M$2,BDCORRECTIVA[[Fecha Fin]:[Fecha Fin]],"&lt;="&amp;$M$3)</f>
        <v>0</v>
      </c>
      <c r="F35" s="41">
        <f>+SUMIFS(BDCORRECTIVA[Carrocería],BDCORRECTIVA[[Nº CAMIÓN]:[Nº CAMIÓN]],$C35,BDCORRECTIVA[[Fecha entrada]:[Fecha entrada]],"&gt;=" &amp;$M$2,BDCORRECTIVA[[Fecha Fin]:[Fecha Fin]],"&lt;="&amp;$M$3)</f>
        <v>0</v>
      </c>
      <c r="G35" s="41">
        <f>+SUMIFS(BDCORRECTIVA[Ruedas],BDCORRECTIVA[[Nº CAMIÓN]:[Nº CAMIÓN]],$C35,BDCORRECTIVA[[Fecha entrada]:[Fecha entrada]],"&gt;=" &amp;$M$2,BDCORRECTIVA[[Fecha Fin]:[Fecha Fin]],"&lt;="&amp;$M$3)</f>
        <v>0</v>
      </c>
      <c r="H35" s="41">
        <f>+SUMIFS(BDCORRECTIVA[Mecanica],BDCORRECTIVA[[Nº CAMIÓN]:[Nº CAMIÓN]],$C35,BDCORRECTIVA[[Fecha entrada]:[Fecha entrada]],"&gt;=" &amp;$M$2,BDCORRECTIVA[[Fecha Fin]:[Fecha Fin]],"&lt;="&amp;$M$3)</f>
        <v>0</v>
      </c>
      <c r="I35" s="41">
        <f>+SUMIFS(BDCORRECTIVA[Elec, vehiculos],BDCORRECTIVA[[Nº CAMIÓN]:[Nº CAMIÓN]],$C35,BDCORRECTIVA[[Fecha entrada]:[Fecha entrada]],"&gt;=" &amp;$M$2,BDCORRECTIVA[[Fecha Fin]:[Fecha Fin]],"&lt;="&amp;$M$3)</f>
        <v>0</v>
      </c>
      <c r="J35" s="122">
        <f t="shared" si="5"/>
        <v>0</v>
      </c>
      <c r="K35" s="116" t="str">
        <f>+IF(COUNTIFS(BDCORRECTIVA[Tall/Rep],AUSERD,BDCORRECTIVA[Nº CAMIÓN],$C35,BDCORRECTIVA[[Fecha entrada]:[Fecha entrada]],"&gt;=" &amp;$M$2,BDCORRECTIVA[[Fecha Fin]:[Fecha Fin]],"&lt;="&amp;$M$3)=0,"",COUNTIFS(BDCORRECTIVA[Tall/Rep],AUSERD,BDCORRECTIVA[Nº CAMIÓN],$C35,BDCORRECTIVA[[Fecha entrada]:[Fecha entrada]],"&gt;=" &amp;$M$2,BDCORRECTIVA[[Fecha Fin]:[Fecha Fin]],"&lt;="&amp;$M$3)&amp;" "&amp;AUSERD&amp;", ")&amp;IF(COUNTIFS(BDCORRECTIVA[Tall/Rep],AAIUN,BDCORRECTIVA[Nº CAMIÓN],$C35,BDCORRECTIVA[[Fecha entrada]:[Fecha entrada]],"&gt;=" &amp;$M$2,BDCORRECTIVA[[Fecha Fin]:[Fecha Fin]],"&lt;="&amp;$M$3)=0,"",COUNTIFS(BDCORRECTIVA[Tall/Rep],AAIUN,BDCORRECTIVA[Nº CAMIÓN],$C35,BDCORRECTIVA[[Fecha entrada]:[Fecha entrada]],"&gt;=" &amp;$M$2,BDCORRECTIVA[[Fecha Fin]:[Fecha Fin]],"&lt;="&amp;$M$3)&amp;" "&amp;AAIUN&amp;", ")&amp;IF(COUNTIFS(BDCORRECTIVA[Tall/Rep],BOUJDUR,BDCORRECTIVA[Nº CAMIÓN],$C35,BDCORRECTIVA[[Fecha entrada]:[Fecha entrada]],"&gt;=" &amp;$M$2,BDCORRECTIVA[[Fecha Fin]:[Fecha Fin]],"&lt;="&amp;$M$3)=0,"",COUNTIFS(BDCORRECTIVA[Tall/Rep],BOUJDUR,BDCORRECTIVA[Nº CAMIÓN],$C35,BDCORRECTIVA[[Fecha entrada]:[Fecha entrada]],"&gt;=" &amp;$M$2,BDCORRECTIVA[[Fecha Fin]:[Fecha Fin]],"&lt;="&amp;$M$3)&amp;" "&amp;BOUJDUR&amp;", ")&amp;IF(COUNTIFS(BDCORRECTIVA[Tall/Rep],ATC,BDCORRECTIVA[Nº CAMIÓN],$C35,BDCORRECTIVA[[Fecha entrada]:[Fecha entrada]],"&gt;=" &amp;$M$2,BDCORRECTIVA[[Fecha Fin]:[Fecha Fin]],"&lt;="&amp;$M$3)=0,"",COUNTIFS(BDCORRECTIVA[Tall/Rep],ATC,BDCORRECTIVA[Nº CAMIÓN],$C35,BDCORRECTIVA[[Fecha entrada]:[Fecha entrada]],"&gt;=" &amp;$M$2,BDCORRECTIVA[[Fecha Fin]:[Fecha Fin]],"&lt;="&amp;$M$3)&amp;" "&amp;ATC&amp;", ")&amp;IF(COUNTIFS(BDCORRECTIVA[Tall/Rep],SMARA,BDCORRECTIVA[Nº CAMIÓN],$C35,BDCORRECTIVA[[Fecha entrada]:[Fecha entrada]],"&gt;=" &amp;$M$2,BDCORRECTIVA[[Fecha Fin]:[Fecha Fin]],"&lt;="&amp;$M$3)=0,"",COUNTIFS(BDCORRECTIVA[Tall/Rep],SMARA,BDCORRECTIVA[Nº CAMIÓN],$C35,BDCORRECTIVA[[Fecha entrada]:[Fecha entrada]],"&gt;=" &amp;$M$2,BDCORRECTIVA[[Fecha Fin]:[Fecha Fin]],"&lt;="&amp;$M$3)&amp;" "&amp;SMARA&amp;", ")&amp;IF(COUNTIFS(BDCORRECTIVA[Tall/Rep],DAJLA,BDCORRECTIVA[Nº CAMIÓN],$C35,BDCORRECTIVA[[Fecha entrada]:[Fecha entrada]],"&gt;=" &amp;$M$2,BDCORRECTIVA[[Fecha Fin]:[Fecha Fin]],"&lt;="&amp;$M$3)=0,"",COUNTIFS(BDCORRECTIVA[Tall/Rep],DAJLA,BDCORRECTIVA[Nº CAMIÓN],$C35,BDCORRECTIVA[[Fecha entrada]:[Fecha entrada]],"&gt;=" &amp;$M$2,BDCORRECTIVA[[Fecha Fin]:[Fecha Fin]],"&lt;="&amp;$M$3)&amp;" "&amp;DAJLA&amp;", ")&amp;IF(COUNTIFS(BDCORRECTIVA[Tall/Rep],TRANSPORT,BDCORRECTIVA[Nº CAMIÓN],$C35,BDCORRECTIVA[[Fecha entrada]:[Fecha entrada]],"&gt;=" &amp;$M$2,BDCORRECTIVA[[Fecha Fin]:[Fecha Fin]],"&lt;="&amp;$M$3)=0,"",COUNTIFS(BDCORRECTIVA[Tall/Rep],TRANSPORT,BDCORRECTIVA[Nº CAMIÓN],$C35,BDCORRECTIVA[[Fecha entrada]:[Fecha entrada]],"&gt;=" &amp;$M$2,BDCORRECTIVA[[Fecha Fin]:[Fecha Fin]],"&lt;="&amp;$M$3)&amp;" "&amp;TRANSPORT&amp;", ")</f>
        <v/>
      </c>
      <c r="L35" s="522" t="str">
        <f t="shared" si="0"/>
        <v/>
      </c>
      <c r="M35" s="472" t="str">
        <f>+IF(SUMIFS(BDCORRECTIVAINF[Coste TOTAL],BDCORRECTIVAINF[[Nº CAMIÓN]:[Nº CAMIÓN]],$C35,BDCORRECTIVAINF[[Fecha entrada]:[Fecha entrada]],"&gt;=" &amp;$M$2,BDCORRECTIVAINF[[Fecha Fin]:[Fecha Fin]],"&lt;="&amp;$M$3)=0,"",SUMIFS(BDCORRECTIVAINF[Coste TOTAL],BDCORRECTIVAINF[[Nº CAMIÓN]:[Nº CAMIÓN]],$C35,BDCORRECTIVAINF[[Fecha entrada]:[Fecha entrada]],"&gt;=" &amp;$M$2,BDCORRECTIVAINF[[Fecha Fin]:[Fecha Fin]],"&lt;="&amp;$M$3))</f>
        <v/>
      </c>
      <c r="N35" s="211"/>
      <c r="AF35" s="467" t="str">
        <f>+IF(SUMIFS(BDCORRECTIVAINF[Amortiguador],BDCORRECTIVAINF[[Nº CAMIÓN]:[Nº CAMIÓN]],$C35,BDCORRECTIVAINF[[Fecha entrada]:[Fecha entrada]],"&gt;=" &amp;$M$2,BDCORRECTIVAINF[[Fecha Fin]:[Fecha Fin]],"&lt;="&amp;$M$3)=0,"",SUMIFS(BDCORRECTIVAINF[Amortiguador],BDCORRECTIVAINF[[Nº CAMIÓN]:[Nº CAMIÓN]],$C35,BDCORRECTIVAINF[[Fecha entrada]:[Fecha entrada]],"&gt;=" &amp;$M$2,BDCORRECTIVAINF[[Fecha Fin]:[Fecha Fin]],"&lt;="&amp;$M$3)&amp;" uds "&amp;BDCORRECTIVAINF[[#Headers],[Amortiguador]]&amp;", ")</f>
        <v/>
      </c>
      <c r="AG35" s="467" t="str">
        <f>+IF(SUMIFS(BDCORRECTIVAINF[Cables palanca],BDCORRECTIVAINF[[Nº CAMIÓN]:[Nº CAMIÓN]],$C35,BDCORRECTIVAINF[[Fecha entrada]:[Fecha entrada]],"&gt;=" &amp;$M$2,BDCORRECTIVAINF[[Fecha Fin]:[Fecha Fin]],"&lt;="&amp;$M$3)=0,"",SUMIFS(BDCORRECTIVAINF[Cables palanca],BDCORRECTIVAINF[[Nº CAMIÓN]:[Nº CAMIÓN]],$C35,BDCORRECTIVAINF[[Fecha entrada]:[Fecha entrada]],"&gt;=" &amp;$M$2,BDCORRECTIVAINF[[Fecha Fin]:[Fecha Fin]],"&lt;="&amp;$M$3)&amp;" uds "&amp;BDCORRECTIVAINF[[#Headers],[Cables palanca]]&amp;", ")</f>
        <v/>
      </c>
      <c r="AH35" s="467" t="str">
        <f>+IF(SUMIFS(BDCORRECTIVAINF[Casquillos],BDCORRECTIVAINF[[Nº CAMIÓN]:[Nº CAMIÓN]],$C35,BDCORRECTIVAINF[[Fecha entrada]:[Fecha entrada]],"&gt;=" &amp;$M$2,BDCORRECTIVAINF[[Fecha Fin]:[Fecha Fin]],"&lt;="&amp;$M$3)=0,"",SUMIFS(BDCORRECTIVAINF[Casquillos],BDCORRECTIVAINF[[Nº CAMIÓN]:[Nº CAMIÓN]],$C35,BDCORRECTIVAINF[[Fecha entrada]:[Fecha entrada]],"&gt;=" &amp;$M$2,BDCORRECTIVAINF[[Fecha Fin]:[Fecha Fin]],"&lt;="&amp;$M$3)&amp;" uds "&amp;BDCORRECTIVAINF[[#Headers],[Casquillos]]&amp;", ")</f>
        <v/>
      </c>
      <c r="AI35" s="467" t="str">
        <f>+IF(SUMIFS(BDCORRECTIVAINF[Esparragos],BDCORRECTIVAINF[[Nº CAMIÓN]:[Nº CAMIÓN]],$C35,BDCORRECTIVAINF[[Fecha entrada]:[Fecha entrada]],"&gt;=" &amp;$M$2,BDCORRECTIVAINF[[Fecha Fin]:[Fecha Fin]],"&lt;="&amp;$M$3)=0,"",SUMIFS(BDCORRECTIVAINF[Esparragos],BDCORRECTIVAINF[[Nº CAMIÓN]:[Nº CAMIÓN]],$C35,BDCORRECTIVAINF[[Fecha entrada]:[Fecha entrada]],"&gt;=" &amp;$M$2,BDCORRECTIVAINF[[Fecha Fin]:[Fecha Fin]],"&lt;="&amp;$M$3)&amp;" uds "&amp;BDCORRECTIVAINF[[#Headers],[Esparragos]]&amp;", ")</f>
        <v/>
      </c>
      <c r="AJ35" s="467" t="str">
        <f>+IF(SUMIFS(BDCORRECTIVAINF[Neceser palanca],BDCORRECTIVAINF[[Nº CAMIÓN]:[Nº CAMIÓN]],$C35,BDCORRECTIVAINF[[Fecha entrada]:[Fecha entrada]],"&gt;=" &amp;$M$2,BDCORRECTIVAINF[[Fecha Fin]:[Fecha Fin]],"&lt;="&amp;$M$3)=0,"",SUMIFS(BDCORRECTIVAINF[Neceser palanca],BDCORRECTIVAINF[[Nº CAMIÓN]:[Nº CAMIÓN]],$C35,BDCORRECTIVAINF[[Fecha entrada]:[Fecha entrada]],"&gt;=" &amp;$M$2,BDCORRECTIVAINF[[Fecha Fin]:[Fecha Fin]],"&lt;="&amp;$M$3)&amp;" uds "&amp;BDCORRECTIVAINF[[#Headers],[Neceser palanca]]&amp;", ")</f>
        <v/>
      </c>
      <c r="AK35" s="467" t="str">
        <f>+IF(SUMIFS(BDCORRECTIVAINF[Palanca],BDCORRECTIVAINF[[Nº CAMIÓN]:[Nº CAMIÓN]],$C35,BDCORRECTIVAINF[[Fecha entrada]:[Fecha entrada]],"&gt;=" &amp;$M$2,BDCORRECTIVAINF[[Fecha Fin]:[Fecha Fin]],"&lt;="&amp;$M$3)=0,"",SUMIFS(BDCORRECTIVAINF[Palanca],BDCORRECTIVAINF[[Nº CAMIÓN]:[Nº CAMIÓN]],$C35,BDCORRECTIVAINF[[Fecha entrada]:[Fecha entrada]],"&gt;=" &amp;$M$2,BDCORRECTIVAINF[[Fecha Fin]:[Fecha Fin]],"&lt;="&amp;$M$3)&amp;" uds "&amp;BDCORRECTIVAINF[[#Headers],[Palanca]]&amp;", ")</f>
        <v/>
      </c>
      <c r="AL35" s="467" t="str">
        <f>+IF(SUMIFS(BDCORRECTIVAINF[Travesaño],BDCORRECTIVAINF[[Nº CAMIÓN]:[Nº CAMIÓN]],$C35,BDCORRECTIVAINF[[Fecha entrada]:[Fecha entrada]],"&gt;=" &amp;$M$2,BDCORRECTIVAINF[[Fecha Fin]:[Fecha Fin]],"&lt;="&amp;$M$3)=0,"",SUMIFS(BDCORRECTIVAINF[Travesaño],BDCORRECTIVAINF[[Nº CAMIÓN]:[Nº CAMIÓN]],$C35,BDCORRECTIVAINF[[Fecha entrada]:[Fecha entrada]],"&gt;=" &amp;$M$2,BDCORRECTIVAINF[[Fecha Fin]:[Fecha Fin]],"&lt;="&amp;$M$3)&amp;" uds "&amp;BDCORRECTIVAINF[[#Headers],[Travesaño]]&amp;", ")</f>
        <v/>
      </c>
      <c r="AM35" s="467" t="str">
        <f>+IF(SUMIFS(BDCORRECTIVAINF[BALLESTA ENTERA D],BDCORRECTIVAINF[[Nº CAMIÓN]:[Nº CAMIÓN]],$C35,BDCORRECTIVAINF[[Fecha entrada]:[Fecha entrada]],"&gt;=" &amp;$M$2,BDCORRECTIVAINF[[Fecha Fin]:[Fecha Fin]],"&lt;="&amp;$M$3)=0,"",SUMIFS(BDCORRECTIVAINF[BALLESTA ENTERA D],BDCORRECTIVAINF[[Nº CAMIÓN]:[Nº CAMIÓN]],$C35,BDCORRECTIVAINF[[Fecha entrada]:[Fecha entrada]],"&gt;=" &amp;$M$2,BDCORRECTIVAINF[[Fecha Fin]:[Fecha Fin]],"&lt;="&amp;$M$3)&amp;" uds "&amp;BDCORRECTIVAINF[[#Headers],[BALLESTA ENTERA D]]&amp;", ")</f>
        <v/>
      </c>
      <c r="AN35" s="467" t="str">
        <f>+IF(SUMIFS(BDCORRECTIVAINF[HOJA MAESTRA D],BDCORRECTIVAINF[[Nº CAMIÓN]:[Nº CAMIÓN]],$C35,BDCORRECTIVAINF[[Fecha entrada]:[Fecha entrada]],"&gt;=" &amp;$M$2,BDCORRECTIVAINF[[Fecha Fin]:[Fecha Fin]],"&lt;="&amp;$M$3)=0,"",SUMIFS(BDCORRECTIVAINF[HOJA MAESTRA D],BDCORRECTIVAINF[[Nº CAMIÓN]:[Nº CAMIÓN]],$C35,BDCORRECTIVAINF[[Fecha entrada]:[Fecha entrada]],"&gt;=" &amp;$M$2,BDCORRECTIVAINF[[Fecha Fin]:[Fecha Fin]],"&lt;="&amp;$M$3)&amp;" uds "&amp;BDCORRECTIVAINF[[#Headers],[HOJA MAESTRA D]]&amp;", ")</f>
        <v/>
      </c>
      <c r="AO35" s="467" t="str">
        <f>+IF(SUMIFS(BDCORRECTIVAINF[1ª HOJA D],BDCORRECTIVAINF[[Nº CAMIÓN]:[Nº CAMIÓN]],$C35,BDCORRECTIVAINF[[Fecha entrada]:[Fecha entrada]],"&gt;=" &amp;$M$2,BDCORRECTIVAINF[[Fecha Fin]:[Fecha Fin]],"&lt;="&amp;$M$3)=0,"",SUMIFS(BDCORRECTIVAINF[1ª HOJA D],BDCORRECTIVAINF[[Nº CAMIÓN]:[Nº CAMIÓN]],$C35,BDCORRECTIVAINF[[Fecha entrada]:[Fecha entrada]],"&gt;=" &amp;$M$2,BDCORRECTIVAINF[[Fecha Fin]:[Fecha Fin]],"&lt;="&amp;$M$3)&amp;" uds "&amp;BDCORRECTIVAINF[[#Headers],[1ª HOJA D]]&amp;", ")</f>
        <v/>
      </c>
      <c r="AP35" s="467" t="str">
        <f>+IF(SUMIFS(BDCORRECTIVAINF[2ª HOJAS D],BDCORRECTIVAINF[[Nº CAMIÓN]:[Nº CAMIÓN]],$C35,BDCORRECTIVAINF[[Fecha entrada]:[Fecha entrada]],"&gt;=" &amp;$M$2,BDCORRECTIVAINF[[Fecha Fin]:[Fecha Fin]],"&lt;="&amp;$M$3)=0,"",SUMIFS(BDCORRECTIVAINF[2ª HOJAS D],BDCORRECTIVAINF[[Nº CAMIÓN]:[Nº CAMIÓN]],$C35,BDCORRECTIVAINF[[Fecha entrada]:[Fecha entrada]],"&gt;=" &amp;$M$2,BDCORRECTIVAINF[[Fecha Fin]:[Fecha Fin]],"&lt;="&amp;$M$3)&amp;" uds "&amp;BDCORRECTIVAINF[[#Headers],[2ª HOJAS D]]&amp;", ")</f>
        <v/>
      </c>
      <c r="AQ35" s="467" t="str">
        <f>+IF(SUMIFS(BDCORRECTIVAINF[3ª HOJAS D],BDCORRECTIVAINF[[Nº CAMIÓN]:[Nº CAMIÓN]],$C35,BDCORRECTIVAINF[[Fecha entrada]:[Fecha entrada]],"&gt;=" &amp;$M$2,BDCORRECTIVAINF[[Fecha Fin]:[Fecha Fin]],"&lt;="&amp;$M$3)=0,"",SUMIFS(BDCORRECTIVAINF[3ª HOJAS D],BDCORRECTIVAINF[[Nº CAMIÓN]:[Nº CAMIÓN]],$C35,BDCORRECTIVAINF[[Fecha entrada]:[Fecha entrada]],"&gt;=" &amp;$M$2,BDCORRECTIVAINF[[Fecha Fin]:[Fecha Fin]],"&lt;="&amp;$M$3)&amp;" uds "&amp;BDCORRECTIVAINF[[#Headers],[3ª HOJAS D]]&amp;", ")</f>
        <v/>
      </c>
      <c r="AR35" s="467" t="str">
        <f>+IF(SUMIFS(BDCORRECTIVAINF[4ª HOJAS D],BDCORRECTIVAINF[[Nº CAMIÓN]:[Nº CAMIÓN]],$C35,BDCORRECTIVAINF[[Fecha entrada]:[Fecha entrada]],"&gt;=" &amp;$M$2,BDCORRECTIVAINF[[Fecha Fin]:[Fecha Fin]],"&lt;="&amp;$M$3)=0,"",SUMIFS(BDCORRECTIVAINF[4ª HOJAS D],BDCORRECTIVAINF[[Nº CAMIÓN]:[Nº CAMIÓN]],$C35,BDCORRECTIVAINF[[Fecha entrada]:[Fecha entrada]],"&gt;=" &amp;$M$2,BDCORRECTIVAINF[[Fecha Fin]:[Fecha Fin]],"&lt;="&amp;$M$3)&amp;" uds "&amp;BDCORRECTIVAINF[[#Headers],[4ª HOJAS D]]&amp;", ")</f>
        <v/>
      </c>
      <c r="AS35" s="467" t="str">
        <f>+IF(SUMIFS(BDCORRECTIVAINF[5ª HOJAS D],BDCORRECTIVAINF[[Nº CAMIÓN]:[Nº CAMIÓN]],$C35,BDCORRECTIVAINF[[Fecha entrada]:[Fecha entrada]],"&gt;=" &amp;$M$2,BDCORRECTIVAINF[[Fecha Fin]:[Fecha Fin]],"&lt;="&amp;$M$3)=0,"",SUMIFS(BDCORRECTIVAINF[5ª HOJAS D],BDCORRECTIVAINF[[Nº CAMIÓN]:[Nº CAMIÓN]],$C35,BDCORRECTIVAINF[[Fecha entrada]:[Fecha entrada]],"&gt;=" &amp;$M$2,BDCORRECTIVAINF[[Fecha Fin]:[Fecha Fin]],"&lt;="&amp;$M$3)&amp;" uds "&amp;BDCORRECTIVAINF[[#Headers],[5ª HOJAS D]]&amp;", ")</f>
        <v/>
      </c>
      <c r="AT35" s="467" t="str">
        <f>+IF(SUMIFS(BDCORRECTIVAINF[BRIDA D],BDCORRECTIVAINF[[Nº CAMIÓN]:[Nº CAMIÓN]],$C35,BDCORRECTIVAINF[[Fecha entrada]:[Fecha entrada]],"&gt;=" &amp;$M$2,BDCORRECTIVAINF[[Fecha Fin]:[Fecha Fin]],"&lt;="&amp;$M$3)=0,"",SUMIFS(BDCORRECTIVAINF[BRIDA D],BDCORRECTIVAINF[[Nº CAMIÓN]:[Nº CAMIÓN]],$C35,BDCORRECTIVAINF[[Fecha entrada]:[Fecha entrada]],"&gt;=" &amp;$M$2,BDCORRECTIVAINF[[Fecha Fin]:[Fecha Fin]],"&lt;="&amp;$M$3)&amp;" uds "&amp;BDCORRECTIVAINF[[#Headers],[BRIDA D]]&amp;", ")</f>
        <v/>
      </c>
      <c r="AU35" s="467" t="str">
        <f>+IF(SUMIFS(BDCORRECTIVAINF[BULÓN D],BDCORRECTIVAINF[[Nº CAMIÓN]:[Nº CAMIÓN]],$C35,BDCORRECTIVAINF[[Fecha entrada]:[Fecha entrada]],"&gt;=" &amp;$M$2,BDCORRECTIVAINF[[Fecha Fin]:[Fecha Fin]],"&lt;="&amp;$M$3)=0,"",SUMIFS(BDCORRECTIVAINF[BULÓN D],BDCORRECTIVAINF[[Nº CAMIÓN]:[Nº CAMIÓN]],$C35,BDCORRECTIVAINF[[Fecha entrada]:[Fecha entrada]],"&gt;=" &amp;$M$2,BDCORRECTIVAINF[[Fecha Fin]:[Fecha Fin]],"&lt;="&amp;$M$3)&amp;" uds "&amp;BDCORRECTIVAINF[[#Headers],[BULÓN D]]&amp;", ")</f>
        <v/>
      </c>
      <c r="AV35" s="467" t="str">
        <f>+IF(SUMIFS(BDCORRECTIVAINF[GEMELA D],BDCORRECTIVAINF[[Nº CAMIÓN]:[Nº CAMIÓN]],$C35,BDCORRECTIVAINF[[Fecha entrada]:[Fecha entrada]],"&gt;=" &amp;$M$2,BDCORRECTIVAINF[[Fecha Fin]:[Fecha Fin]],"&lt;="&amp;$M$3)=0,"",SUMIFS(BDCORRECTIVAINF[GEMELA D],BDCORRECTIVAINF[[Nº CAMIÓN]:[Nº CAMIÓN]],$C35,BDCORRECTIVAINF[[Fecha entrada]:[Fecha entrada]],"&gt;=" &amp;$M$2,BDCORRECTIVAINF[[Fecha Fin]:[Fecha Fin]],"&lt;="&amp;$M$3)&amp;" uds "&amp;BDCORRECTIVAINF[[#Headers],[GEMELA D]]&amp;", ")</f>
        <v/>
      </c>
      <c r="AW35" s="467" t="str">
        <f>+IF(SUMIFS(BDCORRECTIVAINF[BALLESTA ENTERA T],BDCORRECTIVAINF[[Nº CAMIÓN]:[Nº CAMIÓN]],$C35,BDCORRECTIVAINF[[Fecha entrada]:[Fecha entrada]],"&gt;=" &amp;$M$2,BDCORRECTIVAINF[[Fecha Fin]:[Fecha Fin]],"&lt;="&amp;$M$3)=0,"",SUMIFS(BDCORRECTIVAINF[BALLESTA ENTERA T],BDCORRECTIVAINF[[Nº CAMIÓN]:[Nº CAMIÓN]],$C35,BDCORRECTIVAINF[[Fecha entrada]:[Fecha entrada]],"&gt;=" &amp;$M$2,BDCORRECTIVAINF[[Fecha Fin]:[Fecha Fin]],"&lt;="&amp;$M$3)&amp;" uds "&amp;BDCORRECTIVAINF[[#Headers],[BALLESTA ENTERA T]]&amp;", ")</f>
        <v/>
      </c>
      <c r="AX35" s="467" t="str">
        <f>+IF(SUMIFS(BDCORRECTIVAINF[HOJA MAESTRA T],BDCORRECTIVAINF[[Nº CAMIÓN]:[Nº CAMIÓN]],$C35,BDCORRECTIVAINF[[Fecha entrada]:[Fecha entrada]],"&gt;=" &amp;$M$2,BDCORRECTIVAINF[[Fecha Fin]:[Fecha Fin]],"&lt;="&amp;$M$3)=0,"",SUMIFS(BDCORRECTIVAINF[HOJA MAESTRA T],BDCORRECTIVAINF[[Nº CAMIÓN]:[Nº CAMIÓN]],$C35,BDCORRECTIVAINF[[Fecha entrada]:[Fecha entrada]],"&gt;=" &amp;$M$2,BDCORRECTIVAINF[[Fecha Fin]:[Fecha Fin]],"&lt;="&amp;$M$3)&amp;" uds "&amp;BDCORRECTIVAINF[[#Headers],[HOJA MAESTRA T]]&amp;", ")</f>
        <v/>
      </c>
      <c r="AY35" s="467" t="str">
        <f>+IF(SUMIFS(BDCORRECTIVAINF[1ª HOJA T],BDCORRECTIVAINF[[Nº CAMIÓN]:[Nº CAMIÓN]],$C35,BDCORRECTIVAINF[[Fecha entrada]:[Fecha entrada]],"&gt;=" &amp;$M$2,BDCORRECTIVAINF[[Fecha Fin]:[Fecha Fin]],"&lt;="&amp;$M$3)=0,"",SUMIFS(BDCORRECTIVAINF[1ª HOJA T],BDCORRECTIVAINF[[Nº CAMIÓN]:[Nº CAMIÓN]],$C35,BDCORRECTIVAINF[[Fecha entrada]:[Fecha entrada]],"&gt;=" &amp;$M$2,BDCORRECTIVAINF[[Fecha Fin]:[Fecha Fin]],"&lt;="&amp;$M$3)&amp;" uds "&amp;BDCORRECTIVAINF[[#Headers],[1ª HOJA T]]&amp;", ")</f>
        <v/>
      </c>
      <c r="AZ35" s="467" t="str">
        <f>+IF(SUMIFS(BDCORRECTIVAINF[2ª HOJAS T],BDCORRECTIVAINF[[Nº CAMIÓN]:[Nº CAMIÓN]],$C35,BDCORRECTIVAINF[[Fecha entrada]:[Fecha entrada]],"&gt;=" &amp;$M$2,BDCORRECTIVAINF[[Fecha Fin]:[Fecha Fin]],"&lt;="&amp;$M$3)=0,"",SUMIFS(BDCORRECTIVAINF[2ª HOJAS T],BDCORRECTIVAINF[[Nº CAMIÓN]:[Nº CAMIÓN]],$C35,BDCORRECTIVAINF[[Fecha entrada]:[Fecha entrada]],"&gt;=" &amp;$M$2,BDCORRECTIVAINF[[Fecha Fin]:[Fecha Fin]],"&lt;="&amp;$M$3)&amp;" uds "&amp;BDCORRECTIVAINF[[#Headers],[2ª HOJAS T]]&amp;", ")</f>
        <v/>
      </c>
      <c r="BA35" s="467" t="str">
        <f>+IF(SUMIFS(BDCORRECTIVAINF[3ª HOJAS T],BDCORRECTIVAINF[[Nº CAMIÓN]:[Nº CAMIÓN]],$C35,BDCORRECTIVAINF[[Fecha entrada]:[Fecha entrada]],"&gt;=" &amp;$M$2,BDCORRECTIVAINF[[Fecha Fin]:[Fecha Fin]],"&lt;="&amp;$M$3)=0,"",SUMIFS(BDCORRECTIVAINF[3ª HOJAS T],BDCORRECTIVAINF[[Nº CAMIÓN]:[Nº CAMIÓN]],$C35,BDCORRECTIVAINF[[Fecha entrada]:[Fecha entrada]],"&gt;=" &amp;$M$2,BDCORRECTIVAINF[[Fecha Fin]:[Fecha Fin]],"&lt;="&amp;$M$3)&amp;" uds "&amp;BDCORRECTIVAINF[[#Headers],[3ª HOJAS T]]&amp;", ")</f>
        <v/>
      </c>
      <c r="BB35" s="467" t="str">
        <f>+IF(SUMIFS(BDCORRECTIVAINF[4ª HOJAS T],BDCORRECTIVAINF[[Nº CAMIÓN]:[Nº CAMIÓN]],$C35,BDCORRECTIVAINF[[Fecha entrada]:[Fecha entrada]],"&gt;=" &amp;$M$2,BDCORRECTIVAINF[[Fecha Fin]:[Fecha Fin]],"&lt;="&amp;$M$3)=0,"",SUMIFS(BDCORRECTIVAINF[4ª HOJAS T],BDCORRECTIVAINF[[Nº CAMIÓN]:[Nº CAMIÓN]],$C35,BDCORRECTIVAINF[[Fecha entrada]:[Fecha entrada]],"&gt;=" &amp;$M$2,BDCORRECTIVAINF[[Fecha Fin]:[Fecha Fin]],"&lt;="&amp;$M$3)&amp;" uds "&amp;BDCORRECTIVAINF[[#Headers],[4ª HOJAS T]]&amp;", ")</f>
        <v/>
      </c>
      <c r="BC35" s="467" t="str">
        <f>+IF(SUMIFS(BDCORRECTIVAINF[5ª HOJAS T],BDCORRECTIVAINF[[Nº CAMIÓN]:[Nº CAMIÓN]],$C35,BDCORRECTIVAINF[[Fecha entrada]:[Fecha entrada]],"&gt;=" &amp;$M$2,BDCORRECTIVAINF[[Fecha Fin]:[Fecha Fin]],"&lt;="&amp;$M$3)=0,"",SUMIFS(BDCORRECTIVAINF[5ª HOJAS T],BDCORRECTIVAINF[[Nº CAMIÓN]:[Nº CAMIÓN]],$C35,BDCORRECTIVAINF[[Fecha entrada]:[Fecha entrada]],"&gt;=" &amp;$M$2,BDCORRECTIVAINF[[Fecha Fin]:[Fecha Fin]],"&lt;="&amp;$M$3)&amp;" uds "&amp;BDCORRECTIVAINF[[#Headers],[5ª HOJAS T]]&amp;", ")</f>
        <v/>
      </c>
      <c r="BD35" s="467" t="str">
        <f>+IF(SUMIFS(BDCORRECTIVAINF[BRIDA T],BDCORRECTIVAINF[[Nº CAMIÓN]:[Nº CAMIÓN]],$C35,BDCORRECTIVAINF[[Fecha entrada]:[Fecha entrada]],"&gt;=" &amp;$M$2,BDCORRECTIVAINF[[Fecha Fin]:[Fecha Fin]],"&lt;="&amp;$M$3)=0,"",SUMIFS(BDCORRECTIVAINF[BRIDA T],BDCORRECTIVAINF[[Nº CAMIÓN]:[Nº CAMIÓN]],$C35,BDCORRECTIVAINF[[Fecha entrada]:[Fecha entrada]],"&gt;=" &amp;$M$2,BDCORRECTIVAINF[[Fecha Fin]:[Fecha Fin]],"&lt;="&amp;$M$3)&amp;" uds "&amp;BDCORRECTIVAINF[[#Headers],[BRIDA T]]&amp;", ")</f>
        <v/>
      </c>
      <c r="BE35" s="467" t="str">
        <f>+IF(SUMIFS(BDCORRECTIVAINF[BULÓN T],BDCORRECTIVAINF[[Nº CAMIÓN]:[Nº CAMIÓN]],$C35,BDCORRECTIVAINF[[Fecha entrada]:[Fecha entrada]],"&gt;=" &amp;$M$2,BDCORRECTIVAINF[[Fecha Fin]:[Fecha Fin]],"&lt;="&amp;$M$3)=0,"",SUMIFS(BDCORRECTIVAINF[BULÓN T],BDCORRECTIVAINF[[Nº CAMIÓN]:[Nº CAMIÓN]],$C35,BDCORRECTIVAINF[[Fecha entrada]:[Fecha entrada]],"&gt;=" &amp;$M$2,BDCORRECTIVAINF[[Fecha Fin]:[Fecha Fin]],"&lt;="&amp;$M$3)&amp;" uds "&amp;BDCORRECTIVAINF[[#Headers],[BULÓN T]]&amp;", ")</f>
        <v/>
      </c>
      <c r="BF35" s="467" t="str">
        <f>+IF(SUMIFS(BDCORRECTIVAINF[GEMELA T],BDCORRECTIVAINF[[Nº CAMIÓN]:[Nº CAMIÓN]],$C35,BDCORRECTIVAINF[[Fecha entrada]:[Fecha entrada]],"&gt;=" &amp;$M$2,BDCORRECTIVAINF[[Fecha Fin]:[Fecha Fin]],"&lt;="&amp;$M$3)=0,"",SUMIFS(BDCORRECTIVAINF[GEMELA T],BDCORRECTIVAINF[[Nº CAMIÓN]:[Nº CAMIÓN]],$C35,BDCORRECTIVAINF[[Fecha entrada]:[Fecha entrada]],"&gt;=" &amp;$M$2,BDCORRECTIVAINF[[Fecha Fin]:[Fecha Fin]],"&lt;="&amp;$M$3)&amp;" uds "&amp;BDCORRECTIVAINF[[#Headers],[GEMELA T]]&amp;", ")</f>
        <v/>
      </c>
      <c r="BG35" s="467" t="str">
        <f>+IF(SUMIFS(BDCORRECTIVAINF[CÁMARA 12R20],BDCORRECTIVAINF[[Nº CAMIÓN]:[Nº CAMIÓN]],$C35,BDCORRECTIVAINF[[Fecha entrada]:[Fecha entrada]],"&gt;=" &amp;$M$2,BDCORRECTIVAINF[[Fecha Fin]:[Fecha Fin]],"&lt;="&amp;$M$3)=0,"",SUMIFS(BDCORRECTIVAINF[CÁMARA 12R20],BDCORRECTIVAINF[[Nº CAMIÓN]:[Nº CAMIÓN]],$C35,BDCORRECTIVAINF[[Fecha entrada]:[Fecha entrada]],"&gt;=" &amp;$M$2,BDCORRECTIVAINF[[Fecha Fin]:[Fecha Fin]],"&lt;="&amp;$M$3)&amp;" uds "&amp;BDCORRECTIVAINF[[#Headers],[CÁMARA 12R20]]&amp;", ")</f>
        <v/>
      </c>
      <c r="BH35" s="467" t="str">
        <f>+IF(SUMIFS(BDCORRECTIVAINF[CÁMARA 12R24],BDCORRECTIVAINF[[Nº CAMIÓN]:[Nº CAMIÓN]],$C35,BDCORRECTIVAINF[[Fecha entrada]:[Fecha entrada]],"&gt;=" &amp;$M$2,BDCORRECTIVAINF[[Fecha Fin]:[Fecha Fin]],"&lt;="&amp;$M$3)=0,"",SUMIFS(BDCORRECTIVAINF[CÁMARA 12R24],BDCORRECTIVAINF[[Nº CAMIÓN]:[Nº CAMIÓN]],$C35,BDCORRECTIVAINF[[Fecha entrada]:[Fecha entrada]],"&gt;=" &amp;$M$2,BDCORRECTIVAINF[[Fecha Fin]:[Fecha Fin]],"&lt;="&amp;$M$3)&amp;" uds "&amp;BDCORRECTIVAINF[[#Headers],[CÁMARA 12R24]]&amp;", ")</f>
        <v/>
      </c>
      <c r="BI35" s="467" t="str">
        <f>+IF(SUMIFS(BDCORRECTIVAINF[NEUMÁTICO 12R20],BDCORRECTIVAINF[[Nº CAMIÓN]:[Nº CAMIÓN]],$C35,BDCORRECTIVAINF[[Fecha entrada]:[Fecha entrada]],"&gt;=" &amp;$M$2,BDCORRECTIVAINF[[Fecha Fin]:[Fecha Fin]],"&lt;="&amp;$M$3)=0,"",SUMIFS(BDCORRECTIVAINF[NEUMÁTICO 12R20],BDCORRECTIVAINF[[Nº CAMIÓN]:[Nº CAMIÓN]],$C35,BDCORRECTIVAINF[[Fecha entrada]:[Fecha entrada]],"&gt;=" &amp;$M$2,BDCORRECTIVAINF[[Fecha Fin]:[Fecha Fin]],"&lt;="&amp;$M$3)&amp;" uds "&amp;BDCORRECTIVAINF[[#Headers],[NEUMÁTICO 12R20]]&amp;", ")</f>
        <v/>
      </c>
      <c r="BJ35" s="467" t="str">
        <f>+IF(SUMIFS(BDCORRECTIVAINF[NEUMÁTICO 13/80 R22,5],BDCORRECTIVAINF[[Nº CAMIÓN]:[Nº CAMIÓN]],$C35,BDCORRECTIVAINF[[Fecha entrada]:[Fecha entrada]],"&gt;=" &amp;$M$2,BDCORRECTIVAINF[[Fecha Fin]:[Fecha Fin]],"&lt;="&amp;$M$3)=0,"",SUMIFS(BDCORRECTIVAINF[NEUMÁTICO 13/80 R22,5],BDCORRECTIVAINF[[Nº CAMIÓN]:[Nº CAMIÓN]],$C35,BDCORRECTIVAINF[[Fecha entrada]:[Fecha entrada]],"&gt;=" &amp;$M$2,BDCORRECTIVAINF[[Fecha Fin]:[Fecha Fin]],"&lt;="&amp;$M$3)&amp;" uds "&amp;BDCORRECTIVAINF[[#Headers],[NEUMÁTICO 13/80 R22,5]]&amp;", ")</f>
        <v/>
      </c>
      <c r="BK35" s="467" t="str">
        <f>+IF(SUMIFS(BDCORRECTIVAINF[[NEUMÁTICO 12R24 ]],BDCORRECTIVAINF[[Nº CAMIÓN]:[Nº CAMIÓN]],$C35,BDCORRECTIVAINF[[Fecha entrada]:[Fecha entrada]],"&gt;=" &amp;$M$2,BDCORRECTIVAINF[[Fecha Fin]:[Fecha Fin]],"&lt;="&amp;$M$3)=0,"",SUMIFS(BDCORRECTIVAINF[[NEUMÁTICO 12R24 ]],BDCORRECTIVAINF[[Nº CAMIÓN]:[Nº CAMIÓN]],$C35,BDCORRECTIVAINF[[Fecha entrada]:[Fecha entrada]],"&gt;=" &amp;$M$2,BDCORRECTIVAINF[[Fecha Fin]:[Fecha Fin]],"&lt;="&amp;$M$3)&amp;" uds "&amp;BDCORRECTIVAINF[[#Headers],[NEUMÁTICO 12R24 ]]&amp;", ")</f>
        <v/>
      </c>
      <c r="BL35" s="467" t="str">
        <f>+IF(SUMIFS(BDCORRECTIVAINF[NEUMÁTICO 295/80 R22,5],BDCORRECTIVAINF[[Nº CAMIÓN]:[Nº CAMIÓN]],$C35,BDCORRECTIVAINF[[Fecha entrada]:[Fecha entrada]],"&gt;=" &amp;$M$2,BDCORRECTIVAINF[[Fecha Fin]:[Fecha Fin]],"&lt;="&amp;$M$3)=0,"",SUMIFS(BDCORRECTIVAINF[NEUMÁTICO 295/80 R22,5],BDCORRECTIVAINF[[Nº CAMIÓN]:[Nº CAMIÓN]],$C35,BDCORRECTIVAINF[[Fecha entrada]:[Fecha entrada]],"&gt;=" &amp;$M$2,BDCORRECTIVAINF[[Fecha Fin]:[Fecha Fin]],"&lt;="&amp;$M$3)&amp;" uds "&amp;BDCORRECTIVAINF[[#Headers],[NEUMÁTICO 295/80 R22,5]]&amp;", ")</f>
        <v/>
      </c>
      <c r="BM35" s="467" t="str">
        <f>+IF(SUMIFS(BDCORRECTIVAINF[NEUMÁTICO 315/80R22.5],BDCORRECTIVAINF[[Nº CAMIÓN]:[Nº CAMIÓN]],$C35,BDCORRECTIVAINF[[Fecha entrada]:[Fecha entrada]],"&gt;=" &amp;$M$2,BDCORRECTIVAINF[[Fecha Fin]:[Fecha Fin]],"&lt;="&amp;$M$3)=0,"",SUMIFS(BDCORRECTIVAINF[NEUMÁTICO 315/80R22.5],BDCORRECTIVAINF[[Nº CAMIÓN]:[Nº CAMIÓN]],$C35,BDCORRECTIVAINF[[Fecha entrada]:[Fecha entrada]],"&gt;=" &amp;$M$2,BDCORRECTIVAINF[[Fecha Fin]:[Fecha Fin]],"&lt;="&amp;$M$3)&amp;" uds "&amp;BDCORRECTIVAINF[[#Headers],[NEUMÁTICO 315/80R22.5]]&amp;", ")</f>
        <v/>
      </c>
      <c r="BN35" s="467" t="str">
        <f>+IF(SUMIFS(BDCORRECTIVAINF[NEUMÁTICO 7.5R16 CON CAMARA  ],BDCORRECTIVAINF[[Nº CAMIÓN]:[Nº CAMIÓN]],$C35,BDCORRECTIVAINF[[Fecha entrada]:[Fecha entrada]],"&gt;=" &amp;$M$2,BDCORRECTIVAINF[[Fecha Fin]:[Fecha Fin]],"&lt;="&amp;$M$3)=0,"",SUMIFS(BDCORRECTIVAINF[NEUMÁTICO 7.5R16 CON CAMARA  ],BDCORRECTIVAINF[[Nº CAMIÓN]:[Nº CAMIÓN]],$C35,BDCORRECTIVAINF[[Fecha entrada]:[Fecha entrada]],"&gt;=" &amp;$M$2,BDCORRECTIVAINF[[Fecha Fin]:[Fecha Fin]],"&lt;="&amp;$M$3)&amp;" uds "&amp;BDCORRECTIVAINF[[#Headers],[NEUMÁTICO 7.5R16 CON CAMARA  ]]&amp;", ")</f>
        <v/>
      </c>
      <c r="BO35" s="467" t="str">
        <f>+IF(SUMIFS(BDCORRECTIVAINF[Parche],BDCORRECTIVAINF[[Nº CAMIÓN]:[Nº CAMIÓN]],$C35,BDCORRECTIVAINF[[Fecha entrada]:[Fecha entrada]],"&gt;=" &amp;$M$2,BDCORRECTIVAINF[[Fecha Fin]:[Fecha Fin]],"&lt;="&amp;$M$3)=0,"",SUMIFS(BDCORRECTIVAINF[Parche],BDCORRECTIVAINF[[Nº CAMIÓN]:[Nº CAMIÓN]],$C35,BDCORRECTIVAINF[[Fecha entrada]:[Fecha entrada]],"&gt;=" &amp;$M$2,BDCORRECTIVAINF[[Fecha Fin]:[Fecha Fin]],"&lt;="&amp;$M$3)&amp;" uds "&amp;BDCORRECTIVAINF[[#Headers],[Parche]]&amp;", ")</f>
        <v/>
      </c>
      <c r="BP35" s="467" t="str">
        <f>+IF(SUMIFS(BDCORRECTIVAINF[Pasta],BDCORRECTIVAINF[[Nº CAMIÓN]:[Nº CAMIÓN]],$C35,BDCORRECTIVAINF[[Fecha entrada]:[Fecha entrada]],"&gt;=" &amp;$M$2,BDCORRECTIVAINF[[Fecha Fin]:[Fecha Fin]],"&lt;="&amp;$M$3)=0,"",SUMIFS(BDCORRECTIVAINF[Pasta],BDCORRECTIVAINF[[Nº CAMIÓN]:[Nº CAMIÓN]],$C35,BDCORRECTIVAINF[[Fecha entrada]:[Fecha entrada]],"&gt;=" &amp;$M$2,BDCORRECTIVAINF[[Fecha Fin]:[Fecha Fin]],"&lt;="&amp;$M$3)&amp;" uds "&amp;BDCORRECTIVAINF[[#Headers],[Pasta]]&amp;", ")</f>
        <v/>
      </c>
      <c r="BQ35" s="467" t="str">
        <f>+IF(SUMIFS(BDCORRECTIVAINF[BATERIA 12V 100AH],BDCORRECTIVAINF[[Nº CAMIÓN]:[Nº CAMIÓN]],$C35,BDCORRECTIVAINF[[Fecha entrada]:[Fecha entrada]],"&gt;=" &amp;$M$2,BDCORRECTIVAINF[[Fecha Fin]:[Fecha Fin]],"&lt;="&amp;$M$3)=0,"",SUMIFS(BDCORRECTIVAINF[BATERIA 12V 100AH],BDCORRECTIVAINF[[Nº CAMIÓN]:[Nº CAMIÓN]],$C35,BDCORRECTIVAINF[[Fecha entrada]:[Fecha entrada]],"&gt;=" &amp;$M$2,BDCORRECTIVAINF[[Fecha Fin]:[Fecha Fin]],"&lt;="&amp;$M$3)&amp;" uds "&amp;BDCORRECTIVAINF[[#Headers],[BATERIA 12V 100AH]]&amp;", ")</f>
        <v/>
      </c>
      <c r="BR35" s="467" t="str">
        <f>+IF(SUMIFS(BDCORRECTIVAINF[BATERIA 12V 120AH],BDCORRECTIVAINF[[Nº CAMIÓN]:[Nº CAMIÓN]],$C35,BDCORRECTIVAINF[[Fecha entrada]:[Fecha entrada]],"&gt;=" &amp;$M$2,BDCORRECTIVAINF[[Fecha Fin]:[Fecha Fin]],"&lt;="&amp;$M$3)=0,"",SUMIFS(BDCORRECTIVAINF[BATERIA 12V 120AH],BDCORRECTIVAINF[[Nº CAMIÓN]:[Nº CAMIÓN]],$C35,BDCORRECTIVAINF[[Fecha entrada]:[Fecha entrada]],"&gt;=" &amp;$M$2,BDCORRECTIVAINF[[Fecha Fin]:[Fecha Fin]],"&lt;="&amp;$M$3)&amp;" uds "&amp;BDCORRECTIVAINF[[#Headers],[BATERIA 12V 120AH]]&amp;", ")</f>
        <v/>
      </c>
      <c r="BS35" s="467" t="str">
        <f>+IF(SUMIFS(BDCORRECTIVAINF[[BATERIA 12V 70AH ]],BDCORRECTIVAINF[[Nº CAMIÓN]:[Nº CAMIÓN]],$C35,BDCORRECTIVAINF[[Fecha entrada]:[Fecha entrada]],"&gt;=" &amp;$M$2,BDCORRECTIVAINF[[Fecha Fin]:[Fecha Fin]],"&lt;="&amp;$M$3)=0,"",SUMIFS(BDCORRECTIVAINF[[BATERIA 12V 70AH ]],BDCORRECTIVAINF[[Nº CAMIÓN]:[Nº CAMIÓN]],$C35,BDCORRECTIVAINF[[Fecha entrada]:[Fecha entrada]],"&gt;=" &amp;$M$2,BDCORRECTIVAINF[[Fecha Fin]:[Fecha Fin]],"&lt;="&amp;$M$3)&amp;" uds "&amp;BDCORRECTIVAINF[[#Headers],[BATERIA 12V 70AH ]]&amp;", ")</f>
        <v/>
      </c>
      <c r="BT35" s="467" t="str">
        <f>+IF(SUMIFS(BDCORRECTIVAINF[[BATERIA 12V 77AH ]],BDCORRECTIVAINF[[Nº CAMIÓN]:[Nº CAMIÓN]],$C35,BDCORRECTIVAINF[[Fecha entrada]:[Fecha entrada]],"&gt;=" &amp;$M$2,BDCORRECTIVAINF[[Fecha Fin]:[Fecha Fin]],"&lt;="&amp;$M$3)=0,"",SUMIFS(BDCORRECTIVAINF[[BATERIA 12V 77AH ]],BDCORRECTIVAINF[[Nº CAMIÓN]:[Nº CAMIÓN]],$C35,BDCORRECTIVAINF[[Fecha entrada]:[Fecha entrada]],"&gt;=" &amp;$M$2,BDCORRECTIVAINF[[Fecha Fin]:[Fecha Fin]],"&lt;="&amp;$M$3)&amp;" uds "&amp;BDCORRECTIVAINF[[#Headers],[BATERIA 12V 77AH ]]&amp;", ")</f>
        <v/>
      </c>
      <c r="BU35" s="467" t="str">
        <f>+IF(SUMIFS(BDCORRECTIVAINF[Manguera amarilla 60D],BDCORRECTIVAINF[[Nº CAMIÓN]:[Nº CAMIÓN]],$C35,BDCORRECTIVAINF[[Fecha entrada]:[Fecha entrada]],"&gt;=" &amp;$M$2,BDCORRECTIVAINF[[Fecha Fin]:[Fecha Fin]],"&lt;="&amp;$M$3)=0,"",SUMIFS(BDCORRECTIVAINF[Manguera amarilla 60D],BDCORRECTIVAINF[[Nº CAMIÓN]:[Nº CAMIÓN]],$C35,BDCORRECTIVAINF[[Fecha entrada]:[Fecha entrada]],"&gt;=" &amp;$M$2,BDCORRECTIVAINF[[Fecha Fin]:[Fecha Fin]],"&lt;="&amp;$M$3)&amp;" m "&amp;BDCORRECTIVAINF[[#Headers],[Manguera amarilla 60D]]&amp;", ")</f>
        <v/>
      </c>
      <c r="BV35" s="467" t="str">
        <f>+IF(SUMIFS(BDCORRECTIVAINF[Manguera amarilla 80D],BDCORRECTIVAINF[[Nº CAMIÓN]:[Nº CAMIÓN]],$C35,BDCORRECTIVAINF[[Fecha entrada]:[Fecha entrada]],"&gt;=" &amp;$M$2,BDCORRECTIVAINF[[Fecha Fin]:[Fecha Fin]],"&lt;="&amp;$M$3)=0,"",SUMIFS(BDCORRECTIVAINF[Manguera amarilla 80D],BDCORRECTIVAINF[[Nº CAMIÓN]:[Nº CAMIÓN]],$C35,BDCORRECTIVAINF[[Fecha entrada]:[Fecha entrada]],"&gt;=" &amp;$M$2,BDCORRECTIVAINF[[Fecha Fin]:[Fecha Fin]],"&lt;="&amp;$M$3)&amp;" m "&amp;BDCORRECTIVAINF[[#Headers],[Manguera amarilla 80D]]&amp;", ")</f>
        <v/>
      </c>
      <c r="BW35" s="467" t="str">
        <f>+IF(SUMIFS(BDCORRECTIVAINF[Manguera azul 60D],BDCORRECTIVAINF[[Nº CAMIÓN]:[Nº CAMIÓN]],$C35,BDCORRECTIVAINF[[Fecha entrada]:[Fecha entrada]],"&gt;=" &amp;$M$2,BDCORRECTIVAINF[[Fecha Fin]:[Fecha Fin]],"&lt;="&amp;$M$3)=0,"",SUMIFS(BDCORRECTIVAINF[Manguera azul 60D],BDCORRECTIVAINF[[Nº CAMIÓN]:[Nº CAMIÓN]],$C35,BDCORRECTIVAINF[[Fecha entrada]:[Fecha entrada]],"&gt;=" &amp;$M$2,BDCORRECTIVAINF[[Fecha Fin]:[Fecha Fin]],"&lt;="&amp;$M$3)&amp;" m "&amp;BDCORRECTIVAINF[[#Headers],[Manguera azul 60D]]&amp;", ")</f>
        <v/>
      </c>
      <c r="BX35" s="467" t="str">
        <f>+IF(SUMIFS(BDCORRECTIVAINF[Manguera azul 80D],BDCORRECTIVAINF[[Nº CAMIÓN]:[Nº CAMIÓN]],$C35,BDCORRECTIVAINF[[Fecha entrada]:[Fecha entrada]],"&gt;=" &amp;$M$2,BDCORRECTIVAINF[[Fecha Fin]:[Fecha Fin]],"&lt;="&amp;$M$3)=0,"",SUMIFS(BDCORRECTIVAINF[Manguera azul 80D],BDCORRECTIVAINF[[Nº CAMIÓN]:[Nº CAMIÓN]],$C35,BDCORRECTIVAINF[[Fecha entrada]:[Fecha entrada]],"&gt;=" &amp;$M$2,BDCORRECTIVAINF[[Fecha Fin]:[Fecha Fin]],"&lt;="&amp;$M$3)&amp;" m "&amp;BDCORRECTIVAINF[[#Headers],[Manguera azul 80D]]&amp;", ")</f>
        <v/>
      </c>
      <c r="BY35" s="467" t="str">
        <f>+IF(SUMIFS(BDCORRECTIVAINF[Bomba Embrague],BDCORRECTIVAINF[[Nº CAMIÓN]:[Nº CAMIÓN]],$C35,BDCORRECTIVAINF[[Fecha entrada]:[Fecha entrada]],"&gt;=" &amp;$M$2,BDCORRECTIVAINF[[Fecha Fin]:[Fecha Fin]],"&lt;="&amp;$M$3)=0,"",SUMIFS(BDCORRECTIVAINF[Bomba Embrague],BDCORRECTIVAINF[[Nº CAMIÓN]:[Nº CAMIÓN]],$C35,BDCORRECTIVAINF[[Fecha entrada]:[Fecha entrada]],"&gt;=" &amp;$M$2,BDCORRECTIVAINF[[Fecha Fin]:[Fecha Fin]],"&lt;="&amp;$M$3)&amp;" uds "&amp;BDCORRECTIVAINF[[#Headers],[Bomba Embrague]]&amp;", ")</f>
        <v/>
      </c>
      <c r="BZ35" s="467" t="str">
        <f>+IF(SUMIFS(BDCORRECTIVAINF[Compresor],BDCORRECTIVAINF[[Nº CAMIÓN]:[Nº CAMIÓN]],$C35,BDCORRECTIVAINF[[Fecha entrada]:[Fecha entrada]],"&gt;=" &amp;$M$2,BDCORRECTIVAINF[[Fecha Fin]:[Fecha Fin]],"&lt;="&amp;$M$3)=0,"",SUMIFS(BDCORRECTIVAINF[Compresor],BDCORRECTIVAINF[[Nº CAMIÓN]:[Nº CAMIÓN]],$C35,BDCORRECTIVAINF[[Fecha entrada]:[Fecha entrada]],"&gt;=" &amp;$M$2,BDCORRECTIVAINF[[Fecha Fin]:[Fecha Fin]],"&lt;="&amp;$M$3)&amp;" uds "&amp;BDCORRECTIVAINF[[#Headers],[Compresor]]&amp;", ")</f>
        <v/>
      </c>
      <c r="CA35" s="467" t="str">
        <f>+IF(SUMIFS(BDCORRECTIVAINF[Disco Embrague],BDCORRECTIVAINF[[Nº CAMIÓN]:[Nº CAMIÓN]],$C35,BDCORRECTIVAINF[[Fecha entrada]:[Fecha entrada]],"&gt;=" &amp;$M$2,BDCORRECTIVAINF[[Fecha Fin]:[Fecha Fin]],"&lt;="&amp;$M$3)=0,"",SUMIFS(BDCORRECTIVAINF[Disco Embrague],BDCORRECTIVAINF[[Nº CAMIÓN]:[Nº CAMIÓN]],$C35,BDCORRECTIVAINF[[Fecha entrada]:[Fecha entrada]],"&gt;=" &amp;$M$2,BDCORRECTIVAINF[[Fecha Fin]:[Fecha Fin]],"&lt;="&amp;$M$3)&amp;" uds "&amp;BDCORRECTIVAINF[[#Headers],[Disco Embrague]]&amp;", ")</f>
        <v/>
      </c>
      <c r="CB35" s="467" t="str">
        <f>+IF(SUMIFS(BDCORRECTIVAINF[Empalme],BDCORRECTIVAINF[[Nº CAMIÓN]:[Nº CAMIÓN]],$C35,BDCORRECTIVAINF[[Fecha entrada]:[Fecha entrada]],"&gt;=" &amp;$M$2,BDCORRECTIVAINF[[Fecha Fin]:[Fecha Fin]],"&lt;="&amp;$M$3)=0,"",SUMIFS(BDCORRECTIVAINF[Empalme],BDCORRECTIVAINF[[Nº CAMIÓN]:[Nº CAMIÓN]],$C35,BDCORRECTIVAINF[[Fecha entrada]:[Fecha entrada]],"&gt;=" &amp;$M$2,BDCORRECTIVAINF[[Fecha Fin]:[Fecha Fin]],"&lt;="&amp;$M$3)&amp;" uds "&amp;BDCORRECTIVAINF[[#Headers],[Empalme]]&amp;", ")</f>
        <v/>
      </c>
      <c r="CC35" s="467" t="str">
        <f>+IF(SUMIFS(BDCORRECTIVAINF[Filtro Secador],BDCORRECTIVAINF[[Nº CAMIÓN]:[Nº CAMIÓN]],$C35,BDCORRECTIVAINF[[Fecha entrada]:[Fecha entrada]],"&gt;=" &amp;$M$2,BDCORRECTIVAINF[[Fecha Fin]:[Fecha Fin]],"&lt;="&amp;$M$3)=0,"",SUMIFS(BDCORRECTIVAINF[Filtro Secador],BDCORRECTIVAINF[[Nº CAMIÓN]:[Nº CAMIÓN]],$C35,BDCORRECTIVAINF[[Fecha entrada]:[Fecha entrada]],"&gt;=" &amp;$M$2,BDCORRECTIVAINF[[Fecha Fin]:[Fecha Fin]],"&lt;="&amp;$M$3)&amp;" uds "&amp;BDCORRECTIVAINF[[#Headers],[Filtro Secador]]&amp;", ")</f>
        <v/>
      </c>
      <c r="CD35" s="467" t="str">
        <f>+IF(SUMIFS(BDCORRECTIVAINF[Pulmon Freno],BDCORRECTIVAINF[[Nº CAMIÓN]:[Nº CAMIÓN]],$C35,BDCORRECTIVAINF[[Fecha entrada]:[Fecha entrada]],"&gt;=" &amp;$M$2,BDCORRECTIVAINF[[Fecha Fin]:[Fecha Fin]],"&lt;="&amp;$M$3)=0,"",SUMIFS(BDCORRECTIVAINF[Pulmon Freno],BDCORRECTIVAINF[[Nº CAMIÓN]:[Nº CAMIÓN]],$C35,BDCORRECTIVAINF[[Fecha entrada]:[Fecha entrada]],"&gt;=" &amp;$M$2,BDCORRECTIVAINF[[Fecha Fin]:[Fecha Fin]],"&lt;="&amp;$M$3)&amp;" uds "&amp;BDCORRECTIVAINF[[#Headers],[Pulmon Freno]]&amp;", ")</f>
        <v/>
      </c>
      <c r="CE35" s="467" t="str">
        <f>+IF(SUMIFS(BDCORRECTIVAINF[Servoembrague],BDCORRECTIVAINF[[Nº CAMIÓN]:[Nº CAMIÓN]],$C35,BDCORRECTIVAINF[[Fecha entrada]:[Fecha entrada]],"&gt;=" &amp;$M$2,BDCORRECTIVAINF[[Fecha Fin]:[Fecha Fin]],"&lt;="&amp;$M$3)=0,"",SUMIFS(BDCORRECTIVAINF[Servoembrague],BDCORRECTIVAINF[[Nº CAMIÓN]:[Nº CAMIÓN]],$C35,BDCORRECTIVAINF[[Fecha entrada]:[Fecha entrada]],"&gt;=" &amp;$M$2,BDCORRECTIVAINF[[Fecha Fin]:[Fecha Fin]],"&lt;="&amp;$M$3)&amp;" uds "&amp;BDCORRECTIVAINF[[#Headers],[Servoembrague]]&amp;", ")</f>
        <v/>
      </c>
      <c r="CF35" s="467" t="str">
        <f>+IF(SUMIFS(BDCORRECTIVAINF[Tubo Hidraulico],BDCORRECTIVAINF[[Nº CAMIÓN]:[Nº CAMIÓN]],$C35,BDCORRECTIVAINF[[Fecha entrada]:[Fecha entrada]],"&gt;=" &amp;$M$2,BDCORRECTIVAINF[[Fecha Fin]:[Fecha Fin]],"&lt;="&amp;$M$3)=0,"",SUMIFS(BDCORRECTIVAINF[Tubo Hidraulico],BDCORRECTIVAINF[[Nº CAMIÓN]:[Nº CAMIÓN]],$C35,BDCORRECTIVAINF[[Fecha entrada]:[Fecha entrada]],"&gt;=" &amp;$M$2,BDCORRECTIVAINF[[Fecha Fin]:[Fecha Fin]],"&lt;="&amp;$M$3)&amp;" uds "&amp;BDCORRECTIVAINF[[#Headers],[Tubo Hidraulico]]&amp;", ")</f>
        <v/>
      </c>
      <c r="CG35" s="467" t="str">
        <f>+IF(SUMIFS(BDCORRECTIVAINF[Valvula 4 vias],BDCORRECTIVAINF[[Nº CAMIÓN]:[Nº CAMIÓN]],$C35,BDCORRECTIVAINF[[Fecha entrada]:[Fecha entrada]],"&gt;=" &amp;$M$2,BDCORRECTIVAINF[[Fecha Fin]:[Fecha Fin]],"&lt;="&amp;$M$3)=0,"",SUMIFS(BDCORRECTIVAINF[Valvula 4 vias],BDCORRECTIVAINF[[Nº CAMIÓN]:[Nº CAMIÓN]],$C35,BDCORRECTIVAINF[[Fecha entrada]:[Fecha entrada]],"&gt;=" &amp;$M$2,BDCORRECTIVAINF[[Fecha Fin]:[Fecha Fin]],"&lt;="&amp;$M$3)&amp;" uds "&amp;BDCORRECTIVAINF[[#Headers],[Valvula 4 vias]]&amp;", ")</f>
        <v/>
      </c>
      <c r="CH35" s="467" t="str">
        <f>+IF(SUMIFS(BDCORRECTIVAINF[Valvula Freno],BDCORRECTIVAINF[[Nº CAMIÓN]:[Nº CAMIÓN]],$C35,BDCORRECTIVAINF[[Fecha entrada]:[Fecha entrada]],"&gt;=" &amp;$M$2,BDCORRECTIVAINF[[Fecha Fin]:[Fecha Fin]],"&lt;="&amp;$M$3)=0,"",SUMIFS(BDCORRECTIVAINF[Valvula Freno],BDCORRECTIVAINF[[Nº CAMIÓN]:[Nº CAMIÓN]],$C35,BDCORRECTIVAINF[[Fecha entrada]:[Fecha entrada]],"&gt;=" &amp;$M$2,BDCORRECTIVAINF[[Fecha Fin]:[Fecha Fin]],"&lt;="&amp;$M$3)&amp;" uds "&amp;BDCORRECTIVAINF[[#Headers],[Valvula Freno]]&amp;", ")</f>
        <v/>
      </c>
      <c r="CI35" s="467" t="str">
        <f>+IF(SUMIFS(BDCORRECTIVAINF[Valvula Secadora],BDCORRECTIVAINF[[Nº CAMIÓN]:[Nº CAMIÓN]],$C35,BDCORRECTIVAINF[[Fecha entrada]:[Fecha entrada]],"&gt;=" &amp;$M$2,BDCORRECTIVAINF[[Fecha Fin]:[Fecha Fin]],"&lt;="&amp;$M$3)=0,"",SUMIFS(BDCORRECTIVAINF[Valvula Secadora],BDCORRECTIVAINF[[Nº CAMIÓN]:[Nº CAMIÓN]],$C35,BDCORRECTIVAINF[[Fecha entrada]:[Fecha entrada]],"&gt;=" &amp;$M$2,BDCORRECTIVAINF[[Fecha Fin]:[Fecha Fin]],"&lt;="&amp;$M$3)&amp;" uds "&amp;BDCORRECTIVAINF[[#Headers],[Valvula Secadora]]&amp;", ")</f>
        <v/>
      </c>
      <c r="CJ35" s="467" t="str">
        <f>+IF(SUMIFS(BDCORRECTIVAINF[Correas],BDCORRECTIVAINF[[Nº CAMIÓN]:[Nº CAMIÓN]],$C35,BDCORRECTIVAINF[[Fecha entrada]:[Fecha entrada]],"&gt;=" &amp;$M$2,BDCORRECTIVAINF[[Fecha Fin]:[Fecha Fin]],"&lt;="&amp;$M$3)=0,"",SUMIFS(BDCORRECTIVAINF[Correas],BDCORRECTIVAINF[[Nº CAMIÓN]:[Nº CAMIÓN]],$C35,BDCORRECTIVAINF[[Fecha entrada]:[Fecha entrada]],"&gt;=" &amp;$M$2,BDCORRECTIVAINF[[Fecha Fin]:[Fecha Fin]],"&lt;="&amp;$M$3)&amp;" uds "&amp;BDCORRECTIVAINF[[#Headers],[Correas]]&amp;", ")</f>
        <v/>
      </c>
    </row>
    <row r="36" spans="1:88" ht="18.75" x14ac:dyDescent="0.2">
      <c r="A36" s="544"/>
      <c r="B36" s="221" t="s">
        <v>867</v>
      </c>
      <c r="C36" s="46" t="s">
        <v>252</v>
      </c>
      <c r="D36" s="47">
        <v>771513</v>
      </c>
      <c r="E36" s="47">
        <f>+SUMIFS(BDCORRECTIVA[Chasis],BDCORRECTIVA[[Nº CAMIÓN]:[Nº CAMIÓN]],$C36,BDCORRECTIVA[[Fecha entrada]:[Fecha entrada]],"&gt;=" &amp;$M$2,BDCORRECTIVA[[Fecha Fin]:[Fecha Fin]],"&lt;="&amp;$M$3)</f>
        <v>0</v>
      </c>
      <c r="F36" s="47">
        <f>+SUMIFS(BDCORRECTIVA[Carrocería],BDCORRECTIVA[[Nº CAMIÓN]:[Nº CAMIÓN]],$C36,BDCORRECTIVA[[Fecha entrada]:[Fecha entrada]],"&gt;=" &amp;$M$2,BDCORRECTIVA[[Fecha Fin]:[Fecha Fin]],"&lt;="&amp;$M$3)</f>
        <v>0</v>
      </c>
      <c r="G36" s="47">
        <f>+SUMIFS(BDCORRECTIVA[Ruedas],BDCORRECTIVA[[Nº CAMIÓN]:[Nº CAMIÓN]],$C36,BDCORRECTIVA[[Fecha entrada]:[Fecha entrada]],"&gt;=" &amp;$M$2,BDCORRECTIVA[[Fecha Fin]:[Fecha Fin]],"&lt;="&amp;$M$3)</f>
        <v>0</v>
      </c>
      <c r="H36" s="47">
        <f>+SUMIFS(BDCORRECTIVA[Mecanica],BDCORRECTIVA[[Nº CAMIÓN]:[Nº CAMIÓN]],$C36,BDCORRECTIVA[[Fecha entrada]:[Fecha entrada]],"&gt;=" &amp;$M$2,BDCORRECTIVA[[Fecha Fin]:[Fecha Fin]],"&lt;="&amp;$M$3)</f>
        <v>0</v>
      </c>
      <c r="I36" s="47">
        <f>+SUMIFS(BDCORRECTIVA[Elec, vehiculos],BDCORRECTIVA[[Nº CAMIÓN]:[Nº CAMIÓN]],$C36,BDCORRECTIVA[[Fecha entrada]:[Fecha entrada]],"&gt;=" &amp;$M$2,BDCORRECTIVA[[Fecha Fin]:[Fecha Fin]],"&lt;="&amp;$M$3)</f>
        <v>0</v>
      </c>
      <c r="J36" s="47">
        <f t="shared" si="5"/>
        <v>0</v>
      </c>
      <c r="K36" s="47" t="str">
        <f>+IF(COUNTIFS(BDCORRECTIVA[Tall/Rep],AUSERD,BDCORRECTIVA[Nº CAMIÓN],$C36,BDCORRECTIVA[[Fecha entrada]:[Fecha entrada]],"&gt;=" &amp;$M$2,BDCORRECTIVA[[Fecha Fin]:[Fecha Fin]],"&lt;="&amp;$M$3)=0,"",COUNTIFS(BDCORRECTIVA[Tall/Rep],AUSERD,BDCORRECTIVA[Nº CAMIÓN],$C36,BDCORRECTIVA[[Fecha entrada]:[Fecha entrada]],"&gt;=" &amp;$M$2,BDCORRECTIVA[[Fecha Fin]:[Fecha Fin]],"&lt;="&amp;$M$3)&amp;" "&amp;AUSERD&amp;", ")&amp;IF(COUNTIFS(BDCORRECTIVA[Tall/Rep],AAIUN,BDCORRECTIVA[Nº CAMIÓN],$C36,BDCORRECTIVA[[Fecha entrada]:[Fecha entrada]],"&gt;=" &amp;$M$2,BDCORRECTIVA[[Fecha Fin]:[Fecha Fin]],"&lt;="&amp;$M$3)=0,"",COUNTIFS(BDCORRECTIVA[Tall/Rep],AAIUN,BDCORRECTIVA[Nº CAMIÓN],$C36,BDCORRECTIVA[[Fecha entrada]:[Fecha entrada]],"&gt;=" &amp;$M$2,BDCORRECTIVA[[Fecha Fin]:[Fecha Fin]],"&lt;="&amp;$M$3)&amp;" "&amp;AAIUN&amp;", ")&amp;IF(COUNTIFS(BDCORRECTIVA[Tall/Rep],BOUJDUR,BDCORRECTIVA[Nº CAMIÓN],$C36,BDCORRECTIVA[[Fecha entrada]:[Fecha entrada]],"&gt;=" &amp;$M$2,BDCORRECTIVA[[Fecha Fin]:[Fecha Fin]],"&lt;="&amp;$M$3)=0,"",COUNTIFS(BDCORRECTIVA[Tall/Rep],BOUJDUR,BDCORRECTIVA[Nº CAMIÓN],$C36,BDCORRECTIVA[[Fecha entrada]:[Fecha entrada]],"&gt;=" &amp;$M$2,BDCORRECTIVA[[Fecha Fin]:[Fecha Fin]],"&lt;="&amp;$M$3)&amp;" "&amp;BOUJDUR&amp;", ")&amp;IF(COUNTIFS(BDCORRECTIVA[Tall/Rep],ATC,BDCORRECTIVA[Nº CAMIÓN],$C36,BDCORRECTIVA[[Fecha entrada]:[Fecha entrada]],"&gt;=" &amp;$M$2,BDCORRECTIVA[[Fecha Fin]:[Fecha Fin]],"&lt;="&amp;$M$3)=0,"",COUNTIFS(BDCORRECTIVA[Tall/Rep],ATC,BDCORRECTIVA[Nº CAMIÓN],$C36,BDCORRECTIVA[[Fecha entrada]:[Fecha entrada]],"&gt;=" &amp;$M$2,BDCORRECTIVA[[Fecha Fin]:[Fecha Fin]],"&lt;="&amp;$M$3)&amp;" "&amp;ATC&amp;", ")&amp;IF(COUNTIFS(BDCORRECTIVA[Tall/Rep],SMARA,BDCORRECTIVA[Nº CAMIÓN],$C36,BDCORRECTIVA[[Fecha entrada]:[Fecha entrada]],"&gt;=" &amp;$M$2,BDCORRECTIVA[[Fecha Fin]:[Fecha Fin]],"&lt;="&amp;$M$3)=0,"",COUNTIFS(BDCORRECTIVA[Tall/Rep],SMARA,BDCORRECTIVA[Nº CAMIÓN],$C36,BDCORRECTIVA[[Fecha entrada]:[Fecha entrada]],"&gt;=" &amp;$M$2,BDCORRECTIVA[[Fecha Fin]:[Fecha Fin]],"&lt;="&amp;$M$3)&amp;" "&amp;SMARA&amp;", ")&amp;IF(COUNTIFS(BDCORRECTIVA[Tall/Rep],DAJLA,BDCORRECTIVA[Nº CAMIÓN],$C36,BDCORRECTIVA[[Fecha entrada]:[Fecha entrada]],"&gt;=" &amp;$M$2,BDCORRECTIVA[[Fecha Fin]:[Fecha Fin]],"&lt;="&amp;$M$3)=0,"",COUNTIFS(BDCORRECTIVA[Tall/Rep],DAJLA,BDCORRECTIVA[Nº CAMIÓN],$C36,BDCORRECTIVA[[Fecha entrada]:[Fecha entrada]],"&gt;=" &amp;$M$2,BDCORRECTIVA[[Fecha Fin]:[Fecha Fin]],"&lt;="&amp;$M$3)&amp;" "&amp;DAJLA&amp;", ")&amp;IF(COUNTIFS(BDCORRECTIVA[Tall/Rep],TRANSPORT,BDCORRECTIVA[Nº CAMIÓN],$C36,BDCORRECTIVA[[Fecha entrada]:[Fecha entrada]],"&gt;=" &amp;$M$2,BDCORRECTIVA[[Fecha Fin]:[Fecha Fin]],"&lt;="&amp;$M$3)=0,"",COUNTIFS(BDCORRECTIVA[Tall/Rep],TRANSPORT,BDCORRECTIVA[Nº CAMIÓN],$C36,BDCORRECTIVA[[Fecha entrada]:[Fecha entrada]],"&gt;=" &amp;$M$2,BDCORRECTIVA[[Fecha Fin]:[Fecha Fin]],"&lt;="&amp;$M$3)&amp;" "&amp;TRANSPORT&amp;", ")</f>
        <v/>
      </c>
      <c r="L36" s="516" t="str">
        <f t="shared" si="0"/>
        <v/>
      </c>
      <c r="M36" s="469" t="str">
        <f>+IF(SUMIFS(BDCORRECTIVAINF[Coste TOTAL],BDCORRECTIVAINF[[Nº CAMIÓN]:[Nº CAMIÓN]],$C36,BDCORRECTIVAINF[[Fecha entrada]:[Fecha entrada]],"&gt;=" &amp;$M$2,BDCORRECTIVAINF[[Fecha Fin]:[Fecha Fin]],"&lt;="&amp;$M$3)=0,"",SUMIFS(BDCORRECTIVAINF[Coste TOTAL],BDCORRECTIVAINF[[Nº CAMIÓN]:[Nº CAMIÓN]],$C36,BDCORRECTIVAINF[[Fecha entrada]:[Fecha entrada]],"&gt;=" &amp;$M$2,BDCORRECTIVAINF[[Fecha Fin]:[Fecha Fin]],"&lt;="&amp;$M$3))</f>
        <v/>
      </c>
      <c r="N36" s="210"/>
      <c r="AF36" s="467" t="str">
        <f>+IF(SUMIFS(BDCORRECTIVAINF[Amortiguador],BDCORRECTIVAINF[[Nº CAMIÓN]:[Nº CAMIÓN]],$C36,BDCORRECTIVAINF[[Fecha entrada]:[Fecha entrada]],"&gt;=" &amp;$M$2,BDCORRECTIVAINF[[Fecha Fin]:[Fecha Fin]],"&lt;="&amp;$M$3)=0,"",SUMIFS(BDCORRECTIVAINF[Amortiguador],BDCORRECTIVAINF[[Nº CAMIÓN]:[Nº CAMIÓN]],$C36,BDCORRECTIVAINF[[Fecha entrada]:[Fecha entrada]],"&gt;=" &amp;$M$2,BDCORRECTIVAINF[[Fecha Fin]:[Fecha Fin]],"&lt;="&amp;$M$3)&amp;" uds "&amp;BDCORRECTIVAINF[[#Headers],[Amortiguador]]&amp;", ")</f>
        <v/>
      </c>
      <c r="AG36" s="467" t="str">
        <f>+IF(SUMIFS(BDCORRECTIVAINF[Cables palanca],BDCORRECTIVAINF[[Nº CAMIÓN]:[Nº CAMIÓN]],$C36,BDCORRECTIVAINF[[Fecha entrada]:[Fecha entrada]],"&gt;=" &amp;$M$2,BDCORRECTIVAINF[[Fecha Fin]:[Fecha Fin]],"&lt;="&amp;$M$3)=0,"",SUMIFS(BDCORRECTIVAINF[Cables palanca],BDCORRECTIVAINF[[Nº CAMIÓN]:[Nº CAMIÓN]],$C36,BDCORRECTIVAINF[[Fecha entrada]:[Fecha entrada]],"&gt;=" &amp;$M$2,BDCORRECTIVAINF[[Fecha Fin]:[Fecha Fin]],"&lt;="&amp;$M$3)&amp;" uds "&amp;BDCORRECTIVAINF[[#Headers],[Cables palanca]]&amp;", ")</f>
        <v/>
      </c>
      <c r="AH36" s="467" t="str">
        <f>+IF(SUMIFS(BDCORRECTIVAINF[Casquillos],BDCORRECTIVAINF[[Nº CAMIÓN]:[Nº CAMIÓN]],$C36,BDCORRECTIVAINF[[Fecha entrada]:[Fecha entrada]],"&gt;=" &amp;$M$2,BDCORRECTIVAINF[[Fecha Fin]:[Fecha Fin]],"&lt;="&amp;$M$3)=0,"",SUMIFS(BDCORRECTIVAINF[Casquillos],BDCORRECTIVAINF[[Nº CAMIÓN]:[Nº CAMIÓN]],$C36,BDCORRECTIVAINF[[Fecha entrada]:[Fecha entrada]],"&gt;=" &amp;$M$2,BDCORRECTIVAINF[[Fecha Fin]:[Fecha Fin]],"&lt;="&amp;$M$3)&amp;" uds "&amp;BDCORRECTIVAINF[[#Headers],[Casquillos]]&amp;", ")</f>
        <v/>
      </c>
      <c r="AI36" s="467" t="str">
        <f>+IF(SUMIFS(BDCORRECTIVAINF[Esparragos],BDCORRECTIVAINF[[Nº CAMIÓN]:[Nº CAMIÓN]],$C36,BDCORRECTIVAINF[[Fecha entrada]:[Fecha entrada]],"&gt;=" &amp;$M$2,BDCORRECTIVAINF[[Fecha Fin]:[Fecha Fin]],"&lt;="&amp;$M$3)=0,"",SUMIFS(BDCORRECTIVAINF[Esparragos],BDCORRECTIVAINF[[Nº CAMIÓN]:[Nº CAMIÓN]],$C36,BDCORRECTIVAINF[[Fecha entrada]:[Fecha entrada]],"&gt;=" &amp;$M$2,BDCORRECTIVAINF[[Fecha Fin]:[Fecha Fin]],"&lt;="&amp;$M$3)&amp;" uds "&amp;BDCORRECTIVAINF[[#Headers],[Esparragos]]&amp;", ")</f>
        <v/>
      </c>
      <c r="AJ36" s="467" t="str">
        <f>+IF(SUMIFS(BDCORRECTIVAINF[Neceser palanca],BDCORRECTIVAINF[[Nº CAMIÓN]:[Nº CAMIÓN]],$C36,BDCORRECTIVAINF[[Fecha entrada]:[Fecha entrada]],"&gt;=" &amp;$M$2,BDCORRECTIVAINF[[Fecha Fin]:[Fecha Fin]],"&lt;="&amp;$M$3)=0,"",SUMIFS(BDCORRECTIVAINF[Neceser palanca],BDCORRECTIVAINF[[Nº CAMIÓN]:[Nº CAMIÓN]],$C36,BDCORRECTIVAINF[[Fecha entrada]:[Fecha entrada]],"&gt;=" &amp;$M$2,BDCORRECTIVAINF[[Fecha Fin]:[Fecha Fin]],"&lt;="&amp;$M$3)&amp;" uds "&amp;BDCORRECTIVAINF[[#Headers],[Neceser palanca]]&amp;", ")</f>
        <v/>
      </c>
      <c r="AK36" s="467" t="str">
        <f>+IF(SUMIFS(BDCORRECTIVAINF[Palanca],BDCORRECTIVAINF[[Nº CAMIÓN]:[Nº CAMIÓN]],$C36,BDCORRECTIVAINF[[Fecha entrada]:[Fecha entrada]],"&gt;=" &amp;$M$2,BDCORRECTIVAINF[[Fecha Fin]:[Fecha Fin]],"&lt;="&amp;$M$3)=0,"",SUMIFS(BDCORRECTIVAINF[Palanca],BDCORRECTIVAINF[[Nº CAMIÓN]:[Nº CAMIÓN]],$C36,BDCORRECTIVAINF[[Fecha entrada]:[Fecha entrada]],"&gt;=" &amp;$M$2,BDCORRECTIVAINF[[Fecha Fin]:[Fecha Fin]],"&lt;="&amp;$M$3)&amp;" uds "&amp;BDCORRECTIVAINF[[#Headers],[Palanca]]&amp;", ")</f>
        <v/>
      </c>
      <c r="AL36" s="467" t="str">
        <f>+IF(SUMIFS(BDCORRECTIVAINF[Travesaño],BDCORRECTIVAINF[[Nº CAMIÓN]:[Nº CAMIÓN]],$C36,BDCORRECTIVAINF[[Fecha entrada]:[Fecha entrada]],"&gt;=" &amp;$M$2,BDCORRECTIVAINF[[Fecha Fin]:[Fecha Fin]],"&lt;="&amp;$M$3)=0,"",SUMIFS(BDCORRECTIVAINF[Travesaño],BDCORRECTIVAINF[[Nº CAMIÓN]:[Nº CAMIÓN]],$C36,BDCORRECTIVAINF[[Fecha entrada]:[Fecha entrada]],"&gt;=" &amp;$M$2,BDCORRECTIVAINF[[Fecha Fin]:[Fecha Fin]],"&lt;="&amp;$M$3)&amp;" uds "&amp;BDCORRECTIVAINF[[#Headers],[Travesaño]]&amp;", ")</f>
        <v/>
      </c>
      <c r="AM36" s="467" t="str">
        <f>+IF(SUMIFS(BDCORRECTIVAINF[BALLESTA ENTERA D],BDCORRECTIVAINF[[Nº CAMIÓN]:[Nº CAMIÓN]],$C36,BDCORRECTIVAINF[[Fecha entrada]:[Fecha entrada]],"&gt;=" &amp;$M$2,BDCORRECTIVAINF[[Fecha Fin]:[Fecha Fin]],"&lt;="&amp;$M$3)=0,"",SUMIFS(BDCORRECTIVAINF[BALLESTA ENTERA D],BDCORRECTIVAINF[[Nº CAMIÓN]:[Nº CAMIÓN]],$C36,BDCORRECTIVAINF[[Fecha entrada]:[Fecha entrada]],"&gt;=" &amp;$M$2,BDCORRECTIVAINF[[Fecha Fin]:[Fecha Fin]],"&lt;="&amp;$M$3)&amp;" uds "&amp;BDCORRECTIVAINF[[#Headers],[BALLESTA ENTERA D]]&amp;", ")</f>
        <v/>
      </c>
      <c r="AN36" s="467" t="str">
        <f>+IF(SUMIFS(BDCORRECTIVAINF[HOJA MAESTRA D],BDCORRECTIVAINF[[Nº CAMIÓN]:[Nº CAMIÓN]],$C36,BDCORRECTIVAINF[[Fecha entrada]:[Fecha entrada]],"&gt;=" &amp;$M$2,BDCORRECTIVAINF[[Fecha Fin]:[Fecha Fin]],"&lt;="&amp;$M$3)=0,"",SUMIFS(BDCORRECTIVAINF[HOJA MAESTRA D],BDCORRECTIVAINF[[Nº CAMIÓN]:[Nº CAMIÓN]],$C36,BDCORRECTIVAINF[[Fecha entrada]:[Fecha entrada]],"&gt;=" &amp;$M$2,BDCORRECTIVAINF[[Fecha Fin]:[Fecha Fin]],"&lt;="&amp;$M$3)&amp;" uds "&amp;BDCORRECTIVAINF[[#Headers],[HOJA MAESTRA D]]&amp;", ")</f>
        <v/>
      </c>
      <c r="AO36" s="467" t="str">
        <f>+IF(SUMIFS(BDCORRECTIVAINF[1ª HOJA D],BDCORRECTIVAINF[[Nº CAMIÓN]:[Nº CAMIÓN]],$C36,BDCORRECTIVAINF[[Fecha entrada]:[Fecha entrada]],"&gt;=" &amp;$M$2,BDCORRECTIVAINF[[Fecha Fin]:[Fecha Fin]],"&lt;="&amp;$M$3)=0,"",SUMIFS(BDCORRECTIVAINF[1ª HOJA D],BDCORRECTIVAINF[[Nº CAMIÓN]:[Nº CAMIÓN]],$C36,BDCORRECTIVAINF[[Fecha entrada]:[Fecha entrada]],"&gt;=" &amp;$M$2,BDCORRECTIVAINF[[Fecha Fin]:[Fecha Fin]],"&lt;="&amp;$M$3)&amp;" uds "&amp;BDCORRECTIVAINF[[#Headers],[1ª HOJA D]]&amp;", ")</f>
        <v/>
      </c>
      <c r="AP36" s="467" t="str">
        <f>+IF(SUMIFS(BDCORRECTIVAINF[2ª HOJAS D],BDCORRECTIVAINF[[Nº CAMIÓN]:[Nº CAMIÓN]],$C36,BDCORRECTIVAINF[[Fecha entrada]:[Fecha entrada]],"&gt;=" &amp;$M$2,BDCORRECTIVAINF[[Fecha Fin]:[Fecha Fin]],"&lt;="&amp;$M$3)=0,"",SUMIFS(BDCORRECTIVAINF[2ª HOJAS D],BDCORRECTIVAINF[[Nº CAMIÓN]:[Nº CAMIÓN]],$C36,BDCORRECTIVAINF[[Fecha entrada]:[Fecha entrada]],"&gt;=" &amp;$M$2,BDCORRECTIVAINF[[Fecha Fin]:[Fecha Fin]],"&lt;="&amp;$M$3)&amp;" uds "&amp;BDCORRECTIVAINF[[#Headers],[2ª HOJAS D]]&amp;", ")</f>
        <v/>
      </c>
      <c r="AQ36" s="467" t="str">
        <f>+IF(SUMIFS(BDCORRECTIVAINF[3ª HOJAS D],BDCORRECTIVAINF[[Nº CAMIÓN]:[Nº CAMIÓN]],$C36,BDCORRECTIVAINF[[Fecha entrada]:[Fecha entrada]],"&gt;=" &amp;$M$2,BDCORRECTIVAINF[[Fecha Fin]:[Fecha Fin]],"&lt;="&amp;$M$3)=0,"",SUMIFS(BDCORRECTIVAINF[3ª HOJAS D],BDCORRECTIVAINF[[Nº CAMIÓN]:[Nº CAMIÓN]],$C36,BDCORRECTIVAINF[[Fecha entrada]:[Fecha entrada]],"&gt;=" &amp;$M$2,BDCORRECTIVAINF[[Fecha Fin]:[Fecha Fin]],"&lt;="&amp;$M$3)&amp;" uds "&amp;BDCORRECTIVAINF[[#Headers],[3ª HOJAS D]]&amp;", ")</f>
        <v/>
      </c>
      <c r="AR36" s="467" t="str">
        <f>+IF(SUMIFS(BDCORRECTIVAINF[4ª HOJAS D],BDCORRECTIVAINF[[Nº CAMIÓN]:[Nº CAMIÓN]],$C36,BDCORRECTIVAINF[[Fecha entrada]:[Fecha entrada]],"&gt;=" &amp;$M$2,BDCORRECTIVAINF[[Fecha Fin]:[Fecha Fin]],"&lt;="&amp;$M$3)=0,"",SUMIFS(BDCORRECTIVAINF[4ª HOJAS D],BDCORRECTIVAINF[[Nº CAMIÓN]:[Nº CAMIÓN]],$C36,BDCORRECTIVAINF[[Fecha entrada]:[Fecha entrada]],"&gt;=" &amp;$M$2,BDCORRECTIVAINF[[Fecha Fin]:[Fecha Fin]],"&lt;="&amp;$M$3)&amp;" uds "&amp;BDCORRECTIVAINF[[#Headers],[4ª HOJAS D]]&amp;", ")</f>
        <v/>
      </c>
      <c r="AS36" s="467" t="str">
        <f>+IF(SUMIFS(BDCORRECTIVAINF[5ª HOJAS D],BDCORRECTIVAINF[[Nº CAMIÓN]:[Nº CAMIÓN]],$C36,BDCORRECTIVAINF[[Fecha entrada]:[Fecha entrada]],"&gt;=" &amp;$M$2,BDCORRECTIVAINF[[Fecha Fin]:[Fecha Fin]],"&lt;="&amp;$M$3)=0,"",SUMIFS(BDCORRECTIVAINF[5ª HOJAS D],BDCORRECTIVAINF[[Nº CAMIÓN]:[Nº CAMIÓN]],$C36,BDCORRECTIVAINF[[Fecha entrada]:[Fecha entrada]],"&gt;=" &amp;$M$2,BDCORRECTIVAINF[[Fecha Fin]:[Fecha Fin]],"&lt;="&amp;$M$3)&amp;" uds "&amp;BDCORRECTIVAINF[[#Headers],[5ª HOJAS D]]&amp;", ")</f>
        <v/>
      </c>
      <c r="AT36" s="467" t="str">
        <f>+IF(SUMIFS(BDCORRECTIVAINF[BRIDA D],BDCORRECTIVAINF[[Nº CAMIÓN]:[Nº CAMIÓN]],$C36,BDCORRECTIVAINF[[Fecha entrada]:[Fecha entrada]],"&gt;=" &amp;$M$2,BDCORRECTIVAINF[[Fecha Fin]:[Fecha Fin]],"&lt;="&amp;$M$3)=0,"",SUMIFS(BDCORRECTIVAINF[BRIDA D],BDCORRECTIVAINF[[Nº CAMIÓN]:[Nº CAMIÓN]],$C36,BDCORRECTIVAINF[[Fecha entrada]:[Fecha entrada]],"&gt;=" &amp;$M$2,BDCORRECTIVAINF[[Fecha Fin]:[Fecha Fin]],"&lt;="&amp;$M$3)&amp;" uds "&amp;BDCORRECTIVAINF[[#Headers],[BRIDA D]]&amp;", ")</f>
        <v/>
      </c>
      <c r="AU36" s="467" t="str">
        <f>+IF(SUMIFS(BDCORRECTIVAINF[BULÓN D],BDCORRECTIVAINF[[Nº CAMIÓN]:[Nº CAMIÓN]],$C36,BDCORRECTIVAINF[[Fecha entrada]:[Fecha entrada]],"&gt;=" &amp;$M$2,BDCORRECTIVAINF[[Fecha Fin]:[Fecha Fin]],"&lt;="&amp;$M$3)=0,"",SUMIFS(BDCORRECTIVAINF[BULÓN D],BDCORRECTIVAINF[[Nº CAMIÓN]:[Nº CAMIÓN]],$C36,BDCORRECTIVAINF[[Fecha entrada]:[Fecha entrada]],"&gt;=" &amp;$M$2,BDCORRECTIVAINF[[Fecha Fin]:[Fecha Fin]],"&lt;="&amp;$M$3)&amp;" uds "&amp;BDCORRECTIVAINF[[#Headers],[BULÓN D]]&amp;", ")</f>
        <v/>
      </c>
      <c r="AV36" s="467" t="str">
        <f>+IF(SUMIFS(BDCORRECTIVAINF[GEMELA D],BDCORRECTIVAINF[[Nº CAMIÓN]:[Nº CAMIÓN]],$C36,BDCORRECTIVAINF[[Fecha entrada]:[Fecha entrada]],"&gt;=" &amp;$M$2,BDCORRECTIVAINF[[Fecha Fin]:[Fecha Fin]],"&lt;="&amp;$M$3)=0,"",SUMIFS(BDCORRECTIVAINF[GEMELA D],BDCORRECTIVAINF[[Nº CAMIÓN]:[Nº CAMIÓN]],$C36,BDCORRECTIVAINF[[Fecha entrada]:[Fecha entrada]],"&gt;=" &amp;$M$2,BDCORRECTIVAINF[[Fecha Fin]:[Fecha Fin]],"&lt;="&amp;$M$3)&amp;" uds "&amp;BDCORRECTIVAINF[[#Headers],[GEMELA D]]&amp;", ")</f>
        <v/>
      </c>
      <c r="AW36" s="467" t="str">
        <f>+IF(SUMIFS(BDCORRECTIVAINF[BALLESTA ENTERA T],BDCORRECTIVAINF[[Nº CAMIÓN]:[Nº CAMIÓN]],$C36,BDCORRECTIVAINF[[Fecha entrada]:[Fecha entrada]],"&gt;=" &amp;$M$2,BDCORRECTIVAINF[[Fecha Fin]:[Fecha Fin]],"&lt;="&amp;$M$3)=0,"",SUMIFS(BDCORRECTIVAINF[BALLESTA ENTERA T],BDCORRECTIVAINF[[Nº CAMIÓN]:[Nº CAMIÓN]],$C36,BDCORRECTIVAINF[[Fecha entrada]:[Fecha entrada]],"&gt;=" &amp;$M$2,BDCORRECTIVAINF[[Fecha Fin]:[Fecha Fin]],"&lt;="&amp;$M$3)&amp;" uds "&amp;BDCORRECTIVAINF[[#Headers],[BALLESTA ENTERA T]]&amp;", ")</f>
        <v/>
      </c>
      <c r="AX36" s="467" t="str">
        <f>+IF(SUMIFS(BDCORRECTIVAINF[HOJA MAESTRA T],BDCORRECTIVAINF[[Nº CAMIÓN]:[Nº CAMIÓN]],$C36,BDCORRECTIVAINF[[Fecha entrada]:[Fecha entrada]],"&gt;=" &amp;$M$2,BDCORRECTIVAINF[[Fecha Fin]:[Fecha Fin]],"&lt;="&amp;$M$3)=0,"",SUMIFS(BDCORRECTIVAINF[HOJA MAESTRA T],BDCORRECTIVAINF[[Nº CAMIÓN]:[Nº CAMIÓN]],$C36,BDCORRECTIVAINF[[Fecha entrada]:[Fecha entrada]],"&gt;=" &amp;$M$2,BDCORRECTIVAINF[[Fecha Fin]:[Fecha Fin]],"&lt;="&amp;$M$3)&amp;" uds "&amp;BDCORRECTIVAINF[[#Headers],[HOJA MAESTRA T]]&amp;", ")</f>
        <v/>
      </c>
      <c r="AY36" s="467" t="str">
        <f>+IF(SUMIFS(BDCORRECTIVAINF[1ª HOJA T],BDCORRECTIVAINF[[Nº CAMIÓN]:[Nº CAMIÓN]],$C36,BDCORRECTIVAINF[[Fecha entrada]:[Fecha entrada]],"&gt;=" &amp;$M$2,BDCORRECTIVAINF[[Fecha Fin]:[Fecha Fin]],"&lt;="&amp;$M$3)=0,"",SUMIFS(BDCORRECTIVAINF[1ª HOJA T],BDCORRECTIVAINF[[Nº CAMIÓN]:[Nº CAMIÓN]],$C36,BDCORRECTIVAINF[[Fecha entrada]:[Fecha entrada]],"&gt;=" &amp;$M$2,BDCORRECTIVAINF[[Fecha Fin]:[Fecha Fin]],"&lt;="&amp;$M$3)&amp;" uds "&amp;BDCORRECTIVAINF[[#Headers],[1ª HOJA T]]&amp;", ")</f>
        <v/>
      </c>
      <c r="AZ36" s="467" t="str">
        <f>+IF(SUMIFS(BDCORRECTIVAINF[2ª HOJAS T],BDCORRECTIVAINF[[Nº CAMIÓN]:[Nº CAMIÓN]],$C36,BDCORRECTIVAINF[[Fecha entrada]:[Fecha entrada]],"&gt;=" &amp;$M$2,BDCORRECTIVAINF[[Fecha Fin]:[Fecha Fin]],"&lt;="&amp;$M$3)=0,"",SUMIFS(BDCORRECTIVAINF[2ª HOJAS T],BDCORRECTIVAINF[[Nº CAMIÓN]:[Nº CAMIÓN]],$C36,BDCORRECTIVAINF[[Fecha entrada]:[Fecha entrada]],"&gt;=" &amp;$M$2,BDCORRECTIVAINF[[Fecha Fin]:[Fecha Fin]],"&lt;="&amp;$M$3)&amp;" uds "&amp;BDCORRECTIVAINF[[#Headers],[2ª HOJAS T]]&amp;", ")</f>
        <v/>
      </c>
      <c r="BA36" s="467" t="str">
        <f>+IF(SUMIFS(BDCORRECTIVAINF[3ª HOJAS T],BDCORRECTIVAINF[[Nº CAMIÓN]:[Nº CAMIÓN]],$C36,BDCORRECTIVAINF[[Fecha entrada]:[Fecha entrada]],"&gt;=" &amp;$M$2,BDCORRECTIVAINF[[Fecha Fin]:[Fecha Fin]],"&lt;="&amp;$M$3)=0,"",SUMIFS(BDCORRECTIVAINF[3ª HOJAS T],BDCORRECTIVAINF[[Nº CAMIÓN]:[Nº CAMIÓN]],$C36,BDCORRECTIVAINF[[Fecha entrada]:[Fecha entrada]],"&gt;=" &amp;$M$2,BDCORRECTIVAINF[[Fecha Fin]:[Fecha Fin]],"&lt;="&amp;$M$3)&amp;" uds "&amp;BDCORRECTIVAINF[[#Headers],[3ª HOJAS T]]&amp;", ")</f>
        <v/>
      </c>
      <c r="BB36" s="467" t="str">
        <f>+IF(SUMIFS(BDCORRECTIVAINF[4ª HOJAS T],BDCORRECTIVAINF[[Nº CAMIÓN]:[Nº CAMIÓN]],$C36,BDCORRECTIVAINF[[Fecha entrada]:[Fecha entrada]],"&gt;=" &amp;$M$2,BDCORRECTIVAINF[[Fecha Fin]:[Fecha Fin]],"&lt;="&amp;$M$3)=0,"",SUMIFS(BDCORRECTIVAINF[4ª HOJAS T],BDCORRECTIVAINF[[Nº CAMIÓN]:[Nº CAMIÓN]],$C36,BDCORRECTIVAINF[[Fecha entrada]:[Fecha entrada]],"&gt;=" &amp;$M$2,BDCORRECTIVAINF[[Fecha Fin]:[Fecha Fin]],"&lt;="&amp;$M$3)&amp;" uds "&amp;BDCORRECTIVAINF[[#Headers],[4ª HOJAS T]]&amp;", ")</f>
        <v/>
      </c>
      <c r="BC36" s="467" t="str">
        <f>+IF(SUMIFS(BDCORRECTIVAINF[5ª HOJAS T],BDCORRECTIVAINF[[Nº CAMIÓN]:[Nº CAMIÓN]],$C36,BDCORRECTIVAINF[[Fecha entrada]:[Fecha entrada]],"&gt;=" &amp;$M$2,BDCORRECTIVAINF[[Fecha Fin]:[Fecha Fin]],"&lt;="&amp;$M$3)=0,"",SUMIFS(BDCORRECTIVAINF[5ª HOJAS T],BDCORRECTIVAINF[[Nº CAMIÓN]:[Nº CAMIÓN]],$C36,BDCORRECTIVAINF[[Fecha entrada]:[Fecha entrada]],"&gt;=" &amp;$M$2,BDCORRECTIVAINF[[Fecha Fin]:[Fecha Fin]],"&lt;="&amp;$M$3)&amp;" uds "&amp;BDCORRECTIVAINF[[#Headers],[5ª HOJAS T]]&amp;", ")</f>
        <v/>
      </c>
      <c r="BD36" s="467" t="str">
        <f>+IF(SUMIFS(BDCORRECTIVAINF[BRIDA T],BDCORRECTIVAINF[[Nº CAMIÓN]:[Nº CAMIÓN]],$C36,BDCORRECTIVAINF[[Fecha entrada]:[Fecha entrada]],"&gt;=" &amp;$M$2,BDCORRECTIVAINF[[Fecha Fin]:[Fecha Fin]],"&lt;="&amp;$M$3)=0,"",SUMIFS(BDCORRECTIVAINF[BRIDA T],BDCORRECTIVAINF[[Nº CAMIÓN]:[Nº CAMIÓN]],$C36,BDCORRECTIVAINF[[Fecha entrada]:[Fecha entrada]],"&gt;=" &amp;$M$2,BDCORRECTIVAINF[[Fecha Fin]:[Fecha Fin]],"&lt;="&amp;$M$3)&amp;" uds "&amp;BDCORRECTIVAINF[[#Headers],[BRIDA T]]&amp;", ")</f>
        <v/>
      </c>
      <c r="BE36" s="467" t="str">
        <f>+IF(SUMIFS(BDCORRECTIVAINF[BULÓN T],BDCORRECTIVAINF[[Nº CAMIÓN]:[Nº CAMIÓN]],$C36,BDCORRECTIVAINF[[Fecha entrada]:[Fecha entrada]],"&gt;=" &amp;$M$2,BDCORRECTIVAINF[[Fecha Fin]:[Fecha Fin]],"&lt;="&amp;$M$3)=0,"",SUMIFS(BDCORRECTIVAINF[BULÓN T],BDCORRECTIVAINF[[Nº CAMIÓN]:[Nº CAMIÓN]],$C36,BDCORRECTIVAINF[[Fecha entrada]:[Fecha entrada]],"&gt;=" &amp;$M$2,BDCORRECTIVAINF[[Fecha Fin]:[Fecha Fin]],"&lt;="&amp;$M$3)&amp;" uds "&amp;BDCORRECTIVAINF[[#Headers],[BULÓN T]]&amp;", ")</f>
        <v/>
      </c>
      <c r="BF36" s="467" t="str">
        <f>+IF(SUMIFS(BDCORRECTIVAINF[GEMELA T],BDCORRECTIVAINF[[Nº CAMIÓN]:[Nº CAMIÓN]],$C36,BDCORRECTIVAINF[[Fecha entrada]:[Fecha entrada]],"&gt;=" &amp;$M$2,BDCORRECTIVAINF[[Fecha Fin]:[Fecha Fin]],"&lt;="&amp;$M$3)=0,"",SUMIFS(BDCORRECTIVAINF[GEMELA T],BDCORRECTIVAINF[[Nº CAMIÓN]:[Nº CAMIÓN]],$C36,BDCORRECTIVAINF[[Fecha entrada]:[Fecha entrada]],"&gt;=" &amp;$M$2,BDCORRECTIVAINF[[Fecha Fin]:[Fecha Fin]],"&lt;="&amp;$M$3)&amp;" uds "&amp;BDCORRECTIVAINF[[#Headers],[GEMELA T]]&amp;", ")</f>
        <v/>
      </c>
      <c r="BG36" s="467" t="str">
        <f>+IF(SUMIFS(BDCORRECTIVAINF[CÁMARA 12R20],BDCORRECTIVAINF[[Nº CAMIÓN]:[Nº CAMIÓN]],$C36,BDCORRECTIVAINF[[Fecha entrada]:[Fecha entrada]],"&gt;=" &amp;$M$2,BDCORRECTIVAINF[[Fecha Fin]:[Fecha Fin]],"&lt;="&amp;$M$3)=0,"",SUMIFS(BDCORRECTIVAINF[CÁMARA 12R20],BDCORRECTIVAINF[[Nº CAMIÓN]:[Nº CAMIÓN]],$C36,BDCORRECTIVAINF[[Fecha entrada]:[Fecha entrada]],"&gt;=" &amp;$M$2,BDCORRECTIVAINF[[Fecha Fin]:[Fecha Fin]],"&lt;="&amp;$M$3)&amp;" uds "&amp;BDCORRECTIVAINF[[#Headers],[CÁMARA 12R20]]&amp;", ")</f>
        <v/>
      </c>
      <c r="BH36" s="467" t="str">
        <f>+IF(SUMIFS(BDCORRECTIVAINF[CÁMARA 12R24],BDCORRECTIVAINF[[Nº CAMIÓN]:[Nº CAMIÓN]],$C36,BDCORRECTIVAINF[[Fecha entrada]:[Fecha entrada]],"&gt;=" &amp;$M$2,BDCORRECTIVAINF[[Fecha Fin]:[Fecha Fin]],"&lt;="&amp;$M$3)=0,"",SUMIFS(BDCORRECTIVAINF[CÁMARA 12R24],BDCORRECTIVAINF[[Nº CAMIÓN]:[Nº CAMIÓN]],$C36,BDCORRECTIVAINF[[Fecha entrada]:[Fecha entrada]],"&gt;=" &amp;$M$2,BDCORRECTIVAINF[[Fecha Fin]:[Fecha Fin]],"&lt;="&amp;$M$3)&amp;" uds "&amp;BDCORRECTIVAINF[[#Headers],[CÁMARA 12R24]]&amp;", ")</f>
        <v/>
      </c>
      <c r="BI36" s="467" t="str">
        <f>+IF(SUMIFS(BDCORRECTIVAINF[NEUMÁTICO 12R20],BDCORRECTIVAINF[[Nº CAMIÓN]:[Nº CAMIÓN]],$C36,BDCORRECTIVAINF[[Fecha entrada]:[Fecha entrada]],"&gt;=" &amp;$M$2,BDCORRECTIVAINF[[Fecha Fin]:[Fecha Fin]],"&lt;="&amp;$M$3)=0,"",SUMIFS(BDCORRECTIVAINF[NEUMÁTICO 12R20],BDCORRECTIVAINF[[Nº CAMIÓN]:[Nº CAMIÓN]],$C36,BDCORRECTIVAINF[[Fecha entrada]:[Fecha entrada]],"&gt;=" &amp;$M$2,BDCORRECTIVAINF[[Fecha Fin]:[Fecha Fin]],"&lt;="&amp;$M$3)&amp;" uds "&amp;BDCORRECTIVAINF[[#Headers],[NEUMÁTICO 12R20]]&amp;", ")</f>
        <v/>
      </c>
      <c r="BJ36" s="467" t="str">
        <f>+IF(SUMIFS(BDCORRECTIVAINF[NEUMÁTICO 13/80 R22,5],BDCORRECTIVAINF[[Nº CAMIÓN]:[Nº CAMIÓN]],$C36,BDCORRECTIVAINF[[Fecha entrada]:[Fecha entrada]],"&gt;=" &amp;$M$2,BDCORRECTIVAINF[[Fecha Fin]:[Fecha Fin]],"&lt;="&amp;$M$3)=0,"",SUMIFS(BDCORRECTIVAINF[NEUMÁTICO 13/80 R22,5],BDCORRECTIVAINF[[Nº CAMIÓN]:[Nº CAMIÓN]],$C36,BDCORRECTIVAINF[[Fecha entrada]:[Fecha entrada]],"&gt;=" &amp;$M$2,BDCORRECTIVAINF[[Fecha Fin]:[Fecha Fin]],"&lt;="&amp;$M$3)&amp;" uds "&amp;BDCORRECTIVAINF[[#Headers],[NEUMÁTICO 13/80 R22,5]]&amp;", ")</f>
        <v/>
      </c>
      <c r="BK36" s="467" t="str">
        <f>+IF(SUMIFS(BDCORRECTIVAINF[[NEUMÁTICO 12R24 ]],BDCORRECTIVAINF[[Nº CAMIÓN]:[Nº CAMIÓN]],$C36,BDCORRECTIVAINF[[Fecha entrada]:[Fecha entrada]],"&gt;=" &amp;$M$2,BDCORRECTIVAINF[[Fecha Fin]:[Fecha Fin]],"&lt;="&amp;$M$3)=0,"",SUMIFS(BDCORRECTIVAINF[[NEUMÁTICO 12R24 ]],BDCORRECTIVAINF[[Nº CAMIÓN]:[Nº CAMIÓN]],$C36,BDCORRECTIVAINF[[Fecha entrada]:[Fecha entrada]],"&gt;=" &amp;$M$2,BDCORRECTIVAINF[[Fecha Fin]:[Fecha Fin]],"&lt;="&amp;$M$3)&amp;" uds "&amp;BDCORRECTIVAINF[[#Headers],[NEUMÁTICO 12R24 ]]&amp;", ")</f>
        <v/>
      </c>
      <c r="BL36" s="467" t="str">
        <f>+IF(SUMIFS(BDCORRECTIVAINF[NEUMÁTICO 295/80 R22,5],BDCORRECTIVAINF[[Nº CAMIÓN]:[Nº CAMIÓN]],$C36,BDCORRECTIVAINF[[Fecha entrada]:[Fecha entrada]],"&gt;=" &amp;$M$2,BDCORRECTIVAINF[[Fecha Fin]:[Fecha Fin]],"&lt;="&amp;$M$3)=0,"",SUMIFS(BDCORRECTIVAINF[NEUMÁTICO 295/80 R22,5],BDCORRECTIVAINF[[Nº CAMIÓN]:[Nº CAMIÓN]],$C36,BDCORRECTIVAINF[[Fecha entrada]:[Fecha entrada]],"&gt;=" &amp;$M$2,BDCORRECTIVAINF[[Fecha Fin]:[Fecha Fin]],"&lt;="&amp;$M$3)&amp;" uds "&amp;BDCORRECTIVAINF[[#Headers],[NEUMÁTICO 295/80 R22,5]]&amp;", ")</f>
        <v/>
      </c>
      <c r="BM36" s="467" t="str">
        <f>+IF(SUMIFS(BDCORRECTIVAINF[NEUMÁTICO 315/80R22.5],BDCORRECTIVAINF[[Nº CAMIÓN]:[Nº CAMIÓN]],$C36,BDCORRECTIVAINF[[Fecha entrada]:[Fecha entrada]],"&gt;=" &amp;$M$2,BDCORRECTIVAINF[[Fecha Fin]:[Fecha Fin]],"&lt;="&amp;$M$3)=0,"",SUMIFS(BDCORRECTIVAINF[NEUMÁTICO 315/80R22.5],BDCORRECTIVAINF[[Nº CAMIÓN]:[Nº CAMIÓN]],$C36,BDCORRECTIVAINF[[Fecha entrada]:[Fecha entrada]],"&gt;=" &amp;$M$2,BDCORRECTIVAINF[[Fecha Fin]:[Fecha Fin]],"&lt;="&amp;$M$3)&amp;" uds "&amp;BDCORRECTIVAINF[[#Headers],[NEUMÁTICO 315/80R22.5]]&amp;", ")</f>
        <v/>
      </c>
      <c r="BN36" s="467" t="str">
        <f>+IF(SUMIFS(BDCORRECTIVAINF[NEUMÁTICO 7.5R16 CON CAMARA  ],BDCORRECTIVAINF[[Nº CAMIÓN]:[Nº CAMIÓN]],$C36,BDCORRECTIVAINF[[Fecha entrada]:[Fecha entrada]],"&gt;=" &amp;$M$2,BDCORRECTIVAINF[[Fecha Fin]:[Fecha Fin]],"&lt;="&amp;$M$3)=0,"",SUMIFS(BDCORRECTIVAINF[NEUMÁTICO 7.5R16 CON CAMARA  ],BDCORRECTIVAINF[[Nº CAMIÓN]:[Nº CAMIÓN]],$C36,BDCORRECTIVAINF[[Fecha entrada]:[Fecha entrada]],"&gt;=" &amp;$M$2,BDCORRECTIVAINF[[Fecha Fin]:[Fecha Fin]],"&lt;="&amp;$M$3)&amp;" uds "&amp;BDCORRECTIVAINF[[#Headers],[NEUMÁTICO 7.5R16 CON CAMARA  ]]&amp;", ")</f>
        <v/>
      </c>
      <c r="BO36" s="467" t="str">
        <f>+IF(SUMIFS(BDCORRECTIVAINF[Parche],BDCORRECTIVAINF[[Nº CAMIÓN]:[Nº CAMIÓN]],$C36,BDCORRECTIVAINF[[Fecha entrada]:[Fecha entrada]],"&gt;=" &amp;$M$2,BDCORRECTIVAINF[[Fecha Fin]:[Fecha Fin]],"&lt;="&amp;$M$3)=0,"",SUMIFS(BDCORRECTIVAINF[Parche],BDCORRECTIVAINF[[Nº CAMIÓN]:[Nº CAMIÓN]],$C36,BDCORRECTIVAINF[[Fecha entrada]:[Fecha entrada]],"&gt;=" &amp;$M$2,BDCORRECTIVAINF[[Fecha Fin]:[Fecha Fin]],"&lt;="&amp;$M$3)&amp;" uds "&amp;BDCORRECTIVAINF[[#Headers],[Parche]]&amp;", ")</f>
        <v/>
      </c>
      <c r="BP36" s="467" t="str">
        <f>+IF(SUMIFS(BDCORRECTIVAINF[Pasta],BDCORRECTIVAINF[[Nº CAMIÓN]:[Nº CAMIÓN]],$C36,BDCORRECTIVAINF[[Fecha entrada]:[Fecha entrada]],"&gt;=" &amp;$M$2,BDCORRECTIVAINF[[Fecha Fin]:[Fecha Fin]],"&lt;="&amp;$M$3)=0,"",SUMIFS(BDCORRECTIVAINF[Pasta],BDCORRECTIVAINF[[Nº CAMIÓN]:[Nº CAMIÓN]],$C36,BDCORRECTIVAINF[[Fecha entrada]:[Fecha entrada]],"&gt;=" &amp;$M$2,BDCORRECTIVAINF[[Fecha Fin]:[Fecha Fin]],"&lt;="&amp;$M$3)&amp;" uds "&amp;BDCORRECTIVAINF[[#Headers],[Pasta]]&amp;", ")</f>
        <v/>
      </c>
      <c r="BQ36" s="467" t="str">
        <f>+IF(SUMIFS(BDCORRECTIVAINF[BATERIA 12V 100AH],BDCORRECTIVAINF[[Nº CAMIÓN]:[Nº CAMIÓN]],$C36,BDCORRECTIVAINF[[Fecha entrada]:[Fecha entrada]],"&gt;=" &amp;$M$2,BDCORRECTIVAINF[[Fecha Fin]:[Fecha Fin]],"&lt;="&amp;$M$3)=0,"",SUMIFS(BDCORRECTIVAINF[BATERIA 12V 100AH],BDCORRECTIVAINF[[Nº CAMIÓN]:[Nº CAMIÓN]],$C36,BDCORRECTIVAINF[[Fecha entrada]:[Fecha entrada]],"&gt;=" &amp;$M$2,BDCORRECTIVAINF[[Fecha Fin]:[Fecha Fin]],"&lt;="&amp;$M$3)&amp;" uds "&amp;BDCORRECTIVAINF[[#Headers],[BATERIA 12V 100AH]]&amp;", ")</f>
        <v/>
      </c>
      <c r="BR36" s="467" t="str">
        <f>+IF(SUMIFS(BDCORRECTIVAINF[BATERIA 12V 120AH],BDCORRECTIVAINF[[Nº CAMIÓN]:[Nº CAMIÓN]],$C36,BDCORRECTIVAINF[[Fecha entrada]:[Fecha entrada]],"&gt;=" &amp;$M$2,BDCORRECTIVAINF[[Fecha Fin]:[Fecha Fin]],"&lt;="&amp;$M$3)=0,"",SUMIFS(BDCORRECTIVAINF[BATERIA 12V 120AH],BDCORRECTIVAINF[[Nº CAMIÓN]:[Nº CAMIÓN]],$C36,BDCORRECTIVAINF[[Fecha entrada]:[Fecha entrada]],"&gt;=" &amp;$M$2,BDCORRECTIVAINF[[Fecha Fin]:[Fecha Fin]],"&lt;="&amp;$M$3)&amp;" uds "&amp;BDCORRECTIVAINF[[#Headers],[BATERIA 12V 120AH]]&amp;", ")</f>
        <v/>
      </c>
      <c r="BS36" s="467" t="str">
        <f>+IF(SUMIFS(BDCORRECTIVAINF[[BATERIA 12V 70AH ]],BDCORRECTIVAINF[[Nº CAMIÓN]:[Nº CAMIÓN]],$C36,BDCORRECTIVAINF[[Fecha entrada]:[Fecha entrada]],"&gt;=" &amp;$M$2,BDCORRECTIVAINF[[Fecha Fin]:[Fecha Fin]],"&lt;="&amp;$M$3)=0,"",SUMIFS(BDCORRECTIVAINF[[BATERIA 12V 70AH ]],BDCORRECTIVAINF[[Nº CAMIÓN]:[Nº CAMIÓN]],$C36,BDCORRECTIVAINF[[Fecha entrada]:[Fecha entrada]],"&gt;=" &amp;$M$2,BDCORRECTIVAINF[[Fecha Fin]:[Fecha Fin]],"&lt;="&amp;$M$3)&amp;" uds "&amp;BDCORRECTIVAINF[[#Headers],[BATERIA 12V 70AH ]]&amp;", ")</f>
        <v/>
      </c>
      <c r="BT36" s="467" t="str">
        <f>+IF(SUMIFS(BDCORRECTIVAINF[[BATERIA 12V 77AH ]],BDCORRECTIVAINF[[Nº CAMIÓN]:[Nº CAMIÓN]],$C36,BDCORRECTIVAINF[[Fecha entrada]:[Fecha entrada]],"&gt;=" &amp;$M$2,BDCORRECTIVAINF[[Fecha Fin]:[Fecha Fin]],"&lt;="&amp;$M$3)=0,"",SUMIFS(BDCORRECTIVAINF[[BATERIA 12V 77AH ]],BDCORRECTIVAINF[[Nº CAMIÓN]:[Nº CAMIÓN]],$C36,BDCORRECTIVAINF[[Fecha entrada]:[Fecha entrada]],"&gt;=" &amp;$M$2,BDCORRECTIVAINF[[Fecha Fin]:[Fecha Fin]],"&lt;="&amp;$M$3)&amp;" uds "&amp;BDCORRECTIVAINF[[#Headers],[BATERIA 12V 77AH ]]&amp;", ")</f>
        <v/>
      </c>
      <c r="BU36" s="467" t="str">
        <f>+IF(SUMIFS(BDCORRECTIVAINF[Manguera amarilla 60D],BDCORRECTIVAINF[[Nº CAMIÓN]:[Nº CAMIÓN]],$C36,BDCORRECTIVAINF[[Fecha entrada]:[Fecha entrada]],"&gt;=" &amp;$M$2,BDCORRECTIVAINF[[Fecha Fin]:[Fecha Fin]],"&lt;="&amp;$M$3)=0,"",SUMIFS(BDCORRECTIVAINF[Manguera amarilla 60D],BDCORRECTIVAINF[[Nº CAMIÓN]:[Nº CAMIÓN]],$C36,BDCORRECTIVAINF[[Fecha entrada]:[Fecha entrada]],"&gt;=" &amp;$M$2,BDCORRECTIVAINF[[Fecha Fin]:[Fecha Fin]],"&lt;="&amp;$M$3)&amp;" m "&amp;BDCORRECTIVAINF[[#Headers],[Manguera amarilla 60D]]&amp;", ")</f>
        <v/>
      </c>
      <c r="BV36" s="467" t="str">
        <f>+IF(SUMIFS(BDCORRECTIVAINF[Manguera amarilla 80D],BDCORRECTIVAINF[[Nº CAMIÓN]:[Nº CAMIÓN]],$C36,BDCORRECTIVAINF[[Fecha entrada]:[Fecha entrada]],"&gt;=" &amp;$M$2,BDCORRECTIVAINF[[Fecha Fin]:[Fecha Fin]],"&lt;="&amp;$M$3)=0,"",SUMIFS(BDCORRECTIVAINF[Manguera amarilla 80D],BDCORRECTIVAINF[[Nº CAMIÓN]:[Nº CAMIÓN]],$C36,BDCORRECTIVAINF[[Fecha entrada]:[Fecha entrada]],"&gt;=" &amp;$M$2,BDCORRECTIVAINF[[Fecha Fin]:[Fecha Fin]],"&lt;="&amp;$M$3)&amp;" m "&amp;BDCORRECTIVAINF[[#Headers],[Manguera amarilla 80D]]&amp;", ")</f>
        <v/>
      </c>
      <c r="BW36" s="467" t="str">
        <f>+IF(SUMIFS(BDCORRECTIVAINF[Manguera azul 60D],BDCORRECTIVAINF[[Nº CAMIÓN]:[Nº CAMIÓN]],$C36,BDCORRECTIVAINF[[Fecha entrada]:[Fecha entrada]],"&gt;=" &amp;$M$2,BDCORRECTIVAINF[[Fecha Fin]:[Fecha Fin]],"&lt;="&amp;$M$3)=0,"",SUMIFS(BDCORRECTIVAINF[Manguera azul 60D],BDCORRECTIVAINF[[Nº CAMIÓN]:[Nº CAMIÓN]],$C36,BDCORRECTIVAINF[[Fecha entrada]:[Fecha entrada]],"&gt;=" &amp;$M$2,BDCORRECTIVAINF[[Fecha Fin]:[Fecha Fin]],"&lt;="&amp;$M$3)&amp;" m "&amp;BDCORRECTIVAINF[[#Headers],[Manguera azul 60D]]&amp;", ")</f>
        <v/>
      </c>
      <c r="BX36" s="467" t="str">
        <f>+IF(SUMIFS(BDCORRECTIVAINF[Manguera azul 80D],BDCORRECTIVAINF[[Nº CAMIÓN]:[Nº CAMIÓN]],$C36,BDCORRECTIVAINF[[Fecha entrada]:[Fecha entrada]],"&gt;=" &amp;$M$2,BDCORRECTIVAINF[[Fecha Fin]:[Fecha Fin]],"&lt;="&amp;$M$3)=0,"",SUMIFS(BDCORRECTIVAINF[Manguera azul 80D],BDCORRECTIVAINF[[Nº CAMIÓN]:[Nº CAMIÓN]],$C36,BDCORRECTIVAINF[[Fecha entrada]:[Fecha entrada]],"&gt;=" &amp;$M$2,BDCORRECTIVAINF[[Fecha Fin]:[Fecha Fin]],"&lt;="&amp;$M$3)&amp;" m "&amp;BDCORRECTIVAINF[[#Headers],[Manguera azul 80D]]&amp;", ")</f>
        <v/>
      </c>
      <c r="BY36" s="467" t="str">
        <f>+IF(SUMIFS(BDCORRECTIVAINF[Bomba Embrague],BDCORRECTIVAINF[[Nº CAMIÓN]:[Nº CAMIÓN]],$C36,BDCORRECTIVAINF[[Fecha entrada]:[Fecha entrada]],"&gt;=" &amp;$M$2,BDCORRECTIVAINF[[Fecha Fin]:[Fecha Fin]],"&lt;="&amp;$M$3)=0,"",SUMIFS(BDCORRECTIVAINF[Bomba Embrague],BDCORRECTIVAINF[[Nº CAMIÓN]:[Nº CAMIÓN]],$C36,BDCORRECTIVAINF[[Fecha entrada]:[Fecha entrada]],"&gt;=" &amp;$M$2,BDCORRECTIVAINF[[Fecha Fin]:[Fecha Fin]],"&lt;="&amp;$M$3)&amp;" uds "&amp;BDCORRECTIVAINF[[#Headers],[Bomba Embrague]]&amp;", ")</f>
        <v/>
      </c>
      <c r="BZ36" s="467" t="str">
        <f>+IF(SUMIFS(BDCORRECTIVAINF[Compresor],BDCORRECTIVAINF[[Nº CAMIÓN]:[Nº CAMIÓN]],$C36,BDCORRECTIVAINF[[Fecha entrada]:[Fecha entrada]],"&gt;=" &amp;$M$2,BDCORRECTIVAINF[[Fecha Fin]:[Fecha Fin]],"&lt;="&amp;$M$3)=0,"",SUMIFS(BDCORRECTIVAINF[Compresor],BDCORRECTIVAINF[[Nº CAMIÓN]:[Nº CAMIÓN]],$C36,BDCORRECTIVAINF[[Fecha entrada]:[Fecha entrada]],"&gt;=" &amp;$M$2,BDCORRECTIVAINF[[Fecha Fin]:[Fecha Fin]],"&lt;="&amp;$M$3)&amp;" uds "&amp;BDCORRECTIVAINF[[#Headers],[Compresor]]&amp;", ")</f>
        <v/>
      </c>
      <c r="CA36" s="467" t="str">
        <f>+IF(SUMIFS(BDCORRECTIVAINF[Disco Embrague],BDCORRECTIVAINF[[Nº CAMIÓN]:[Nº CAMIÓN]],$C36,BDCORRECTIVAINF[[Fecha entrada]:[Fecha entrada]],"&gt;=" &amp;$M$2,BDCORRECTIVAINF[[Fecha Fin]:[Fecha Fin]],"&lt;="&amp;$M$3)=0,"",SUMIFS(BDCORRECTIVAINF[Disco Embrague],BDCORRECTIVAINF[[Nº CAMIÓN]:[Nº CAMIÓN]],$C36,BDCORRECTIVAINF[[Fecha entrada]:[Fecha entrada]],"&gt;=" &amp;$M$2,BDCORRECTIVAINF[[Fecha Fin]:[Fecha Fin]],"&lt;="&amp;$M$3)&amp;" uds "&amp;BDCORRECTIVAINF[[#Headers],[Disco Embrague]]&amp;", ")</f>
        <v/>
      </c>
      <c r="CB36" s="467" t="str">
        <f>+IF(SUMIFS(BDCORRECTIVAINF[Empalme],BDCORRECTIVAINF[[Nº CAMIÓN]:[Nº CAMIÓN]],$C36,BDCORRECTIVAINF[[Fecha entrada]:[Fecha entrada]],"&gt;=" &amp;$M$2,BDCORRECTIVAINF[[Fecha Fin]:[Fecha Fin]],"&lt;="&amp;$M$3)=0,"",SUMIFS(BDCORRECTIVAINF[Empalme],BDCORRECTIVAINF[[Nº CAMIÓN]:[Nº CAMIÓN]],$C36,BDCORRECTIVAINF[[Fecha entrada]:[Fecha entrada]],"&gt;=" &amp;$M$2,BDCORRECTIVAINF[[Fecha Fin]:[Fecha Fin]],"&lt;="&amp;$M$3)&amp;" uds "&amp;BDCORRECTIVAINF[[#Headers],[Empalme]]&amp;", ")</f>
        <v/>
      </c>
      <c r="CC36" s="467" t="str">
        <f>+IF(SUMIFS(BDCORRECTIVAINF[Filtro Secador],BDCORRECTIVAINF[[Nº CAMIÓN]:[Nº CAMIÓN]],$C36,BDCORRECTIVAINF[[Fecha entrada]:[Fecha entrada]],"&gt;=" &amp;$M$2,BDCORRECTIVAINF[[Fecha Fin]:[Fecha Fin]],"&lt;="&amp;$M$3)=0,"",SUMIFS(BDCORRECTIVAINF[Filtro Secador],BDCORRECTIVAINF[[Nº CAMIÓN]:[Nº CAMIÓN]],$C36,BDCORRECTIVAINF[[Fecha entrada]:[Fecha entrada]],"&gt;=" &amp;$M$2,BDCORRECTIVAINF[[Fecha Fin]:[Fecha Fin]],"&lt;="&amp;$M$3)&amp;" uds "&amp;BDCORRECTIVAINF[[#Headers],[Filtro Secador]]&amp;", ")</f>
        <v/>
      </c>
      <c r="CD36" s="467" t="str">
        <f>+IF(SUMIFS(BDCORRECTIVAINF[Pulmon Freno],BDCORRECTIVAINF[[Nº CAMIÓN]:[Nº CAMIÓN]],$C36,BDCORRECTIVAINF[[Fecha entrada]:[Fecha entrada]],"&gt;=" &amp;$M$2,BDCORRECTIVAINF[[Fecha Fin]:[Fecha Fin]],"&lt;="&amp;$M$3)=0,"",SUMIFS(BDCORRECTIVAINF[Pulmon Freno],BDCORRECTIVAINF[[Nº CAMIÓN]:[Nº CAMIÓN]],$C36,BDCORRECTIVAINF[[Fecha entrada]:[Fecha entrada]],"&gt;=" &amp;$M$2,BDCORRECTIVAINF[[Fecha Fin]:[Fecha Fin]],"&lt;="&amp;$M$3)&amp;" uds "&amp;BDCORRECTIVAINF[[#Headers],[Pulmon Freno]]&amp;", ")</f>
        <v/>
      </c>
      <c r="CE36" s="467" t="str">
        <f>+IF(SUMIFS(BDCORRECTIVAINF[Servoembrague],BDCORRECTIVAINF[[Nº CAMIÓN]:[Nº CAMIÓN]],$C36,BDCORRECTIVAINF[[Fecha entrada]:[Fecha entrada]],"&gt;=" &amp;$M$2,BDCORRECTIVAINF[[Fecha Fin]:[Fecha Fin]],"&lt;="&amp;$M$3)=0,"",SUMIFS(BDCORRECTIVAINF[Servoembrague],BDCORRECTIVAINF[[Nº CAMIÓN]:[Nº CAMIÓN]],$C36,BDCORRECTIVAINF[[Fecha entrada]:[Fecha entrada]],"&gt;=" &amp;$M$2,BDCORRECTIVAINF[[Fecha Fin]:[Fecha Fin]],"&lt;="&amp;$M$3)&amp;" uds "&amp;BDCORRECTIVAINF[[#Headers],[Servoembrague]]&amp;", ")</f>
        <v/>
      </c>
      <c r="CF36" s="467" t="str">
        <f>+IF(SUMIFS(BDCORRECTIVAINF[Tubo Hidraulico],BDCORRECTIVAINF[[Nº CAMIÓN]:[Nº CAMIÓN]],$C36,BDCORRECTIVAINF[[Fecha entrada]:[Fecha entrada]],"&gt;=" &amp;$M$2,BDCORRECTIVAINF[[Fecha Fin]:[Fecha Fin]],"&lt;="&amp;$M$3)=0,"",SUMIFS(BDCORRECTIVAINF[Tubo Hidraulico],BDCORRECTIVAINF[[Nº CAMIÓN]:[Nº CAMIÓN]],$C36,BDCORRECTIVAINF[[Fecha entrada]:[Fecha entrada]],"&gt;=" &amp;$M$2,BDCORRECTIVAINF[[Fecha Fin]:[Fecha Fin]],"&lt;="&amp;$M$3)&amp;" uds "&amp;BDCORRECTIVAINF[[#Headers],[Tubo Hidraulico]]&amp;", ")</f>
        <v/>
      </c>
      <c r="CG36" s="467" t="str">
        <f>+IF(SUMIFS(BDCORRECTIVAINF[Valvula 4 vias],BDCORRECTIVAINF[[Nº CAMIÓN]:[Nº CAMIÓN]],$C36,BDCORRECTIVAINF[[Fecha entrada]:[Fecha entrada]],"&gt;=" &amp;$M$2,BDCORRECTIVAINF[[Fecha Fin]:[Fecha Fin]],"&lt;="&amp;$M$3)=0,"",SUMIFS(BDCORRECTIVAINF[Valvula 4 vias],BDCORRECTIVAINF[[Nº CAMIÓN]:[Nº CAMIÓN]],$C36,BDCORRECTIVAINF[[Fecha entrada]:[Fecha entrada]],"&gt;=" &amp;$M$2,BDCORRECTIVAINF[[Fecha Fin]:[Fecha Fin]],"&lt;="&amp;$M$3)&amp;" uds "&amp;BDCORRECTIVAINF[[#Headers],[Valvula 4 vias]]&amp;", ")</f>
        <v/>
      </c>
      <c r="CH36" s="467" t="str">
        <f>+IF(SUMIFS(BDCORRECTIVAINF[Valvula Freno],BDCORRECTIVAINF[[Nº CAMIÓN]:[Nº CAMIÓN]],$C36,BDCORRECTIVAINF[[Fecha entrada]:[Fecha entrada]],"&gt;=" &amp;$M$2,BDCORRECTIVAINF[[Fecha Fin]:[Fecha Fin]],"&lt;="&amp;$M$3)=0,"",SUMIFS(BDCORRECTIVAINF[Valvula Freno],BDCORRECTIVAINF[[Nº CAMIÓN]:[Nº CAMIÓN]],$C36,BDCORRECTIVAINF[[Fecha entrada]:[Fecha entrada]],"&gt;=" &amp;$M$2,BDCORRECTIVAINF[[Fecha Fin]:[Fecha Fin]],"&lt;="&amp;$M$3)&amp;" uds "&amp;BDCORRECTIVAINF[[#Headers],[Valvula Freno]]&amp;", ")</f>
        <v/>
      </c>
      <c r="CI36" s="467" t="str">
        <f>+IF(SUMIFS(BDCORRECTIVAINF[Valvula Secadora],BDCORRECTIVAINF[[Nº CAMIÓN]:[Nº CAMIÓN]],$C36,BDCORRECTIVAINF[[Fecha entrada]:[Fecha entrada]],"&gt;=" &amp;$M$2,BDCORRECTIVAINF[[Fecha Fin]:[Fecha Fin]],"&lt;="&amp;$M$3)=0,"",SUMIFS(BDCORRECTIVAINF[Valvula Secadora],BDCORRECTIVAINF[[Nº CAMIÓN]:[Nº CAMIÓN]],$C36,BDCORRECTIVAINF[[Fecha entrada]:[Fecha entrada]],"&gt;=" &amp;$M$2,BDCORRECTIVAINF[[Fecha Fin]:[Fecha Fin]],"&lt;="&amp;$M$3)&amp;" uds "&amp;BDCORRECTIVAINF[[#Headers],[Valvula Secadora]]&amp;", ")</f>
        <v/>
      </c>
      <c r="CJ36" s="467" t="str">
        <f>+IF(SUMIFS(BDCORRECTIVAINF[Correas],BDCORRECTIVAINF[[Nº CAMIÓN]:[Nº CAMIÓN]],$C36,BDCORRECTIVAINF[[Fecha entrada]:[Fecha entrada]],"&gt;=" &amp;$M$2,BDCORRECTIVAINF[[Fecha Fin]:[Fecha Fin]],"&lt;="&amp;$M$3)=0,"",SUMIFS(BDCORRECTIVAINF[Correas],BDCORRECTIVAINF[[Nº CAMIÓN]:[Nº CAMIÓN]],$C36,BDCORRECTIVAINF[[Fecha entrada]:[Fecha entrada]],"&gt;=" &amp;$M$2,BDCORRECTIVAINF[[Fecha Fin]:[Fecha Fin]],"&lt;="&amp;$M$3)&amp;" uds "&amp;BDCORRECTIVAINF[[#Headers],[Correas]]&amp;", ")</f>
        <v/>
      </c>
    </row>
    <row r="37" spans="1:88" ht="45.6" customHeight="1" thickBot="1" x14ac:dyDescent="0.25">
      <c r="A37" s="545"/>
      <c r="B37" s="296" t="s">
        <v>68</v>
      </c>
      <c r="C37" s="48" t="s">
        <v>253</v>
      </c>
      <c r="D37" s="41">
        <v>771514</v>
      </c>
      <c r="E37" s="41">
        <f>+SUMIFS(BDCORRECTIVA[Chasis],BDCORRECTIVA[[Nº CAMIÓN]:[Nº CAMIÓN]],$C37,BDCORRECTIVA[[Fecha entrada]:[Fecha entrada]],"&gt;=" &amp;$M$2,BDCORRECTIVA[[Fecha Fin]:[Fecha Fin]],"&lt;="&amp;$M$3)</f>
        <v>0</v>
      </c>
      <c r="F37" s="41">
        <f>+SUMIFS(BDCORRECTIVA[Carrocería],BDCORRECTIVA[[Nº CAMIÓN]:[Nº CAMIÓN]],$C37,BDCORRECTIVA[[Fecha entrada]:[Fecha entrada]],"&gt;=" &amp;$M$2,BDCORRECTIVA[[Fecha Fin]:[Fecha Fin]],"&lt;="&amp;$M$3)</f>
        <v>0</v>
      </c>
      <c r="G37" s="41">
        <f>+SUMIFS(BDCORRECTIVA[Ruedas],BDCORRECTIVA[[Nº CAMIÓN]:[Nº CAMIÓN]],$C37,BDCORRECTIVA[[Fecha entrada]:[Fecha entrada]],"&gt;=" &amp;$M$2,BDCORRECTIVA[[Fecha Fin]:[Fecha Fin]],"&lt;="&amp;$M$3)</f>
        <v>0</v>
      </c>
      <c r="H37" s="41">
        <f>+SUMIFS(BDCORRECTIVA[Mecanica],BDCORRECTIVA[[Nº CAMIÓN]:[Nº CAMIÓN]],$C37,BDCORRECTIVA[[Fecha entrada]:[Fecha entrada]],"&gt;=" &amp;$M$2,BDCORRECTIVA[[Fecha Fin]:[Fecha Fin]],"&lt;="&amp;$M$3)</f>
        <v>0</v>
      </c>
      <c r="I37" s="41">
        <f>+SUMIFS(BDCORRECTIVA[Elec, vehiculos],BDCORRECTIVA[[Nº CAMIÓN]:[Nº CAMIÓN]],$C37,BDCORRECTIVA[[Fecha entrada]:[Fecha entrada]],"&gt;=" &amp;$M$2,BDCORRECTIVA[[Fecha Fin]:[Fecha Fin]],"&lt;="&amp;$M$3)</f>
        <v>0</v>
      </c>
      <c r="J37" s="122">
        <f t="shared" si="5"/>
        <v>0</v>
      </c>
      <c r="K37" s="116" t="str">
        <f>+IF(COUNTIFS(BDCORRECTIVA[Tall/Rep],AUSERD,BDCORRECTIVA[Nº CAMIÓN],$C37,BDCORRECTIVA[[Fecha entrada]:[Fecha entrada]],"&gt;=" &amp;$M$2,BDCORRECTIVA[[Fecha Fin]:[Fecha Fin]],"&lt;="&amp;$M$3)=0,"",COUNTIFS(BDCORRECTIVA[Tall/Rep],AUSERD,BDCORRECTIVA[Nº CAMIÓN],$C37,BDCORRECTIVA[[Fecha entrada]:[Fecha entrada]],"&gt;=" &amp;$M$2,BDCORRECTIVA[[Fecha Fin]:[Fecha Fin]],"&lt;="&amp;$M$3)&amp;" "&amp;AUSERD&amp;", ")&amp;IF(COUNTIFS(BDCORRECTIVA[Tall/Rep],AAIUN,BDCORRECTIVA[Nº CAMIÓN],$C37,BDCORRECTIVA[[Fecha entrada]:[Fecha entrada]],"&gt;=" &amp;$M$2,BDCORRECTIVA[[Fecha Fin]:[Fecha Fin]],"&lt;="&amp;$M$3)=0,"",COUNTIFS(BDCORRECTIVA[Tall/Rep],AAIUN,BDCORRECTIVA[Nº CAMIÓN],$C37,BDCORRECTIVA[[Fecha entrada]:[Fecha entrada]],"&gt;=" &amp;$M$2,BDCORRECTIVA[[Fecha Fin]:[Fecha Fin]],"&lt;="&amp;$M$3)&amp;" "&amp;AAIUN&amp;", ")&amp;IF(COUNTIFS(BDCORRECTIVA[Tall/Rep],BOUJDUR,BDCORRECTIVA[Nº CAMIÓN],$C37,BDCORRECTIVA[[Fecha entrada]:[Fecha entrada]],"&gt;=" &amp;$M$2,BDCORRECTIVA[[Fecha Fin]:[Fecha Fin]],"&lt;="&amp;$M$3)=0,"",COUNTIFS(BDCORRECTIVA[Tall/Rep],BOUJDUR,BDCORRECTIVA[Nº CAMIÓN],$C37,BDCORRECTIVA[[Fecha entrada]:[Fecha entrada]],"&gt;=" &amp;$M$2,BDCORRECTIVA[[Fecha Fin]:[Fecha Fin]],"&lt;="&amp;$M$3)&amp;" "&amp;BOUJDUR&amp;", ")&amp;IF(COUNTIFS(BDCORRECTIVA[Tall/Rep],ATC,BDCORRECTIVA[Nº CAMIÓN],$C37,BDCORRECTIVA[[Fecha entrada]:[Fecha entrada]],"&gt;=" &amp;$M$2,BDCORRECTIVA[[Fecha Fin]:[Fecha Fin]],"&lt;="&amp;$M$3)=0,"",COUNTIFS(BDCORRECTIVA[Tall/Rep],ATC,BDCORRECTIVA[Nº CAMIÓN],$C37,BDCORRECTIVA[[Fecha entrada]:[Fecha entrada]],"&gt;=" &amp;$M$2,BDCORRECTIVA[[Fecha Fin]:[Fecha Fin]],"&lt;="&amp;$M$3)&amp;" "&amp;ATC&amp;", ")&amp;IF(COUNTIFS(BDCORRECTIVA[Tall/Rep],SMARA,BDCORRECTIVA[Nº CAMIÓN],$C37,BDCORRECTIVA[[Fecha entrada]:[Fecha entrada]],"&gt;=" &amp;$M$2,BDCORRECTIVA[[Fecha Fin]:[Fecha Fin]],"&lt;="&amp;$M$3)=0,"",COUNTIFS(BDCORRECTIVA[Tall/Rep],SMARA,BDCORRECTIVA[Nº CAMIÓN],$C37,BDCORRECTIVA[[Fecha entrada]:[Fecha entrada]],"&gt;=" &amp;$M$2,BDCORRECTIVA[[Fecha Fin]:[Fecha Fin]],"&lt;="&amp;$M$3)&amp;" "&amp;SMARA&amp;", ")&amp;IF(COUNTIFS(BDCORRECTIVA[Tall/Rep],DAJLA,BDCORRECTIVA[Nº CAMIÓN],$C37,BDCORRECTIVA[[Fecha entrada]:[Fecha entrada]],"&gt;=" &amp;$M$2,BDCORRECTIVA[[Fecha Fin]:[Fecha Fin]],"&lt;="&amp;$M$3)=0,"",COUNTIFS(BDCORRECTIVA[Tall/Rep],DAJLA,BDCORRECTIVA[Nº CAMIÓN],$C37,BDCORRECTIVA[[Fecha entrada]:[Fecha entrada]],"&gt;=" &amp;$M$2,BDCORRECTIVA[[Fecha Fin]:[Fecha Fin]],"&lt;="&amp;$M$3)&amp;" "&amp;DAJLA&amp;", ")&amp;IF(COUNTIFS(BDCORRECTIVA[Tall/Rep],TRANSPORT,BDCORRECTIVA[Nº CAMIÓN],$C37,BDCORRECTIVA[[Fecha entrada]:[Fecha entrada]],"&gt;=" &amp;$M$2,BDCORRECTIVA[[Fecha Fin]:[Fecha Fin]],"&lt;="&amp;$M$3)=0,"",COUNTIFS(BDCORRECTIVA[Tall/Rep],TRANSPORT,BDCORRECTIVA[Nº CAMIÓN],$C37,BDCORRECTIVA[[Fecha entrada]:[Fecha entrada]],"&gt;=" &amp;$M$2,BDCORRECTIVA[[Fecha Fin]:[Fecha Fin]],"&lt;="&amp;$M$3)&amp;" "&amp;TRANSPORT&amp;", ")</f>
        <v/>
      </c>
      <c r="L37" s="518" t="str">
        <f t="shared" si="0"/>
        <v/>
      </c>
      <c r="M37" s="472" t="str">
        <f>+IF(SUMIFS(BDCORRECTIVAINF[Coste TOTAL],BDCORRECTIVAINF[[Nº CAMIÓN]:[Nº CAMIÓN]],$C37,BDCORRECTIVAINF[[Fecha entrada]:[Fecha entrada]],"&gt;=" &amp;$M$2,BDCORRECTIVAINF[[Fecha Fin]:[Fecha Fin]],"&lt;="&amp;$M$3)=0,"",SUMIFS(BDCORRECTIVAINF[Coste TOTAL],BDCORRECTIVAINF[[Nº CAMIÓN]:[Nº CAMIÓN]],$C37,BDCORRECTIVAINF[[Fecha entrada]:[Fecha entrada]],"&gt;=" &amp;$M$2,BDCORRECTIVAINF[[Fecha Fin]:[Fecha Fin]],"&lt;="&amp;$M$3))</f>
        <v/>
      </c>
      <c r="N37" s="211"/>
      <c r="AF37" s="467" t="str">
        <f>+IF(SUMIFS(BDCORRECTIVAINF[Amortiguador],BDCORRECTIVAINF[[Nº CAMIÓN]:[Nº CAMIÓN]],$C37,BDCORRECTIVAINF[[Fecha entrada]:[Fecha entrada]],"&gt;=" &amp;$M$2,BDCORRECTIVAINF[[Fecha Fin]:[Fecha Fin]],"&lt;="&amp;$M$3)=0,"",SUMIFS(BDCORRECTIVAINF[Amortiguador],BDCORRECTIVAINF[[Nº CAMIÓN]:[Nº CAMIÓN]],$C37,BDCORRECTIVAINF[[Fecha entrada]:[Fecha entrada]],"&gt;=" &amp;$M$2,BDCORRECTIVAINF[[Fecha Fin]:[Fecha Fin]],"&lt;="&amp;$M$3)&amp;" uds "&amp;BDCORRECTIVAINF[[#Headers],[Amortiguador]]&amp;", ")</f>
        <v/>
      </c>
      <c r="AG37" s="467" t="str">
        <f>+IF(SUMIFS(BDCORRECTIVAINF[Cables palanca],BDCORRECTIVAINF[[Nº CAMIÓN]:[Nº CAMIÓN]],$C37,BDCORRECTIVAINF[[Fecha entrada]:[Fecha entrada]],"&gt;=" &amp;$M$2,BDCORRECTIVAINF[[Fecha Fin]:[Fecha Fin]],"&lt;="&amp;$M$3)=0,"",SUMIFS(BDCORRECTIVAINF[Cables palanca],BDCORRECTIVAINF[[Nº CAMIÓN]:[Nº CAMIÓN]],$C37,BDCORRECTIVAINF[[Fecha entrada]:[Fecha entrada]],"&gt;=" &amp;$M$2,BDCORRECTIVAINF[[Fecha Fin]:[Fecha Fin]],"&lt;="&amp;$M$3)&amp;" uds "&amp;BDCORRECTIVAINF[[#Headers],[Cables palanca]]&amp;", ")</f>
        <v/>
      </c>
      <c r="AH37" s="467" t="str">
        <f>+IF(SUMIFS(BDCORRECTIVAINF[Casquillos],BDCORRECTIVAINF[[Nº CAMIÓN]:[Nº CAMIÓN]],$C37,BDCORRECTIVAINF[[Fecha entrada]:[Fecha entrada]],"&gt;=" &amp;$M$2,BDCORRECTIVAINF[[Fecha Fin]:[Fecha Fin]],"&lt;="&amp;$M$3)=0,"",SUMIFS(BDCORRECTIVAINF[Casquillos],BDCORRECTIVAINF[[Nº CAMIÓN]:[Nº CAMIÓN]],$C37,BDCORRECTIVAINF[[Fecha entrada]:[Fecha entrada]],"&gt;=" &amp;$M$2,BDCORRECTIVAINF[[Fecha Fin]:[Fecha Fin]],"&lt;="&amp;$M$3)&amp;" uds "&amp;BDCORRECTIVAINF[[#Headers],[Casquillos]]&amp;", ")</f>
        <v/>
      </c>
      <c r="AI37" s="467" t="str">
        <f>+IF(SUMIFS(BDCORRECTIVAINF[Esparragos],BDCORRECTIVAINF[[Nº CAMIÓN]:[Nº CAMIÓN]],$C37,BDCORRECTIVAINF[[Fecha entrada]:[Fecha entrada]],"&gt;=" &amp;$M$2,BDCORRECTIVAINF[[Fecha Fin]:[Fecha Fin]],"&lt;="&amp;$M$3)=0,"",SUMIFS(BDCORRECTIVAINF[Esparragos],BDCORRECTIVAINF[[Nº CAMIÓN]:[Nº CAMIÓN]],$C37,BDCORRECTIVAINF[[Fecha entrada]:[Fecha entrada]],"&gt;=" &amp;$M$2,BDCORRECTIVAINF[[Fecha Fin]:[Fecha Fin]],"&lt;="&amp;$M$3)&amp;" uds "&amp;BDCORRECTIVAINF[[#Headers],[Esparragos]]&amp;", ")</f>
        <v/>
      </c>
      <c r="AJ37" s="467" t="str">
        <f>+IF(SUMIFS(BDCORRECTIVAINF[Neceser palanca],BDCORRECTIVAINF[[Nº CAMIÓN]:[Nº CAMIÓN]],$C37,BDCORRECTIVAINF[[Fecha entrada]:[Fecha entrada]],"&gt;=" &amp;$M$2,BDCORRECTIVAINF[[Fecha Fin]:[Fecha Fin]],"&lt;="&amp;$M$3)=0,"",SUMIFS(BDCORRECTIVAINF[Neceser palanca],BDCORRECTIVAINF[[Nº CAMIÓN]:[Nº CAMIÓN]],$C37,BDCORRECTIVAINF[[Fecha entrada]:[Fecha entrada]],"&gt;=" &amp;$M$2,BDCORRECTIVAINF[[Fecha Fin]:[Fecha Fin]],"&lt;="&amp;$M$3)&amp;" uds "&amp;BDCORRECTIVAINF[[#Headers],[Neceser palanca]]&amp;", ")</f>
        <v/>
      </c>
      <c r="AK37" s="467" t="str">
        <f>+IF(SUMIFS(BDCORRECTIVAINF[Palanca],BDCORRECTIVAINF[[Nº CAMIÓN]:[Nº CAMIÓN]],$C37,BDCORRECTIVAINF[[Fecha entrada]:[Fecha entrada]],"&gt;=" &amp;$M$2,BDCORRECTIVAINF[[Fecha Fin]:[Fecha Fin]],"&lt;="&amp;$M$3)=0,"",SUMIFS(BDCORRECTIVAINF[Palanca],BDCORRECTIVAINF[[Nº CAMIÓN]:[Nº CAMIÓN]],$C37,BDCORRECTIVAINF[[Fecha entrada]:[Fecha entrada]],"&gt;=" &amp;$M$2,BDCORRECTIVAINF[[Fecha Fin]:[Fecha Fin]],"&lt;="&amp;$M$3)&amp;" uds "&amp;BDCORRECTIVAINF[[#Headers],[Palanca]]&amp;", ")</f>
        <v/>
      </c>
      <c r="AL37" s="467" t="str">
        <f>+IF(SUMIFS(BDCORRECTIVAINF[Travesaño],BDCORRECTIVAINF[[Nº CAMIÓN]:[Nº CAMIÓN]],$C37,BDCORRECTIVAINF[[Fecha entrada]:[Fecha entrada]],"&gt;=" &amp;$M$2,BDCORRECTIVAINF[[Fecha Fin]:[Fecha Fin]],"&lt;="&amp;$M$3)=0,"",SUMIFS(BDCORRECTIVAINF[Travesaño],BDCORRECTIVAINF[[Nº CAMIÓN]:[Nº CAMIÓN]],$C37,BDCORRECTIVAINF[[Fecha entrada]:[Fecha entrada]],"&gt;=" &amp;$M$2,BDCORRECTIVAINF[[Fecha Fin]:[Fecha Fin]],"&lt;="&amp;$M$3)&amp;" uds "&amp;BDCORRECTIVAINF[[#Headers],[Travesaño]]&amp;", ")</f>
        <v/>
      </c>
      <c r="AM37" s="467" t="str">
        <f>+IF(SUMIFS(BDCORRECTIVAINF[BALLESTA ENTERA D],BDCORRECTIVAINF[[Nº CAMIÓN]:[Nº CAMIÓN]],$C37,BDCORRECTIVAINF[[Fecha entrada]:[Fecha entrada]],"&gt;=" &amp;$M$2,BDCORRECTIVAINF[[Fecha Fin]:[Fecha Fin]],"&lt;="&amp;$M$3)=0,"",SUMIFS(BDCORRECTIVAINF[BALLESTA ENTERA D],BDCORRECTIVAINF[[Nº CAMIÓN]:[Nº CAMIÓN]],$C37,BDCORRECTIVAINF[[Fecha entrada]:[Fecha entrada]],"&gt;=" &amp;$M$2,BDCORRECTIVAINF[[Fecha Fin]:[Fecha Fin]],"&lt;="&amp;$M$3)&amp;" uds "&amp;BDCORRECTIVAINF[[#Headers],[BALLESTA ENTERA D]]&amp;", ")</f>
        <v/>
      </c>
      <c r="AN37" s="467" t="str">
        <f>+IF(SUMIFS(BDCORRECTIVAINF[HOJA MAESTRA D],BDCORRECTIVAINF[[Nº CAMIÓN]:[Nº CAMIÓN]],$C37,BDCORRECTIVAINF[[Fecha entrada]:[Fecha entrada]],"&gt;=" &amp;$M$2,BDCORRECTIVAINF[[Fecha Fin]:[Fecha Fin]],"&lt;="&amp;$M$3)=0,"",SUMIFS(BDCORRECTIVAINF[HOJA MAESTRA D],BDCORRECTIVAINF[[Nº CAMIÓN]:[Nº CAMIÓN]],$C37,BDCORRECTIVAINF[[Fecha entrada]:[Fecha entrada]],"&gt;=" &amp;$M$2,BDCORRECTIVAINF[[Fecha Fin]:[Fecha Fin]],"&lt;="&amp;$M$3)&amp;" uds "&amp;BDCORRECTIVAINF[[#Headers],[HOJA MAESTRA D]]&amp;", ")</f>
        <v/>
      </c>
      <c r="AO37" s="467" t="str">
        <f>+IF(SUMIFS(BDCORRECTIVAINF[1ª HOJA D],BDCORRECTIVAINF[[Nº CAMIÓN]:[Nº CAMIÓN]],$C37,BDCORRECTIVAINF[[Fecha entrada]:[Fecha entrada]],"&gt;=" &amp;$M$2,BDCORRECTIVAINF[[Fecha Fin]:[Fecha Fin]],"&lt;="&amp;$M$3)=0,"",SUMIFS(BDCORRECTIVAINF[1ª HOJA D],BDCORRECTIVAINF[[Nº CAMIÓN]:[Nº CAMIÓN]],$C37,BDCORRECTIVAINF[[Fecha entrada]:[Fecha entrada]],"&gt;=" &amp;$M$2,BDCORRECTIVAINF[[Fecha Fin]:[Fecha Fin]],"&lt;="&amp;$M$3)&amp;" uds "&amp;BDCORRECTIVAINF[[#Headers],[1ª HOJA D]]&amp;", ")</f>
        <v/>
      </c>
      <c r="AP37" s="467" t="str">
        <f>+IF(SUMIFS(BDCORRECTIVAINF[2ª HOJAS D],BDCORRECTIVAINF[[Nº CAMIÓN]:[Nº CAMIÓN]],$C37,BDCORRECTIVAINF[[Fecha entrada]:[Fecha entrada]],"&gt;=" &amp;$M$2,BDCORRECTIVAINF[[Fecha Fin]:[Fecha Fin]],"&lt;="&amp;$M$3)=0,"",SUMIFS(BDCORRECTIVAINF[2ª HOJAS D],BDCORRECTIVAINF[[Nº CAMIÓN]:[Nº CAMIÓN]],$C37,BDCORRECTIVAINF[[Fecha entrada]:[Fecha entrada]],"&gt;=" &amp;$M$2,BDCORRECTIVAINF[[Fecha Fin]:[Fecha Fin]],"&lt;="&amp;$M$3)&amp;" uds "&amp;BDCORRECTIVAINF[[#Headers],[2ª HOJAS D]]&amp;", ")</f>
        <v/>
      </c>
      <c r="AQ37" s="467" t="str">
        <f>+IF(SUMIFS(BDCORRECTIVAINF[3ª HOJAS D],BDCORRECTIVAINF[[Nº CAMIÓN]:[Nº CAMIÓN]],$C37,BDCORRECTIVAINF[[Fecha entrada]:[Fecha entrada]],"&gt;=" &amp;$M$2,BDCORRECTIVAINF[[Fecha Fin]:[Fecha Fin]],"&lt;="&amp;$M$3)=0,"",SUMIFS(BDCORRECTIVAINF[3ª HOJAS D],BDCORRECTIVAINF[[Nº CAMIÓN]:[Nº CAMIÓN]],$C37,BDCORRECTIVAINF[[Fecha entrada]:[Fecha entrada]],"&gt;=" &amp;$M$2,BDCORRECTIVAINF[[Fecha Fin]:[Fecha Fin]],"&lt;="&amp;$M$3)&amp;" uds "&amp;BDCORRECTIVAINF[[#Headers],[3ª HOJAS D]]&amp;", ")</f>
        <v/>
      </c>
      <c r="AR37" s="467" t="str">
        <f>+IF(SUMIFS(BDCORRECTIVAINF[4ª HOJAS D],BDCORRECTIVAINF[[Nº CAMIÓN]:[Nº CAMIÓN]],$C37,BDCORRECTIVAINF[[Fecha entrada]:[Fecha entrada]],"&gt;=" &amp;$M$2,BDCORRECTIVAINF[[Fecha Fin]:[Fecha Fin]],"&lt;="&amp;$M$3)=0,"",SUMIFS(BDCORRECTIVAINF[4ª HOJAS D],BDCORRECTIVAINF[[Nº CAMIÓN]:[Nº CAMIÓN]],$C37,BDCORRECTIVAINF[[Fecha entrada]:[Fecha entrada]],"&gt;=" &amp;$M$2,BDCORRECTIVAINF[[Fecha Fin]:[Fecha Fin]],"&lt;="&amp;$M$3)&amp;" uds "&amp;BDCORRECTIVAINF[[#Headers],[4ª HOJAS D]]&amp;", ")</f>
        <v/>
      </c>
      <c r="AS37" s="467" t="str">
        <f>+IF(SUMIFS(BDCORRECTIVAINF[5ª HOJAS D],BDCORRECTIVAINF[[Nº CAMIÓN]:[Nº CAMIÓN]],$C37,BDCORRECTIVAINF[[Fecha entrada]:[Fecha entrada]],"&gt;=" &amp;$M$2,BDCORRECTIVAINF[[Fecha Fin]:[Fecha Fin]],"&lt;="&amp;$M$3)=0,"",SUMIFS(BDCORRECTIVAINF[5ª HOJAS D],BDCORRECTIVAINF[[Nº CAMIÓN]:[Nº CAMIÓN]],$C37,BDCORRECTIVAINF[[Fecha entrada]:[Fecha entrada]],"&gt;=" &amp;$M$2,BDCORRECTIVAINF[[Fecha Fin]:[Fecha Fin]],"&lt;="&amp;$M$3)&amp;" uds "&amp;BDCORRECTIVAINF[[#Headers],[5ª HOJAS D]]&amp;", ")</f>
        <v/>
      </c>
      <c r="AT37" s="467" t="str">
        <f>+IF(SUMIFS(BDCORRECTIVAINF[BRIDA D],BDCORRECTIVAINF[[Nº CAMIÓN]:[Nº CAMIÓN]],$C37,BDCORRECTIVAINF[[Fecha entrada]:[Fecha entrada]],"&gt;=" &amp;$M$2,BDCORRECTIVAINF[[Fecha Fin]:[Fecha Fin]],"&lt;="&amp;$M$3)=0,"",SUMIFS(BDCORRECTIVAINF[BRIDA D],BDCORRECTIVAINF[[Nº CAMIÓN]:[Nº CAMIÓN]],$C37,BDCORRECTIVAINF[[Fecha entrada]:[Fecha entrada]],"&gt;=" &amp;$M$2,BDCORRECTIVAINF[[Fecha Fin]:[Fecha Fin]],"&lt;="&amp;$M$3)&amp;" uds "&amp;BDCORRECTIVAINF[[#Headers],[BRIDA D]]&amp;", ")</f>
        <v/>
      </c>
      <c r="AU37" s="467" t="str">
        <f>+IF(SUMIFS(BDCORRECTIVAINF[BULÓN D],BDCORRECTIVAINF[[Nº CAMIÓN]:[Nº CAMIÓN]],$C37,BDCORRECTIVAINF[[Fecha entrada]:[Fecha entrada]],"&gt;=" &amp;$M$2,BDCORRECTIVAINF[[Fecha Fin]:[Fecha Fin]],"&lt;="&amp;$M$3)=0,"",SUMIFS(BDCORRECTIVAINF[BULÓN D],BDCORRECTIVAINF[[Nº CAMIÓN]:[Nº CAMIÓN]],$C37,BDCORRECTIVAINF[[Fecha entrada]:[Fecha entrada]],"&gt;=" &amp;$M$2,BDCORRECTIVAINF[[Fecha Fin]:[Fecha Fin]],"&lt;="&amp;$M$3)&amp;" uds "&amp;BDCORRECTIVAINF[[#Headers],[BULÓN D]]&amp;", ")</f>
        <v/>
      </c>
      <c r="AV37" s="467" t="str">
        <f>+IF(SUMIFS(BDCORRECTIVAINF[GEMELA D],BDCORRECTIVAINF[[Nº CAMIÓN]:[Nº CAMIÓN]],$C37,BDCORRECTIVAINF[[Fecha entrada]:[Fecha entrada]],"&gt;=" &amp;$M$2,BDCORRECTIVAINF[[Fecha Fin]:[Fecha Fin]],"&lt;="&amp;$M$3)=0,"",SUMIFS(BDCORRECTIVAINF[GEMELA D],BDCORRECTIVAINF[[Nº CAMIÓN]:[Nº CAMIÓN]],$C37,BDCORRECTIVAINF[[Fecha entrada]:[Fecha entrada]],"&gt;=" &amp;$M$2,BDCORRECTIVAINF[[Fecha Fin]:[Fecha Fin]],"&lt;="&amp;$M$3)&amp;" uds "&amp;BDCORRECTIVAINF[[#Headers],[GEMELA D]]&amp;", ")</f>
        <v/>
      </c>
      <c r="AW37" s="467" t="str">
        <f>+IF(SUMIFS(BDCORRECTIVAINF[BALLESTA ENTERA T],BDCORRECTIVAINF[[Nº CAMIÓN]:[Nº CAMIÓN]],$C37,BDCORRECTIVAINF[[Fecha entrada]:[Fecha entrada]],"&gt;=" &amp;$M$2,BDCORRECTIVAINF[[Fecha Fin]:[Fecha Fin]],"&lt;="&amp;$M$3)=0,"",SUMIFS(BDCORRECTIVAINF[BALLESTA ENTERA T],BDCORRECTIVAINF[[Nº CAMIÓN]:[Nº CAMIÓN]],$C37,BDCORRECTIVAINF[[Fecha entrada]:[Fecha entrada]],"&gt;=" &amp;$M$2,BDCORRECTIVAINF[[Fecha Fin]:[Fecha Fin]],"&lt;="&amp;$M$3)&amp;" uds "&amp;BDCORRECTIVAINF[[#Headers],[BALLESTA ENTERA T]]&amp;", ")</f>
        <v/>
      </c>
      <c r="AX37" s="467" t="str">
        <f>+IF(SUMIFS(BDCORRECTIVAINF[HOJA MAESTRA T],BDCORRECTIVAINF[[Nº CAMIÓN]:[Nº CAMIÓN]],$C37,BDCORRECTIVAINF[[Fecha entrada]:[Fecha entrada]],"&gt;=" &amp;$M$2,BDCORRECTIVAINF[[Fecha Fin]:[Fecha Fin]],"&lt;="&amp;$M$3)=0,"",SUMIFS(BDCORRECTIVAINF[HOJA MAESTRA T],BDCORRECTIVAINF[[Nº CAMIÓN]:[Nº CAMIÓN]],$C37,BDCORRECTIVAINF[[Fecha entrada]:[Fecha entrada]],"&gt;=" &amp;$M$2,BDCORRECTIVAINF[[Fecha Fin]:[Fecha Fin]],"&lt;="&amp;$M$3)&amp;" uds "&amp;BDCORRECTIVAINF[[#Headers],[HOJA MAESTRA T]]&amp;", ")</f>
        <v/>
      </c>
      <c r="AY37" s="467" t="str">
        <f>+IF(SUMIFS(BDCORRECTIVAINF[1ª HOJA T],BDCORRECTIVAINF[[Nº CAMIÓN]:[Nº CAMIÓN]],$C37,BDCORRECTIVAINF[[Fecha entrada]:[Fecha entrada]],"&gt;=" &amp;$M$2,BDCORRECTIVAINF[[Fecha Fin]:[Fecha Fin]],"&lt;="&amp;$M$3)=0,"",SUMIFS(BDCORRECTIVAINF[1ª HOJA T],BDCORRECTIVAINF[[Nº CAMIÓN]:[Nº CAMIÓN]],$C37,BDCORRECTIVAINF[[Fecha entrada]:[Fecha entrada]],"&gt;=" &amp;$M$2,BDCORRECTIVAINF[[Fecha Fin]:[Fecha Fin]],"&lt;="&amp;$M$3)&amp;" uds "&amp;BDCORRECTIVAINF[[#Headers],[1ª HOJA T]]&amp;", ")</f>
        <v/>
      </c>
      <c r="AZ37" s="467" t="str">
        <f>+IF(SUMIFS(BDCORRECTIVAINF[2ª HOJAS T],BDCORRECTIVAINF[[Nº CAMIÓN]:[Nº CAMIÓN]],$C37,BDCORRECTIVAINF[[Fecha entrada]:[Fecha entrada]],"&gt;=" &amp;$M$2,BDCORRECTIVAINF[[Fecha Fin]:[Fecha Fin]],"&lt;="&amp;$M$3)=0,"",SUMIFS(BDCORRECTIVAINF[2ª HOJAS T],BDCORRECTIVAINF[[Nº CAMIÓN]:[Nº CAMIÓN]],$C37,BDCORRECTIVAINF[[Fecha entrada]:[Fecha entrada]],"&gt;=" &amp;$M$2,BDCORRECTIVAINF[[Fecha Fin]:[Fecha Fin]],"&lt;="&amp;$M$3)&amp;" uds "&amp;BDCORRECTIVAINF[[#Headers],[2ª HOJAS T]]&amp;", ")</f>
        <v/>
      </c>
      <c r="BA37" s="467" t="str">
        <f>+IF(SUMIFS(BDCORRECTIVAINF[3ª HOJAS T],BDCORRECTIVAINF[[Nº CAMIÓN]:[Nº CAMIÓN]],$C37,BDCORRECTIVAINF[[Fecha entrada]:[Fecha entrada]],"&gt;=" &amp;$M$2,BDCORRECTIVAINF[[Fecha Fin]:[Fecha Fin]],"&lt;="&amp;$M$3)=0,"",SUMIFS(BDCORRECTIVAINF[3ª HOJAS T],BDCORRECTIVAINF[[Nº CAMIÓN]:[Nº CAMIÓN]],$C37,BDCORRECTIVAINF[[Fecha entrada]:[Fecha entrada]],"&gt;=" &amp;$M$2,BDCORRECTIVAINF[[Fecha Fin]:[Fecha Fin]],"&lt;="&amp;$M$3)&amp;" uds "&amp;BDCORRECTIVAINF[[#Headers],[3ª HOJAS T]]&amp;", ")</f>
        <v/>
      </c>
      <c r="BB37" s="467" t="str">
        <f>+IF(SUMIFS(BDCORRECTIVAINF[4ª HOJAS T],BDCORRECTIVAINF[[Nº CAMIÓN]:[Nº CAMIÓN]],$C37,BDCORRECTIVAINF[[Fecha entrada]:[Fecha entrada]],"&gt;=" &amp;$M$2,BDCORRECTIVAINF[[Fecha Fin]:[Fecha Fin]],"&lt;="&amp;$M$3)=0,"",SUMIFS(BDCORRECTIVAINF[4ª HOJAS T],BDCORRECTIVAINF[[Nº CAMIÓN]:[Nº CAMIÓN]],$C37,BDCORRECTIVAINF[[Fecha entrada]:[Fecha entrada]],"&gt;=" &amp;$M$2,BDCORRECTIVAINF[[Fecha Fin]:[Fecha Fin]],"&lt;="&amp;$M$3)&amp;" uds "&amp;BDCORRECTIVAINF[[#Headers],[4ª HOJAS T]]&amp;", ")</f>
        <v/>
      </c>
      <c r="BC37" s="467" t="str">
        <f>+IF(SUMIFS(BDCORRECTIVAINF[5ª HOJAS T],BDCORRECTIVAINF[[Nº CAMIÓN]:[Nº CAMIÓN]],$C37,BDCORRECTIVAINF[[Fecha entrada]:[Fecha entrada]],"&gt;=" &amp;$M$2,BDCORRECTIVAINF[[Fecha Fin]:[Fecha Fin]],"&lt;="&amp;$M$3)=0,"",SUMIFS(BDCORRECTIVAINF[5ª HOJAS T],BDCORRECTIVAINF[[Nº CAMIÓN]:[Nº CAMIÓN]],$C37,BDCORRECTIVAINF[[Fecha entrada]:[Fecha entrada]],"&gt;=" &amp;$M$2,BDCORRECTIVAINF[[Fecha Fin]:[Fecha Fin]],"&lt;="&amp;$M$3)&amp;" uds "&amp;BDCORRECTIVAINF[[#Headers],[5ª HOJAS T]]&amp;", ")</f>
        <v/>
      </c>
      <c r="BD37" s="467" t="str">
        <f>+IF(SUMIFS(BDCORRECTIVAINF[BRIDA T],BDCORRECTIVAINF[[Nº CAMIÓN]:[Nº CAMIÓN]],$C37,BDCORRECTIVAINF[[Fecha entrada]:[Fecha entrada]],"&gt;=" &amp;$M$2,BDCORRECTIVAINF[[Fecha Fin]:[Fecha Fin]],"&lt;="&amp;$M$3)=0,"",SUMIFS(BDCORRECTIVAINF[BRIDA T],BDCORRECTIVAINF[[Nº CAMIÓN]:[Nº CAMIÓN]],$C37,BDCORRECTIVAINF[[Fecha entrada]:[Fecha entrada]],"&gt;=" &amp;$M$2,BDCORRECTIVAINF[[Fecha Fin]:[Fecha Fin]],"&lt;="&amp;$M$3)&amp;" uds "&amp;BDCORRECTIVAINF[[#Headers],[BRIDA T]]&amp;", ")</f>
        <v/>
      </c>
      <c r="BE37" s="467" t="str">
        <f>+IF(SUMIFS(BDCORRECTIVAINF[BULÓN T],BDCORRECTIVAINF[[Nº CAMIÓN]:[Nº CAMIÓN]],$C37,BDCORRECTIVAINF[[Fecha entrada]:[Fecha entrada]],"&gt;=" &amp;$M$2,BDCORRECTIVAINF[[Fecha Fin]:[Fecha Fin]],"&lt;="&amp;$M$3)=0,"",SUMIFS(BDCORRECTIVAINF[BULÓN T],BDCORRECTIVAINF[[Nº CAMIÓN]:[Nº CAMIÓN]],$C37,BDCORRECTIVAINF[[Fecha entrada]:[Fecha entrada]],"&gt;=" &amp;$M$2,BDCORRECTIVAINF[[Fecha Fin]:[Fecha Fin]],"&lt;="&amp;$M$3)&amp;" uds "&amp;BDCORRECTIVAINF[[#Headers],[BULÓN T]]&amp;", ")</f>
        <v/>
      </c>
      <c r="BF37" s="467" t="str">
        <f>+IF(SUMIFS(BDCORRECTIVAINF[GEMELA T],BDCORRECTIVAINF[[Nº CAMIÓN]:[Nº CAMIÓN]],$C37,BDCORRECTIVAINF[[Fecha entrada]:[Fecha entrada]],"&gt;=" &amp;$M$2,BDCORRECTIVAINF[[Fecha Fin]:[Fecha Fin]],"&lt;="&amp;$M$3)=0,"",SUMIFS(BDCORRECTIVAINF[GEMELA T],BDCORRECTIVAINF[[Nº CAMIÓN]:[Nº CAMIÓN]],$C37,BDCORRECTIVAINF[[Fecha entrada]:[Fecha entrada]],"&gt;=" &amp;$M$2,BDCORRECTIVAINF[[Fecha Fin]:[Fecha Fin]],"&lt;="&amp;$M$3)&amp;" uds "&amp;BDCORRECTIVAINF[[#Headers],[GEMELA T]]&amp;", ")</f>
        <v/>
      </c>
      <c r="BG37" s="467" t="str">
        <f>+IF(SUMIFS(BDCORRECTIVAINF[CÁMARA 12R20],BDCORRECTIVAINF[[Nº CAMIÓN]:[Nº CAMIÓN]],$C37,BDCORRECTIVAINF[[Fecha entrada]:[Fecha entrada]],"&gt;=" &amp;$M$2,BDCORRECTIVAINF[[Fecha Fin]:[Fecha Fin]],"&lt;="&amp;$M$3)=0,"",SUMIFS(BDCORRECTIVAINF[CÁMARA 12R20],BDCORRECTIVAINF[[Nº CAMIÓN]:[Nº CAMIÓN]],$C37,BDCORRECTIVAINF[[Fecha entrada]:[Fecha entrada]],"&gt;=" &amp;$M$2,BDCORRECTIVAINF[[Fecha Fin]:[Fecha Fin]],"&lt;="&amp;$M$3)&amp;" uds "&amp;BDCORRECTIVAINF[[#Headers],[CÁMARA 12R20]]&amp;", ")</f>
        <v/>
      </c>
      <c r="BH37" s="467" t="str">
        <f>+IF(SUMIFS(BDCORRECTIVAINF[CÁMARA 12R24],BDCORRECTIVAINF[[Nº CAMIÓN]:[Nº CAMIÓN]],$C37,BDCORRECTIVAINF[[Fecha entrada]:[Fecha entrada]],"&gt;=" &amp;$M$2,BDCORRECTIVAINF[[Fecha Fin]:[Fecha Fin]],"&lt;="&amp;$M$3)=0,"",SUMIFS(BDCORRECTIVAINF[CÁMARA 12R24],BDCORRECTIVAINF[[Nº CAMIÓN]:[Nº CAMIÓN]],$C37,BDCORRECTIVAINF[[Fecha entrada]:[Fecha entrada]],"&gt;=" &amp;$M$2,BDCORRECTIVAINF[[Fecha Fin]:[Fecha Fin]],"&lt;="&amp;$M$3)&amp;" uds "&amp;BDCORRECTIVAINF[[#Headers],[CÁMARA 12R24]]&amp;", ")</f>
        <v/>
      </c>
      <c r="BI37" s="467" t="str">
        <f>+IF(SUMIFS(BDCORRECTIVAINF[NEUMÁTICO 12R20],BDCORRECTIVAINF[[Nº CAMIÓN]:[Nº CAMIÓN]],$C37,BDCORRECTIVAINF[[Fecha entrada]:[Fecha entrada]],"&gt;=" &amp;$M$2,BDCORRECTIVAINF[[Fecha Fin]:[Fecha Fin]],"&lt;="&amp;$M$3)=0,"",SUMIFS(BDCORRECTIVAINF[NEUMÁTICO 12R20],BDCORRECTIVAINF[[Nº CAMIÓN]:[Nº CAMIÓN]],$C37,BDCORRECTIVAINF[[Fecha entrada]:[Fecha entrada]],"&gt;=" &amp;$M$2,BDCORRECTIVAINF[[Fecha Fin]:[Fecha Fin]],"&lt;="&amp;$M$3)&amp;" uds "&amp;BDCORRECTIVAINF[[#Headers],[NEUMÁTICO 12R20]]&amp;", ")</f>
        <v/>
      </c>
      <c r="BJ37" s="467" t="str">
        <f>+IF(SUMIFS(BDCORRECTIVAINF[NEUMÁTICO 13/80 R22,5],BDCORRECTIVAINF[[Nº CAMIÓN]:[Nº CAMIÓN]],$C37,BDCORRECTIVAINF[[Fecha entrada]:[Fecha entrada]],"&gt;=" &amp;$M$2,BDCORRECTIVAINF[[Fecha Fin]:[Fecha Fin]],"&lt;="&amp;$M$3)=0,"",SUMIFS(BDCORRECTIVAINF[NEUMÁTICO 13/80 R22,5],BDCORRECTIVAINF[[Nº CAMIÓN]:[Nº CAMIÓN]],$C37,BDCORRECTIVAINF[[Fecha entrada]:[Fecha entrada]],"&gt;=" &amp;$M$2,BDCORRECTIVAINF[[Fecha Fin]:[Fecha Fin]],"&lt;="&amp;$M$3)&amp;" uds "&amp;BDCORRECTIVAINF[[#Headers],[NEUMÁTICO 13/80 R22,5]]&amp;", ")</f>
        <v/>
      </c>
      <c r="BK37" s="467" t="str">
        <f>+IF(SUMIFS(BDCORRECTIVAINF[[NEUMÁTICO 12R24 ]],BDCORRECTIVAINF[[Nº CAMIÓN]:[Nº CAMIÓN]],$C37,BDCORRECTIVAINF[[Fecha entrada]:[Fecha entrada]],"&gt;=" &amp;$M$2,BDCORRECTIVAINF[[Fecha Fin]:[Fecha Fin]],"&lt;="&amp;$M$3)=0,"",SUMIFS(BDCORRECTIVAINF[[NEUMÁTICO 12R24 ]],BDCORRECTIVAINF[[Nº CAMIÓN]:[Nº CAMIÓN]],$C37,BDCORRECTIVAINF[[Fecha entrada]:[Fecha entrada]],"&gt;=" &amp;$M$2,BDCORRECTIVAINF[[Fecha Fin]:[Fecha Fin]],"&lt;="&amp;$M$3)&amp;" uds "&amp;BDCORRECTIVAINF[[#Headers],[NEUMÁTICO 12R24 ]]&amp;", ")</f>
        <v/>
      </c>
      <c r="BL37" s="467" t="str">
        <f>+IF(SUMIFS(BDCORRECTIVAINF[NEUMÁTICO 295/80 R22,5],BDCORRECTIVAINF[[Nº CAMIÓN]:[Nº CAMIÓN]],$C37,BDCORRECTIVAINF[[Fecha entrada]:[Fecha entrada]],"&gt;=" &amp;$M$2,BDCORRECTIVAINF[[Fecha Fin]:[Fecha Fin]],"&lt;="&amp;$M$3)=0,"",SUMIFS(BDCORRECTIVAINF[NEUMÁTICO 295/80 R22,5],BDCORRECTIVAINF[[Nº CAMIÓN]:[Nº CAMIÓN]],$C37,BDCORRECTIVAINF[[Fecha entrada]:[Fecha entrada]],"&gt;=" &amp;$M$2,BDCORRECTIVAINF[[Fecha Fin]:[Fecha Fin]],"&lt;="&amp;$M$3)&amp;" uds "&amp;BDCORRECTIVAINF[[#Headers],[NEUMÁTICO 295/80 R22,5]]&amp;", ")</f>
        <v/>
      </c>
      <c r="BM37" s="467" t="str">
        <f>+IF(SUMIFS(BDCORRECTIVAINF[NEUMÁTICO 315/80R22.5],BDCORRECTIVAINF[[Nº CAMIÓN]:[Nº CAMIÓN]],$C37,BDCORRECTIVAINF[[Fecha entrada]:[Fecha entrada]],"&gt;=" &amp;$M$2,BDCORRECTIVAINF[[Fecha Fin]:[Fecha Fin]],"&lt;="&amp;$M$3)=0,"",SUMIFS(BDCORRECTIVAINF[NEUMÁTICO 315/80R22.5],BDCORRECTIVAINF[[Nº CAMIÓN]:[Nº CAMIÓN]],$C37,BDCORRECTIVAINF[[Fecha entrada]:[Fecha entrada]],"&gt;=" &amp;$M$2,BDCORRECTIVAINF[[Fecha Fin]:[Fecha Fin]],"&lt;="&amp;$M$3)&amp;" uds "&amp;BDCORRECTIVAINF[[#Headers],[NEUMÁTICO 315/80R22.5]]&amp;", ")</f>
        <v/>
      </c>
      <c r="BN37" s="467" t="str">
        <f>+IF(SUMIFS(BDCORRECTIVAINF[NEUMÁTICO 7.5R16 CON CAMARA  ],BDCORRECTIVAINF[[Nº CAMIÓN]:[Nº CAMIÓN]],$C37,BDCORRECTIVAINF[[Fecha entrada]:[Fecha entrada]],"&gt;=" &amp;$M$2,BDCORRECTIVAINF[[Fecha Fin]:[Fecha Fin]],"&lt;="&amp;$M$3)=0,"",SUMIFS(BDCORRECTIVAINF[NEUMÁTICO 7.5R16 CON CAMARA  ],BDCORRECTIVAINF[[Nº CAMIÓN]:[Nº CAMIÓN]],$C37,BDCORRECTIVAINF[[Fecha entrada]:[Fecha entrada]],"&gt;=" &amp;$M$2,BDCORRECTIVAINF[[Fecha Fin]:[Fecha Fin]],"&lt;="&amp;$M$3)&amp;" uds "&amp;BDCORRECTIVAINF[[#Headers],[NEUMÁTICO 7.5R16 CON CAMARA  ]]&amp;", ")</f>
        <v/>
      </c>
      <c r="BO37" s="467" t="str">
        <f>+IF(SUMIFS(BDCORRECTIVAINF[Parche],BDCORRECTIVAINF[[Nº CAMIÓN]:[Nº CAMIÓN]],$C37,BDCORRECTIVAINF[[Fecha entrada]:[Fecha entrada]],"&gt;=" &amp;$M$2,BDCORRECTIVAINF[[Fecha Fin]:[Fecha Fin]],"&lt;="&amp;$M$3)=0,"",SUMIFS(BDCORRECTIVAINF[Parche],BDCORRECTIVAINF[[Nº CAMIÓN]:[Nº CAMIÓN]],$C37,BDCORRECTIVAINF[[Fecha entrada]:[Fecha entrada]],"&gt;=" &amp;$M$2,BDCORRECTIVAINF[[Fecha Fin]:[Fecha Fin]],"&lt;="&amp;$M$3)&amp;" uds "&amp;BDCORRECTIVAINF[[#Headers],[Parche]]&amp;", ")</f>
        <v/>
      </c>
      <c r="BP37" s="467" t="str">
        <f>+IF(SUMIFS(BDCORRECTIVAINF[Pasta],BDCORRECTIVAINF[[Nº CAMIÓN]:[Nº CAMIÓN]],$C37,BDCORRECTIVAINF[[Fecha entrada]:[Fecha entrada]],"&gt;=" &amp;$M$2,BDCORRECTIVAINF[[Fecha Fin]:[Fecha Fin]],"&lt;="&amp;$M$3)=0,"",SUMIFS(BDCORRECTIVAINF[Pasta],BDCORRECTIVAINF[[Nº CAMIÓN]:[Nº CAMIÓN]],$C37,BDCORRECTIVAINF[[Fecha entrada]:[Fecha entrada]],"&gt;=" &amp;$M$2,BDCORRECTIVAINF[[Fecha Fin]:[Fecha Fin]],"&lt;="&amp;$M$3)&amp;" uds "&amp;BDCORRECTIVAINF[[#Headers],[Pasta]]&amp;", ")</f>
        <v/>
      </c>
      <c r="BQ37" s="467" t="str">
        <f>+IF(SUMIFS(BDCORRECTIVAINF[BATERIA 12V 100AH],BDCORRECTIVAINF[[Nº CAMIÓN]:[Nº CAMIÓN]],$C37,BDCORRECTIVAINF[[Fecha entrada]:[Fecha entrada]],"&gt;=" &amp;$M$2,BDCORRECTIVAINF[[Fecha Fin]:[Fecha Fin]],"&lt;="&amp;$M$3)=0,"",SUMIFS(BDCORRECTIVAINF[BATERIA 12V 100AH],BDCORRECTIVAINF[[Nº CAMIÓN]:[Nº CAMIÓN]],$C37,BDCORRECTIVAINF[[Fecha entrada]:[Fecha entrada]],"&gt;=" &amp;$M$2,BDCORRECTIVAINF[[Fecha Fin]:[Fecha Fin]],"&lt;="&amp;$M$3)&amp;" uds "&amp;BDCORRECTIVAINF[[#Headers],[BATERIA 12V 100AH]]&amp;", ")</f>
        <v/>
      </c>
      <c r="BR37" s="467" t="str">
        <f>+IF(SUMIFS(BDCORRECTIVAINF[BATERIA 12V 120AH],BDCORRECTIVAINF[[Nº CAMIÓN]:[Nº CAMIÓN]],$C37,BDCORRECTIVAINF[[Fecha entrada]:[Fecha entrada]],"&gt;=" &amp;$M$2,BDCORRECTIVAINF[[Fecha Fin]:[Fecha Fin]],"&lt;="&amp;$M$3)=0,"",SUMIFS(BDCORRECTIVAINF[BATERIA 12V 120AH],BDCORRECTIVAINF[[Nº CAMIÓN]:[Nº CAMIÓN]],$C37,BDCORRECTIVAINF[[Fecha entrada]:[Fecha entrada]],"&gt;=" &amp;$M$2,BDCORRECTIVAINF[[Fecha Fin]:[Fecha Fin]],"&lt;="&amp;$M$3)&amp;" uds "&amp;BDCORRECTIVAINF[[#Headers],[BATERIA 12V 120AH]]&amp;", ")</f>
        <v/>
      </c>
      <c r="BS37" s="467" t="str">
        <f>+IF(SUMIFS(BDCORRECTIVAINF[[BATERIA 12V 70AH ]],BDCORRECTIVAINF[[Nº CAMIÓN]:[Nº CAMIÓN]],$C37,BDCORRECTIVAINF[[Fecha entrada]:[Fecha entrada]],"&gt;=" &amp;$M$2,BDCORRECTIVAINF[[Fecha Fin]:[Fecha Fin]],"&lt;="&amp;$M$3)=0,"",SUMIFS(BDCORRECTIVAINF[[BATERIA 12V 70AH ]],BDCORRECTIVAINF[[Nº CAMIÓN]:[Nº CAMIÓN]],$C37,BDCORRECTIVAINF[[Fecha entrada]:[Fecha entrada]],"&gt;=" &amp;$M$2,BDCORRECTIVAINF[[Fecha Fin]:[Fecha Fin]],"&lt;="&amp;$M$3)&amp;" uds "&amp;BDCORRECTIVAINF[[#Headers],[BATERIA 12V 70AH ]]&amp;", ")</f>
        <v/>
      </c>
      <c r="BT37" s="467" t="str">
        <f>+IF(SUMIFS(BDCORRECTIVAINF[[BATERIA 12V 77AH ]],BDCORRECTIVAINF[[Nº CAMIÓN]:[Nº CAMIÓN]],$C37,BDCORRECTIVAINF[[Fecha entrada]:[Fecha entrada]],"&gt;=" &amp;$M$2,BDCORRECTIVAINF[[Fecha Fin]:[Fecha Fin]],"&lt;="&amp;$M$3)=0,"",SUMIFS(BDCORRECTIVAINF[[BATERIA 12V 77AH ]],BDCORRECTIVAINF[[Nº CAMIÓN]:[Nº CAMIÓN]],$C37,BDCORRECTIVAINF[[Fecha entrada]:[Fecha entrada]],"&gt;=" &amp;$M$2,BDCORRECTIVAINF[[Fecha Fin]:[Fecha Fin]],"&lt;="&amp;$M$3)&amp;" uds "&amp;BDCORRECTIVAINF[[#Headers],[BATERIA 12V 77AH ]]&amp;", ")</f>
        <v/>
      </c>
      <c r="BU37" s="467" t="str">
        <f>+IF(SUMIFS(BDCORRECTIVAINF[Manguera amarilla 60D],BDCORRECTIVAINF[[Nº CAMIÓN]:[Nº CAMIÓN]],$C37,BDCORRECTIVAINF[[Fecha entrada]:[Fecha entrada]],"&gt;=" &amp;$M$2,BDCORRECTIVAINF[[Fecha Fin]:[Fecha Fin]],"&lt;="&amp;$M$3)=0,"",SUMIFS(BDCORRECTIVAINF[Manguera amarilla 60D],BDCORRECTIVAINF[[Nº CAMIÓN]:[Nº CAMIÓN]],$C37,BDCORRECTIVAINF[[Fecha entrada]:[Fecha entrada]],"&gt;=" &amp;$M$2,BDCORRECTIVAINF[[Fecha Fin]:[Fecha Fin]],"&lt;="&amp;$M$3)&amp;" m "&amp;BDCORRECTIVAINF[[#Headers],[Manguera amarilla 60D]]&amp;", ")</f>
        <v/>
      </c>
      <c r="BV37" s="467" t="str">
        <f>+IF(SUMIFS(BDCORRECTIVAINF[Manguera amarilla 80D],BDCORRECTIVAINF[[Nº CAMIÓN]:[Nº CAMIÓN]],$C37,BDCORRECTIVAINF[[Fecha entrada]:[Fecha entrada]],"&gt;=" &amp;$M$2,BDCORRECTIVAINF[[Fecha Fin]:[Fecha Fin]],"&lt;="&amp;$M$3)=0,"",SUMIFS(BDCORRECTIVAINF[Manguera amarilla 80D],BDCORRECTIVAINF[[Nº CAMIÓN]:[Nº CAMIÓN]],$C37,BDCORRECTIVAINF[[Fecha entrada]:[Fecha entrada]],"&gt;=" &amp;$M$2,BDCORRECTIVAINF[[Fecha Fin]:[Fecha Fin]],"&lt;="&amp;$M$3)&amp;" m "&amp;BDCORRECTIVAINF[[#Headers],[Manguera amarilla 80D]]&amp;", ")</f>
        <v/>
      </c>
      <c r="BW37" s="467" t="str">
        <f>+IF(SUMIFS(BDCORRECTIVAINF[Manguera azul 60D],BDCORRECTIVAINF[[Nº CAMIÓN]:[Nº CAMIÓN]],$C37,BDCORRECTIVAINF[[Fecha entrada]:[Fecha entrada]],"&gt;=" &amp;$M$2,BDCORRECTIVAINF[[Fecha Fin]:[Fecha Fin]],"&lt;="&amp;$M$3)=0,"",SUMIFS(BDCORRECTIVAINF[Manguera azul 60D],BDCORRECTIVAINF[[Nº CAMIÓN]:[Nº CAMIÓN]],$C37,BDCORRECTIVAINF[[Fecha entrada]:[Fecha entrada]],"&gt;=" &amp;$M$2,BDCORRECTIVAINF[[Fecha Fin]:[Fecha Fin]],"&lt;="&amp;$M$3)&amp;" m "&amp;BDCORRECTIVAINF[[#Headers],[Manguera azul 60D]]&amp;", ")</f>
        <v/>
      </c>
      <c r="BX37" s="467" t="str">
        <f>+IF(SUMIFS(BDCORRECTIVAINF[Manguera azul 80D],BDCORRECTIVAINF[[Nº CAMIÓN]:[Nº CAMIÓN]],$C37,BDCORRECTIVAINF[[Fecha entrada]:[Fecha entrada]],"&gt;=" &amp;$M$2,BDCORRECTIVAINF[[Fecha Fin]:[Fecha Fin]],"&lt;="&amp;$M$3)=0,"",SUMIFS(BDCORRECTIVAINF[Manguera azul 80D],BDCORRECTIVAINF[[Nº CAMIÓN]:[Nº CAMIÓN]],$C37,BDCORRECTIVAINF[[Fecha entrada]:[Fecha entrada]],"&gt;=" &amp;$M$2,BDCORRECTIVAINF[[Fecha Fin]:[Fecha Fin]],"&lt;="&amp;$M$3)&amp;" m "&amp;BDCORRECTIVAINF[[#Headers],[Manguera azul 80D]]&amp;", ")</f>
        <v/>
      </c>
      <c r="BY37" s="467" t="str">
        <f>+IF(SUMIFS(BDCORRECTIVAINF[Bomba Embrague],BDCORRECTIVAINF[[Nº CAMIÓN]:[Nº CAMIÓN]],$C37,BDCORRECTIVAINF[[Fecha entrada]:[Fecha entrada]],"&gt;=" &amp;$M$2,BDCORRECTIVAINF[[Fecha Fin]:[Fecha Fin]],"&lt;="&amp;$M$3)=0,"",SUMIFS(BDCORRECTIVAINF[Bomba Embrague],BDCORRECTIVAINF[[Nº CAMIÓN]:[Nº CAMIÓN]],$C37,BDCORRECTIVAINF[[Fecha entrada]:[Fecha entrada]],"&gt;=" &amp;$M$2,BDCORRECTIVAINF[[Fecha Fin]:[Fecha Fin]],"&lt;="&amp;$M$3)&amp;" uds "&amp;BDCORRECTIVAINF[[#Headers],[Bomba Embrague]]&amp;", ")</f>
        <v/>
      </c>
      <c r="BZ37" s="467" t="str">
        <f>+IF(SUMIFS(BDCORRECTIVAINF[Compresor],BDCORRECTIVAINF[[Nº CAMIÓN]:[Nº CAMIÓN]],$C37,BDCORRECTIVAINF[[Fecha entrada]:[Fecha entrada]],"&gt;=" &amp;$M$2,BDCORRECTIVAINF[[Fecha Fin]:[Fecha Fin]],"&lt;="&amp;$M$3)=0,"",SUMIFS(BDCORRECTIVAINF[Compresor],BDCORRECTIVAINF[[Nº CAMIÓN]:[Nº CAMIÓN]],$C37,BDCORRECTIVAINF[[Fecha entrada]:[Fecha entrada]],"&gt;=" &amp;$M$2,BDCORRECTIVAINF[[Fecha Fin]:[Fecha Fin]],"&lt;="&amp;$M$3)&amp;" uds "&amp;BDCORRECTIVAINF[[#Headers],[Compresor]]&amp;", ")</f>
        <v/>
      </c>
      <c r="CA37" s="467" t="str">
        <f>+IF(SUMIFS(BDCORRECTIVAINF[Disco Embrague],BDCORRECTIVAINF[[Nº CAMIÓN]:[Nº CAMIÓN]],$C37,BDCORRECTIVAINF[[Fecha entrada]:[Fecha entrada]],"&gt;=" &amp;$M$2,BDCORRECTIVAINF[[Fecha Fin]:[Fecha Fin]],"&lt;="&amp;$M$3)=0,"",SUMIFS(BDCORRECTIVAINF[Disco Embrague],BDCORRECTIVAINF[[Nº CAMIÓN]:[Nº CAMIÓN]],$C37,BDCORRECTIVAINF[[Fecha entrada]:[Fecha entrada]],"&gt;=" &amp;$M$2,BDCORRECTIVAINF[[Fecha Fin]:[Fecha Fin]],"&lt;="&amp;$M$3)&amp;" uds "&amp;BDCORRECTIVAINF[[#Headers],[Disco Embrague]]&amp;", ")</f>
        <v/>
      </c>
      <c r="CB37" s="467" t="str">
        <f>+IF(SUMIFS(BDCORRECTIVAINF[Empalme],BDCORRECTIVAINF[[Nº CAMIÓN]:[Nº CAMIÓN]],$C37,BDCORRECTIVAINF[[Fecha entrada]:[Fecha entrada]],"&gt;=" &amp;$M$2,BDCORRECTIVAINF[[Fecha Fin]:[Fecha Fin]],"&lt;="&amp;$M$3)=0,"",SUMIFS(BDCORRECTIVAINF[Empalme],BDCORRECTIVAINF[[Nº CAMIÓN]:[Nº CAMIÓN]],$C37,BDCORRECTIVAINF[[Fecha entrada]:[Fecha entrada]],"&gt;=" &amp;$M$2,BDCORRECTIVAINF[[Fecha Fin]:[Fecha Fin]],"&lt;="&amp;$M$3)&amp;" uds "&amp;BDCORRECTIVAINF[[#Headers],[Empalme]]&amp;", ")</f>
        <v/>
      </c>
      <c r="CC37" s="467" t="str">
        <f>+IF(SUMIFS(BDCORRECTIVAINF[Filtro Secador],BDCORRECTIVAINF[[Nº CAMIÓN]:[Nº CAMIÓN]],$C37,BDCORRECTIVAINF[[Fecha entrada]:[Fecha entrada]],"&gt;=" &amp;$M$2,BDCORRECTIVAINF[[Fecha Fin]:[Fecha Fin]],"&lt;="&amp;$M$3)=0,"",SUMIFS(BDCORRECTIVAINF[Filtro Secador],BDCORRECTIVAINF[[Nº CAMIÓN]:[Nº CAMIÓN]],$C37,BDCORRECTIVAINF[[Fecha entrada]:[Fecha entrada]],"&gt;=" &amp;$M$2,BDCORRECTIVAINF[[Fecha Fin]:[Fecha Fin]],"&lt;="&amp;$M$3)&amp;" uds "&amp;BDCORRECTIVAINF[[#Headers],[Filtro Secador]]&amp;", ")</f>
        <v/>
      </c>
      <c r="CD37" s="467" t="str">
        <f>+IF(SUMIFS(BDCORRECTIVAINF[Pulmon Freno],BDCORRECTIVAINF[[Nº CAMIÓN]:[Nº CAMIÓN]],$C37,BDCORRECTIVAINF[[Fecha entrada]:[Fecha entrada]],"&gt;=" &amp;$M$2,BDCORRECTIVAINF[[Fecha Fin]:[Fecha Fin]],"&lt;="&amp;$M$3)=0,"",SUMIFS(BDCORRECTIVAINF[Pulmon Freno],BDCORRECTIVAINF[[Nº CAMIÓN]:[Nº CAMIÓN]],$C37,BDCORRECTIVAINF[[Fecha entrada]:[Fecha entrada]],"&gt;=" &amp;$M$2,BDCORRECTIVAINF[[Fecha Fin]:[Fecha Fin]],"&lt;="&amp;$M$3)&amp;" uds "&amp;BDCORRECTIVAINF[[#Headers],[Pulmon Freno]]&amp;", ")</f>
        <v/>
      </c>
      <c r="CE37" s="467" t="str">
        <f>+IF(SUMIFS(BDCORRECTIVAINF[Servoembrague],BDCORRECTIVAINF[[Nº CAMIÓN]:[Nº CAMIÓN]],$C37,BDCORRECTIVAINF[[Fecha entrada]:[Fecha entrada]],"&gt;=" &amp;$M$2,BDCORRECTIVAINF[[Fecha Fin]:[Fecha Fin]],"&lt;="&amp;$M$3)=0,"",SUMIFS(BDCORRECTIVAINF[Servoembrague],BDCORRECTIVAINF[[Nº CAMIÓN]:[Nº CAMIÓN]],$C37,BDCORRECTIVAINF[[Fecha entrada]:[Fecha entrada]],"&gt;=" &amp;$M$2,BDCORRECTIVAINF[[Fecha Fin]:[Fecha Fin]],"&lt;="&amp;$M$3)&amp;" uds "&amp;BDCORRECTIVAINF[[#Headers],[Servoembrague]]&amp;", ")</f>
        <v/>
      </c>
      <c r="CF37" s="467" t="str">
        <f>+IF(SUMIFS(BDCORRECTIVAINF[Tubo Hidraulico],BDCORRECTIVAINF[[Nº CAMIÓN]:[Nº CAMIÓN]],$C37,BDCORRECTIVAINF[[Fecha entrada]:[Fecha entrada]],"&gt;=" &amp;$M$2,BDCORRECTIVAINF[[Fecha Fin]:[Fecha Fin]],"&lt;="&amp;$M$3)=0,"",SUMIFS(BDCORRECTIVAINF[Tubo Hidraulico],BDCORRECTIVAINF[[Nº CAMIÓN]:[Nº CAMIÓN]],$C37,BDCORRECTIVAINF[[Fecha entrada]:[Fecha entrada]],"&gt;=" &amp;$M$2,BDCORRECTIVAINF[[Fecha Fin]:[Fecha Fin]],"&lt;="&amp;$M$3)&amp;" uds "&amp;BDCORRECTIVAINF[[#Headers],[Tubo Hidraulico]]&amp;", ")</f>
        <v/>
      </c>
      <c r="CG37" s="467" t="str">
        <f>+IF(SUMIFS(BDCORRECTIVAINF[Valvula 4 vias],BDCORRECTIVAINF[[Nº CAMIÓN]:[Nº CAMIÓN]],$C37,BDCORRECTIVAINF[[Fecha entrada]:[Fecha entrada]],"&gt;=" &amp;$M$2,BDCORRECTIVAINF[[Fecha Fin]:[Fecha Fin]],"&lt;="&amp;$M$3)=0,"",SUMIFS(BDCORRECTIVAINF[Valvula 4 vias],BDCORRECTIVAINF[[Nº CAMIÓN]:[Nº CAMIÓN]],$C37,BDCORRECTIVAINF[[Fecha entrada]:[Fecha entrada]],"&gt;=" &amp;$M$2,BDCORRECTIVAINF[[Fecha Fin]:[Fecha Fin]],"&lt;="&amp;$M$3)&amp;" uds "&amp;BDCORRECTIVAINF[[#Headers],[Valvula 4 vias]]&amp;", ")</f>
        <v/>
      </c>
      <c r="CH37" s="467" t="str">
        <f>+IF(SUMIFS(BDCORRECTIVAINF[Valvula Freno],BDCORRECTIVAINF[[Nº CAMIÓN]:[Nº CAMIÓN]],$C37,BDCORRECTIVAINF[[Fecha entrada]:[Fecha entrada]],"&gt;=" &amp;$M$2,BDCORRECTIVAINF[[Fecha Fin]:[Fecha Fin]],"&lt;="&amp;$M$3)=0,"",SUMIFS(BDCORRECTIVAINF[Valvula Freno],BDCORRECTIVAINF[[Nº CAMIÓN]:[Nº CAMIÓN]],$C37,BDCORRECTIVAINF[[Fecha entrada]:[Fecha entrada]],"&gt;=" &amp;$M$2,BDCORRECTIVAINF[[Fecha Fin]:[Fecha Fin]],"&lt;="&amp;$M$3)&amp;" uds "&amp;BDCORRECTIVAINF[[#Headers],[Valvula Freno]]&amp;", ")</f>
        <v/>
      </c>
      <c r="CI37" s="467" t="str">
        <f>+IF(SUMIFS(BDCORRECTIVAINF[Valvula Secadora],BDCORRECTIVAINF[[Nº CAMIÓN]:[Nº CAMIÓN]],$C37,BDCORRECTIVAINF[[Fecha entrada]:[Fecha entrada]],"&gt;=" &amp;$M$2,BDCORRECTIVAINF[[Fecha Fin]:[Fecha Fin]],"&lt;="&amp;$M$3)=0,"",SUMIFS(BDCORRECTIVAINF[Valvula Secadora],BDCORRECTIVAINF[[Nº CAMIÓN]:[Nº CAMIÓN]],$C37,BDCORRECTIVAINF[[Fecha entrada]:[Fecha entrada]],"&gt;=" &amp;$M$2,BDCORRECTIVAINF[[Fecha Fin]:[Fecha Fin]],"&lt;="&amp;$M$3)&amp;" uds "&amp;BDCORRECTIVAINF[[#Headers],[Valvula Secadora]]&amp;", ")</f>
        <v/>
      </c>
      <c r="CJ37" s="467" t="str">
        <f>+IF(SUMIFS(BDCORRECTIVAINF[Correas],BDCORRECTIVAINF[[Nº CAMIÓN]:[Nº CAMIÓN]],$C37,BDCORRECTIVAINF[[Fecha entrada]:[Fecha entrada]],"&gt;=" &amp;$M$2,BDCORRECTIVAINF[[Fecha Fin]:[Fecha Fin]],"&lt;="&amp;$M$3)=0,"",SUMIFS(BDCORRECTIVAINF[Correas],BDCORRECTIVAINF[[Nº CAMIÓN]:[Nº CAMIÓN]],$C37,BDCORRECTIVAINF[[Fecha entrada]:[Fecha entrada]],"&gt;=" &amp;$M$2,BDCORRECTIVAINF[[Fecha Fin]:[Fecha Fin]],"&lt;="&amp;$M$3)&amp;" uds "&amp;BDCORRECTIVAINF[[#Headers],[Correas]]&amp;", ")</f>
        <v/>
      </c>
    </row>
    <row r="38" spans="1:88" ht="19.5" thickBot="1" x14ac:dyDescent="0.25">
      <c r="A38" s="332"/>
      <c r="B38" s="333"/>
      <c r="C38" s="52" t="s">
        <v>27</v>
      </c>
      <c r="D38" s="53"/>
      <c r="E38" s="54">
        <f>+SUM(E24:E37)</f>
        <v>0</v>
      </c>
      <c r="F38" s="54">
        <f>+SUM(F24:F37)</f>
        <v>0</v>
      </c>
      <c r="G38" s="54">
        <f>+SUM(G24:G37)</f>
        <v>5</v>
      </c>
      <c r="H38" s="54">
        <f t="shared" ref="H38:J38" si="7">+SUM(H24:H37)</f>
        <v>1</v>
      </c>
      <c r="I38" s="54">
        <f t="shared" si="7"/>
        <v>1</v>
      </c>
      <c r="J38" s="54">
        <f t="shared" si="7"/>
        <v>7</v>
      </c>
      <c r="K38" s="54"/>
      <c r="L38" s="523" t="str">
        <f t="shared" si="0"/>
        <v/>
      </c>
      <c r="M38" s="474">
        <f>+SUM(M24:M37)</f>
        <v>144300</v>
      </c>
      <c r="N38" s="54"/>
      <c r="AF38" s="467" t="str">
        <f>+IF(SUMIFS(BDCORRECTIVAINF[Amortiguador],BDCORRECTIVAINF[[Nº CAMIÓN]:[Nº CAMIÓN]],$C38,BDCORRECTIVAINF[[Fecha entrada]:[Fecha entrada]],"&gt;=" &amp;$M$2,BDCORRECTIVAINF[[Fecha Fin]:[Fecha Fin]],"&lt;="&amp;$M$3)=0,"",SUMIFS(BDCORRECTIVAINF[Amortiguador],BDCORRECTIVAINF[[Nº CAMIÓN]:[Nº CAMIÓN]],$C38,BDCORRECTIVAINF[[Fecha entrada]:[Fecha entrada]],"&gt;=" &amp;$M$2,BDCORRECTIVAINF[[Fecha Fin]:[Fecha Fin]],"&lt;="&amp;$M$3)&amp;" uds "&amp;BDCORRECTIVAINF[[#Headers],[Amortiguador]]&amp;", ")</f>
        <v/>
      </c>
      <c r="AG38" s="467" t="str">
        <f>+IF(SUMIFS(BDCORRECTIVAINF[Cables palanca],BDCORRECTIVAINF[[Nº CAMIÓN]:[Nº CAMIÓN]],$C38,BDCORRECTIVAINF[[Fecha entrada]:[Fecha entrada]],"&gt;=" &amp;$M$2,BDCORRECTIVAINF[[Fecha Fin]:[Fecha Fin]],"&lt;="&amp;$M$3)=0,"",SUMIFS(BDCORRECTIVAINF[Cables palanca],BDCORRECTIVAINF[[Nº CAMIÓN]:[Nº CAMIÓN]],$C38,BDCORRECTIVAINF[[Fecha entrada]:[Fecha entrada]],"&gt;=" &amp;$M$2,BDCORRECTIVAINF[[Fecha Fin]:[Fecha Fin]],"&lt;="&amp;$M$3)&amp;" uds "&amp;BDCORRECTIVAINF[[#Headers],[Cables palanca]]&amp;", ")</f>
        <v/>
      </c>
      <c r="AH38" s="467" t="str">
        <f>+IF(SUMIFS(BDCORRECTIVAINF[Casquillos],BDCORRECTIVAINF[[Nº CAMIÓN]:[Nº CAMIÓN]],$C38,BDCORRECTIVAINF[[Fecha entrada]:[Fecha entrada]],"&gt;=" &amp;$M$2,BDCORRECTIVAINF[[Fecha Fin]:[Fecha Fin]],"&lt;="&amp;$M$3)=0,"",SUMIFS(BDCORRECTIVAINF[Casquillos],BDCORRECTIVAINF[[Nº CAMIÓN]:[Nº CAMIÓN]],$C38,BDCORRECTIVAINF[[Fecha entrada]:[Fecha entrada]],"&gt;=" &amp;$M$2,BDCORRECTIVAINF[[Fecha Fin]:[Fecha Fin]],"&lt;="&amp;$M$3)&amp;" uds "&amp;BDCORRECTIVAINF[[#Headers],[Casquillos]]&amp;", ")</f>
        <v/>
      </c>
      <c r="AI38" s="467" t="str">
        <f>+IF(SUMIFS(BDCORRECTIVAINF[Esparragos],BDCORRECTIVAINF[[Nº CAMIÓN]:[Nº CAMIÓN]],$C38,BDCORRECTIVAINF[[Fecha entrada]:[Fecha entrada]],"&gt;=" &amp;$M$2,BDCORRECTIVAINF[[Fecha Fin]:[Fecha Fin]],"&lt;="&amp;$M$3)=0,"",SUMIFS(BDCORRECTIVAINF[Esparragos],BDCORRECTIVAINF[[Nº CAMIÓN]:[Nº CAMIÓN]],$C38,BDCORRECTIVAINF[[Fecha entrada]:[Fecha entrada]],"&gt;=" &amp;$M$2,BDCORRECTIVAINF[[Fecha Fin]:[Fecha Fin]],"&lt;="&amp;$M$3)&amp;" uds "&amp;BDCORRECTIVAINF[[#Headers],[Esparragos]]&amp;", ")</f>
        <v/>
      </c>
      <c r="AJ38" s="467" t="str">
        <f>+IF(SUMIFS(BDCORRECTIVAINF[Neceser palanca],BDCORRECTIVAINF[[Nº CAMIÓN]:[Nº CAMIÓN]],$C38,BDCORRECTIVAINF[[Fecha entrada]:[Fecha entrada]],"&gt;=" &amp;$M$2,BDCORRECTIVAINF[[Fecha Fin]:[Fecha Fin]],"&lt;="&amp;$M$3)=0,"",SUMIFS(BDCORRECTIVAINF[Neceser palanca],BDCORRECTIVAINF[[Nº CAMIÓN]:[Nº CAMIÓN]],$C38,BDCORRECTIVAINF[[Fecha entrada]:[Fecha entrada]],"&gt;=" &amp;$M$2,BDCORRECTIVAINF[[Fecha Fin]:[Fecha Fin]],"&lt;="&amp;$M$3)&amp;" uds "&amp;BDCORRECTIVAINF[[#Headers],[Neceser palanca]]&amp;", ")</f>
        <v/>
      </c>
      <c r="AK38" s="467" t="str">
        <f>+IF(SUMIFS(BDCORRECTIVAINF[Palanca],BDCORRECTIVAINF[[Nº CAMIÓN]:[Nº CAMIÓN]],$C38,BDCORRECTIVAINF[[Fecha entrada]:[Fecha entrada]],"&gt;=" &amp;$M$2,BDCORRECTIVAINF[[Fecha Fin]:[Fecha Fin]],"&lt;="&amp;$M$3)=0,"",SUMIFS(BDCORRECTIVAINF[Palanca],BDCORRECTIVAINF[[Nº CAMIÓN]:[Nº CAMIÓN]],$C38,BDCORRECTIVAINF[[Fecha entrada]:[Fecha entrada]],"&gt;=" &amp;$M$2,BDCORRECTIVAINF[[Fecha Fin]:[Fecha Fin]],"&lt;="&amp;$M$3)&amp;" uds "&amp;BDCORRECTIVAINF[[#Headers],[Palanca]]&amp;", ")</f>
        <v/>
      </c>
      <c r="AL38" s="467" t="str">
        <f>+IF(SUMIFS(BDCORRECTIVAINF[Travesaño],BDCORRECTIVAINF[[Nº CAMIÓN]:[Nº CAMIÓN]],$C38,BDCORRECTIVAINF[[Fecha entrada]:[Fecha entrada]],"&gt;=" &amp;$M$2,BDCORRECTIVAINF[[Fecha Fin]:[Fecha Fin]],"&lt;="&amp;$M$3)=0,"",SUMIFS(BDCORRECTIVAINF[Travesaño],BDCORRECTIVAINF[[Nº CAMIÓN]:[Nº CAMIÓN]],$C38,BDCORRECTIVAINF[[Fecha entrada]:[Fecha entrada]],"&gt;=" &amp;$M$2,BDCORRECTIVAINF[[Fecha Fin]:[Fecha Fin]],"&lt;="&amp;$M$3)&amp;" uds "&amp;BDCORRECTIVAINF[[#Headers],[Travesaño]]&amp;", ")</f>
        <v/>
      </c>
      <c r="AM38" s="467" t="str">
        <f>+IF(SUMIFS(BDCORRECTIVAINF[BALLESTA ENTERA D],BDCORRECTIVAINF[[Nº CAMIÓN]:[Nº CAMIÓN]],$C38,BDCORRECTIVAINF[[Fecha entrada]:[Fecha entrada]],"&gt;=" &amp;$M$2,BDCORRECTIVAINF[[Fecha Fin]:[Fecha Fin]],"&lt;="&amp;$M$3)=0,"",SUMIFS(BDCORRECTIVAINF[BALLESTA ENTERA D],BDCORRECTIVAINF[[Nº CAMIÓN]:[Nº CAMIÓN]],$C38,BDCORRECTIVAINF[[Fecha entrada]:[Fecha entrada]],"&gt;=" &amp;$M$2,BDCORRECTIVAINF[[Fecha Fin]:[Fecha Fin]],"&lt;="&amp;$M$3)&amp;" uds "&amp;BDCORRECTIVAINF[[#Headers],[BALLESTA ENTERA D]]&amp;", ")</f>
        <v/>
      </c>
      <c r="AN38" s="467" t="str">
        <f>+IF(SUMIFS(BDCORRECTIVAINF[HOJA MAESTRA D],BDCORRECTIVAINF[[Nº CAMIÓN]:[Nº CAMIÓN]],$C38,BDCORRECTIVAINF[[Fecha entrada]:[Fecha entrada]],"&gt;=" &amp;$M$2,BDCORRECTIVAINF[[Fecha Fin]:[Fecha Fin]],"&lt;="&amp;$M$3)=0,"",SUMIFS(BDCORRECTIVAINF[HOJA MAESTRA D],BDCORRECTIVAINF[[Nº CAMIÓN]:[Nº CAMIÓN]],$C38,BDCORRECTIVAINF[[Fecha entrada]:[Fecha entrada]],"&gt;=" &amp;$M$2,BDCORRECTIVAINF[[Fecha Fin]:[Fecha Fin]],"&lt;="&amp;$M$3)&amp;" uds "&amp;BDCORRECTIVAINF[[#Headers],[HOJA MAESTRA D]]&amp;", ")</f>
        <v/>
      </c>
      <c r="AO38" s="467" t="str">
        <f>+IF(SUMIFS(BDCORRECTIVAINF[1ª HOJA D],BDCORRECTIVAINF[[Nº CAMIÓN]:[Nº CAMIÓN]],$C38,BDCORRECTIVAINF[[Fecha entrada]:[Fecha entrada]],"&gt;=" &amp;$M$2,BDCORRECTIVAINF[[Fecha Fin]:[Fecha Fin]],"&lt;="&amp;$M$3)=0,"",SUMIFS(BDCORRECTIVAINF[1ª HOJA D],BDCORRECTIVAINF[[Nº CAMIÓN]:[Nº CAMIÓN]],$C38,BDCORRECTIVAINF[[Fecha entrada]:[Fecha entrada]],"&gt;=" &amp;$M$2,BDCORRECTIVAINF[[Fecha Fin]:[Fecha Fin]],"&lt;="&amp;$M$3)&amp;" uds "&amp;BDCORRECTIVAINF[[#Headers],[1ª HOJA D]]&amp;", ")</f>
        <v/>
      </c>
      <c r="AP38" s="467" t="str">
        <f>+IF(SUMIFS(BDCORRECTIVAINF[2ª HOJAS D],BDCORRECTIVAINF[[Nº CAMIÓN]:[Nº CAMIÓN]],$C38,BDCORRECTIVAINF[[Fecha entrada]:[Fecha entrada]],"&gt;=" &amp;$M$2,BDCORRECTIVAINF[[Fecha Fin]:[Fecha Fin]],"&lt;="&amp;$M$3)=0,"",SUMIFS(BDCORRECTIVAINF[2ª HOJAS D],BDCORRECTIVAINF[[Nº CAMIÓN]:[Nº CAMIÓN]],$C38,BDCORRECTIVAINF[[Fecha entrada]:[Fecha entrada]],"&gt;=" &amp;$M$2,BDCORRECTIVAINF[[Fecha Fin]:[Fecha Fin]],"&lt;="&amp;$M$3)&amp;" uds "&amp;BDCORRECTIVAINF[[#Headers],[2ª HOJAS D]]&amp;", ")</f>
        <v/>
      </c>
      <c r="AQ38" s="467" t="str">
        <f>+IF(SUMIFS(BDCORRECTIVAINF[3ª HOJAS D],BDCORRECTIVAINF[[Nº CAMIÓN]:[Nº CAMIÓN]],$C38,BDCORRECTIVAINF[[Fecha entrada]:[Fecha entrada]],"&gt;=" &amp;$M$2,BDCORRECTIVAINF[[Fecha Fin]:[Fecha Fin]],"&lt;="&amp;$M$3)=0,"",SUMIFS(BDCORRECTIVAINF[3ª HOJAS D],BDCORRECTIVAINF[[Nº CAMIÓN]:[Nº CAMIÓN]],$C38,BDCORRECTIVAINF[[Fecha entrada]:[Fecha entrada]],"&gt;=" &amp;$M$2,BDCORRECTIVAINF[[Fecha Fin]:[Fecha Fin]],"&lt;="&amp;$M$3)&amp;" uds "&amp;BDCORRECTIVAINF[[#Headers],[3ª HOJAS D]]&amp;", ")</f>
        <v/>
      </c>
      <c r="AR38" s="467" t="str">
        <f>+IF(SUMIFS(BDCORRECTIVAINF[4ª HOJAS D],BDCORRECTIVAINF[[Nº CAMIÓN]:[Nº CAMIÓN]],$C38,BDCORRECTIVAINF[[Fecha entrada]:[Fecha entrada]],"&gt;=" &amp;$M$2,BDCORRECTIVAINF[[Fecha Fin]:[Fecha Fin]],"&lt;="&amp;$M$3)=0,"",SUMIFS(BDCORRECTIVAINF[4ª HOJAS D],BDCORRECTIVAINF[[Nº CAMIÓN]:[Nº CAMIÓN]],$C38,BDCORRECTIVAINF[[Fecha entrada]:[Fecha entrada]],"&gt;=" &amp;$M$2,BDCORRECTIVAINF[[Fecha Fin]:[Fecha Fin]],"&lt;="&amp;$M$3)&amp;" uds "&amp;BDCORRECTIVAINF[[#Headers],[4ª HOJAS D]]&amp;", ")</f>
        <v/>
      </c>
      <c r="AS38" s="467" t="str">
        <f>+IF(SUMIFS(BDCORRECTIVAINF[5ª HOJAS D],BDCORRECTIVAINF[[Nº CAMIÓN]:[Nº CAMIÓN]],$C38,BDCORRECTIVAINF[[Fecha entrada]:[Fecha entrada]],"&gt;=" &amp;$M$2,BDCORRECTIVAINF[[Fecha Fin]:[Fecha Fin]],"&lt;="&amp;$M$3)=0,"",SUMIFS(BDCORRECTIVAINF[5ª HOJAS D],BDCORRECTIVAINF[[Nº CAMIÓN]:[Nº CAMIÓN]],$C38,BDCORRECTIVAINF[[Fecha entrada]:[Fecha entrada]],"&gt;=" &amp;$M$2,BDCORRECTIVAINF[[Fecha Fin]:[Fecha Fin]],"&lt;="&amp;$M$3)&amp;" uds "&amp;BDCORRECTIVAINF[[#Headers],[5ª HOJAS D]]&amp;", ")</f>
        <v/>
      </c>
      <c r="AT38" s="467" t="str">
        <f>+IF(SUMIFS(BDCORRECTIVAINF[BRIDA D],BDCORRECTIVAINF[[Nº CAMIÓN]:[Nº CAMIÓN]],$C38,BDCORRECTIVAINF[[Fecha entrada]:[Fecha entrada]],"&gt;=" &amp;$M$2,BDCORRECTIVAINF[[Fecha Fin]:[Fecha Fin]],"&lt;="&amp;$M$3)=0,"",SUMIFS(BDCORRECTIVAINF[BRIDA D],BDCORRECTIVAINF[[Nº CAMIÓN]:[Nº CAMIÓN]],$C38,BDCORRECTIVAINF[[Fecha entrada]:[Fecha entrada]],"&gt;=" &amp;$M$2,BDCORRECTIVAINF[[Fecha Fin]:[Fecha Fin]],"&lt;="&amp;$M$3)&amp;" uds "&amp;BDCORRECTIVAINF[[#Headers],[BRIDA D]]&amp;", ")</f>
        <v/>
      </c>
      <c r="AU38" s="467" t="str">
        <f>+IF(SUMIFS(BDCORRECTIVAINF[BULÓN D],BDCORRECTIVAINF[[Nº CAMIÓN]:[Nº CAMIÓN]],$C38,BDCORRECTIVAINF[[Fecha entrada]:[Fecha entrada]],"&gt;=" &amp;$M$2,BDCORRECTIVAINF[[Fecha Fin]:[Fecha Fin]],"&lt;="&amp;$M$3)=0,"",SUMIFS(BDCORRECTIVAINF[BULÓN D],BDCORRECTIVAINF[[Nº CAMIÓN]:[Nº CAMIÓN]],$C38,BDCORRECTIVAINF[[Fecha entrada]:[Fecha entrada]],"&gt;=" &amp;$M$2,BDCORRECTIVAINF[[Fecha Fin]:[Fecha Fin]],"&lt;="&amp;$M$3)&amp;" uds "&amp;BDCORRECTIVAINF[[#Headers],[BULÓN D]]&amp;", ")</f>
        <v/>
      </c>
      <c r="AV38" s="467" t="str">
        <f>+IF(SUMIFS(BDCORRECTIVAINF[GEMELA D],BDCORRECTIVAINF[[Nº CAMIÓN]:[Nº CAMIÓN]],$C38,BDCORRECTIVAINF[[Fecha entrada]:[Fecha entrada]],"&gt;=" &amp;$M$2,BDCORRECTIVAINF[[Fecha Fin]:[Fecha Fin]],"&lt;="&amp;$M$3)=0,"",SUMIFS(BDCORRECTIVAINF[GEMELA D],BDCORRECTIVAINF[[Nº CAMIÓN]:[Nº CAMIÓN]],$C38,BDCORRECTIVAINF[[Fecha entrada]:[Fecha entrada]],"&gt;=" &amp;$M$2,BDCORRECTIVAINF[[Fecha Fin]:[Fecha Fin]],"&lt;="&amp;$M$3)&amp;" uds "&amp;BDCORRECTIVAINF[[#Headers],[GEMELA D]]&amp;", ")</f>
        <v/>
      </c>
      <c r="AW38" s="467" t="str">
        <f>+IF(SUMIFS(BDCORRECTIVAINF[BALLESTA ENTERA T],BDCORRECTIVAINF[[Nº CAMIÓN]:[Nº CAMIÓN]],$C38,BDCORRECTIVAINF[[Fecha entrada]:[Fecha entrada]],"&gt;=" &amp;$M$2,BDCORRECTIVAINF[[Fecha Fin]:[Fecha Fin]],"&lt;="&amp;$M$3)=0,"",SUMIFS(BDCORRECTIVAINF[BALLESTA ENTERA T],BDCORRECTIVAINF[[Nº CAMIÓN]:[Nº CAMIÓN]],$C38,BDCORRECTIVAINF[[Fecha entrada]:[Fecha entrada]],"&gt;=" &amp;$M$2,BDCORRECTIVAINF[[Fecha Fin]:[Fecha Fin]],"&lt;="&amp;$M$3)&amp;" uds "&amp;BDCORRECTIVAINF[[#Headers],[BALLESTA ENTERA T]]&amp;", ")</f>
        <v/>
      </c>
      <c r="AX38" s="467" t="str">
        <f>+IF(SUMIFS(BDCORRECTIVAINF[HOJA MAESTRA T],BDCORRECTIVAINF[[Nº CAMIÓN]:[Nº CAMIÓN]],$C38,BDCORRECTIVAINF[[Fecha entrada]:[Fecha entrada]],"&gt;=" &amp;$M$2,BDCORRECTIVAINF[[Fecha Fin]:[Fecha Fin]],"&lt;="&amp;$M$3)=0,"",SUMIFS(BDCORRECTIVAINF[HOJA MAESTRA T],BDCORRECTIVAINF[[Nº CAMIÓN]:[Nº CAMIÓN]],$C38,BDCORRECTIVAINF[[Fecha entrada]:[Fecha entrada]],"&gt;=" &amp;$M$2,BDCORRECTIVAINF[[Fecha Fin]:[Fecha Fin]],"&lt;="&amp;$M$3)&amp;" uds "&amp;BDCORRECTIVAINF[[#Headers],[HOJA MAESTRA T]]&amp;", ")</f>
        <v/>
      </c>
      <c r="AY38" s="467" t="str">
        <f>+IF(SUMIFS(BDCORRECTIVAINF[1ª HOJA T],BDCORRECTIVAINF[[Nº CAMIÓN]:[Nº CAMIÓN]],$C38,BDCORRECTIVAINF[[Fecha entrada]:[Fecha entrada]],"&gt;=" &amp;$M$2,BDCORRECTIVAINF[[Fecha Fin]:[Fecha Fin]],"&lt;="&amp;$M$3)=0,"",SUMIFS(BDCORRECTIVAINF[1ª HOJA T],BDCORRECTIVAINF[[Nº CAMIÓN]:[Nº CAMIÓN]],$C38,BDCORRECTIVAINF[[Fecha entrada]:[Fecha entrada]],"&gt;=" &amp;$M$2,BDCORRECTIVAINF[[Fecha Fin]:[Fecha Fin]],"&lt;="&amp;$M$3)&amp;" uds "&amp;BDCORRECTIVAINF[[#Headers],[1ª HOJA T]]&amp;", ")</f>
        <v/>
      </c>
      <c r="AZ38" s="467" t="str">
        <f>+IF(SUMIFS(BDCORRECTIVAINF[2ª HOJAS T],BDCORRECTIVAINF[[Nº CAMIÓN]:[Nº CAMIÓN]],$C38,BDCORRECTIVAINF[[Fecha entrada]:[Fecha entrada]],"&gt;=" &amp;$M$2,BDCORRECTIVAINF[[Fecha Fin]:[Fecha Fin]],"&lt;="&amp;$M$3)=0,"",SUMIFS(BDCORRECTIVAINF[2ª HOJAS T],BDCORRECTIVAINF[[Nº CAMIÓN]:[Nº CAMIÓN]],$C38,BDCORRECTIVAINF[[Fecha entrada]:[Fecha entrada]],"&gt;=" &amp;$M$2,BDCORRECTIVAINF[[Fecha Fin]:[Fecha Fin]],"&lt;="&amp;$M$3)&amp;" uds "&amp;BDCORRECTIVAINF[[#Headers],[2ª HOJAS T]]&amp;", ")</f>
        <v/>
      </c>
      <c r="BA38" s="467" t="str">
        <f>+IF(SUMIFS(BDCORRECTIVAINF[3ª HOJAS T],BDCORRECTIVAINF[[Nº CAMIÓN]:[Nº CAMIÓN]],$C38,BDCORRECTIVAINF[[Fecha entrada]:[Fecha entrada]],"&gt;=" &amp;$M$2,BDCORRECTIVAINF[[Fecha Fin]:[Fecha Fin]],"&lt;="&amp;$M$3)=0,"",SUMIFS(BDCORRECTIVAINF[3ª HOJAS T],BDCORRECTIVAINF[[Nº CAMIÓN]:[Nº CAMIÓN]],$C38,BDCORRECTIVAINF[[Fecha entrada]:[Fecha entrada]],"&gt;=" &amp;$M$2,BDCORRECTIVAINF[[Fecha Fin]:[Fecha Fin]],"&lt;="&amp;$M$3)&amp;" uds "&amp;BDCORRECTIVAINF[[#Headers],[3ª HOJAS T]]&amp;", ")</f>
        <v/>
      </c>
      <c r="BB38" s="467" t="str">
        <f>+IF(SUMIFS(BDCORRECTIVAINF[4ª HOJAS T],BDCORRECTIVAINF[[Nº CAMIÓN]:[Nº CAMIÓN]],$C38,BDCORRECTIVAINF[[Fecha entrada]:[Fecha entrada]],"&gt;=" &amp;$M$2,BDCORRECTIVAINF[[Fecha Fin]:[Fecha Fin]],"&lt;="&amp;$M$3)=0,"",SUMIFS(BDCORRECTIVAINF[4ª HOJAS T],BDCORRECTIVAINF[[Nº CAMIÓN]:[Nº CAMIÓN]],$C38,BDCORRECTIVAINF[[Fecha entrada]:[Fecha entrada]],"&gt;=" &amp;$M$2,BDCORRECTIVAINF[[Fecha Fin]:[Fecha Fin]],"&lt;="&amp;$M$3)&amp;" uds "&amp;BDCORRECTIVAINF[[#Headers],[4ª HOJAS T]]&amp;", ")</f>
        <v/>
      </c>
      <c r="BC38" s="467" t="str">
        <f>+IF(SUMIFS(BDCORRECTIVAINF[5ª HOJAS T],BDCORRECTIVAINF[[Nº CAMIÓN]:[Nº CAMIÓN]],$C38,BDCORRECTIVAINF[[Fecha entrada]:[Fecha entrada]],"&gt;=" &amp;$M$2,BDCORRECTIVAINF[[Fecha Fin]:[Fecha Fin]],"&lt;="&amp;$M$3)=0,"",SUMIFS(BDCORRECTIVAINF[5ª HOJAS T],BDCORRECTIVAINF[[Nº CAMIÓN]:[Nº CAMIÓN]],$C38,BDCORRECTIVAINF[[Fecha entrada]:[Fecha entrada]],"&gt;=" &amp;$M$2,BDCORRECTIVAINF[[Fecha Fin]:[Fecha Fin]],"&lt;="&amp;$M$3)&amp;" uds "&amp;BDCORRECTIVAINF[[#Headers],[5ª HOJAS T]]&amp;", ")</f>
        <v/>
      </c>
      <c r="BD38" s="467" t="str">
        <f>+IF(SUMIFS(BDCORRECTIVAINF[BRIDA T],BDCORRECTIVAINF[[Nº CAMIÓN]:[Nº CAMIÓN]],$C38,BDCORRECTIVAINF[[Fecha entrada]:[Fecha entrada]],"&gt;=" &amp;$M$2,BDCORRECTIVAINF[[Fecha Fin]:[Fecha Fin]],"&lt;="&amp;$M$3)=0,"",SUMIFS(BDCORRECTIVAINF[BRIDA T],BDCORRECTIVAINF[[Nº CAMIÓN]:[Nº CAMIÓN]],$C38,BDCORRECTIVAINF[[Fecha entrada]:[Fecha entrada]],"&gt;=" &amp;$M$2,BDCORRECTIVAINF[[Fecha Fin]:[Fecha Fin]],"&lt;="&amp;$M$3)&amp;" uds "&amp;BDCORRECTIVAINF[[#Headers],[BRIDA T]]&amp;", ")</f>
        <v/>
      </c>
      <c r="BE38" s="467" t="str">
        <f>+IF(SUMIFS(BDCORRECTIVAINF[BULÓN T],BDCORRECTIVAINF[[Nº CAMIÓN]:[Nº CAMIÓN]],$C38,BDCORRECTIVAINF[[Fecha entrada]:[Fecha entrada]],"&gt;=" &amp;$M$2,BDCORRECTIVAINF[[Fecha Fin]:[Fecha Fin]],"&lt;="&amp;$M$3)=0,"",SUMIFS(BDCORRECTIVAINF[BULÓN T],BDCORRECTIVAINF[[Nº CAMIÓN]:[Nº CAMIÓN]],$C38,BDCORRECTIVAINF[[Fecha entrada]:[Fecha entrada]],"&gt;=" &amp;$M$2,BDCORRECTIVAINF[[Fecha Fin]:[Fecha Fin]],"&lt;="&amp;$M$3)&amp;" uds "&amp;BDCORRECTIVAINF[[#Headers],[BULÓN T]]&amp;", ")</f>
        <v/>
      </c>
      <c r="BF38" s="467" t="str">
        <f>+IF(SUMIFS(BDCORRECTIVAINF[GEMELA T],BDCORRECTIVAINF[[Nº CAMIÓN]:[Nº CAMIÓN]],$C38,BDCORRECTIVAINF[[Fecha entrada]:[Fecha entrada]],"&gt;=" &amp;$M$2,BDCORRECTIVAINF[[Fecha Fin]:[Fecha Fin]],"&lt;="&amp;$M$3)=0,"",SUMIFS(BDCORRECTIVAINF[GEMELA T],BDCORRECTIVAINF[[Nº CAMIÓN]:[Nº CAMIÓN]],$C38,BDCORRECTIVAINF[[Fecha entrada]:[Fecha entrada]],"&gt;=" &amp;$M$2,BDCORRECTIVAINF[[Fecha Fin]:[Fecha Fin]],"&lt;="&amp;$M$3)&amp;" uds "&amp;BDCORRECTIVAINF[[#Headers],[GEMELA T]]&amp;", ")</f>
        <v/>
      </c>
      <c r="BG38" s="467" t="str">
        <f>+IF(SUMIFS(BDCORRECTIVAINF[CÁMARA 12R20],BDCORRECTIVAINF[[Nº CAMIÓN]:[Nº CAMIÓN]],$C38,BDCORRECTIVAINF[[Fecha entrada]:[Fecha entrada]],"&gt;=" &amp;$M$2,BDCORRECTIVAINF[[Fecha Fin]:[Fecha Fin]],"&lt;="&amp;$M$3)=0,"",SUMIFS(BDCORRECTIVAINF[CÁMARA 12R20],BDCORRECTIVAINF[[Nº CAMIÓN]:[Nº CAMIÓN]],$C38,BDCORRECTIVAINF[[Fecha entrada]:[Fecha entrada]],"&gt;=" &amp;$M$2,BDCORRECTIVAINF[[Fecha Fin]:[Fecha Fin]],"&lt;="&amp;$M$3)&amp;" uds "&amp;BDCORRECTIVAINF[[#Headers],[CÁMARA 12R20]]&amp;", ")</f>
        <v/>
      </c>
      <c r="BH38" s="467" t="str">
        <f>+IF(SUMIFS(BDCORRECTIVAINF[CÁMARA 12R24],BDCORRECTIVAINF[[Nº CAMIÓN]:[Nº CAMIÓN]],$C38,BDCORRECTIVAINF[[Fecha entrada]:[Fecha entrada]],"&gt;=" &amp;$M$2,BDCORRECTIVAINF[[Fecha Fin]:[Fecha Fin]],"&lt;="&amp;$M$3)=0,"",SUMIFS(BDCORRECTIVAINF[CÁMARA 12R24],BDCORRECTIVAINF[[Nº CAMIÓN]:[Nº CAMIÓN]],$C38,BDCORRECTIVAINF[[Fecha entrada]:[Fecha entrada]],"&gt;=" &amp;$M$2,BDCORRECTIVAINF[[Fecha Fin]:[Fecha Fin]],"&lt;="&amp;$M$3)&amp;" uds "&amp;BDCORRECTIVAINF[[#Headers],[CÁMARA 12R24]]&amp;", ")</f>
        <v/>
      </c>
      <c r="BI38" s="467" t="str">
        <f>+IF(SUMIFS(BDCORRECTIVAINF[NEUMÁTICO 12R20],BDCORRECTIVAINF[[Nº CAMIÓN]:[Nº CAMIÓN]],$C38,BDCORRECTIVAINF[[Fecha entrada]:[Fecha entrada]],"&gt;=" &amp;$M$2,BDCORRECTIVAINF[[Fecha Fin]:[Fecha Fin]],"&lt;="&amp;$M$3)=0,"",SUMIFS(BDCORRECTIVAINF[NEUMÁTICO 12R20],BDCORRECTIVAINF[[Nº CAMIÓN]:[Nº CAMIÓN]],$C38,BDCORRECTIVAINF[[Fecha entrada]:[Fecha entrada]],"&gt;=" &amp;$M$2,BDCORRECTIVAINF[[Fecha Fin]:[Fecha Fin]],"&lt;="&amp;$M$3)&amp;" uds "&amp;BDCORRECTIVAINF[[#Headers],[NEUMÁTICO 12R20]]&amp;", ")</f>
        <v/>
      </c>
      <c r="BJ38" s="467" t="str">
        <f>+IF(SUMIFS(BDCORRECTIVAINF[NEUMÁTICO 13/80 R22,5],BDCORRECTIVAINF[[Nº CAMIÓN]:[Nº CAMIÓN]],$C38,BDCORRECTIVAINF[[Fecha entrada]:[Fecha entrada]],"&gt;=" &amp;$M$2,BDCORRECTIVAINF[[Fecha Fin]:[Fecha Fin]],"&lt;="&amp;$M$3)=0,"",SUMIFS(BDCORRECTIVAINF[NEUMÁTICO 13/80 R22,5],BDCORRECTIVAINF[[Nº CAMIÓN]:[Nº CAMIÓN]],$C38,BDCORRECTIVAINF[[Fecha entrada]:[Fecha entrada]],"&gt;=" &amp;$M$2,BDCORRECTIVAINF[[Fecha Fin]:[Fecha Fin]],"&lt;="&amp;$M$3)&amp;" uds "&amp;BDCORRECTIVAINF[[#Headers],[NEUMÁTICO 13/80 R22,5]]&amp;", ")</f>
        <v/>
      </c>
      <c r="BK38" s="467" t="str">
        <f>+IF(SUMIFS(BDCORRECTIVAINF[[NEUMÁTICO 12R24 ]],BDCORRECTIVAINF[[Nº CAMIÓN]:[Nº CAMIÓN]],$C38,BDCORRECTIVAINF[[Fecha entrada]:[Fecha entrada]],"&gt;=" &amp;$M$2,BDCORRECTIVAINF[[Fecha Fin]:[Fecha Fin]],"&lt;="&amp;$M$3)=0,"",SUMIFS(BDCORRECTIVAINF[[NEUMÁTICO 12R24 ]],BDCORRECTIVAINF[[Nº CAMIÓN]:[Nº CAMIÓN]],$C38,BDCORRECTIVAINF[[Fecha entrada]:[Fecha entrada]],"&gt;=" &amp;$M$2,BDCORRECTIVAINF[[Fecha Fin]:[Fecha Fin]],"&lt;="&amp;$M$3)&amp;" uds "&amp;BDCORRECTIVAINF[[#Headers],[NEUMÁTICO 12R24 ]]&amp;", ")</f>
        <v/>
      </c>
      <c r="BL38" s="467" t="str">
        <f>+IF(SUMIFS(BDCORRECTIVAINF[NEUMÁTICO 295/80 R22,5],BDCORRECTIVAINF[[Nº CAMIÓN]:[Nº CAMIÓN]],$C38,BDCORRECTIVAINF[[Fecha entrada]:[Fecha entrada]],"&gt;=" &amp;$M$2,BDCORRECTIVAINF[[Fecha Fin]:[Fecha Fin]],"&lt;="&amp;$M$3)=0,"",SUMIFS(BDCORRECTIVAINF[NEUMÁTICO 295/80 R22,5],BDCORRECTIVAINF[[Nº CAMIÓN]:[Nº CAMIÓN]],$C38,BDCORRECTIVAINF[[Fecha entrada]:[Fecha entrada]],"&gt;=" &amp;$M$2,BDCORRECTIVAINF[[Fecha Fin]:[Fecha Fin]],"&lt;="&amp;$M$3)&amp;" uds "&amp;BDCORRECTIVAINF[[#Headers],[NEUMÁTICO 295/80 R22,5]]&amp;", ")</f>
        <v/>
      </c>
      <c r="BM38" s="467" t="str">
        <f>+IF(SUMIFS(BDCORRECTIVAINF[NEUMÁTICO 315/80R22.5],BDCORRECTIVAINF[[Nº CAMIÓN]:[Nº CAMIÓN]],$C38,BDCORRECTIVAINF[[Fecha entrada]:[Fecha entrada]],"&gt;=" &amp;$M$2,BDCORRECTIVAINF[[Fecha Fin]:[Fecha Fin]],"&lt;="&amp;$M$3)=0,"",SUMIFS(BDCORRECTIVAINF[NEUMÁTICO 315/80R22.5],BDCORRECTIVAINF[[Nº CAMIÓN]:[Nº CAMIÓN]],$C38,BDCORRECTIVAINF[[Fecha entrada]:[Fecha entrada]],"&gt;=" &amp;$M$2,BDCORRECTIVAINF[[Fecha Fin]:[Fecha Fin]],"&lt;="&amp;$M$3)&amp;" uds "&amp;BDCORRECTIVAINF[[#Headers],[NEUMÁTICO 315/80R22.5]]&amp;", ")</f>
        <v/>
      </c>
      <c r="BN38" s="467" t="str">
        <f>+IF(SUMIFS(BDCORRECTIVAINF[NEUMÁTICO 7.5R16 CON CAMARA  ],BDCORRECTIVAINF[[Nº CAMIÓN]:[Nº CAMIÓN]],$C38,BDCORRECTIVAINF[[Fecha entrada]:[Fecha entrada]],"&gt;=" &amp;$M$2,BDCORRECTIVAINF[[Fecha Fin]:[Fecha Fin]],"&lt;="&amp;$M$3)=0,"",SUMIFS(BDCORRECTIVAINF[NEUMÁTICO 7.5R16 CON CAMARA  ],BDCORRECTIVAINF[[Nº CAMIÓN]:[Nº CAMIÓN]],$C38,BDCORRECTIVAINF[[Fecha entrada]:[Fecha entrada]],"&gt;=" &amp;$M$2,BDCORRECTIVAINF[[Fecha Fin]:[Fecha Fin]],"&lt;="&amp;$M$3)&amp;" uds "&amp;BDCORRECTIVAINF[[#Headers],[NEUMÁTICO 7.5R16 CON CAMARA  ]]&amp;", ")</f>
        <v/>
      </c>
      <c r="BO38" s="467" t="str">
        <f>+IF(SUMIFS(BDCORRECTIVAINF[Parche],BDCORRECTIVAINF[[Nº CAMIÓN]:[Nº CAMIÓN]],$C38,BDCORRECTIVAINF[[Fecha entrada]:[Fecha entrada]],"&gt;=" &amp;$M$2,BDCORRECTIVAINF[[Fecha Fin]:[Fecha Fin]],"&lt;="&amp;$M$3)=0,"",SUMIFS(BDCORRECTIVAINF[Parche],BDCORRECTIVAINF[[Nº CAMIÓN]:[Nº CAMIÓN]],$C38,BDCORRECTIVAINF[[Fecha entrada]:[Fecha entrada]],"&gt;=" &amp;$M$2,BDCORRECTIVAINF[[Fecha Fin]:[Fecha Fin]],"&lt;="&amp;$M$3)&amp;" uds "&amp;BDCORRECTIVAINF[[#Headers],[Parche]]&amp;", ")</f>
        <v/>
      </c>
      <c r="BP38" s="467" t="str">
        <f>+IF(SUMIFS(BDCORRECTIVAINF[Pasta],BDCORRECTIVAINF[[Nº CAMIÓN]:[Nº CAMIÓN]],$C38,BDCORRECTIVAINF[[Fecha entrada]:[Fecha entrada]],"&gt;=" &amp;$M$2,BDCORRECTIVAINF[[Fecha Fin]:[Fecha Fin]],"&lt;="&amp;$M$3)=0,"",SUMIFS(BDCORRECTIVAINF[Pasta],BDCORRECTIVAINF[[Nº CAMIÓN]:[Nº CAMIÓN]],$C38,BDCORRECTIVAINF[[Fecha entrada]:[Fecha entrada]],"&gt;=" &amp;$M$2,BDCORRECTIVAINF[[Fecha Fin]:[Fecha Fin]],"&lt;="&amp;$M$3)&amp;" uds "&amp;BDCORRECTIVAINF[[#Headers],[Pasta]]&amp;", ")</f>
        <v/>
      </c>
      <c r="BQ38" s="467" t="str">
        <f>+IF(SUMIFS(BDCORRECTIVAINF[BATERIA 12V 100AH],BDCORRECTIVAINF[[Nº CAMIÓN]:[Nº CAMIÓN]],$C38,BDCORRECTIVAINF[[Fecha entrada]:[Fecha entrada]],"&gt;=" &amp;$M$2,BDCORRECTIVAINF[[Fecha Fin]:[Fecha Fin]],"&lt;="&amp;$M$3)=0,"",SUMIFS(BDCORRECTIVAINF[BATERIA 12V 100AH],BDCORRECTIVAINF[[Nº CAMIÓN]:[Nº CAMIÓN]],$C38,BDCORRECTIVAINF[[Fecha entrada]:[Fecha entrada]],"&gt;=" &amp;$M$2,BDCORRECTIVAINF[[Fecha Fin]:[Fecha Fin]],"&lt;="&amp;$M$3)&amp;" uds "&amp;BDCORRECTIVAINF[[#Headers],[BATERIA 12V 100AH]]&amp;", ")</f>
        <v/>
      </c>
      <c r="BR38" s="467" t="str">
        <f>+IF(SUMIFS(BDCORRECTIVAINF[BATERIA 12V 120AH],BDCORRECTIVAINF[[Nº CAMIÓN]:[Nº CAMIÓN]],$C38,BDCORRECTIVAINF[[Fecha entrada]:[Fecha entrada]],"&gt;=" &amp;$M$2,BDCORRECTIVAINF[[Fecha Fin]:[Fecha Fin]],"&lt;="&amp;$M$3)=0,"",SUMIFS(BDCORRECTIVAINF[BATERIA 12V 120AH],BDCORRECTIVAINF[[Nº CAMIÓN]:[Nº CAMIÓN]],$C38,BDCORRECTIVAINF[[Fecha entrada]:[Fecha entrada]],"&gt;=" &amp;$M$2,BDCORRECTIVAINF[[Fecha Fin]:[Fecha Fin]],"&lt;="&amp;$M$3)&amp;" uds "&amp;BDCORRECTIVAINF[[#Headers],[BATERIA 12V 120AH]]&amp;", ")</f>
        <v/>
      </c>
      <c r="BS38" s="467" t="str">
        <f>+IF(SUMIFS(BDCORRECTIVAINF[[BATERIA 12V 70AH ]],BDCORRECTIVAINF[[Nº CAMIÓN]:[Nº CAMIÓN]],$C38,BDCORRECTIVAINF[[Fecha entrada]:[Fecha entrada]],"&gt;=" &amp;$M$2,BDCORRECTIVAINF[[Fecha Fin]:[Fecha Fin]],"&lt;="&amp;$M$3)=0,"",SUMIFS(BDCORRECTIVAINF[[BATERIA 12V 70AH ]],BDCORRECTIVAINF[[Nº CAMIÓN]:[Nº CAMIÓN]],$C38,BDCORRECTIVAINF[[Fecha entrada]:[Fecha entrada]],"&gt;=" &amp;$M$2,BDCORRECTIVAINF[[Fecha Fin]:[Fecha Fin]],"&lt;="&amp;$M$3)&amp;" uds "&amp;BDCORRECTIVAINF[[#Headers],[BATERIA 12V 70AH ]]&amp;", ")</f>
        <v/>
      </c>
      <c r="BT38" s="467" t="str">
        <f>+IF(SUMIFS(BDCORRECTIVAINF[[BATERIA 12V 77AH ]],BDCORRECTIVAINF[[Nº CAMIÓN]:[Nº CAMIÓN]],$C38,BDCORRECTIVAINF[[Fecha entrada]:[Fecha entrada]],"&gt;=" &amp;$M$2,BDCORRECTIVAINF[[Fecha Fin]:[Fecha Fin]],"&lt;="&amp;$M$3)=0,"",SUMIFS(BDCORRECTIVAINF[[BATERIA 12V 77AH ]],BDCORRECTIVAINF[[Nº CAMIÓN]:[Nº CAMIÓN]],$C38,BDCORRECTIVAINF[[Fecha entrada]:[Fecha entrada]],"&gt;=" &amp;$M$2,BDCORRECTIVAINF[[Fecha Fin]:[Fecha Fin]],"&lt;="&amp;$M$3)&amp;" uds "&amp;BDCORRECTIVAINF[[#Headers],[BATERIA 12V 77AH ]]&amp;", ")</f>
        <v/>
      </c>
      <c r="BU38" s="467" t="str">
        <f>+IF(SUMIFS(BDCORRECTIVAINF[Manguera amarilla 60D],BDCORRECTIVAINF[[Nº CAMIÓN]:[Nº CAMIÓN]],$C38,BDCORRECTIVAINF[[Fecha entrada]:[Fecha entrada]],"&gt;=" &amp;$M$2,BDCORRECTIVAINF[[Fecha Fin]:[Fecha Fin]],"&lt;="&amp;$M$3)=0,"",SUMIFS(BDCORRECTIVAINF[Manguera amarilla 60D],BDCORRECTIVAINF[[Nº CAMIÓN]:[Nº CAMIÓN]],$C38,BDCORRECTIVAINF[[Fecha entrada]:[Fecha entrada]],"&gt;=" &amp;$M$2,BDCORRECTIVAINF[[Fecha Fin]:[Fecha Fin]],"&lt;="&amp;$M$3)&amp;" m "&amp;BDCORRECTIVAINF[[#Headers],[Manguera amarilla 60D]]&amp;", ")</f>
        <v/>
      </c>
      <c r="BV38" s="467" t="str">
        <f>+IF(SUMIFS(BDCORRECTIVAINF[Manguera amarilla 80D],BDCORRECTIVAINF[[Nº CAMIÓN]:[Nº CAMIÓN]],$C38,BDCORRECTIVAINF[[Fecha entrada]:[Fecha entrada]],"&gt;=" &amp;$M$2,BDCORRECTIVAINF[[Fecha Fin]:[Fecha Fin]],"&lt;="&amp;$M$3)=0,"",SUMIFS(BDCORRECTIVAINF[Manguera amarilla 80D],BDCORRECTIVAINF[[Nº CAMIÓN]:[Nº CAMIÓN]],$C38,BDCORRECTIVAINF[[Fecha entrada]:[Fecha entrada]],"&gt;=" &amp;$M$2,BDCORRECTIVAINF[[Fecha Fin]:[Fecha Fin]],"&lt;="&amp;$M$3)&amp;" m "&amp;BDCORRECTIVAINF[[#Headers],[Manguera amarilla 80D]]&amp;", ")</f>
        <v/>
      </c>
      <c r="BW38" s="467" t="str">
        <f>+IF(SUMIFS(BDCORRECTIVAINF[Manguera azul 60D],BDCORRECTIVAINF[[Nº CAMIÓN]:[Nº CAMIÓN]],$C38,BDCORRECTIVAINF[[Fecha entrada]:[Fecha entrada]],"&gt;=" &amp;$M$2,BDCORRECTIVAINF[[Fecha Fin]:[Fecha Fin]],"&lt;="&amp;$M$3)=0,"",SUMIFS(BDCORRECTIVAINF[Manguera azul 60D],BDCORRECTIVAINF[[Nº CAMIÓN]:[Nº CAMIÓN]],$C38,BDCORRECTIVAINF[[Fecha entrada]:[Fecha entrada]],"&gt;=" &amp;$M$2,BDCORRECTIVAINF[[Fecha Fin]:[Fecha Fin]],"&lt;="&amp;$M$3)&amp;" m "&amp;BDCORRECTIVAINF[[#Headers],[Manguera azul 60D]]&amp;", ")</f>
        <v/>
      </c>
      <c r="BX38" s="467" t="str">
        <f>+IF(SUMIFS(BDCORRECTIVAINF[Manguera azul 80D],BDCORRECTIVAINF[[Nº CAMIÓN]:[Nº CAMIÓN]],$C38,BDCORRECTIVAINF[[Fecha entrada]:[Fecha entrada]],"&gt;=" &amp;$M$2,BDCORRECTIVAINF[[Fecha Fin]:[Fecha Fin]],"&lt;="&amp;$M$3)=0,"",SUMIFS(BDCORRECTIVAINF[Manguera azul 80D],BDCORRECTIVAINF[[Nº CAMIÓN]:[Nº CAMIÓN]],$C38,BDCORRECTIVAINF[[Fecha entrada]:[Fecha entrada]],"&gt;=" &amp;$M$2,BDCORRECTIVAINF[[Fecha Fin]:[Fecha Fin]],"&lt;="&amp;$M$3)&amp;" m "&amp;BDCORRECTIVAINF[[#Headers],[Manguera azul 80D]]&amp;", ")</f>
        <v/>
      </c>
      <c r="BY38" s="467" t="str">
        <f>+IF(SUMIFS(BDCORRECTIVAINF[Bomba Embrague],BDCORRECTIVAINF[[Nº CAMIÓN]:[Nº CAMIÓN]],$C38,BDCORRECTIVAINF[[Fecha entrada]:[Fecha entrada]],"&gt;=" &amp;$M$2,BDCORRECTIVAINF[[Fecha Fin]:[Fecha Fin]],"&lt;="&amp;$M$3)=0,"",SUMIFS(BDCORRECTIVAINF[Bomba Embrague],BDCORRECTIVAINF[[Nº CAMIÓN]:[Nº CAMIÓN]],$C38,BDCORRECTIVAINF[[Fecha entrada]:[Fecha entrada]],"&gt;=" &amp;$M$2,BDCORRECTIVAINF[[Fecha Fin]:[Fecha Fin]],"&lt;="&amp;$M$3)&amp;" uds "&amp;BDCORRECTIVAINF[[#Headers],[Bomba Embrague]]&amp;", ")</f>
        <v/>
      </c>
      <c r="BZ38" s="467" t="str">
        <f>+IF(SUMIFS(BDCORRECTIVAINF[Compresor],BDCORRECTIVAINF[[Nº CAMIÓN]:[Nº CAMIÓN]],$C38,BDCORRECTIVAINF[[Fecha entrada]:[Fecha entrada]],"&gt;=" &amp;$M$2,BDCORRECTIVAINF[[Fecha Fin]:[Fecha Fin]],"&lt;="&amp;$M$3)=0,"",SUMIFS(BDCORRECTIVAINF[Compresor],BDCORRECTIVAINF[[Nº CAMIÓN]:[Nº CAMIÓN]],$C38,BDCORRECTIVAINF[[Fecha entrada]:[Fecha entrada]],"&gt;=" &amp;$M$2,BDCORRECTIVAINF[[Fecha Fin]:[Fecha Fin]],"&lt;="&amp;$M$3)&amp;" uds "&amp;BDCORRECTIVAINF[[#Headers],[Compresor]]&amp;", ")</f>
        <v/>
      </c>
      <c r="CA38" s="467" t="str">
        <f>+IF(SUMIFS(BDCORRECTIVAINF[Disco Embrague],BDCORRECTIVAINF[[Nº CAMIÓN]:[Nº CAMIÓN]],$C38,BDCORRECTIVAINF[[Fecha entrada]:[Fecha entrada]],"&gt;=" &amp;$M$2,BDCORRECTIVAINF[[Fecha Fin]:[Fecha Fin]],"&lt;="&amp;$M$3)=0,"",SUMIFS(BDCORRECTIVAINF[Disco Embrague],BDCORRECTIVAINF[[Nº CAMIÓN]:[Nº CAMIÓN]],$C38,BDCORRECTIVAINF[[Fecha entrada]:[Fecha entrada]],"&gt;=" &amp;$M$2,BDCORRECTIVAINF[[Fecha Fin]:[Fecha Fin]],"&lt;="&amp;$M$3)&amp;" uds "&amp;BDCORRECTIVAINF[[#Headers],[Disco Embrague]]&amp;", ")</f>
        <v/>
      </c>
      <c r="CB38" s="467" t="str">
        <f>+IF(SUMIFS(BDCORRECTIVAINF[Empalme],BDCORRECTIVAINF[[Nº CAMIÓN]:[Nº CAMIÓN]],$C38,BDCORRECTIVAINF[[Fecha entrada]:[Fecha entrada]],"&gt;=" &amp;$M$2,BDCORRECTIVAINF[[Fecha Fin]:[Fecha Fin]],"&lt;="&amp;$M$3)=0,"",SUMIFS(BDCORRECTIVAINF[Empalme],BDCORRECTIVAINF[[Nº CAMIÓN]:[Nº CAMIÓN]],$C38,BDCORRECTIVAINF[[Fecha entrada]:[Fecha entrada]],"&gt;=" &amp;$M$2,BDCORRECTIVAINF[[Fecha Fin]:[Fecha Fin]],"&lt;="&amp;$M$3)&amp;" uds "&amp;BDCORRECTIVAINF[[#Headers],[Empalme]]&amp;", ")</f>
        <v/>
      </c>
      <c r="CC38" s="467" t="str">
        <f>+IF(SUMIFS(BDCORRECTIVAINF[Filtro Secador],BDCORRECTIVAINF[[Nº CAMIÓN]:[Nº CAMIÓN]],$C38,BDCORRECTIVAINF[[Fecha entrada]:[Fecha entrada]],"&gt;=" &amp;$M$2,BDCORRECTIVAINF[[Fecha Fin]:[Fecha Fin]],"&lt;="&amp;$M$3)=0,"",SUMIFS(BDCORRECTIVAINF[Filtro Secador],BDCORRECTIVAINF[[Nº CAMIÓN]:[Nº CAMIÓN]],$C38,BDCORRECTIVAINF[[Fecha entrada]:[Fecha entrada]],"&gt;=" &amp;$M$2,BDCORRECTIVAINF[[Fecha Fin]:[Fecha Fin]],"&lt;="&amp;$M$3)&amp;" uds "&amp;BDCORRECTIVAINF[[#Headers],[Filtro Secador]]&amp;", ")</f>
        <v/>
      </c>
      <c r="CD38" s="467" t="str">
        <f>+IF(SUMIFS(BDCORRECTIVAINF[Pulmon Freno],BDCORRECTIVAINF[[Nº CAMIÓN]:[Nº CAMIÓN]],$C38,BDCORRECTIVAINF[[Fecha entrada]:[Fecha entrada]],"&gt;=" &amp;$M$2,BDCORRECTIVAINF[[Fecha Fin]:[Fecha Fin]],"&lt;="&amp;$M$3)=0,"",SUMIFS(BDCORRECTIVAINF[Pulmon Freno],BDCORRECTIVAINF[[Nº CAMIÓN]:[Nº CAMIÓN]],$C38,BDCORRECTIVAINF[[Fecha entrada]:[Fecha entrada]],"&gt;=" &amp;$M$2,BDCORRECTIVAINF[[Fecha Fin]:[Fecha Fin]],"&lt;="&amp;$M$3)&amp;" uds "&amp;BDCORRECTIVAINF[[#Headers],[Pulmon Freno]]&amp;", ")</f>
        <v/>
      </c>
      <c r="CE38" s="467" t="str">
        <f>+IF(SUMIFS(BDCORRECTIVAINF[Servoembrague],BDCORRECTIVAINF[[Nº CAMIÓN]:[Nº CAMIÓN]],$C38,BDCORRECTIVAINF[[Fecha entrada]:[Fecha entrada]],"&gt;=" &amp;$M$2,BDCORRECTIVAINF[[Fecha Fin]:[Fecha Fin]],"&lt;="&amp;$M$3)=0,"",SUMIFS(BDCORRECTIVAINF[Servoembrague],BDCORRECTIVAINF[[Nº CAMIÓN]:[Nº CAMIÓN]],$C38,BDCORRECTIVAINF[[Fecha entrada]:[Fecha entrada]],"&gt;=" &amp;$M$2,BDCORRECTIVAINF[[Fecha Fin]:[Fecha Fin]],"&lt;="&amp;$M$3)&amp;" uds "&amp;BDCORRECTIVAINF[[#Headers],[Servoembrague]]&amp;", ")</f>
        <v/>
      </c>
      <c r="CF38" s="467" t="str">
        <f>+IF(SUMIFS(BDCORRECTIVAINF[Tubo Hidraulico],BDCORRECTIVAINF[[Nº CAMIÓN]:[Nº CAMIÓN]],$C38,BDCORRECTIVAINF[[Fecha entrada]:[Fecha entrada]],"&gt;=" &amp;$M$2,BDCORRECTIVAINF[[Fecha Fin]:[Fecha Fin]],"&lt;="&amp;$M$3)=0,"",SUMIFS(BDCORRECTIVAINF[Tubo Hidraulico],BDCORRECTIVAINF[[Nº CAMIÓN]:[Nº CAMIÓN]],$C38,BDCORRECTIVAINF[[Fecha entrada]:[Fecha entrada]],"&gt;=" &amp;$M$2,BDCORRECTIVAINF[[Fecha Fin]:[Fecha Fin]],"&lt;="&amp;$M$3)&amp;" uds "&amp;BDCORRECTIVAINF[[#Headers],[Tubo Hidraulico]]&amp;", ")</f>
        <v/>
      </c>
      <c r="CG38" s="467" t="str">
        <f>+IF(SUMIFS(BDCORRECTIVAINF[Valvula 4 vias],BDCORRECTIVAINF[[Nº CAMIÓN]:[Nº CAMIÓN]],$C38,BDCORRECTIVAINF[[Fecha entrada]:[Fecha entrada]],"&gt;=" &amp;$M$2,BDCORRECTIVAINF[[Fecha Fin]:[Fecha Fin]],"&lt;="&amp;$M$3)=0,"",SUMIFS(BDCORRECTIVAINF[Valvula 4 vias],BDCORRECTIVAINF[[Nº CAMIÓN]:[Nº CAMIÓN]],$C38,BDCORRECTIVAINF[[Fecha entrada]:[Fecha entrada]],"&gt;=" &amp;$M$2,BDCORRECTIVAINF[[Fecha Fin]:[Fecha Fin]],"&lt;="&amp;$M$3)&amp;" uds "&amp;BDCORRECTIVAINF[[#Headers],[Valvula 4 vias]]&amp;", ")</f>
        <v/>
      </c>
      <c r="CH38" s="467" t="str">
        <f>+IF(SUMIFS(BDCORRECTIVAINF[Valvula Freno],BDCORRECTIVAINF[[Nº CAMIÓN]:[Nº CAMIÓN]],$C38,BDCORRECTIVAINF[[Fecha entrada]:[Fecha entrada]],"&gt;=" &amp;$M$2,BDCORRECTIVAINF[[Fecha Fin]:[Fecha Fin]],"&lt;="&amp;$M$3)=0,"",SUMIFS(BDCORRECTIVAINF[Valvula Freno],BDCORRECTIVAINF[[Nº CAMIÓN]:[Nº CAMIÓN]],$C38,BDCORRECTIVAINF[[Fecha entrada]:[Fecha entrada]],"&gt;=" &amp;$M$2,BDCORRECTIVAINF[[Fecha Fin]:[Fecha Fin]],"&lt;="&amp;$M$3)&amp;" uds "&amp;BDCORRECTIVAINF[[#Headers],[Valvula Freno]]&amp;", ")</f>
        <v/>
      </c>
      <c r="CI38" s="467" t="str">
        <f>+IF(SUMIFS(BDCORRECTIVAINF[Valvula Secadora],BDCORRECTIVAINF[[Nº CAMIÓN]:[Nº CAMIÓN]],$C38,BDCORRECTIVAINF[[Fecha entrada]:[Fecha entrada]],"&gt;=" &amp;$M$2,BDCORRECTIVAINF[[Fecha Fin]:[Fecha Fin]],"&lt;="&amp;$M$3)=0,"",SUMIFS(BDCORRECTIVAINF[Valvula Secadora],BDCORRECTIVAINF[[Nº CAMIÓN]:[Nº CAMIÓN]],$C38,BDCORRECTIVAINF[[Fecha entrada]:[Fecha entrada]],"&gt;=" &amp;$M$2,BDCORRECTIVAINF[[Fecha Fin]:[Fecha Fin]],"&lt;="&amp;$M$3)&amp;" uds "&amp;BDCORRECTIVAINF[[#Headers],[Valvula Secadora]]&amp;", ")</f>
        <v/>
      </c>
      <c r="CJ38" s="467" t="str">
        <f>+IF(SUMIFS(BDCORRECTIVAINF[Correas],BDCORRECTIVAINF[[Nº CAMIÓN]:[Nº CAMIÓN]],$C38,BDCORRECTIVAINF[[Fecha entrada]:[Fecha entrada]],"&gt;=" &amp;$M$2,BDCORRECTIVAINF[[Fecha Fin]:[Fecha Fin]],"&lt;="&amp;$M$3)=0,"",SUMIFS(BDCORRECTIVAINF[Correas],BDCORRECTIVAINF[[Nº CAMIÓN]:[Nº CAMIÓN]],$C38,BDCORRECTIVAINF[[Fecha entrada]:[Fecha entrada]],"&gt;=" &amp;$M$2,BDCORRECTIVAINF[[Fecha Fin]:[Fecha Fin]],"&lt;="&amp;$M$3)&amp;" uds "&amp;BDCORRECTIVAINF[[#Headers],[Correas]]&amp;", ")</f>
        <v/>
      </c>
    </row>
    <row r="39" spans="1:88" ht="19.5" thickBot="1" x14ac:dyDescent="0.25">
      <c r="A39" s="229" t="s">
        <v>180</v>
      </c>
      <c r="B39" s="297" t="s">
        <v>68</v>
      </c>
      <c r="C39" s="46" t="s">
        <v>44</v>
      </c>
      <c r="D39" s="47" t="s">
        <v>278</v>
      </c>
      <c r="E39" s="47">
        <f>+SUMIFS(BDCORRECTIVA[Chasis],BDCORRECTIVA[[Nº CAMIÓN]:[Nº CAMIÓN]],$C39,BDCORRECTIVA[[Fecha entrada]:[Fecha entrada]],"&gt;=" &amp;$M$2,BDCORRECTIVA[[Fecha Fin]:[Fecha Fin]],"&lt;="&amp;$M$3)</f>
        <v>0</v>
      </c>
      <c r="F39" s="47">
        <f>+SUMIFS(BDCORRECTIVA[Carrocería],BDCORRECTIVA[[Nº CAMIÓN]:[Nº CAMIÓN]],$C39,BDCORRECTIVA[[Fecha entrada]:[Fecha entrada]],"&gt;=" &amp;$M$2,BDCORRECTIVA[[Fecha Fin]:[Fecha Fin]],"&lt;="&amp;$M$3)</f>
        <v>0</v>
      </c>
      <c r="G39" s="47">
        <f>+SUMIFS(BDCORRECTIVA[Ruedas],BDCORRECTIVA[[Nº CAMIÓN]:[Nº CAMIÓN]],$C39,BDCORRECTIVA[[Fecha entrada]:[Fecha entrada]],"&gt;=" &amp;$M$2,BDCORRECTIVA[[Fecha Fin]:[Fecha Fin]],"&lt;="&amp;$M$3)</f>
        <v>0</v>
      </c>
      <c r="H39" s="47">
        <f>+SUMIFS(BDCORRECTIVA[Mecanica],BDCORRECTIVA[[Nº CAMIÓN]:[Nº CAMIÓN]],$C39,BDCORRECTIVA[[Fecha entrada]:[Fecha entrada]],"&gt;=" &amp;$M$2,BDCORRECTIVA[[Fecha Fin]:[Fecha Fin]],"&lt;="&amp;$M$3)</f>
        <v>0</v>
      </c>
      <c r="I39" s="47">
        <f>+SUMIFS(BDCORRECTIVA[Elec, vehiculos],BDCORRECTIVA[[Nº CAMIÓN]:[Nº CAMIÓN]],$C39,BDCORRECTIVA[[Fecha entrada]:[Fecha entrada]],"&gt;=" &amp;$M$2,BDCORRECTIVA[[Fecha Fin]:[Fecha Fin]],"&lt;="&amp;$M$3)</f>
        <v>0</v>
      </c>
      <c r="J39" s="47">
        <f t="shared" ref="J39" si="8">+SUM(E39:I39)</f>
        <v>0</v>
      </c>
      <c r="K39" s="47" t="str">
        <f>+IF(COUNTIFS(BDCORRECTIVA[Tall/Rep],AUSERD,BDCORRECTIVA[Nº CAMIÓN],$C39,BDCORRECTIVA[[Fecha entrada]:[Fecha entrada]],"&gt;=" &amp;$M$2,BDCORRECTIVA[[Fecha Fin]:[Fecha Fin]],"&lt;="&amp;$M$3)=0,"",COUNTIFS(BDCORRECTIVA[Tall/Rep],AUSERD,BDCORRECTIVA[Nº CAMIÓN],$C39,BDCORRECTIVA[[Fecha entrada]:[Fecha entrada]],"&gt;=" &amp;$M$2,BDCORRECTIVA[[Fecha Fin]:[Fecha Fin]],"&lt;="&amp;$M$3)&amp;" "&amp;AUSERD&amp;", ")&amp;IF(COUNTIFS(BDCORRECTIVA[Tall/Rep],AAIUN,BDCORRECTIVA[Nº CAMIÓN],$C39,BDCORRECTIVA[[Fecha entrada]:[Fecha entrada]],"&gt;=" &amp;$M$2,BDCORRECTIVA[[Fecha Fin]:[Fecha Fin]],"&lt;="&amp;$M$3)=0,"",COUNTIFS(BDCORRECTIVA[Tall/Rep],AAIUN,BDCORRECTIVA[Nº CAMIÓN],$C39,BDCORRECTIVA[[Fecha entrada]:[Fecha entrada]],"&gt;=" &amp;$M$2,BDCORRECTIVA[[Fecha Fin]:[Fecha Fin]],"&lt;="&amp;$M$3)&amp;" "&amp;AAIUN&amp;", ")&amp;IF(COUNTIFS(BDCORRECTIVA[Tall/Rep],BOUJDUR,BDCORRECTIVA[Nº CAMIÓN],$C39,BDCORRECTIVA[[Fecha entrada]:[Fecha entrada]],"&gt;=" &amp;$M$2,BDCORRECTIVA[[Fecha Fin]:[Fecha Fin]],"&lt;="&amp;$M$3)=0,"",COUNTIFS(BDCORRECTIVA[Tall/Rep],BOUJDUR,BDCORRECTIVA[Nº CAMIÓN],$C39,BDCORRECTIVA[[Fecha entrada]:[Fecha entrada]],"&gt;=" &amp;$M$2,BDCORRECTIVA[[Fecha Fin]:[Fecha Fin]],"&lt;="&amp;$M$3)&amp;" "&amp;BOUJDUR&amp;", ")&amp;IF(COUNTIFS(BDCORRECTIVA[Tall/Rep],ATC,BDCORRECTIVA[Nº CAMIÓN],$C39,BDCORRECTIVA[[Fecha entrada]:[Fecha entrada]],"&gt;=" &amp;$M$2,BDCORRECTIVA[[Fecha Fin]:[Fecha Fin]],"&lt;="&amp;$M$3)=0,"",COUNTIFS(BDCORRECTIVA[Tall/Rep],ATC,BDCORRECTIVA[Nº CAMIÓN],$C39,BDCORRECTIVA[[Fecha entrada]:[Fecha entrada]],"&gt;=" &amp;$M$2,BDCORRECTIVA[[Fecha Fin]:[Fecha Fin]],"&lt;="&amp;$M$3)&amp;" "&amp;ATC&amp;", ")&amp;IF(COUNTIFS(BDCORRECTIVA[Tall/Rep],SMARA,BDCORRECTIVA[Nº CAMIÓN],$C39,BDCORRECTIVA[[Fecha entrada]:[Fecha entrada]],"&gt;=" &amp;$M$2,BDCORRECTIVA[[Fecha Fin]:[Fecha Fin]],"&lt;="&amp;$M$3)=0,"",COUNTIFS(BDCORRECTIVA[Tall/Rep],SMARA,BDCORRECTIVA[Nº CAMIÓN],$C39,BDCORRECTIVA[[Fecha entrada]:[Fecha entrada]],"&gt;=" &amp;$M$2,BDCORRECTIVA[[Fecha Fin]:[Fecha Fin]],"&lt;="&amp;$M$3)&amp;" "&amp;SMARA&amp;", ")&amp;IF(COUNTIFS(BDCORRECTIVA[Tall/Rep],DAJLA,BDCORRECTIVA[Nº CAMIÓN],$C39,BDCORRECTIVA[[Fecha entrada]:[Fecha entrada]],"&gt;=" &amp;$M$2,BDCORRECTIVA[[Fecha Fin]:[Fecha Fin]],"&lt;="&amp;$M$3)=0,"",COUNTIFS(BDCORRECTIVA[Tall/Rep],DAJLA,BDCORRECTIVA[Nº CAMIÓN],$C39,BDCORRECTIVA[[Fecha entrada]:[Fecha entrada]],"&gt;=" &amp;$M$2,BDCORRECTIVA[[Fecha Fin]:[Fecha Fin]],"&lt;="&amp;$M$3)&amp;" "&amp;DAJLA&amp;", ")&amp;IF(COUNTIFS(BDCORRECTIVA[Tall/Rep],TRANSPORT,BDCORRECTIVA[Nº CAMIÓN],$C39,BDCORRECTIVA[[Fecha entrada]:[Fecha entrada]],"&gt;=" &amp;$M$2,BDCORRECTIVA[[Fecha Fin]:[Fecha Fin]],"&lt;="&amp;$M$3)=0,"",COUNTIFS(BDCORRECTIVA[Tall/Rep],TRANSPORT,BDCORRECTIVA[Nº CAMIÓN],$C39,BDCORRECTIVA[[Fecha entrada]:[Fecha entrada]],"&gt;=" &amp;$M$2,BDCORRECTIVA[[Fecha Fin]:[Fecha Fin]],"&lt;="&amp;$M$3)&amp;" "&amp;TRANSPORT&amp;", ")</f>
        <v/>
      </c>
      <c r="L39" s="516" t="str">
        <f t="shared" si="0"/>
        <v/>
      </c>
      <c r="M39" s="469" t="str">
        <f>+IF(SUMIFS(BDCORRECTIVAINF[Coste TOTAL],BDCORRECTIVAINF[[Nº CAMIÓN]:[Nº CAMIÓN]],$C39,BDCORRECTIVAINF[[Fecha entrada]:[Fecha entrada]],"&gt;=" &amp;$M$2,BDCORRECTIVAINF[[Fecha Fin]:[Fecha Fin]],"&lt;="&amp;$M$3)=0,"",SUMIFS(BDCORRECTIVAINF[Coste TOTAL],BDCORRECTIVAINF[[Nº CAMIÓN]:[Nº CAMIÓN]],$C39,BDCORRECTIVAINF[[Fecha entrada]:[Fecha entrada]],"&gt;=" &amp;$M$2,BDCORRECTIVAINF[[Fecha Fin]:[Fecha Fin]],"&lt;="&amp;$M$3))</f>
        <v/>
      </c>
      <c r="N39" s="210"/>
      <c r="AF39" s="467" t="str">
        <f>+IF(SUMIFS(BDCORRECTIVAINF[Amortiguador],BDCORRECTIVAINF[[Nº CAMIÓN]:[Nº CAMIÓN]],$C39,BDCORRECTIVAINF[[Fecha entrada]:[Fecha entrada]],"&gt;=" &amp;$M$2,BDCORRECTIVAINF[[Fecha Fin]:[Fecha Fin]],"&lt;="&amp;$M$3)=0,"",SUMIFS(BDCORRECTIVAINF[Amortiguador],BDCORRECTIVAINF[[Nº CAMIÓN]:[Nº CAMIÓN]],$C39,BDCORRECTIVAINF[[Fecha entrada]:[Fecha entrada]],"&gt;=" &amp;$M$2,BDCORRECTIVAINF[[Fecha Fin]:[Fecha Fin]],"&lt;="&amp;$M$3)&amp;" uds "&amp;BDCORRECTIVAINF[[#Headers],[Amortiguador]]&amp;", ")</f>
        <v/>
      </c>
      <c r="AG39" s="467" t="str">
        <f>+IF(SUMIFS(BDCORRECTIVAINF[Cables palanca],BDCORRECTIVAINF[[Nº CAMIÓN]:[Nº CAMIÓN]],$C39,BDCORRECTIVAINF[[Fecha entrada]:[Fecha entrada]],"&gt;=" &amp;$M$2,BDCORRECTIVAINF[[Fecha Fin]:[Fecha Fin]],"&lt;="&amp;$M$3)=0,"",SUMIFS(BDCORRECTIVAINF[Cables palanca],BDCORRECTIVAINF[[Nº CAMIÓN]:[Nº CAMIÓN]],$C39,BDCORRECTIVAINF[[Fecha entrada]:[Fecha entrada]],"&gt;=" &amp;$M$2,BDCORRECTIVAINF[[Fecha Fin]:[Fecha Fin]],"&lt;="&amp;$M$3)&amp;" uds "&amp;BDCORRECTIVAINF[[#Headers],[Cables palanca]]&amp;", ")</f>
        <v/>
      </c>
      <c r="AH39" s="467" t="str">
        <f>+IF(SUMIFS(BDCORRECTIVAINF[Casquillos],BDCORRECTIVAINF[[Nº CAMIÓN]:[Nº CAMIÓN]],$C39,BDCORRECTIVAINF[[Fecha entrada]:[Fecha entrada]],"&gt;=" &amp;$M$2,BDCORRECTIVAINF[[Fecha Fin]:[Fecha Fin]],"&lt;="&amp;$M$3)=0,"",SUMIFS(BDCORRECTIVAINF[Casquillos],BDCORRECTIVAINF[[Nº CAMIÓN]:[Nº CAMIÓN]],$C39,BDCORRECTIVAINF[[Fecha entrada]:[Fecha entrada]],"&gt;=" &amp;$M$2,BDCORRECTIVAINF[[Fecha Fin]:[Fecha Fin]],"&lt;="&amp;$M$3)&amp;" uds "&amp;BDCORRECTIVAINF[[#Headers],[Casquillos]]&amp;", ")</f>
        <v/>
      </c>
      <c r="AI39" s="467" t="str">
        <f>+IF(SUMIFS(BDCORRECTIVAINF[Esparragos],BDCORRECTIVAINF[[Nº CAMIÓN]:[Nº CAMIÓN]],$C39,BDCORRECTIVAINF[[Fecha entrada]:[Fecha entrada]],"&gt;=" &amp;$M$2,BDCORRECTIVAINF[[Fecha Fin]:[Fecha Fin]],"&lt;="&amp;$M$3)=0,"",SUMIFS(BDCORRECTIVAINF[Esparragos],BDCORRECTIVAINF[[Nº CAMIÓN]:[Nº CAMIÓN]],$C39,BDCORRECTIVAINF[[Fecha entrada]:[Fecha entrada]],"&gt;=" &amp;$M$2,BDCORRECTIVAINF[[Fecha Fin]:[Fecha Fin]],"&lt;="&amp;$M$3)&amp;" uds "&amp;BDCORRECTIVAINF[[#Headers],[Esparragos]]&amp;", ")</f>
        <v/>
      </c>
      <c r="AJ39" s="467" t="str">
        <f>+IF(SUMIFS(BDCORRECTIVAINF[Neceser palanca],BDCORRECTIVAINF[[Nº CAMIÓN]:[Nº CAMIÓN]],$C39,BDCORRECTIVAINF[[Fecha entrada]:[Fecha entrada]],"&gt;=" &amp;$M$2,BDCORRECTIVAINF[[Fecha Fin]:[Fecha Fin]],"&lt;="&amp;$M$3)=0,"",SUMIFS(BDCORRECTIVAINF[Neceser palanca],BDCORRECTIVAINF[[Nº CAMIÓN]:[Nº CAMIÓN]],$C39,BDCORRECTIVAINF[[Fecha entrada]:[Fecha entrada]],"&gt;=" &amp;$M$2,BDCORRECTIVAINF[[Fecha Fin]:[Fecha Fin]],"&lt;="&amp;$M$3)&amp;" uds "&amp;BDCORRECTIVAINF[[#Headers],[Neceser palanca]]&amp;", ")</f>
        <v/>
      </c>
      <c r="AK39" s="467" t="str">
        <f>+IF(SUMIFS(BDCORRECTIVAINF[Palanca],BDCORRECTIVAINF[[Nº CAMIÓN]:[Nº CAMIÓN]],$C39,BDCORRECTIVAINF[[Fecha entrada]:[Fecha entrada]],"&gt;=" &amp;$M$2,BDCORRECTIVAINF[[Fecha Fin]:[Fecha Fin]],"&lt;="&amp;$M$3)=0,"",SUMIFS(BDCORRECTIVAINF[Palanca],BDCORRECTIVAINF[[Nº CAMIÓN]:[Nº CAMIÓN]],$C39,BDCORRECTIVAINF[[Fecha entrada]:[Fecha entrada]],"&gt;=" &amp;$M$2,BDCORRECTIVAINF[[Fecha Fin]:[Fecha Fin]],"&lt;="&amp;$M$3)&amp;" uds "&amp;BDCORRECTIVAINF[[#Headers],[Palanca]]&amp;", ")</f>
        <v/>
      </c>
      <c r="AL39" s="467" t="str">
        <f>+IF(SUMIFS(BDCORRECTIVAINF[Travesaño],BDCORRECTIVAINF[[Nº CAMIÓN]:[Nº CAMIÓN]],$C39,BDCORRECTIVAINF[[Fecha entrada]:[Fecha entrada]],"&gt;=" &amp;$M$2,BDCORRECTIVAINF[[Fecha Fin]:[Fecha Fin]],"&lt;="&amp;$M$3)=0,"",SUMIFS(BDCORRECTIVAINF[Travesaño],BDCORRECTIVAINF[[Nº CAMIÓN]:[Nº CAMIÓN]],$C39,BDCORRECTIVAINF[[Fecha entrada]:[Fecha entrada]],"&gt;=" &amp;$M$2,BDCORRECTIVAINF[[Fecha Fin]:[Fecha Fin]],"&lt;="&amp;$M$3)&amp;" uds "&amp;BDCORRECTIVAINF[[#Headers],[Travesaño]]&amp;", ")</f>
        <v/>
      </c>
      <c r="AM39" s="467" t="str">
        <f>+IF(SUMIFS(BDCORRECTIVAINF[BALLESTA ENTERA D],BDCORRECTIVAINF[[Nº CAMIÓN]:[Nº CAMIÓN]],$C39,BDCORRECTIVAINF[[Fecha entrada]:[Fecha entrada]],"&gt;=" &amp;$M$2,BDCORRECTIVAINF[[Fecha Fin]:[Fecha Fin]],"&lt;="&amp;$M$3)=0,"",SUMIFS(BDCORRECTIVAINF[BALLESTA ENTERA D],BDCORRECTIVAINF[[Nº CAMIÓN]:[Nº CAMIÓN]],$C39,BDCORRECTIVAINF[[Fecha entrada]:[Fecha entrada]],"&gt;=" &amp;$M$2,BDCORRECTIVAINF[[Fecha Fin]:[Fecha Fin]],"&lt;="&amp;$M$3)&amp;" uds "&amp;BDCORRECTIVAINF[[#Headers],[BALLESTA ENTERA D]]&amp;", ")</f>
        <v/>
      </c>
      <c r="AN39" s="467" t="str">
        <f>+IF(SUMIFS(BDCORRECTIVAINF[HOJA MAESTRA D],BDCORRECTIVAINF[[Nº CAMIÓN]:[Nº CAMIÓN]],$C39,BDCORRECTIVAINF[[Fecha entrada]:[Fecha entrada]],"&gt;=" &amp;$M$2,BDCORRECTIVAINF[[Fecha Fin]:[Fecha Fin]],"&lt;="&amp;$M$3)=0,"",SUMIFS(BDCORRECTIVAINF[HOJA MAESTRA D],BDCORRECTIVAINF[[Nº CAMIÓN]:[Nº CAMIÓN]],$C39,BDCORRECTIVAINF[[Fecha entrada]:[Fecha entrada]],"&gt;=" &amp;$M$2,BDCORRECTIVAINF[[Fecha Fin]:[Fecha Fin]],"&lt;="&amp;$M$3)&amp;" uds "&amp;BDCORRECTIVAINF[[#Headers],[HOJA MAESTRA D]]&amp;", ")</f>
        <v/>
      </c>
      <c r="AO39" s="467" t="str">
        <f>+IF(SUMIFS(BDCORRECTIVAINF[1ª HOJA D],BDCORRECTIVAINF[[Nº CAMIÓN]:[Nº CAMIÓN]],$C39,BDCORRECTIVAINF[[Fecha entrada]:[Fecha entrada]],"&gt;=" &amp;$M$2,BDCORRECTIVAINF[[Fecha Fin]:[Fecha Fin]],"&lt;="&amp;$M$3)=0,"",SUMIFS(BDCORRECTIVAINF[1ª HOJA D],BDCORRECTIVAINF[[Nº CAMIÓN]:[Nº CAMIÓN]],$C39,BDCORRECTIVAINF[[Fecha entrada]:[Fecha entrada]],"&gt;=" &amp;$M$2,BDCORRECTIVAINF[[Fecha Fin]:[Fecha Fin]],"&lt;="&amp;$M$3)&amp;" uds "&amp;BDCORRECTIVAINF[[#Headers],[1ª HOJA D]]&amp;", ")</f>
        <v/>
      </c>
      <c r="AP39" s="467" t="str">
        <f>+IF(SUMIFS(BDCORRECTIVAINF[2ª HOJAS D],BDCORRECTIVAINF[[Nº CAMIÓN]:[Nº CAMIÓN]],$C39,BDCORRECTIVAINF[[Fecha entrada]:[Fecha entrada]],"&gt;=" &amp;$M$2,BDCORRECTIVAINF[[Fecha Fin]:[Fecha Fin]],"&lt;="&amp;$M$3)=0,"",SUMIFS(BDCORRECTIVAINF[2ª HOJAS D],BDCORRECTIVAINF[[Nº CAMIÓN]:[Nº CAMIÓN]],$C39,BDCORRECTIVAINF[[Fecha entrada]:[Fecha entrada]],"&gt;=" &amp;$M$2,BDCORRECTIVAINF[[Fecha Fin]:[Fecha Fin]],"&lt;="&amp;$M$3)&amp;" uds "&amp;BDCORRECTIVAINF[[#Headers],[2ª HOJAS D]]&amp;", ")</f>
        <v/>
      </c>
      <c r="AQ39" s="467" t="str">
        <f>+IF(SUMIFS(BDCORRECTIVAINF[3ª HOJAS D],BDCORRECTIVAINF[[Nº CAMIÓN]:[Nº CAMIÓN]],$C39,BDCORRECTIVAINF[[Fecha entrada]:[Fecha entrada]],"&gt;=" &amp;$M$2,BDCORRECTIVAINF[[Fecha Fin]:[Fecha Fin]],"&lt;="&amp;$M$3)=0,"",SUMIFS(BDCORRECTIVAINF[3ª HOJAS D],BDCORRECTIVAINF[[Nº CAMIÓN]:[Nº CAMIÓN]],$C39,BDCORRECTIVAINF[[Fecha entrada]:[Fecha entrada]],"&gt;=" &amp;$M$2,BDCORRECTIVAINF[[Fecha Fin]:[Fecha Fin]],"&lt;="&amp;$M$3)&amp;" uds "&amp;BDCORRECTIVAINF[[#Headers],[3ª HOJAS D]]&amp;", ")</f>
        <v/>
      </c>
      <c r="AR39" s="467" t="str">
        <f>+IF(SUMIFS(BDCORRECTIVAINF[4ª HOJAS D],BDCORRECTIVAINF[[Nº CAMIÓN]:[Nº CAMIÓN]],$C39,BDCORRECTIVAINF[[Fecha entrada]:[Fecha entrada]],"&gt;=" &amp;$M$2,BDCORRECTIVAINF[[Fecha Fin]:[Fecha Fin]],"&lt;="&amp;$M$3)=0,"",SUMIFS(BDCORRECTIVAINF[4ª HOJAS D],BDCORRECTIVAINF[[Nº CAMIÓN]:[Nº CAMIÓN]],$C39,BDCORRECTIVAINF[[Fecha entrada]:[Fecha entrada]],"&gt;=" &amp;$M$2,BDCORRECTIVAINF[[Fecha Fin]:[Fecha Fin]],"&lt;="&amp;$M$3)&amp;" uds "&amp;BDCORRECTIVAINF[[#Headers],[4ª HOJAS D]]&amp;", ")</f>
        <v/>
      </c>
      <c r="AS39" s="467" t="str">
        <f>+IF(SUMIFS(BDCORRECTIVAINF[5ª HOJAS D],BDCORRECTIVAINF[[Nº CAMIÓN]:[Nº CAMIÓN]],$C39,BDCORRECTIVAINF[[Fecha entrada]:[Fecha entrada]],"&gt;=" &amp;$M$2,BDCORRECTIVAINF[[Fecha Fin]:[Fecha Fin]],"&lt;="&amp;$M$3)=0,"",SUMIFS(BDCORRECTIVAINF[5ª HOJAS D],BDCORRECTIVAINF[[Nº CAMIÓN]:[Nº CAMIÓN]],$C39,BDCORRECTIVAINF[[Fecha entrada]:[Fecha entrada]],"&gt;=" &amp;$M$2,BDCORRECTIVAINF[[Fecha Fin]:[Fecha Fin]],"&lt;="&amp;$M$3)&amp;" uds "&amp;BDCORRECTIVAINF[[#Headers],[5ª HOJAS D]]&amp;", ")</f>
        <v/>
      </c>
      <c r="AT39" s="467" t="str">
        <f>+IF(SUMIFS(BDCORRECTIVAINF[BRIDA D],BDCORRECTIVAINF[[Nº CAMIÓN]:[Nº CAMIÓN]],$C39,BDCORRECTIVAINF[[Fecha entrada]:[Fecha entrada]],"&gt;=" &amp;$M$2,BDCORRECTIVAINF[[Fecha Fin]:[Fecha Fin]],"&lt;="&amp;$M$3)=0,"",SUMIFS(BDCORRECTIVAINF[BRIDA D],BDCORRECTIVAINF[[Nº CAMIÓN]:[Nº CAMIÓN]],$C39,BDCORRECTIVAINF[[Fecha entrada]:[Fecha entrada]],"&gt;=" &amp;$M$2,BDCORRECTIVAINF[[Fecha Fin]:[Fecha Fin]],"&lt;="&amp;$M$3)&amp;" uds "&amp;BDCORRECTIVAINF[[#Headers],[BRIDA D]]&amp;", ")</f>
        <v/>
      </c>
      <c r="AU39" s="467" t="str">
        <f>+IF(SUMIFS(BDCORRECTIVAINF[BULÓN D],BDCORRECTIVAINF[[Nº CAMIÓN]:[Nº CAMIÓN]],$C39,BDCORRECTIVAINF[[Fecha entrada]:[Fecha entrada]],"&gt;=" &amp;$M$2,BDCORRECTIVAINF[[Fecha Fin]:[Fecha Fin]],"&lt;="&amp;$M$3)=0,"",SUMIFS(BDCORRECTIVAINF[BULÓN D],BDCORRECTIVAINF[[Nº CAMIÓN]:[Nº CAMIÓN]],$C39,BDCORRECTIVAINF[[Fecha entrada]:[Fecha entrada]],"&gt;=" &amp;$M$2,BDCORRECTIVAINF[[Fecha Fin]:[Fecha Fin]],"&lt;="&amp;$M$3)&amp;" uds "&amp;BDCORRECTIVAINF[[#Headers],[BULÓN D]]&amp;", ")</f>
        <v/>
      </c>
      <c r="AV39" s="467" t="str">
        <f>+IF(SUMIFS(BDCORRECTIVAINF[GEMELA D],BDCORRECTIVAINF[[Nº CAMIÓN]:[Nº CAMIÓN]],$C39,BDCORRECTIVAINF[[Fecha entrada]:[Fecha entrada]],"&gt;=" &amp;$M$2,BDCORRECTIVAINF[[Fecha Fin]:[Fecha Fin]],"&lt;="&amp;$M$3)=0,"",SUMIFS(BDCORRECTIVAINF[GEMELA D],BDCORRECTIVAINF[[Nº CAMIÓN]:[Nº CAMIÓN]],$C39,BDCORRECTIVAINF[[Fecha entrada]:[Fecha entrada]],"&gt;=" &amp;$M$2,BDCORRECTIVAINF[[Fecha Fin]:[Fecha Fin]],"&lt;="&amp;$M$3)&amp;" uds "&amp;BDCORRECTIVAINF[[#Headers],[GEMELA D]]&amp;", ")</f>
        <v/>
      </c>
      <c r="AW39" s="467" t="str">
        <f>+IF(SUMIFS(BDCORRECTIVAINF[BALLESTA ENTERA T],BDCORRECTIVAINF[[Nº CAMIÓN]:[Nº CAMIÓN]],$C39,BDCORRECTIVAINF[[Fecha entrada]:[Fecha entrada]],"&gt;=" &amp;$M$2,BDCORRECTIVAINF[[Fecha Fin]:[Fecha Fin]],"&lt;="&amp;$M$3)=0,"",SUMIFS(BDCORRECTIVAINF[BALLESTA ENTERA T],BDCORRECTIVAINF[[Nº CAMIÓN]:[Nº CAMIÓN]],$C39,BDCORRECTIVAINF[[Fecha entrada]:[Fecha entrada]],"&gt;=" &amp;$M$2,BDCORRECTIVAINF[[Fecha Fin]:[Fecha Fin]],"&lt;="&amp;$M$3)&amp;" uds "&amp;BDCORRECTIVAINF[[#Headers],[BALLESTA ENTERA T]]&amp;", ")</f>
        <v/>
      </c>
      <c r="AX39" s="467" t="str">
        <f>+IF(SUMIFS(BDCORRECTIVAINF[HOJA MAESTRA T],BDCORRECTIVAINF[[Nº CAMIÓN]:[Nº CAMIÓN]],$C39,BDCORRECTIVAINF[[Fecha entrada]:[Fecha entrada]],"&gt;=" &amp;$M$2,BDCORRECTIVAINF[[Fecha Fin]:[Fecha Fin]],"&lt;="&amp;$M$3)=0,"",SUMIFS(BDCORRECTIVAINF[HOJA MAESTRA T],BDCORRECTIVAINF[[Nº CAMIÓN]:[Nº CAMIÓN]],$C39,BDCORRECTIVAINF[[Fecha entrada]:[Fecha entrada]],"&gt;=" &amp;$M$2,BDCORRECTIVAINF[[Fecha Fin]:[Fecha Fin]],"&lt;="&amp;$M$3)&amp;" uds "&amp;BDCORRECTIVAINF[[#Headers],[HOJA MAESTRA T]]&amp;", ")</f>
        <v/>
      </c>
      <c r="AY39" s="467" t="str">
        <f>+IF(SUMIFS(BDCORRECTIVAINF[1ª HOJA T],BDCORRECTIVAINF[[Nº CAMIÓN]:[Nº CAMIÓN]],$C39,BDCORRECTIVAINF[[Fecha entrada]:[Fecha entrada]],"&gt;=" &amp;$M$2,BDCORRECTIVAINF[[Fecha Fin]:[Fecha Fin]],"&lt;="&amp;$M$3)=0,"",SUMIFS(BDCORRECTIVAINF[1ª HOJA T],BDCORRECTIVAINF[[Nº CAMIÓN]:[Nº CAMIÓN]],$C39,BDCORRECTIVAINF[[Fecha entrada]:[Fecha entrada]],"&gt;=" &amp;$M$2,BDCORRECTIVAINF[[Fecha Fin]:[Fecha Fin]],"&lt;="&amp;$M$3)&amp;" uds "&amp;BDCORRECTIVAINF[[#Headers],[1ª HOJA T]]&amp;", ")</f>
        <v/>
      </c>
      <c r="AZ39" s="467" t="str">
        <f>+IF(SUMIFS(BDCORRECTIVAINF[2ª HOJAS T],BDCORRECTIVAINF[[Nº CAMIÓN]:[Nº CAMIÓN]],$C39,BDCORRECTIVAINF[[Fecha entrada]:[Fecha entrada]],"&gt;=" &amp;$M$2,BDCORRECTIVAINF[[Fecha Fin]:[Fecha Fin]],"&lt;="&amp;$M$3)=0,"",SUMIFS(BDCORRECTIVAINF[2ª HOJAS T],BDCORRECTIVAINF[[Nº CAMIÓN]:[Nº CAMIÓN]],$C39,BDCORRECTIVAINF[[Fecha entrada]:[Fecha entrada]],"&gt;=" &amp;$M$2,BDCORRECTIVAINF[[Fecha Fin]:[Fecha Fin]],"&lt;="&amp;$M$3)&amp;" uds "&amp;BDCORRECTIVAINF[[#Headers],[2ª HOJAS T]]&amp;", ")</f>
        <v/>
      </c>
      <c r="BA39" s="467" t="str">
        <f>+IF(SUMIFS(BDCORRECTIVAINF[3ª HOJAS T],BDCORRECTIVAINF[[Nº CAMIÓN]:[Nº CAMIÓN]],$C39,BDCORRECTIVAINF[[Fecha entrada]:[Fecha entrada]],"&gt;=" &amp;$M$2,BDCORRECTIVAINF[[Fecha Fin]:[Fecha Fin]],"&lt;="&amp;$M$3)=0,"",SUMIFS(BDCORRECTIVAINF[3ª HOJAS T],BDCORRECTIVAINF[[Nº CAMIÓN]:[Nº CAMIÓN]],$C39,BDCORRECTIVAINF[[Fecha entrada]:[Fecha entrada]],"&gt;=" &amp;$M$2,BDCORRECTIVAINF[[Fecha Fin]:[Fecha Fin]],"&lt;="&amp;$M$3)&amp;" uds "&amp;BDCORRECTIVAINF[[#Headers],[3ª HOJAS T]]&amp;", ")</f>
        <v/>
      </c>
      <c r="BB39" s="467" t="str">
        <f>+IF(SUMIFS(BDCORRECTIVAINF[4ª HOJAS T],BDCORRECTIVAINF[[Nº CAMIÓN]:[Nº CAMIÓN]],$C39,BDCORRECTIVAINF[[Fecha entrada]:[Fecha entrada]],"&gt;=" &amp;$M$2,BDCORRECTIVAINF[[Fecha Fin]:[Fecha Fin]],"&lt;="&amp;$M$3)=0,"",SUMIFS(BDCORRECTIVAINF[4ª HOJAS T],BDCORRECTIVAINF[[Nº CAMIÓN]:[Nº CAMIÓN]],$C39,BDCORRECTIVAINF[[Fecha entrada]:[Fecha entrada]],"&gt;=" &amp;$M$2,BDCORRECTIVAINF[[Fecha Fin]:[Fecha Fin]],"&lt;="&amp;$M$3)&amp;" uds "&amp;BDCORRECTIVAINF[[#Headers],[4ª HOJAS T]]&amp;", ")</f>
        <v/>
      </c>
      <c r="BC39" s="467" t="str">
        <f>+IF(SUMIFS(BDCORRECTIVAINF[5ª HOJAS T],BDCORRECTIVAINF[[Nº CAMIÓN]:[Nº CAMIÓN]],$C39,BDCORRECTIVAINF[[Fecha entrada]:[Fecha entrada]],"&gt;=" &amp;$M$2,BDCORRECTIVAINF[[Fecha Fin]:[Fecha Fin]],"&lt;="&amp;$M$3)=0,"",SUMIFS(BDCORRECTIVAINF[5ª HOJAS T],BDCORRECTIVAINF[[Nº CAMIÓN]:[Nº CAMIÓN]],$C39,BDCORRECTIVAINF[[Fecha entrada]:[Fecha entrada]],"&gt;=" &amp;$M$2,BDCORRECTIVAINF[[Fecha Fin]:[Fecha Fin]],"&lt;="&amp;$M$3)&amp;" uds "&amp;BDCORRECTIVAINF[[#Headers],[5ª HOJAS T]]&amp;", ")</f>
        <v/>
      </c>
      <c r="BD39" s="467" t="str">
        <f>+IF(SUMIFS(BDCORRECTIVAINF[BRIDA T],BDCORRECTIVAINF[[Nº CAMIÓN]:[Nº CAMIÓN]],$C39,BDCORRECTIVAINF[[Fecha entrada]:[Fecha entrada]],"&gt;=" &amp;$M$2,BDCORRECTIVAINF[[Fecha Fin]:[Fecha Fin]],"&lt;="&amp;$M$3)=0,"",SUMIFS(BDCORRECTIVAINF[BRIDA T],BDCORRECTIVAINF[[Nº CAMIÓN]:[Nº CAMIÓN]],$C39,BDCORRECTIVAINF[[Fecha entrada]:[Fecha entrada]],"&gt;=" &amp;$M$2,BDCORRECTIVAINF[[Fecha Fin]:[Fecha Fin]],"&lt;="&amp;$M$3)&amp;" uds "&amp;BDCORRECTIVAINF[[#Headers],[BRIDA T]]&amp;", ")</f>
        <v/>
      </c>
      <c r="BE39" s="467" t="str">
        <f>+IF(SUMIFS(BDCORRECTIVAINF[BULÓN T],BDCORRECTIVAINF[[Nº CAMIÓN]:[Nº CAMIÓN]],$C39,BDCORRECTIVAINF[[Fecha entrada]:[Fecha entrada]],"&gt;=" &amp;$M$2,BDCORRECTIVAINF[[Fecha Fin]:[Fecha Fin]],"&lt;="&amp;$M$3)=0,"",SUMIFS(BDCORRECTIVAINF[BULÓN T],BDCORRECTIVAINF[[Nº CAMIÓN]:[Nº CAMIÓN]],$C39,BDCORRECTIVAINF[[Fecha entrada]:[Fecha entrada]],"&gt;=" &amp;$M$2,BDCORRECTIVAINF[[Fecha Fin]:[Fecha Fin]],"&lt;="&amp;$M$3)&amp;" uds "&amp;BDCORRECTIVAINF[[#Headers],[BULÓN T]]&amp;", ")</f>
        <v/>
      </c>
      <c r="BF39" s="467" t="str">
        <f>+IF(SUMIFS(BDCORRECTIVAINF[GEMELA T],BDCORRECTIVAINF[[Nº CAMIÓN]:[Nº CAMIÓN]],$C39,BDCORRECTIVAINF[[Fecha entrada]:[Fecha entrada]],"&gt;=" &amp;$M$2,BDCORRECTIVAINF[[Fecha Fin]:[Fecha Fin]],"&lt;="&amp;$M$3)=0,"",SUMIFS(BDCORRECTIVAINF[GEMELA T],BDCORRECTIVAINF[[Nº CAMIÓN]:[Nº CAMIÓN]],$C39,BDCORRECTIVAINF[[Fecha entrada]:[Fecha entrada]],"&gt;=" &amp;$M$2,BDCORRECTIVAINF[[Fecha Fin]:[Fecha Fin]],"&lt;="&amp;$M$3)&amp;" uds "&amp;BDCORRECTIVAINF[[#Headers],[GEMELA T]]&amp;", ")</f>
        <v/>
      </c>
      <c r="BG39" s="467" t="str">
        <f>+IF(SUMIFS(BDCORRECTIVAINF[CÁMARA 12R20],BDCORRECTIVAINF[[Nº CAMIÓN]:[Nº CAMIÓN]],$C39,BDCORRECTIVAINF[[Fecha entrada]:[Fecha entrada]],"&gt;=" &amp;$M$2,BDCORRECTIVAINF[[Fecha Fin]:[Fecha Fin]],"&lt;="&amp;$M$3)=0,"",SUMIFS(BDCORRECTIVAINF[CÁMARA 12R20],BDCORRECTIVAINF[[Nº CAMIÓN]:[Nº CAMIÓN]],$C39,BDCORRECTIVAINF[[Fecha entrada]:[Fecha entrada]],"&gt;=" &amp;$M$2,BDCORRECTIVAINF[[Fecha Fin]:[Fecha Fin]],"&lt;="&amp;$M$3)&amp;" uds "&amp;BDCORRECTIVAINF[[#Headers],[CÁMARA 12R20]]&amp;", ")</f>
        <v/>
      </c>
      <c r="BH39" s="467" t="str">
        <f>+IF(SUMIFS(BDCORRECTIVAINF[CÁMARA 12R24],BDCORRECTIVAINF[[Nº CAMIÓN]:[Nº CAMIÓN]],$C39,BDCORRECTIVAINF[[Fecha entrada]:[Fecha entrada]],"&gt;=" &amp;$M$2,BDCORRECTIVAINF[[Fecha Fin]:[Fecha Fin]],"&lt;="&amp;$M$3)=0,"",SUMIFS(BDCORRECTIVAINF[CÁMARA 12R24],BDCORRECTIVAINF[[Nº CAMIÓN]:[Nº CAMIÓN]],$C39,BDCORRECTIVAINF[[Fecha entrada]:[Fecha entrada]],"&gt;=" &amp;$M$2,BDCORRECTIVAINF[[Fecha Fin]:[Fecha Fin]],"&lt;="&amp;$M$3)&amp;" uds "&amp;BDCORRECTIVAINF[[#Headers],[CÁMARA 12R24]]&amp;", ")</f>
        <v/>
      </c>
      <c r="BI39" s="467" t="str">
        <f>+IF(SUMIFS(BDCORRECTIVAINF[NEUMÁTICO 12R20],BDCORRECTIVAINF[[Nº CAMIÓN]:[Nº CAMIÓN]],$C39,BDCORRECTIVAINF[[Fecha entrada]:[Fecha entrada]],"&gt;=" &amp;$M$2,BDCORRECTIVAINF[[Fecha Fin]:[Fecha Fin]],"&lt;="&amp;$M$3)=0,"",SUMIFS(BDCORRECTIVAINF[NEUMÁTICO 12R20],BDCORRECTIVAINF[[Nº CAMIÓN]:[Nº CAMIÓN]],$C39,BDCORRECTIVAINF[[Fecha entrada]:[Fecha entrada]],"&gt;=" &amp;$M$2,BDCORRECTIVAINF[[Fecha Fin]:[Fecha Fin]],"&lt;="&amp;$M$3)&amp;" uds "&amp;BDCORRECTIVAINF[[#Headers],[NEUMÁTICO 12R20]]&amp;", ")</f>
        <v/>
      </c>
      <c r="BJ39" s="467" t="str">
        <f>+IF(SUMIFS(BDCORRECTIVAINF[NEUMÁTICO 13/80 R22,5],BDCORRECTIVAINF[[Nº CAMIÓN]:[Nº CAMIÓN]],$C39,BDCORRECTIVAINF[[Fecha entrada]:[Fecha entrada]],"&gt;=" &amp;$M$2,BDCORRECTIVAINF[[Fecha Fin]:[Fecha Fin]],"&lt;="&amp;$M$3)=0,"",SUMIFS(BDCORRECTIVAINF[NEUMÁTICO 13/80 R22,5],BDCORRECTIVAINF[[Nº CAMIÓN]:[Nº CAMIÓN]],$C39,BDCORRECTIVAINF[[Fecha entrada]:[Fecha entrada]],"&gt;=" &amp;$M$2,BDCORRECTIVAINF[[Fecha Fin]:[Fecha Fin]],"&lt;="&amp;$M$3)&amp;" uds "&amp;BDCORRECTIVAINF[[#Headers],[NEUMÁTICO 13/80 R22,5]]&amp;", ")</f>
        <v/>
      </c>
      <c r="BK39" s="467" t="str">
        <f>+IF(SUMIFS(BDCORRECTIVAINF[[NEUMÁTICO 12R24 ]],BDCORRECTIVAINF[[Nº CAMIÓN]:[Nº CAMIÓN]],$C39,BDCORRECTIVAINF[[Fecha entrada]:[Fecha entrada]],"&gt;=" &amp;$M$2,BDCORRECTIVAINF[[Fecha Fin]:[Fecha Fin]],"&lt;="&amp;$M$3)=0,"",SUMIFS(BDCORRECTIVAINF[[NEUMÁTICO 12R24 ]],BDCORRECTIVAINF[[Nº CAMIÓN]:[Nº CAMIÓN]],$C39,BDCORRECTIVAINF[[Fecha entrada]:[Fecha entrada]],"&gt;=" &amp;$M$2,BDCORRECTIVAINF[[Fecha Fin]:[Fecha Fin]],"&lt;="&amp;$M$3)&amp;" uds "&amp;BDCORRECTIVAINF[[#Headers],[NEUMÁTICO 12R24 ]]&amp;", ")</f>
        <v/>
      </c>
      <c r="BL39" s="467" t="str">
        <f>+IF(SUMIFS(BDCORRECTIVAINF[NEUMÁTICO 295/80 R22,5],BDCORRECTIVAINF[[Nº CAMIÓN]:[Nº CAMIÓN]],$C39,BDCORRECTIVAINF[[Fecha entrada]:[Fecha entrada]],"&gt;=" &amp;$M$2,BDCORRECTIVAINF[[Fecha Fin]:[Fecha Fin]],"&lt;="&amp;$M$3)=0,"",SUMIFS(BDCORRECTIVAINF[NEUMÁTICO 295/80 R22,5],BDCORRECTIVAINF[[Nº CAMIÓN]:[Nº CAMIÓN]],$C39,BDCORRECTIVAINF[[Fecha entrada]:[Fecha entrada]],"&gt;=" &amp;$M$2,BDCORRECTIVAINF[[Fecha Fin]:[Fecha Fin]],"&lt;="&amp;$M$3)&amp;" uds "&amp;BDCORRECTIVAINF[[#Headers],[NEUMÁTICO 295/80 R22,5]]&amp;", ")</f>
        <v/>
      </c>
      <c r="BM39" s="467" t="str">
        <f>+IF(SUMIFS(BDCORRECTIVAINF[NEUMÁTICO 315/80R22.5],BDCORRECTIVAINF[[Nº CAMIÓN]:[Nº CAMIÓN]],$C39,BDCORRECTIVAINF[[Fecha entrada]:[Fecha entrada]],"&gt;=" &amp;$M$2,BDCORRECTIVAINF[[Fecha Fin]:[Fecha Fin]],"&lt;="&amp;$M$3)=0,"",SUMIFS(BDCORRECTIVAINF[NEUMÁTICO 315/80R22.5],BDCORRECTIVAINF[[Nº CAMIÓN]:[Nº CAMIÓN]],$C39,BDCORRECTIVAINF[[Fecha entrada]:[Fecha entrada]],"&gt;=" &amp;$M$2,BDCORRECTIVAINF[[Fecha Fin]:[Fecha Fin]],"&lt;="&amp;$M$3)&amp;" uds "&amp;BDCORRECTIVAINF[[#Headers],[NEUMÁTICO 315/80R22.5]]&amp;", ")</f>
        <v/>
      </c>
      <c r="BN39" s="467" t="str">
        <f>+IF(SUMIFS(BDCORRECTIVAINF[NEUMÁTICO 7.5R16 CON CAMARA  ],BDCORRECTIVAINF[[Nº CAMIÓN]:[Nº CAMIÓN]],$C39,BDCORRECTIVAINF[[Fecha entrada]:[Fecha entrada]],"&gt;=" &amp;$M$2,BDCORRECTIVAINF[[Fecha Fin]:[Fecha Fin]],"&lt;="&amp;$M$3)=0,"",SUMIFS(BDCORRECTIVAINF[NEUMÁTICO 7.5R16 CON CAMARA  ],BDCORRECTIVAINF[[Nº CAMIÓN]:[Nº CAMIÓN]],$C39,BDCORRECTIVAINF[[Fecha entrada]:[Fecha entrada]],"&gt;=" &amp;$M$2,BDCORRECTIVAINF[[Fecha Fin]:[Fecha Fin]],"&lt;="&amp;$M$3)&amp;" uds "&amp;BDCORRECTIVAINF[[#Headers],[NEUMÁTICO 7.5R16 CON CAMARA  ]]&amp;", ")</f>
        <v/>
      </c>
      <c r="BO39" s="467" t="str">
        <f>+IF(SUMIFS(BDCORRECTIVAINF[Parche],BDCORRECTIVAINF[[Nº CAMIÓN]:[Nº CAMIÓN]],$C39,BDCORRECTIVAINF[[Fecha entrada]:[Fecha entrada]],"&gt;=" &amp;$M$2,BDCORRECTIVAINF[[Fecha Fin]:[Fecha Fin]],"&lt;="&amp;$M$3)=0,"",SUMIFS(BDCORRECTIVAINF[Parche],BDCORRECTIVAINF[[Nº CAMIÓN]:[Nº CAMIÓN]],$C39,BDCORRECTIVAINF[[Fecha entrada]:[Fecha entrada]],"&gt;=" &amp;$M$2,BDCORRECTIVAINF[[Fecha Fin]:[Fecha Fin]],"&lt;="&amp;$M$3)&amp;" uds "&amp;BDCORRECTIVAINF[[#Headers],[Parche]]&amp;", ")</f>
        <v/>
      </c>
      <c r="BP39" s="467" t="str">
        <f>+IF(SUMIFS(BDCORRECTIVAINF[Pasta],BDCORRECTIVAINF[[Nº CAMIÓN]:[Nº CAMIÓN]],$C39,BDCORRECTIVAINF[[Fecha entrada]:[Fecha entrada]],"&gt;=" &amp;$M$2,BDCORRECTIVAINF[[Fecha Fin]:[Fecha Fin]],"&lt;="&amp;$M$3)=0,"",SUMIFS(BDCORRECTIVAINF[Pasta],BDCORRECTIVAINF[[Nº CAMIÓN]:[Nº CAMIÓN]],$C39,BDCORRECTIVAINF[[Fecha entrada]:[Fecha entrada]],"&gt;=" &amp;$M$2,BDCORRECTIVAINF[[Fecha Fin]:[Fecha Fin]],"&lt;="&amp;$M$3)&amp;" uds "&amp;BDCORRECTIVAINF[[#Headers],[Pasta]]&amp;", ")</f>
        <v/>
      </c>
      <c r="BQ39" s="467" t="str">
        <f>+IF(SUMIFS(BDCORRECTIVAINF[BATERIA 12V 100AH],BDCORRECTIVAINF[[Nº CAMIÓN]:[Nº CAMIÓN]],$C39,BDCORRECTIVAINF[[Fecha entrada]:[Fecha entrada]],"&gt;=" &amp;$M$2,BDCORRECTIVAINF[[Fecha Fin]:[Fecha Fin]],"&lt;="&amp;$M$3)=0,"",SUMIFS(BDCORRECTIVAINF[BATERIA 12V 100AH],BDCORRECTIVAINF[[Nº CAMIÓN]:[Nº CAMIÓN]],$C39,BDCORRECTIVAINF[[Fecha entrada]:[Fecha entrada]],"&gt;=" &amp;$M$2,BDCORRECTIVAINF[[Fecha Fin]:[Fecha Fin]],"&lt;="&amp;$M$3)&amp;" uds "&amp;BDCORRECTIVAINF[[#Headers],[BATERIA 12V 100AH]]&amp;", ")</f>
        <v/>
      </c>
      <c r="BR39" s="467" t="str">
        <f>+IF(SUMIFS(BDCORRECTIVAINF[BATERIA 12V 120AH],BDCORRECTIVAINF[[Nº CAMIÓN]:[Nº CAMIÓN]],$C39,BDCORRECTIVAINF[[Fecha entrada]:[Fecha entrada]],"&gt;=" &amp;$M$2,BDCORRECTIVAINF[[Fecha Fin]:[Fecha Fin]],"&lt;="&amp;$M$3)=0,"",SUMIFS(BDCORRECTIVAINF[BATERIA 12V 120AH],BDCORRECTIVAINF[[Nº CAMIÓN]:[Nº CAMIÓN]],$C39,BDCORRECTIVAINF[[Fecha entrada]:[Fecha entrada]],"&gt;=" &amp;$M$2,BDCORRECTIVAINF[[Fecha Fin]:[Fecha Fin]],"&lt;="&amp;$M$3)&amp;" uds "&amp;BDCORRECTIVAINF[[#Headers],[BATERIA 12V 120AH]]&amp;", ")</f>
        <v/>
      </c>
      <c r="BS39" s="467" t="str">
        <f>+IF(SUMIFS(BDCORRECTIVAINF[[BATERIA 12V 70AH ]],BDCORRECTIVAINF[[Nº CAMIÓN]:[Nº CAMIÓN]],$C39,BDCORRECTIVAINF[[Fecha entrada]:[Fecha entrada]],"&gt;=" &amp;$M$2,BDCORRECTIVAINF[[Fecha Fin]:[Fecha Fin]],"&lt;="&amp;$M$3)=0,"",SUMIFS(BDCORRECTIVAINF[[BATERIA 12V 70AH ]],BDCORRECTIVAINF[[Nº CAMIÓN]:[Nº CAMIÓN]],$C39,BDCORRECTIVAINF[[Fecha entrada]:[Fecha entrada]],"&gt;=" &amp;$M$2,BDCORRECTIVAINF[[Fecha Fin]:[Fecha Fin]],"&lt;="&amp;$M$3)&amp;" uds "&amp;BDCORRECTIVAINF[[#Headers],[BATERIA 12V 70AH ]]&amp;", ")</f>
        <v/>
      </c>
      <c r="BT39" s="467" t="str">
        <f>+IF(SUMIFS(BDCORRECTIVAINF[[BATERIA 12V 77AH ]],BDCORRECTIVAINF[[Nº CAMIÓN]:[Nº CAMIÓN]],$C39,BDCORRECTIVAINF[[Fecha entrada]:[Fecha entrada]],"&gt;=" &amp;$M$2,BDCORRECTIVAINF[[Fecha Fin]:[Fecha Fin]],"&lt;="&amp;$M$3)=0,"",SUMIFS(BDCORRECTIVAINF[[BATERIA 12V 77AH ]],BDCORRECTIVAINF[[Nº CAMIÓN]:[Nº CAMIÓN]],$C39,BDCORRECTIVAINF[[Fecha entrada]:[Fecha entrada]],"&gt;=" &amp;$M$2,BDCORRECTIVAINF[[Fecha Fin]:[Fecha Fin]],"&lt;="&amp;$M$3)&amp;" uds "&amp;BDCORRECTIVAINF[[#Headers],[BATERIA 12V 77AH ]]&amp;", ")</f>
        <v/>
      </c>
      <c r="BU39" s="467" t="str">
        <f>+IF(SUMIFS(BDCORRECTIVAINF[Manguera amarilla 60D],BDCORRECTIVAINF[[Nº CAMIÓN]:[Nº CAMIÓN]],$C39,BDCORRECTIVAINF[[Fecha entrada]:[Fecha entrada]],"&gt;=" &amp;$M$2,BDCORRECTIVAINF[[Fecha Fin]:[Fecha Fin]],"&lt;="&amp;$M$3)=0,"",SUMIFS(BDCORRECTIVAINF[Manguera amarilla 60D],BDCORRECTIVAINF[[Nº CAMIÓN]:[Nº CAMIÓN]],$C39,BDCORRECTIVAINF[[Fecha entrada]:[Fecha entrada]],"&gt;=" &amp;$M$2,BDCORRECTIVAINF[[Fecha Fin]:[Fecha Fin]],"&lt;="&amp;$M$3)&amp;" m "&amp;BDCORRECTIVAINF[[#Headers],[Manguera amarilla 60D]]&amp;", ")</f>
        <v/>
      </c>
      <c r="BV39" s="467" t="str">
        <f>+IF(SUMIFS(BDCORRECTIVAINF[Manguera amarilla 80D],BDCORRECTIVAINF[[Nº CAMIÓN]:[Nº CAMIÓN]],$C39,BDCORRECTIVAINF[[Fecha entrada]:[Fecha entrada]],"&gt;=" &amp;$M$2,BDCORRECTIVAINF[[Fecha Fin]:[Fecha Fin]],"&lt;="&amp;$M$3)=0,"",SUMIFS(BDCORRECTIVAINF[Manguera amarilla 80D],BDCORRECTIVAINF[[Nº CAMIÓN]:[Nº CAMIÓN]],$C39,BDCORRECTIVAINF[[Fecha entrada]:[Fecha entrada]],"&gt;=" &amp;$M$2,BDCORRECTIVAINF[[Fecha Fin]:[Fecha Fin]],"&lt;="&amp;$M$3)&amp;" m "&amp;BDCORRECTIVAINF[[#Headers],[Manguera amarilla 80D]]&amp;", ")</f>
        <v/>
      </c>
      <c r="BW39" s="467" t="str">
        <f>+IF(SUMIFS(BDCORRECTIVAINF[Manguera azul 60D],BDCORRECTIVAINF[[Nº CAMIÓN]:[Nº CAMIÓN]],$C39,BDCORRECTIVAINF[[Fecha entrada]:[Fecha entrada]],"&gt;=" &amp;$M$2,BDCORRECTIVAINF[[Fecha Fin]:[Fecha Fin]],"&lt;="&amp;$M$3)=0,"",SUMIFS(BDCORRECTIVAINF[Manguera azul 60D],BDCORRECTIVAINF[[Nº CAMIÓN]:[Nº CAMIÓN]],$C39,BDCORRECTIVAINF[[Fecha entrada]:[Fecha entrada]],"&gt;=" &amp;$M$2,BDCORRECTIVAINF[[Fecha Fin]:[Fecha Fin]],"&lt;="&amp;$M$3)&amp;" m "&amp;BDCORRECTIVAINF[[#Headers],[Manguera azul 60D]]&amp;", ")</f>
        <v/>
      </c>
      <c r="BX39" s="467" t="str">
        <f>+IF(SUMIFS(BDCORRECTIVAINF[Manguera azul 80D],BDCORRECTIVAINF[[Nº CAMIÓN]:[Nº CAMIÓN]],$C39,BDCORRECTIVAINF[[Fecha entrada]:[Fecha entrada]],"&gt;=" &amp;$M$2,BDCORRECTIVAINF[[Fecha Fin]:[Fecha Fin]],"&lt;="&amp;$M$3)=0,"",SUMIFS(BDCORRECTIVAINF[Manguera azul 80D],BDCORRECTIVAINF[[Nº CAMIÓN]:[Nº CAMIÓN]],$C39,BDCORRECTIVAINF[[Fecha entrada]:[Fecha entrada]],"&gt;=" &amp;$M$2,BDCORRECTIVAINF[[Fecha Fin]:[Fecha Fin]],"&lt;="&amp;$M$3)&amp;" m "&amp;BDCORRECTIVAINF[[#Headers],[Manguera azul 80D]]&amp;", ")</f>
        <v/>
      </c>
      <c r="BY39" s="467" t="str">
        <f>+IF(SUMIFS(BDCORRECTIVAINF[Bomba Embrague],BDCORRECTIVAINF[[Nº CAMIÓN]:[Nº CAMIÓN]],$C39,BDCORRECTIVAINF[[Fecha entrada]:[Fecha entrada]],"&gt;=" &amp;$M$2,BDCORRECTIVAINF[[Fecha Fin]:[Fecha Fin]],"&lt;="&amp;$M$3)=0,"",SUMIFS(BDCORRECTIVAINF[Bomba Embrague],BDCORRECTIVAINF[[Nº CAMIÓN]:[Nº CAMIÓN]],$C39,BDCORRECTIVAINF[[Fecha entrada]:[Fecha entrada]],"&gt;=" &amp;$M$2,BDCORRECTIVAINF[[Fecha Fin]:[Fecha Fin]],"&lt;="&amp;$M$3)&amp;" uds "&amp;BDCORRECTIVAINF[[#Headers],[Bomba Embrague]]&amp;", ")</f>
        <v/>
      </c>
      <c r="BZ39" s="467" t="str">
        <f>+IF(SUMIFS(BDCORRECTIVAINF[Compresor],BDCORRECTIVAINF[[Nº CAMIÓN]:[Nº CAMIÓN]],$C39,BDCORRECTIVAINF[[Fecha entrada]:[Fecha entrada]],"&gt;=" &amp;$M$2,BDCORRECTIVAINF[[Fecha Fin]:[Fecha Fin]],"&lt;="&amp;$M$3)=0,"",SUMIFS(BDCORRECTIVAINF[Compresor],BDCORRECTIVAINF[[Nº CAMIÓN]:[Nº CAMIÓN]],$C39,BDCORRECTIVAINF[[Fecha entrada]:[Fecha entrada]],"&gt;=" &amp;$M$2,BDCORRECTIVAINF[[Fecha Fin]:[Fecha Fin]],"&lt;="&amp;$M$3)&amp;" uds "&amp;BDCORRECTIVAINF[[#Headers],[Compresor]]&amp;", ")</f>
        <v/>
      </c>
      <c r="CA39" s="467" t="str">
        <f>+IF(SUMIFS(BDCORRECTIVAINF[Disco Embrague],BDCORRECTIVAINF[[Nº CAMIÓN]:[Nº CAMIÓN]],$C39,BDCORRECTIVAINF[[Fecha entrada]:[Fecha entrada]],"&gt;=" &amp;$M$2,BDCORRECTIVAINF[[Fecha Fin]:[Fecha Fin]],"&lt;="&amp;$M$3)=0,"",SUMIFS(BDCORRECTIVAINF[Disco Embrague],BDCORRECTIVAINF[[Nº CAMIÓN]:[Nº CAMIÓN]],$C39,BDCORRECTIVAINF[[Fecha entrada]:[Fecha entrada]],"&gt;=" &amp;$M$2,BDCORRECTIVAINF[[Fecha Fin]:[Fecha Fin]],"&lt;="&amp;$M$3)&amp;" uds "&amp;BDCORRECTIVAINF[[#Headers],[Disco Embrague]]&amp;", ")</f>
        <v/>
      </c>
      <c r="CB39" s="467" t="str">
        <f>+IF(SUMIFS(BDCORRECTIVAINF[Empalme],BDCORRECTIVAINF[[Nº CAMIÓN]:[Nº CAMIÓN]],$C39,BDCORRECTIVAINF[[Fecha entrada]:[Fecha entrada]],"&gt;=" &amp;$M$2,BDCORRECTIVAINF[[Fecha Fin]:[Fecha Fin]],"&lt;="&amp;$M$3)=0,"",SUMIFS(BDCORRECTIVAINF[Empalme],BDCORRECTIVAINF[[Nº CAMIÓN]:[Nº CAMIÓN]],$C39,BDCORRECTIVAINF[[Fecha entrada]:[Fecha entrada]],"&gt;=" &amp;$M$2,BDCORRECTIVAINF[[Fecha Fin]:[Fecha Fin]],"&lt;="&amp;$M$3)&amp;" uds "&amp;BDCORRECTIVAINF[[#Headers],[Empalme]]&amp;", ")</f>
        <v/>
      </c>
      <c r="CC39" s="467" t="str">
        <f>+IF(SUMIFS(BDCORRECTIVAINF[Filtro Secador],BDCORRECTIVAINF[[Nº CAMIÓN]:[Nº CAMIÓN]],$C39,BDCORRECTIVAINF[[Fecha entrada]:[Fecha entrada]],"&gt;=" &amp;$M$2,BDCORRECTIVAINF[[Fecha Fin]:[Fecha Fin]],"&lt;="&amp;$M$3)=0,"",SUMIFS(BDCORRECTIVAINF[Filtro Secador],BDCORRECTIVAINF[[Nº CAMIÓN]:[Nº CAMIÓN]],$C39,BDCORRECTIVAINF[[Fecha entrada]:[Fecha entrada]],"&gt;=" &amp;$M$2,BDCORRECTIVAINF[[Fecha Fin]:[Fecha Fin]],"&lt;="&amp;$M$3)&amp;" uds "&amp;BDCORRECTIVAINF[[#Headers],[Filtro Secador]]&amp;", ")</f>
        <v/>
      </c>
      <c r="CD39" s="467" t="str">
        <f>+IF(SUMIFS(BDCORRECTIVAINF[Pulmon Freno],BDCORRECTIVAINF[[Nº CAMIÓN]:[Nº CAMIÓN]],$C39,BDCORRECTIVAINF[[Fecha entrada]:[Fecha entrada]],"&gt;=" &amp;$M$2,BDCORRECTIVAINF[[Fecha Fin]:[Fecha Fin]],"&lt;="&amp;$M$3)=0,"",SUMIFS(BDCORRECTIVAINF[Pulmon Freno],BDCORRECTIVAINF[[Nº CAMIÓN]:[Nº CAMIÓN]],$C39,BDCORRECTIVAINF[[Fecha entrada]:[Fecha entrada]],"&gt;=" &amp;$M$2,BDCORRECTIVAINF[[Fecha Fin]:[Fecha Fin]],"&lt;="&amp;$M$3)&amp;" uds "&amp;BDCORRECTIVAINF[[#Headers],[Pulmon Freno]]&amp;", ")</f>
        <v/>
      </c>
      <c r="CE39" s="467" t="str">
        <f>+IF(SUMIFS(BDCORRECTIVAINF[Servoembrague],BDCORRECTIVAINF[[Nº CAMIÓN]:[Nº CAMIÓN]],$C39,BDCORRECTIVAINF[[Fecha entrada]:[Fecha entrada]],"&gt;=" &amp;$M$2,BDCORRECTIVAINF[[Fecha Fin]:[Fecha Fin]],"&lt;="&amp;$M$3)=0,"",SUMIFS(BDCORRECTIVAINF[Servoembrague],BDCORRECTIVAINF[[Nº CAMIÓN]:[Nº CAMIÓN]],$C39,BDCORRECTIVAINF[[Fecha entrada]:[Fecha entrada]],"&gt;=" &amp;$M$2,BDCORRECTIVAINF[[Fecha Fin]:[Fecha Fin]],"&lt;="&amp;$M$3)&amp;" uds "&amp;BDCORRECTIVAINF[[#Headers],[Servoembrague]]&amp;", ")</f>
        <v/>
      </c>
      <c r="CF39" s="467" t="str">
        <f>+IF(SUMIFS(BDCORRECTIVAINF[Tubo Hidraulico],BDCORRECTIVAINF[[Nº CAMIÓN]:[Nº CAMIÓN]],$C39,BDCORRECTIVAINF[[Fecha entrada]:[Fecha entrada]],"&gt;=" &amp;$M$2,BDCORRECTIVAINF[[Fecha Fin]:[Fecha Fin]],"&lt;="&amp;$M$3)=0,"",SUMIFS(BDCORRECTIVAINF[Tubo Hidraulico],BDCORRECTIVAINF[[Nº CAMIÓN]:[Nº CAMIÓN]],$C39,BDCORRECTIVAINF[[Fecha entrada]:[Fecha entrada]],"&gt;=" &amp;$M$2,BDCORRECTIVAINF[[Fecha Fin]:[Fecha Fin]],"&lt;="&amp;$M$3)&amp;" uds "&amp;BDCORRECTIVAINF[[#Headers],[Tubo Hidraulico]]&amp;", ")</f>
        <v/>
      </c>
      <c r="CG39" s="467" t="str">
        <f>+IF(SUMIFS(BDCORRECTIVAINF[Valvula 4 vias],BDCORRECTIVAINF[[Nº CAMIÓN]:[Nº CAMIÓN]],$C39,BDCORRECTIVAINF[[Fecha entrada]:[Fecha entrada]],"&gt;=" &amp;$M$2,BDCORRECTIVAINF[[Fecha Fin]:[Fecha Fin]],"&lt;="&amp;$M$3)=0,"",SUMIFS(BDCORRECTIVAINF[Valvula 4 vias],BDCORRECTIVAINF[[Nº CAMIÓN]:[Nº CAMIÓN]],$C39,BDCORRECTIVAINF[[Fecha entrada]:[Fecha entrada]],"&gt;=" &amp;$M$2,BDCORRECTIVAINF[[Fecha Fin]:[Fecha Fin]],"&lt;="&amp;$M$3)&amp;" uds "&amp;BDCORRECTIVAINF[[#Headers],[Valvula 4 vias]]&amp;", ")</f>
        <v/>
      </c>
      <c r="CH39" s="467" t="str">
        <f>+IF(SUMIFS(BDCORRECTIVAINF[Valvula Freno],BDCORRECTIVAINF[[Nº CAMIÓN]:[Nº CAMIÓN]],$C39,BDCORRECTIVAINF[[Fecha entrada]:[Fecha entrada]],"&gt;=" &amp;$M$2,BDCORRECTIVAINF[[Fecha Fin]:[Fecha Fin]],"&lt;="&amp;$M$3)=0,"",SUMIFS(BDCORRECTIVAINF[Valvula Freno],BDCORRECTIVAINF[[Nº CAMIÓN]:[Nº CAMIÓN]],$C39,BDCORRECTIVAINF[[Fecha entrada]:[Fecha entrada]],"&gt;=" &amp;$M$2,BDCORRECTIVAINF[[Fecha Fin]:[Fecha Fin]],"&lt;="&amp;$M$3)&amp;" uds "&amp;BDCORRECTIVAINF[[#Headers],[Valvula Freno]]&amp;", ")</f>
        <v/>
      </c>
      <c r="CI39" s="467" t="str">
        <f>+IF(SUMIFS(BDCORRECTIVAINF[Valvula Secadora],BDCORRECTIVAINF[[Nº CAMIÓN]:[Nº CAMIÓN]],$C39,BDCORRECTIVAINF[[Fecha entrada]:[Fecha entrada]],"&gt;=" &amp;$M$2,BDCORRECTIVAINF[[Fecha Fin]:[Fecha Fin]],"&lt;="&amp;$M$3)=0,"",SUMIFS(BDCORRECTIVAINF[Valvula Secadora],BDCORRECTIVAINF[[Nº CAMIÓN]:[Nº CAMIÓN]],$C39,BDCORRECTIVAINF[[Fecha entrada]:[Fecha entrada]],"&gt;=" &amp;$M$2,BDCORRECTIVAINF[[Fecha Fin]:[Fecha Fin]],"&lt;="&amp;$M$3)&amp;" uds "&amp;BDCORRECTIVAINF[[#Headers],[Valvula Secadora]]&amp;", ")</f>
        <v/>
      </c>
      <c r="CJ39" s="467" t="str">
        <f>+IF(SUMIFS(BDCORRECTIVAINF[Correas],BDCORRECTIVAINF[[Nº CAMIÓN]:[Nº CAMIÓN]],$C39,BDCORRECTIVAINF[[Fecha entrada]:[Fecha entrada]],"&gt;=" &amp;$M$2,BDCORRECTIVAINF[[Fecha Fin]:[Fecha Fin]],"&lt;="&amp;$M$3)=0,"",SUMIFS(BDCORRECTIVAINF[Correas],BDCORRECTIVAINF[[Nº CAMIÓN]:[Nº CAMIÓN]],$C39,BDCORRECTIVAINF[[Fecha entrada]:[Fecha entrada]],"&gt;=" &amp;$M$2,BDCORRECTIVAINF[[Fecha Fin]:[Fecha Fin]],"&lt;="&amp;$M$3)&amp;" uds "&amp;BDCORRECTIVAINF[[#Headers],[Correas]]&amp;", ")</f>
        <v/>
      </c>
    </row>
    <row r="40" spans="1:88" ht="19.5" thickBot="1" x14ac:dyDescent="0.25">
      <c r="A40" s="332"/>
      <c r="B40" s="333"/>
      <c r="C40" s="52" t="s">
        <v>27</v>
      </c>
      <c r="D40" s="53"/>
      <c r="E40" s="54">
        <f>+SUM(E39)</f>
        <v>0</v>
      </c>
      <c r="F40" s="54">
        <f t="shared" ref="F40:J40" si="9">+SUM(F39)</f>
        <v>0</v>
      </c>
      <c r="G40" s="54">
        <f t="shared" si="9"/>
        <v>0</v>
      </c>
      <c r="H40" s="54">
        <f t="shared" si="9"/>
        <v>0</v>
      </c>
      <c r="I40" s="54">
        <f t="shared" si="9"/>
        <v>0</v>
      </c>
      <c r="J40" s="54">
        <f t="shared" si="9"/>
        <v>0</v>
      </c>
      <c r="K40" s="54"/>
      <c r="L40" s="523" t="str">
        <f t="shared" si="0"/>
        <v/>
      </c>
      <c r="M40" s="474">
        <f>+SUM(M39:M39)</f>
        <v>0</v>
      </c>
      <c r="N40" s="54"/>
      <c r="AF40" s="467" t="str">
        <f>+IF(SUMIFS(BDCORRECTIVAINF[Amortiguador],BDCORRECTIVAINF[[Nº CAMIÓN]:[Nº CAMIÓN]],$C40,BDCORRECTIVAINF[[Fecha entrada]:[Fecha entrada]],"&gt;=" &amp;$M$2,BDCORRECTIVAINF[[Fecha Fin]:[Fecha Fin]],"&lt;="&amp;$M$3)=0,"",SUMIFS(BDCORRECTIVAINF[Amortiguador],BDCORRECTIVAINF[[Nº CAMIÓN]:[Nº CAMIÓN]],$C40,BDCORRECTIVAINF[[Fecha entrada]:[Fecha entrada]],"&gt;=" &amp;$M$2,BDCORRECTIVAINF[[Fecha Fin]:[Fecha Fin]],"&lt;="&amp;$M$3)&amp;" uds "&amp;BDCORRECTIVAINF[[#Headers],[Amortiguador]]&amp;", ")</f>
        <v/>
      </c>
      <c r="AG40" s="467" t="str">
        <f>+IF(SUMIFS(BDCORRECTIVAINF[Cables palanca],BDCORRECTIVAINF[[Nº CAMIÓN]:[Nº CAMIÓN]],$C40,BDCORRECTIVAINF[[Fecha entrada]:[Fecha entrada]],"&gt;=" &amp;$M$2,BDCORRECTIVAINF[[Fecha Fin]:[Fecha Fin]],"&lt;="&amp;$M$3)=0,"",SUMIFS(BDCORRECTIVAINF[Cables palanca],BDCORRECTIVAINF[[Nº CAMIÓN]:[Nº CAMIÓN]],$C40,BDCORRECTIVAINF[[Fecha entrada]:[Fecha entrada]],"&gt;=" &amp;$M$2,BDCORRECTIVAINF[[Fecha Fin]:[Fecha Fin]],"&lt;="&amp;$M$3)&amp;" uds "&amp;BDCORRECTIVAINF[[#Headers],[Cables palanca]]&amp;", ")</f>
        <v/>
      </c>
      <c r="AH40" s="467" t="str">
        <f>+IF(SUMIFS(BDCORRECTIVAINF[Casquillos],BDCORRECTIVAINF[[Nº CAMIÓN]:[Nº CAMIÓN]],$C40,BDCORRECTIVAINF[[Fecha entrada]:[Fecha entrada]],"&gt;=" &amp;$M$2,BDCORRECTIVAINF[[Fecha Fin]:[Fecha Fin]],"&lt;="&amp;$M$3)=0,"",SUMIFS(BDCORRECTIVAINF[Casquillos],BDCORRECTIVAINF[[Nº CAMIÓN]:[Nº CAMIÓN]],$C40,BDCORRECTIVAINF[[Fecha entrada]:[Fecha entrada]],"&gt;=" &amp;$M$2,BDCORRECTIVAINF[[Fecha Fin]:[Fecha Fin]],"&lt;="&amp;$M$3)&amp;" uds "&amp;BDCORRECTIVAINF[[#Headers],[Casquillos]]&amp;", ")</f>
        <v/>
      </c>
      <c r="AI40" s="467" t="str">
        <f>+IF(SUMIFS(BDCORRECTIVAINF[Esparragos],BDCORRECTIVAINF[[Nº CAMIÓN]:[Nº CAMIÓN]],$C40,BDCORRECTIVAINF[[Fecha entrada]:[Fecha entrada]],"&gt;=" &amp;$M$2,BDCORRECTIVAINF[[Fecha Fin]:[Fecha Fin]],"&lt;="&amp;$M$3)=0,"",SUMIFS(BDCORRECTIVAINF[Esparragos],BDCORRECTIVAINF[[Nº CAMIÓN]:[Nº CAMIÓN]],$C40,BDCORRECTIVAINF[[Fecha entrada]:[Fecha entrada]],"&gt;=" &amp;$M$2,BDCORRECTIVAINF[[Fecha Fin]:[Fecha Fin]],"&lt;="&amp;$M$3)&amp;" uds "&amp;BDCORRECTIVAINF[[#Headers],[Esparragos]]&amp;", ")</f>
        <v/>
      </c>
      <c r="AJ40" s="467" t="str">
        <f>+IF(SUMIFS(BDCORRECTIVAINF[Neceser palanca],BDCORRECTIVAINF[[Nº CAMIÓN]:[Nº CAMIÓN]],$C40,BDCORRECTIVAINF[[Fecha entrada]:[Fecha entrada]],"&gt;=" &amp;$M$2,BDCORRECTIVAINF[[Fecha Fin]:[Fecha Fin]],"&lt;="&amp;$M$3)=0,"",SUMIFS(BDCORRECTIVAINF[Neceser palanca],BDCORRECTIVAINF[[Nº CAMIÓN]:[Nº CAMIÓN]],$C40,BDCORRECTIVAINF[[Fecha entrada]:[Fecha entrada]],"&gt;=" &amp;$M$2,BDCORRECTIVAINF[[Fecha Fin]:[Fecha Fin]],"&lt;="&amp;$M$3)&amp;" uds "&amp;BDCORRECTIVAINF[[#Headers],[Neceser palanca]]&amp;", ")</f>
        <v/>
      </c>
      <c r="AK40" s="467" t="str">
        <f>+IF(SUMIFS(BDCORRECTIVAINF[Palanca],BDCORRECTIVAINF[[Nº CAMIÓN]:[Nº CAMIÓN]],$C40,BDCORRECTIVAINF[[Fecha entrada]:[Fecha entrada]],"&gt;=" &amp;$M$2,BDCORRECTIVAINF[[Fecha Fin]:[Fecha Fin]],"&lt;="&amp;$M$3)=0,"",SUMIFS(BDCORRECTIVAINF[Palanca],BDCORRECTIVAINF[[Nº CAMIÓN]:[Nº CAMIÓN]],$C40,BDCORRECTIVAINF[[Fecha entrada]:[Fecha entrada]],"&gt;=" &amp;$M$2,BDCORRECTIVAINF[[Fecha Fin]:[Fecha Fin]],"&lt;="&amp;$M$3)&amp;" uds "&amp;BDCORRECTIVAINF[[#Headers],[Palanca]]&amp;", ")</f>
        <v/>
      </c>
      <c r="AL40" s="467" t="str">
        <f>+IF(SUMIFS(BDCORRECTIVAINF[Travesaño],BDCORRECTIVAINF[[Nº CAMIÓN]:[Nº CAMIÓN]],$C40,BDCORRECTIVAINF[[Fecha entrada]:[Fecha entrada]],"&gt;=" &amp;$M$2,BDCORRECTIVAINF[[Fecha Fin]:[Fecha Fin]],"&lt;="&amp;$M$3)=0,"",SUMIFS(BDCORRECTIVAINF[Travesaño],BDCORRECTIVAINF[[Nº CAMIÓN]:[Nº CAMIÓN]],$C40,BDCORRECTIVAINF[[Fecha entrada]:[Fecha entrada]],"&gt;=" &amp;$M$2,BDCORRECTIVAINF[[Fecha Fin]:[Fecha Fin]],"&lt;="&amp;$M$3)&amp;" uds "&amp;BDCORRECTIVAINF[[#Headers],[Travesaño]]&amp;", ")</f>
        <v/>
      </c>
      <c r="AM40" s="467" t="str">
        <f>+IF(SUMIFS(BDCORRECTIVAINF[BALLESTA ENTERA D],BDCORRECTIVAINF[[Nº CAMIÓN]:[Nº CAMIÓN]],$C40,BDCORRECTIVAINF[[Fecha entrada]:[Fecha entrada]],"&gt;=" &amp;$M$2,BDCORRECTIVAINF[[Fecha Fin]:[Fecha Fin]],"&lt;="&amp;$M$3)=0,"",SUMIFS(BDCORRECTIVAINF[BALLESTA ENTERA D],BDCORRECTIVAINF[[Nº CAMIÓN]:[Nº CAMIÓN]],$C40,BDCORRECTIVAINF[[Fecha entrada]:[Fecha entrada]],"&gt;=" &amp;$M$2,BDCORRECTIVAINF[[Fecha Fin]:[Fecha Fin]],"&lt;="&amp;$M$3)&amp;" uds "&amp;BDCORRECTIVAINF[[#Headers],[BALLESTA ENTERA D]]&amp;", ")</f>
        <v/>
      </c>
      <c r="AN40" s="467" t="str">
        <f>+IF(SUMIFS(BDCORRECTIVAINF[HOJA MAESTRA D],BDCORRECTIVAINF[[Nº CAMIÓN]:[Nº CAMIÓN]],$C40,BDCORRECTIVAINF[[Fecha entrada]:[Fecha entrada]],"&gt;=" &amp;$M$2,BDCORRECTIVAINF[[Fecha Fin]:[Fecha Fin]],"&lt;="&amp;$M$3)=0,"",SUMIFS(BDCORRECTIVAINF[HOJA MAESTRA D],BDCORRECTIVAINF[[Nº CAMIÓN]:[Nº CAMIÓN]],$C40,BDCORRECTIVAINF[[Fecha entrada]:[Fecha entrada]],"&gt;=" &amp;$M$2,BDCORRECTIVAINF[[Fecha Fin]:[Fecha Fin]],"&lt;="&amp;$M$3)&amp;" uds "&amp;BDCORRECTIVAINF[[#Headers],[HOJA MAESTRA D]]&amp;", ")</f>
        <v/>
      </c>
      <c r="AO40" s="467" t="str">
        <f>+IF(SUMIFS(BDCORRECTIVAINF[1ª HOJA D],BDCORRECTIVAINF[[Nº CAMIÓN]:[Nº CAMIÓN]],$C40,BDCORRECTIVAINF[[Fecha entrada]:[Fecha entrada]],"&gt;=" &amp;$M$2,BDCORRECTIVAINF[[Fecha Fin]:[Fecha Fin]],"&lt;="&amp;$M$3)=0,"",SUMIFS(BDCORRECTIVAINF[1ª HOJA D],BDCORRECTIVAINF[[Nº CAMIÓN]:[Nº CAMIÓN]],$C40,BDCORRECTIVAINF[[Fecha entrada]:[Fecha entrada]],"&gt;=" &amp;$M$2,BDCORRECTIVAINF[[Fecha Fin]:[Fecha Fin]],"&lt;="&amp;$M$3)&amp;" uds "&amp;BDCORRECTIVAINF[[#Headers],[1ª HOJA D]]&amp;", ")</f>
        <v/>
      </c>
      <c r="AP40" s="467" t="str">
        <f>+IF(SUMIFS(BDCORRECTIVAINF[2ª HOJAS D],BDCORRECTIVAINF[[Nº CAMIÓN]:[Nº CAMIÓN]],$C40,BDCORRECTIVAINF[[Fecha entrada]:[Fecha entrada]],"&gt;=" &amp;$M$2,BDCORRECTIVAINF[[Fecha Fin]:[Fecha Fin]],"&lt;="&amp;$M$3)=0,"",SUMIFS(BDCORRECTIVAINF[2ª HOJAS D],BDCORRECTIVAINF[[Nº CAMIÓN]:[Nº CAMIÓN]],$C40,BDCORRECTIVAINF[[Fecha entrada]:[Fecha entrada]],"&gt;=" &amp;$M$2,BDCORRECTIVAINF[[Fecha Fin]:[Fecha Fin]],"&lt;="&amp;$M$3)&amp;" uds "&amp;BDCORRECTIVAINF[[#Headers],[2ª HOJAS D]]&amp;", ")</f>
        <v/>
      </c>
      <c r="AQ40" s="467" t="str">
        <f>+IF(SUMIFS(BDCORRECTIVAINF[3ª HOJAS D],BDCORRECTIVAINF[[Nº CAMIÓN]:[Nº CAMIÓN]],$C40,BDCORRECTIVAINF[[Fecha entrada]:[Fecha entrada]],"&gt;=" &amp;$M$2,BDCORRECTIVAINF[[Fecha Fin]:[Fecha Fin]],"&lt;="&amp;$M$3)=0,"",SUMIFS(BDCORRECTIVAINF[3ª HOJAS D],BDCORRECTIVAINF[[Nº CAMIÓN]:[Nº CAMIÓN]],$C40,BDCORRECTIVAINF[[Fecha entrada]:[Fecha entrada]],"&gt;=" &amp;$M$2,BDCORRECTIVAINF[[Fecha Fin]:[Fecha Fin]],"&lt;="&amp;$M$3)&amp;" uds "&amp;BDCORRECTIVAINF[[#Headers],[3ª HOJAS D]]&amp;", ")</f>
        <v/>
      </c>
      <c r="AR40" s="467" t="str">
        <f>+IF(SUMIFS(BDCORRECTIVAINF[4ª HOJAS D],BDCORRECTIVAINF[[Nº CAMIÓN]:[Nº CAMIÓN]],$C40,BDCORRECTIVAINF[[Fecha entrada]:[Fecha entrada]],"&gt;=" &amp;$M$2,BDCORRECTIVAINF[[Fecha Fin]:[Fecha Fin]],"&lt;="&amp;$M$3)=0,"",SUMIFS(BDCORRECTIVAINF[4ª HOJAS D],BDCORRECTIVAINF[[Nº CAMIÓN]:[Nº CAMIÓN]],$C40,BDCORRECTIVAINF[[Fecha entrada]:[Fecha entrada]],"&gt;=" &amp;$M$2,BDCORRECTIVAINF[[Fecha Fin]:[Fecha Fin]],"&lt;="&amp;$M$3)&amp;" uds "&amp;BDCORRECTIVAINF[[#Headers],[4ª HOJAS D]]&amp;", ")</f>
        <v/>
      </c>
      <c r="AS40" s="467" t="str">
        <f>+IF(SUMIFS(BDCORRECTIVAINF[5ª HOJAS D],BDCORRECTIVAINF[[Nº CAMIÓN]:[Nº CAMIÓN]],$C40,BDCORRECTIVAINF[[Fecha entrada]:[Fecha entrada]],"&gt;=" &amp;$M$2,BDCORRECTIVAINF[[Fecha Fin]:[Fecha Fin]],"&lt;="&amp;$M$3)=0,"",SUMIFS(BDCORRECTIVAINF[5ª HOJAS D],BDCORRECTIVAINF[[Nº CAMIÓN]:[Nº CAMIÓN]],$C40,BDCORRECTIVAINF[[Fecha entrada]:[Fecha entrada]],"&gt;=" &amp;$M$2,BDCORRECTIVAINF[[Fecha Fin]:[Fecha Fin]],"&lt;="&amp;$M$3)&amp;" uds "&amp;BDCORRECTIVAINF[[#Headers],[5ª HOJAS D]]&amp;", ")</f>
        <v/>
      </c>
      <c r="AT40" s="467" t="str">
        <f>+IF(SUMIFS(BDCORRECTIVAINF[BRIDA D],BDCORRECTIVAINF[[Nº CAMIÓN]:[Nº CAMIÓN]],$C40,BDCORRECTIVAINF[[Fecha entrada]:[Fecha entrada]],"&gt;=" &amp;$M$2,BDCORRECTIVAINF[[Fecha Fin]:[Fecha Fin]],"&lt;="&amp;$M$3)=0,"",SUMIFS(BDCORRECTIVAINF[BRIDA D],BDCORRECTIVAINF[[Nº CAMIÓN]:[Nº CAMIÓN]],$C40,BDCORRECTIVAINF[[Fecha entrada]:[Fecha entrada]],"&gt;=" &amp;$M$2,BDCORRECTIVAINF[[Fecha Fin]:[Fecha Fin]],"&lt;="&amp;$M$3)&amp;" uds "&amp;BDCORRECTIVAINF[[#Headers],[BRIDA D]]&amp;", ")</f>
        <v/>
      </c>
      <c r="AU40" s="467" t="str">
        <f>+IF(SUMIFS(BDCORRECTIVAINF[BULÓN D],BDCORRECTIVAINF[[Nº CAMIÓN]:[Nº CAMIÓN]],$C40,BDCORRECTIVAINF[[Fecha entrada]:[Fecha entrada]],"&gt;=" &amp;$M$2,BDCORRECTIVAINF[[Fecha Fin]:[Fecha Fin]],"&lt;="&amp;$M$3)=0,"",SUMIFS(BDCORRECTIVAINF[BULÓN D],BDCORRECTIVAINF[[Nº CAMIÓN]:[Nº CAMIÓN]],$C40,BDCORRECTIVAINF[[Fecha entrada]:[Fecha entrada]],"&gt;=" &amp;$M$2,BDCORRECTIVAINF[[Fecha Fin]:[Fecha Fin]],"&lt;="&amp;$M$3)&amp;" uds "&amp;BDCORRECTIVAINF[[#Headers],[BULÓN D]]&amp;", ")</f>
        <v/>
      </c>
      <c r="AV40" s="467" t="str">
        <f>+IF(SUMIFS(BDCORRECTIVAINF[GEMELA D],BDCORRECTIVAINF[[Nº CAMIÓN]:[Nº CAMIÓN]],$C40,BDCORRECTIVAINF[[Fecha entrada]:[Fecha entrada]],"&gt;=" &amp;$M$2,BDCORRECTIVAINF[[Fecha Fin]:[Fecha Fin]],"&lt;="&amp;$M$3)=0,"",SUMIFS(BDCORRECTIVAINF[GEMELA D],BDCORRECTIVAINF[[Nº CAMIÓN]:[Nº CAMIÓN]],$C40,BDCORRECTIVAINF[[Fecha entrada]:[Fecha entrada]],"&gt;=" &amp;$M$2,BDCORRECTIVAINF[[Fecha Fin]:[Fecha Fin]],"&lt;="&amp;$M$3)&amp;" uds "&amp;BDCORRECTIVAINF[[#Headers],[GEMELA D]]&amp;", ")</f>
        <v/>
      </c>
      <c r="AW40" s="467" t="str">
        <f>+IF(SUMIFS(BDCORRECTIVAINF[BALLESTA ENTERA T],BDCORRECTIVAINF[[Nº CAMIÓN]:[Nº CAMIÓN]],$C40,BDCORRECTIVAINF[[Fecha entrada]:[Fecha entrada]],"&gt;=" &amp;$M$2,BDCORRECTIVAINF[[Fecha Fin]:[Fecha Fin]],"&lt;="&amp;$M$3)=0,"",SUMIFS(BDCORRECTIVAINF[BALLESTA ENTERA T],BDCORRECTIVAINF[[Nº CAMIÓN]:[Nº CAMIÓN]],$C40,BDCORRECTIVAINF[[Fecha entrada]:[Fecha entrada]],"&gt;=" &amp;$M$2,BDCORRECTIVAINF[[Fecha Fin]:[Fecha Fin]],"&lt;="&amp;$M$3)&amp;" uds "&amp;BDCORRECTIVAINF[[#Headers],[BALLESTA ENTERA T]]&amp;", ")</f>
        <v/>
      </c>
      <c r="AX40" s="467" t="str">
        <f>+IF(SUMIFS(BDCORRECTIVAINF[HOJA MAESTRA T],BDCORRECTIVAINF[[Nº CAMIÓN]:[Nº CAMIÓN]],$C40,BDCORRECTIVAINF[[Fecha entrada]:[Fecha entrada]],"&gt;=" &amp;$M$2,BDCORRECTIVAINF[[Fecha Fin]:[Fecha Fin]],"&lt;="&amp;$M$3)=0,"",SUMIFS(BDCORRECTIVAINF[HOJA MAESTRA T],BDCORRECTIVAINF[[Nº CAMIÓN]:[Nº CAMIÓN]],$C40,BDCORRECTIVAINF[[Fecha entrada]:[Fecha entrada]],"&gt;=" &amp;$M$2,BDCORRECTIVAINF[[Fecha Fin]:[Fecha Fin]],"&lt;="&amp;$M$3)&amp;" uds "&amp;BDCORRECTIVAINF[[#Headers],[HOJA MAESTRA T]]&amp;", ")</f>
        <v/>
      </c>
      <c r="AY40" s="467" t="str">
        <f>+IF(SUMIFS(BDCORRECTIVAINF[1ª HOJA T],BDCORRECTIVAINF[[Nº CAMIÓN]:[Nº CAMIÓN]],$C40,BDCORRECTIVAINF[[Fecha entrada]:[Fecha entrada]],"&gt;=" &amp;$M$2,BDCORRECTIVAINF[[Fecha Fin]:[Fecha Fin]],"&lt;="&amp;$M$3)=0,"",SUMIFS(BDCORRECTIVAINF[1ª HOJA T],BDCORRECTIVAINF[[Nº CAMIÓN]:[Nº CAMIÓN]],$C40,BDCORRECTIVAINF[[Fecha entrada]:[Fecha entrada]],"&gt;=" &amp;$M$2,BDCORRECTIVAINF[[Fecha Fin]:[Fecha Fin]],"&lt;="&amp;$M$3)&amp;" uds "&amp;BDCORRECTIVAINF[[#Headers],[1ª HOJA T]]&amp;", ")</f>
        <v/>
      </c>
      <c r="AZ40" s="467" t="str">
        <f>+IF(SUMIFS(BDCORRECTIVAINF[2ª HOJAS T],BDCORRECTIVAINF[[Nº CAMIÓN]:[Nº CAMIÓN]],$C40,BDCORRECTIVAINF[[Fecha entrada]:[Fecha entrada]],"&gt;=" &amp;$M$2,BDCORRECTIVAINF[[Fecha Fin]:[Fecha Fin]],"&lt;="&amp;$M$3)=0,"",SUMIFS(BDCORRECTIVAINF[2ª HOJAS T],BDCORRECTIVAINF[[Nº CAMIÓN]:[Nº CAMIÓN]],$C40,BDCORRECTIVAINF[[Fecha entrada]:[Fecha entrada]],"&gt;=" &amp;$M$2,BDCORRECTIVAINF[[Fecha Fin]:[Fecha Fin]],"&lt;="&amp;$M$3)&amp;" uds "&amp;BDCORRECTIVAINF[[#Headers],[2ª HOJAS T]]&amp;", ")</f>
        <v/>
      </c>
      <c r="BA40" s="467" t="str">
        <f>+IF(SUMIFS(BDCORRECTIVAINF[3ª HOJAS T],BDCORRECTIVAINF[[Nº CAMIÓN]:[Nº CAMIÓN]],$C40,BDCORRECTIVAINF[[Fecha entrada]:[Fecha entrada]],"&gt;=" &amp;$M$2,BDCORRECTIVAINF[[Fecha Fin]:[Fecha Fin]],"&lt;="&amp;$M$3)=0,"",SUMIFS(BDCORRECTIVAINF[3ª HOJAS T],BDCORRECTIVAINF[[Nº CAMIÓN]:[Nº CAMIÓN]],$C40,BDCORRECTIVAINF[[Fecha entrada]:[Fecha entrada]],"&gt;=" &amp;$M$2,BDCORRECTIVAINF[[Fecha Fin]:[Fecha Fin]],"&lt;="&amp;$M$3)&amp;" uds "&amp;BDCORRECTIVAINF[[#Headers],[3ª HOJAS T]]&amp;", ")</f>
        <v/>
      </c>
      <c r="BB40" s="467" t="str">
        <f>+IF(SUMIFS(BDCORRECTIVAINF[4ª HOJAS T],BDCORRECTIVAINF[[Nº CAMIÓN]:[Nº CAMIÓN]],$C40,BDCORRECTIVAINF[[Fecha entrada]:[Fecha entrada]],"&gt;=" &amp;$M$2,BDCORRECTIVAINF[[Fecha Fin]:[Fecha Fin]],"&lt;="&amp;$M$3)=0,"",SUMIFS(BDCORRECTIVAINF[4ª HOJAS T],BDCORRECTIVAINF[[Nº CAMIÓN]:[Nº CAMIÓN]],$C40,BDCORRECTIVAINF[[Fecha entrada]:[Fecha entrada]],"&gt;=" &amp;$M$2,BDCORRECTIVAINF[[Fecha Fin]:[Fecha Fin]],"&lt;="&amp;$M$3)&amp;" uds "&amp;BDCORRECTIVAINF[[#Headers],[4ª HOJAS T]]&amp;", ")</f>
        <v/>
      </c>
      <c r="BC40" s="467" t="str">
        <f>+IF(SUMIFS(BDCORRECTIVAINF[5ª HOJAS T],BDCORRECTIVAINF[[Nº CAMIÓN]:[Nº CAMIÓN]],$C40,BDCORRECTIVAINF[[Fecha entrada]:[Fecha entrada]],"&gt;=" &amp;$M$2,BDCORRECTIVAINF[[Fecha Fin]:[Fecha Fin]],"&lt;="&amp;$M$3)=0,"",SUMIFS(BDCORRECTIVAINF[5ª HOJAS T],BDCORRECTIVAINF[[Nº CAMIÓN]:[Nº CAMIÓN]],$C40,BDCORRECTIVAINF[[Fecha entrada]:[Fecha entrada]],"&gt;=" &amp;$M$2,BDCORRECTIVAINF[[Fecha Fin]:[Fecha Fin]],"&lt;="&amp;$M$3)&amp;" uds "&amp;BDCORRECTIVAINF[[#Headers],[5ª HOJAS T]]&amp;", ")</f>
        <v/>
      </c>
      <c r="BD40" s="467" t="str">
        <f>+IF(SUMIFS(BDCORRECTIVAINF[BRIDA T],BDCORRECTIVAINF[[Nº CAMIÓN]:[Nº CAMIÓN]],$C40,BDCORRECTIVAINF[[Fecha entrada]:[Fecha entrada]],"&gt;=" &amp;$M$2,BDCORRECTIVAINF[[Fecha Fin]:[Fecha Fin]],"&lt;="&amp;$M$3)=0,"",SUMIFS(BDCORRECTIVAINF[BRIDA T],BDCORRECTIVAINF[[Nº CAMIÓN]:[Nº CAMIÓN]],$C40,BDCORRECTIVAINF[[Fecha entrada]:[Fecha entrada]],"&gt;=" &amp;$M$2,BDCORRECTIVAINF[[Fecha Fin]:[Fecha Fin]],"&lt;="&amp;$M$3)&amp;" uds "&amp;BDCORRECTIVAINF[[#Headers],[BRIDA T]]&amp;", ")</f>
        <v/>
      </c>
      <c r="BE40" s="467" t="str">
        <f>+IF(SUMIFS(BDCORRECTIVAINF[BULÓN T],BDCORRECTIVAINF[[Nº CAMIÓN]:[Nº CAMIÓN]],$C40,BDCORRECTIVAINF[[Fecha entrada]:[Fecha entrada]],"&gt;=" &amp;$M$2,BDCORRECTIVAINF[[Fecha Fin]:[Fecha Fin]],"&lt;="&amp;$M$3)=0,"",SUMIFS(BDCORRECTIVAINF[BULÓN T],BDCORRECTIVAINF[[Nº CAMIÓN]:[Nº CAMIÓN]],$C40,BDCORRECTIVAINF[[Fecha entrada]:[Fecha entrada]],"&gt;=" &amp;$M$2,BDCORRECTIVAINF[[Fecha Fin]:[Fecha Fin]],"&lt;="&amp;$M$3)&amp;" uds "&amp;BDCORRECTIVAINF[[#Headers],[BULÓN T]]&amp;", ")</f>
        <v/>
      </c>
      <c r="BF40" s="467" t="str">
        <f>+IF(SUMIFS(BDCORRECTIVAINF[GEMELA T],BDCORRECTIVAINF[[Nº CAMIÓN]:[Nº CAMIÓN]],$C40,BDCORRECTIVAINF[[Fecha entrada]:[Fecha entrada]],"&gt;=" &amp;$M$2,BDCORRECTIVAINF[[Fecha Fin]:[Fecha Fin]],"&lt;="&amp;$M$3)=0,"",SUMIFS(BDCORRECTIVAINF[GEMELA T],BDCORRECTIVAINF[[Nº CAMIÓN]:[Nº CAMIÓN]],$C40,BDCORRECTIVAINF[[Fecha entrada]:[Fecha entrada]],"&gt;=" &amp;$M$2,BDCORRECTIVAINF[[Fecha Fin]:[Fecha Fin]],"&lt;="&amp;$M$3)&amp;" uds "&amp;BDCORRECTIVAINF[[#Headers],[GEMELA T]]&amp;", ")</f>
        <v/>
      </c>
      <c r="BG40" s="467" t="str">
        <f>+IF(SUMIFS(BDCORRECTIVAINF[CÁMARA 12R20],BDCORRECTIVAINF[[Nº CAMIÓN]:[Nº CAMIÓN]],$C40,BDCORRECTIVAINF[[Fecha entrada]:[Fecha entrada]],"&gt;=" &amp;$M$2,BDCORRECTIVAINF[[Fecha Fin]:[Fecha Fin]],"&lt;="&amp;$M$3)=0,"",SUMIFS(BDCORRECTIVAINF[CÁMARA 12R20],BDCORRECTIVAINF[[Nº CAMIÓN]:[Nº CAMIÓN]],$C40,BDCORRECTIVAINF[[Fecha entrada]:[Fecha entrada]],"&gt;=" &amp;$M$2,BDCORRECTIVAINF[[Fecha Fin]:[Fecha Fin]],"&lt;="&amp;$M$3)&amp;" uds "&amp;BDCORRECTIVAINF[[#Headers],[CÁMARA 12R20]]&amp;", ")</f>
        <v/>
      </c>
      <c r="BH40" s="467" t="str">
        <f>+IF(SUMIFS(BDCORRECTIVAINF[CÁMARA 12R24],BDCORRECTIVAINF[[Nº CAMIÓN]:[Nº CAMIÓN]],$C40,BDCORRECTIVAINF[[Fecha entrada]:[Fecha entrada]],"&gt;=" &amp;$M$2,BDCORRECTIVAINF[[Fecha Fin]:[Fecha Fin]],"&lt;="&amp;$M$3)=0,"",SUMIFS(BDCORRECTIVAINF[CÁMARA 12R24],BDCORRECTIVAINF[[Nº CAMIÓN]:[Nº CAMIÓN]],$C40,BDCORRECTIVAINF[[Fecha entrada]:[Fecha entrada]],"&gt;=" &amp;$M$2,BDCORRECTIVAINF[[Fecha Fin]:[Fecha Fin]],"&lt;="&amp;$M$3)&amp;" uds "&amp;BDCORRECTIVAINF[[#Headers],[CÁMARA 12R24]]&amp;", ")</f>
        <v/>
      </c>
      <c r="BI40" s="467" t="str">
        <f>+IF(SUMIFS(BDCORRECTIVAINF[NEUMÁTICO 12R20],BDCORRECTIVAINF[[Nº CAMIÓN]:[Nº CAMIÓN]],$C40,BDCORRECTIVAINF[[Fecha entrada]:[Fecha entrada]],"&gt;=" &amp;$M$2,BDCORRECTIVAINF[[Fecha Fin]:[Fecha Fin]],"&lt;="&amp;$M$3)=0,"",SUMIFS(BDCORRECTIVAINF[NEUMÁTICO 12R20],BDCORRECTIVAINF[[Nº CAMIÓN]:[Nº CAMIÓN]],$C40,BDCORRECTIVAINF[[Fecha entrada]:[Fecha entrada]],"&gt;=" &amp;$M$2,BDCORRECTIVAINF[[Fecha Fin]:[Fecha Fin]],"&lt;="&amp;$M$3)&amp;" uds "&amp;BDCORRECTIVAINF[[#Headers],[NEUMÁTICO 12R20]]&amp;", ")</f>
        <v/>
      </c>
      <c r="BJ40" s="467" t="str">
        <f>+IF(SUMIFS(BDCORRECTIVAINF[NEUMÁTICO 13/80 R22,5],BDCORRECTIVAINF[[Nº CAMIÓN]:[Nº CAMIÓN]],$C40,BDCORRECTIVAINF[[Fecha entrada]:[Fecha entrada]],"&gt;=" &amp;$M$2,BDCORRECTIVAINF[[Fecha Fin]:[Fecha Fin]],"&lt;="&amp;$M$3)=0,"",SUMIFS(BDCORRECTIVAINF[NEUMÁTICO 13/80 R22,5],BDCORRECTIVAINF[[Nº CAMIÓN]:[Nº CAMIÓN]],$C40,BDCORRECTIVAINF[[Fecha entrada]:[Fecha entrada]],"&gt;=" &amp;$M$2,BDCORRECTIVAINF[[Fecha Fin]:[Fecha Fin]],"&lt;="&amp;$M$3)&amp;" uds "&amp;BDCORRECTIVAINF[[#Headers],[NEUMÁTICO 13/80 R22,5]]&amp;", ")</f>
        <v/>
      </c>
      <c r="BK40" s="467" t="str">
        <f>+IF(SUMIFS(BDCORRECTIVAINF[[NEUMÁTICO 12R24 ]],BDCORRECTIVAINF[[Nº CAMIÓN]:[Nº CAMIÓN]],$C40,BDCORRECTIVAINF[[Fecha entrada]:[Fecha entrada]],"&gt;=" &amp;$M$2,BDCORRECTIVAINF[[Fecha Fin]:[Fecha Fin]],"&lt;="&amp;$M$3)=0,"",SUMIFS(BDCORRECTIVAINF[[NEUMÁTICO 12R24 ]],BDCORRECTIVAINF[[Nº CAMIÓN]:[Nº CAMIÓN]],$C40,BDCORRECTIVAINF[[Fecha entrada]:[Fecha entrada]],"&gt;=" &amp;$M$2,BDCORRECTIVAINF[[Fecha Fin]:[Fecha Fin]],"&lt;="&amp;$M$3)&amp;" uds "&amp;BDCORRECTIVAINF[[#Headers],[NEUMÁTICO 12R24 ]]&amp;", ")</f>
        <v/>
      </c>
      <c r="BL40" s="467" t="str">
        <f>+IF(SUMIFS(BDCORRECTIVAINF[NEUMÁTICO 295/80 R22,5],BDCORRECTIVAINF[[Nº CAMIÓN]:[Nº CAMIÓN]],$C40,BDCORRECTIVAINF[[Fecha entrada]:[Fecha entrada]],"&gt;=" &amp;$M$2,BDCORRECTIVAINF[[Fecha Fin]:[Fecha Fin]],"&lt;="&amp;$M$3)=0,"",SUMIFS(BDCORRECTIVAINF[NEUMÁTICO 295/80 R22,5],BDCORRECTIVAINF[[Nº CAMIÓN]:[Nº CAMIÓN]],$C40,BDCORRECTIVAINF[[Fecha entrada]:[Fecha entrada]],"&gt;=" &amp;$M$2,BDCORRECTIVAINF[[Fecha Fin]:[Fecha Fin]],"&lt;="&amp;$M$3)&amp;" uds "&amp;BDCORRECTIVAINF[[#Headers],[NEUMÁTICO 295/80 R22,5]]&amp;", ")</f>
        <v/>
      </c>
      <c r="BM40" s="467" t="str">
        <f>+IF(SUMIFS(BDCORRECTIVAINF[NEUMÁTICO 315/80R22.5],BDCORRECTIVAINF[[Nº CAMIÓN]:[Nº CAMIÓN]],$C40,BDCORRECTIVAINF[[Fecha entrada]:[Fecha entrada]],"&gt;=" &amp;$M$2,BDCORRECTIVAINF[[Fecha Fin]:[Fecha Fin]],"&lt;="&amp;$M$3)=0,"",SUMIFS(BDCORRECTIVAINF[NEUMÁTICO 315/80R22.5],BDCORRECTIVAINF[[Nº CAMIÓN]:[Nº CAMIÓN]],$C40,BDCORRECTIVAINF[[Fecha entrada]:[Fecha entrada]],"&gt;=" &amp;$M$2,BDCORRECTIVAINF[[Fecha Fin]:[Fecha Fin]],"&lt;="&amp;$M$3)&amp;" uds "&amp;BDCORRECTIVAINF[[#Headers],[NEUMÁTICO 315/80R22.5]]&amp;", ")</f>
        <v/>
      </c>
      <c r="BN40" s="467" t="str">
        <f>+IF(SUMIFS(BDCORRECTIVAINF[NEUMÁTICO 7.5R16 CON CAMARA  ],BDCORRECTIVAINF[[Nº CAMIÓN]:[Nº CAMIÓN]],$C40,BDCORRECTIVAINF[[Fecha entrada]:[Fecha entrada]],"&gt;=" &amp;$M$2,BDCORRECTIVAINF[[Fecha Fin]:[Fecha Fin]],"&lt;="&amp;$M$3)=0,"",SUMIFS(BDCORRECTIVAINF[NEUMÁTICO 7.5R16 CON CAMARA  ],BDCORRECTIVAINF[[Nº CAMIÓN]:[Nº CAMIÓN]],$C40,BDCORRECTIVAINF[[Fecha entrada]:[Fecha entrada]],"&gt;=" &amp;$M$2,BDCORRECTIVAINF[[Fecha Fin]:[Fecha Fin]],"&lt;="&amp;$M$3)&amp;" uds "&amp;BDCORRECTIVAINF[[#Headers],[NEUMÁTICO 7.5R16 CON CAMARA  ]]&amp;", ")</f>
        <v/>
      </c>
      <c r="BO40" s="467" t="str">
        <f>+IF(SUMIFS(BDCORRECTIVAINF[Parche],BDCORRECTIVAINF[[Nº CAMIÓN]:[Nº CAMIÓN]],$C40,BDCORRECTIVAINF[[Fecha entrada]:[Fecha entrada]],"&gt;=" &amp;$M$2,BDCORRECTIVAINF[[Fecha Fin]:[Fecha Fin]],"&lt;="&amp;$M$3)=0,"",SUMIFS(BDCORRECTIVAINF[Parche],BDCORRECTIVAINF[[Nº CAMIÓN]:[Nº CAMIÓN]],$C40,BDCORRECTIVAINF[[Fecha entrada]:[Fecha entrada]],"&gt;=" &amp;$M$2,BDCORRECTIVAINF[[Fecha Fin]:[Fecha Fin]],"&lt;="&amp;$M$3)&amp;" uds "&amp;BDCORRECTIVAINF[[#Headers],[Parche]]&amp;", ")</f>
        <v/>
      </c>
      <c r="BP40" s="467" t="str">
        <f>+IF(SUMIFS(BDCORRECTIVAINF[Pasta],BDCORRECTIVAINF[[Nº CAMIÓN]:[Nº CAMIÓN]],$C40,BDCORRECTIVAINF[[Fecha entrada]:[Fecha entrada]],"&gt;=" &amp;$M$2,BDCORRECTIVAINF[[Fecha Fin]:[Fecha Fin]],"&lt;="&amp;$M$3)=0,"",SUMIFS(BDCORRECTIVAINF[Pasta],BDCORRECTIVAINF[[Nº CAMIÓN]:[Nº CAMIÓN]],$C40,BDCORRECTIVAINF[[Fecha entrada]:[Fecha entrada]],"&gt;=" &amp;$M$2,BDCORRECTIVAINF[[Fecha Fin]:[Fecha Fin]],"&lt;="&amp;$M$3)&amp;" uds "&amp;BDCORRECTIVAINF[[#Headers],[Pasta]]&amp;", ")</f>
        <v/>
      </c>
      <c r="BQ40" s="467" t="str">
        <f>+IF(SUMIFS(BDCORRECTIVAINF[BATERIA 12V 100AH],BDCORRECTIVAINF[[Nº CAMIÓN]:[Nº CAMIÓN]],$C40,BDCORRECTIVAINF[[Fecha entrada]:[Fecha entrada]],"&gt;=" &amp;$M$2,BDCORRECTIVAINF[[Fecha Fin]:[Fecha Fin]],"&lt;="&amp;$M$3)=0,"",SUMIFS(BDCORRECTIVAINF[BATERIA 12V 100AH],BDCORRECTIVAINF[[Nº CAMIÓN]:[Nº CAMIÓN]],$C40,BDCORRECTIVAINF[[Fecha entrada]:[Fecha entrada]],"&gt;=" &amp;$M$2,BDCORRECTIVAINF[[Fecha Fin]:[Fecha Fin]],"&lt;="&amp;$M$3)&amp;" uds "&amp;BDCORRECTIVAINF[[#Headers],[BATERIA 12V 100AH]]&amp;", ")</f>
        <v/>
      </c>
      <c r="BR40" s="467" t="str">
        <f>+IF(SUMIFS(BDCORRECTIVAINF[BATERIA 12V 120AH],BDCORRECTIVAINF[[Nº CAMIÓN]:[Nº CAMIÓN]],$C40,BDCORRECTIVAINF[[Fecha entrada]:[Fecha entrada]],"&gt;=" &amp;$M$2,BDCORRECTIVAINF[[Fecha Fin]:[Fecha Fin]],"&lt;="&amp;$M$3)=0,"",SUMIFS(BDCORRECTIVAINF[BATERIA 12V 120AH],BDCORRECTIVAINF[[Nº CAMIÓN]:[Nº CAMIÓN]],$C40,BDCORRECTIVAINF[[Fecha entrada]:[Fecha entrada]],"&gt;=" &amp;$M$2,BDCORRECTIVAINF[[Fecha Fin]:[Fecha Fin]],"&lt;="&amp;$M$3)&amp;" uds "&amp;BDCORRECTIVAINF[[#Headers],[BATERIA 12V 120AH]]&amp;", ")</f>
        <v/>
      </c>
      <c r="BS40" s="467" t="str">
        <f>+IF(SUMIFS(BDCORRECTIVAINF[[BATERIA 12V 70AH ]],BDCORRECTIVAINF[[Nº CAMIÓN]:[Nº CAMIÓN]],$C40,BDCORRECTIVAINF[[Fecha entrada]:[Fecha entrada]],"&gt;=" &amp;$M$2,BDCORRECTIVAINF[[Fecha Fin]:[Fecha Fin]],"&lt;="&amp;$M$3)=0,"",SUMIFS(BDCORRECTIVAINF[[BATERIA 12V 70AH ]],BDCORRECTIVAINF[[Nº CAMIÓN]:[Nº CAMIÓN]],$C40,BDCORRECTIVAINF[[Fecha entrada]:[Fecha entrada]],"&gt;=" &amp;$M$2,BDCORRECTIVAINF[[Fecha Fin]:[Fecha Fin]],"&lt;="&amp;$M$3)&amp;" uds "&amp;BDCORRECTIVAINF[[#Headers],[BATERIA 12V 70AH ]]&amp;", ")</f>
        <v/>
      </c>
      <c r="BT40" s="467" t="str">
        <f>+IF(SUMIFS(BDCORRECTIVAINF[[BATERIA 12V 77AH ]],BDCORRECTIVAINF[[Nº CAMIÓN]:[Nº CAMIÓN]],$C40,BDCORRECTIVAINF[[Fecha entrada]:[Fecha entrada]],"&gt;=" &amp;$M$2,BDCORRECTIVAINF[[Fecha Fin]:[Fecha Fin]],"&lt;="&amp;$M$3)=0,"",SUMIFS(BDCORRECTIVAINF[[BATERIA 12V 77AH ]],BDCORRECTIVAINF[[Nº CAMIÓN]:[Nº CAMIÓN]],$C40,BDCORRECTIVAINF[[Fecha entrada]:[Fecha entrada]],"&gt;=" &amp;$M$2,BDCORRECTIVAINF[[Fecha Fin]:[Fecha Fin]],"&lt;="&amp;$M$3)&amp;" uds "&amp;BDCORRECTIVAINF[[#Headers],[BATERIA 12V 77AH ]]&amp;", ")</f>
        <v/>
      </c>
      <c r="BU40" s="467" t="str">
        <f>+IF(SUMIFS(BDCORRECTIVAINF[Manguera amarilla 60D],BDCORRECTIVAINF[[Nº CAMIÓN]:[Nº CAMIÓN]],$C40,BDCORRECTIVAINF[[Fecha entrada]:[Fecha entrada]],"&gt;=" &amp;$M$2,BDCORRECTIVAINF[[Fecha Fin]:[Fecha Fin]],"&lt;="&amp;$M$3)=0,"",SUMIFS(BDCORRECTIVAINF[Manguera amarilla 60D],BDCORRECTIVAINF[[Nº CAMIÓN]:[Nº CAMIÓN]],$C40,BDCORRECTIVAINF[[Fecha entrada]:[Fecha entrada]],"&gt;=" &amp;$M$2,BDCORRECTIVAINF[[Fecha Fin]:[Fecha Fin]],"&lt;="&amp;$M$3)&amp;" m "&amp;BDCORRECTIVAINF[[#Headers],[Manguera amarilla 60D]]&amp;", ")</f>
        <v/>
      </c>
      <c r="BV40" s="467" t="str">
        <f>+IF(SUMIFS(BDCORRECTIVAINF[Manguera amarilla 80D],BDCORRECTIVAINF[[Nº CAMIÓN]:[Nº CAMIÓN]],$C40,BDCORRECTIVAINF[[Fecha entrada]:[Fecha entrada]],"&gt;=" &amp;$M$2,BDCORRECTIVAINF[[Fecha Fin]:[Fecha Fin]],"&lt;="&amp;$M$3)=0,"",SUMIFS(BDCORRECTIVAINF[Manguera amarilla 80D],BDCORRECTIVAINF[[Nº CAMIÓN]:[Nº CAMIÓN]],$C40,BDCORRECTIVAINF[[Fecha entrada]:[Fecha entrada]],"&gt;=" &amp;$M$2,BDCORRECTIVAINF[[Fecha Fin]:[Fecha Fin]],"&lt;="&amp;$M$3)&amp;" m "&amp;BDCORRECTIVAINF[[#Headers],[Manguera amarilla 80D]]&amp;", ")</f>
        <v/>
      </c>
      <c r="BW40" s="467" t="str">
        <f>+IF(SUMIFS(BDCORRECTIVAINF[Manguera azul 60D],BDCORRECTIVAINF[[Nº CAMIÓN]:[Nº CAMIÓN]],$C40,BDCORRECTIVAINF[[Fecha entrada]:[Fecha entrada]],"&gt;=" &amp;$M$2,BDCORRECTIVAINF[[Fecha Fin]:[Fecha Fin]],"&lt;="&amp;$M$3)=0,"",SUMIFS(BDCORRECTIVAINF[Manguera azul 60D],BDCORRECTIVAINF[[Nº CAMIÓN]:[Nº CAMIÓN]],$C40,BDCORRECTIVAINF[[Fecha entrada]:[Fecha entrada]],"&gt;=" &amp;$M$2,BDCORRECTIVAINF[[Fecha Fin]:[Fecha Fin]],"&lt;="&amp;$M$3)&amp;" m "&amp;BDCORRECTIVAINF[[#Headers],[Manguera azul 60D]]&amp;", ")</f>
        <v/>
      </c>
      <c r="BX40" s="467" t="str">
        <f>+IF(SUMIFS(BDCORRECTIVAINF[Manguera azul 80D],BDCORRECTIVAINF[[Nº CAMIÓN]:[Nº CAMIÓN]],$C40,BDCORRECTIVAINF[[Fecha entrada]:[Fecha entrada]],"&gt;=" &amp;$M$2,BDCORRECTIVAINF[[Fecha Fin]:[Fecha Fin]],"&lt;="&amp;$M$3)=0,"",SUMIFS(BDCORRECTIVAINF[Manguera azul 80D],BDCORRECTIVAINF[[Nº CAMIÓN]:[Nº CAMIÓN]],$C40,BDCORRECTIVAINF[[Fecha entrada]:[Fecha entrada]],"&gt;=" &amp;$M$2,BDCORRECTIVAINF[[Fecha Fin]:[Fecha Fin]],"&lt;="&amp;$M$3)&amp;" m "&amp;BDCORRECTIVAINF[[#Headers],[Manguera azul 80D]]&amp;", ")</f>
        <v/>
      </c>
      <c r="BY40" s="467" t="str">
        <f>+IF(SUMIFS(BDCORRECTIVAINF[Bomba Embrague],BDCORRECTIVAINF[[Nº CAMIÓN]:[Nº CAMIÓN]],$C40,BDCORRECTIVAINF[[Fecha entrada]:[Fecha entrada]],"&gt;=" &amp;$M$2,BDCORRECTIVAINF[[Fecha Fin]:[Fecha Fin]],"&lt;="&amp;$M$3)=0,"",SUMIFS(BDCORRECTIVAINF[Bomba Embrague],BDCORRECTIVAINF[[Nº CAMIÓN]:[Nº CAMIÓN]],$C40,BDCORRECTIVAINF[[Fecha entrada]:[Fecha entrada]],"&gt;=" &amp;$M$2,BDCORRECTIVAINF[[Fecha Fin]:[Fecha Fin]],"&lt;="&amp;$M$3)&amp;" uds "&amp;BDCORRECTIVAINF[[#Headers],[Bomba Embrague]]&amp;", ")</f>
        <v/>
      </c>
      <c r="BZ40" s="467" t="str">
        <f>+IF(SUMIFS(BDCORRECTIVAINF[Compresor],BDCORRECTIVAINF[[Nº CAMIÓN]:[Nº CAMIÓN]],$C40,BDCORRECTIVAINF[[Fecha entrada]:[Fecha entrada]],"&gt;=" &amp;$M$2,BDCORRECTIVAINF[[Fecha Fin]:[Fecha Fin]],"&lt;="&amp;$M$3)=0,"",SUMIFS(BDCORRECTIVAINF[Compresor],BDCORRECTIVAINF[[Nº CAMIÓN]:[Nº CAMIÓN]],$C40,BDCORRECTIVAINF[[Fecha entrada]:[Fecha entrada]],"&gt;=" &amp;$M$2,BDCORRECTIVAINF[[Fecha Fin]:[Fecha Fin]],"&lt;="&amp;$M$3)&amp;" uds "&amp;BDCORRECTIVAINF[[#Headers],[Compresor]]&amp;", ")</f>
        <v/>
      </c>
      <c r="CA40" s="467" t="str">
        <f>+IF(SUMIFS(BDCORRECTIVAINF[Disco Embrague],BDCORRECTIVAINF[[Nº CAMIÓN]:[Nº CAMIÓN]],$C40,BDCORRECTIVAINF[[Fecha entrada]:[Fecha entrada]],"&gt;=" &amp;$M$2,BDCORRECTIVAINF[[Fecha Fin]:[Fecha Fin]],"&lt;="&amp;$M$3)=0,"",SUMIFS(BDCORRECTIVAINF[Disco Embrague],BDCORRECTIVAINF[[Nº CAMIÓN]:[Nº CAMIÓN]],$C40,BDCORRECTIVAINF[[Fecha entrada]:[Fecha entrada]],"&gt;=" &amp;$M$2,BDCORRECTIVAINF[[Fecha Fin]:[Fecha Fin]],"&lt;="&amp;$M$3)&amp;" uds "&amp;BDCORRECTIVAINF[[#Headers],[Disco Embrague]]&amp;", ")</f>
        <v/>
      </c>
      <c r="CB40" s="467" t="str">
        <f>+IF(SUMIFS(BDCORRECTIVAINF[Empalme],BDCORRECTIVAINF[[Nº CAMIÓN]:[Nº CAMIÓN]],$C40,BDCORRECTIVAINF[[Fecha entrada]:[Fecha entrada]],"&gt;=" &amp;$M$2,BDCORRECTIVAINF[[Fecha Fin]:[Fecha Fin]],"&lt;="&amp;$M$3)=0,"",SUMIFS(BDCORRECTIVAINF[Empalme],BDCORRECTIVAINF[[Nº CAMIÓN]:[Nº CAMIÓN]],$C40,BDCORRECTIVAINF[[Fecha entrada]:[Fecha entrada]],"&gt;=" &amp;$M$2,BDCORRECTIVAINF[[Fecha Fin]:[Fecha Fin]],"&lt;="&amp;$M$3)&amp;" uds "&amp;BDCORRECTIVAINF[[#Headers],[Empalme]]&amp;", ")</f>
        <v/>
      </c>
      <c r="CC40" s="467" t="str">
        <f>+IF(SUMIFS(BDCORRECTIVAINF[Filtro Secador],BDCORRECTIVAINF[[Nº CAMIÓN]:[Nº CAMIÓN]],$C40,BDCORRECTIVAINF[[Fecha entrada]:[Fecha entrada]],"&gt;=" &amp;$M$2,BDCORRECTIVAINF[[Fecha Fin]:[Fecha Fin]],"&lt;="&amp;$M$3)=0,"",SUMIFS(BDCORRECTIVAINF[Filtro Secador],BDCORRECTIVAINF[[Nº CAMIÓN]:[Nº CAMIÓN]],$C40,BDCORRECTIVAINF[[Fecha entrada]:[Fecha entrada]],"&gt;=" &amp;$M$2,BDCORRECTIVAINF[[Fecha Fin]:[Fecha Fin]],"&lt;="&amp;$M$3)&amp;" uds "&amp;BDCORRECTIVAINF[[#Headers],[Filtro Secador]]&amp;", ")</f>
        <v/>
      </c>
      <c r="CD40" s="467" t="str">
        <f>+IF(SUMIFS(BDCORRECTIVAINF[Pulmon Freno],BDCORRECTIVAINF[[Nº CAMIÓN]:[Nº CAMIÓN]],$C40,BDCORRECTIVAINF[[Fecha entrada]:[Fecha entrada]],"&gt;=" &amp;$M$2,BDCORRECTIVAINF[[Fecha Fin]:[Fecha Fin]],"&lt;="&amp;$M$3)=0,"",SUMIFS(BDCORRECTIVAINF[Pulmon Freno],BDCORRECTIVAINF[[Nº CAMIÓN]:[Nº CAMIÓN]],$C40,BDCORRECTIVAINF[[Fecha entrada]:[Fecha entrada]],"&gt;=" &amp;$M$2,BDCORRECTIVAINF[[Fecha Fin]:[Fecha Fin]],"&lt;="&amp;$M$3)&amp;" uds "&amp;BDCORRECTIVAINF[[#Headers],[Pulmon Freno]]&amp;", ")</f>
        <v/>
      </c>
      <c r="CE40" s="467" t="str">
        <f>+IF(SUMIFS(BDCORRECTIVAINF[Servoembrague],BDCORRECTIVAINF[[Nº CAMIÓN]:[Nº CAMIÓN]],$C40,BDCORRECTIVAINF[[Fecha entrada]:[Fecha entrada]],"&gt;=" &amp;$M$2,BDCORRECTIVAINF[[Fecha Fin]:[Fecha Fin]],"&lt;="&amp;$M$3)=0,"",SUMIFS(BDCORRECTIVAINF[Servoembrague],BDCORRECTIVAINF[[Nº CAMIÓN]:[Nº CAMIÓN]],$C40,BDCORRECTIVAINF[[Fecha entrada]:[Fecha entrada]],"&gt;=" &amp;$M$2,BDCORRECTIVAINF[[Fecha Fin]:[Fecha Fin]],"&lt;="&amp;$M$3)&amp;" uds "&amp;BDCORRECTIVAINF[[#Headers],[Servoembrague]]&amp;", ")</f>
        <v/>
      </c>
      <c r="CF40" s="467" t="str">
        <f>+IF(SUMIFS(BDCORRECTIVAINF[Tubo Hidraulico],BDCORRECTIVAINF[[Nº CAMIÓN]:[Nº CAMIÓN]],$C40,BDCORRECTIVAINF[[Fecha entrada]:[Fecha entrada]],"&gt;=" &amp;$M$2,BDCORRECTIVAINF[[Fecha Fin]:[Fecha Fin]],"&lt;="&amp;$M$3)=0,"",SUMIFS(BDCORRECTIVAINF[Tubo Hidraulico],BDCORRECTIVAINF[[Nº CAMIÓN]:[Nº CAMIÓN]],$C40,BDCORRECTIVAINF[[Fecha entrada]:[Fecha entrada]],"&gt;=" &amp;$M$2,BDCORRECTIVAINF[[Fecha Fin]:[Fecha Fin]],"&lt;="&amp;$M$3)&amp;" uds "&amp;BDCORRECTIVAINF[[#Headers],[Tubo Hidraulico]]&amp;", ")</f>
        <v/>
      </c>
      <c r="CG40" s="467" t="str">
        <f>+IF(SUMIFS(BDCORRECTIVAINF[Valvula 4 vias],BDCORRECTIVAINF[[Nº CAMIÓN]:[Nº CAMIÓN]],$C40,BDCORRECTIVAINF[[Fecha entrada]:[Fecha entrada]],"&gt;=" &amp;$M$2,BDCORRECTIVAINF[[Fecha Fin]:[Fecha Fin]],"&lt;="&amp;$M$3)=0,"",SUMIFS(BDCORRECTIVAINF[Valvula 4 vias],BDCORRECTIVAINF[[Nº CAMIÓN]:[Nº CAMIÓN]],$C40,BDCORRECTIVAINF[[Fecha entrada]:[Fecha entrada]],"&gt;=" &amp;$M$2,BDCORRECTIVAINF[[Fecha Fin]:[Fecha Fin]],"&lt;="&amp;$M$3)&amp;" uds "&amp;BDCORRECTIVAINF[[#Headers],[Valvula 4 vias]]&amp;", ")</f>
        <v/>
      </c>
      <c r="CH40" s="467" t="str">
        <f>+IF(SUMIFS(BDCORRECTIVAINF[Valvula Freno],BDCORRECTIVAINF[[Nº CAMIÓN]:[Nº CAMIÓN]],$C40,BDCORRECTIVAINF[[Fecha entrada]:[Fecha entrada]],"&gt;=" &amp;$M$2,BDCORRECTIVAINF[[Fecha Fin]:[Fecha Fin]],"&lt;="&amp;$M$3)=0,"",SUMIFS(BDCORRECTIVAINF[Valvula Freno],BDCORRECTIVAINF[[Nº CAMIÓN]:[Nº CAMIÓN]],$C40,BDCORRECTIVAINF[[Fecha entrada]:[Fecha entrada]],"&gt;=" &amp;$M$2,BDCORRECTIVAINF[[Fecha Fin]:[Fecha Fin]],"&lt;="&amp;$M$3)&amp;" uds "&amp;BDCORRECTIVAINF[[#Headers],[Valvula Freno]]&amp;", ")</f>
        <v/>
      </c>
      <c r="CI40" s="467" t="str">
        <f>+IF(SUMIFS(BDCORRECTIVAINF[Valvula Secadora],BDCORRECTIVAINF[[Nº CAMIÓN]:[Nº CAMIÓN]],$C40,BDCORRECTIVAINF[[Fecha entrada]:[Fecha entrada]],"&gt;=" &amp;$M$2,BDCORRECTIVAINF[[Fecha Fin]:[Fecha Fin]],"&lt;="&amp;$M$3)=0,"",SUMIFS(BDCORRECTIVAINF[Valvula Secadora],BDCORRECTIVAINF[[Nº CAMIÓN]:[Nº CAMIÓN]],$C40,BDCORRECTIVAINF[[Fecha entrada]:[Fecha entrada]],"&gt;=" &amp;$M$2,BDCORRECTIVAINF[[Fecha Fin]:[Fecha Fin]],"&lt;="&amp;$M$3)&amp;" uds "&amp;BDCORRECTIVAINF[[#Headers],[Valvula Secadora]]&amp;", ")</f>
        <v/>
      </c>
      <c r="CJ40" s="467" t="str">
        <f>+IF(SUMIFS(BDCORRECTIVAINF[Correas],BDCORRECTIVAINF[[Nº CAMIÓN]:[Nº CAMIÓN]],$C40,BDCORRECTIVAINF[[Fecha entrada]:[Fecha entrada]],"&gt;=" &amp;$M$2,BDCORRECTIVAINF[[Fecha Fin]:[Fecha Fin]],"&lt;="&amp;$M$3)=0,"",SUMIFS(BDCORRECTIVAINF[Correas],BDCORRECTIVAINF[[Nº CAMIÓN]:[Nº CAMIÓN]],$C40,BDCORRECTIVAINF[[Fecha entrada]:[Fecha entrada]],"&gt;=" &amp;$M$2,BDCORRECTIVAINF[[Fecha Fin]:[Fecha Fin]],"&lt;="&amp;$M$3)&amp;" uds "&amp;BDCORRECTIVAINF[[#Headers],[Correas]]&amp;", ")</f>
        <v/>
      </c>
    </row>
    <row r="41" spans="1:88" ht="51.6" customHeight="1" x14ac:dyDescent="0.2">
      <c r="A41" s="550" t="s">
        <v>84</v>
      </c>
      <c r="B41" s="221" t="s">
        <v>605</v>
      </c>
      <c r="C41" s="55" t="s">
        <v>143</v>
      </c>
      <c r="D41" s="41" t="s">
        <v>278</v>
      </c>
      <c r="E41" s="41">
        <f>+SUMIFS(BDCORRECTIVA[Chasis],BDCORRECTIVA[[Nº CAMIÓN]:[Nº CAMIÓN]],$C41,BDCORRECTIVA[[Fecha entrada]:[Fecha entrada]],"&gt;=" &amp;$M$2,BDCORRECTIVA[[Fecha Fin]:[Fecha Fin]],"&lt;="&amp;$M$3)</f>
        <v>0</v>
      </c>
      <c r="F41" s="41">
        <f>+SUMIFS(BDCORRECTIVA[Carrocería],BDCORRECTIVA[[Nº CAMIÓN]:[Nº CAMIÓN]],$C41,BDCORRECTIVA[[Fecha entrada]:[Fecha entrada]],"&gt;=" &amp;$M$2,BDCORRECTIVA[[Fecha Fin]:[Fecha Fin]],"&lt;="&amp;$M$3)</f>
        <v>0</v>
      </c>
      <c r="G41" s="41">
        <f>+SUMIFS(BDCORRECTIVA[Ruedas],BDCORRECTIVA[[Nº CAMIÓN]:[Nº CAMIÓN]],$C41,BDCORRECTIVA[[Fecha entrada]:[Fecha entrada]],"&gt;=" &amp;$M$2,BDCORRECTIVA[[Fecha Fin]:[Fecha Fin]],"&lt;="&amp;$M$3)</f>
        <v>0</v>
      </c>
      <c r="H41" s="41">
        <f>+SUMIFS(BDCORRECTIVA[Mecanica],BDCORRECTIVA[[Nº CAMIÓN]:[Nº CAMIÓN]],$C41,BDCORRECTIVA[[Fecha entrada]:[Fecha entrada]],"&gt;=" &amp;$M$2,BDCORRECTIVA[[Fecha Fin]:[Fecha Fin]],"&lt;="&amp;$M$3)</f>
        <v>0</v>
      </c>
      <c r="I41" s="41">
        <f>+SUMIFS(BDCORRECTIVA[Elec, vehiculos],BDCORRECTIVA[[Nº CAMIÓN]:[Nº CAMIÓN]],$C41,BDCORRECTIVA[[Fecha entrada]:[Fecha entrada]],"&gt;=" &amp;$M$2,BDCORRECTIVA[[Fecha Fin]:[Fecha Fin]],"&lt;="&amp;$M$3)</f>
        <v>0</v>
      </c>
      <c r="J41" s="41">
        <f t="shared" ref="J41:J44" si="10">+SUM(E41:I41)</f>
        <v>0</v>
      </c>
      <c r="K41" s="41" t="str">
        <f>+IF(COUNTIFS(BDCORRECTIVA[Tall/Rep],AUSERD,BDCORRECTIVA[Nº CAMIÓN],$C41,BDCORRECTIVA[[Fecha entrada]:[Fecha entrada]],"&gt;=" &amp;$M$2,BDCORRECTIVA[[Fecha Fin]:[Fecha Fin]],"&lt;="&amp;$M$3)=0,"",COUNTIFS(BDCORRECTIVA[Tall/Rep],AUSERD,BDCORRECTIVA[Nº CAMIÓN],$C41,BDCORRECTIVA[[Fecha entrada]:[Fecha entrada]],"&gt;=" &amp;$M$2,BDCORRECTIVA[[Fecha Fin]:[Fecha Fin]],"&lt;="&amp;$M$3)&amp;" "&amp;AUSERD&amp;", ")&amp;IF(COUNTIFS(BDCORRECTIVA[Tall/Rep],AAIUN,BDCORRECTIVA[Nº CAMIÓN],$C41,BDCORRECTIVA[[Fecha entrada]:[Fecha entrada]],"&gt;=" &amp;$M$2,BDCORRECTIVA[[Fecha Fin]:[Fecha Fin]],"&lt;="&amp;$M$3)=0,"",COUNTIFS(BDCORRECTIVA[Tall/Rep],AAIUN,BDCORRECTIVA[Nº CAMIÓN],$C41,BDCORRECTIVA[[Fecha entrada]:[Fecha entrada]],"&gt;=" &amp;$M$2,BDCORRECTIVA[[Fecha Fin]:[Fecha Fin]],"&lt;="&amp;$M$3)&amp;" "&amp;AAIUN&amp;", ")&amp;IF(COUNTIFS(BDCORRECTIVA[Tall/Rep],BOUJDUR,BDCORRECTIVA[Nº CAMIÓN],$C41,BDCORRECTIVA[[Fecha entrada]:[Fecha entrada]],"&gt;=" &amp;$M$2,BDCORRECTIVA[[Fecha Fin]:[Fecha Fin]],"&lt;="&amp;$M$3)=0,"",COUNTIFS(BDCORRECTIVA[Tall/Rep],BOUJDUR,BDCORRECTIVA[Nº CAMIÓN],$C41,BDCORRECTIVA[[Fecha entrada]:[Fecha entrada]],"&gt;=" &amp;$M$2,BDCORRECTIVA[[Fecha Fin]:[Fecha Fin]],"&lt;="&amp;$M$3)&amp;" "&amp;BOUJDUR&amp;", ")&amp;IF(COUNTIFS(BDCORRECTIVA[Tall/Rep],ATC,BDCORRECTIVA[Nº CAMIÓN],$C41,BDCORRECTIVA[[Fecha entrada]:[Fecha entrada]],"&gt;=" &amp;$M$2,BDCORRECTIVA[[Fecha Fin]:[Fecha Fin]],"&lt;="&amp;$M$3)=0,"",COUNTIFS(BDCORRECTIVA[Tall/Rep],ATC,BDCORRECTIVA[Nº CAMIÓN],$C41,BDCORRECTIVA[[Fecha entrada]:[Fecha entrada]],"&gt;=" &amp;$M$2,BDCORRECTIVA[[Fecha Fin]:[Fecha Fin]],"&lt;="&amp;$M$3)&amp;" "&amp;ATC&amp;", ")&amp;IF(COUNTIFS(BDCORRECTIVA[Tall/Rep],SMARA,BDCORRECTIVA[Nº CAMIÓN],$C41,BDCORRECTIVA[[Fecha entrada]:[Fecha entrada]],"&gt;=" &amp;$M$2,BDCORRECTIVA[[Fecha Fin]:[Fecha Fin]],"&lt;="&amp;$M$3)=0,"",COUNTIFS(BDCORRECTIVA[Tall/Rep],SMARA,BDCORRECTIVA[Nº CAMIÓN],$C41,BDCORRECTIVA[[Fecha entrada]:[Fecha entrada]],"&gt;=" &amp;$M$2,BDCORRECTIVA[[Fecha Fin]:[Fecha Fin]],"&lt;="&amp;$M$3)&amp;" "&amp;SMARA&amp;", ")&amp;IF(COUNTIFS(BDCORRECTIVA[Tall/Rep],DAJLA,BDCORRECTIVA[Nº CAMIÓN],$C41,BDCORRECTIVA[[Fecha entrada]:[Fecha entrada]],"&gt;=" &amp;$M$2,BDCORRECTIVA[[Fecha Fin]:[Fecha Fin]],"&lt;="&amp;$M$3)=0,"",COUNTIFS(BDCORRECTIVA[Tall/Rep],DAJLA,BDCORRECTIVA[Nº CAMIÓN],$C41,BDCORRECTIVA[[Fecha entrada]:[Fecha entrada]],"&gt;=" &amp;$M$2,BDCORRECTIVA[[Fecha Fin]:[Fecha Fin]],"&lt;="&amp;$M$3)&amp;" "&amp;DAJLA&amp;", ")&amp;IF(COUNTIFS(BDCORRECTIVA[Tall/Rep],TRANSPORT,BDCORRECTIVA[Nº CAMIÓN],$C41,BDCORRECTIVA[[Fecha entrada]:[Fecha entrada]],"&gt;=" &amp;$M$2,BDCORRECTIVA[[Fecha Fin]:[Fecha Fin]],"&lt;="&amp;$M$3)=0,"",COUNTIFS(BDCORRECTIVA[Tall/Rep],TRANSPORT,BDCORRECTIVA[Nº CAMIÓN],$C41,BDCORRECTIVA[[Fecha entrada]:[Fecha entrada]],"&gt;=" &amp;$M$2,BDCORRECTIVA[[Fecha Fin]:[Fecha Fin]],"&lt;="&amp;$M$3)&amp;" "&amp;TRANSPORT&amp;", ")</f>
        <v/>
      </c>
      <c r="L41" s="518" t="str">
        <f t="shared" si="0"/>
        <v/>
      </c>
      <c r="M41" s="472" t="str">
        <f>+IF(SUMIFS(BDCORRECTIVAINF[Coste TOTAL],BDCORRECTIVAINF[[Nº CAMIÓN]:[Nº CAMIÓN]],$C41,BDCORRECTIVAINF[[Fecha entrada]:[Fecha entrada]],"&gt;=" &amp;$M$2,BDCORRECTIVAINF[[Fecha Fin]:[Fecha Fin]],"&lt;="&amp;$M$3)=0,"",SUMIFS(BDCORRECTIVAINF[Coste TOTAL],BDCORRECTIVAINF[[Nº CAMIÓN]:[Nº CAMIÓN]],$C41,BDCORRECTIVAINF[[Fecha entrada]:[Fecha entrada]],"&gt;=" &amp;$M$2,BDCORRECTIVAINF[[Fecha Fin]:[Fecha Fin]],"&lt;="&amp;$M$3))</f>
        <v/>
      </c>
      <c r="N41" s="209"/>
      <c r="AF41" s="467" t="str">
        <f>+IF(SUMIFS(BDCORRECTIVAINF[Amortiguador],BDCORRECTIVAINF[[Nº CAMIÓN]:[Nº CAMIÓN]],$C41,BDCORRECTIVAINF[[Fecha entrada]:[Fecha entrada]],"&gt;=" &amp;$M$2,BDCORRECTIVAINF[[Fecha Fin]:[Fecha Fin]],"&lt;="&amp;$M$3)=0,"",SUMIFS(BDCORRECTIVAINF[Amortiguador],BDCORRECTIVAINF[[Nº CAMIÓN]:[Nº CAMIÓN]],$C41,BDCORRECTIVAINF[[Fecha entrada]:[Fecha entrada]],"&gt;=" &amp;$M$2,BDCORRECTIVAINF[[Fecha Fin]:[Fecha Fin]],"&lt;="&amp;$M$3)&amp;" uds "&amp;BDCORRECTIVAINF[[#Headers],[Amortiguador]]&amp;", ")</f>
        <v/>
      </c>
      <c r="AG41" s="467" t="str">
        <f>+IF(SUMIFS(BDCORRECTIVAINF[Cables palanca],BDCORRECTIVAINF[[Nº CAMIÓN]:[Nº CAMIÓN]],$C41,BDCORRECTIVAINF[[Fecha entrada]:[Fecha entrada]],"&gt;=" &amp;$M$2,BDCORRECTIVAINF[[Fecha Fin]:[Fecha Fin]],"&lt;="&amp;$M$3)=0,"",SUMIFS(BDCORRECTIVAINF[Cables palanca],BDCORRECTIVAINF[[Nº CAMIÓN]:[Nº CAMIÓN]],$C41,BDCORRECTIVAINF[[Fecha entrada]:[Fecha entrada]],"&gt;=" &amp;$M$2,BDCORRECTIVAINF[[Fecha Fin]:[Fecha Fin]],"&lt;="&amp;$M$3)&amp;" uds "&amp;BDCORRECTIVAINF[[#Headers],[Cables palanca]]&amp;", ")</f>
        <v/>
      </c>
      <c r="AH41" s="467" t="str">
        <f>+IF(SUMIFS(BDCORRECTIVAINF[Casquillos],BDCORRECTIVAINF[[Nº CAMIÓN]:[Nº CAMIÓN]],$C41,BDCORRECTIVAINF[[Fecha entrada]:[Fecha entrada]],"&gt;=" &amp;$M$2,BDCORRECTIVAINF[[Fecha Fin]:[Fecha Fin]],"&lt;="&amp;$M$3)=0,"",SUMIFS(BDCORRECTIVAINF[Casquillos],BDCORRECTIVAINF[[Nº CAMIÓN]:[Nº CAMIÓN]],$C41,BDCORRECTIVAINF[[Fecha entrada]:[Fecha entrada]],"&gt;=" &amp;$M$2,BDCORRECTIVAINF[[Fecha Fin]:[Fecha Fin]],"&lt;="&amp;$M$3)&amp;" uds "&amp;BDCORRECTIVAINF[[#Headers],[Casquillos]]&amp;", ")</f>
        <v/>
      </c>
      <c r="AI41" s="467" t="str">
        <f>+IF(SUMIFS(BDCORRECTIVAINF[Esparragos],BDCORRECTIVAINF[[Nº CAMIÓN]:[Nº CAMIÓN]],$C41,BDCORRECTIVAINF[[Fecha entrada]:[Fecha entrada]],"&gt;=" &amp;$M$2,BDCORRECTIVAINF[[Fecha Fin]:[Fecha Fin]],"&lt;="&amp;$M$3)=0,"",SUMIFS(BDCORRECTIVAINF[Esparragos],BDCORRECTIVAINF[[Nº CAMIÓN]:[Nº CAMIÓN]],$C41,BDCORRECTIVAINF[[Fecha entrada]:[Fecha entrada]],"&gt;=" &amp;$M$2,BDCORRECTIVAINF[[Fecha Fin]:[Fecha Fin]],"&lt;="&amp;$M$3)&amp;" uds "&amp;BDCORRECTIVAINF[[#Headers],[Esparragos]]&amp;", ")</f>
        <v/>
      </c>
      <c r="AJ41" s="467" t="str">
        <f>+IF(SUMIFS(BDCORRECTIVAINF[Neceser palanca],BDCORRECTIVAINF[[Nº CAMIÓN]:[Nº CAMIÓN]],$C41,BDCORRECTIVAINF[[Fecha entrada]:[Fecha entrada]],"&gt;=" &amp;$M$2,BDCORRECTIVAINF[[Fecha Fin]:[Fecha Fin]],"&lt;="&amp;$M$3)=0,"",SUMIFS(BDCORRECTIVAINF[Neceser palanca],BDCORRECTIVAINF[[Nº CAMIÓN]:[Nº CAMIÓN]],$C41,BDCORRECTIVAINF[[Fecha entrada]:[Fecha entrada]],"&gt;=" &amp;$M$2,BDCORRECTIVAINF[[Fecha Fin]:[Fecha Fin]],"&lt;="&amp;$M$3)&amp;" uds "&amp;BDCORRECTIVAINF[[#Headers],[Neceser palanca]]&amp;", ")</f>
        <v/>
      </c>
      <c r="AK41" s="467" t="str">
        <f>+IF(SUMIFS(BDCORRECTIVAINF[Palanca],BDCORRECTIVAINF[[Nº CAMIÓN]:[Nº CAMIÓN]],$C41,BDCORRECTIVAINF[[Fecha entrada]:[Fecha entrada]],"&gt;=" &amp;$M$2,BDCORRECTIVAINF[[Fecha Fin]:[Fecha Fin]],"&lt;="&amp;$M$3)=0,"",SUMIFS(BDCORRECTIVAINF[Palanca],BDCORRECTIVAINF[[Nº CAMIÓN]:[Nº CAMIÓN]],$C41,BDCORRECTIVAINF[[Fecha entrada]:[Fecha entrada]],"&gt;=" &amp;$M$2,BDCORRECTIVAINF[[Fecha Fin]:[Fecha Fin]],"&lt;="&amp;$M$3)&amp;" uds "&amp;BDCORRECTIVAINF[[#Headers],[Palanca]]&amp;", ")</f>
        <v/>
      </c>
      <c r="AL41" s="467" t="str">
        <f>+IF(SUMIFS(BDCORRECTIVAINF[Travesaño],BDCORRECTIVAINF[[Nº CAMIÓN]:[Nº CAMIÓN]],$C41,BDCORRECTIVAINF[[Fecha entrada]:[Fecha entrada]],"&gt;=" &amp;$M$2,BDCORRECTIVAINF[[Fecha Fin]:[Fecha Fin]],"&lt;="&amp;$M$3)=0,"",SUMIFS(BDCORRECTIVAINF[Travesaño],BDCORRECTIVAINF[[Nº CAMIÓN]:[Nº CAMIÓN]],$C41,BDCORRECTIVAINF[[Fecha entrada]:[Fecha entrada]],"&gt;=" &amp;$M$2,BDCORRECTIVAINF[[Fecha Fin]:[Fecha Fin]],"&lt;="&amp;$M$3)&amp;" uds "&amp;BDCORRECTIVAINF[[#Headers],[Travesaño]]&amp;", ")</f>
        <v/>
      </c>
      <c r="AM41" s="467" t="str">
        <f>+IF(SUMIFS(BDCORRECTIVAINF[BALLESTA ENTERA D],BDCORRECTIVAINF[[Nº CAMIÓN]:[Nº CAMIÓN]],$C41,BDCORRECTIVAINF[[Fecha entrada]:[Fecha entrada]],"&gt;=" &amp;$M$2,BDCORRECTIVAINF[[Fecha Fin]:[Fecha Fin]],"&lt;="&amp;$M$3)=0,"",SUMIFS(BDCORRECTIVAINF[BALLESTA ENTERA D],BDCORRECTIVAINF[[Nº CAMIÓN]:[Nº CAMIÓN]],$C41,BDCORRECTIVAINF[[Fecha entrada]:[Fecha entrada]],"&gt;=" &amp;$M$2,BDCORRECTIVAINF[[Fecha Fin]:[Fecha Fin]],"&lt;="&amp;$M$3)&amp;" uds "&amp;BDCORRECTIVAINF[[#Headers],[BALLESTA ENTERA D]]&amp;", ")</f>
        <v/>
      </c>
      <c r="AN41" s="467" t="str">
        <f>+IF(SUMIFS(BDCORRECTIVAINF[HOJA MAESTRA D],BDCORRECTIVAINF[[Nº CAMIÓN]:[Nº CAMIÓN]],$C41,BDCORRECTIVAINF[[Fecha entrada]:[Fecha entrada]],"&gt;=" &amp;$M$2,BDCORRECTIVAINF[[Fecha Fin]:[Fecha Fin]],"&lt;="&amp;$M$3)=0,"",SUMIFS(BDCORRECTIVAINF[HOJA MAESTRA D],BDCORRECTIVAINF[[Nº CAMIÓN]:[Nº CAMIÓN]],$C41,BDCORRECTIVAINF[[Fecha entrada]:[Fecha entrada]],"&gt;=" &amp;$M$2,BDCORRECTIVAINF[[Fecha Fin]:[Fecha Fin]],"&lt;="&amp;$M$3)&amp;" uds "&amp;BDCORRECTIVAINF[[#Headers],[HOJA MAESTRA D]]&amp;", ")</f>
        <v/>
      </c>
      <c r="AO41" s="467" t="str">
        <f>+IF(SUMIFS(BDCORRECTIVAINF[1ª HOJA D],BDCORRECTIVAINF[[Nº CAMIÓN]:[Nº CAMIÓN]],$C41,BDCORRECTIVAINF[[Fecha entrada]:[Fecha entrada]],"&gt;=" &amp;$M$2,BDCORRECTIVAINF[[Fecha Fin]:[Fecha Fin]],"&lt;="&amp;$M$3)=0,"",SUMIFS(BDCORRECTIVAINF[1ª HOJA D],BDCORRECTIVAINF[[Nº CAMIÓN]:[Nº CAMIÓN]],$C41,BDCORRECTIVAINF[[Fecha entrada]:[Fecha entrada]],"&gt;=" &amp;$M$2,BDCORRECTIVAINF[[Fecha Fin]:[Fecha Fin]],"&lt;="&amp;$M$3)&amp;" uds "&amp;BDCORRECTIVAINF[[#Headers],[1ª HOJA D]]&amp;", ")</f>
        <v/>
      </c>
      <c r="AP41" s="467" t="str">
        <f>+IF(SUMIFS(BDCORRECTIVAINF[2ª HOJAS D],BDCORRECTIVAINF[[Nº CAMIÓN]:[Nº CAMIÓN]],$C41,BDCORRECTIVAINF[[Fecha entrada]:[Fecha entrada]],"&gt;=" &amp;$M$2,BDCORRECTIVAINF[[Fecha Fin]:[Fecha Fin]],"&lt;="&amp;$M$3)=0,"",SUMIFS(BDCORRECTIVAINF[2ª HOJAS D],BDCORRECTIVAINF[[Nº CAMIÓN]:[Nº CAMIÓN]],$C41,BDCORRECTIVAINF[[Fecha entrada]:[Fecha entrada]],"&gt;=" &amp;$M$2,BDCORRECTIVAINF[[Fecha Fin]:[Fecha Fin]],"&lt;="&amp;$M$3)&amp;" uds "&amp;BDCORRECTIVAINF[[#Headers],[2ª HOJAS D]]&amp;", ")</f>
        <v/>
      </c>
      <c r="AQ41" s="467" t="str">
        <f>+IF(SUMIFS(BDCORRECTIVAINF[3ª HOJAS D],BDCORRECTIVAINF[[Nº CAMIÓN]:[Nº CAMIÓN]],$C41,BDCORRECTIVAINF[[Fecha entrada]:[Fecha entrada]],"&gt;=" &amp;$M$2,BDCORRECTIVAINF[[Fecha Fin]:[Fecha Fin]],"&lt;="&amp;$M$3)=0,"",SUMIFS(BDCORRECTIVAINF[3ª HOJAS D],BDCORRECTIVAINF[[Nº CAMIÓN]:[Nº CAMIÓN]],$C41,BDCORRECTIVAINF[[Fecha entrada]:[Fecha entrada]],"&gt;=" &amp;$M$2,BDCORRECTIVAINF[[Fecha Fin]:[Fecha Fin]],"&lt;="&amp;$M$3)&amp;" uds "&amp;BDCORRECTIVAINF[[#Headers],[3ª HOJAS D]]&amp;", ")</f>
        <v/>
      </c>
      <c r="AR41" s="467" t="str">
        <f>+IF(SUMIFS(BDCORRECTIVAINF[4ª HOJAS D],BDCORRECTIVAINF[[Nº CAMIÓN]:[Nº CAMIÓN]],$C41,BDCORRECTIVAINF[[Fecha entrada]:[Fecha entrada]],"&gt;=" &amp;$M$2,BDCORRECTIVAINF[[Fecha Fin]:[Fecha Fin]],"&lt;="&amp;$M$3)=0,"",SUMIFS(BDCORRECTIVAINF[4ª HOJAS D],BDCORRECTIVAINF[[Nº CAMIÓN]:[Nº CAMIÓN]],$C41,BDCORRECTIVAINF[[Fecha entrada]:[Fecha entrada]],"&gt;=" &amp;$M$2,BDCORRECTIVAINF[[Fecha Fin]:[Fecha Fin]],"&lt;="&amp;$M$3)&amp;" uds "&amp;BDCORRECTIVAINF[[#Headers],[4ª HOJAS D]]&amp;", ")</f>
        <v/>
      </c>
      <c r="AS41" s="467" t="str">
        <f>+IF(SUMIFS(BDCORRECTIVAINF[5ª HOJAS D],BDCORRECTIVAINF[[Nº CAMIÓN]:[Nº CAMIÓN]],$C41,BDCORRECTIVAINF[[Fecha entrada]:[Fecha entrada]],"&gt;=" &amp;$M$2,BDCORRECTIVAINF[[Fecha Fin]:[Fecha Fin]],"&lt;="&amp;$M$3)=0,"",SUMIFS(BDCORRECTIVAINF[5ª HOJAS D],BDCORRECTIVAINF[[Nº CAMIÓN]:[Nº CAMIÓN]],$C41,BDCORRECTIVAINF[[Fecha entrada]:[Fecha entrada]],"&gt;=" &amp;$M$2,BDCORRECTIVAINF[[Fecha Fin]:[Fecha Fin]],"&lt;="&amp;$M$3)&amp;" uds "&amp;BDCORRECTIVAINF[[#Headers],[5ª HOJAS D]]&amp;", ")</f>
        <v/>
      </c>
      <c r="AT41" s="467" t="str">
        <f>+IF(SUMIFS(BDCORRECTIVAINF[BRIDA D],BDCORRECTIVAINF[[Nº CAMIÓN]:[Nº CAMIÓN]],$C41,BDCORRECTIVAINF[[Fecha entrada]:[Fecha entrada]],"&gt;=" &amp;$M$2,BDCORRECTIVAINF[[Fecha Fin]:[Fecha Fin]],"&lt;="&amp;$M$3)=0,"",SUMIFS(BDCORRECTIVAINF[BRIDA D],BDCORRECTIVAINF[[Nº CAMIÓN]:[Nº CAMIÓN]],$C41,BDCORRECTIVAINF[[Fecha entrada]:[Fecha entrada]],"&gt;=" &amp;$M$2,BDCORRECTIVAINF[[Fecha Fin]:[Fecha Fin]],"&lt;="&amp;$M$3)&amp;" uds "&amp;BDCORRECTIVAINF[[#Headers],[BRIDA D]]&amp;", ")</f>
        <v/>
      </c>
      <c r="AU41" s="467" t="str">
        <f>+IF(SUMIFS(BDCORRECTIVAINF[BULÓN D],BDCORRECTIVAINF[[Nº CAMIÓN]:[Nº CAMIÓN]],$C41,BDCORRECTIVAINF[[Fecha entrada]:[Fecha entrada]],"&gt;=" &amp;$M$2,BDCORRECTIVAINF[[Fecha Fin]:[Fecha Fin]],"&lt;="&amp;$M$3)=0,"",SUMIFS(BDCORRECTIVAINF[BULÓN D],BDCORRECTIVAINF[[Nº CAMIÓN]:[Nº CAMIÓN]],$C41,BDCORRECTIVAINF[[Fecha entrada]:[Fecha entrada]],"&gt;=" &amp;$M$2,BDCORRECTIVAINF[[Fecha Fin]:[Fecha Fin]],"&lt;="&amp;$M$3)&amp;" uds "&amp;BDCORRECTIVAINF[[#Headers],[BULÓN D]]&amp;", ")</f>
        <v/>
      </c>
      <c r="AV41" s="467" t="str">
        <f>+IF(SUMIFS(BDCORRECTIVAINF[GEMELA D],BDCORRECTIVAINF[[Nº CAMIÓN]:[Nº CAMIÓN]],$C41,BDCORRECTIVAINF[[Fecha entrada]:[Fecha entrada]],"&gt;=" &amp;$M$2,BDCORRECTIVAINF[[Fecha Fin]:[Fecha Fin]],"&lt;="&amp;$M$3)=0,"",SUMIFS(BDCORRECTIVAINF[GEMELA D],BDCORRECTIVAINF[[Nº CAMIÓN]:[Nº CAMIÓN]],$C41,BDCORRECTIVAINF[[Fecha entrada]:[Fecha entrada]],"&gt;=" &amp;$M$2,BDCORRECTIVAINF[[Fecha Fin]:[Fecha Fin]],"&lt;="&amp;$M$3)&amp;" uds "&amp;BDCORRECTIVAINF[[#Headers],[GEMELA D]]&amp;", ")</f>
        <v/>
      </c>
      <c r="AW41" s="467" t="str">
        <f>+IF(SUMIFS(BDCORRECTIVAINF[BALLESTA ENTERA T],BDCORRECTIVAINF[[Nº CAMIÓN]:[Nº CAMIÓN]],$C41,BDCORRECTIVAINF[[Fecha entrada]:[Fecha entrada]],"&gt;=" &amp;$M$2,BDCORRECTIVAINF[[Fecha Fin]:[Fecha Fin]],"&lt;="&amp;$M$3)=0,"",SUMIFS(BDCORRECTIVAINF[BALLESTA ENTERA T],BDCORRECTIVAINF[[Nº CAMIÓN]:[Nº CAMIÓN]],$C41,BDCORRECTIVAINF[[Fecha entrada]:[Fecha entrada]],"&gt;=" &amp;$M$2,BDCORRECTIVAINF[[Fecha Fin]:[Fecha Fin]],"&lt;="&amp;$M$3)&amp;" uds "&amp;BDCORRECTIVAINF[[#Headers],[BALLESTA ENTERA T]]&amp;", ")</f>
        <v/>
      </c>
      <c r="AX41" s="467" t="str">
        <f>+IF(SUMIFS(BDCORRECTIVAINF[HOJA MAESTRA T],BDCORRECTIVAINF[[Nº CAMIÓN]:[Nº CAMIÓN]],$C41,BDCORRECTIVAINF[[Fecha entrada]:[Fecha entrada]],"&gt;=" &amp;$M$2,BDCORRECTIVAINF[[Fecha Fin]:[Fecha Fin]],"&lt;="&amp;$M$3)=0,"",SUMIFS(BDCORRECTIVAINF[HOJA MAESTRA T],BDCORRECTIVAINF[[Nº CAMIÓN]:[Nº CAMIÓN]],$C41,BDCORRECTIVAINF[[Fecha entrada]:[Fecha entrada]],"&gt;=" &amp;$M$2,BDCORRECTIVAINF[[Fecha Fin]:[Fecha Fin]],"&lt;="&amp;$M$3)&amp;" uds "&amp;BDCORRECTIVAINF[[#Headers],[HOJA MAESTRA T]]&amp;", ")</f>
        <v/>
      </c>
      <c r="AY41" s="467" t="str">
        <f>+IF(SUMIFS(BDCORRECTIVAINF[1ª HOJA T],BDCORRECTIVAINF[[Nº CAMIÓN]:[Nº CAMIÓN]],$C41,BDCORRECTIVAINF[[Fecha entrada]:[Fecha entrada]],"&gt;=" &amp;$M$2,BDCORRECTIVAINF[[Fecha Fin]:[Fecha Fin]],"&lt;="&amp;$M$3)=0,"",SUMIFS(BDCORRECTIVAINF[1ª HOJA T],BDCORRECTIVAINF[[Nº CAMIÓN]:[Nº CAMIÓN]],$C41,BDCORRECTIVAINF[[Fecha entrada]:[Fecha entrada]],"&gt;=" &amp;$M$2,BDCORRECTIVAINF[[Fecha Fin]:[Fecha Fin]],"&lt;="&amp;$M$3)&amp;" uds "&amp;BDCORRECTIVAINF[[#Headers],[1ª HOJA T]]&amp;", ")</f>
        <v/>
      </c>
      <c r="AZ41" s="467" t="str">
        <f>+IF(SUMIFS(BDCORRECTIVAINF[2ª HOJAS T],BDCORRECTIVAINF[[Nº CAMIÓN]:[Nº CAMIÓN]],$C41,BDCORRECTIVAINF[[Fecha entrada]:[Fecha entrada]],"&gt;=" &amp;$M$2,BDCORRECTIVAINF[[Fecha Fin]:[Fecha Fin]],"&lt;="&amp;$M$3)=0,"",SUMIFS(BDCORRECTIVAINF[2ª HOJAS T],BDCORRECTIVAINF[[Nº CAMIÓN]:[Nº CAMIÓN]],$C41,BDCORRECTIVAINF[[Fecha entrada]:[Fecha entrada]],"&gt;=" &amp;$M$2,BDCORRECTIVAINF[[Fecha Fin]:[Fecha Fin]],"&lt;="&amp;$M$3)&amp;" uds "&amp;BDCORRECTIVAINF[[#Headers],[2ª HOJAS T]]&amp;", ")</f>
        <v/>
      </c>
      <c r="BA41" s="467" t="str">
        <f>+IF(SUMIFS(BDCORRECTIVAINF[3ª HOJAS T],BDCORRECTIVAINF[[Nº CAMIÓN]:[Nº CAMIÓN]],$C41,BDCORRECTIVAINF[[Fecha entrada]:[Fecha entrada]],"&gt;=" &amp;$M$2,BDCORRECTIVAINF[[Fecha Fin]:[Fecha Fin]],"&lt;="&amp;$M$3)=0,"",SUMIFS(BDCORRECTIVAINF[3ª HOJAS T],BDCORRECTIVAINF[[Nº CAMIÓN]:[Nº CAMIÓN]],$C41,BDCORRECTIVAINF[[Fecha entrada]:[Fecha entrada]],"&gt;=" &amp;$M$2,BDCORRECTIVAINF[[Fecha Fin]:[Fecha Fin]],"&lt;="&amp;$M$3)&amp;" uds "&amp;BDCORRECTIVAINF[[#Headers],[3ª HOJAS T]]&amp;", ")</f>
        <v/>
      </c>
      <c r="BB41" s="467" t="str">
        <f>+IF(SUMIFS(BDCORRECTIVAINF[4ª HOJAS T],BDCORRECTIVAINF[[Nº CAMIÓN]:[Nº CAMIÓN]],$C41,BDCORRECTIVAINF[[Fecha entrada]:[Fecha entrada]],"&gt;=" &amp;$M$2,BDCORRECTIVAINF[[Fecha Fin]:[Fecha Fin]],"&lt;="&amp;$M$3)=0,"",SUMIFS(BDCORRECTIVAINF[4ª HOJAS T],BDCORRECTIVAINF[[Nº CAMIÓN]:[Nº CAMIÓN]],$C41,BDCORRECTIVAINF[[Fecha entrada]:[Fecha entrada]],"&gt;=" &amp;$M$2,BDCORRECTIVAINF[[Fecha Fin]:[Fecha Fin]],"&lt;="&amp;$M$3)&amp;" uds "&amp;BDCORRECTIVAINF[[#Headers],[4ª HOJAS T]]&amp;", ")</f>
        <v/>
      </c>
      <c r="BC41" s="467" t="str">
        <f>+IF(SUMIFS(BDCORRECTIVAINF[5ª HOJAS T],BDCORRECTIVAINF[[Nº CAMIÓN]:[Nº CAMIÓN]],$C41,BDCORRECTIVAINF[[Fecha entrada]:[Fecha entrada]],"&gt;=" &amp;$M$2,BDCORRECTIVAINF[[Fecha Fin]:[Fecha Fin]],"&lt;="&amp;$M$3)=0,"",SUMIFS(BDCORRECTIVAINF[5ª HOJAS T],BDCORRECTIVAINF[[Nº CAMIÓN]:[Nº CAMIÓN]],$C41,BDCORRECTIVAINF[[Fecha entrada]:[Fecha entrada]],"&gt;=" &amp;$M$2,BDCORRECTIVAINF[[Fecha Fin]:[Fecha Fin]],"&lt;="&amp;$M$3)&amp;" uds "&amp;BDCORRECTIVAINF[[#Headers],[5ª HOJAS T]]&amp;", ")</f>
        <v/>
      </c>
      <c r="BD41" s="467" t="str">
        <f>+IF(SUMIFS(BDCORRECTIVAINF[BRIDA T],BDCORRECTIVAINF[[Nº CAMIÓN]:[Nº CAMIÓN]],$C41,BDCORRECTIVAINF[[Fecha entrada]:[Fecha entrada]],"&gt;=" &amp;$M$2,BDCORRECTIVAINF[[Fecha Fin]:[Fecha Fin]],"&lt;="&amp;$M$3)=0,"",SUMIFS(BDCORRECTIVAINF[BRIDA T],BDCORRECTIVAINF[[Nº CAMIÓN]:[Nº CAMIÓN]],$C41,BDCORRECTIVAINF[[Fecha entrada]:[Fecha entrada]],"&gt;=" &amp;$M$2,BDCORRECTIVAINF[[Fecha Fin]:[Fecha Fin]],"&lt;="&amp;$M$3)&amp;" uds "&amp;BDCORRECTIVAINF[[#Headers],[BRIDA T]]&amp;", ")</f>
        <v/>
      </c>
      <c r="BE41" s="467" t="str">
        <f>+IF(SUMIFS(BDCORRECTIVAINF[BULÓN T],BDCORRECTIVAINF[[Nº CAMIÓN]:[Nº CAMIÓN]],$C41,BDCORRECTIVAINF[[Fecha entrada]:[Fecha entrada]],"&gt;=" &amp;$M$2,BDCORRECTIVAINF[[Fecha Fin]:[Fecha Fin]],"&lt;="&amp;$M$3)=0,"",SUMIFS(BDCORRECTIVAINF[BULÓN T],BDCORRECTIVAINF[[Nº CAMIÓN]:[Nº CAMIÓN]],$C41,BDCORRECTIVAINF[[Fecha entrada]:[Fecha entrada]],"&gt;=" &amp;$M$2,BDCORRECTIVAINF[[Fecha Fin]:[Fecha Fin]],"&lt;="&amp;$M$3)&amp;" uds "&amp;BDCORRECTIVAINF[[#Headers],[BULÓN T]]&amp;", ")</f>
        <v/>
      </c>
      <c r="BF41" s="467" t="str">
        <f>+IF(SUMIFS(BDCORRECTIVAINF[GEMELA T],BDCORRECTIVAINF[[Nº CAMIÓN]:[Nº CAMIÓN]],$C41,BDCORRECTIVAINF[[Fecha entrada]:[Fecha entrada]],"&gt;=" &amp;$M$2,BDCORRECTIVAINF[[Fecha Fin]:[Fecha Fin]],"&lt;="&amp;$M$3)=0,"",SUMIFS(BDCORRECTIVAINF[GEMELA T],BDCORRECTIVAINF[[Nº CAMIÓN]:[Nº CAMIÓN]],$C41,BDCORRECTIVAINF[[Fecha entrada]:[Fecha entrada]],"&gt;=" &amp;$M$2,BDCORRECTIVAINF[[Fecha Fin]:[Fecha Fin]],"&lt;="&amp;$M$3)&amp;" uds "&amp;BDCORRECTIVAINF[[#Headers],[GEMELA T]]&amp;", ")</f>
        <v/>
      </c>
      <c r="BG41" s="467" t="str">
        <f>+IF(SUMIFS(BDCORRECTIVAINF[CÁMARA 12R20],BDCORRECTIVAINF[[Nº CAMIÓN]:[Nº CAMIÓN]],$C41,BDCORRECTIVAINF[[Fecha entrada]:[Fecha entrada]],"&gt;=" &amp;$M$2,BDCORRECTIVAINF[[Fecha Fin]:[Fecha Fin]],"&lt;="&amp;$M$3)=0,"",SUMIFS(BDCORRECTIVAINF[CÁMARA 12R20],BDCORRECTIVAINF[[Nº CAMIÓN]:[Nº CAMIÓN]],$C41,BDCORRECTIVAINF[[Fecha entrada]:[Fecha entrada]],"&gt;=" &amp;$M$2,BDCORRECTIVAINF[[Fecha Fin]:[Fecha Fin]],"&lt;="&amp;$M$3)&amp;" uds "&amp;BDCORRECTIVAINF[[#Headers],[CÁMARA 12R20]]&amp;", ")</f>
        <v/>
      </c>
      <c r="BH41" s="467" t="str">
        <f>+IF(SUMIFS(BDCORRECTIVAINF[CÁMARA 12R24],BDCORRECTIVAINF[[Nº CAMIÓN]:[Nº CAMIÓN]],$C41,BDCORRECTIVAINF[[Fecha entrada]:[Fecha entrada]],"&gt;=" &amp;$M$2,BDCORRECTIVAINF[[Fecha Fin]:[Fecha Fin]],"&lt;="&amp;$M$3)=0,"",SUMIFS(BDCORRECTIVAINF[CÁMARA 12R24],BDCORRECTIVAINF[[Nº CAMIÓN]:[Nº CAMIÓN]],$C41,BDCORRECTIVAINF[[Fecha entrada]:[Fecha entrada]],"&gt;=" &amp;$M$2,BDCORRECTIVAINF[[Fecha Fin]:[Fecha Fin]],"&lt;="&amp;$M$3)&amp;" uds "&amp;BDCORRECTIVAINF[[#Headers],[CÁMARA 12R24]]&amp;", ")</f>
        <v/>
      </c>
      <c r="BI41" s="467" t="str">
        <f>+IF(SUMIFS(BDCORRECTIVAINF[NEUMÁTICO 12R20],BDCORRECTIVAINF[[Nº CAMIÓN]:[Nº CAMIÓN]],$C41,BDCORRECTIVAINF[[Fecha entrada]:[Fecha entrada]],"&gt;=" &amp;$M$2,BDCORRECTIVAINF[[Fecha Fin]:[Fecha Fin]],"&lt;="&amp;$M$3)=0,"",SUMIFS(BDCORRECTIVAINF[NEUMÁTICO 12R20],BDCORRECTIVAINF[[Nº CAMIÓN]:[Nº CAMIÓN]],$C41,BDCORRECTIVAINF[[Fecha entrada]:[Fecha entrada]],"&gt;=" &amp;$M$2,BDCORRECTIVAINF[[Fecha Fin]:[Fecha Fin]],"&lt;="&amp;$M$3)&amp;" uds "&amp;BDCORRECTIVAINF[[#Headers],[NEUMÁTICO 12R20]]&amp;", ")</f>
        <v/>
      </c>
      <c r="BJ41" s="467" t="str">
        <f>+IF(SUMIFS(BDCORRECTIVAINF[NEUMÁTICO 13/80 R22,5],BDCORRECTIVAINF[[Nº CAMIÓN]:[Nº CAMIÓN]],$C41,BDCORRECTIVAINF[[Fecha entrada]:[Fecha entrada]],"&gt;=" &amp;$M$2,BDCORRECTIVAINF[[Fecha Fin]:[Fecha Fin]],"&lt;="&amp;$M$3)=0,"",SUMIFS(BDCORRECTIVAINF[NEUMÁTICO 13/80 R22,5],BDCORRECTIVAINF[[Nº CAMIÓN]:[Nº CAMIÓN]],$C41,BDCORRECTIVAINF[[Fecha entrada]:[Fecha entrada]],"&gt;=" &amp;$M$2,BDCORRECTIVAINF[[Fecha Fin]:[Fecha Fin]],"&lt;="&amp;$M$3)&amp;" uds "&amp;BDCORRECTIVAINF[[#Headers],[NEUMÁTICO 13/80 R22,5]]&amp;", ")</f>
        <v/>
      </c>
      <c r="BK41" s="467" t="str">
        <f>+IF(SUMIFS(BDCORRECTIVAINF[[NEUMÁTICO 12R24 ]],BDCORRECTIVAINF[[Nº CAMIÓN]:[Nº CAMIÓN]],$C41,BDCORRECTIVAINF[[Fecha entrada]:[Fecha entrada]],"&gt;=" &amp;$M$2,BDCORRECTIVAINF[[Fecha Fin]:[Fecha Fin]],"&lt;="&amp;$M$3)=0,"",SUMIFS(BDCORRECTIVAINF[[NEUMÁTICO 12R24 ]],BDCORRECTIVAINF[[Nº CAMIÓN]:[Nº CAMIÓN]],$C41,BDCORRECTIVAINF[[Fecha entrada]:[Fecha entrada]],"&gt;=" &amp;$M$2,BDCORRECTIVAINF[[Fecha Fin]:[Fecha Fin]],"&lt;="&amp;$M$3)&amp;" uds "&amp;BDCORRECTIVAINF[[#Headers],[NEUMÁTICO 12R24 ]]&amp;", ")</f>
        <v/>
      </c>
      <c r="BL41" s="467" t="str">
        <f>+IF(SUMIFS(BDCORRECTIVAINF[NEUMÁTICO 295/80 R22,5],BDCORRECTIVAINF[[Nº CAMIÓN]:[Nº CAMIÓN]],$C41,BDCORRECTIVAINF[[Fecha entrada]:[Fecha entrada]],"&gt;=" &amp;$M$2,BDCORRECTIVAINF[[Fecha Fin]:[Fecha Fin]],"&lt;="&amp;$M$3)=0,"",SUMIFS(BDCORRECTIVAINF[NEUMÁTICO 295/80 R22,5],BDCORRECTIVAINF[[Nº CAMIÓN]:[Nº CAMIÓN]],$C41,BDCORRECTIVAINF[[Fecha entrada]:[Fecha entrada]],"&gt;=" &amp;$M$2,BDCORRECTIVAINF[[Fecha Fin]:[Fecha Fin]],"&lt;="&amp;$M$3)&amp;" uds "&amp;BDCORRECTIVAINF[[#Headers],[NEUMÁTICO 295/80 R22,5]]&amp;", ")</f>
        <v/>
      </c>
      <c r="BM41" s="467" t="str">
        <f>+IF(SUMIFS(BDCORRECTIVAINF[NEUMÁTICO 315/80R22.5],BDCORRECTIVAINF[[Nº CAMIÓN]:[Nº CAMIÓN]],$C41,BDCORRECTIVAINF[[Fecha entrada]:[Fecha entrada]],"&gt;=" &amp;$M$2,BDCORRECTIVAINF[[Fecha Fin]:[Fecha Fin]],"&lt;="&amp;$M$3)=0,"",SUMIFS(BDCORRECTIVAINF[NEUMÁTICO 315/80R22.5],BDCORRECTIVAINF[[Nº CAMIÓN]:[Nº CAMIÓN]],$C41,BDCORRECTIVAINF[[Fecha entrada]:[Fecha entrada]],"&gt;=" &amp;$M$2,BDCORRECTIVAINF[[Fecha Fin]:[Fecha Fin]],"&lt;="&amp;$M$3)&amp;" uds "&amp;BDCORRECTIVAINF[[#Headers],[NEUMÁTICO 315/80R22.5]]&amp;", ")</f>
        <v/>
      </c>
      <c r="BN41" s="467" t="str">
        <f>+IF(SUMIFS(BDCORRECTIVAINF[NEUMÁTICO 7.5R16 CON CAMARA  ],BDCORRECTIVAINF[[Nº CAMIÓN]:[Nº CAMIÓN]],$C41,BDCORRECTIVAINF[[Fecha entrada]:[Fecha entrada]],"&gt;=" &amp;$M$2,BDCORRECTIVAINF[[Fecha Fin]:[Fecha Fin]],"&lt;="&amp;$M$3)=0,"",SUMIFS(BDCORRECTIVAINF[NEUMÁTICO 7.5R16 CON CAMARA  ],BDCORRECTIVAINF[[Nº CAMIÓN]:[Nº CAMIÓN]],$C41,BDCORRECTIVAINF[[Fecha entrada]:[Fecha entrada]],"&gt;=" &amp;$M$2,BDCORRECTIVAINF[[Fecha Fin]:[Fecha Fin]],"&lt;="&amp;$M$3)&amp;" uds "&amp;BDCORRECTIVAINF[[#Headers],[NEUMÁTICO 7.5R16 CON CAMARA  ]]&amp;", ")</f>
        <v/>
      </c>
      <c r="BO41" s="467" t="str">
        <f>+IF(SUMIFS(BDCORRECTIVAINF[Parche],BDCORRECTIVAINF[[Nº CAMIÓN]:[Nº CAMIÓN]],$C41,BDCORRECTIVAINF[[Fecha entrada]:[Fecha entrada]],"&gt;=" &amp;$M$2,BDCORRECTIVAINF[[Fecha Fin]:[Fecha Fin]],"&lt;="&amp;$M$3)=0,"",SUMIFS(BDCORRECTIVAINF[Parche],BDCORRECTIVAINF[[Nº CAMIÓN]:[Nº CAMIÓN]],$C41,BDCORRECTIVAINF[[Fecha entrada]:[Fecha entrada]],"&gt;=" &amp;$M$2,BDCORRECTIVAINF[[Fecha Fin]:[Fecha Fin]],"&lt;="&amp;$M$3)&amp;" uds "&amp;BDCORRECTIVAINF[[#Headers],[Parche]]&amp;", ")</f>
        <v/>
      </c>
      <c r="BP41" s="467" t="str">
        <f>+IF(SUMIFS(BDCORRECTIVAINF[Pasta],BDCORRECTIVAINF[[Nº CAMIÓN]:[Nº CAMIÓN]],$C41,BDCORRECTIVAINF[[Fecha entrada]:[Fecha entrada]],"&gt;=" &amp;$M$2,BDCORRECTIVAINF[[Fecha Fin]:[Fecha Fin]],"&lt;="&amp;$M$3)=0,"",SUMIFS(BDCORRECTIVAINF[Pasta],BDCORRECTIVAINF[[Nº CAMIÓN]:[Nº CAMIÓN]],$C41,BDCORRECTIVAINF[[Fecha entrada]:[Fecha entrada]],"&gt;=" &amp;$M$2,BDCORRECTIVAINF[[Fecha Fin]:[Fecha Fin]],"&lt;="&amp;$M$3)&amp;" uds "&amp;BDCORRECTIVAINF[[#Headers],[Pasta]]&amp;", ")</f>
        <v/>
      </c>
      <c r="BQ41" s="467" t="str">
        <f>+IF(SUMIFS(BDCORRECTIVAINF[BATERIA 12V 100AH],BDCORRECTIVAINF[[Nº CAMIÓN]:[Nº CAMIÓN]],$C41,BDCORRECTIVAINF[[Fecha entrada]:[Fecha entrada]],"&gt;=" &amp;$M$2,BDCORRECTIVAINF[[Fecha Fin]:[Fecha Fin]],"&lt;="&amp;$M$3)=0,"",SUMIFS(BDCORRECTIVAINF[BATERIA 12V 100AH],BDCORRECTIVAINF[[Nº CAMIÓN]:[Nº CAMIÓN]],$C41,BDCORRECTIVAINF[[Fecha entrada]:[Fecha entrada]],"&gt;=" &amp;$M$2,BDCORRECTIVAINF[[Fecha Fin]:[Fecha Fin]],"&lt;="&amp;$M$3)&amp;" uds "&amp;BDCORRECTIVAINF[[#Headers],[BATERIA 12V 100AH]]&amp;", ")</f>
        <v/>
      </c>
      <c r="BR41" s="467" t="str">
        <f>+IF(SUMIFS(BDCORRECTIVAINF[BATERIA 12V 120AH],BDCORRECTIVAINF[[Nº CAMIÓN]:[Nº CAMIÓN]],$C41,BDCORRECTIVAINF[[Fecha entrada]:[Fecha entrada]],"&gt;=" &amp;$M$2,BDCORRECTIVAINF[[Fecha Fin]:[Fecha Fin]],"&lt;="&amp;$M$3)=0,"",SUMIFS(BDCORRECTIVAINF[BATERIA 12V 120AH],BDCORRECTIVAINF[[Nº CAMIÓN]:[Nº CAMIÓN]],$C41,BDCORRECTIVAINF[[Fecha entrada]:[Fecha entrada]],"&gt;=" &amp;$M$2,BDCORRECTIVAINF[[Fecha Fin]:[Fecha Fin]],"&lt;="&amp;$M$3)&amp;" uds "&amp;BDCORRECTIVAINF[[#Headers],[BATERIA 12V 120AH]]&amp;", ")</f>
        <v/>
      </c>
      <c r="BS41" s="467" t="str">
        <f>+IF(SUMIFS(BDCORRECTIVAINF[[BATERIA 12V 70AH ]],BDCORRECTIVAINF[[Nº CAMIÓN]:[Nº CAMIÓN]],$C41,BDCORRECTIVAINF[[Fecha entrada]:[Fecha entrada]],"&gt;=" &amp;$M$2,BDCORRECTIVAINF[[Fecha Fin]:[Fecha Fin]],"&lt;="&amp;$M$3)=0,"",SUMIFS(BDCORRECTIVAINF[[BATERIA 12V 70AH ]],BDCORRECTIVAINF[[Nº CAMIÓN]:[Nº CAMIÓN]],$C41,BDCORRECTIVAINF[[Fecha entrada]:[Fecha entrada]],"&gt;=" &amp;$M$2,BDCORRECTIVAINF[[Fecha Fin]:[Fecha Fin]],"&lt;="&amp;$M$3)&amp;" uds "&amp;BDCORRECTIVAINF[[#Headers],[BATERIA 12V 70AH ]]&amp;", ")</f>
        <v/>
      </c>
      <c r="BT41" s="467" t="str">
        <f>+IF(SUMIFS(BDCORRECTIVAINF[[BATERIA 12V 77AH ]],BDCORRECTIVAINF[[Nº CAMIÓN]:[Nº CAMIÓN]],$C41,BDCORRECTIVAINF[[Fecha entrada]:[Fecha entrada]],"&gt;=" &amp;$M$2,BDCORRECTIVAINF[[Fecha Fin]:[Fecha Fin]],"&lt;="&amp;$M$3)=0,"",SUMIFS(BDCORRECTIVAINF[[BATERIA 12V 77AH ]],BDCORRECTIVAINF[[Nº CAMIÓN]:[Nº CAMIÓN]],$C41,BDCORRECTIVAINF[[Fecha entrada]:[Fecha entrada]],"&gt;=" &amp;$M$2,BDCORRECTIVAINF[[Fecha Fin]:[Fecha Fin]],"&lt;="&amp;$M$3)&amp;" uds "&amp;BDCORRECTIVAINF[[#Headers],[BATERIA 12V 77AH ]]&amp;", ")</f>
        <v/>
      </c>
      <c r="BU41" s="467" t="str">
        <f>+IF(SUMIFS(BDCORRECTIVAINF[Manguera amarilla 60D],BDCORRECTIVAINF[[Nº CAMIÓN]:[Nº CAMIÓN]],$C41,BDCORRECTIVAINF[[Fecha entrada]:[Fecha entrada]],"&gt;=" &amp;$M$2,BDCORRECTIVAINF[[Fecha Fin]:[Fecha Fin]],"&lt;="&amp;$M$3)=0,"",SUMIFS(BDCORRECTIVAINF[Manguera amarilla 60D],BDCORRECTIVAINF[[Nº CAMIÓN]:[Nº CAMIÓN]],$C41,BDCORRECTIVAINF[[Fecha entrada]:[Fecha entrada]],"&gt;=" &amp;$M$2,BDCORRECTIVAINF[[Fecha Fin]:[Fecha Fin]],"&lt;="&amp;$M$3)&amp;" m "&amp;BDCORRECTIVAINF[[#Headers],[Manguera amarilla 60D]]&amp;", ")</f>
        <v/>
      </c>
      <c r="BV41" s="467" t="str">
        <f>+IF(SUMIFS(BDCORRECTIVAINF[Manguera amarilla 80D],BDCORRECTIVAINF[[Nº CAMIÓN]:[Nº CAMIÓN]],$C41,BDCORRECTIVAINF[[Fecha entrada]:[Fecha entrada]],"&gt;=" &amp;$M$2,BDCORRECTIVAINF[[Fecha Fin]:[Fecha Fin]],"&lt;="&amp;$M$3)=0,"",SUMIFS(BDCORRECTIVAINF[Manguera amarilla 80D],BDCORRECTIVAINF[[Nº CAMIÓN]:[Nº CAMIÓN]],$C41,BDCORRECTIVAINF[[Fecha entrada]:[Fecha entrada]],"&gt;=" &amp;$M$2,BDCORRECTIVAINF[[Fecha Fin]:[Fecha Fin]],"&lt;="&amp;$M$3)&amp;" m "&amp;BDCORRECTIVAINF[[#Headers],[Manguera amarilla 80D]]&amp;", ")</f>
        <v/>
      </c>
      <c r="BW41" s="467" t="str">
        <f>+IF(SUMIFS(BDCORRECTIVAINF[Manguera azul 60D],BDCORRECTIVAINF[[Nº CAMIÓN]:[Nº CAMIÓN]],$C41,BDCORRECTIVAINF[[Fecha entrada]:[Fecha entrada]],"&gt;=" &amp;$M$2,BDCORRECTIVAINF[[Fecha Fin]:[Fecha Fin]],"&lt;="&amp;$M$3)=0,"",SUMIFS(BDCORRECTIVAINF[Manguera azul 60D],BDCORRECTIVAINF[[Nº CAMIÓN]:[Nº CAMIÓN]],$C41,BDCORRECTIVAINF[[Fecha entrada]:[Fecha entrada]],"&gt;=" &amp;$M$2,BDCORRECTIVAINF[[Fecha Fin]:[Fecha Fin]],"&lt;="&amp;$M$3)&amp;" m "&amp;BDCORRECTIVAINF[[#Headers],[Manguera azul 60D]]&amp;", ")</f>
        <v/>
      </c>
      <c r="BX41" s="467" t="str">
        <f>+IF(SUMIFS(BDCORRECTIVAINF[Manguera azul 80D],BDCORRECTIVAINF[[Nº CAMIÓN]:[Nº CAMIÓN]],$C41,BDCORRECTIVAINF[[Fecha entrada]:[Fecha entrada]],"&gt;=" &amp;$M$2,BDCORRECTIVAINF[[Fecha Fin]:[Fecha Fin]],"&lt;="&amp;$M$3)=0,"",SUMIFS(BDCORRECTIVAINF[Manguera azul 80D],BDCORRECTIVAINF[[Nº CAMIÓN]:[Nº CAMIÓN]],$C41,BDCORRECTIVAINF[[Fecha entrada]:[Fecha entrada]],"&gt;=" &amp;$M$2,BDCORRECTIVAINF[[Fecha Fin]:[Fecha Fin]],"&lt;="&amp;$M$3)&amp;" m "&amp;BDCORRECTIVAINF[[#Headers],[Manguera azul 80D]]&amp;", ")</f>
        <v/>
      </c>
      <c r="BY41" s="467" t="str">
        <f>+IF(SUMIFS(BDCORRECTIVAINF[Bomba Embrague],BDCORRECTIVAINF[[Nº CAMIÓN]:[Nº CAMIÓN]],$C41,BDCORRECTIVAINF[[Fecha entrada]:[Fecha entrada]],"&gt;=" &amp;$M$2,BDCORRECTIVAINF[[Fecha Fin]:[Fecha Fin]],"&lt;="&amp;$M$3)=0,"",SUMIFS(BDCORRECTIVAINF[Bomba Embrague],BDCORRECTIVAINF[[Nº CAMIÓN]:[Nº CAMIÓN]],$C41,BDCORRECTIVAINF[[Fecha entrada]:[Fecha entrada]],"&gt;=" &amp;$M$2,BDCORRECTIVAINF[[Fecha Fin]:[Fecha Fin]],"&lt;="&amp;$M$3)&amp;" uds "&amp;BDCORRECTIVAINF[[#Headers],[Bomba Embrague]]&amp;", ")</f>
        <v/>
      </c>
      <c r="BZ41" s="467" t="str">
        <f>+IF(SUMIFS(BDCORRECTIVAINF[Compresor],BDCORRECTIVAINF[[Nº CAMIÓN]:[Nº CAMIÓN]],$C41,BDCORRECTIVAINF[[Fecha entrada]:[Fecha entrada]],"&gt;=" &amp;$M$2,BDCORRECTIVAINF[[Fecha Fin]:[Fecha Fin]],"&lt;="&amp;$M$3)=0,"",SUMIFS(BDCORRECTIVAINF[Compresor],BDCORRECTIVAINF[[Nº CAMIÓN]:[Nº CAMIÓN]],$C41,BDCORRECTIVAINF[[Fecha entrada]:[Fecha entrada]],"&gt;=" &amp;$M$2,BDCORRECTIVAINF[[Fecha Fin]:[Fecha Fin]],"&lt;="&amp;$M$3)&amp;" uds "&amp;BDCORRECTIVAINF[[#Headers],[Compresor]]&amp;", ")</f>
        <v/>
      </c>
      <c r="CA41" s="467" t="str">
        <f>+IF(SUMIFS(BDCORRECTIVAINF[Disco Embrague],BDCORRECTIVAINF[[Nº CAMIÓN]:[Nº CAMIÓN]],$C41,BDCORRECTIVAINF[[Fecha entrada]:[Fecha entrada]],"&gt;=" &amp;$M$2,BDCORRECTIVAINF[[Fecha Fin]:[Fecha Fin]],"&lt;="&amp;$M$3)=0,"",SUMIFS(BDCORRECTIVAINF[Disco Embrague],BDCORRECTIVAINF[[Nº CAMIÓN]:[Nº CAMIÓN]],$C41,BDCORRECTIVAINF[[Fecha entrada]:[Fecha entrada]],"&gt;=" &amp;$M$2,BDCORRECTIVAINF[[Fecha Fin]:[Fecha Fin]],"&lt;="&amp;$M$3)&amp;" uds "&amp;BDCORRECTIVAINF[[#Headers],[Disco Embrague]]&amp;", ")</f>
        <v/>
      </c>
      <c r="CB41" s="467" t="str">
        <f>+IF(SUMIFS(BDCORRECTIVAINF[Empalme],BDCORRECTIVAINF[[Nº CAMIÓN]:[Nº CAMIÓN]],$C41,BDCORRECTIVAINF[[Fecha entrada]:[Fecha entrada]],"&gt;=" &amp;$M$2,BDCORRECTIVAINF[[Fecha Fin]:[Fecha Fin]],"&lt;="&amp;$M$3)=0,"",SUMIFS(BDCORRECTIVAINF[Empalme],BDCORRECTIVAINF[[Nº CAMIÓN]:[Nº CAMIÓN]],$C41,BDCORRECTIVAINF[[Fecha entrada]:[Fecha entrada]],"&gt;=" &amp;$M$2,BDCORRECTIVAINF[[Fecha Fin]:[Fecha Fin]],"&lt;="&amp;$M$3)&amp;" uds "&amp;BDCORRECTIVAINF[[#Headers],[Empalme]]&amp;", ")</f>
        <v/>
      </c>
      <c r="CC41" s="467" t="str">
        <f>+IF(SUMIFS(BDCORRECTIVAINF[Filtro Secador],BDCORRECTIVAINF[[Nº CAMIÓN]:[Nº CAMIÓN]],$C41,BDCORRECTIVAINF[[Fecha entrada]:[Fecha entrada]],"&gt;=" &amp;$M$2,BDCORRECTIVAINF[[Fecha Fin]:[Fecha Fin]],"&lt;="&amp;$M$3)=0,"",SUMIFS(BDCORRECTIVAINF[Filtro Secador],BDCORRECTIVAINF[[Nº CAMIÓN]:[Nº CAMIÓN]],$C41,BDCORRECTIVAINF[[Fecha entrada]:[Fecha entrada]],"&gt;=" &amp;$M$2,BDCORRECTIVAINF[[Fecha Fin]:[Fecha Fin]],"&lt;="&amp;$M$3)&amp;" uds "&amp;BDCORRECTIVAINF[[#Headers],[Filtro Secador]]&amp;", ")</f>
        <v/>
      </c>
      <c r="CD41" s="467" t="str">
        <f>+IF(SUMIFS(BDCORRECTIVAINF[Pulmon Freno],BDCORRECTIVAINF[[Nº CAMIÓN]:[Nº CAMIÓN]],$C41,BDCORRECTIVAINF[[Fecha entrada]:[Fecha entrada]],"&gt;=" &amp;$M$2,BDCORRECTIVAINF[[Fecha Fin]:[Fecha Fin]],"&lt;="&amp;$M$3)=0,"",SUMIFS(BDCORRECTIVAINF[Pulmon Freno],BDCORRECTIVAINF[[Nº CAMIÓN]:[Nº CAMIÓN]],$C41,BDCORRECTIVAINF[[Fecha entrada]:[Fecha entrada]],"&gt;=" &amp;$M$2,BDCORRECTIVAINF[[Fecha Fin]:[Fecha Fin]],"&lt;="&amp;$M$3)&amp;" uds "&amp;BDCORRECTIVAINF[[#Headers],[Pulmon Freno]]&amp;", ")</f>
        <v/>
      </c>
      <c r="CE41" s="467" t="str">
        <f>+IF(SUMIFS(BDCORRECTIVAINF[Servoembrague],BDCORRECTIVAINF[[Nº CAMIÓN]:[Nº CAMIÓN]],$C41,BDCORRECTIVAINF[[Fecha entrada]:[Fecha entrada]],"&gt;=" &amp;$M$2,BDCORRECTIVAINF[[Fecha Fin]:[Fecha Fin]],"&lt;="&amp;$M$3)=0,"",SUMIFS(BDCORRECTIVAINF[Servoembrague],BDCORRECTIVAINF[[Nº CAMIÓN]:[Nº CAMIÓN]],$C41,BDCORRECTIVAINF[[Fecha entrada]:[Fecha entrada]],"&gt;=" &amp;$M$2,BDCORRECTIVAINF[[Fecha Fin]:[Fecha Fin]],"&lt;="&amp;$M$3)&amp;" uds "&amp;BDCORRECTIVAINF[[#Headers],[Servoembrague]]&amp;", ")</f>
        <v/>
      </c>
      <c r="CF41" s="467" t="str">
        <f>+IF(SUMIFS(BDCORRECTIVAINF[Tubo Hidraulico],BDCORRECTIVAINF[[Nº CAMIÓN]:[Nº CAMIÓN]],$C41,BDCORRECTIVAINF[[Fecha entrada]:[Fecha entrada]],"&gt;=" &amp;$M$2,BDCORRECTIVAINF[[Fecha Fin]:[Fecha Fin]],"&lt;="&amp;$M$3)=0,"",SUMIFS(BDCORRECTIVAINF[Tubo Hidraulico],BDCORRECTIVAINF[[Nº CAMIÓN]:[Nº CAMIÓN]],$C41,BDCORRECTIVAINF[[Fecha entrada]:[Fecha entrada]],"&gt;=" &amp;$M$2,BDCORRECTIVAINF[[Fecha Fin]:[Fecha Fin]],"&lt;="&amp;$M$3)&amp;" uds "&amp;BDCORRECTIVAINF[[#Headers],[Tubo Hidraulico]]&amp;", ")</f>
        <v/>
      </c>
      <c r="CG41" s="467" t="str">
        <f>+IF(SUMIFS(BDCORRECTIVAINF[Valvula 4 vias],BDCORRECTIVAINF[[Nº CAMIÓN]:[Nº CAMIÓN]],$C41,BDCORRECTIVAINF[[Fecha entrada]:[Fecha entrada]],"&gt;=" &amp;$M$2,BDCORRECTIVAINF[[Fecha Fin]:[Fecha Fin]],"&lt;="&amp;$M$3)=0,"",SUMIFS(BDCORRECTIVAINF[Valvula 4 vias],BDCORRECTIVAINF[[Nº CAMIÓN]:[Nº CAMIÓN]],$C41,BDCORRECTIVAINF[[Fecha entrada]:[Fecha entrada]],"&gt;=" &amp;$M$2,BDCORRECTIVAINF[[Fecha Fin]:[Fecha Fin]],"&lt;="&amp;$M$3)&amp;" uds "&amp;BDCORRECTIVAINF[[#Headers],[Valvula 4 vias]]&amp;", ")</f>
        <v/>
      </c>
      <c r="CH41" s="467" t="str">
        <f>+IF(SUMIFS(BDCORRECTIVAINF[Valvula Freno],BDCORRECTIVAINF[[Nº CAMIÓN]:[Nº CAMIÓN]],$C41,BDCORRECTIVAINF[[Fecha entrada]:[Fecha entrada]],"&gt;=" &amp;$M$2,BDCORRECTIVAINF[[Fecha Fin]:[Fecha Fin]],"&lt;="&amp;$M$3)=0,"",SUMIFS(BDCORRECTIVAINF[Valvula Freno],BDCORRECTIVAINF[[Nº CAMIÓN]:[Nº CAMIÓN]],$C41,BDCORRECTIVAINF[[Fecha entrada]:[Fecha entrada]],"&gt;=" &amp;$M$2,BDCORRECTIVAINF[[Fecha Fin]:[Fecha Fin]],"&lt;="&amp;$M$3)&amp;" uds "&amp;BDCORRECTIVAINF[[#Headers],[Valvula Freno]]&amp;", ")</f>
        <v/>
      </c>
      <c r="CI41" s="467" t="str">
        <f>+IF(SUMIFS(BDCORRECTIVAINF[Valvula Secadora],BDCORRECTIVAINF[[Nº CAMIÓN]:[Nº CAMIÓN]],$C41,BDCORRECTIVAINF[[Fecha entrada]:[Fecha entrada]],"&gt;=" &amp;$M$2,BDCORRECTIVAINF[[Fecha Fin]:[Fecha Fin]],"&lt;="&amp;$M$3)=0,"",SUMIFS(BDCORRECTIVAINF[Valvula Secadora],BDCORRECTIVAINF[[Nº CAMIÓN]:[Nº CAMIÓN]],$C41,BDCORRECTIVAINF[[Fecha entrada]:[Fecha entrada]],"&gt;=" &amp;$M$2,BDCORRECTIVAINF[[Fecha Fin]:[Fecha Fin]],"&lt;="&amp;$M$3)&amp;" uds "&amp;BDCORRECTIVAINF[[#Headers],[Valvula Secadora]]&amp;", ")</f>
        <v/>
      </c>
      <c r="CJ41" s="467" t="str">
        <f>+IF(SUMIFS(BDCORRECTIVAINF[Correas],BDCORRECTIVAINF[[Nº CAMIÓN]:[Nº CAMIÓN]],$C41,BDCORRECTIVAINF[[Fecha entrada]:[Fecha entrada]],"&gt;=" &amp;$M$2,BDCORRECTIVAINF[[Fecha Fin]:[Fecha Fin]],"&lt;="&amp;$M$3)=0,"",SUMIFS(BDCORRECTIVAINF[Correas],BDCORRECTIVAINF[[Nº CAMIÓN]:[Nº CAMIÓN]],$C41,BDCORRECTIVAINF[[Fecha entrada]:[Fecha entrada]],"&gt;=" &amp;$M$2,BDCORRECTIVAINF[[Fecha Fin]:[Fecha Fin]],"&lt;="&amp;$M$3)&amp;" uds "&amp;BDCORRECTIVAINF[[#Headers],[Correas]]&amp;", ")</f>
        <v/>
      </c>
    </row>
    <row r="42" spans="1:88" ht="18.75" x14ac:dyDescent="0.2">
      <c r="A42" s="551"/>
      <c r="B42" s="221" t="s">
        <v>605</v>
      </c>
      <c r="C42" s="46" t="s">
        <v>145</v>
      </c>
      <c r="D42" s="47" t="s">
        <v>278</v>
      </c>
      <c r="E42" s="47">
        <f>+SUMIFS(BDCORRECTIVA[Chasis],BDCORRECTIVA[[Nº CAMIÓN]:[Nº CAMIÓN]],$C42,BDCORRECTIVA[[Fecha entrada]:[Fecha entrada]],"&gt;=" &amp;$M$2,BDCORRECTIVA[[Fecha Fin]:[Fecha Fin]],"&lt;="&amp;$M$3)</f>
        <v>0</v>
      </c>
      <c r="F42" s="47">
        <f>+SUMIFS(BDCORRECTIVA[Carrocería],BDCORRECTIVA[[Nº CAMIÓN]:[Nº CAMIÓN]],$C42,BDCORRECTIVA[[Fecha entrada]:[Fecha entrada]],"&gt;=" &amp;$M$2,BDCORRECTIVA[[Fecha Fin]:[Fecha Fin]],"&lt;="&amp;$M$3)</f>
        <v>0</v>
      </c>
      <c r="G42" s="47">
        <f>+SUMIFS(BDCORRECTIVA[Ruedas],BDCORRECTIVA[[Nº CAMIÓN]:[Nº CAMIÓN]],$C42,BDCORRECTIVA[[Fecha entrada]:[Fecha entrada]],"&gt;=" &amp;$M$2,BDCORRECTIVA[[Fecha Fin]:[Fecha Fin]],"&lt;="&amp;$M$3)</f>
        <v>0</v>
      </c>
      <c r="H42" s="47">
        <f>+SUMIFS(BDCORRECTIVA[Mecanica],BDCORRECTIVA[[Nº CAMIÓN]:[Nº CAMIÓN]],$C42,BDCORRECTIVA[[Fecha entrada]:[Fecha entrada]],"&gt;=" &amp;$M$2,BDCORRECTIVA[[Fecha Fin]:[Fecha Fin]],"&lt;="&amp;$M$3)</f>
        <v>0</v>
      </c>
      <c r="I42" s="47">
        <f>+SUMIFS(BDCORRECTIVA[Elec, vehiculos],BDCORRECTIVA[[Nº CAMIÓN]:[Nº CAMIÓN]],$C42,BDCORRECTIVA[[Fecha entrada]:[Fecha entrada]],"&gt;=" &amp;$M$2,BDCORRECTIVA[[Fecha Fin]:[Fecha Fin]],"&lt;="&amp;$M$3)</f>
        <v>0</v>
      </c>
      <c r="J42" s="47">
        <f t="shared" si="10"/>
        <v>0</v>
      </c>
      <c r="K42" s="47" t="str">
        <f>+IF(COUNTIFS(BDCORRECTIVA[Tall/Rep],AUSERD,BDCORRECTIVA[Nº CAMIÓN],$C42,BDCORRECTIVA[[Fecha entrada]:[Fecha entrada]],"&gt;=" &amp;$M$2,BDCORRECTIVA[[Fecha Fin]:[Fecha Fin]],"&lt;="&amp;$M$3)=0,"",COUNTIFS(BDCORRECTIVA[Tall/Rep],AUSERD,BDCORRECTIVA[Nº CAMIÓN],$C42,BDCORRECTIVA[[Fecha entrada]:[Fecha entrada]],"&gt;=" &amp;$M$2,BDCORRECTIVA[[Fecha Fin]:[Fecha Fin]],"&lt;="&amp;$M$3)&amp;" "&amp;AUSERD&amp;", ")&amp;IF(COUNTIFS(BDCORRECTIVA[Tall/Rep],AAIUN,BDCORRECTIVA[Nº CAMIÓN],$C42,BDCORRECTIVA[[Fecha entrada]:[Fecha entrada]],"&gt;=" &amp;$M$2,BDCORRECTIVA[[Fecha Fin]:[Fecha Fin]],"&lt;="&amp;$M$3)=0,"",COUNTIFS(BDCORRECTIVA[Tall/Rep],AAIUN,BDCORRECTIVA[Nº CAMIÓN],$C42,BDCORRECTIVA[[Fecha entrada]:[Fecha entrada]],"&gt;=" &amp;$M$2,BDCORRECTIVA[[Fecha Fin]:[Fecha Fin]],"&lt;="&amp;$M$3)&amp;" "&amp;AAIUN&amp;", ")&amp;IF(COUNTIFS(BDCORRECTIVA[Tall/Rep],BOUJDUR,BDCORRECTIVA[Nº CAMIÓN],$C42,BDCORRECTIVA[[Fecha entrada]:[Fecha entrada]],"&gt;=" &amp;$M$2,BDCORRECTIVA[[Fecha Fin]:[Fecha Fin]],"&lt;="&amp;$M$3)=0,"",COUNTIFS(BDCORRECTIVA[Tall/Rep],BOUJDUR,BDCORRECTIVA[Nº CAMIÓN],$C42,BDCORRECTIVA[[Fecha entrada]:[Fecha entrada]],"&gt;=" &amp;$M$2,BDCORRECTIVA[[Fecha Fin]:[Fecha Fin]],"&lt;="&amp;$M$3)&amp;" "&amp;BOUJDUR&amp;", ")&amp;IF(COUNTIFS(BDCORRECTIVA[Tall/Rep],ATC,BDCORRECTIVA[Nº CAMIÓN],$C42,BDCORRECTIVA[[Fecha entrada]:[Fecha entrada]],"&gt;=" &amp;$M$2,BDCORRECTIVA[[Fecha Fin]:[Fecha Fin]],"&lt;="&amp;$M$3)=0,"",COUNTIFS(BDCORRECTIVA[Tall/Rep],ATC,BDCORRECTIVA[Nº CAMIÓN],$C42,BDCORRECTIVA[[Fecha entrada]:[Fecha entrada]],"&gt;=" &amp;$M$2,BDCORRECTIVA[[Fecha Fin]:[Fecha Fin]],"&lt;="&amp;$M$3)&amp;" "&amp;ATC&amp;", ")&amp;IF(COUNTIFS(BDCORRECTIVA[Tall/Rep],SMARA,BDCORRECTIVA[Nº CAMIÓN],$C42,BDCORRECTIVA[[Fecha entrada]:[Fecha entrada]],"&gt;=" &amp;$M$2,BDCORRECTIVA[[Fecha Fin]:[Fecha Fin]],"&lt;="&amp;$M$3)=0,"",COUNTIFS(BDCORRECTIVA[Tall/Rep],SMARA,BDCORRECTIVA[Nº CAMIÓN],$C42,BDCORRECTIVA[[Fecha entrada]:[Fecha entrada]],"&gt;=" &amp;$M$2,BDCORRECTIVA[[Fecha Fin]:[Fecha Fin]],"&lt;="&amp;$M$3)&amp;" "&amp;SMARA&amp;", ")&amp;IF(COUNTIFS(BDCORRECTIVA[Tall/Rep],DAJLA,BDCORRECTIVA[Nº CAMIÓN],$C42,BDCORRECTIVA[[Fecha entrada]:[Fecha entrada]],"&gt;=" &amp;$M$2,BDCORRECTIVA[[Fecha Fin]:[Fecha Fin]],"&lt;="&amp;$M$3)=0,"",COUNTIFS(BDCORRECTIVA[Tall/Rep],DAJLA,BDCORRECTIVA[Nº CAMIÓN],$C42,BDCORRECTIVA[[Fecha entrada]:[Fecha entrada]],"&gt;=" &amp;$M$2,BDCORRECTIVA[[Fecha Fin]:[Fecha Fin]],"&lt;="&amp;$M$3)&amp;" "&amp;DAJLA&amp;", ")&amp;IF(COUNTIFS(BDCORRECTIVA[Tall/Rep],TRANSPORT,BDCORRECTIVA[Nº CAMIÓN],$C42,BDCORRECTIVA[[Fecha entrada]:[Fecha entrada]],"&gt;=" &amp;$M$2,BDCORRECTIVA[[Fecha Fin]:[Fecha Fin]],"&lt;="&amp;$M$3)=0,"",COUNTIFS(BDCORRECTIVA[Tall/Rep],TRANSPORT,BDCORRECTIVA[Nº CAMIÓN],$C42,BDCORRECTIVA[[Fecha entrada]:[Fecha entrada]],"&gt;=" &amp;$M$2,BDCORRECTIVA[[Fecha Fin]:[Fecha Fin]],"&lt;="&amp;$M$3)&amp;" "&amp;TRANSPORT&amp;", ")</f>
        <v/>
      </c>
      <c r="L42" s="516" t="str">
        <f t="shared" si="0"/>
        <v/>
      </c>
      <c r="M42" s="475" t="str">
        <f>+IF(SUMIFS(BDCORRECTIVAINF[Coste TOTAL],BDCORRECTIVAINF[[Nº CAMIÓN]:[Nº CAMIÓN]],$C42,BDCORRECTIVAINF[[Fecha entrada]:[Fecha entrada]],"&gt;=" &amp;$M$2,BDCORRECTIVAINF[[Fecha Fin]:[Fecha Fin]],"&lt;="&amp;$M$3)=0,"",SUMIFS(BDCORRECTIVAINF[Coste TOTAL],BDCORRECTIVAINF[[Nº CAMIÓN]:[Nº CAMIÓN]],$C42,BDCORRECTIVAINF[[Fecha entrada]:[Fecha entrada]],"&gt;=" &amp;$M$2,BDCORRECTIVAINF[[Fecha Fin]:[Fecha Fin]],"&lt;="&amp;$M$3))</f>
        <v/>
      </c>
      <c r="N42" s="210"/>
      <c r="AF42" s="467" t="str">
        <f>+IF(SUMIFS(BDCORRECTIVAINF[Amortiguador],BDCORRECTIVAINF[[Nº CAMIÓN]:[Nº CAMIÓN]],$C42,BDCORRECTIVAINF[[Fecha entrada]:[Fecha entrada]],"&gt;=" &amp;$M$2,BDCORRECTIVAINF[[Fecha Fin]:[Fecha Fin]],"&lt;="&amp;$M$3)=0,"",SUMIFS(BDCORRECTIVAINF[Amortiguador],BDCORRECTIVAINF[[Nº CAMIÓN]:[Nº CAMIÓN]],$C42,BDCORRECTIVAINF[[Fecha entrada]:[Fecha entrada]],"&gt;=" &amp;$M$2,BDCORRECTIVAINF[[Fecha Fin]:[Fecha Fin]],"&lt;="&amp;$M$3)&amp;" uds "&amp;BDCORRECTIVAINF[[#Headers],[Amortiguador]]&amp;", ")</f>
        <v/>
      </c>
      <c r="AG42" s="467" t="str">
        <f>+IF(SUMIFS(BDCORRECTIVAINF[Cables palanca],BDCORRECTIVAINF[[Nº CAMIÓN]:[Nº CAMIÓN]],$C42,BDCORRECTIVAINF[[Fecha entrada]:[Fecha entrada]],"&gt;=" &amp;$M$2,BDCORRECTIVAINF[[Fecha Fin]:[Fecha Fin]],"&lt;="&amp;$M$3)=0,"",SUMIFS(BDCORRECTIVAINF[Cables palanca],BDCORRECTIVAINF[[Nº CAMIÓN]:[Nº CAMIÓN]],$C42,BDCORRECTIVAINF[[Fecha entrada]:[Fecha entrada]],"&gt;=" &amp;$M$2,BDCORRECTIVAINF[[Fecha Fin]:[Fecha Fin]],"&lt;="&amp;$M$3)&amp;" uds "&amp;BDCORRECTIVAINF[[#Headers],[Cables palanca]]&amp;", ")</f>
        <v/>
      </c>
      <c r="AH42" s="467" t="str">
        <f>+IF(SUMIFS(BDCORRECTIVAINF[Casquillos],BDCORRECTIVAINF[[Nº CAMIÓN]:[Nº CAMIÓN]],$C42,BDCORRECTIVAINF[[Fecha entrada]:[Fecha entrada]],"&gt;=" &amp;$M$2,BDCORRECTIVAINF[[Fecha Fin]:[Fecha Fin]],"&lt;="&amp;$M$3)=0,"",SUMIFS(BDCORRECTIVAINF[Casquillos],BDCORRECTIVAINF[[Nº CAMIÓN]:[Nº CAMIÓN]],$C42,BDCORRECTIVAINF[[Fecha entrada]:[Fecha entrada]],"&gt;=" &amp;$M$2,BDCORRECTIVAINF[[Fecha Fin]:[Fecha Fin]],"&lt;="&amp;$M$3)&amp;" uds "&amp;BDCORRECTIVAINF[[#Headers],[Casquillos]]&amp;", ")</f>
        <v/>
      </c>
      <c r="AI42" s="467" t="str">
        <f>+IF(SUMIFS(BDCORRECTIVAINF[Esparragos],BDCORRECTIVAINF[[Nº CAMIÓN]:[Nº CAMIÓN]],$C42,BDCORRECTIVAINF[[Fecha entrada]:[Fecha entrada]],"&gt;=" &amp;$M$2,BDCORRECTIVAINF[[Fecha Fin]:[Fecha Fin]],"&lt;="&amp;$M$3)=0,"",SUMIFS(BDCORRECTIVAINF[Esparragos],BDCORRECTIVAINF[[Nº CAMIÓN]:[Nº CAMIÓN]],$C42,BDCORRECTIVAINF[[Fecha entrada]:[Fecha entrada]],"&gt;=" &amp;$M$2,BDCORRECTIVAINF[[Fecha Fin]:[Fecha Fin]],"&lt;="&amp;$M$3)&amp;" uds "&amp;BDCORRECTIVAINF[[#Headers],[Esparragos]]&amp;", ")</f>
        <v/>
      </c>
      <c r="AJ42" s="467" t="str">
        <f>+IF(SUMIFS(BDCORRECTIVAINF[Neceser palanca],BDCORRECTIVAINF[[Nº CAMIÓN]:[Nº CAMIÓN]],$C42,BDCORRECTIVAINF[[Fecha entrada]:[Fecha entrada]],"&gt;=" &amp;$M$2,BDCORRECTIVAINF[[Fecha Fin]:[Fecha Fin]],"&lt;="&amp;$M$3)=0,"",SUMIFS(BDCORRECTIVAINF[Neceser palanca],BDCORRECTIVAINF[[Nº CAMIÓN]:[Nº CAMIÓN]],$C42,BDCORRECTIVAINF[[Fecha entrada]:[Fecha entrada]],"&gt;=" &amp;$M$2,BDCORRECTIVAINF[[Fecha Fin]:[Fecha Fin]],"&lt;="&amp;$M$3)&amp;" uds "&amp;BDCORRECTIVAINF[[#Headers],[Neceser palanca]]&amp;", ")</f>
        <v/>
      </c>
      <c r="AK42" s="467" t="str">
        <f>+IF(SUMIFS(BDCORRECTIVAINF[Palanca],BDCORRECTIVAINF[[Nº CAMIÓN]:[Nº CAMIÓN]],$C42,BDCORRECTIVAINF[[Fecha entrada]:[Fecha entrada]],"&gt;=" &amp;$M$2,BDCORRECTIVAINF[[Fecha Fin]:[Fecha Fin]],"&lt;="&amp;$M$3)=0,"",SUMIFS(BDCORRECTIVAINF[Palanca],BDCORRECTIVAINF[[Nº CAMIÓN]:[Nº CAMIÓN]],$C42,BDCORRECTIVAINF[[Fecha entrada]:[Fecha entrada]],"&gt;=" &amp;$M$2,BDCORRECTIVAINF[[Fecha Fin]:[Fecha Fin]],"&lt;="&amp;$M$3)&amp;" uds "&amp;BDCORRECTIVAINF[[#Headers],[Palanca]]&amp;", ")</f>
        <v/>
      </c>
      <c r="AL42" s="467" t="str">
        <f>+IF(SUMIFS(BDCORRECTIVAINF[Travesaño],BDCORRECTIVAINF[[Nº CAMIÓN]:[Nº CAMIÓN]],$C42,BDCORRECTIVAINF[[Fecha entrada]:[Fecha entrada]],"&gt;=" &amp;$M$2,BDCORRECTIVAINF[[Fecha Fin]:[Fecha Fin]],"&lt;="&amp;$M$3)=0,"",SUMIFS(BDCORRECTIVAINF[Travesaño],BDCORRECTIVAINF[[Nº CAMIÓN]:[Nº CAMIÓN]],$C42,BDCORRECTIVAINF[[Fecha entrada]:[Fecha entrada]],"&gt;=" &amp;$M$2,BDCORRECTIVAINF[[Fecha Fin]:[Fecha Fin]],"&lt;="&amp;$M$3)&amp;" uds "&amp;BDCORRECTIVAINF[[#Headers],[Travesaño]]&amp;", ")</f>
        <v/>
      </c>
      <c r="AM42" s="467" t="str">
        <f>+IF(SUMIFS(BDCORRECTIVAINF[BALLESTA ENTERA D],BDCORRECTIVAINF[[Nº CAMIÓN]:[Nº CAMIÓN]],$C42,BDCORRECTIVAINF[[Fecha entrada]:[Fecha entrada]],"&gt;=" &amp;$M$2,BDCORRECTIVAINF[[Fecha Fin]:[Fecha Fin]],"&lt;="&amp;$M$3)=0,"",SUMIFS(BDCORRECTIVAINF[BALLESTA ENTERA D],BDCORRECTIVAINF[[Nº CAMIÓN]:[Nº CAMIÓN]],$C42,BDCORRECTIVAINF[[Fecha entrada]:[Fecha entrada]],"&gt;=" &amp;$M$2,BDCORRECTIVAINF[[Fecha Fin]:[Fecha Fin]],"&lt;="&amp;$M$3)&amp;" uds "&amp;BDCORRECTIVAINF[[#Headers],[BALLESTA ENTERA D]]&amp;", ")</f>
        <v/>
      </c>
      <c r="AN42" s="467" t="str">
        <f>+IF(SUMIFS(BDCORRECTIVAINF[HOJA MAESTRA D],BDCORRECTIVAINF[[Nº CAMIÓN]:[Nº CAMIÓN]],$C42,BDCORRECTIVAINF[[Fecha entrada]:[Fecha entrada]],"&gt;=" &amp;$M$2,BDCORRECTIVAINF[[Fecha Fin]:[Fecha Fin]],"&lt;="&amp;$M$3)=0,"",SUMIFS(BDCORRECTIVAINF[HOJA MAESTRA D],BDCORRECTIVAINF[[Nº CAMIÓN]:[Nº CAMIÓN]],$C42,BDCORRECTIVAINF[[Fecha entrada]:[Fecha entrada]],"&gt;=" &amp;$M$2,BDCORRECTIVAINF[[Fecha Fin]:[Fecha Fin]],"&lt;="&amp;$M$3)&amp;" uds "&amp;BDCORRECTIVAINF[[#Headers],[HOJA MAESTRA D]]&amp;", ")</f>
        <v/>
      </c>
      <c r="AO42" s="467" t="str">
        <f>+IF(SUMIFS(BDCORRECTIVAINF[1ª HOJA D],BDCORRECTIVAINF[[Nº CAMIÓN]:[Nº CAMIÓN]],$C42,BDCORRECTIVAINF[[Fecha entrada]:[Fecha entrada]],"&gt;=" &amp;$M$2,BDCORRECTIVAINF[[Fecha Fin]:[Fecha Fin]],"&lt;="&amp;$M$3)=0,"",SUMIFS(BDCORRECTIVAINF[1ª HOJA D],BDCORRECTIVAINF[[Nº CAMIÓN]:[Nº CAMIÓN]],$C42,BDCORRECTIVAINF[[Fecha entrada]:[Fecha entrada]],"&gt;=" &amp;$M$2,BDCORRECTIVAINF[[Fecha Fin]:[Fecha Fin]],"&lt;="&amp;$M$3)&amp;" uds "&amp;BDCORRECTIVAINF[[#Headers],[1ª HOJA D]]&amp;", ")</f>
        <v/>
      </c>
      <c r="AP42" s="467" t="str">
        <f>+IF(SUMIFS(BDCORRECTIVAINF[2ª HOJAS D],BDCORRECTIVAINF[[Nº CAMIÓN]:[Nº CAMIÓN]],$C42,BDCORRECTIVAINF[[Fecha entrada]:[Fecha entrada]],"&gt;=" &amp;$M$2,BDCORRECTIVAINF[[Fecha Fin]:[Fecha Fin]],"&lt;="&amp;$M$3)=0,"",SUMIFS(BDCORRECTIVAINF[2ª HOJAS D],BDCORRECTIVAINF[[Nº CAMIÓN]:[Nº CAMIÓN]],$C42,BDCORRECTIVAINF[[Fecha entrada]:[Fecha entrada]],"&gt;=" &amp;$M$2,BDCORRECTIVAINF[[Fecha Fin]:[Fecha Fin]],"&lt;="&amp;$M$3)&amp;" uds "&amp;BDCORRECTIVAINF[[#Headers],[2ª HOJAS D]]&amp;", ")</f>
        <v/>
      </c>
      <c r="AQ42" s="467" t="str">
        <f>+IF(SUMIFS(BDCORRECTIVAINF[3ª HOJAS D],BDCORRECTIVAINF[[Nº CAMIÓN]:[Nº CAMIÓN]],$C42,BDCORRECTIVAINF[[Fecha entrada]:[Fecha entrada]],"&gt;=" &amp;$M$2,BDCORRECTIVAINF[[Fecha Fin]:[Fecha Fin]],"&lt;="&amp;$M$3)=0,"",SUMIFS(BDCORRECTIVAINF[3ª HOJAS D],BDCORRECTIVAINF[[Nº CAMIÓN]:[Nº CAMIÓN]],$C42,BDCORRECTIVAINF[[Fecha entrada]:[Fecha entrada]],"&gt;=" &amp;$M$2,BDCORRECTIVAINF[[Fecha Fin]:[Fecha Fin]],"&lt;="&amp;$M$3)&amp;" uds "&amp;BDCORRECTIVAINF[[#Headers],[3ª HOJAS D]]&amp;", ")</f>
        <v/>
      </c>
      <c r="AR42" s="467" t="str">
        <f>+IF(SUMIFS(BDCORRECTIVAINF[4ª HOJAS D],BDCORRECTIVAINF[[Nº CAMIÓN]:[Nº CAMIÓN]],$C42,BDCORRECTIVAINF[[Fecha entrada]:[Fecha entrada]],"&gt;=" &amp;$M$2,BDCORRECTIVAINF[[Fecha Fin]:[Fecha Fin]],"&lt;="&amp;$M$3)=0,"",SUMIFS(BDCORRECTIVAINF[4ª HOJAS D],BDCORRECTIVAINF[[Nº CAMIÓN]:[Nº CAMIÓN]],$C42,BDCORRECTIVAINF[[Fecha entrada]:[Fecha entrada]],"&gt;=" &amp;$M$2,BDCORRECTIVAINF[[Fecha Fin]:[Fecha Fin]],"&lt;="&amp;$M$3)&amp;" uds "&amp;BDCORRECTIVAINF[[#Headers],[4ª HOJAS D]]&amp;", ")</f>
        <v/>
      </c>
      <c r="AS42" s="467" t="str">
        <f>+IF(SUMIFS(BDCORRECTIVAINF[5ª HOJAS D],BDCORRECTIVAINF[[Nº CAMIÓN]:[Nº CAMIÓN]],$C42,BDCORRECTIVAINF[[Fecha entrada]:[Fecha entrada]],"&gt;=" &amp;$M$2,BDCORRECTIVAINF[[Fecha Fin]:[Fecha Fin]],"&lt;="&amp;$M$3)=0,"",SUMIFS(BDCORRECTIVAINF[5ª HOJAS D],BDCORRECTIVAINF[[Nº CAMIÓN]:[Nº CAMIÓN]],$C42,BDCORRECTIVAINF[[Fecha entrada]:[Fecha entrada]],"&gt;=" &amp;$M$2,BDCORRECTIVAINF[[Fecha Fin]:[Fecha Fin]],"&lt;="&amp;$M$3)&amp;" uds "&amp;BDCORRECTIVAINF[[#Headers],[5ª HOJAS D]]&amp;", ")</f>
        <v/>
      </c>
      <c r="AT42" s="467" t="str">
        <f>+IF(SUMIFS(BDCORRECTIVAINF[BRIDA D],BDCORRECTIVAINF[[Nº CAMIÓN]:[Nº CAMIÓN]],$C42,BDCORRECTIVAINF[[Fecha entrada]:[Fecha entrada]],"&gt;=" &amp;$M$2,BDCORRECTIVAINF[[Fecha Fin]:[Fecha Fin]],"&lt;="&amp;$M$3)=0,"",SUMIFS(BDCORRECTIVAINF[BRIDA D],BDCORRECTIVAINF[[Nº CAMIÓN]:[Nº CAMIÓN]],$C42,BDCORRECTIVAINF[[Fecha entrada]:[Fecha entrada]],"&gt;=" &amp;$M$2,BDCORRECTIVAINF[[Fecha Fin]:[Fecha Fin]],"&lt;="&amp;$M$3)&amp;" uds "&amp;BDCORRECTIVAINF[[#Headers],[BRIDA D]]&amp;", ")</f>
        <v/>
      </c>
      <c r="AU42" s="467" t="str">
        <f>+IF(SUMIFS(BDCORRECTIVAINF[BULÓN D],BDCORRECTIVAINF[[Nº CAMIÓN]:[Nº CAMIÓN]],$C42,BDCORRECTIVAINF[[Fecha entrada]:[Fecha entrada]],"&gt;=" &amp;$M$2,BDCORRECTIVAINF[[Fecha Fin]:[Fecha Fin]],"&lt;="&amp;$M$3)=0,"",SUMIFS(BDCORRECTIVAINF[BULÓN D],BDCORRECTIVAINF[[Nº CAMIÓN]:[Nº CAMIÓN]],$C42,BDCORRECTIVAINF[[Fecha entrada]:[Fecha entrada]],"&gt;=" &amp;$M$2,BDCORRECTIVAINF[[Fecha Fin]:[Fecha Fin]],"&lt;="&amp;$M$3)&amp;" uds "&amp;BDCORRECTIVAINF[[#Headers],[BULÓN D]]&amp;", ")</f>
        <v/>
      </c>
      <c r="AV42" s="467" t="str">
        <f>+IF(SUMIFS(BDCORRECTIVAINF[GEMELA D],BDCORRECTIVAINF[[Nº CAMIÓN]:[Nº CAMIÓN]],$C42,BDCORRECTIVAINF[[Fecha entrada]:[Fecha entrada]],"&gt;=" &amp;$M$2,BDCORRECTIVAINF[[Fecha Fin]:[Fecha Fin]],"&lt;="&amp;$M$3)=0,"",SUMIFS(BDCORRECTIVAINF[GEMELA D],BDCORRECTIVAINF[[Nº CAMIÓN]:[Nº CAMIÓN]],$C42,BDCORRECTIVAINF[[Fecha entrada]:[Fecha entrada]],"&gt;=" &amp;$M$2,BDCORRECTIVAINF[[Fecha Fin]:[Fecha Fin]],"&lt;="&amp;$M$3)&amp;" uds "&amp;BDCORRECTIVAINF[[#Headers],[GEMELA D]]&amp;", ")</f>
        <v/>
      </c>
      <c r="AW42" s="467" t="str">
        <f>+IF(SUMIFS(BDCORRECTIVAINF[BALLESTA ENTERA T],BDCORRECTIVAINF[[Nº CAMIÓN]:[Nº CAMIÓN]],$C42,BDCORRECTIVAINF[[Fecha entrada]:[Fecha entrada]],"&gt;=" &amp;$M$2,BDCORRECTIVAINF[[Fecha Fin]:[Fecha Fin]],"&lt;="&amp;$M$3)=0,"",SUMIFS(BDCORRECTIVAINF[BALLESTA ENTERA T],BDCORRECTIVAINF[[Nº CAMIÓN]:[Nº CAMIÓN]],$C42,BDCORRECTIVAINF[[Fecha entrada]:[Fecha entrada]],"&gt;=" &amp;$M$2,BDCORRECTIVAINF[[Fecha Fin]:[Fecha Fin]],"&lt;="&amp;$M$3)&amp;" uds "&amp;BDCORRECTIVAINF[[#Headers],[BALLESTA ENTERA T]]&amp;", ")</f>
        <v/>
      </c>
      <c r="AX42" s="467" t="str">
        <f>+IF(SUMIFS(BDCORRECTIVAINF[HOJA MAESTRA T],BDCORRECTIVAINF[[Nº CAMIÓN]:[Nº CAMIÓN]],$C42,BDCORRECTIVAINF[[Fecha entrada]:[Fecha entrada]],"&gt;=" &amp;$M$2,BDCORRECTIVAINF[[Fecha Fin]:[Fecha Fin]],"&lt;="&amp;$M$3)=0,"",SUMIFS(BDCORRECTIVAINF[HOJA MAESTRA T],BDCORRECTIVAINF[[Nº CAMIÓN]:[Nº CAMIÓN]],$C42,BDCORRECTIVAINF[[Fecha entrada]:[Fecha entrada]],"&gt;=" &amp;$M$2,BDCORRECTIVAINF[[Fecha Fin]:[Fecha Fin]],"&lt;="&amp;$M$3)&amp;" uds "&amp;BDCORRECTIVAINF[[#Headers],[HOJA MAESTRA T]]&amp;", ")</f>
        <v/>
      </c>
      <c r="AY42" s="467" t="str">
        <f>+IF(SUMIFS(BDCORRECTIVAINF[1ª HOJA T],BDCORRECTIVAINF[[Nº CAMIÓN]:[Nº CAMIÓN]],$C42,BDCORRECTIVAINF[[Fecha entrada]:[Fecha entrada]],"&gt;=" &amp;$M$2,BDCORRECTIVAINF[[Fecha Fin]:[Fecha Fin]],"&lt;="&amp;$M$3)=0,"",SUMIFS(BDCORRECTIVAINF[1ª HOJA T],BDCORRECTIVAINF[[Nº CAMIÓN]:[Nº CAMIÓN]],$C42,BDCORRECTIVAINF[[Fecha entrada]:[Fecha entrada]],"&gt;=" &amp;$M$2,BDCORRECTIVAINF[[Fecha Fin]:[Fecha Fin]],"&lt;="&amp;$M$3)&amp;" uds "&amp;BDCORRECTIVAINF[[#Headers],[1ª HOJA T]]&amp;", ")</f>
        <v/>
      </c>
      <c r="AZ42" s="467" t="str">
        <f>+IF(SUMIFS(BDCORRECTIVAINF[2ª HOJAS T],BDCORRECTIVAINF[[Nº CAMIÓN]:[Nº CAMIÓN]],$C42,BDCORRECTIVAINF[[Fecha entrada]:[Fecha entrada]],"&gt;=" &amp;$M$2,BDCORRECTIVAINF[[Fecha Fin]:[Fecha Fin]],"&lt;="&amp;$M$3)=0,"",SUMIFS(BDCORRECTIVAINF[2ª HOJAS T],BDCORRECTIVAINF[[Nº CAMIÓN]:[Nº CAMIÓN]],$C42,BDCORRECTIVAINF[[Fecha entrada]:[Fecha entrada]],"&gt;=" &amp;$M$2,BDCORRECTIVAINF[[Fecha Fin]:[Fecha Fin]],"&lt;="&amp;$M$3)&amp;" uds "&amp;BDCORRECTIVAINF[[#Headers],[2ª HOJAS T]]&amp;", ")</f>
        <v/>
      </c>
      <c r="BA42" s="467" t="str">
        <f>+IF(SUMIFS(BDCORRECTIVAINF[3ª HOJAS T],BDCORRECTIVAINF[[Nº CAMIÓN]:[Nº CAMIÓN]],$C42,BDCORRECTIVAINF[[Fecha entrada]:[Fecha entrada]],"&gt;=" &amp;$M$2,BDCORRECTIVAINF[[Fecha Fin]:[Fecha Fin]],"&lt;="&amp;$M$3)=0,"",SUMIFS(BDCORRECTIVAINF[3ª HOJAS T],BDCORRECTIVAINF[[Nº CAMIÓN]:[Nº CAMIÓN]],$C42,BDCORRECTIVAINF[[Fecha entrada]:[Fecha entrada]],"&gt;=" &amp;$M$2,BDCORRECTIVAINF[[Fecha Fin]:[Fecha Fin]],"&lt;="&amp;$M$3)&amp;" uds "&amp;BDCORRECTIVAINF[[#Headers],[3ª HOJAS T]]&amp;", ")</f>
        <v/>
      </c>
      <c r="BB42" s="467" t="str">
        <f>+IF(SUMIFS(BDCORRECTIVAINF[4ª HOJAS T],BDCORRECTIVAINF[[Nº CAMIÓN]:[Nº CAMIÓN]],$C42,BDCORRECTIVAINF[[Fecha entrada]:[Fecha entrada]],"&gt;=" &amp;$M$2,BDCORRECTIVAINF[[Fecha Fin]:[Fecha Fin]],"&lt;="&amp;$M$3)=0,"",SUMIFS(BDCORRECTIVAINF[4ª HOJAS T],BDCORRECTIVAINF[[Nº CAMIÓN]:[Nº CAMIÓN]],$C42,BDCORRECTIVAINF[[Fecha entrada]:[Fecha entrada]],"&gt;=" &amp;$M$2,BDCORRECTIVAINF[[Fecha Fin]:[Fecha Fin]],"&lt;="&amp;$M$3)&amp;" uds "&amp;BDCORRECTIVAINF[[#Headers],[4ª HOJAS T]]&amp;", ")</f>
        <v/>
      </c>
      <c r="BC42" s="467" t="str">
        <f>+IF(SUMIFS(BDCORRECTIVAINF[5ª HOJAS T],BDCORRECTIVAINF[[Nº CAMIÓN]:[Nº CAMIÓN]],$C42,BDCORRECTIVAINF[[Fecha entrada]:[Fecha entrada]],"&gt;=" &amp;$M$2,BDCORRECTIVAINF[[Fecha Fin]:[Fecha Fin]],"&lt;="&amp;$M$3)=0,"",SUMIFS(BDCORRECTIVAINF[5ª HOJAS T],BDCORRECTIVAINF[[Nº CAMIÓN]:[Nº CAMIÓN]],$C42,BDCORRECTIVAINF[[Fecha entrada]:[Fecha entrada]],"&gt;=" &amp;$M$2,BDCORRECTIVAINF[[Fecha Fin]:[Fecha Fin]],"&lt;="&amp;$M$3)&amp;" uds "&amp;BDCORRECTIVAINF[[#Headers],[5ª HOJAS T]]&amp;", ")</f>
        <v/>
      </c>
      <c r="BD42" s="467" t="str">
        <f>+IF(SUMIFS(BDCORRECTIVAINF[BRIDA T],BDCORRECTIVAINF[[Nº CAMIÓN]:[Nº CAMIÓN]],$C42,BDCORRECTIVAINF[[Fecha entrada]:[Fecha entrada]],"&gt;=" &amp;$M$2,BDCORRECTIVAINF[[Fecha Fin]:[Fecha Fin]],"&lt;="&amp;$M$3)=0,"",SUMIFS(BDCORRECTIVAINF[BRIDA T],BDCORRECTIVAINF[[Nº CAMIÓN]:[Nº CAMIÓN]],$C42,BDCORRECTIVAINF[[Fecha entrada]:[Fecha entrada]],"&gt;=" &amp;$M$2,BDCORRECTIVAINF[[Fecha Fin]:[Fecha Fin]],"&lt;="&amp;$M$3)&amp;" uds "&amp;BDCORRECTIVAINF[[#Headers],[BRIDA T]]&amp;", ")</f>
        <v/>
      </c>
      <c r="BE42" s="467" t="str">
        <f>+IF(SUMIFS(BDCORRECTIVAINF[BULÓN T],BDCORRECTIVAINF[[Nº CAMIÓN]:[Nº CAMIÓN]],$C42,BDCORRECTIVAINF[[Fecha entrada]:[Fecha entrada]],"&gt;=" &amp;$M$2,BDCORRECTIVAINF[[Fecha Fin]:[Fecha Fin]],"&lt;="&amp;$M$3)=0,"",SUMIFS(BDCORRECTIVAINF[BULÓN T],BDCORRECTIVAINF[[Nº CAMIÓN]:[Nº CAMIÓN]],$C42,BDCORRECTIVAINF[[Fecha entrada]:[Fecha entrada]],"&gt;=" &amp;$M$2,BDCORRECTIVAINF[[Fecha Fin]:[Fecha Fin]],"&lt;="&amp;$M$3)&amp;" uds "&amp;BDCORRECTIVAINF[[#Headers],[BULÓN T]]&amp;", ")</f>
        <v/>
      </c>
      <c r="BF42" s="467" t="str">
        <f>+IF(SUMIFS(BDCORRECTIVAINF[GEMELA T],BDCORRECTIVAINF[[Nº CAMIÓN]:[Nº CAMIÓN]],$C42,BDCORRECTIVAINF[[Fecha entrada]:[Fecha entrada]],"&gt;=" &amp;$M$2,BDCORRECTIVAINF[[Fecha Fin]:[Fecha Fin]],"&lt;="&amp;$M$3)=0,"",SUMIFS(BDCORRECTIVAINF[GEMELA T],BDCORRECTIVAINF[[Nº CAMIÓN]:[Nº CAMIÓN]],$C42,BDCORRECTIVAINF[[Fecha entrada]:[Fecha entrada]],"&gt;=" &amp;$M$2,BDCORRECTIVAINF[[Fecha Fin]:[Fecha Fin]],"&lt;="&amp;$M$3)&amp;" uds "&amp;BDCORRECTIVAINF[[#Headers],[GEMELA T]]&amp;", ")</f>
        <v/>
      </c>
      <c r="BG42" s="467" t="str">
        <f>+IF(SUMIFS(BDCORRECTIVAINF[CÁMARA 12R20],BDCORRECTIVAINF[[Nº CAMIÓN]:[Nº CAMIÓN]],$C42,BDCORRECTIVAINF[[Fecha entrada]:[Fecha entrada]],"&gt;=" &amp;$M$2,BDCORRECTIVAINF[[Fecha Fin]:[Fecha Fin]],"&lt;="&amp;$M$3)=0,"",SUMIFS(BDCORRECTIVAINF[CÁMARA 12R20],BDCORRECTIVAINF[[Nº CAMIÓN]:[Nº CAMIÓN]],$C42,BDCORRECTIVAINF[[Fecha entrada]:[Fecha entrada]],"&gt;=" &amp;$M$2,BDCORRECTIVAINF[[Fecha Fin]:[Fecha Fin]],"&lt;="&amp;$M$3)&amp;" uds "&amp;BDCORRECTIVAINF[[#Headers],[CÁMARA 12R20]]&amp;", ")</f>
        <v/>
      </c>
      <c r="BH42" s="467" t="str">
        <f>+IF(SUMIFS(BDCORRECTIVAINF[CÁMARA 12R24],BDCORRECTIVAINF[[Nº CAMIÓN]:[Nº CAMIÓN]],$C42,BDCORRECTIVAINF[[Fecha entrada]:[Fecha entrada]],"&gt;=" &amp;$M$2,BDCORRECTIVAINF[[Fecha Fin]:[Fecha Fin]],"&lt;="&amp;$M$3)=0,"",SUMIFS(BDCORRECTIVAINF[CÁMARA 12R24],BDCORRECTIVAINF[[Nº CAMIÓN]:[Nº CAMIÓN]],$C42,BDCORRECTIVAINF[[Fecha entrada]:[Fecha entrada]],"&gt;=" &amp;$M$2,BDCORRECTIVAINF[[Fecha Fin]:[Fecha Fin]],"&lt;="&amp;$M$3)&amp;" uds "&amp;BDCORRECTIVAINF[[#Headers],[CÁMARA 12R24]]&amp;", ")</f>
        <v/>
      </c>
      <c r="BI42" s="467" t="str">
        <f>+IF(SUMIFS(BDCORRECTIVAINF[NEUMÁTICO 12R20],BDCORRECTIVAINF[[Nº CAMIÓN]:[Nº CAMIÓN]],$C42,BDCORRECTIVAINF[[Fecha entrada]:[Fecha entrada]],"&gt;=" &amp;$M$2,BDCORRECTIVAINF[[Fecha Fin]:[Fecha Fin]],"&lt;="&amp;$M$3)=0,"",SUMIFS(BDCORRECTIVAINF[NEUMÁTICO 12R20],BDCORRECTIVAINF[[Nº CAMIÓN]:[Nº CAMIÓN]],$C42,BDCORRECTIVAINF[[Fecha entrada]:[Fecha entrada]],"&gt;=" &amp;$M$2,BDCORRECTIVAINF[[Fecha Fin]:[Fecha Fin]],"&lt;="&amp;$M$3)&amp;" uds "&amp;BDCORRECTIVAINF[[#Headers],[NEUMÁTICO 12R20]]&amp;", ")</f>
        <v/>
      </c>
      <c r="BJ42" s="467" t="str">
        <f>+IF(SUMIFS(BDCORRECTIVAINF[NEUMÁTICO 13/80 R22,5],BDCORRECTIVAINF[[Nº CAMIÓN]:[Nº CAMIÓN]],$C42,BDCORRECTIVAINF[[Fecha entrada]:[Fecha entrada]],"&gt;=" &amp;$M$2,BDCORRECTIVAINF[[Fecha Fin]:[Fecha Fin]],"&lt;="&amp;$M$3)=0,"",SUMIFS(BDCORRECTIVAINF[NEUMÁTICO 13/80 R22,5],BDCORRECTIVAINF[[Nº CAMIÓN]:[Nº CAMIÓN]],$C42,BDCORRECTIVAINF[[Fecha entrada]:[Fecha entrada]],"&gt;=" &amp;$M$2,BDCORRECTIVAINF[[Fecha Fin]:[Fecha Fin]],"&lt;="&amp;$M$3)&amp;" uds "&amp;BDCORRECTIVAINF[[#Headers],[NEUMÁTICO 13/80 R22,5]]&amp;", ")</f>
        <v/>
      </c>
      <c r="BK42" s="467" t="str">
        <f>+IF(SUMIFS(BDCORRECTIVAINF[[NEUMÁTICO 12R24 ]],BDCORRECTIVAINF[[Nº CAMIÓN]:[Nº CAMIÓN]],$C42,BDCORRECTIVAINF[[Fecha entrada]:[Fecha entrada]],"&gt;=" &amp;$M$2,BDCORRECTIVAINF[[Fecha Fin]:[Fecha Fin]],"&lt;="&amp;$M$3)=0,"",SUMIFS(BDCORRECTIVAINF[[NEUMÁTICO 12R24 ]],BDCORRECTIVAINF[[Nº CAMIÓN]:[Nº CAMIÓN]],$C42,BDCORRECTIVAINF[[Fecha entrada]:[Fecha entrada]],"&gt;=" &amp;$M$2,BDCORRECTIVAINF[[Fecha Fin]:[Fecha Fin]],"&lt;="&amp;$M$3)&amp;" uds "&amp;BDCORRECTIVAINF[[#Headers],[NEUMÁTICO 12R24 ]]&amp;", ")</f>
        <v/>
      </c>
      <c r="BL42" s="467" t="str">
        <f>+IF(SUMIFS(BDCORRECTIVAINF[NEUMÁTICO 295/80 R22,5],BDCORRECTIVAINF[[Nº CAMIÓN]:[Nº CAMIÓN]],$C42,BDCORRECTIVAINF[[Fecha entrada]:[Fecha entrada]],"&gt;=" &amp;$M$2,BDCORRECTIVAINF[[Fecha Fin]:[Fecha Fin]],"&lt;="&amp;$M$3)=0,"",SUMIFS(BDCORRECTIVAINF[NEUMÁTICO 295/80 R22,5],BDCORRECTIVAINF[[Nº CAMIÓN]:[Nº CAMIÓN]],$C42,BDCORRECTIVAINF[[Fecha entrada]:[Fecha entrada]],"&gt;=" &amp;$M$2,BDCORRECTIVAINF[[Fecha Fin]:[Fecha Fin]],"&lt;="&amp;$M$3)&amp;" uds "&amp;BDCORRECTIVAINF[[#Headers],[NEUMÁTICO 295/80 R22,5]]&amp;", ")</f>
        <v/>
      </c>
      <c r="BM42" s="467" t="str">
        <f>+IF(SUMIFS(BDCORRECTIVAINF[NEUMÁTICO 315/80R22.5],BDCORRECTIVAINF[[Nº CAMIÓN]:[Nº CAMIÓN]],$C42,BDCORRECTIVAINF[[Fecha entrada]:[Fecha entrada]],"&gt;=" &amp;$M$2,BDCORRECTIVAINF[[Fecha Fin]:[Fecha Fin]],"&lt;="&amp;$M$3)=0,"",SUMIFS(BDCORRECTIVAINF[NEUMÁTICO 315/80R22.5],BDCORRECTIVAINF[[Nº CAMIÓN]:[Nº CAMIÓN]],$C42,BDCORRECTIVAINF[[Fecha entrada]:[Fecha entrada]],"&gt;=" &amp;$M$2,BDCORRECTIVAINF[[Fecha Fin]:[Fecha Fin]],"&lt;="&amp;$M$3)&amp;" uds "&amp;BDCORRECTIVAINF[[#Headers],[NEUMÁTICO 315/80R22.5]]&amp;", ")</f>
        <v/>
      </c>
      <c r="BN42" s="467" t="str">
        <f>+IF(SUMIFS(BDCORRECTIVAINF[NEUMÁTICO 7.5R16 CON CAMARA  ],BDCORRECTIVAINF[[Nº CAMIÓN]:[Nº CAMIÓN]],$C42,BDCORRECTIVAINF[[Fecha entrada]:[Fecha entrada]],"&gt;=" &amp;$M$2,BDCORRECTIVAINF[[Fecha Fin]:[Fecha Fin]],"&lt;="&amp;$M$3)=0,"",SUMIFS(BDCORRECTIVAINF[NEUMÁTICO 7.5R16 CON CAMARA  ],BDCORRECTIVAINF[[Nº CAMIÓN]:[Nº CAMIÓN]],$C42,BDCORRECTIVAINF[[Fecha entrada]:[Fecha entrada]],"&gt;=" &amp;$M$2,BDCORRECTIVAINF[[Fecha Fin]:[Fecha Fin]],"&lt;="&amp;$M$3)&amp;" uds "&amp;BDCORRECTIVAINF[[#Headers],[NEUMÁTICO 7.5R16 CON CAMARA  ]]&amp;", ")</f>
        <v/>
      </c>
      <c r="BO42" s="467" t="str">
        <f>+IF(SUMIFS(BDCORRECTIVAINF[Parche],BDCORRECTIVAINF[[Nº CAMIÓN]:[Nº CAMIÓN]],$C42,BDCORRECTIVAINF[[Fecha entrada]:[Fecha entrada]],"&gt;=" &amp;$M$2,BDCORRECTIVAINF[[Fecha Fin]:[Fecha Fin]],"&lt;="&amp;$M$3)=0,"",SUMIFS(BDCORRECTIVAINF[Parche],BDCORRECTIVAINF[[Nº CAMIÓN]:[Nº CAMIÓN]],$C42,BDCORRECTIVAINF[[Fecha entrada]:[Fecha entrada]],"&gt;=" &amp;$M$2,BDCORRECTIVAINF[[Fecha Fin]:[Fecha Fin]],"&lt;="&amp;$M$3)&amp;" uds "&amp;BDCORRECTIVAINF[[#Headers],[Parche]]&amp;", ")</f>
        <v/>
      </c>
      <c r="BP42" s="467" t="str">
        <f>+IF(SUMIFS(BDCORRECTIVAINF[Pasta],BDCORRECTIVAINF[[Nº CAMIÓN]:[Nº CAMIÓN]],$C42,BDCORRECTIVAINF[[Fecha entrada]:[Fecha entrada]],"&gt;=" &amp;$M$2,BDCORRECTIVAINF[[Fecha Fin]:[Fecha Fin]],"&lt;="&amp;$M$3)=0,"",SUMIFS(BDCORRECTIVAINF[Pasta],BDCORRECTIVAINF[[Nº CAMIÓN]:[Nº CAMIÓN]],$C42,BDCORRECTIVAINF[[Fecha entrada]:[Fecha entrada]],"&gt;=" &amp;$M$2,BDCORRECTIVAINF[[Fecha Fin]:[Fecha Fin]],"&lt;="&amp;$M$3)&amp;" uds "&amp;BDCORRECTIVAINF[[#Headers],[Pasta]]&amp;", ")</f>
        <v/>
      </c>
      <c r="BQ42" s="467" t="str">
        <f>+IF(SUMIFS(BDCORRECTIVAINF[BATERIA 12V 100AH],BDCORRECTIVAINF[[Nº CAMIÓN]:[Nº CAMIÓN]],$C42,BDCORRECTIVAINF[[Fecha entrada]:[Fecha entrada]],"&gt;=" &amp;$M$2,BDCORRECTIVAINF[[Fecha Fin]:[Fecha Fin]],"&lt;="&amp;$M$3)=0,"",SUMIFS(BDCORRECTIVAINF[BATERIA 12V 100AH],BDCORRECTIVAINF[[Nº CAMIÓN]:[Nº CAMIÓN]],$C42,BDCORRECTIVAINF[[Fecha entrada]:[Fecha entrada]],"&gt;=" &amp;$M$2,BDCORRECTIVAINF[[Fecha Fin]:[Fecha Fin]],"&lt;="&amp;$M$3)&amp;" uds "&amp;BDCORRECTIVAINF[[#Headers],[BATERIA 12V 100AH]]&amp;", ")</f>
        <v/>
      </c>
      <c r="BR42" s="467" t="str">
        <f>+IF(SUMIFS(BDCORRECTIVAINF[BATERIA 12V 120AH],BDCORRECTIVAINF[[Nº CAMIÓN]:[Nº CAMIÓN]],$C42,BDCORRECTIVAINF[[Fecha entrada]:[Fecha entrada]],"&gt;=" &amp;$M$2,BDCORRECTIVAINF[[Fecha Fin]:[Fecha Fin]],"&lt;="&amp;$M$3)=0,"",SUMIFS(BDCORRECTIVAINF[BATERIA 12V 120AH],BDCORRECTIVAINF[[Nº CAMIÓN]:[Nº CAMIÓN]],$C42,BDCORRECTIVAINF[[Fecha entrada]:[Fecha entrada]],"&gt;=" &amp;$M$2,BDCORRECTIVAINF[[Fecha Fin]:[Fecha Fin]],"&lt;="&amp;$M$3)&amp;" uds "&amp;BDCORRECTIVAINF[[#Headers],[BATERIA 12V 120AH]]&amp;", ")</f>
        <v/>
      </c>
      <c r="BS42" s="467" t="str">
        <f>+IF(SUMIFS(BDCORRECTIVAINF[[BATERIA 12V 70AH ]],BDCORRECTIVAINF[[Nº CAMIÓN]:[Nº CAMIÓN]],$C42,BDCORRECTIVAINF[[Fecha entrada]:[Fecha entrada]],"&gt;=" &amp;$M$2,BDCORRECTIVAINF[[Fecha Fin]:[Fecha Fin]],"&lt;="&amp;$M$3)=0,"",SUMIFS(BDCORRECTIVAINF[[BATERIA 12V 70AH ]],BDCORRECTIVAINF[[Nº CAMIÓN]:[Nº CAMIÓN]],$C42,BDCORRECTIVAINF[[Fecha entrada]:[Fecha entrada]],"&gt;=" &amp;$M$2,BDCORRECTIVAINF[[Fecha Fin]:[Fecha Fin]],"&lt;="&amp;$M$3)&amp;" uds "&amp;BDCORRECTIVAINF[[#Headers],[BATERIA 12V 70AH ]]&amp;", ")</f>
        <v/>
      </c>
      <c r="BT42" s="467" t="str">
        <f>+IF(SUMIFS(BDCORRECTIVAINF[[BATERIA 12V 77AH ]],BDCORRECTIVAINF[[Nº CAMIÓN]:[Nº CAMIÓN]],$C42,BDCORRECTIVAINF[[Fecha entrada]:[Fecha entrada]],"&gt;=" &amp;$M$2,BDCORRECTIVAINF[[Fecha Fin]:[Fecha Fin]],"&lt;="&amp;$M$3)=0,"",SUMIFS(BDCORRECTIVAINF[[BATERIA 12V 77AH ]],BDCORRECTIVAINF[[Nº CAMIÓN]:[Nº CAMIÓN]],$C42,BDCORRECTIVAINF[[Fecha entrada]:[Fecha entrada]],"&gt;=" &amp;$M$2,BDCORRECTIVAINF[[Fecha Fin]:[Fecha Fin]],"&lt;="&amp;$M$3)&amp;" uds "&amp;BDCORRECTIVAINF[[#Headers],[BATERIA 12V 77AH ]]&amp;", ")</f>
        <v/>
      </c>
      <c r="BU42" s="467" t="str">
        <f>+IF(SUMIFS(BDCORRECTIVAINF[Manguera amarilla 60D],BDCORRECTIVAINF[[Nº CAMIÓN]:[Nº CAMIÓN]],$C42,BDCORRECTIVAINF[[Fecha entrada]:[Fecha entrada]],"&gt;=" &amp;$M$2,BDCORRECTIVAINF[[Fecha Fin]:[Fecha Fin]],"&lt;="&amp;$M$3)=0,"",SUMIFS(BDCORRECTIVAINF[Manguera amarilla 60D],BDCORRECTIVAINF[[Nº CAMIÓN]:[Nº CAMIÓN]],$C42,BDCORRECTIVAINF[[Fecha entrada]:[Fecha entrada]],"&gt;=" &amp;$M$2,BDCORRECTIVAINF[[Fecha Fin]:[Fecha Fin]],"&lt;="&amp;$M$3)&amp;" m "&amp;BDCORRECTIVAINF[[#Headers],[Manguera amarilla 60D]]&amp;", ")</f>
        <v/>
      </c>
      <c r="BV42" s="467" t="str">
        <f>+IF(SUMIFS(BDCORRECTIVAINF[Manguera amarilla 80D],BDCORRECTIVAINF[[Nº CAMIÓN]:[Nº CAMIÓN]],$C42,BDCORRECTIVAINF[[Fecha entrada]:[Fecha entrada]],"&gt;=" &amp;$M$2,BDCORRECTIVAINF[[Fecha Fin]:[Fecha Fin]],"&lt;="&amp;$M$3)=0,"",SUMIFS(BDCORRECTIVAINF[Manguera amarilla 80D],BDCORRECTIVAINF[[Nº CAMIÓN]:[Nº CAMIÓN]],$C42,BDCORRECTIVAINF[[Fecha entrada]:[Fecha entrada]],"&gt;=" &amp;$M$2,BDCORRECTIVAINF[[Fecha Fin]:[Fecha Fin]],"&lt;="&amp;$M$3)&amp;" m "&amp;BDCORRECTIVAINF[[#Headers],[Manguera amarilla 80D]]&amp;", ")</f>
        <v/>
      </c>
      <c r="BW42" s="467" t="str">
        <f>+IF(SUMIFS(BDCORRECTIVAINF[Manguera azul 60D],BDCORRECTIVAINF[[Nº CAMIÓN]:[Nº CAMIÓN]],$C42,BDCORRECTIVAINF[[Fecha entrada]:[Fecha entrada]],"&gt;=" &amp;$M$2,BDCORRECTIVAINF[[Fecha Fin]:[Fecha Fin]],"&lt;="&amp;$M$3)=0,"",SUMIFS(BDCORRECTIVAINF[Manguera azul 60D],BDCORRECTIVAINF[[Nº CAMIÓN]:[Nº CAMIÓN]],$C42,BDCORRECTIVAINF[[Fecha entrada]:[Fecha entrada]],"&gt;=" &amp;$M$2,BDCORRECTIVAINF[[Fecha Fin]:[Fecha Fin]],"&lt;="&amp;$M$3)&amp;" m "&amp;BDCORRECTIVAINF[[#Headers],[Manguera azul 60D]]&amp;", ")</f>
        <v/>
      </c>
      <c r="BX42" s="467" t="str">
        <f>+IF(SUMIFS(BDCORRECTIVAINF[Manguera azul 80D],BDCORRECTIVAINF[[Nº CAMIÓN]:[Nº CAMIÓN]],$C42,BDCORRECTIVAINF[[Fecha entrada]:[Fecha entrada]],"&gt;=" &amp;$M$2,BDCORRECTIVAINF[[Fecha Fin]:[Fecha Fin]],"&lt;="&amp;$M$3)=0,"",SUMIFS(BDCORRECTIVAINF[Manguera azul 80D],BDCORRECTIVAINF[[Nº CAMIÓN]:[Nº CAMIÓN]],$C42,BDCORRECTIVAINF[[Fecha entrada]:[Fecha entrada]],"&gt;=" &amp;$M$2,BDCORRECTIVAINF[[Fecha Fin]:[Fecha Fin]],"&lt;="&amp;$M$3)&amp;" m "&amp;BDCORRECTIVAINF[[#Headers],[Manguera azul 80D]]&amp;", ")</f>
        <v/>
      </c>
      <c r="BY42" s="467" t="str">
        <f>+IF(SUMIFS(BDCORRECTIVAINF[Bomba Embrague],BDCORRECTIVAINF[[Nº CAMIÓN]:[Nº CAMIÓN]],$C42,BDCORRECTIVAINF[[Fecha entrada]:[Fecha entrada]],"&gt;=" &amp;$M$2,BDCORRECTIVAINF[[Fecha Fin]:[Fecha Fin]],"&lt;="&amp;$M$3)=0,"",SUMIFS(BDCORRECTIVAINF[Bomba Embrague],BDCORRECTIVAINF[[Nº CAMIÓN]:[Nº CAMIÓN]],$C42,BDCORRECTIVAINF[[Fecha entrada]:[Fecha entrada]],"&gt;=" &amp;$M$2,BDCORRECTIVAINF[[Fecha Fin]:[Fecha Fin]],"&lt;="&amp;$M$3)&amp;" uds "&amp;BDCORRECTIVAINF[[#Headers],[Bomba Embrague]]&amp;", ")</f>
        <v/>
      </c>
      <c r="BZ42" s="467" t="str">
        <f>+IF(SUMIFS(BDCORRECTIVAINF[Compresor],BDCORRECTIVAINF[[Nº CAMIÓN]:[Nº CAMIÓN]],$C42,BDCORRECTIVAINF[[Fecha entrada]:[Fecha entrada]],"&gt;=" &amp;$M$2,BDCORRECTIVAINF[[Fecha Fin]:[Fecha Fin]],"&lt;="&amp;$M$3)=0,"",SUMIFS(BDCORRECTIVAINF[Compresor],BDCORRECTIVAINF[[Nº CAMIÓN]:[Nº CAMIÓN]],$C42,BDCORRECTIVAINF[[Fecha entrada]:[Fecha entrada]],"&gt;=" &amp;$M$2,BDCORRECTIVAINF[[Fecha Fin]:[Fecha Fin]],"&lt;="&amp;$M$3)&amp;" uds "&amp;BDCORRECTIVAINF[[#Headers],[Compresor]]&amp;", ")</f>
        <v/>
      </c>
      <c r="CA42" s="467" t="str">
        <f>+IF(SUMIFS(BDCORRECTIVAINF[Disco Embrague],BDCORRECTIVAINF[[Nº CAMIÓN]:[Nº CAMIÓN]],$C42,BDCORRECTIVAINF[[Fecha entrada]:[Fecha entrada]],"&gt;=" &amp;$M$2,BDCORRECTIVAINF[[Fecha Fin]:[Fecha Fin]],"&lt;="&amp;$M$3)=0,"",SUMIFS(BDCORRECTIVAINF[Disco Embrague],BDCORRECTIVAINF[[Nº CAMIÓN]:[Nº CAMIÓN]],$C42,BDCORRECTIVAINF[[Fecha entrada]:[Fecha entrada]],"&gt;=" &amp;$M$2,BDCORRECTIVAINF[[Fecha Fin]:[Fecha Fin]],"&lt;="&amp;$M$3)&amp;" uds "&amp;BDCORRECTIVAINF[[#Headers],[Disco Embrague]]&amp;", ")</f>
        <v/>
      </c>
      <c r="CB42" s="467" t="str">
        <f>+IF(SUMIFS(BDCORRECTIVAINF[Empalme],BDCORRECTIVAINF[[Nº CAMIÓN]:[Nº CAMIÓN]],$C42,BDCORRECTIVAINF[[Fecha entrada]:[Fecha entrada]],"&gt;=" &amp;$M$2,BDCORRECTIVAINF[[Fecha Fin]:[Fecha Fin]],"&lt;="&amp;$M$3)=0,"",SUMIFS(BDCORRECTIVAINF[Empalme],BDCORRECTIVAINF[[Nº CAMIÓN]:[Nº CAMIÓN]],$C42,BDCORRECTIVAINF[[Fecha entrada]:[Fecha entrada]],"&gt;=" &amp;$M$2,BDCORRECTIVAINF[[Fecha Fin]:[Fecha Fin]],"&lt;="&amp;$M$3)&amp;" uds "&amp;BDCORRECTIVAINF[[#Headers],[Empalme]]&amp;", ")</f>
        <v/>
      </c>
      <c r="CC42" s="467" t="str">
        <f>+IF(SUMIFS(BDCORRECTIVAINF[Filtro Secador],BDCORRECTIVAINF[[Nº CAMIÓN]:[Nº CAMIÓN]],$C42,BDCORRECTIVAINF[[Fecha entrada]:[Fecha entrada]],"&gt;=" &amp;$M$2,BDCORRECTIVAINF[[Fecha Fin]:[Fecha Fin]],"&lt;="&amp;$M$3)=0,"",SUMIFS(BDCORRECTIVAINF[Filtro Secador],BDCORRECTIVAINF[[Nº CAMIÓN]:[Nº CAMIÓN]],$C42,BDCORRECTIVAINF[[Fecha entrada]:[Fecha entrada]],"&gt;=" &amp;$M$2,BDCORRECTIVAINF[[Fecha Fin]:[Fecha Fin]],"&lt;="&amp;$M$3)&amp;" uds "&amp;BDCORRECTIVAINF[[#Headers],[Filtro Secador]]&amp;", ")</f>
        <v/>
      </c>
      <c r="CD42" s="467" t="str">
        <f>+IF(SUMIFS(BDCORRECTIVAINF[Pulmon Freno],BDCORRECTIVAINF[[Nº CAMIÓN]:[Nº CAMIÓN]],$C42,BDCORRECTIVAINF[[Fecha entrada]:[Fecha entrada]],"&gt;=" &amp;$M$2,BDCORRECTIVAINF[[Fecha Fin]:[Fecha Fin]],"&lt;="&amp;$M$3)=0,"",SUMIFS(BDCORRECTIVAINF[Pulmon Freno],BDCORRECTIVAINF[[Nº CAMIÓN]:[Nº CAMIÓN]],$C42,BDCORRECTIVAINF[[Fecha entrada]:[Fecha entrada]],"&gt;=" &amp;$M$2,BDCORRECTIVAINF[[Fecha Fin]:[Fecha Fin]],"&lt;="&amp;$M$3)&amp;" uds "&amp;BDCORRECTIVAINF[[#Headers],[Pulmon Freno]]&amp;", ")</f>
        <v/>
      </c>
      <c r="CE42" s="467" t="str">
        <f>+IF(SUMIFS(BDCORRECTIVAINF[Servoembrague],BDCORRECTIVAINF[[Nº CAMIÓN]:[Nº CAMIÓN]],$C42,BDCORRECTIVAINF[[Fecha entrada]:[Fecha entrada]],"&gt;=" &amp;$M$2,BDCORRECTIVAINF[[Fecha Fin]:[Fecha Fin]],"&lt;="&amp;$M$3)=0,"",SUMIFS(BDCORRECTIVAINF[Servoembrague],BDCORRECTIVAINF[[Nº CAMIÓN]:[Nº CAMIÓN]],$C42,BDCORRECTIVAINF[[Fecha entrada]:[Fecha entrada]],"&gt;=" &amp;$M$2,BDCORRECTIVAINF[[Fecha Fin]:[Fecha Fin]],"&lt;="&amp;$M$3)&amp;" uds "&amp;BDCORRECTIVAINF[[#Headers],[Servoembrague]]&amp;", ")</f>
        <v/>
      </c>
      <c r="CF42" s="467" t="str">
        <f>+IF(SUMIFS(BDCORRECTIVAINF[Tubo Hidraulico],BDCORRECTIVAINF[[Nº CAMIÓN]:[Nº CAMIÓN]],$C42,BDCORRECTIVAINF[[Fecha entrada]:[Fecha entrada]],"&gt;=" &amp;$M$2,BDCORRECTIVAINF[[Fecha Fin]:[Fecha Fin]],"&lt;="&amp;$M$3)=0,"",SUMIFS(BDCORRECTIVAINF[Tubo Hidraulico],BDCORRECTIVAINF[[Nº CAMIÓN]:[Nº CAMIÓN]],$C42,BDCORRECTIVAINF[[Fecha entrada]:[Fecha entrada]],"&gt;=" &amp;$M$2,BDCORRECTIVAINF[[Fecha Fin]:[Fecha Fin]],"&lt;="&amp;$M$3)&amp;" uds "&amp;BDCORRECTIVAINF[[#Headers],[Tubo Hidraulico]]&amp;", ")</f>
        <v/>
      </c>
      <c r="CG42" s="467" t="str">
        <f>+IF(SUMIFS(BDCORRECTIVAINF[Valvula 4 vias],BDCORRECTIVAINF[[Nº CAMIÓN]:[Nº CAMIÓN]],$C42,BDCORRECTIVAINF[[Fecha entrada]:[Fecha entrada]],"&gt;=" &amp;$M$2,BDCORRECTIVAINF[[Fecha Fin]:[Fecha Fin]],"&lt;="&amp;$M$3)=0,"",SUMIFS(BDCORRECTIVAINF[Valvula 4 vias],BDCORRECTIVAINF[[Nº CAMIÓN]:[Nº CAMIÓN]],$C42,BDCORRECTIVAINF[[Fecha entrada]:[Fecha entrada]],"&gt;=" &amp;$M$2,BDCORRECTIVAINF[[Fecha Fin]:[Fecha Fin]],"&lt;="&amp;$M$3)&amp;" uds "&amp;BDCORRECTIVAINF[[#Headers],[Valvula 4 vias]]&amp;", ")</f>
        <v/>
      </c>
      <c r="CH42" s="467" t="str">
        <f>+IF(SUMIFS(BDCORRECTIVAINF[Valvula Freno],BDCORRECTIVAINF[[Nº CAMIÓN]:[Nº CAMIÓN]],$C42,BDCORRECTIVAINF[[Fecha entrada]:[Fecha entrada]],"&gt;=" &amp;$M$2,BDCORRECTIVAINF[[Fecha Fin]:[Fecha Fin]],"&lt;="&amp;$M$3)=0,"",SUMIFS(BDCORRECTIVAINF[Valvula Freno],BDCORRECTIVAINF[[Nº CAMIÓN]:[Nº CAMIÓN]],$C42,BDCORRECTIVAINF[[Fecha entrada]:[Fecha entrada]],"&gt;=" &amp;$M$2,BDCORRECTIVAINF[[Fecha Fin]:[Fecha Fin]],"&lt;="&amp;$M$3)&amp;" uds "&amp;BDCORRECTIVAINF[[#Headers],[Valvula Freno]]&amp;", ")</f>
        <v/>
      </c>
      <c r="CI42" s="467" t="str">
        <f>+IF(SUMIFS(BDCORRECTIVAINF[Valvula Secadora],BDCORRECTIVAINF[[Nº CAMIÓN]:[Nº CAMIÓN]],$C42,BDCORRECTIVAINF[[Fecha entrada]:[Fecha entrada]],"&gt;=" &amp;$M$2,BDCORRECTIVAINF[[Fecha Fin]:[Fecha Fin]],"&lt;="&amp;$M$3)=0,"",SUMIFS(BDCORRECTIVAINF[Valvula Secadora],BDCORRECTIVAINF[[Nº CAMIÓN]:[Nº CAMIÓN]],$C42,BDCORRECTIVAINF[[Fecha entrada]:[Fecha entrada]],"&gt;=" &amp;$M$2,BDCORRECTIVAINF[[Fecha Fin]:[Fecha Fin]],"&lt;="&amp;$M$3)&amp;" uds "&amp;BDCORRECTIVAINF[[#Headers],[Valvula Secadora]]&amp;", ")</f>
        <v/>
      </c>
      <c r="CJ42" s="467" t="str">
        <f>+IF(SUMIFS(BDCORRECTIVAINF[Correas],BDCORRECTIVAINF[[Nº CAMIÓN]:[Nº CAMIÓN]],$C42,BDCORRECTIVAINF[[Fecha entrada]:[Fecha entrada]],"&gt;=" &amp;$M$2,BDCORRECTIVAINF[[Fecha Fin]:[Fecha Fin]],"&lt;="&amp;$M$3)=0,"",SUMIFS(BDCORRECTIVAINF[Correas],BDCORRECTIVAINF[[Nº CAMIÓN]:[Nº CAMIÓN]],$C42,BDCORRECTIVAINF[[Fecha entrada]:[Fecha entrada]],"&gt;=" &amp;$M$2,BDCORRECTIVAINF[[Fecha Fin]:[Fecha Fin]],"&lt;="&amp;$M$3)&amp;" uds "&amp;BDCORRECTIVAINF[[#Headers],[Correas]]&amp;", ")</f>
        <v/>
      </c>
    </row>
    <row r="43" spans="1:88" ht="18.75" x14ac:dyDescent="0.2">
      <c r="A43" s="551"/>
      <c r="B43" s="221" t="s">
        <v>605</v>
      </c>
      <c r="C43" s="55" t="s">
        <v>146</v>
      </c>
      <c r="D43" s="41" t="s">
        <v>278</v>
      </c>
      <c r="E43" s="41">
        <f>+SUMIFS(BDCORRECTIVA[Chasis],BDCORRECTIVA[[Nº CAMIÓN]:[Nº CAMIÓN]],$C43,BDCORRECTIVA[[Fecha entrada]:[Fecha entrada]],"&gt;=" &amp;$M$2,BDCORRECTIVA[[Fecha Fin]:[Fecha Fin]],"&lt;="&amp;$M$3)</f>
        <v>0</v>
      </c>
      <c r="F43" s="41">
        <f>+SUMIFS(BDCORRECTIVA[Carrocería],BDCORRECTIVA[[Nº CAMIÓN]:[Nº CAMIÓN]],$C43,BDCORRECTIVA[[Fecha entrada]:[Fecha entrada]],"&gt;=" &amp;$M$2,BDCORRECTIVA[[Fecha Fin]:[Fecha Fin]],"&lt;="&amp;$M$3)</f>
        <v>0</v>
      </c>
      <c r="G43" s="41">
        <f>+SUMIFS(BDCORRECTIVA[Ruedas],BDCORRECTIVA[[Nº CAMIÓN]:[Nº CAMIÓN]],$C43,BDCORRECTIVA[[Fecha entrada]:[Fecha entrada]],"&gt;=" &amp;$M$2,BDCORRECTIVA[[Fecha Fin]:[Fecha Fin]],"&lt;="&amp;$M$3)</f>
        <v>0</v>
      </c>
      <c r="H43" s="41">
        <f>+SUMIFS(BDCORRECTIVA[Mecanica],BDCORRECTIVA[[Nº CAMIÓN]:[Nº CAMIÓN]],$C43,BDCORRECTIVA[[Fecha entrada]:[Fecha entrada]],"&gt;=" &amp;$M$2,BDCORRECTIVA[[Fecha Fin]:[Fecha Fin]],"&lt;="&amp;$M$3)</f>
        <v>0</v>
      </c>
      <c r="I43" s="41">
        <f>+SUMIFS(BDCORRECTIVA[Elec, vehiculos],BDCORRECTIVA[[Nº CAMIÓN]:[Nº CAMIÓN]],$C43,BDCORRECTIVA[[Fecha entrada]:[Fecha entrada]],"&gt;=" &amp;$M$2,BDCORRECTIVA[[Fecha Fin]:[Fecha Fin]],"&lt;="&amp;$M$3)</f>
        <v>0</v>
      </c>
      <c r="J43" s="41">
        <f t="shared" si="10"/>
        <v>0</v>
      </c>
      <c r="K43" s="41" t="str">
        <f>+IF(COUNTIFS(BDCORRECTIVA[Tall/Rep],AUSERD,BDCORRECTIVA[Nº CAMIÓN],$C43,BDCORRECTIVA[[Fecha entrada]:[Fecha entrada]],"&gt;=" &amp;$M$2,BDCORRECTIVA[[Fecha Fin]:[Fecha Fin]],"&lt;="&amp;$M$3)=0,"",COUNTIFS(BDCORRECTIVA[Tall/Rep],AUSERD,BDCORRECTIVA[Nº CAMIÓN],$C43,BDCORRECTIVA[[Fecha entrada]:[Fecha entrada]],"&gt;=" &amp;$M$2,BDCORRECTIVA[[Fecha Fin]:[Fecha Fin]],"&lt;="&amp;$M$3)&amp;" "&amp;AUSERD&amp;", ")&amp;IF(COUNTIFS(BDCORRECTIVA[Tall/Rep],AAIUN,BDCORRECTIVA[Nº CAMIÓN],$C43,BDCORRECTIVA[[Fecha entrada]:[Fecha entrada]],"&gt;=" &amp;$M$2,BDCORRECTIVA[[Fecha Fin]:[Fecha Fin]],"&lt;="&amp;$M$3)=0,"",COUNTIFS(BDCORRECTIVA[Tall/Rep],AAIUN,BDCORRECTIVA[Nº CAMIÓN],$C43,BDCORRECTIVA[[Fecha entrada]:[Fecha entrada]],"&gt;=" &amp;$M$2,BDCORRECTIVA[[Fecha Fin]:[Fecha Fin]],"&lt;="&amp;$M$3)&amp;" "&amp;AAIUN&amp;", ")&amp;IF(COUNTIFS(BDCORRECTIVA[Tall/Rep],BOUJDUR,BDCORRECTIVA[Nº CAMIÓN],$C43,BDCORRECTIVA[[Fecha entrada]:[Fecha entrada]],"&gt;=" &amp;$M$2,BDCORRECTIVA[[Fecha Fin]:[Fecha Fin]],"&lt;="&amp;$M$3)=0,"",COUNTIFS(BDCORRECTIVA[Tall/Rep],BOUJDUR,BDCORRECTIVA[Nº CAMIÓN],$C43,BDCORRECTIVA[[Fecha entrada]:[Fecha entrada]],"&gt;=" &amp;$M$2,BDCORRECTIVA[[Fecha Fin]:[Fecha Fin]],"&lt;="&amp;$M$3)&amp;" "&amp;BOUJDUR&amp;", ")&amp;IF(COUNTIFS(BDCORRECTIVA[Tall/Rep],ATC,BDCORRECTIVA[Nº CAMIÓN],$C43,BDCORRECTIVA[[Fecha entrada]:[Fecha entrada]],"&gt;=" &amp;$M$2,BDCORRECTIVA[[Fecha Fin]:[Fecha Fin]],"&lt;="&amp;$M$3)=0,"",COUNTIFS(BDCORRECTIVA[Tall/Rep],ATC,BDCORRECTIVA[Nº CAMIÓN],$C43,BDCORRECTIVA[[Fecha entrada]:[Fecha entrada]],"&gt;=" &amp;$M$2,BDCORRECTIVA[[Fecha Fin]:[Fecha Fin]],"&lt;="&amp;$M$3)&amp;" "&amp;ATC&amp;", ")&amp;IF(COUNTIFS(BDCORRECTIVA[Tall/Rep],SMARA,BDCORRECTIVA[Nº CAMIÓN],$C43,BDCORRECTIVA[[Fecha entrada]:[Fecha entrada]],"&gt;=" &amp;$M$2,BDCORRECTIVA[[Fecha Fin]:[Fecha Fin]],"&lt;="&amp;$M$3)=0,"",COUNTIFS(BDCORRECTIVA[Tall/Rep],SMARA,BDCORRECTIVA[Nº CAMIÓN],$C43,BDCORRECTIVA[[Fecha entrada]:[Fecha entrada]],"&gt;=" &amp;$M$2,BDCORRECTIVA[[Fecha Fin]:[Fecha Fin]],"&lt;="&amp;$M$3)&amp;" "&amp;SMARA&amp;", ")&amp;IF(COUNTIFS(BDCORRECTIVA[Tall/Rep],DAJLA,BDCORRECTIVA[Nº CAMIÓN],$C43,BDCORRECTIVA[[Fecha entrada]:[Fecha entrada]],"&gt;=" &amp;$M$2,BDCORRECTIVA[[Fecha Fin]:[Fecha Fin]],"&lt;="&amp;$M$3)=0,"",COUNTIFS(BDCORRECTIVA[Tall/Rep],DAJLA,BDCORRECTIVA[Nº CAMIÓN],$C43,BDCORRECTIVA[[Fecha entrada]:[Fecha entrada]],"&gt;=" &amp;$M$2,BDCORRECTIVA[[Fecha Fin]:[Fecha Fin]],"&lt;="&amp;$M$3)&amp;" "&amp;DAJLA&amp;", ")&amp;IF(COUNTIFS(BDCORRECTIVA[Tall/Rep],TRANSPORT,BDCORRECTIVA[Nº CAMIÓN],$C43,BDCORRECTIVA[[Fecha entrada]:[Fecha entrada]],"&gt;=" &amp;$M$2,BDCORRECTIVA[[Fecha Fin]:[Fecha Fin]],"&lt;="&amp;$M$3)=0,"",COUNTIFS(BDCORRECTIVA[Tall/Rep],TRANSPORT,BDCORRECTIVA[Nº CAMIÓN],$C43,BDCORRECTIVA[[Fecha entrada]:[Fecha entrada]],"&gt;=" &amp;$M$2,BDCORRECTIVA[[Fecha Fin]:[Fecha Fin]],"&lt;="&amp;$M$3)&amp;" "&amp;TRANSPORT&amp;", ")</f>
        <v/>
      </c>
      <c r="L43" s="518" t="str">
        <f t="shared" si="0"/>
        <v/>
      </c>
      <c r="M43" s="473" t="str">
        <f>+IF(SUMIFS(BDCORRECTIVAINF[Coste TOTAL],BDCORRECTIVAINF[[Nº CAMIÓN]:[Nº CAMIÓN]],$C43,BDCORRECTIVAINF[[Fecha entrada]:[Fecha entrada]],"&gt;=" &amp;$M$2,BDCORRECTIVAINF[[Fecha Fin]:[Fecha Fin]],"&lt;="&amp;$M$3)=0,"",SUMIFS(BDCORRECTIVAINF[Coste TOTAL],BDCORRECTIVAINF[[Nº CAMIÓN]:[Nº CAMIÓN]],$C43,BDCORRECTIVAINF[[Fecha entrada]:[Fecha entrada]],"&gt;=" &amp;$M$2,BDCORRECTIVAINF[[Fecha Fin]:[Fecha Fin]],"&lt;="&amp;$M$3))</f>
        <v/>
      </c>
      <c r="N43" s="209"/>
      <c r="AF43" s="467" t="str">
        <f>+IF(SUMIFS(BDCORRECTIVAINF[Amortiguador],BDCORRECTIVAINF[[Nº CAMIÓN]:[Nº CAMIÓN]],$C43,BDCORRECTIVAINF[[Fecha entrada]:[Fecha entrada]],"&gt;=" &amp;$M$2,BDCORRECTIVAINF[[Fecha Fin]:[Fecha Fin]],"&lt;="&amp;$M$3)=0,"",SUMIFS(BDCORRECTIVAINF[Amortiguador],BDCORRECTIVAINF[[Nº CAMIÓN]:[Nº CAMIÓN]],$C43,BDCORRECTIVAINF[[Fecha entrada]:[Fecha entrada]],"&gt;=" &amp;$M$2,BDCORRECTIVAINF[[Fecha Fin]:[Fecha Fin]],"&lt;="&amp;$M$3)&amp;" uds "&amp;BDCORRECTIVAINF[[#Headers],[Amortiguador]]&amp;", ")</f>
        <v/>
      </c>
      <c r="AG43" s="467" t="str">
        <f>+IF(SUMIFS(BDCORRECTIVAINF[Cables palanca],BDCORRECTIVAINF[[Nº CAMIÓN]:[Nº CAMIÓN]],$C43,BDCORRECTIVAINF[[Fecha entrada]:[Fecha entrada]],"&gt;=" &amp;$M$2,BDCORRECTIVAINF[[Fecha Fin]:[Fecha Fin]],"&lt;="&amp;$M$3)=0,"",SUMIFS(BDCORRECTIVAINF[Cables palanca],BDCORRECTIVAINF[[Nº CAMIÓN]:[Nº CAMIÓN]],$C43,BDCORRECTIVAINF[[Fecha entrada]:[Fecha entrada]],"&gt;=" &amp;$M$2,BDCORRECTIVAINF[[Fecha Fin]:[Fecha Fin]],"&lt;="&amp;$M$3)&amp;" uds "&amp;BDCORRECTIVAINF[[#Headers],[Cables palanca]]&amp;", ")</f>
        <v/>
      </c>
      <c r="AH43" s="467" t="str">
        <f>+IF(SUMIFS(BDCORRECTIVAINF[Casquillos],BDCORRECTIVAINF[[Nº CAMIÓN]:[Nº CAMIÓN]],$C43,BDCORRECTIVAINF[[Fecha entrada]:[Fecha entrada]],"&gt;=" &amp;$M$2,BDCORRECTIVAINF[[Fecha Fin]:[Fecha Fin]],"&lt;="&amp;$M$3)=0,"",SUMIFS(BDCORRECTIVAINF[Casquillos],BDCORRECTIVAINF[[Nº CAMIÓN]:[Nº CAMIÓN]],$C43,BDCORRECTIVAINF[[Fecha entrada]:[Fecha entrada]],"&gt;=" &amp;$M$2,BDCORRECTIVAINF[[Fecha Fin]:[Fecha Fin]],"&lt;="&amp;$M$3)&amp;" uds "&amp;BDCORRECTIVAINF[[#Headers],[Casquillos]]&amp;", ")</f>
        <v/>
      </c>
      <c r="AI43" s="467" t="str">
        <f>+IF(SUMIFS(BDCORRECTIVAINF[Esparragos],BDCORRECTIVAINF[[Nº CAMIÓN]:[Nº CAMIÓN]],$C43,BDCORRECTIVAINF[[Fecha entrada]:[Fecha entrada]],"&gt;=" &amp;$M$2,BDCORRECTIVAINF[[Fecha Fin]:[Fecha Fin]],"&lt;="&amp;$M$3)=0,"",SUMIFS(BDCORRECTIVAINF[Esparragos],BDCORRECTIVAINF[[Nº CAMIÓN]:[Nº CAMIÓN]],$C43,BDCORRECTIVAINF[[Fecha entrada]:[Fecha entrada]],"&gt;=" &amp;$M$2,BDCORRECTIVAINF[[Fecha Fin]:[Fecha Fin]],"&lt;="&amp;$M$3)&amp;" uds "&amp;BDCORRECTIVAINF[[#Headers],[Esparragos]]&amp;", ")</f>
        <v/>
      </c>
      <c r="AJ43" s="467" t="str">
        <f>+IF(SUMIFS(BDCORRECTIVAINF[Neceser palanca],BDCORRECTIVAINF[[Nº CAMIÓN]:[Nº CAMIÓN]],$C43,BDCORRECTIVAINF[[Fecha entrada]:[Fecha entrada]],"&gt;=" &amp;$M$2,BDCORRECTIVAINF[[Fecha Fin]:[Fecha Fin]],"&lt;="&amp;$M$3)=0,"",SUMIFS(BDCORRECTIVAINF[Neceser palanca],BDCORRECTIVAINF[[Nº CAMIÓN]:[Nº CAMIÓN]],$C43,BDCORRECTIVAINF[[Fecha entrada]:[Fecha entrada]],"&gt;=" &amp;$M$2,BDCORRECTIVAINF[[Fecha Fin]:[Fecha Fin]],"&lt;="&amp;$M$3)&amp;" uds "&amp;BDCORRECTIVAINF[[#Headers],[Neceser palanca]]&amp;", ")</f>
        <v/>
      </c>
      <c r="AK43" s="467" t="str">
        <f>+IF(SUMIFS(BDCORRECTIVAINF[Palanca],BDCORRECTIVAINF[[Nº CAMIÓN]:[Nº CAMIÓN]],$C43,BDCORRECTIVAINF[[Fecha entrada]:[Fecha entrada]],"&gt;=" &amp;$M$2,BDCORRECTIVAINF[[Fecha Fin]:[Fecha Fin]],"&lt;="&amp;$M$3)=0,"",SUMIFS(BDCORRECTIVAINF[Palanca],BDCORRECTIVAINF[[Nº CAMIÓN]:[Nº CAMIÓN]],$C43,BDCORRECTIVAINF[[Fecha entrada]:[Fecha entrada]],"&gt;=" &amp;$M$2,BDCORRECTIVAINF[[Fecha Fin]:[Fecha Fin]],"&lt;="&amp;$M$3)&amp;" uds "&amp;BDCORRECTIVAINF[[#Headers],[Palanca]]&amp;", ")</f>
        <v/>
      </c>
      <c r="AL43" s="467" t="str">
        <f>+IF(SUMIFS(BDCORRECTIVAINF[Travesaño],BDCORRECTIVAINF[[Nº CAMIÓN]:[Nº CAMIÓN]],$C43,BDCORRECTIVAINF[[Fecha entrada]:[Fecha entrada]],"&gt;=" &amp;$M$2,BDCORRECTIVAINF[[Fecha Fin]:[Fecha Fin]],"&lt;="&amp;$M$3)=0,"",SUMIFS(BDCORRECTIVAINF[Travesaño],BDCORRECTIVAINF[[Nº CAMIÓN]:[Nº CAMIÓN]],$C43,BDCORRECTIVAINF[[Fecha entrada]:[Fecha entrada]],"&gt;=" &amp;$M$2,BDCORRECTIVAINF[[Fecha Fin]:[Fecha Fin]],"&lt;="&amp;$M$3)&amp;" uds "&amp;BDCORRECTIVAINF[[#Headers],[Travesaño]]&amp;", ")</f>
        <v/>
      </c>
      <c r="AM43" s="467" t="str">
        <f>+IF(SUMIFS(BDCORRECTIVAINF[BALLESTA ENTERA D],BDCORRECTIVAINF[[Nº CAMIÓN]:[Nº CAMIÓN]],$C43,BDCORRECTIVAINF[[Fecha entrada]:[Fecha entrada]],"&gt;=" &amp;$M$2,BDCORRECTIVAINF[[Fecha Fin]:[Fecha Fin]],"&lt;="&amp;$M$3)=0,"",SUMIFS(BDCORRECTIVAINF[BALLESTA ENTERA D],BDCORRECTIVAINF[[Nº CAMIÓN]:[Nº CAMIÓN]],$C43,BDCORRECTIVAINF[[Fecha entrada]:[Fecha entrada]],"&gt;=" &amp;$M$2,BDCORRECTIVAINF[[Fecha Fin]:[Fecha Fin]],"&lt;="&amp;$M$3)&amp;" uds "&amp;BDCORRECTIVAINF[[#Headers],[BALLESTA ENTERA D]]&amp;", ")</f>
        <v/>
      </c>
      <c r="AN43" s="467" t="str">
        <f>+IF(SUMIFS(BDCORRECTIVAINF[HOJA MAESTRA D],BDCORRECTIVAINF[[Nº CAMIÓN]:[Nº CAMIÓN]],$C43,BDCORRECTIVAINF[[Fecha entrada]:[Fecha entrada]],"&gt;=" &amp;$M$2,BDCORRECTIVAINF[[Fecha Fin]:[Fecha Fin]],"&lt;="&amp;$M$3)=0,"",SUMIFS(BDCORRECTIVAINF[HOJA MAESTRA D],BDCORRECTIVAINF[[Nº CAMIÓN]:[Nº CAMIÓN]],$C43,BDCORRECTIVAINF[[Fecha entrada]:[Fecha entrada]],"&gt;=" &amp;$M$2,BDCORRECTIVAINF[[Fecha Fin]:[Fecha Fin]],"&lt;="&amp;$M$3)&amp;" uds "&amp;BDCORRECTIVAINF[[#Headers],[HOJA MAESTRA D]]&amp;", ")</f>
        <v/>
      </c>
      <c r="AO43" s="467" t="str">
        <f>+IF(SUMIFS(BDCORRECTIVAINF[1ª HOJA D],BDCORRECTIVAINF[[Nº CAMIÓN]:[Nº CAMIÓN]],$C43,BDCORRECTIVAINF[[Fecha entrada]:[Fecha entrada]],"&gt;=" &amp;$M$2,BDCORRECTIVAINF[[Fecha Fin]:[Fecha Fin]],"&lt;="&amp;$M$3)=0,"",SUMIFS(BDCORRECTIVAINF[1ª HOJA D],BDCORRECTIVAINF[[Nº CAMIÓN]:[Nº CAMIÓN]],$C43,BDCORRECTIVAINF[[Fecha entrada]:[Fecha entrada]],"&gt;=" &amp;$M$2,BDCORRECTIVAINF[[Fecha Fin]:[Fecha Fin]],"&lt;="&amp;$M$3)&amp;" uds "&amp;BDCORRECTIVAINF[[#Headers],[1ª HOJA D]]&amp;", ")</f>
        <v/>
      </c>
      <c r="AP43" s="467" t="str">
        <f>+IF(SUMIFS(BDCORRECTIVAINF[2ª HOJAS D],BDCORRECTIVAINF[[Nº CAMIÓN]:[Nº CAMIÓN]],$C43,BDCORRECTIVAINF[[Fecha entrada]:[Fecha entrada]],"&gt;=" &amp;$M$2,BDCORRECTIVAINF[[Fecha Fin]:[Fecha Fin]],"&lt;="&amp;$M$3)=0,"",SUMIFS(BDCORRECTIVAINF[2ª HOJAS D],BDCORRECTIVAINF[[Nº CAMIÓN]:[Nº CAMIÓN]],$C43,BDCORRECTIVAINF[[Fecha entrada]:[Fecha entrada]],"&gt;=" &amp;$M$2,BDCORRECTIVAINF[[Fecha Fin]:[Fecha Fin]],"&lt;="&amp;$M$3)&amp;" uds "&amp;BDCORRECTIVAINF[[#Headers],[2ª HOJAS D]]&amp;", ")</f>
        <v/>
      </c>
      <c r="AQ43" s="467" t="str">
        <f>+IF(SUMIFS(BDCORRECTIVAINF[3ª HOJAS D],BDCORRECTIVAINF[[Nº CAMIÓN]:[Nº CAMIÓN]],$C43,BDCORRECTIVAINF[[Fecha entrada]:[Fecha entrada]],"&gt;=" &amp;$M$2,BDCORRECTIVAINF[[Fecha Fin]:[Fecha Fin]],"&lt;="&amp;$M$3)=0,"",SUMIFS(BDCORRECTIVAINF[3ª HOJAS D],BDCORRECTIVAINF[[Nº CAMIÓN]:[Nº CAMIÓN]],$C43,BDCORRECTIVAINF[[Fecha entrada]:[Fecha entrada]],"&gt;=" &amp;$M$2,BDCORRECTIVAINF[[Fecha Fin]:[Fecha Fin]],"&lt;="&amp;$M$3)&amp;" uds "&amp;BDCORRECTIVAINF[[#Headers],[3ª HOJAS D]]&amp;", ")</f>
        <v/>
      </c>
      <c r="AR43" s="467" t="str">
        <f>+IF(SUMIFS(BDCORRECTIVAINF[4ª HOJAS D],BDCORRECTIVAINF[[Nº CAMIÓN]:[Nº CAMIÓN]],$C43,BDCORRECTIVAINF[[Fecha entrada]:[Fecha entrada]],"&gt;=" &amp;$M$2,BDCORRECTIVAINF[[Fecha Fin]:[Fecha Fin]],"&lt;="&amp;$M$3)=0,"",SUMIFS(BDCORRECTIVAINF[4ª HOJAS D],BDCORRECTIVAINF[[Nº CAMIÓN]:[Nº CAMIÓN]],$C43,BDCORRECTIVAINF[[Fecha entrada]:[Fecha entrada]],"&gt;=" &amp;$M$2,BDCORRECTIVAINF[[Fecha Fin]:[Fecha Fin]],"&lt;="&amp;$M$3)&amp;" uds "&amp;BDCORRECTIVAINF[[#Headers],[4ª HOJAS D]]&amp;", ")</f>
        <v/>
      </c>
      <c r="AS43" s="467" t="str">
        <f>+IF(SUMIFS(BDCORRECTIVAINF[5ª HOJAS D],BDCORRECTIVAINF[[Nº CAMIÓN]:[Nº CAMIÓN]],$C43,BDCORRECTIVAINF[[Fecha entrada]:[Fecha entrada]],"&gt;=" &amp;$M$2,BDCORRECTIVAINF[[Fecha Fin]:[Fecha Fin]],"&lt;="&amp;$M$3)=0,"",SUMIFS(BDCORRECTIVAINF[5ª HOJAS D],BDCORRECTIVAINF[[Nº CAMIÓN]:[Nº CAMIÓN]],$C43,BDCORRECTIVAINF[[Fecha entrada]:[Fecha entrada]],"&gt;=" &amp;$M$2,BDCORRECTIVAINF[[Fecha Fin]:[Fecha Fin]],"&lt;="&amp;$M$3)&amp;" uds "&amp;BDCORRECTIVAINF[[#Headers],[5ª HOJAS D]]&amp;", ")</f>
        <v/>
      </c>
      <c r="AT43" s="467" t="str">
        <f>+IF(SUMIFS(BDCORRECTIVAINF[BRIDA D],BDCORRECTIVAINF[[Nº CAMIÓN]:[Nº CAMIÓN]],$C43,BDCORRECTIVAINF[[Fecha entrada]:[Fecha entrada]],"&gt;=" &amp;$M$2,BDCORRECTIVAINF[[Fecha Fin]:[Fecha Fin]],"&lt;="&amp;$M$3)=0,"",SUMIFS(BDCORRECTIVAINF[BRIDA D],BDCORRECTIVAINF[[Nº CAMIÓN]:[Nº CAMIÓN]],$C43,BDCORRECTIVAINF[[Fecha entrada]:[Fecha entrada]],"&gt;=" &amp;$M$2,BDCORRECTIVAINF[[Fecha Fin]:[Fecha Fin]],"&lt;="&amp;$M$3)&amp;" uds "&amp;BDCORRECTIVAINF[[#Headers],[BRIDA D]]&amp;", ")</f>
        <v/>
      </c>
      <c r="AU43" s="467" t="str">
        <f>+IF(SUMIFS(BDCORRECTIVAINF[BULÓN D],BDCORRECTIVAINF[[Nº CAMIÓN]:[Nº CAMIÓN]],$C43,BDCORRECTIVAINF[[Fecha entrada]:[Fecha entrada]],"&gt;=" &amp;$M$2,BDCORRECTIVAINF[[Fecha Fin]:[Fecha Fin]],"&lt;="&amp;$M$3)=0,"",SUMIFS(BDCORRECTIVAINF[BULÓN D],BDCORRECTIVAINF[[Nº CAMIÓN]:[Nº CAMIÓN]],$C43,BDCORRECTIVAINF[[Fecha entrada]:[Fecha entrada]],"&gt;=" &amp;$M$2,BDCORRECTIVAINF[[Fecha Fin]:[Fecha Fin]],"&lt;="&amp;$M$3)&amp;" uds "&amp;BDCORRECTIVAINF[[#Headers],[BULÓN D]]&amp;", ")</f>
        <v/>
      </c>
      <c r="AV43" s="467" t="str">
        <f>+IF(SUMIFS(BDCORRECTIVAINF[GEMELA D],BDCORRECTIVAINF[[Nº CAMIÓN]:[Nº CAMIÓN]],$C43,BDCORRECTIVAINF[[Fecha entrada]:[Fecha entrada]],"&gt;=" &amp;$M$2,BDCORRECTIVAINF[[Fecha Fin]:[Fecha Fin]],"&lt;="&amp;$M$3)=0,"",SUMIFS(BDCORRECTIVAINF[GEMELA D],BDCORRECTIVAINF[[Nº CAMIÓN]:[Nº CAMIÓN]],$C43,BDCORRECTIVAINF[[Fecha entrada]:[Fecha entrada]],"&gt;=" &amp;$M$2,BDCORRECTIVAINF[[Fecha Fin]:[Fecha Fin]],"&lt;="&amp;$M$3)&amp;" uds "&amp;BDCORRECTIVAINF[[#Headers],[GEMELA D]]&amp;", ")</f>
        <v/>
      </c>
      <c r="AW43" s="467" t="str">
        <f>+IF(SUMIFS(BDCORRECTIVAINF[BALLESTA ENTERA T],BDCORRECTIVAINF[[Nº CAMIÓN]:[Nº CAMIÓN]],$C43,BDCORRECTIVAINF[[Fecha entrada]:[Fecha entrada]],"&gt;=" &amp;$M$2,BDCORRECTIVAINF[[Fecha Fin]:[Fecha Fin]],"&lt;="&amp;$M$3)=0,"",SUMIFS(BDCORRECTIVAINF[BALLESTA ENTERA T],BDCORRECTIVAINF[[Nº CAMIÓN]:[Nº CAMIÓN]],$C43,BDCORRECTIVAINF[[Fecha entrada]:[Fecha entrada]],"&gt;=" &amp;$M$2,BDCORRECTIVAINF[[Fecha Fin]:[Fecha Fin]],"&lt;="&amp;$M$3)&amp;" uds "&amp;BDCORRECTIVAINF[[#Headers],[BALLESTA ENTERA T]]&amp;", ")</f>
        <v/>
      </c>
      <c r="AX43" s="467" t="str">
        <f>+IF(SUMIFS(BDCORRECTIVAINF[HOJA MAESTRA T],BDCORRECTIVAINF[[Nº CAMIÓN]:[Nº CAMIÓN]],$C43,BDCORRECTIVAINF[[Fecha entrada]:[Fecha entrada]],"&gt;=" &amp;$M$2,BDCORRECTIVAINF[[Fecha Fin]:[Fecha Fin]],"&lt;="&amp;$M$3)=0,"",SUMIFS(BDCORRECTIVAINF[HOJA MAESTRA T],BDCORRECTIVAINF[[Nº CAMIÓN]:[Nº CAMIÓN]],$C43,BDCORRECTIVAINF[[Fecha entrada]:[Fecha entrada]],"&gt;=" &amp;$M$2,BDCORRECTIVAINF[[Fecha Fin]:[Fecha Fin]],"&lt;="&amp;$M$3)&amp;" uds "&amp;BDCORRECTIVAINF[[#Headers],[HOJA MAESTRA T]]&amp;", ")</f>
        <v/>
      </c>
      <c r="AY43" s="467" t="str">
        <f>+IF(SUMIFS(BDCORRECTIVAINF[1ª HOJA T],BDCORRECTIVAINF[[Nº CAMIÓN]:[Nº CAMIÓN]],$C43,BDCORRECTIVAINF[[Fecha entrada]:[Fecha entrada]],"&gt;=" &amp;$M$2,BDCORRECTIVAINF[[Fecha Fin]:[Fecha Fin]],"&lt;="&amp;$M$3)=0,"",SUMIFS(BDCORRECTIVAINF[1ª HOJA T],BDCORRECTIVAINF[[Nº CAMIÓN]:[Nº CAMIÓN]],$C43,BDCORRECTIVAINF[[Fecha entrada]:[Fecha entrada]],"&gt;=" &amp;$M$2,BDCORRECTIVAINF[[Fecha Fin]:[Fecha Fin]],"&lt;="&amp;$M$3)&amp;" uds "&amp;BDCORRECTIVAINF[[#Headers],[1ª HOJA T]]&amp;", ")</f>
        <v/>
      </c>
      <c r="AZ43" s="467" t="str">
        <f>+IF(SUMIFS(BDCORRECTIVAINF[2ª HOJAS T],BDCORRECTIVAINF[[Nº CAMIÓN]:[Nº CAMIÓN]],$C43,BDCORRECTIVAINF[[Fecha entrada]:[Fecha entrada]],"&gt;=" &amp;$M$2,BDCORRECTIVAINF[[Fecha Fin]:[Fecha Fin]],"&lt;="&amp;$M$3)=0,"",SUMIFS(BDCORRECTIVAINF[2ª HOJAS T],BDCORRECTIVAINF[[Nº CAMIÓN]:[Nº CAMIÓN]],$C43,BDCORRECTIVAINF[[Fecha entrada]:[Fecha entrada]],"&gt;=" &amp;$M$2,BDCORRECTIVAINF[[Fecha Fin]:[Fecha Fin]],"&lt;="&amp;$M$3)&amp;" uds "&amp;BDCORRECTIVAINF[[#Headers],[2ª HOJAS T]]&amp;", ")</f>
        <v/>
 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Fin]],"&lt;="&amp;$M$3)=0,"",SUMIFS(BDCORRECTIVAINF[3ª HOJAS T],BDCORRECTIVAINF[[Nº CAMIÓN]:[Nº CAMIÓN]],$C43,BDCORRECTIVAINF[[Fecha entrada]:[Fecha entrada]],"&gt;=" &amp;$M$2,BDCORRECTIVAINF[[Fecha Fin]:[Fecha Fin]],"&lt;="&amp;$M$3)&amp;" uds "&amp;BDCORRECTIVAINF[[#Headers],[3ª HOJAS T]]&amp;", ")</f>
        <v/>
      </c>
      <c r="BB43" s="467" t="str">
        <f>+IF(SUMIFS(BDCORRECTIVAINF[4ª HOJAS T],BDCORRECTIVAINF[[Nº CAMIÓN]:[Nº CAMIÓN]],$C43,BDCORRECTIVAINF[[Fecha entrada]:[Fecha entrada]],"&gt;=" &amp;$M$2,BDCORRECTIVAINF[[Fecha Fin]:[Fecha Fin]],"&lt;="&amp;$M$3)=0,"",SUMIFS(BDCORRECTIVAINF[4ª HOJAS T],BDCORRECTIVAINF[[Nº CAMIÓN]:[Nº CAMIÓN]],$C43,BDCORRECTIVAINF[[Fecha entrada]:[Fecha entrada]],"&gt;=" &amp;$M$2,BDCORRECTIVAINF[[Fecha Fin]:[Fecha Fin]],"&lt;="&amp;$M$3)&amp;" uds "&amp;BDCORRECTIVAINF[[#Headers],[4ª HOJAS T]]&amp;", ")</f>
        <v/>
      </c>
      <c r="BC43" s="467" t="str">
        <f>+IF(SUMIFS(BDCORRECTIVAINF[5ª HOJAS T],BDCORRECTIVAINF[[Nº CAMIÓN]:[Nº CAMIÓN]],$C43,BDCORRECTIVAINF[[Fecha entrada]:[Fecha entrada]],"&gt;=" &amp;$M$2,BDCORRECTIVAINF[[Fecha Fin]:[Fecha Fin]],"&lt;="&amp;$M$3)=0,"",SUMIFS(BDCORRECTIVAINF[5ª HOJAS T],BDCORRECTIVAINF[[Nº CAMIÓN]:[Nº CAMIÓN]],$C43,BDCORRECTIVAINF[[Fecha entrada]:[Fecha entrada]],"&gt;=" &amp;$M$2,BDCORRECTIVAINF[[Fecha Fin]:[Fecha Fin]],"&lt;="&amp;$M$3)&amp;" uds "&amp;BDCORRECTIVAINF[[#Headers],[5ª HOJAS T]]&amp;", ")</f>
        <v/>
      </c>
      <c r="BD43" s="467" t="str">
        <f>+IF(SUMIFS(BDCORRECTIVAINF[BRIDA T],BDCORRECTIVAINF[[Nº CAMIÓN]:[Nº CAMIÓN]],$C43,BDCORRECTIVAINF[[Fecha entrada]:[Fecha entrada]],"&gt;=" &amp;$M$2,BDCORRECTIVAINF[[Fecha Fin]:[Fecha Fin]],"&lt;="&amp;$M$3)=0,"",SUMIFS(BDCORRECTIVAINF[BRIDA T],BDCORRECTIVAINF[[Nº CAMIÓN]:[Nº CAMIÓN]],$C43,BDCORRECTIVAINF[[Fecha entrada]:[Fecha entrada]],"&gt;=" &amp;$M$2,BDCORRECTIVAINF[[Fecha Fin]:[Fecha Fin]],"&lt;="&amp;$M$3)&amp;" uds "&amp;BDCORRECTIVAINF[[#Headers],[BRIDA T]]&amp;", ")</f>
        <v/>
      </c>
      <c r="BE43" s="467" t="str">
        <f>+IF(SUMIFS(BDCORRECTIVAINF[BULÓN T],BDCORRECTIVAINF[[Nº CAMIÓN]:[Nº CAMIÓN]],$C43,BDCORRECTIVAINF[[Fecha entrada]:[Fecha entrada]],"&gt;=" &amp;$M$2,BDCORRECTIVAINF[[Fecha Fin]:[Fecha Fin]],"&lt;="&amp;$M$3)=0,"",SUMIFS(BDCORRECTIVAINF[BULÓN T],BDCORRECTIVAINF[[Nº CAMIÓN]:[Nº CAMIÓN]],$C43,BDCORRECTIVAINF[[Fecha entrada]:[Fecha entrada]],"&gt;=" &amp;$M$2,BDCORRECTIVAINF[[Fecha Fin]:[Fecha Fin]],"&lt;="&amp;$M$3)&amp;" uds "&amp;BDCORRECTIVAINF[[#Headers],[BULÓN T]]&amp;", ")</f>
        <v/>
      </c>
      <c r="BF43" s="467" t="str">
        <f>+IF(SUMIFS(BDCORRECTIVAINF[GEMELA T],BDCORRECTIVAINF[[Nº CAMIÓN]:[Nº CAMIÓN]],$C43,BDCORRECTIVAINF[[Fecha entrada]:[Fecha entrada]],"&gt;=" &amp;$M$2,BDCORRECTIVAINF[[Fecha Fin]:[Fecha Fin]],"&lt;="&amp;$M$3)=0,"",SUMIFS(BDCORRECTIVAINF[GEMELA T],BDCORRECTIVAINF[[Nº CAMIÓN]:[Nº CAMIÓN]],$C43,BDCORRECTIVAINF[[Fecha entrada]:[Fecha entrada]],"&gt;=" &amp;$M$2,BDCORRECTIVAINF[[Fecha Fin]:[Fecha Fin]],"&lt;="&amp;$M$3)&amp;" uds "&amp;BDCORRECTIVAINF[[#Headers],[GEMELA T]]&amp;", ")</f>
        <v/>
      </c>
      <c r="BG43" s="467" t="str">
        <f>+IF(SUMIFS(BDCORRECTIVAINF[CÁMARA 12R20],BDCORRECTIVAINF[[Nº CAMIÓN]:[Nº CAMIÓN]],$C43,BDCORRECTIVAINF[[Fecha entrada]:[Fecha entrada]],"&gt;=" &amp;$M$2,BDCORRECTIVAINF[[Fecha Fin]:[Fecha Fin]],"&lt;="&amp;$M$3)=0,"",SUMIFS(BDCORRECTIVAINF[CÁMARA 12R20],BDCORRECTIVAINF[[Nº CAMIÓN]:[Nº CAMIÓN]],$C43,BDCORRECTIVAINF[[Fecha entrada]:[Fecha entrada]],"&gt;=" &amp;$M$2,BDCORRECTIVAINF[[Fecha Fin]:[Fecha Fin]],"&lt;="&amp;$M$3)&amp;" uds "&amp;BDCORRECTIVAINF[[#Headers],[CÁMARA 12R20]]&amp;", ")</f>
        <v/>
      </c>
      <c r="BH43" s="467" t="str">
        <f>+IF(SUMIFS(BDCORRECTIVAINF[CÁMARA 12R24],BDCORRECTIVAINF[[Nº CAMIÓN]:[Nº CAMIÓN]],$C43,BDCORRECTIVAINF[[Fecha entrada]:[Fecha entrada]],"&gt;=" &amp;$M$2,BDCORRECTIVAINF[[Fecha Fin]:[Fecha Fin]],"&lt;="&amp;$M$3)=0,"",SUMIFS(BDCORRECTIVAINF[CÁMARA 12R24],BDCORRECTIVAINF[[Nº CAMIÓN]:[Nº CAMIÓN]],$C43,BDCORRECTIVAINF[[Fecha entrada]:[Fecha entrada]],"&gt;=" &amp;$M$2,BDCORRECTIVAINF[[Fecha Fin]:[Fecha Fin]],"&lt;="&amp;$M$3)&amp;" uds "&amp;BDCORRECTIVAINF[[#Headers],[CÁMARA 12R24]]&amp;", ")</f>
        <v/>
      </c>
      <c r="BI43" s="467" t="str">
        <f>+IF(SUMIFS(BDCORRECTIVAINF[NEUMÁTICO 12R20],BDCORRECTIVAINF[[Nº CAMIÓN]:[Nº CAMIÓN]],$C43,BDCORRECTIVAINF[[Fecha entrada]:[Fecha entrada]],"&gt;=" &amp;$M$2,BDCORRECTIVAINF[[Fecha Fin]:[Fecha Fin]],"&lt;="&amp;$M$3)=0,"",SUMIFS(BDCORRECTIVAINF[NEUMÁTICO 12R20],BDCORRECTIVAINF[[Nº CAMIÓN]:[Nº CAMIÓN]],$C43,BDCORRECTIVAINF[[Fecha entrada]:[Fecha entrada]],"&gt;=" &amp;$M$2,BDCORRECTIVAINF[[Fecha Fin]:[Fecha Fin]],"&lt;="&amp;$M$3)&amp;" uds "&amp;BDCORRECTIVAINF[[#Headers],[NEUMÁTICO 12R20]]&amp;", ")</f>
        <v/>
      </c>
      <c r="BJ43" s="467" t="str">
        <f>+IF(SUMIFS(BDCORRECTIVAINF[NEUMÁTICO 13/80 R22,5],BDCORRECTIVAINF[[Nº CAMIÓN]:[Nº CAMIÓN]],$C43,BDCORRECTIVAINF[[Fecha entrada]:[Fecha entrada]],"&gt;=" &amp;$M$2,BDCORRECTIVAINF[[Fecha Fin]:[Fecha Fin]],"&lt;="&amp;$M$3)=0,"",SUMIFS(BDCORRECTIVAINF[NEUMÁTICO 13/80 R22,5],BDCORRECTIVAINF[[Nº CAMIÓN]:[Nº CAMIÓN]],$C43,BDCORRECTIVAINF[[Fecha entrada]:[Fecha entrada]],"&gt;=" &amp;$M$2,BDCORRECTIVAINF[[Fecha Fin]:[Fecha Fin]],"&lt;="&amp;$M$3)&amp;" uds "&amp;BDCORRECTIVAINF[[#Headers],[NEUMÁTICO 13/80 R22,5]]&amp;", ")</f>
        <v/>
      </c>
      <c r="BK43" s="467" t="str">
        <f>+IF(SUMIFS(BDCORRECTIVAINF[[NEUMÁTICO 12R24 ]],BDCORRECTIVAINF[[Nº CAMIÓN]:[Nº CAMIÓN]],$C43,BDCORRECTIVAINF[[Fecha entrada]:[Fecha entrada]],"&gt;=" &amp;$M$2,BDCORRECTIVAINF[[Fecha Fin]:[Fecha Fin]],"&lt;="&amp;$M$3)=0,"",SUMIFS(BDCORRECTIVAINF[[NEUMÁTICO 12R24 ]],BDCORRECTIVAINF[[Nº CAMIÓN]:[Nº CAMIÓN]],$C43,BDCORRECTIVAINF[[Fecha entrada]:[Fecha entrada]],"&gt;=" &amp;$M$2,BDCORRECTIVAINF[[Fecha Fin]:[Fecha Fin]],"&lt;="&amp;$M$3)&amp;" uds "&amp;BDCORRECTIVAINF[[#Headers],[NEUMÁTICO 12R24 ]]&amp;", ")</f>
        <v/>
      </c>
      <c r="BL43" s="467" t="str">
        <f>+IF(SUMIFS(BDCORRECTIVAINF[NEUMÁTICO 295/80 R22,5],BDCORRECTIVAINF[[Nº CAMIÓN]:[Nº CAMIÓN]],$C43,BDCORRECTIVAINF[[Fecha entrada]:[Fecha entrada]],"&gt;=" &amp;$M$2,BDCORRECTIVAINF[[Fecha Fin]:[Fecha Fin]],"&lt;="&amp;$M$3)=0,"",SUMIFS(BDCORRECTIVAINF[NEUMÁTICO 295/80 R22,5],BDCORRECTIVAINF[[Nº CAMIÓN]:[Nº CAMIÓN]],$C43,BDCORRECTIVAINF[[Fecha entrada]:[Fecha entrada]],"&gt;=" &amp;$M$2,BDCORRECTIVAINF[[Fecha Fin]:[Fecha Fin]],"&lt;="&amp;$M$3)&amp;" uds "&amp;BDCORRECTIVAINF[[#Headers],[NEUMÁTICO 295/80 R22,5]]&amp;", ")</f>
        <v/>
      </c>
      <c r="BM43" s="467" t="str">
        <f>+IF(SUMIFS(BDCORRECTIVAINF[NEUMÁTICO 315/80R22.5],BDCORRECTIVAINF[[Nº CAMIÓN]:[Nº CAMIÓN]],$C43,BDCORRECTIVAINF[[Fecha entrada]:[Fecha entrada]],"&gt;=" &amp;$M$2,BDCORRECTIVAINF[[Fecha Fin]:[Fecha Fin]],"&lt;="&amp;$M$3)=0,"",SUMIFS(BDCORRECTIVAINF[NEUMÁTICO 315/80R22.5],BDCORRECTIVAINF[[Nº CAMIÓN]:[Nº CAMIÓN]],$C43,BDCORRECTIVAINF[[Fecha entrada]:[Fecha entrada]],"&gt;=" &amp;$M$2,BDCORRECTIVAINF[[Fecha Fin]:[Fecha Fin]],"&lt;="&amp;$M$3)&amp;" uds "&amp;BDCORRECTIVAINF[[#Headers],[NEUMÁTICO 315/80R22.5]]&amp;", ")</f>
        <v/>
      </c>
      <c r="BN43" s="467" t="str">
        <f>+IF(SUMIFS(BDCORRECTIVAINF[NEUMÁTICO 7.5R16 CON CAMARA  ],BDCORRECTIVAINF[[Nº CAMIÓN]:[Nº CAMIÓN]],$C43,BDCORRECTIVAINF[[Fecha entrada]:[Fecha entrada]],"&gt;=" &amp;$M$2,BDCORRECTIVAINF[[Fecha Fin]:[Fecha Fin]],"&lt;="&amp;$M$3)=0,"",SUMIFS(BDCORRECTIVAINF[NEUMÁTICO 7.5R16 CON CAMARA  ],BDCORRECTIVAINF[[Nº CAMIÓN]:[Nº CAMIÓN]],$C43,BDCORRECTIVAINF[[Fecha entrada]:[Fecha entrada]],"&gt;=" &amp;$M$2,BDCORRECTIVAINF[[Fecha Fin]:[Fecha Fin]],"&lt;="&amp;$M$3)&amp;" uds "&amp;BDCORRECTIVAINF[[#Headers],[NEUMÁTICO 7.5R16 CON CAMARA  ]]&amp;", ")</f>
        <v/>
      </c>
      <c r="BO43" s="467" t="str">
        <f>+IF(SUMIFS(BDCORRECTIVAINF[Parche],BDCORRECTIVAINF[[Nº CAMIÓN]:[Nº CAMIÓN]],$C43,BDCORRECTIVAINF[[Fecha entrada]:[Fecha entrada]],"&gt;=" &amp;$M$2,BDCORRECTIVAINF[[Fecha Fin]:[Fecha Fin]],"&lt;="&amp;$M$3)=0,"",SUMIFS(BDCORRECTIVAINF[Parche],BDCORRECTIVAINF[[Nº CAMIÓN]:[Nº CAMIÓN]],$C43,BDCORRECTIVAINF[[Fecha entrada]:[Fecha entrada]],"&gt;=" &amp;$M$2,BDCORRECTIVAINF[[Fecha Fin]:[Fecha Fin]],"&lt;="&amp;$M$3)&amp;" uds "&amp;BDCORRECTIVAINF[[#Headers],[Parche]]&amp;", ")</f>
        <v/>
      </c>
      <c r="BP43" s="467" t="str">
        <f>+IF(SUMIFS(BDCORRECTIVAINF[Pasta],BDCORRECTIVAINF[[Nº CAMIÓN]:[Nº CAMIÓN]],$C43,BDCORRECTIVAINF[[Fecha entrada]:[Fecha entrada]],"&gt;=" &amp;$M$2,BDCORRECTIVAINF[[Fecha Fin]:[Fecha Fin]],"&lt;="&amp;$M$3)=0,"",SUMIFS(BDCORRECTIVAINF[Pasta],BDCORRECTIVAINF[[Nº CAMIÓN]:[Nº CAMIÓN]],$C43,BDCORRECTIVAINF[[Fecha entrada]:[Fecha entrada]],"&gt;=" &amp;$M$2,BDCORRECTIVAINF[[Fecha Fin]:[Fecha Fin]],"&lt;="&amp;$M$3)&amp;" uds "&amp;BDCORRECTIVAINF[[#Headers],[Pasta]]&amp;", ")</f>
        <v/>
      </c>
      <c r="BQ43" s="467" t="str">
        <f>+IF(SUMIFS(BDCORRECTIVAINF[BATERIA 12V 100AH],BDCORRECTIVAINF[[Nº CAMIÓN]:[Nº CAMIÓN]],$C43,BDCORRECTIVAINF[[Fecha entrada]:[Fecha entrada]],"&gt;=" &amp;$M$2,BDCORRECTIVAINF[[Fecha Fin]:[Fecha Fin]],"&lt;="&amp;$M$3)=0,"",SUMIFS(BDCORRECTIVAINF[BATERIA 12V 100AH],BDCORRECTIVAINF[[Nº CAMIÓN]:[Nº CAMIÓN]],$C43,BDCORRECTIVAINF[[Fecha entrada]:[Fecha entrada]],"&gt;=" &amp;$M$2,BDCORRECTIVAINF[[Fecha Fin]:[Fecha Fin]],"&lt;="&amp;$M$3)&amp;" uds "&amp;BDCORRECTIVAINF[[#Headers],[BATERIA 12V 100AH]]&amp;", ")</f>
        <v/>
      </c>
      <c r="BR43" s="467" t="str">
        <f>+IF(SUMIFS(BDCORRECTIVAINF[BATERIA 12V 120AH],BDCORRECTIVAINF[[Nº CAMIÓN]:[Nº CAMIÓN]],$C43,BDCORRECTIVAINF[[Fecha entrada]:[Fecha entrada]],"&gt;=" &amp;$M$2,BDCORRECTIVAINF[[Fecha Fin]:[Fecha Fin]],"&lt;="&amp;$M$3)=0,"",SUMIFS(BDCORRECTIVAINF[BATERIA 12V 120AH],BDCORRECTIVAINF[[Nº CAMIÓN]:[Nº CAMIÓN]],$C43,BDCORRECTIVAINF[[Fecha entrada]:[Fecha entrada]],"&gt;=" &amp;$M$2,BDCORRECTIVAINF[[Fecha Fin]:[Fecha Fin]],"&lt;="&amp;$M$3)&amp;" uds "&amp;BDCORRECTIVAINF[[#Headers],[BATERIA 12V 120AH]]&amp;", ")</f>
        <v/>
      </c>
      <c r="BS43" s="467" t="str">
        <f>+IF(SUMIFS(BDCORRECTIVAINF[[BATERIA 12V 70AH ]],BDCORRECTIVAINF[[Nº CAMIÓN]:[Nº CAMIÓN]],$C43,BDCORRECTIVAINF[[Fecha entrada]:[Fecha entrada]],"&gt;=" &amp;$M$2,BDCORRECTIVAINF[[Fecha Fin]:[Fecha Fin]],"&lt;="&amp;$M$3)=0,"",SUMIFS(BDCORRECTIVAINF[[BATERIA 12V 70AH ]],BDCORRECTIVAINF[[Nº CAMIÓN]:[Nº CAMIÓN]],$C43,BDCORRECTIVAINF[[Fecha entrada]:[Fecha entrada]],"&gt;=" &amp;$M$2,BDCORRECTIVAINF[[Fecha Fin]:[Fecha Fin]],"&lt;="&amp;$M$3)&amp;" uds "&amp;BDCORRECTIVAINF[[#Headers],[BATERIA 12V 70AH ]]&amp;", ")</f>
        <v/>
      </c>
      <c r="BT43" s="467" t="str">
        <f>+IF(SUMIFS(BDCORRECTIVAINF[[BATERIA 12V 77AH ]],BDCORRECTIVAINF[[Nº CAMIÓN]:[Nº CAMIÓN]],$C43,BDCORRECTIVAINF[[Fecha entrada]:[Fecha entrada]],"&gt;=" &amp;$M$2,BDCORRECTIVAINF[[Fecha Fin]:[Fecha Fin]],"&lt;="&amp;$M$3)=0,"",SUMIFS(BDCORRECTIVAINF[[BATERIA 12V 77AH ]],BDCORRECTIVAINF[[Nº CAMIÓN]:[Nº CAMIÓN]],$C43,BDCORRECTIVAINF[[Fecha entrada]:[Fecha entrada]],"&gt;=" &amp;$M$2,BDCORRECTIVAINF[[Fecha Fin]:[Fecha Fin]],"&lt;="&amp;$M$3)&amp;" uds "&amp;BDCORRECTIVAINF[[#Headers],[BATERIA 12V 77AH ]]&amp;", ")</f>
        <v/>
      </c>
      <c r="BU43" s="467" t="str">
        <f>+IF(SUMIFS(BDCORRECTIVAINF[Manguera amarilla 60D],BDCORRECTIVAINF[[Nº CAMIÓN]:[Nº CAMIÓN]],$C43,BDCORRECTIVAINF[[Fecha entrada]:[Fecha entrada]],"&gt;=" &amp;$M$2,BDCORRECTIVAINF[[Fecha Fin]:[Fecha Fin]],"&lt;="&amp;$M$3)=0,"",SUMIFS(BDCORRECTIVAINF[Manguera amarilla 60D],BDCORRECTIVAINF[[Nº CAMIÓN]:[Nº CAMIÓN]],$C43,BDCORRECTIVAINF[[Fecha entrada]:[Fecha entrada]],"&gt;=" &amp;$M$2,BDCORRECTIVAINF[[Fecha Fin]:[Fecha Fin]],"&lt;="&amp;$M$3)&amp;" m "&amp;BDCORRECTIVAINF[[#Headers],[Manguera amarilla 60D]]&amp;", ")</f>
        <v/>
      </c>
      <c r="BV43" s="467" t="str">
        <f>+IF(SUMIFS(BDCORRECTIVAINF[Manguera amarilla 80D],BDCORRECTIVAINF[[Nº CAMIÓN]:[Nº CAMIÓN]],$C43,BDCORRECTIVAINF[[Fecha entrada]:[Fecha entrada]],"&gt;=" &amp;$M$2,BDCORRECTIVAINF[[Fecha Fin]:[Fecha Fin]],"&lt;="&amp;$M$3)=0,"",SUMIFS(BDCORRECTIVAINF[Manguera amarilla 80D],BDCORRECTIVAINF[[Nº CAMIÓN]:[Nº CAMIÓN]],$C43,BDCORRECTIVAINF[[Fecha entrada]:[Fecha entrada]],"&gt;=" &amp;$M$2,BDCORRECTIVAINF[[Fecha Fin]:[Fecha Fin]],"&lt;="&amp;$M$3)&amp;" m "&amp;BDCORRECTIVAINF[[#Headers],[Manguera amarilla 80D]]&amp;", ")</f>
        <v/>
      </c>
      <c r="BW43" s="467" t="str">
        <f>+IF(SUMIFS(BDCORRECTIVAINF[Manguera azul 60D],BDCORRECTIVAINF[[Nº CAMIÓN]:[Nº CAMIÓN]],$C43,BDCORRECTIVAINF[[Fecha entrada]:[Fecha entrada]],"&gt;=" &amp;$M$2,BDCORRECTIVAINF[[Fecha Fin]:[Fecha Fin]],"&lt;="&amp;$M$3)=0,"",SUMIFS(BDCORRECTIVAINF[Manguera azul 60D],BDCORRECTIVAINF[[Nº CAMIÓN]:[Nº CAMIÓN]],$C43,BDCORRECTIVAINF[[Fecha entrada]:[Fecha entrada]],"&gt;=" &amp;$M$2,BDCORRECTIVAINF[[Fecha Fin]:[Fecha Fin]],"&lt;="&amp;$M$3)&amp;" m "&amp;BDCORRECTIVAINF[[#Headers],[Manguera azul 60D]]&amp;", ")</f>
        <v/>
      </c>
      <c r="BX43" s="467" t="str">
        <f>+IF(SUMIFS(BDCORRECTIVAINF[Manguera azul 80D],BDCORRECTIVAINF[[Nº CAMIÓN]:[Nº CAMIÓN]],$C43,BDCORRECTIVAINF[[Fecha entrada]:[Fecha entrada]],"&gt;=" &amp;$M$2,BDCORRECTIVAINF[[Fecha Fin]:[Fecha Fin]],"&lt;="&amp;$M$3)=0,"",SUMIFS(BDCORRECTIVAINF[Manguera azul 80D],BDCORRECTIVAINF[[Nº CAMIÓN]:[Nº CAMIÓN]],$C43,BDCORRECTIVAINF[[Fecha entrada]:[Fecha entrada]],"&gt;=" &amp;$M$2,BDCORRECTIVAINF[[Fecha Fin]:[Fecha Fin]],"&lt;="&amp;$M$3)&amp;" m "&amp;BDCORRECTIVAINF[[#Headers],[Manguera azul 80D]]&amp;", ")</f>
        <v/>
      </c>
      <c r="BY43" s="467" t="str">
        <f>+IF(SUMIFS(BDCORRECTIVAINF[Bomba Embrague],BDCORRECTIVAINF[[Nº CAMIÓN]:[Nº CAMIÓN]],$C43,BDCORRECTIVAINF[[Fecha entrada]:[Fecha entrada]],"&gt;=" &amp;$M$2,BDCORRECTIVAINF[[Fecha Fin]:[Fecha Fin]],"&lt;="&amp;$M$3)=0,"",SUMIFS(BDCORRECTIVAINF[Bomba Embrague],BDCORRECTIVAINF[[Nº CAMIÓN]:[Nº CAMIÓN]],$C43,BDCORRECTIVAINF[[Fecha entrada]:[Fecha entrada]],"&gt;=" &amp;$M$2,BDCORRECTIVAINF[[Fecha Fin]:[Fecha Fin]],"&lt;="&amp;$M$3)&amp;" uds "&amp;BDCORRECTIVAINF[[#Headers],[Bomba Embrague]]&amp;", ")</f>
        <v/>
      </c>
      <c r="BZ43" s="467" t="str">
        <f>+IF(SUMIFS(BDCORRECTIVAINF[Compresor],BDCORRECTIVAINF[[Nº CAMIÓN]:[Nº CAMIÓN]],$C43,BDCORRECTIVAINF[[Fecha entrada]:[Fecha entrada]],"&gt;=" &amp;$M$2,BDCORRECTIVAINF[[Fecha Fin]:[Fecha Fin]],"&lt;="&amp;$M$3)=0,"",SUMIFS(BDCORRECTIVAINF[Compresor],BDCORRECTIVAINF[[Nº CAMIÓN]:[Nº CAMIÓN]],$C43,BDCORRECTIVAINF[[Fecha entrada]:[Fecha entrada]],"&gt;=" &amp;$M$2,BDCORRECTIVAINF[[Fecha Fin]:[Fecha Fin]],"&lt;="&amp;$M$3)&amp;" uds "&amp;BDCORRECTIVAINF[[#Headers],[Compresor]]&amp;", ")</f>
        <v/>
      </c>
      <c r="CA43" s="467" t="str">
        <f>+IF(SUMIFS(BDCORRECTIVAINF[Disco Embrague],BDCORRECTIVAINF[[Nº CAMIÓN]:[Nº CAMIÓN]],$C43,BDCORRECTIVAINF[[Fecha entrada]:[Fecha entrada]],"&gt;=" &amp;$M$2,BDCORRECTIVAINF[[Fecha Fin]:[Fecha Fin]],"&lt;="&amp;$M$3)=0,"",SUMIFS(BDCORRECTIVAINF[Disco Embrague],BDCORRECTIVAINF[[Nº CAMIÓN]:[Nº CAMIÓN]],$C43,BDCORRECTIVAINF[[Fecha entrada]:[Fecha entrada]],"&gt;=" &amp;$M$2,BDCORRECTIVAINF[[Fecha Fin]:[Fecha Fin]],"&lt;="&amp;$M$3)&amp;" uds "&amp;BDCORRECTIVAINF[[#Headers],[Disco Embrague]]&amp;", ")</f>
        <v/>
      </c>
      <c r="CB43" s="467" t="str">
        <f>+IF(SUMIFS(BDCORRECTIVAINF[Empalme],BDCORRECTIVAINF[[Nº CAMIÓN]:[Nº CAMIÓN]],$C43,BDCORRECTIVAINF[[Fecha entrada]:[Fecha entrada]],"&gt;=" &amp;$M$2,BDCORRECTIVAINF[[Fecha Fin]:[Fecha Fin]],"&lt;="&amp;$M$3)=0,"",SUMIFS(BDCORRECTIVAINF[Empalme],BDCORRECTIVAINF[[Nº CAMIÓN]:[Nº CAMIÓN]],$C43,BDCORRECTIVAINF[[Fecha entrada]:[Fecha entrada]],"&gt;=" &amp;$M$2,BDCORRECTIVAINF[[Fecha Fin]:[Fecha Fin]],"&lt;="&amp;$M$3)&amp;" uds "&amp;BDCORRECTIVAINF[[#Headers],[Empalme]]&amp;", ")</f>
        <v/>
      </c>
      <c r="CC43" s="467" t="str">
        <f>+IF(SUMIFS(BDCORRECTIVAINF[Filtro Secador],BDCORRECTIVAINF[[Nº CAMIÓN]:[Nº CAMIÓN]],$C43,BDCORRECTIVAINF[[Fecha entrada]:[Fecha entrada]],"&gt;=" &amp;$M$2,BDCORRECTIVAINF[[Fecha Fin]:[Fecha Fin]],"&lt;="&amp;$M$3)=0,"",SUMIFS(BDCORRECTIVAINF[Filtro Secador],BDCORRECTIVAINF[[Nº CAMIÓN]:[Nº CAMIÓN]],$C43,BDCORRECTIVAINF[[Fecha entrada]:[Fecha entrada]],"&gt;=" &amp;$M$2,BDCORRECTIVAINF[[Fecha Fin]:[Fecha Fin]],"&lt;="&amp;$M$3)&amp;" uds "&amp;BDCORRECTIVAINF[[#Headers],[Filtro Secador]]&amp;", ")</f>
        <v/>
      </c>
      <c r="CD43" s="467" t="str">
        <f>+IF(SUMIFS(BDCORRECTIVAINF[Pulmon Freno],BDCORRECTIVAINF[[Nº CAMIÓN]:[Nº CAMIÓN]],$C43,BDCORRECTIVAINF[[Fecha entrada]:[Fecha entrada]],"&gt;=" &amp;$M$2,BDCORRECTIVAINF[[Fecha Fin]:[Fecha Fin]],"&lt;="&amp;$M$3)=0,"",SUMIFS(BDCORRECTIVAINF[Pulmon Freno],BDCORRECTIVAINF[[Nº CAMIÓN]:[Nº CAMIÓN]],$C43,BDCORRECTIVAINF[[Fecha entrada]:[Fecha entrada]],"&gt;=" &amp;$M$2,BDCORRECTIVAINF[[Fecha Fin]:[Fecha Fin]],"&lt;="&amp;$M$3)&amp;" uds "&amp;BDCORRECTIVAINF[[#Headers],[Pulmon Freno]]&amp;", ")</f>
        <v/>
      </c>
      <c r="CE43" s="467" t="str">
        <f>+IF(SUMIFS(BDCORRECTIVAINF[Servoembrague],BDCORRECTIVAINF[[Nº CAMIÓN]:[Nº CAMIÓN]],$C43,BDCORRECTIVAINF[[Fecha entrada]:[Fecha entrada]],"&gt;=" &amp;$M$2,BDCORRECTIVAINF[[Fecha Fin]:[Fecha Fin]],"&lt;="&amp;$M$3)=0,"",SUMIFS(BDCORRECTIVAINF[Servoembrague],BDCORRECTIVAINF[[Nº CAMIÓN]:[Nº CAMIÓN]],$C43,BDCORRECTIVAINF[[Fecha entrada]:[Fecha entrada]],"&gt;=" &amp;$M$2,BDCORRECTIVAINF[[Fecha Fin]:[Fecha Fin]],"&lt;="&amp;$M$3)&amp;" uds "&amp;BDCORRECTIVAINF[[#Headers],[Servoembrague]]&amp;", ")</f>
        <v/>
      </c>
      <c r="CF43" s="467" t="str">
        <f>+IF(SUMIFS(BDCORRECTIVAINF[Tubo Hidraulico],BDCORRECTIVAINF[[Nº CAMIÓN]:[Nº CAMIÓN]],$C43,BDCORRECTIVAINF[[Fecha entrada]:[Fecha entrada]],"&gt;=" &amp;$M$2,BDCORRECTIVAINF[[Fecha Fin]:[Fecha Fin]],"&lt;="&amp;$M$3)=0,"",SUMIFS(BDCORRECTIVAINF[Tubo Hidraulico],BDCORRECTIVAINF[[Nº CAMIÓN]:[Nº CAMIÓN]],$C43,BDCORRECTIVAINF[[Fecha entrada]:[Fecha entrada]],"&gt;=" &amp;$M$2,BDCORRECTIVAINF[[Fecha Fin]:[Fecha Fin]],"&lt;="&amp;$M$3)&amp;" uds "&amp;BDCORRECTIVAINF[[#Headers],[Tubo Hidraulico]]&amp;", ")</f>
        <v/>
      </c>
      <c r="CG43" s="467" t="str">
        <f>+IF(SUMIFS(BDCORRECTIVAINF[Valvula 4 vias],BDCORRECTIVAINF[[Nº CAMIÓN]:[Nº CAMIÓN]],$C43,BDCORRECTIVAINF[[Fecha entrada]:[Fecha entrada]],"&gt;=" &amp;$M$2,BDCORRECTIVAINF[[Fecha Fin]:[Fecha Fin]],"&lt;="&amp;$M$3)=0,"",SUMIFS(BDCORRECTIVAINF[Valvula 4 vias],BDCORRECTIVAINF[[Nº CAMIÓN]:[Nº CAMIÓN]],$C43,BDCORRECTIVAINF[[Fecha entrada]:[Fecha entrada]],"&gt;=" &amp;$M$2,BDCORRECTIVAINF[[Fecha Fin]:[Fecha Fin]],"&lt;="&amp;$M$3)&amp;" uds "&amp;BDCORRECTIVAINF[[#Headers],[Valvula 4 vias]]&amp;", ")</f>
        <v/>
      </c>
      <c r="CH43" s="467" t="str">
        <f>+IF(SUMIFS(BDCORRECTIVAINF[Valvula Freno],BDCORRECTIVAINF[[Nº CAMIÓN]:[Nº CAMIÓN]],$C43,BDCORRECTIVAINF[[Fecha entrada]:[Fecha entrada]],"&gt;=" &amp;$M$2,BDCORRECTIVAINF[[Fecha Fin]:[Fecha Fin]],"&lt;="&amp;$M$3)=0,"",SUMIFS(BDCORRECTIVAINF[Valvula Freno],BDCORRECTIVAINF[[Nº CAMIÓN]:[Nº CAMIÓN]],$C43,BDCORRECTIVAINF[[Fecha entrada]:[Fecha entrada]],"&gt;=" &amp;$M$2,BDCORRECTIVAINF[[Fecha Fin]:[Fecha Fin]],"&lt;="&amp;$M$3)&amp;" uds "&amp;BDCORRECTIVAINF[[#Headers],[Valvula Freno]]&amp;", ")</f>
        <v/>
      </c>
      <c r="CI43" s="467" t="str">
        <f>+IF(SUMIFS(BDCORRECTIVAINF[Valvula Secadora],BDCORRECTIVAINF[[Nº CAMIÓN]:[Nº CAMIÓN]],$C43,BDCORRECTIVAINF[[Fecha entrada]:[Fecha entrada]],"&gt;=" &amp;$M$2,BDCORRECTIVAINF[[Fecha Fin]:[Fecha Fin]],"&lt;="&amp;$M$3)=0,"",SUMIFS(BDCORRECTIVAINF[Valvula Secadora],BDCORRECTIVAINF[[Nº CAMIÓN]:[Nº CAMIÓN]],$C43,BDCORRECTIVAINF[[Fecha entrada]:[Fecha entrada]],"&gt;=" &amp;$M$2,BDCORRECTIVAINF[[Fecha Fin]:[Fecha Fin]],"&lt;="&amp;$M$3)&amp;" uds "&amp;BDCORRECTIVAINF[[#Headers],[Valvula Secadora]]&amp;", ")</f>
        <v/>
      </c>
      <c r="CJ43" s="467" t="str">
        <f>+IF(SUMIFS(BDCORRECTIVAINF[Correas],BDCORRECTIVAINF[[Nº CAMIÓN]:[Nº CAMIÓN]],$C43,BDCORRECTIVAINF[[Fecha entrada]:[Fecha entrada]],"&gt;=" &amp;$M$2,BDCORRECTIVAINF[[Fecha Fin]:[Fecha Fin]],"&lt;="&amp;$M$3)=0,"",SUMIFS(BDCORRECTIVAINF[Correas],BDCORRECTIVAINF[[Nº CAMIÓN]:[Nº CAMIÓN]],$C43,BDCORRECTIVAINF[[Fecha entrada]:[Fecha entrada]],"&gt;=" &amp;$M$2,BDCORRECTIVAINF[[Fecha Fin]:[Fecha Fin]],"&lt;="&amp;$M$3)&amp;" uds "&amp;BDCORRECTIVAINF[[#Headers],[Correas]]&amp;", ")</f>
        <v/>
      </c>
    </row>
    <row r="44" spans="1:88" ht="19.5" customHeight="1" thickBot="1" x14ac:dyDescent="0.25">
      <c r="A44" s="552"/>
      <c r="B44" s="221" t="s">
        <v>605</v>
      </c>
      <c r="C44" s="46" t="s">
        <v>147</v>
      </c>
      <c r="D44" s="47" t="s">
        <v>278</v>
      </c>
      <c r="E44" s="47">
        <f>+SUMIFS(BDCORRECTIVA[Chasis],BDCORRECTIVA[[Nº CAMIÓN]:[Nº CAMIÓN]],$C44,BDCORRECTIVA[[Fecha entrada]:[Fecha entrada]],"&gt;=" &amp;$M$2,BDCORRECTIVA[[Fecha Fin]:[Fecha Fin]],"&lt;="&amp;$M$3)</f>
        <v>0</v>
      </c>
      <c r="F44" s="47">
        <f>+SUMIFS(BDCORRECTIVA[Carrocería],BDCORRECTIVA[[Nº CAMIÓN]:[Nº CAMIÓN]],$C44,BDCORRECTIVA[[Fecha entrada]:[Fecha entrada]],"&gt;=" &amp;$M$2,BDCORRECTIVA[[Fecha Fin]:[Fecha Fin]],"&lt;="&amp;$M$3)</f>
        <v>0</v>
      </c>
      <c r="G44" s="47">
        <f>+SUMIFS(BDCORRECTIVA[Ruedas],BDCORRECTIVA[[Nº CAMIÓN]:[Nº CAMIÓN]],$C44,BDCORRECTIVA[[Fecha entrada]:[Fecha entrada]],"&gt;=" &amp;$M$2,BDCORRECTIVA[[Fecha Fin]:[Fecha Fin]],"&lt;="&amp;$M$3)</f>
        <v>0</v>
      </c>
      <c r="H44" s="47">
        <f>+SUMIFS(BDCORRECTIVA[Mecanica],BDCORRECTIVA[[Nº CAMIÓN]:[Nº CAMIÓN]],$C44,BDCORRECTIVA[[Fecha entrada]:[Fecha entrada]],"&gt;=" &amp;$M$2,BDCORRECTIVA[[Fecha Fin]:[Fecha Fin]],"&lt;="&amp;$M$3)</f>
        <v>0</v>
      </c>
      <c r="I44" s="47">
        <f>+SUMIFS(BDCORRECTIVA[Elec, vehiculos],BDCORRECTIVA[[Nº CAMIÓN]:[Nº CAMIÓN]],$C44,BDCORRECTIVA[[Fecha entrada]:[Fecha entrada]],"&gt;=" &amp;$M$2,BDCORRECTIVA[[Fecha Fin]:[Fecha Fin]],"&lt;="&amp;$M$3)</f>
        <v>0</v>
      </c>
      <c r="J44" s="47">
        <f t="shared" si="10"/>
        <v>0</v>
      </c>
      <c r="K44" s="47" t="str">
        <f>+IF(COUNTIFS(BDCORRECTIVA[Tall/Rep],AUSERD,BDCORRECTIVA[Nº CAMIÓN],$C44,BDCORRECTIVA[[Fecha entrada]:[Fecha entrada]],"&gt;=" &amp;$M$2,BDCORRECTIVA[[Fecha Fin]:[Fecha Fin]],"&lt;="&amp;$M$3)=0,"",COUNTIFS(BDCORRECTIVA[Tall/Rep],AUSERD,BDCORRECTIVA[Nº CAMIÓN],$C44,BDCORRECTIVA[[Fecha entrada]:[Fecha entrada]],"&gt;=" &amp;$M$2,BDCORRECTIVA[[Fecha Fin]:[Fecha Fin]],"&lt;="&amp;$M$3)&amp;" "&amp;AUSERD&amp;", ")&amp;IF(COUNTIFS(BDCORRECTIVA[Tall/Rep],AAIUN,BDCORRECTIVA[Nº CAMIÓN],$C44,BDCORRECTIVA[[Fecha entrada]:[Fecha entrada]],"&gt;=" &amp;$M$2,BDCORRECTIVA[[Fecha Fin]:[Fecha Fin]],"&lt;="&amp;$M$3)=0,"",COUNTIFS(BDCORRECTIVA[Tall/Rep],AAIUN,BDCORRECTIVA[Nº CAMIÓN],$C44,BDCORRECTIVA[[Fecha entrada]:[Fecha entrada]],"&gt;=" &amp;$M$2,BDCORRECTIVA[[Fecha Fin]:[Fecha Fin]],"&lt;="&amp;$M$3)&amp;" "&amp;AAIUN&amp;", ")&amp;IF(COUNTIFS(BDCORRECTIVA[Tall/Rep],BOUJDUR,BDCORRECTIVA[Nº CAMIÓN],$C44,BDCORRECTIVA[[Fecha entrada]:[Fecha entrada]],"&gt;=" &amp;$M$2,BDCORRECTIVA[[Fecha Fin]:[Fecha Fin]],"&lt;="&amp;$M$3)=0,"",COUNTIFS(BDCORRECTIVA[Tall/Rep],BOUJDUR,BDCORRECTIVA[Nº CAMIÓN],$C44,BDCORRECTIVA[[Fecha entrada]:[Fecha entrada]],"&gt;=" &amp;$M$2,BDCORRECTIVA[[Fecha Fin]:[Fecha Fin]],"&lt;="&amp;$M$3)&amp;" "&amp;BOUJDUR&amp;", ")&amp;IF(COUNTIFS(BDCORRECTIVA[Tall/Rep],ATC,BDCORRECTIVA[Nº CAMIÓN],$C44,BDCORRECTIVA[[Fecha entrada]:[Fecha entrada]],"&gt;=" &amp;$M$2,BDCORRECTIVA[[Fecha Fin]:[Fecha Fin]],"&lt;="&amp;$M$3)=0,"",COUNTIFS(BDCORRECTIVA[Tall/Rep],ATC,BDCORRECTIVA[Nº CAMIÓN],$C44,BDCORRECTIVA[[Fecha entrada]:[Fecha entrada]],"&gt;=" &amp;$M$2,BDCORRECTIVA[[Fecha Fin]:[Fecha Fin]],"&lt;="&amp;$M$3)&amp;" "&amp;ATC&amp;", ")&amp;IF(COUNTIFS(BDCORRECTIVA[Tall/Rep],SMARA,BDCORRECTIVA[Nº CAMIÓN],$C44,BDCORRECTIVA[[Fecha entrada]:[Fecha entrada]],"&gt;=" &amp;$M$2,BDCORRECTIVA[[Fecha Fin]:[Fecha Fin]],"&lt;="&amp;$M$3)=0,"",COUNTIFS(BDCORRECTIVA[Tall/Rep],SMARA,BDCORRECTIVA[Nº CAMIÓN],$C44,BDCORRECTIVA[[Fecha entrada]:[Fecha entrada]],"&gt;=" &amp;$M$2,BDCORRECTIVA[[Fecha Fin]:[Fecha Fin]],"&lt;="&amp;$M$3)&amp;" "&amp;SMARA&amp;", ")&amp;IF(COUNTIFS(BDCORRECTIVA[Tall/Rep],DAJLA,BDCORRECTIVA[Nº CAMIÓN],$C44,BDCORRECTIVA[[Fecha entrada]:[Fecha entrada]],"&gt;=" &amp;$M$2,BDCORRECTIVA[[Fecha Fin]:[Fecha Fin]],"&lt;="&amp;$M$3)=0,"",COUNTIFS(BDCORRECTIVA[Tall/Rep],DAJLA,BDCORRECTIVA[Nº CAMIÓN],$C44,BDCORRECTIVA[[Fecha entrada]:[Fecha entrada]],"&gt;=" &amp;$M$2,BDCORRECTIVA[[Fecha Fin]:[Fecha Fin]],"&lt;="&amp;$M$3)&amp;" "&amp;DAJLA&amp;", ")&amp;IF(COUNTIFS(BDCORRECTIVA[Tall/Rep],TRANSPORT,BDCORRECTIVA[Nº CAMIÓN],$C44,BDCORRECTIVA[[Fecha entrada]:[Fecha entrada]],"&gt;=" &amp;$M$2,BDCORRECTIVA[[Fecha Fin]:[Fecha Fin]],"&lt;="&amp;$M$3)=0,"",COUNTIFS(BDCORRECTIVA[Tall/Rep],TRANSPORT,BDCORRECTIVA[Nº CAMIÓN],$C44,BDCORRECTIVA[[Fecha entrada]:[Fecha entrada]],"&gt;=" &amp;$M$2,BDCORRECTIVA[[Fecha Fin]:[Fecha Fin]],"&lt;="&amp;$M$3)&amp;" "&amp;TRANSPORT&amp;", ")</f>
        <v/>
      </c>
      <c r="L44" s="516" t="str">
        <f t="shared" si="0"/>
        <v/>
      </c>
      <c r="M44" s="475" t="str">
        <f>+IF(SUMIFS(BDCORRECTIVAINF[Coste TOTAL],BDCORRECTIVAINF[[Nº CAMIÓN]:[Nº CAMIÓN]],$C44,BDCORRECTIVAINF[[Fecha entrada]:[Fecha entrada]],"&gt;=" &amp;$M$2,BDCORRECTIVAINF[[Fecha Fin]:[Fecha Fin]],"&lt;="&amp;$M$3)=0,"",SUMIFS(BDCORRECTIVAINF[Coste TOTAL],BDCORRECTIVAINF[[Nº CAMIÓN]:[Nº CAMIÓN]],$C44,BDCORRECTIVAINF[[Fecha entrada]:[Fecha entrada]],"&gt;=" &amp;$M$2,BDCORRECTIVAINF[[Fecha Fin]:[Fecha Fin]],"&lt;="&amp;$M$3))</f>
        <v/>
      </c>
      <c r="N44" s="210"/>
      <c r="AF44" s="467" t="str">
        <f>+IF(SUMIFS(BDCORRECTIVAINF[Amortiguador],BDCORRECTIVAINF[[Nº CAMIÓN]:[Nº CAMIÓN]],$C44,BDCORRECTIVAINF[[Fecha entrada]:[Fecha entrada]],"&gt;=" &amp;$M$2,BDCORRECTIVAINF[[Fecha Fin]:[Fecha Fin]],"&lt;="&amp;$M$3)=0,"",SUMIFS(BDCORRECTIVAINF[Amortiguador],BDCORRECTIVAINF[[Nº CAMIÓN]:[Nº CAMIÓN]],$C44,BDCORRECTIVAINF[[Fecha entrada]:[Fecha entrada]],"&gt;=" &amp;$M$2,BDCORRECTIVAINF[[Fecha Fin]:[Fecha Fin]],"&lt;="&amp;$M$3)&amp;" uds "&amp;BDCORRECTIVAINF[[#Headers],[Amortiguador]]&amp;", ")</f>
        <v/>
      </c>
      <c r="AG44" s="467" t="str">
        <f>+IF(SUMIFS(BDCORRECTIVAINF[Cables palanca],BDCORRECTIVAINF[[Nº CAMIÓN]:[Nº CAMIÓN]],$C44,BDCORRECTIVAINF[[Fecha entrada]:[Fecha entrada]],"&gt;=" &amp;$M$2,BDCORRECTIVAINF[[Fecha Fin]:[Fecha Fin]],"&lt;="&amp;$M$3)=0,"",SUMIFS(BDCORRECTIVAINF[Cables palanca],BDCORRECTIVAINF[[Nº CAMIÓN]:[Nº CAMIÓN]],$C44,BDCORRECTIVAINF[[Fecha entrada]:[Fecha entrada]],"&gt;=" &amp;$M$2,BDCORRECTIVAINF[[Fecha Fin]:[Fecha Fin]],"&lt;="&amp;$M$3)&amp;" uds "&amp;BDCORRECTIVAINF[[#Headers],[Cables palanca]]&amp;", ")</f>
        <v/>
      </c>
      <c r="AH44" s="467" t="str">
        <f>+IF(SUMIFS(BDCORRECTIVAINF[Casquillos],BDCORRECTIVAINF[[Nº CAMIÓN]:[Nº CAMIÓN]],$C44,BDCORRECTIVAINF[[Fecha entrada]:[Fecha entrada]],"&gt;=" &amp;$M$2,BDCORRECTIVAINF[[Fecha Fin]:[Fecha Fin]],"&lt;="&amp;$M$3)=0,"",SUMIFS(BDCORRECTIVAINF[Casquillos],BDCORRECTIVAINF[[Nº CAMIÓN]:[Nº CAMIÓN]],$C44,BDCORRECTIVAINF[[Fecha entrada]:[Fecha entrada]],"&gt;=" &amp;$M$2,BDCORRECTIVAINF[[Fecha Fin]:[Fecha Fin]],"&lt;="&amp;$M$3)&amp;" uds "&amp;BDCORRECTIVAINF[[#Headers],[Casquillos]]&amp;", ")</f>
        <v/>
      </c>
      <c r="AI44" s="467" t="str">
        <f>+IF(SUMIFS(BDCORRECTIVAINF[Esparragos],BDCORRECTIVAINF[[Nº CAMIÓN]:[Nº CAMIÓN]],$C44,BDCORRECTIVAINF[[Fecha entrada]:[Fecha entrada]],"&gt;=" &amp;$M$2,BDCORRECTIVAINF[[Fecha Fin]:[Fecha Fin]],"&lt;="&amp;$M$3)=0,"",SUMIFS(BDCORRECTIVAINF[Esparragos],BDCORRECTIVAINF[[Nº CAMIÓN]:[Nº CAMIÓN]],$C44,BDCORRECTIVAINF[[Fecha entrada]:[Fecha entrada]],"&gt;=" &amp;$M$2,BDCORRECTIVAINF[[Fecha Fin]:[Fecha Fin]],"&lt;="&amp;$M$3)&amp;" uds "&amp;BDCORRECTIVAINF[[#Headers],[Esparragos]]&amp;", ")</f>
        <v/>
      </c>
      <c r="AJ44" s="467" t="str">
        <f>+IF(SUMIFS(BDCORRECTIVAINF[Neceser palanca],BDCORRECTIVAINF[[Nº CAMIÓN]:[Nº CAMIÓN]],$C44,BDCORRECTIVAINF[[Fecha entrada]:[Fecha entrada]],"&gt;=" &amp;$M$2,BDCORRECTIVAINF[[Fecha Fin]:[Fecha Fin]],"&lt;="&amp;$M$3)=0,"",SUMIFS(BDCORRECTIVAINF[Neceser palanca],BDCORRECTIVAINF[[Nº CAMIÓN]:[Nº CAMIÓN]],$C44,BDCORRECTIVAINF[[Fecha entrada]:[Fecha entrada]],"&gt;=" &amp;$M$2,BDCORRECTIVAINF[[Fecha Fin]:[Fecha Fin]],"&lt;="&amp;$M$3)&amp;" uds "&amp;BDCORRECTIVAINF[[#Headers],[Neceser palanca]]&amp;", ")</f>
        <v/>
      </c>
      <c r="AK44" s="467" t="str">
        <f>+IF(SUMIFS(BDCORRECTIVAINF[Palanca],BDCORRECTIVAINF[[Nº CAMIÓN]:[Nº CAMIÓN]],$C44,BDCORRECTIVAINF[[Fecha entrada]:[Fecha entrada]],"&gt;=" &amp;$M$2,BDCORRECTIVAINF[[Fecha Fin]:[Fecha Fin]],"&lt;="&amp;$M$3)=0,"",SUMIFS(BDCORRECTIVAINF[Palanca],BDCORRECTIVAINF[[Nº CAMIÓN]:[Nº CAMIÓN]],$C44,BDCORRECTIVAINF[[Fecha entrada]:[Fecha entrada]],"&gt;=" &amp;$M$2,BDCORRECTIVAINF[[Fecha Fin]:[Fecha Fin]],"&lt;="&amp;$M$3)&amp;" uds "&amp;BDCORRECTIVAINF[[#Headers],[Palanca]]&amp;", ")</f>
        <v/>
      </c>
      <c r="AL44" s="467" t="str">
        <f>+IF(SUMIFS(BDCORRECTIVAINF[Travesaño],BDCORRECTIVAINF[[Nº CAMIÓN]:[Nº CAMIÓN]],$C44,BDCORRECTIVAINF[[Fecha entrada]:[Fecha entrada]],"&gt;=" &amp;$M$2,BDCORRECTIVAINF[[Fecha Fin]:[Fecha Fin]],"&lt;="&amp;$M$3)=0,"",SUMIFS(BDCORRECTIVAINF[Travesaño],BDCORRECTIVAINF[[Nº CAMIÓN]:[Nº CAMIÓN]],$C44,BDCORRECTIVAINF[[Fecha entrada]:[Fecha entrada]],"&gt;=" &amp;$M$2,BDCORRECTIVAINF[[Fecha Fin]:[Fecha Fin]],"&lt;="&amp;$M$3)&amp;" uds "&amp;BDCORRECTIVAINF[[#Headers],[Travesaño]]&amp;", ")</f>
        <v/>
      </c>
      <c r="AM44" s="467" t="str">
        <f>+IF(SUMIFS(BDCORRECTIVAINF[BALLESTA ENTERA D],BDCORRECTIVAINF[[Nº CAMIÓN]:[Nº CAMIÓN]],$C44,BDCORRECTIVAINF[[Fecha entrada]:[Fecha entrada]],"&gt;=" &amp;$M$2,BDCORRECTIVAINF[[Fecha Fin]:[Fecha Fin]],"&lt;="&amp;$M$3)=0,"",SUMIFS(BDCORRECTIVAINF[BALLESTA ENTERA D],BDCORRECTIVAINF[[Nº CAMIÓN]:[Nº CAMIÓN]],$C44,BDCORRECTIVAINF[[Fecha entrada]:[Fecha entrada]],"&gt;=" &amp;$M$2,BDCORRECTIVAINF[[Fecha Fin]:[Fecha Fin]],"&lt;="&amp;$M$3)&amp;" uds "&amp;BDCORRECTIVAINF[[#Headers],[BALLESTA ENTERA D]]&amp;", ")</f>
        <v/>
      </c>
      <c r="AN44" s="467" t="str">
        <f>+IF(SUMIFS(BDCORRECTIVAINF[HOJA MAESTRA D],BDCORRECTIVAINF[[Nº CAMIÓN]:[Nº CAMIÓN]],$C44,BDCORRECTIVAINF[[Fecha entrada]:[Fecha entrada]],"&gt;=" &amp;$M$2,BDCORRECTIVAINF[[Fecha Fin]:[Fecha Fin]],"&lt;="&amp;$M$3)=0,"",SUMIFS(BDCORRECTIVAINF[HOJA MAESTRA D],BDCORRECTIVAINF[[Nº CAMIÓN]:[Nº CAMIÓN]],$C44,BDCORRECTIVAINF[[Fecha entrada]:[Fecha entrada]],"&gt;=" &amp;$M$2,BDCORRECTIVAINF[[Fecha Fin]:[Fecha Fin]],"&lt;="&amp;$M$3)&amp;" uds "&amp;BDCORRECTIVAINF[[#Headers],[HOJA MAESTRA D]]&amp;", ")</f>
        <v/>
      </c>
      <c r="AO44" s="467" t="str">
        <f>+IF(SUMIFS(BDCORRECTIVAINF[1ª HOJA D],BDCORRECTIVAINF[[Nº CAMIÓN]:[Nº CAMIÓN]],$C44,BDCORRECTIVAINF[[Fecha entrada]:[Fecha entrada]],"&gt;=" &amp;$M$2,BDCORRECTIVAINF[[Fecha Fin]:[Fecha Fin]],"&lt;="&amp;$M$3)=0,"",SUMIFS(BDCORRECTIVAINF[1ª HOJA D],BDCORRECTIVAINF[[Nº CAMIÓN]:[Nº CAMIÓN]],$C44,BDCORRECTIVAINF[[Fecha entrada]:[Fecha entrada]],"&gt;=" &amp;$M$2,BDCORRECTIVAINF[[Fecha Fin]:[Fecha Fin]],"&lt;="&amp;$M$3)&amp;" uds "&amp;BDCORRECTIVAINF[[#Headers],[1ª HOJA D]]&amp;", ")</f>
        <v/>
      </c>
      <c r="AP44" s="467" t="str">
        <f>+IF(SUMIFS(BDCORRECTIVAINF[2ª HOJAS D],BDCORRECTIVAINF[[Nº CAMIÓN]:[Nº CAMIÓN]],$C44,BDCORRECTIVAINF[[Fecha entrada]:[Fecha entrada]],"&gt;=" &amp;$M$2,BDCORRECTIVAINF[[Fecha Fin]:[Fecha Fin]],"&lt;="&amp;$M$3)=0,"",SUMIFS(BDCORRECTIVAINF[2ª HOJAS D],BDCORRECTIVAINF[[Nº CAMIÓN]:[Nº CAMIÓN]],$C44,BDCORRECTIVAINF[[Fecha entrada]:[Fecha entrada]],"&gt;=" &amp;$M$2,BDCORRECTIVAINF[[Fecha Fin]:[Fecha Fin]],"&lt;="&amp;$M$3)&amp;" uds "&amp;BDCORRECTIVAINF[[#Headers],[2ª HOJAS D]]&amp;", ")</f>
        <v/>
      </c>
      <c r="AQ44" s="467" t="str">
        <f>+IF(SUMIFS(BDCORRECTIVAINF[3ª HOJAS D],BDCORRECTIVAINF[[Nº CAMIÓN]:[Nº CAMIÓN]],$C44,BDCORRECTIVAINF[[Fecha entrada]:[Fecha entrada]],"&gt;=" &amp;$M$2,BDCORRECTIVAINF[[Fecha Fin]:[Fecha Fin]],"&lt;="&amp;$M$3)=0,"",SUMIFS(BDCORRECTIVAINF[3ª HOJAS D],BDCORRECTIVAINF[[Nº CAMIÓN]:[Nº CAMIÓN]],$C44,BDCORRECTIVAINF[[Fecha entrada]:[Fecha entrada]],"&gt;=" &amp;$M$2,BDCORRECTIVAINF[[Fecha Fin]:[Fecha Fin]],"&lt;="&amp;$M$3)&amp;" uds "&amp;BDCORRECTIVAINF[[#Headers],[3ª HOJAS D]]&amp;", ")</f>
        <v/>
      </c>
      <c r="AR44" s="467" t="str">
        <f>+IF(SUMIFS(BDCORRECTIVAINF[4ª HOJAS D],BDCORRECTIVAINF[[Nº CAMIÓN]:[Nº CAMIÓN]],$C44,BDCORRECTIVAINF[[Fecha entrada]:[Fecha entrada]],"&gt;=" &amp;$M$2,BDCORRECTIVAINF[[Fecha Fin]:[Fecha Fin]],"&lt;="&amp;$M$3)=0,"",SUMIFS(BDCORRECTIVAINF[4ª HOJAS D],BDCORRECTIVAINF[[Nº CAMIÓN]:[Nº CAMIÓN]],$C44,BDCORRECTIVAINF[[Fecha entrada]:[Fecha entrada]],"&gt;=" &amp;$M$2,BDCORRECTIVAINF[[Fecha Fin]:[Fecha Fin]],"&lt;="&amp;$M$3)&amp;" uds "&amp;BDCORRECTIVAINF[[#Headers],[4ª HOJAS D]]&amp;", ")</f>
        <v/>
      </c>
      <c r="AS44" s="467" t="str">
        <f>+IF(SUMIFS(BDCORRECTIVAINF[5ª HOJAS D],BDCORRECTIVAINF[[Nº CAMIÓN]:[Nº CAMIÓN]],$C44,BDCORRECTIVAINF[[Fecha entrada]:[Fecha entrada]],"&gt;=" &amp;$M$2,BDCORRECTIVAINF[[Fecha Fin]:[Fecha Fin]],"&lt;="&amp;$M$3)=0,"",SUMIFS(BDCORRECTIVAINF[5ª HOJAS D],BDCORRECTIVAINF[[Nº CAMIÓN]:[Nº CAMIÓN]],$C44,BDCORRECTIVAINF[[Fecha entrada]:[Fecha entrada]],"&gt;=" &amp;$M$2,BDCORRECTIVAINF[[Fecha Fin]:[Fecha Fin]],"&lt;="&amp;$M$3)&amp;" uds "&amp;BDCORRECTIVAINF[[#Headers],[5ª HOJAS D]]&amp;", ")</f>
        <v/>
      </c>
      <c r="AT44" s="467" t="str">
        <f>+IF(SUMIFS(BDCORRECTIVAINF[BRIDA D],BDCORRECTIVAINF[[Nº CAMIÓN]:[Nº CAMIÓN]],$C44,BDCORRECTIVAINF[[Fecha entrada]:[Fecha entrada]],"&gt;=" &amp;$M$2,BDCORRECTIVAINF[[Fecha Fin]:[Fecha Fin]],"&lt;="&amp;$M$3)=0,"",SUMIFS(BDCORRECTIVAINF[BRIDA D],BDCORRECTIVAINF[[Nº CAMIÓN]:[Nº CAMIÓN]],$C44,BDCORRECTIVAINF[[Fecha entrada]:[Fecha entrada]],"&gt;=" &amp;$M$2,BDCORRECTIVAINF[[Fecha Fin]:[Fecha Fin]],"&lt;="&amp;$M$3)&amp;" uds "&amp;BDCORRECTIVAINF[[#Headers],[BRIDA D]]&amp;", ")</f>
        <v/>
      </c>
      <c r="AU44" s="467" t="str">
        <f>+IF(SUMIFS(BDCORRECTIVAINF[BULÓN D],BDCORRECTIVAINF[[Nº CAMIÓN]:[Nº CAMIÓN]],$C44,BDCORRECTIVAINF[[Fecha entrada]:[Fecha entrada]],"&gt;=" &amp;$M$2,BDCORRECTIVAINF[[Fecha Fin]:[Fecha Fin]],"&lt;="&amp;$M$3)=0,"",SUMIFS(BDCORRECTIVAINF[BULÓN D],BDCORRECTIVAINF[[Nº CAMIÓN]:[Nº CAMIÓN]],$C44,BDCORRECTIVAINF[[Fecha entrada]:[Fecha entrada]],"&gt;=" &amp;$M$2,BDCORRECTIVAINF[[Fecha Fin]:[Fecha Fin]],"&lt;="&amp;$M$3)&amp;" uds "&amp;BDCORRECTIVAINF[[#Headers],[BULÓN D]]&amp;", ")</f>
        <v/>
      </c>
      <c r="AV44" s="467" t="str">
        <f>+IF(SUMIFS(BDCORRECTIVAINF[GEMELA D],BDCORRECTIVAINF[[Nº CAMIÓN]:[Nº CAMIÓN]],$C44,BDCORRECTIVAINF[[Fecha entrada]:[Fecha entrada]],"&gt;=" &amp;$M$2,BDCORRECTIVAINF[[Fecha Fin]:[Fecha Fin]],"&lt;="&amp;$M$3)=0,"",SUMIFS(BDCORRECTIVAINF[GEMELA D],BDCORRECTIVAINF[[Nº CAMIÓN]:[Nº CAMIÓN]],$C44,BDCORRECTIVAINF[[Fecha entrada]:[Fecha entrada]],"&gt;=" &amp;$M$2,BDCORRECTIVAINF[[Fecha Fin]:[Fecha Fin]],"&lt;="&amp;$M$3)&amp;" uds "&amp;BDCORRECTIVAINF[[#Headers],[GEMELA D]]&amp;", ")</f>
        <v/>
      </c>
      <c r="AW44" s="467" t="str">
        <f>+IF(SUMIFS(BDCORRECTIVAINF[BALLESTA ENTERA T],BDCORRECTIVAINF[[Nº CAMIÓN]:[Nº CAMIÓN]],$C44,BDCORRECTIVAINF[[Fecha entrada]:[Fecha entrada]],"&gt;=" &amp;$M$2,BDCORRECTIVAINF[[Fecha Fin]:[Fecha Fin]],"&lt;="&amp;$M$3)=0,"",SUMIFS(BDCORRECTIVAINF[BALLESTA ENTERA T],BDCORRECTIVAINF[[Nº CAMIÓN]:[Nº CAMIÓN]],$C44,BDCORRECTIVAINF[[Fecha entrada]:[Fecha entrada]],"&gt;=" &amp;$M$2,BDCORRECTIVAINF[[Fecha Fin]:[Fecha Fin]],"&lt;="&amp;$M$3)&amp;" uds "&amp;BDCORRECTIVAINF[[#Headers],[BALLESTA ENTERA T]]&amp;", ")</f>
        <v/>
      </c>
      <c r="AX44" s="467" t="str">
        <f>+IF(SUMIFS(BDCORRECTIVAINF[HOJA MAESTRA T],BDCORRECTIVAINF[[Nº CAMIÓN]:[Nº CAMIÓN]],$C44,BDCORRECTIVAINF[[Fecha entrada]:[Fecha entrada]],"&gt;=" &amp;$M$2,BDCORRECTIVAINF[[Fecha Fin]:[Fecha Fin]],"&lt;="&amp;$M$3)=0,"",SUMIFS(BDCORRECTIVAINF[HOJA MAESTRA T],BDCORRECTIVAINF[[Nº CAMIÓN]:[Nº CAMIÓN]],$C44,BDCORRECTIVAINF[[Fecha entrada]:[Fecha entrada]],"&gt;=" &amp;$M$2,BDCORRECTIVAINF[[Fecha Fin]:[Fecha Fin]],"&lt;="&amp;$M$3)&amp;" uds "&amp;BDCORRECTIVAINF[[#Headers],[HOJA MAESTRA T]]&amp;", ")</f>
        <v/>
      </c>
      <c r="AY44" s="467" t="str">
        <f>+IF(SUMIFS(BDCORRECTIVAINF[1ª HOJA T],BDCORRECTIVAINF[[Nº CAMIÓN]:[Nº CAMIÓN]],$C44,BDCORRECTIVAINF[[Fecha entrada]:[Fecha entrada]],"&gt;=" &amp;$M$2,BDCORRECTIVAINF[[Fecha Fin]:[Fecha Fin]],"&lt;="&amp;$M$3)=0,"",SUMIFS(BDCORRECTIVAINF[1ª HOJA T],BDCORRECTIVAINF[[Nº CAMIÓN]:[Nº CAMIÓN]],$C44,BDCORRECTIVAINF[[Fecha entrada]:[Fecha entrada]],"&gt;=" &amp;$M$2,BDCORRECTIVAINF[[Fecha Fin]:[Fecha Fin]],"&lt;="&amp;$M$3)&amp;" uds "&amp;BDCORRECTIVAINF[[#Headers],[1ª HOJA T]]&amp;", ")</f>
        <v/>
      </c>
      <c r="AZ44" s="467" t="str">
        <f>+IF(SUMIFS(BDCORRECTIVAINF[2ª HOJAS T],BDCORRECTIVAINF[[Nº CAMIÓN]:[Nº CAMIÓN]],$C44,BDCORRECTIVAINF[[Fecha entrada]:[Fecha entrada]],"&gt;=" &amp;$M$2,BDCORRECTIVAINF[[Fecha Fin]:[Fecha Fin]],"&lt;="&amp;$M$3)=0,"",SUMIFS(BDCORRECTIVAINF[2ª HOJAS T],BDCORRECTIVAINF[[Nº CAMIÓN]:[Nº CAMIÓN]],$C44,BDCORRECTIVAINF[[Fecha entrada]:[Fecha entrada]],"&gt;=" &amp;$M$2,BDCORRECTIVAINF[[Fecha Fin]:[Fecha Fin]],"&lt;="&amp;$M$3)&amp;" uds "&amp;BDCORRECTIVAINF[[#Headers],[2ª HOJAS T]]&amp;", ")</f>
        <v/>
      </c>
      <c r="BA44" s="467" t="str">
        <f>+IF(SUMIFS(BDCORRECTIVAINF[3ª HOJAS T],BDCORRECTIVAINF[[Nº CAMIÓN]:[Nº CAMIÓN]],$C44,BDCORRECTIVAINF[[Fecha entrada]:[Fecha entrada]],"&gt;=" &amp;$M$2,BDCORRECTIVAINF[[Fecha Fin]:[Fecha Fin]],"&lt;="&amp;$M$3)=0,"",SUMIFS(BDCORRECTIVAINF[3ª HOJAS T],BDCORRECTIVAINF[[Nº CAMIÓN]:[Nº CAMIÓN]],$C44,BDCORRECTIVAINF[[Fecha entrada]:[Fecha entrada]],"&gt;=" &amp;$M$2,BDCORRECTIVAINF[[Fecha Fin]:[Fecha Fin]],"&lt;="&amp;$M$3)&amp;" uds "&amp;BDCORRECTIVAINF[[#Headers],[3ª HOJAS T]]&amp;", ")</f>
        <v/>
      </c>
      <c r="BB44" s="467" t="str">
        <f>+IF(SUMIFS(BDCORRECTIVAINF[4ª HOJAS T],BDCORRECTIVAINF[[Nº CAMIÓN]:[Nº CAMIÓN]],$C44,BDCORRECTIVAINF[[Fecha entrada]:[Fecha entrada]],"&gt;=" &amp;$M$2,BDCORRECTIVAINF[[Fecha Fin]:[Fecha Fin]],"&lt;="&amp;$M$3)=0,"",SUMIFS(BDCORRECTIVAINF[4ª HOJAS T],BDCORRECTIVAINF[[Nº CAMIÓN]:[Nº CAMIÓN]],$C44,BDCORRECTIVAINF[[Fecha entrada]:[Fecha entrada]],"&gt;=" &amp;$M$2,BDCORRECTIVAINF[[Fecha Fin]:[Fecha Fin]],"&lt;="&amp;$M$3)&amp;" uds "&amp;BDCORRECTIVAINF[[#Headers],[4ª HOJAS T]]&amp;", ")</f>
        <v/>
      </c>
      <c r="BC44" s="467" t="str">
        <f>+IF(SUMIFS(BDCORRECTIVAINF[5ª HOJAS T],BDCORRECTIVAINF[[Nº CAMIÓN]:[Nº CAMIÓN]],$C44,BDCORRECTIVAINF[[Fecha entrada]:[Fecha entrada]],"&gt;=" &amp;$M$2,BDCORRECTIVAINF[[Fecha Fin]:[Fecha Fin]],"&lt;="&amp;$M$3)=0,"",SUMIFS(BDCORRECTIVAINF[5ª HOJAS T],BDCORRECTIVAINF[[Nº CAMIÓN]:[Nº CAMIÓN]],$C44,BDCORRECTIVAINF[[Fecha entrada]:[Fecha entrada]],"&gt;=" &amp;$M$2,BDCORRECTIVAINF[[Fecha Fin]:[Fecha Fin]],"&lt;="&amp;$M$3)&amp;" uds "&amp;BDCORRECTIVAINF[[#Headers],[5ª HOJAS T]]&amp;", ")</f>
        <v/>
      </c>
      <c r="BD44" s="467" t="str">
        <f>+IF(SUMIFS(BDCORRECTIVAINF[BRIDA T],BDCORRECTIVAINF[[Nº CAMIÓN]:[Nº CAMIÓN]],$C44,BDCORRECTIVAINF[[Fecha entrada]:[Fecha entrada]],"&gt;=" &amp;$M$2,BDCORRECTIVAINF[[Fecha Fin]:[Fecha Fin]],"&lt;="&amp;$M$3)=0,"",SUMIFS(BDCORRECTIVAINF[BRIDA T],BDCORRECTIVAINF[[Nº CAMIÓN]:[Nº CAMIÓN]],$C44,BDCORRECTIVAINF[[Fecha entrada]:[Fecha entrada]],"&gt;=" &amp;$M$2,BDCORRECTIVAINF[[Fecha Fin]:[Fecha Fin]],"&lt;="&amp;$M$3)&amp;" uds "&amp;BDCORRECTIVAINF[[#Headers],[BRIDA T]]&amp;", ")</f>
        <v/>
      </c>
      <c r="BE44" s="467" t="str">
        <f>+IF(SUMIFS(BDCORRECTIVAINF[BULÓN T],BDCORRECTIVAINF[[Nº CAMIÓN]:[Nº CAMIÓN]],$C44,BDCORRECTIVAINF[[Fecha entrada]:[Fecha entrada]],"&gt;=" &amp;$M$2,BDCORRECTIVAINF[[Fecha Fin]:[Fecha Fin]],"&lt;="&amp;$M$3)=0,"",SUMIFS(BDCORRECTIVAINF[BULÓN T],BDCORRECTIVAINF[[Nº CAMIÓN]:[Nº CAMIÓN]],$C44,BDCORRECTIVAINF[[Fecha entrada]:[Fecha entrada]],"&gt;=" &amp;$M$2,BDCORRECTIVAINF[[Fecha Fin]:[Fecha Fin]],"&lt;="&amp;$M$3)&amp;" uds "&amp;BDCORRECTIVAINF[[#Headers],[BULÓN T]]&amp;", ")</f>
        <v/>
      </c>
      <c r="BF44" s="467" t="str">
        <f>+IF(SUMIFS(BDCORRECTIVAINF[GEMELA T],BDCORRECTIVAINF[[Nº CAMIÓN]:[Nº CAMIÓN]],$C44,BDCORRECTIVAINF[[Fecha entrada]:[Fecha entrada]],"&gt;=" &amp;$M$2,BDCORRECTIVAINF[[Fecha Fin]:[Fecha Fin]],"&lt;="&amp;$M$3)=0,"",SUMIFS(BDCORRECTIVAINF[GEMELA T],BDCORRECTIVAINF[[Nº CAMIÓN]:[Nº CAMIÓN]],$C44,BDCORRECTIVAINF[[Fecha entrada]:[Fecha entrada]],"&gt;=" &amp;$M$2,BDCORRECTIVAINF[[Fecha Fin]:[Fecha Fin]],"&lt;="&amp;$M$3)&amp;" uds "&amp;BDCORRECTIVAINF[[#Headers],[GEMELA T]]&amp;", ")</f>
        <v/>
      </c>
      <c r="BG44" s="467" t="str">
        <f>+IF(SUMIFS(BDCORRECTIVAINF[CÁMARA 12R20],BDCORRECTIVAINF[[Nº CAMIÓN]:[Nº CAMIÓN]],$C44,BDCORRECTIVAINF[[Fecha entrada]:[Fecha entrada]],"&gt;=" &amp;$M$2,BDCORRECTIVAINF[[Fecha Fin]:[Fecha Fin]],"&lt;="&amp;$M$3)=0,"",SUMIFS(BDCORRECTIVAINF[CÁMARA 12R20],BDCORRECTIVAINF[[Nº CAMIÓN]:[Nº CAMIÓN]],$C44,BDCORRECTIVAINF[[Fecha entrada]:[Fecha entrada]],"&gt;=" &amp;$M$2,BDCORRECTIVAINF[[Fecha Fin]:[Fecha Fin]],"&lt;="&amp;$M$3)&amp;" uds "&amp;BDCORRECTIVAINF[[#Headers],[CÁMARA 12R20]]&amp;", ")</f>
        <v/>
      </c>
      <c r="BH44" s="467" t="str">
        <f>+IF(SUMIFS(BDCORRECTIVAINF[CÁMARA 12R24],BDCORRECTIVAINF[[Nº CAMIÓN]:[Nº CAMIÓN]],$C44,BDCORRECTIVAINF[[Fecha entrada]:[Fecha entrada]],"&gt;=" &amp;$M$2,BDCORRECTIVAINF[[Fecha Fin]:[Fecha Fin]],"&lt;="&amp;$M$3)=0,"",SUMIFS(BDCORRECTIVAINF[CÁMARA 12R24],BDCORRECTIVAINF[[Nº CAMIÓN]:[Nº CAMIÓN]],$C44,BDCORRECTIVAINF[[Fecha entrada]:[Fecha entrada]],"&gt;=" &amp;$M$2,BDCORRECTIVAINF[[Fecha Fin]:[Fecha Fin]],"&lt;="&amp;$M$3)&amp;" uds "&amp;BDCORRECTIVAINF[[#Headers],[CÁMARA 12R24]]&amp;", ")</f>
        <v/>
      </c>
      <c r="BI44" s="467" t="str">
        <f>+IF(SUMIFS(BDCORRECTIVAINF[NEUMÁTICO 12R20],BDCORRECTIVAINF[[Nº CAMIÓN]:[Nº CAMIÓN]],$C44,BDCORRECTIVAINF[[Fecha entrada]:[Fecha entrada]],"&gt;=" &amp;$M$2,BDCORRECTIVAINF[[Fecha Fin]:[Fecha Fin]],"&lt;="&amp;$M$3)=0,"",SUMIFS(BDCORRECTIVAINF[NEUMÁTICO 12R20],BDCORRECTIVAINF[[Nº CAMIÓN]:[Nº CAMIÓN]],$C44,BDCORRECTIVAINF[[Fecha entrada]:[Fecha entrada]],"&gt;=" &amp;$M$2,BDCORRECTIVAINF[[Fecha Fin]:[Fecha Fin]],"&lt;="&amp;$M$3)&amp;" uds "&amp;BDCORRECTIVAINF[[#Headers],[NEUMÁTICO 12R20]]&amp;", ")</f>
        <v/>
      </c>
      <c r="BJ44" s="467" t="str">
        <f>+IF(SUMIFS(BDCORRECTIVAINF[NEUMÁTICO 13/80 R22,5],BDCORRECTIVAINF[[Nº CAMIÓN]:[Nº CAMIÓN]],$C44,BDCORRECTIVAINF[[Fecha entrada]:[Fecha entrada]],"&gt;=" &amp;$M$2,BDCORRECTIVAINF[[Fecha Fin]:[Fecha Fin]],"&lt;="&amp;$M$3)=0,"",SUMIFS(BDCORRECTIVAINF[NEUMÁTICO 13/80 R22,5],BDCORRECTIVAINF[[Nº CAMIÓN]:[Nº CAMIÓN]],$C44,BDCORRECTIVAINF[[Fecha entrada]:[Fecha entrada]],"&gt;=" &amp;$M$2,BDCORRECTIVAINF[[Fecha Fin]:[Fecha Fin]],"&lt;="&amp;$M$3)&amp;" uds "&amp;BDCORRECTIVAINF[[#Headers],[NEUMÁTICO 13/80 R22,5]]&amp;", ")</f>
        <v/>
      </c>
      <c r="BK44" s="467" t="str">
        <f>+IF(SUMIFS(BDCORRECTIVAINF[[NEUMÁTICO 12R24 ]],BDCORRECTIVAINF[[Nº CAMIÓN]:[Nº CAMIÓN]],$C44,BDCORRECTIVAINF[[Fecha entrada]:[Fecha entrada]],"&gt;=" &amp;$M$2,BDCORRECTIVAINF[[Fecha Fin]:[Fecha Fin]],"&lt;="&amp;$M$3)=0,"",SUMIFS(BDCORRECTIVAINF[[NEUMÁTICO 12R24 ]],BDCORRECTIVAINF[[Nº CAMIÓN]:[Nº CAMIÓN]],$C44,BDCORRECTIVAINF[[Fecha entrada]:[Fecha entrada]],"&gt;=" &amp;$M$2,BDCORRECTIVAINF[[Fecha Fin]:[Fecha Fin]],"&lt;="&amp;$M$3)&amp;" uds "&amp;BDCORRECTIVAINF[[#Headers],[NEUMÁTICO 12R24 ]]&amp;", ")</f>
        <v/>
      </c>
      <c r="BL44" s="467" t="str">
        <f>+IF(SUMIFS(BDCORRECTIVAINF[NEUMÁTICO 295/80 R22,5],BDCORRECTIVAINF[[Nº CAMIÓN]:[Nº CAMIÓN]],$C44,BDCORRECTIVAINF[[Fecha entrada]:[Fecha entrada]],"&gt;=" &amp;$M$2,BDCORRECTIVAINF[[Fecha Fin]:[Fecha Fin]],"&lt;="&amp;$M$3)=0,"",SUMIFS(BDCORRECTIVAINF[NEUMÁTICO 295/80 R22,5],BDCORRECTIVAINF[[Nº CAMIÓN]:[Nº CAMIÓN]],$C44,BDCORRECTIVAINF[[Fecha entrada]:[Fecha entrada]],"&gt;=" &amp;$M$2,BDCORRECTIVAINF[[Fecha Fin]:[Fecha Fin]],"&lt;="&amp;$M$3)&amp;" uds "&amp;BDCORRECTIVAINF[[#Headers],[NEUMÁTICO 295/80 R22,5]]&amp;", ")</f>
        <v/>
      </c>
      <c r="BM44" s="467" t="str">
        <f>+IF(SUMIFS(BDCORRECTIVAINF[NEUMÁTICO 315/80R22.5],BDCORRECTIVAINF[[Nº CAMIÓN]:[Nº CAMIÓN]],$C44,BDCORRECTIVAINF[[Fecha entrada]:[Fecha entrada]],"&gt;=" &amp;$M$2,BDCORRECTIVAINF[[Fecha Fin]:[Fecha Fin]],"&lt;="&amp;$M$3)=0,"",SUMIFS(BDCORRECTIVAINF[NEUMÁTICO 315/80R22.5],BDCORRECTIVAINF[[Nº CAMIÓN]:[Nº CAMIÓN]],$C44,BDCORRECTIVAINF[[Fecha entrada]:[Fecha entrada]],"&gt;=" &amp;$M$2,BDCORRECTIVAINF[[Fecha Fin]:[Fecha Fin]],"&lt;="&amp;$M$3)&amp;" uds "&amp;BDCORRECTIVAINF[[#Headers],[NEUMÁTICO 315/80R22.5]]&amp;", ")</f>
        <v/>
      </c>
      <c r="BN44" s="467" t="str">
        <f>+IF(SUMIFS(BDCORRECTIVAINF[NEUMÁTICO 7.5R16 CON CAMARA  ],BDCORRECTIVAINF[[Nº CAMIÓN]:[Nº CAMIÓN]],$C44,BDCORRECTIVAINF[[Fecha entrada]:[Fecha entrada]],"&gt;=" &amp;$M$2,BDCORRECTIVAINF[[Fecha Fin]:[Fecha Fin]],"&lt;="&amp;$M$3)=0,"",SUMIFS(BDCORRECTIVAINF[NEUMÁTICO 7.5R16 CON CAMARA  ],BDCORRECTIVAINF[[Nº CAMIÓN]:[Nº CAMIÓN]],$C44,BDCORRECTIVAINF[[Fecha entrada]:[Fecha entrada]],"&gt;=" &amp;$M$2,BDCORRECTIVAINF[[Fecha Fin]:[Fecha Fin]],"&lt;="&amp;$M$3)&amp;" uds "&amp;BDCORRECTIVAINF[[#Headers],[NEUMÁTICO 7.5R16 CON CAMARA  ]]&amp;", ")</f>
        <v/>
      </c>
      <c r="BO44" s="467" t="str">
        <f>+IF(SUMIFS(BDCORRECTIVAINF[Parche],BDCORRECTIVAINF[[Nº CAMIÓN]:[Nº CAMIÓN]],$C44,BDCORRECTIVAINF[[Fecha entrada]:[Fecha entrada]],"&gt;=" &amp;$M$2,BDCORRECTIVAINF[[Fecha Fin]:[Fecha Fin]],"&lt;="&amp;$M$3)=0,"",SUMIFS(BDCORRECTIVAINF[Parche],BDCORRECTIVAINF[[Nº CAMIÓN]:[Nº CAMIÓN]],$C44,BDCORRECTIVAINF[[Fecha entrada]:[Fecha entrada]],"&gt;=" &amp;$M$2,BDCORRECTIVAINF[[Fecha Fin]:[Fecha Fin]],"&lt;="&amp;$M$3)&amp;" uds "&amp;BDCORRECTIVAINF[[#Headers],[Parche]]&amp;", ")</f>
        <v/>
      </c>
      <c r="BP44" s="467" t="str">
        <f>+IF(SUMIFS(BDCORRECTIVAINF[Pasta],BDCORRECTIVAINF[[Nº CAMIÓN]:[Nº CAMIÓN]],$C44,BDCORRECTIVAINF[[Fecha entrada]:[Fecha entrada]],"&gt;=" &amp;$M$2,BDCORRECTIVAINF[[Fecha Fin]:[Fecha Fin]],"&lt;="&amp;$M$3)=0,"",SUMIFS(BDCORRECTIVAINF[Pasta],BDCORRECTIVAINF[[Nº CAMIÓN]:[Nº CAMIÓN]],$C44,BDCORRECTIVAINF[[Fecha entrada]:[Fecha entrada]],"&gt;=" &amp;$M$2,BDCORRECTIVAINF[[Fecha Fin]:[Fecha Fin]],"&lt;="&amp;$M$3)&amp;" uds "&amp;BDCORRECTIVAINF[[#Headers],[Pasta]]&amp;", ")</f>
        <v/>
      </c>
      <c r="BQ44" s="467" t="str">
        <f>+IF(SUMIFS(BDCORRECTIVAINF[BATERIA 12V 100AH],BDCORRECTIVAINF[[Nº CAMIÓN]:[Nº CAMIÓN]],$C44,BDCORRECTIVAINF[[Fecha entrada]:[Fecha entrada]],"&gt;=" &amp;$M$2,BDCORRECTIVAINF[[Fecha Fin]:[Fecha Fin]],"&lt;="&amp;$M$3)=0,"",SUMIFS(BDCORRECTIVAINF[BATERIA 12V 100AH],BDCORRECTIVAINF[[Nº CAMIÓN]:[Nº CAMIÓN]],$C44,BDCORRECTIVAINF[[Fecha entrada]:[Fecha entrada]],"&gt;=" &amp;$M$2,BDCORRECTIVAINF[[Fecha Fin]:[Fecha Fin]],"&lt;="&amp;$M$3)&amp;" uds "&amp;BDCORRECTIVAINF[[#Headers],[BATERIA 12V 100AH]]&amp;", ")</f>
        <v/>
      </c>
      <c r="BR44" s="467" t="str">
        <f>+IF(SUMIFS(BDCORRECTIVAINF[BATERIA 12V 120AH],BDCORRECTIVAINF[[Nº CAMIÓN]:[Nº CAMIÓN]],$C44,BDCORRECTIVAINF[[Fecha entrada]:[Fecha entrada]],"&gt;=" &amp;$M$2,BDCORRECTIVAINF[[Fecha Fin]:[Fecha Fin]],"&lt;="&amp;$M$3)=0,"",SUMIFS(BDCORRECTIVAINF[BATERIA 12V 120AH],BDCORRECTIVAINF[[Nº CAMIÓN]:[Nº CAMIÓN]],$C44,BDCORRECTIVAINF[[Fecha entrada]:[Fecha entrada]],"&gt;=" &amp;$M$2,BDCORRECTIVAINF[[Fecha Fin]:[Fecha Fin]],"&lt;="&amp;$M$3)&amp;" uds "&amp;BDCORRECTIVAINF[[#Headers],[BATERIA 12V 120AH]]&amp;", ")</f>
        <v/>
      </c>
      <c r="BS44" s="467" t="str">
        <f>+IF(SUMIFS(BDCORRECTIVAINF[[BATERIA 12V 70AH ]],BDCORRECTIVAINF[[Nº CAMIÓN]:[Nº CAMIÓN]],$C44,BDCORRECTIVAINF[[Fecha entrada]:[Fecha entrada]],"&gt;=" &amp;$M$2,BDCORRECTIVAINF[[Fecha Fin]:[Fecha Fin]],"&lt;="&amp;$M$3)=0,"",SUMIFS(BDCORRECTIVAINF[[BATERIA 12V 70AH ]],BDCORRECTIVAINF[[Nº CAMIÓN]:[Nº CAMIÓN]],$C44,BDCORRECTIVAINF[[Fecha entrada]:[Fecha entrada]],"&gt;=" &amp;$M$2,BDCORRECTIVAINF[[Fecha Fin]:[Fecha Fin]],"&lt;="&amp;$M$3)&amp;" uds "&amp;BDCORRECTIVAINF[[#Headers],[BATERIA 12V 70AH ]]&amp;", ")</f>
        <v/>
      </c>
      <c r="BT44" s="467" t="str">
        <f>+IF(SUMIFS(BDCORRECTIVAINF[[BATERIA 12V 77AH ]],BDCORRECTIVAINF[[Nº CAMIÓN]:[Nº CAMIÓN]],$C44,BDCORRECTIVAINF[[Fecha entrada]:[Fecha entrada]],"&gt;=" &amp;$M$2,BDCORRECTIVAINF[[Fecha Fin]:[Fecha Fin]],"&lt;="&amp;$M$3)=0,"",SUMIFS(BDCORRECTIVAINF[[BATERIA 12V 77AH ]],BDCORRECTIVAINF[[Nº CAMIÓN]:[Nº CAMIÓN]],$C44,BDCORRECTIVAINF[[Fecha entrada]:[Fecha entrada]],"&gt;=" &amp;$M$2,BDCORRECTIVAINF[[Fecha Fin]:[Fecha Fin]],"&lt;="&amp;$M$3)&amp;" uds "&amp;BDCORRECTIVAINF[[#Headers],[BATERIA 12V 77AH ]]&amp;", ")</f>
        <v/>
      </c>
      <c r="BU44" s="467" t="str">
        <f>+IF(SUMIFS(BDCORRECTIVAINF[Manguera amarilla 60D],BDCORRECTIVAINF[[Nº CAMIÓN]:[Nº CAMIÓN]],$C44,BDCORRECTIVAINF[[Fecha entrada]:[Fecha entrada]],"&gt;=" &amp;$M$2,BDCORRECTIVAINF[[Fecha Fin]:[Fecha Fin]],"&lt;="&amp;$M$3)=0,"",SUMIFS(BDCORRECTIVAINF[Manguera amarilla 60D],BDCORRECTIVAINF[[Nº CAMIÓN]:[Nº CAMIÓN]],$C44,BDCORRECTIVAINF[[Fecha entrada]:[Fecha entrada]],"&gt;=" &amp;$M$2,BDCORRECTIVAINF[[Fecha Fin]:[Fecha Fin]],"&lt;="&amp;$M$3)&amp;" m "&amp;BDCORRECTIVAINF[[#Headers],[Manguera amarilla 60D]]&amp;", ")</f>
        <v/>
      </c>
      <c r="BV44" s="467" t="str">
        <f>+IF(SUMIFS(BDCORRECTIVAINF[Manguera amarilla 80D],BDCORRECTIVAINF[[Nº CAMIÓN]:[Nº CAMIÓN]],$C44,BDCORRECTIVAINF[[Fecha entrada]:[Fecha entrada]],"&gt;=" &amp;$M$2,BDCORRECTIVAINF[[Fecha Fin]:[Fecha Fin]],"&lt;="&amp;$M$3)=0,"",SUMIFS(BDCORRECTIVAINF[Manguera amarilla 80D],BDCORRECTIVAINF[[Nº CAMIÓN]:[Nº CAMIÓN]],$C44,BDCORRECTIVAINF[[Fecha entrada]:[Fecha entrada]],"&gt;=" &amp;$M$2,BDCORRECTIVAINF[[Fecha Fin]:[Fecha Fin]],"&lt;="&amp;$M$3)&amp;" m "&amp;BDCORRECTIVAINF[[#Headers],[Manguera amarilla 80D]]&amp;", ")</f>
        <v/>
      </c>
      <c r="BW44" s="467" t="str">
        <f>+IF(SUMIFS(BDCORRECTIVAINF[Manguera azul 60D],BDCORRECTIVAINF[[Nº CAMIÓN]:[Nº CAMIÓN]],$C44,BDCORRECTIVAINF[[Fecha entrada]:[Fecha entrada]],"&gt;=" &amp;$M$2,BDCORRECTIVAINF[[Fecha Fin]:[Fecha Fin]],"&lt;="&amp;$M$3)=0,"",SUMIFS(BDCORRECTIVAINF[Manguera azul 60D],BDCORRECTIVAINF[[Nº CAMIÓN]:[Nº CAMIÓN]],$C44,BDCORRECTIVAINF[[Fecha entrada]:[Fecha entrada]],"&gt;=" &amp;$M$2,BDCORRECTIVAINF[[Fecha Fin]:[Fecha Fin]],"&lt;="&amp;$M$3)&amp;" m "&amp;BDCORRECTIVAINF[[#Headers],[Manguera azul 60D]]&amp;", ")</f>
        <v/>
      </c>
      <c r="BX44" s="467" t="str">
        <f>+IF(SUMIFS(BDCORRECTIVAINF[Manguera azul 80D],BDCORRECTIVAINF[[Nº CAMIÓN]:[Nº CAMIÓN]],$C44,BDCORRECTIVAINF[[Fecha entrada]:[Fecha entrada]],"&gt;=" &amp;$M$2,BDCORRECTIVAINF[[Fecha Fin]:[Fecha Fin]],"&lt;="&amp;$M$3)=0,"",SUMIFS(BDCORRECTIVAINF[Manguera azul 80D],BDCORRECTIVAINF[[Nº CAMIÓN]:[Nº CAMIÓN]],$C44,BDCORRECTIVAINF[[Fecha entrada]:[Fecha entrada]],"&gt;=" &amp;$M$2,BDCORRECTIVAINF[[Fecha Fin]:[Fecha Fin]],"&lt;="&amp;$M$3)&amp;" m "&amp;BDCORRECTIVAINF[[#Headers],[Manguera azul 80D]]&amp;", ")</f>
        <v/>
      </c>
      <c r="BY44" s="467" t="str">
        <f>+IF(SUMIFS(BDCORRECTIVAINF[Bomba Embrague],BDCORRECTIVAINF[[Nº CAMIÓN]:[Nº CAMIÓN]],$C44,BDCORRECTIVAINF[[Fecha entrada]:[Fecha entrada]],"&gt;=" &amp;$M$2,BDCORRECTIVAINF[[Fecha Fin]:[Fecha Fin]],"&lt;="&amp;$M$3)=0,"",SUMIFS(BDCORRECTIVAINF[Bomba Embrague],BDCORRECTIVAINF[[Nº CAMIÓN]:[Nº CAMIÓN]],$C44,BDCORRECTIVAINF[[Fecha entrada]:[Fecha entrada]],"&gt;=" &amp;$M$2,BDCORRECTIVAINF[[Fecha Fin]:[Fecha Fin]],"&lt;="&amp;$M$3)&amp;" uds "&amp;BDCORRECTIVAINF[[#Headers],[Bomba Embrague]]&amp;", ")</f>
        <v/>
      </c>
      <c r="BZ44" s="467" t="str">
        <f>+IF(SUMIFS(BDCORRECTIVAINF[Compresor],BDCORRECTIVAINF[[Nº CAMIÓN]:[Nº CAMIÓN]],$C44,BDCORRECTIVAINF[[Fecha entrada]:[Fecha entrada]],"&gt;=" &amp;$M$2,BDCORRECTIVAINF[[Fecha Fin]:[Fecha Fin]],"&lt;="&amp;$M$3)=0,"",SUMIFS(BDCORRECTIVAINF[Compresor],BDCORRECTIVAINF[[Nº CAMIÓN]:[Nº CAMIÓN]],$C44,BDCORRECTIVAINF[[Fecha entrada]:[Fecha entrada]],"&gt;=" &amp;$M$2,BDCORRECTIVAINF[[Fecha Fin]:[Fecha Fin]],"&lt;="&amp;$M$3)&amp;" uds "&amp;BDCORRECTIVAINF[[#Headers],[Compresor]]&amp;", ")</f>
        <v/>
      </c>
      <c r="CA44" s="467" t="str">
        <f>+IF(SUMIFS(BDCORRECTIVAINF[Disco Embrague],BDCORRECTIVAINF[[Nº CAMIÓN]:[Nº CAMIÓN]],$C44,BDCORRECTIVAINF[[Fecha entrada]:[Fecha entrada]],"&gt;=" &amp;$M$2,BDCORRECTIVAINF[[Fecha Fin]:[Fecha Fin]],"&lt;="&amp;$M$3)=0,"",SUMIFS(BDCORRECTIVAINF[Disco Embrague],BDCORRECTIVAINF[[Nº CAMIÓN]:[Nº CAMIÓN]],$C44,BDCORRECTIVAINF[[Fecha entrada]:[Fecha entrada]],"&gt;=" &amp;$M$2,BDCORRECTIVAINF[[Fecha Fin]:[Fecha Fin]],"&lt;="&amp;$M$3)&amp;" uds "&amp;BDCORRECTIVAINF[[#Headers],[Disco Embrague]]&amp;", ")</f>
        <v/>
      </c>
      <c r="CB44" s="467" t="str">
        <f>+IF(SUMIFS(BDCORRECTIVAINF[Empalme],BDCORRECTIVAINF[[Nº CAMIÓN]:[Nº CAMIÓN]],$C44,BDCORRECTIVAINF[[Fecha entrada]:[Fecha entrada]],"&gt;=" &amp;$M$2,BDCORRECTIVAINF[[Fecha Fin]:[Fecha Fin]],"&lt;="&amp;$M$3)=0,"",SUMIFS(BDCORRECTIVAINF[Empalme],BDCORRECTIVAINF[[Nº CAMIÓN]:[Nº CAMIÓN]],$C44,BDCORRECTIVAINF[[Fecha entrada]:[Fecha entrada]],"&gt;=" &amp;$M$2,BDCORRECTIVAINF[[Fecha Fin]:[Fecha Fin]],"&lt;="&amp;$M$3)&amp;" uds "&amp;BDCORRECTIVAINF[[#Headers],[Empalme]]&amp;", ")</f>
        <v/>
      </c>
      <c r="CC44" s="467" t="str">
        <f>+IF(SUMIFS(BDCORRECTIVAINF[Filtro Secador],BDCORRECTIVAINF[[Nº CAMIÓN]:[Nº CAMIÓN]],$C44,BDCORRECTIVAINF[[Fecha entrada]:[Fecha entrada]],"&gt;=" &amp;$M$2,BDCORRECTIVAINF[[Fecha Fin]:[Fecha Fin]],"&lt;="&amp;$M$3)=0,"",SUMIFS(BDCORRECTIVAINF[Filtro Secador],BDCORRECTIVAINF[[Nº CAMIÓN]:[Nº CAMIÓN]],$C44,BDCORRECTIVAINF[[Fecha entrada]:[Fecha entrada]],"&gt;=" &amp;$M$2,BDCORRECTIVAINF[[Fecha Fin]:[Fecha Fin]],"&lt;="&amp;$M$3)&amp;" uds "&amp;BDCORRECTIVAINF[[#Headers],[Filtro Secador]]&amp;", ")</f>
        <v/>
      </c>
      <c r="CD44" s="467" t="str">
        <f>+IF(SUMIFS(BDCORRECTIVAINF[Pulmon Freno],BDCORRECTIVAINF[[Nº CAMIÓN]:[Nº CAMIÓN]],$C44,BDCORRECTIVAINF[[Fecha entrada]:[Fecha entrada]],"&gt;=" &amp;$M$2,BDCORRECTIVAINF[[Fecha Fin]:[Fecha Fin]],"&lt;="&amp;$M$3)=0,"",SUMIFS(BDCORRECTIVAINF[Pulmon Freno],BDCORRECTIVAINF[[Nº CAMIÓN]:[Nº CAMIÓN]],$C44,BDCORRECTIVAINF[[Fecha entrada]:[Fecha entrada]],"&gt;=" &amp;$M$2,BDCORRECTIVAINF[[Fecha Fin]:[Fecha Fin]],"&lt;="&amp;$M$3)&amp;" uds "&amp;BDCORRECTIVAINF[[#Headers],[Pulmon Freno]]&amp;", ")</f>
        <v/>
      </c>
      <c r="CE44" s="467" t="str">
        <f>+IF(SUMIFS(BDCORRECTIVAINF[Servoembrague],BDCORRECTIVAINF[[Nº CAMIÓN]:[Nº CAMIÓN]],$C44,BDCORRECTIVAINF[[Fecha entrada]:[Fecha entrada]],"&gt;=" &amp;$M$2,BDCORRECTIVAINF[[Fecha Fin]:[Fecha Fin]],"&lt;="&amp;$M$3)=0,"",SUMIFS(BDCORRECTIVAINF[Servoembrague],BDCORRECTIVAINF[[Nº CAMIÓN]:[Nº CAMIÓN]],$C44,BDCORRECTIVAINF[[Fecha entrada]:[Fecha entrada]],"&gt;=" &amp;$M$2,BDCORRECTIVAINF[[Fecha Fin]:[Fecha Fin]],"&lt;="&amp;$M$3)&amp;" uds "&amp;BDCORRECTIVAINF[[#Headers],[Servoembrague]]&amp;", ")</f>
        <v/>
      </c>
      <c r="CF44" s="467" t="str">
        <f>+IF(SUMIFS(BDCORRECTIVAINF[Tubo Hidraulico],BDCORRECTIVAINF[[Nº CAMIÓN]:[Nº CAMIÓN]],$C44,BDCORRECTIVAINF[[Fecha entrada]:[Fecha entrada]],"&gt;=" &amp;$M$2,BDCORRECTIVAINF[[Fecha Fin]:[Fecha Fin]],"&lt;="&amp;$M$3)=0,"",SUMIFS(BDCORRECTIVAINF[Tubo Hidraulico],BDCORRECTIVAINF[[Nº CAMIÓN]:[Nº CAMIÓN]],$C44,BDCORRECTIVAINF[[Fecha entrada]:[Fecha entrada]],"&gt;=" &amp;$M$2,BDCORRECTIVAINF[[Fecha Fin]:[Fecha Fin]],"&lt;="&amp;$M$3)&amp;" uds "&amp;BDCORRECTIVAINF[[#Headers],[Tubo Hidraulico]]&amp;", ")</f>
        <v/>
      </c>
      <c r="CG44" s="467" t="str">
        <f>+IF(SUMIFS(BDCORRECTIVAINF[Valvula 4 vias],BDCORRECTIVAINF[[Nº CAMIÓN]:[Nº CAMIÓN]],$C44,BDCORRECTIVAINF[[Fecha entrada]:[Fecha entrada]],"&gt;=" &amp;$M$2,BDCORRECTIVAINF[[Fecha Fin]:[Fecha Fin]],"&lt;="&amp;$M$3)=0,"",SUMIFS(BDCORRECTIVAINF[Valvula 4 vias],BDCORRECTIVAINF[[Nº CAMIÓN]:[Nº CAMIÓN]],$C44,BDCORRECTIVAINF[[Fecha entrada]:[Fecha entrada]],"&gt;=" &amp;$M$2,BDCORRECTIVAINF[[Fecha Fin]:[Fecha Fin]],"&lt;="&amp;$M$3)&amp;" uds "&amp;BDCORRECTIVAINF[[#Headers],[Valvula 4 vias]]&amp;", ")</f>
        <v/>
      </c>
      <c r="CH44" s="467" t="str">
        <f>+IF(SUMIFS(BDCORRECTIVAINF[Valvula Freno],BDCORRECTIVAINF[[Nº CAMIÓN]:[Nº CAMIÓN]],$C44,BDCORRECTIVAINF[[Fecha entrada]:[Fecha entrada]],"&gt;=" &amp;$M$2,BDCORRECTIVAINF[[Fecha Fin]:[Fecha Fin]],"&lt;="&amp;$M$3)=0,"",SUMIFS(BDCORRECTIVAINF[Valvula Freno],BDCORRECTIVAINF[[Nº CAMIÓN]:[Nº CAMIÓN]],$C44,BDCORRECTIVAINF[[Fecha entrada]:[Fecha entrada]],"&gt;=" &amp;$M$2,BDCORRECTIVAINF[[Fecha Fin]:[Fecha Fin]],"&lt;="&amp;$M$3)&amp;" uds "&amp;BDCORRECTIVAINF[[#Headers],[Valvula Freno]]&amp;", ")</f>
        <v/>
      </c>
      <c r="CI44" s="467" t="str">
        <f>+IF(SUMIFS(BDCORRECTIVAINF[Valvula Secadora],BDCORRECTIVAINF[[Nº CAMIÓN]:[Nº CAMIÓN]],$C44,BDCORRECTIVAINF[[Fecha entrada]:[Fecha entrada]],"&gt;=" &amp;$M$2,BDCORRECTIVAINF[[Fecha Fin]:[Fecha Fin]],"&lt;="&amp;$M$3)=0,"",SUMIFS(BDCORRECTIVAINF[Valvula Secadora],BDCORRECTIVAINF[[Nº CAMIÓN]:[Nº CAMIÓN]],$C44,BDCORRECTIVAINF[[Fecha entrada]:[Fecha entrada]],"&gt;=" &amp;$M$2,BDCORRECTIVAINF[[Fecha Fin]:[Fecha Fin]],"&lt;="&amp;$M$3)&amp;" uds "&amp;BDCORRECTIVAINF[[#Headers],[Valvula Secadora]]&amp;", ")</f>
        <v/>
      </c>
      <c r="CJ44" s="467" t="str">
        <f>+IF(SUMIFS(BDCORRECTIVAINF[Correas],BDCORRECTIVAINF[[Nº CAMIÓN]:[Nº CAMIÓN]],$C44,BDCORRECTIVAINF[[Fecha entrada]:[Fecha entrada]],"&gt;=" &amp;$M$2,BDCORRECTIVAINF[[Fecha Fin]:[Fecha Fin]],"&lt;="&amp;$M$3)=0,"",SUMIFS(BDCORRECTIVAINF[Correas],BDCORRECTIVAINF[[Nº CAMIÓN]:[Nº CAMIÓN]],$C44,BDCORRECTIVAINF[[Fecha entrada]:[Fecha entrada]],"&gt;=" &amp;$M$2,BDCORRECTIVAINF[[Fecha Fin]:[Fecha Fin]],"&lt;="&amp;$M$3)&amp;" uds "&amp;BDCORRECTIVAINF[[#Headers],[Correas]]&amp;", ")</f>
        <v/>
      </c>
    </row>
    <row r="45" spans="1:88" ht="21.75" customHeight="1" thickBot="1" x14ac:dyDescent="0.4">
      <c r="A45" s="332"/>
      <c r="B45" s="333"/>
      <c r="C45" s="52" t="s">
        <v>27</v>
      </c>
      <c r="D45" s="53"/>
      <c r="E45" s="54">
        <f t="shared" ref="E45:J45" si="11">+SUM(E41:E44)</f>
        <v>0</v>
      </c>
      <c r="F45" s="54">
        <f t="shared" si="11"/>
        <v>0</v>
      </c>
      <c r="G45" s="54">
        <f t="shared" si="11"/>
        <v>0</v>
      </c>
      <c r="H45" s="54">
        <f t="shared" si="11"/>
        <v>0</v>
      </c>
      <c r="I45" s="54">
        <f t="shared" si="11"/>
        <v>0</v>
      </c>
      <c r="J45" s="54">
        <f t="shared" si="11"/>
        <v>0</v>
      </c>
      <c r="K45" s="54"/>
      <c r="L45" s="523" t="str">
        <f t="shared" si="0"/>
        <v/>
      </c>
      <c r="M45" s="474">
        <f>+SUM(M41:M44)</f>
        <v>0</v>
      </c>
      <c r="N45" s="54"/>
      <c r="P45" s="562"/>
      <c r="Q45" s="562"/>
      <c r="R45" s="562"/>
      <c r="S45" s="562"/>
      <c r="T45" s="562"/>
      <c r="U45" s="562"/>
      <c r="V45" s="562"/>
      <c r="W45" s="562"/>
      <c r="AF45" s="467" t="str">
        <f>+IF(SUMIFS(BDCORRECTIVAINF[Amortiguador],BDCORRECTIVAINF[[Nº CAMIÓN]:[Nº CAMIÓN]],$C45,BDCORRECTIVAINF[[Fecha entrada]:[Fecha entrada]],"&gt;=" &amp;$M$2,BDCORRECTIVAINF[[Fecha Fin]:[Fecha Fin]],"&lt;="&amp;$M$3)=0,"",SUMIFS(BDCORRECTIVAINF[Amortiguador],BDCORRECTIVAINF[[Nº CAMIÓN]:[Nº CAMIÓN]],$C45,BDCORRECTIVAINF[[Fecha entrada]:[Fecha entrada]],"&gt;=" &amp;$M$2,BDCORRECTIVAINF[[Fecha Fin]:[Fecha Fin]],"&lt;="&amp;$M$3)&amp;" uds "&amp;BDCORRECTIVAINF[[#Headers],[Amortiguador]]&amp;", ")</f>
        <v/>
      </c>
      <c r="AG45" s="467" t="str">
        <f>+IF(SUMIFS(BDCORRECTIVAINF[Cables palanca],BDCORRECTIVAINF[[Nº CAMIÓN]:[Nº CAMIÓN]],$C45,BDCORRECTIVAINF[[Fecha entrada]:[Fecha entrada]],"&gt;=" &amp;$M$2,BDCORRECTIVAINF[[Fecha Fin]:[Fecha Fin]],"&lt;="&amp;$M$3)=0,"",SUMIFS(BDCORRECTIVAINF[Cables palanca],BDCORRECTIVAINF[[Nº CAMIÓN]:[Nº CAMIÓN]],$C45,BDCORRECTIVAINF[[Fecha entrada]:[Fecha entrada]],"&gt;=" &amp;$M$2,BDCORRECTIVAINF[[Fecha Fin]:[Fecha Fin]],"&lt;="&amp;$M$3)&amp;" uds "&amp;BDCORRECTIVAINF[[#Headers],[Cables palanca]]&amp;", ")</f>
        <v/>
      </c>
      <c r="AH45" s="467" t="str">
        <f>+IF(SUMIFS(BDCORRECTIVAINF[Casquillos],BDCORRECTIVAINF[[Nº CAMIÓN]:[Nº CAMIÓN]],$C45,BDCORRECTIVAINF[[Fecha entrada]:[Fecha entrada]],"&gt;=" &amp;$M$2,BDCORRECTIVAINF[[Fecha Fin]:[Fecha Fin]],"&lt;="&amp;$M$3)=0,"",SUMIFS(BDCORRECTIVAINF[Casquillos],BDCORRECTIVAINF[[Nº CAMIÓN]:[Nº CAMIÓN]],$C45,BDCORRECTIVAINF[[Fecha entrada]:[Fecha entrada]],"&gt;=" &amp;$M$2,BDCORRECTIVAINF[[Fecha Fin]:[Fecha Fin]],"&lt;="&amp;$M$3)&amp;" uds "&amp;BDCORRECTIVAINF[[#Headers],[Casquillos]]&amp;", ")</f>
        <v/>
      </c>
      <c r="AI45" s="467" t="str">
        <f>+IF(SUMIFS(BDCORRECTIVAINF[Esparragos],BDCORRECTIVAINF[[Nº CAMIÓN]:[Nº CAMIÓN]],$C45,BDCORRECTIVAINF[[Fecha entrada]:[Fecha entrada]],"&gt;=" &amp;$M$2,BDCORRECTIVAINF[[Fecha Fin]:[Fecha Fin]],"&lt;="&amp;$M$3)=0,"",SUMIFS(BDCORRECTIVAINF[Esparragos],BDCORRECTIVAINF[[Nº CAMIÓN]:[Nº CAMIÓN]],$C45,BDCORRECTIVAINF[[Fecha entrada]:[Fecha entrada]],"&gt;=" &amp;$M$2,BDCORRECTIVAINF[[Fecha Fin]:[Fecha Fin]],"&lt;="&amp;$M$3)&amp;" uds "&amp;BDCORRECTIVAINF[[#Headers],[Esparragos]]&amp;", ")</f>
        <v/>
      </c>
      <c r="AJ45" s="467" t="str">
        <f>+IF(SUMIFS(BDCORRECTIVAINF[Neceser palanca],BDCORRECTIVAINF[[Nº CAMIÓN]:[Nº CAMIÓN]],$C45,BDCORRECTIVAINF[[Fecha entrada]:[Fecha entrada]],"&gt;=" &amp;$M$2,BDCORRECTIVAINF[[Fecha Fin]:[Fecha Fin]],"&lt;="&amp;$M$3)=0,"",SUMIFS(BDCORRECTIVAINF[Neceser palanca],BDCORRECTIVAINF[[Nº CAMIÓN]:[Nº CAMIÓN]],$C45,BDCORRECTIVAINF[[Fecha entrada]:[Fecha entrada]],"&gt;=" &amp;$M$2,BDCORRECTIVAINF[[Fecha Fin]:[Fecha Fin]],"&lt;="&amp;$M$3)&amp;" uds "&amp;BDCORRECTIVAINF[[#Headers],[Neceser palanca]]&amp;", ")</f>
        <v/>
      </c>
      <c r="AK45" s="467" t="str">
        <f>+IF(SUMIFS(BDCORRECTIVAINF[Palanca],BDCORRECTIVAINF[[Nº CAMIÓN]:[Nº CAMIÓN]],$C45,BDCORRECTIVAINF[[Fecha entrada]:[Fecha entrada]],"&gt;=" &amp;$M$2,BDCORRECTIVAINF[[Fecha Fin]:[Fecha Fin]],"&lt;="&amp;$M$3)=0,"",SUMIFS(BDCORRECTIVAINF[Palanca],BDCORRECTIVAINF[[Nº CAMIÓN]:[Nº CAMIÓN]],$C45,BDCORRECTIVAINF[[Fecha entrada]:[Fecha entrada]],"&gt;=" &amp;$M$2,BDCORRECTIVAINF[[Fecha Fin]:[Fecha Fin]],"&lt;="&amp;$M$3)&amp;" uds "&amp;BDCORRECTIVAINF[[#Headers],[Palanca]]&amp;", ")</f>
        <v/>
      </c>
      <c r="AL45" s="467" t="str">
        <f>+IF(SUMIFS(BDCORRECTIVAINF[Travesaño],BDCORRECTIVAINF[[Nº CAMIÓN]:[Nº CAMIÓN]],$C45,BDCORRECTIVAINF[[Fecha entrada]:[Fecha entrada]],"&gt;=" &amp;$M$2,BDCORRECTIVAINF[[Fecha Fin]:[Fecha Fin]],"&lt;="&amp;$M$3)=0,"",SUMIFS(BDCORRECTIVAINF[Travesaño],BDCORRECTIVAINF[[Nº CAMIÓN]:[Nº CAMIÓN]],$C45,BDCORRECTIVAINF[[Fecha entrada]:[Fecha entrada]],"&gt;=" &amp;$M$2,BDCORRECTIVAINF[[Fecha Fin]:[Fecha Fin]],"&lt;="&amp;$M$3)&amp;" uds "&amp;BDCORRECTIVAINF[[#Headers],[Travesaño]]&amp;", ")</f>
        <v/>
      </c>
      <c r="AM45" s="467" t="str">
        <f>+IF(SUMIFS(BDCORRECTIVAINF[BALLESTA ENTERA D],BDCORRECTIVAINF[[Nº CAMIÓN]:[Nº CAMIÓN]],$C45,BDCORRECTIVAINF[[Fecha entrada]:[Fecha entrada]],"&gt;=" &amp;$M$2,BDCORRECTIVAINF[[Fecha Fin]:[Fecha Fin]],"&lt;="&amp;$M$3)=0,"",SUMIFS(BDCORRECTIVAINF[BALLESTA ENTERA D],BDCORRECTIVAINF[[Nº CAMIÓN]:[Nº CAMIÓN]],$C45,BDCORRECTIVAINF[[Fecha entrada]:[Fecha entrada]],"&gt;=" &amp;$M$2,BDCORRECTIVAINF[[Fecha Fin]:[Fecha Fin]],"&lt;="&amp;$M$3)&amp;" uds "&amp;BDCORRECTIVAINF[[#Headers],[BALLESTA ENTERA D]]&amp;", ")</f>
        <v/>
      </c>
      <c r="AN45" s="467" t="str">
        <f>+IF(SUMIFS(BDCORRECTIVAINF[HOJA MAESTRA D],BDCORRECTIVAINF[[Nº CAMIÓN]:[Nº CAMIÓN]],$C45,BDCORRECTIVAINF[[Fecha entrada]:[Fecha entrada]],"&gt;=" &amp;$M$2,BDCORRECTIVAINF[[Fecha Fin]:[Fecha Fin]],"&lt;="&amp;$M$3)=0,"",SUMIFS(BDCORRECTIVAINF[HOJA MAESTRA D],BDCORRECTIVAINF[[Nº CAMIÓN]:[Nº CAMIÓN]],$C45,BDCORRECTIVAINF[[Fecha entrada]:[Fecha entrada]],"&gt;=" &amp;$M$2,BDCORRECTIVAINF[[Fecha Fin]:[Fecha Fin]],"&lt;="&amp;$M$3)&amp;" uds "&amp;BDCORRECTIVAINF[[#Headers],[HOJA MAESTRA D]]&amp;", ")</f>
        <v/>
      </c>
      <c r="AO45" s="467" t="str">
        <f>+IF(SUMIFS(BDCORRECTIVAINF[1ª HOJA D],BDCORRECTIVAINF[[Nº CAMIÓN]:[Nº CAMIÓN]],$C45,BDCORRECTIVAINF[[Fecha entrada]:[Fecha entrada]],"&gt;=" &amp;$M$2,BDCORRECTIVAINF[[Fecha Fin]:[Fecha Fin]],"&lt;="&amp;$M$3)=0,"",SUMIFS(BDCORRECTIVAINF[1ª HOJA D],BDCORRECTIVAINF[[Nº CAMIÓN]:[Nº CAMIÓN]],$C45,BDCORRECTIVAINF[[Fecha entrada]:[Fecha entrada]],"&gt;=" &amp;$M$2,BDCORRECTIVAINF[[Fecha Fin]:[Fecha Fin]],"&lt;="&amp;$M$3)&amp;" uds "&amp;BDCORRECTIVAINF[[#Headers],[1ª HOJA D]]&amp;", ")</f>
        <v/>
      </c>
      <c r="AP45" s="467" t="str">
        <f>+IF(SUMIFS(BDCORRECTIVAINF[2ª HOJAS D],BDCORRECTIVAINF[[Nº CAMIÓN]:[Nº CAMIÓN]],$C45,BDCORRECTIVAINF[[Fecha entrada]:[Fecha entrada]],"&gt;=" &amp;$M$2,BDCORRECTIVAINF[[Fecha Fin]:[Fecha Fin]],"&lt;="&amp;$M$3)=0,"",SUMIFS(BDCORRECTIVAINF[2ª HOJAS D],BDCORRECTIVAINF[[Nº CAMIÓN]:[Nº CAMIÓN]],$C45,BDCORRECTIVAINF[[Fecha entrada]:[Fecha entrada]],"&gt;=" &amp;$M$2,BDCORRECTIVAINF[[Fecha Fin]:[Fecha Fin]],"&lt;="&amp;$M$3)&amp;" uds "&amp;BDCORRECTIVAINF[[#Headers],[2ª HOJAS D]]&amp;", ")</f>
        <v/>
      </c>
      <c r="AQ45" s="467" t="str">
        <f>+IF(SUMIFS(BDCORRECTIVAINF[3ª HOJAS D],BDCORRECTIVAINF[[Nº CAMIÓN]:[Nº CAMIÓN]],$C45,BDCORRECTIVAINF[[Fecha entrada]:[Fecha entrada]],"&gt;=" &amp;$M$2,BDCORRECTIVAINF[[Fecha Fin]:[Fecha Fin]],"&lt;="&amp;$M$3)=0,"",SUMIFS(BDCORRECTIVAINF[3ª HOJAS D],BDCORRECTIVAINF[[Nº CAMIÓN]:[Nº CAMIÓN]],$C45,BDCORRECTIVAINF[[Fecha entrada]:[Fecha entrada]],"&gt;=" &amp;$M$2,BDCORRECTIVAINF[[Fecha Fin]:[Fecha Fin]],"&lt;="&amp;$M$3)&amp;" uds "&amp;BDCORRECTIVAINF[[#Headers],[3ª HOJAS D]]&amp;", ")</f>
        <v/>
      </c>
      <c r="AR45" s="467" t="str">
        <f>+IF(SUMIFS(BDCORRECTIVAINF[4ª HOJAS D],BDCORRECTIVAINF[[Nº CAMIÓN]:[Nº CAMIÓN]],$C45,BDCORRECTIVAINF[[Fecha entrada]:[Fecha entrada]],"&gt;=" &amp;$M$2,BDCORRECTIVAINF[[Fecha Fin]:[Fecha Fin]],"&lt;="&amp;$M$3)=0,"",SUMIFS(BDCORRECTIVAINF[4ª HOJAS D],BDCORRECTIVAINF[[Nº CAMIÓN]:[Nº CAMIÓN]],$C45,BDCORRECTIVAINF[[Fecha entrada]:[Fecha entrada]],"&gt;=" &amp;$M$2,BDCORRECTIVAINF[[Fecha Fin]:[Fecha Fin]],"&lt;="&amp;$M$3)&amp;" uds "&amp;BDCORRECTIVAINF[[#Headers],[4ª HOJAS D]]&amp;", ")</f>
        <v/>
      </c>
      <c r="AS45" s="467" t="str">
        <f>+IF(SUMIFS(BDCORRECTIVAINF[5ª HOJAS D],BDCORRECTIVAINF[[Nº CAMIÓN]:[Nº CAMIÓN]],$C45,BDCORRECTIVAINF[[Fecha entrada]:[Fecha entrada]],"&gt;=" &amp;$M$2,BDCORRECTIVAINF[[Fecha Fin]:[Fecha Fin]],"&lt;="&amp;$M$3)=0,"",SUMIFS(BDCORRECTIVAINF[5ª HOJAS D],BDCORRECTIVAINF[[Nº CAMIÓN]:[Nº CAMIÓN]],$C45,BDCORRECTIVAINF[[Fecha entrada]:[Fecha entrada]],"&gt;=" &amp;$M$2,BDCORRECTIVAINF[[Fecha Fin]:[Fecha Fin]],"&lt;="&amp;$M$3)&amp;" uds "&amp;BDCORRECTIVAINF[[#Headers],[5ª HOJAS D]]&amp;", ")</f>
        <v/>
      </c>
      <c r="AT45" s="467" t="str">
        <f>+IF(SUMIFS(BDCORRECTIVAINF[BRIDA D],BDCORRECTIVAINF[[Nº CAMIÓN]:[Nº CAMIÓN]],$C45,BDCORRECTIVAINF[[Fecha entrada]:[Fecha entrada]],"&gt;=" &amp;$M$2,BDCORRECTIVAINF[[Fecha Fin]:[Fecha Fin]],"&lt;="&amp;$M$3)=0,"",SUMIFS(BDCORRECTIVAINF[BRIDA D],BDCORRECTIVAINF[[Nº CAMIÓN]:[Nº CAMIÓN]],$C45,BDCORRECTIVAINF[[Fecha entrada]:[Fecha entrada]],"&gt;=" &amp;$M$2,BDCORRECTIVAINF[[Fecha Fin]:[Fecha Fin]],"&lt;="&amp;$M$3)&amp;" uds "&amp;BDCORRECTIVAINF[[#Headers],[BRIDA D]]&amp;", ")</f>
        <v/>
      </c>
      <c r="AU45" s="467" t="str">
        <f>+IF(SUMIFS(BDCORRECTIVAINF[BULÓN D],BDCORRECTIVAINF[[Nº CAMIÓN]:[Nº CAMIÓN]],$C45,BDCORRECTIVAINF[[Fecha entrada]:[Fecha entrada]],"&gt;=" &amp;$M$2,BDCORRECTIVAINF[[Fecha Fin]:[Fecha Fin]],"&lt;="&amp;$M$3)=0,"",SUMIFS(BDCORRECTIVAINF[BULÓN D],BDCORRECTIVAINF[[Nº CAMIÓN]:[Nº CAMIÓN]],$C45,BDCORRECTIVAINF[[Fecha entrada]:[Fecha entrada]],"&gt;=" &amp;$M$2,BDCORRECTIVAINF[[Fecha Fin]:[Fecha Fin]],"&lt;="&amp;$M$3)&amp;" uds "&amp;BDCORRECTIVAINF[[#Headers],[BULÓN D]]&amp;", ")</f>
        <v/>
      </c>
      <c r="AV45" s="467" t="str">
        <f>+IF(SUMIFS(BDCORRECTIVAINF[GEMELA D],BDCORRECTIVAINF[[Nº CAMIÓN]:[Nº CAMIÓN]],$C45,BDCORRECTIVAINF[[Fecha entrada]:[Fecha entrada]],"&gt;=" &amp;$M$2,BDCORRECTIVAINF[[Fecha Fin]:[Fecha Fin]],"&lt;="&amp;$M$3)=0,"",SUMIFS(BDCORRECTIVAINF[GEMELA D],BDCORRECTIVAINF[[Nº CAMIÓN]:[Nº CAMIÓN]],$C45,BDCORRECTIVAINF[[Fecha entrada]:[Fecha entrada]],"&gt;=" &amp;$M$2,BDCORRECTIVAINF[[Fecha Fin]:[Fecha Fin]],"&lt;="&amp;$M$3)&amp;" uds "&amp;BDCORRECTIVAINF[[#Headers],[GEMELA D]]&amp;", ")</f>
        <v/>
      </c>
      <c r="AW45" s="467" t="str">
        <f>+IF(SUMIFS(BDCORRECTIVAINF[BALLESTA ENTERA T],BDCORRECTIVAINF[[Nº CAMIÓN]:[Nº CAMIÓN]],$C45,BDCORRECTIVAINF[[Fecha entrada]:[Fecha entrada]],"&gt;=" &amp;$M$2,BDCORRECTIVAINF[[Fecha Fin]:[Fecha Fin]],"&lt;="&amp;$M$3)=0,"",SUMIFS(BDCORRECTIVAINF[BALLESTA ENTERA T],BDCORRECTIVAINF[[Nº CAMIÓN]:[Nº CAMIÓN]],$C45,BDCORRECTIVAINF[[Fecha entrada]:[Fecha entrada]],"&gt;=" &amp;$M$2,BDCORRECTIVAINF[[Fecha Fin]:[Fecha Fin]],"&lt;="&amp;$M$3)&amp;" uds "&amp;BDCORRECTIVAINF[[#Headers],[BALLESTA ENTERA T]]&amp;", ")</f>
        <v/>
      </c>
      <c r="AX45" s="467" t="str">
        <f>+IF(SUMIFS(BDCORRECTIVAINF[HOJA MAESTRA T],BDCORRECTIVAINF[[Nº CAMIÓN]:[Nº CAMIÓN]],$C45,BDCORRECTIVAINF[[Fecha entrada]:[Fecha entrada]],"&gt;=" &amp;$M$2,BDCORRECTIVAINF[[Fecha Fin]:[Fecha Fin]],"&lt;="&amp;$M$3)=0,"",SUMIFS(BDCORRECTIVAINF[HOJA MAESTRA T],BDCORRECTIVAINF[[Nº CAMIÓN]:[Nº CAMIÓN]],$C45,BDCORRECTIVAINF[[Fecha entrada]:[Fecha entrada]],"&gt;=" &amp;$M$2,BDCORRECTIVAINF[[Fecha Fin]:[Fecha Fin]],"&lt;="&amp;$M$3)&amp;" uds "&amp;BDCORRECTIVAINF[[#Headers],[HOJA MAESTRA T]]&amp;", ")</f>
        <v/>
      </c>
      <c r="AY45" s="467" t="str">
        <f>+IF(SUMIFS(BDCORRECTIVAINF[1ª HOJA T],BDCORRECTIVAINF[[Nº CAMIÓN]:[Nº CAMIÓN]],$C45,BDCORRECTIVAINF[[Fecha entrada]:[Fecha entrada]],"&gt;=" &amp;$M$2,BDCORRECTIVAINF[[Fecha Fin]:[Fecha Fin]],"&lt;="&amp;$M$3)=0,"",SUMIFS(BDCORRECTIVAINF[1ª HOJA T],BDCORRECTIVAINF[[Nº CAMIÓN]:[Nº CAMIÓN]],$C45,BDCORRECTIVAINF[[Fecha entrada]:[Fecha entrada]],"&gt;=" &amp;$M$2,BDCORRECTIVAINF[[Fecha Fin]:[Fecha Fin]],"&lt;="&amp;$M$3)&amp;" uds "&amp;BDCORRECTIVAINF[[#Headers],[1ª HOJA T]]&amp;", ")</f>
        <v/>
      </c>
      <c r="AZ45" s="467" t="str">
        <f>+IF(SUMIFS(BDCORRECTIVAINF[2ª HOJAS T],BDCORRECTIVAINF[[Nº CAMIÓN]:[Nº CAMIÓN]],$C45,BDCORRECTIVAINF[[Fecha entrada]:[Fecha entrada]],"&gt;=" &amp;$M$2,BDCORRECTIVAINF[[Fecha Fin]:[Fecha Fin]],"&lt;="&amp;$M$3)=0,"",SUMIFS(BDCORRECTIVAINF[2ª HOJAS T],BDCORRECTIVAINF[[Nº CAMIÓN]:[Nº CAMIÓN]],$C45,BDCORRECTIVAINF[[Fecha entrada]:[Fecha entrada]],"&gt;=" &amp;$M$2,BDCORRECTIVAINF[[Fecha Fin]:[Fecha Fin]],"&lt;="&amp;$M$3)&amp;" uds "&amp;BDCORRECTIVAINF[[#Headers],[2ª HOJAS T]]&amp;", ")</f>
        <v/>
      </c>
      <c r="BA45" s="467" t="str">
        <f>+IF(SUMIFS(BDCORRECTIVAINF[3ª HOJAS T],BDCORRECTIVAINF[[Nº CAMIÓN]:[Nº CAMIÓN]],$C45,BDCORRECTIVAINF[[Fecha entrada]:[Fecha entrada]],"&gt;=" &amp;$M$2,BDCORRECTIVAINF[[Fecha Fin]:[Fecha Fin]],"&lt;="&amp;$M$3)=0,"",SUMIFS(BDCORRECTIVAINF[3ª HOJAS T],BDCORRECTIVAINF[[Nº CAMIÓN]:[Nº CAMIÓN]],$C45,BDCORRECTIVAINF[[Fecha entrada]:[Fecha entrada]],"&gt;=" &amp;$M$2,BDCORRECTIVAINF[[Fecha Fin]:[Fecha Fin]],"&lt;="&amp;$M$3)&amp;" uds "&amp;BDCORRECTIVAINF[[#Headers],[3ª HOJAS T]]&amp;", ")</f>
        <v/>
      </c>
      <c r="BB45" s="467" t="str">
        <f>+IF(SUMIFS(BDCORRECTIVAINF[4ª HOJAS T],BDCORRECTIVAINF[[Nº CAMIÓN]:[Nº CAMIÓN]],$C45,BDCORRECTIVAINF[[Fecha entrada]:[Fecha entrada]],"&gt;=" &amp;$M$2,BDCORRECTIVAINF[[Fecha Fin]:[Fecha Fin]],"&lt;="&amp;$M$3)=0,"",SUMIFS(BDCORRECTIVAINF[4ª HOJAS T],BDCORRECTIVAINF[[Nº CAMIÓN]:[Nº CAMIÓN]],$C45,BDCORRECTIVAINF[[Fecha entrada]:[Fecha entrada]],"&gt;=" &amp;$M$2,BDCORRECTIVAINF[[Fecha Fin]:[Fecha Fin]],"&lt;="&amp;$M$3)&amp;" uds "&amp;BDCORRECTIVAINF[[#Headers],[4ª HOJAS T]]&amp;", ")</f>
        <v/>
      </c>
      <c r="BC45" s="467" t="str">
        <f>+IF(SUMIFS(BDCORRECTIVAINF[5ª HOJAS T],BDCORRECTIVAINF[[Nº CAMIÓN]:[Nº CAMIÓN]],$C45,BDCORRECTIVAINF[[Fecha entrada]:[Fecha entrada]],"&gt;=" &amp;$M$2,BDCORRECTIVAINF[[Fecha Fin]:[Fecha Fin]],"&lt;="&amp;$M$3)=0,"",SUMIFS(BDCORRECTIVAINF[5ª HOJAS T],BDCORRECTIVAINF[[Nº CAMIÓN]:[Nº CAMIÓN]],$C45,BDCORRECTIVAINF[[Fecha entrada]:[Fecha entrada]],"&gt;=" &amp;$M$2,BDCORRECTIVAINF[[Fecha Fin]:[Fecha Fin]],"&lt;="&amp;$M$3)&amp;" uds "&amp;BDCORRECTIVAINF[[#Headers],[5ª HOJAS T]]&amp;", ")</f>
        <v/>
      </c>
      <c r="BD45" s="467" t="str">
        <f>+IF(SUMIFS(BDCORRECTIVAINF[BRIDA T],BDCORRECTIVAINF[[Nº CAMIÓN]:[Nº CAMIÓN]],$C45,BDCORRECTIVAINF[[Fecha entrada]:[Fecha entrada]],"&gt;=" &amp;$M$2,BDCORRECTIVAINF[[Fecha Fin]:[Fecha Fin]],"&lt;="&amp;$M$3)=0,"",SUMIFS(BDCORRECTIVAINF[BRIDA T],BDCORRECTIVAINF[[Nº CAMIÓN]:[Nº CAMIÓN]],$C45,BDCORRECTIVAINF[[Fecha entrada]:[Fecha entrada]],"&gt;=" &amp;$M$2,BDCORRECTIVAINF[[Fecha Fin]:[Fecha Fin]],"&lt;="&amp;$M$3)&amp;" uds "&amp;BDCORRECTIVAINF[[#Headers],[BRIDA T]]&amp;", ")</f>
        <v/>
      </c>
      <c r="BE45" s="467" t="str">
        <f>+IF(SUMIFS(BDCORRECTIVAINF[BULÓN T],BDCORRECTIVAINF[[Nº CAMIÓN]:[Nº CAMIÓN]],$C45,BDCORRECTIVAINF[[Fecha entrada]:[Fecha entrada]],"&gt;=" &amp;$M$2,BDCORRECTIVAINF[[Fecha Fin]:[Fecha Fin]],"&lt;="&amp;$M$3)=0,"",SUMIFS(BDCORRECTIVAINF[BULÓN T],BDCORRECTIVAINF[[Nº CAMIÓN]:[Nº CAMIÓN]],$C45,BDCORRECTIVAINF[[Fecha entrada]:[Fecha entrada]],"&gt;=" &amp;$M$2,BDCORRECTIVAINF[[Fecha Fin]:[Fecha Fin]],"&lt;="&amp;$M$3)&amp;" uds "&amp;BDCORRECTIVAINF[[#Headers],[BULÓN T]]&amp;", ")</f>
        <v/>
      </c>
      <c r="BF45" s="467" t="str">
        <f>+IF(SUMIFS(BDCORRECTIVAINF[GEMELA T],BDCORRECTIVAINF[[Nº CAMIÓN]:[Nº CAMIÓN]],$C45,BDCORRECTIVAINF[[Fecha entrada]:[Fecha entrada]],"&gt;=" &amp;$M$2,BDCORRECTIVAINF[[Fecha Fin]:[Fecha Fin]],"&lt;="&amp;$M$3)=0,"",SUMIFS(BDCORRECTIVAINF[GEMELA T],BDCORRECTIVAINF[[Nº CAMIÓN]:[Nº CAMIÓN]],$C45,BDCORRECTIVAINF[[Fecha entrada]:[Fecha entrada]],"&gt;=" &amp;$M$2,BDCORRECTIVAINF[[Fecha Fin]:[Fecha Fin]],"&lt;="&amp;$M$3)&amp;" uds "&amp;BDCORRECTIVAINF[[#Headers],[GEMELA T]]&amp;", ")</f>
        <v/>
      </c>
      <c r="BG45" s="467" t="str">
        <f>+IF(SUMIFS(BDCORRECTIVAINF[CÁMARA 12R20],BDCORRECTIVAINF[[Nº CAMIÓN]:[Nº CAMIÓN]],$C45,BDCORRECTIVAINF[[Fecha entrada]:[Fecha entrada]],"&gt;=" &amp;$M$2,BDCORRECTIVAINF[[Fecha Fin]:[Fecha Fin]],"&lt;="&amp;$M$3)=0,"",SUMIFS(BDCORRECTIVAINF[CÁMARA 12R20],BDCORRECTIVAINF[[Nº CAMIÓN]:[Nº CAMIÓN]],$C45,BDCORRECTIVAINF[[Fecha entrada]:[Fecha entrada]],"&gt;=" &amp;$M$2,BDCORRECTIVAINF[[Fecha Fin]:[Fecha Fin]],"&lt;="&amp;$M$3)&amp;" uds "&amp;BDCORRECTIVAINF[[#Headers],[CÁMARA 12R20]]&amp;", ")</f>
        <v/>
      </c>
      <c r="BH45" s="467" t="str">
        <f>+IF(SUMIFS(BDCORRECTIVAINF[CÁMARA 12R24],BDCORRECTIVAINF[[Nº CAMIÓN]:[Nº CAMIÓN]],$C45,BDCORRECTIVAINF[[Fecha entrada]:[Fecha entrada]],"&gt;=" &amp;$M$2,BDCORRECTIVAINF[[Fecha Fin]:[Fecha Fin]],"&lt;="&amp;$M$3)=0,"",SUMIFS(BDCORRECTIVAINF[CÁMARA 12R24],BDCORRECTIVAINF[[Nº CAMIÓN]:[Nº CAMIÓN]],$C45,BDCORRECTIVAINF[[Fecha entrada]:[Fecha entrada]],"&gt;=" &amp;$M$2,BDCORRECTIVAINF[[Fecha Fin]:[Fecha Fin]],"&lt;="&amp;$M$3)&amp;" uds "&amp;BDCORRECTIVAINF[[#Headers],[CÁMARA 12R24]]&amp;", ")</f>
        <v/>
      </c>
      <c r="BI45" s="467" t="str">
        <f>+IF(SUMIFS(BDCORRECTIVAINF[NEUMÁTICO 12R20],BDCORRECTIVAINF[[Nº CAMIÓN]:[Nº CAMIÓN]],$C45,BDCORRECTIVAINF[[Fecha entrada]:[Fecha entrada]],"&gt;=" &amp;$M$2,BDCORRECTIVAINF[[Fecha Fin]:[Fecha Fin]],"&lt;="&amp;$M$3)=0,"",SUMIFS(BDCORRECTIVAINF[NEUMÁTICO 12R20],BDCORRECTIVAINF[[Nº CAMIÓN]:[Nº CAMIÓN]],$C45,BDCORRECTIVAINF[[Fecha entrada]:[Fecha entrada]],"&gt;=" &amp;$M$2,BDCORRECTIVAINF[[Fecha Fin]:[Fecha Fin]],"&lt;="&amp;$M$3)&amp;" uds "&amp;BDCORRECTIVAINF[[#Headers],[NEUMÁTICO 12R20]]&amp;", ")</f>
        <v/>
      </c>
      <c r="BJ45" s="467" t="str">
        <f>+IF(SUMIFS(BDCORRECTIVAINF[NEUMÁTICO 13/80 R22,5],BDCORRECTIVAINF[[Nº CAMIÓN]:[Nº CAMIÓN]],$C45,BDCORRECTIVAINF[[Fecha entrada]:[Fecha entrada]],"&gt;=" &amp;$M$2,BDCORRECTIVAINF[[Fecha Fin]:[Fecha Fin]],"&lt;="&amp;$M$3)=0,"",SUMIFS(BDCORRECTIVAINF[NEUMÁTICO 13/80 R22,5],BDCORRECTIVAINF[[Nº CAMIÓN]:[Nº CAMIÓN]],$C45,BDCORRECTIVAINF[[Fecha entrada]:[Fecha entrada]],"&gt;=" &amp;$M$2,BDCORRECTIVAINF[[Fecha Fin]:[Fecha Fin]],"&lt;="&amp;$M$3)&amp;" uds "&amp;BDCORRECTIVAINF[[#Headers],[NEUMÁTICO 13/80 R22,5]]&amp;", ")</f>
        <v/>
      </c>
      <c r="BK45" s="467" t="str">
        <f>+IF(SUMIFS(BDCORRECTIVAINF[[NEUMÁTICO 12R24 ]],BDCORRECTIVAINF[[Nº CAMIÓN]:[Nº CAMIÓN]],$C45,BDCORRECTIVAINF[[Fecha entrada]:[Fecha entrada]],"&gt;=" &amp;$M$2,BDCORRECTIVAINF[[Fecha Fin]:[Fecha Fin]],"&lt;="&amp;$M$3)=0,"",SUMIFS(BDCORRECTIVAINF[[NEUMÁTICO 12R24 ]],BDCORRECTIVAINF[[Nº CAMIÓN]:[Nº CAMIÓN]],$C45,BDCORRECTIVAINF[[Fecha entrada]:[Fecha entrada]],"&gt;=" &amp;$M$2,BDCORRECTIVAINF[[Fecha Fin]:[Fecha Fin]],"&lt;="&amp;$M$3)&amp;" uds "&amp;BDCORRECTIVAINF[[#Headers],[NEUMÁTICO 12R24 ]]&amp;", ")</f>
        <v/>
      </c>
      <c r="BL45" s="467" t="str">
        <f>+IF(SUMIFS(BDCORRECTIVAINF[NEUMÁTICO 295/80 R22,5],BDCORRECTIVAINF[[Nº CAMIÓN]:[Nº CAMIÓN]],$C45,BDCORRECTIVAINF[[Fecha entrada]:[Fecha entrada]],"&gt;=" &amp;$M$2,BDCORRECTIVAINF[[Fecha Fin]:[Fecha Fin]],"&lt;="&amp;$M$3)=0,"",SUMIFS(BDCORRECTIVAINF[NEUMÁTICO 295/80 R22,5],BDCORRECTIVAINF[[Nº CAMIÓN]:[Nº CAMIÓN]],$C45,BDCORRECTIVAINF[[Fecha entrada]:[Fecha entrada]],"&gt;=" &amp;$M$2,BDCORRECTIVAINF[[Fecha Fin]:[Fecha Fin]],"&lt;="&amp;$M$3)&amp;" uds "&amp;BDCORRECTIVAINF[[#Headers],[NEUMÁTICO 295/80 R22,5]]&amp;", ")</f>
        <v/>
      </c>
      <c r="BM45" s="467" t="str">
        <f>+IF(SUMIFS(BDCORRECTIVAINF[NEUMÁTICO 315/80R22.5],BDCORRECTIVAINF[[Nº CAMIÓN]:[Nº CAMIÓN]],$C45,BDCORRECTIVAINF[[Fecha entrada]:[Fecha entrada]],"&gt;=" &amp;$M$2,BDCORRECTIVAINF[[Fecha Fin]:[Fecha Fin]],"&lt;="&amp;$M$3)=0,"",SUMIFS(BDCORRECTIVAINF[NEUMÁTICO 315/80R22.5],BDCORRECTIVAINF[[Nº CAMIÓN]:[Nº CAMIÓN]],$C45,BDCORRECTIVAINF[[Fecha entrada]:[Fecha entrada]],"&gt;=" &amp;$M$2,BDCORRECTIVAINF[[Fecha Fin]:[Fecha Fin]],"&lt;="&amp;$M$3)&amp;" uds "&amp;BDCORRECTIVAINF[[#Headers],[NEUMÁTICO 315/80R22.5]]&amp;", ")</f>
        <v/>
      </c>
      <c r="BN45" s="467" t="str">
        <f>+IF(SUMIFS(BDCORRECTIVAINF[NEUMÁTICO 7.5R16 CON CAMARA  ],BDCORRECTIVAINF[[Nº CAMIÓN]:[Nº CAMIÓN]],$C45,BDCORRECTIVAINF[[Fecha entrada]:[Fecha entrada]],"&gt;=" &amp;$M$2,BDCORRECTIVAINF[[Fecha Fin]:[Fecha Fin]],"&lt;="&amp;$M$3)=0,"",SUMIFS(BDCORRECTIVAINF[NEUMÁTICO 7.5R16 CON CAMARA  ],BDCORRECTIVAINF[[Nº CAMIÓN]:[Nº CAMIÓN]],$C45,BDCORRECTIVAINF[[Fecha entrada]:[Fecha entrada]],"&gt;=" &amp;$M$2,BDCORRECTIVAINF[[Fecha Fin]:[Fecha Fin]],"&lt;="&amp;$M$3)&amp;" uds "&amp;BDCORRECTIVAINF[[#Headers],[NEUMÁTICO 7.5R16 CON CAMARA  ]]&amp;", ")</f>
        <v/>
      </c>
      <c r="BO45" s="467" t="str">
        <f>+IF(SUMIFS(BDCORRECTIVAINF[Parche],BDCORRECTIVAINF[[Nº CAMIÓN]:[Nº CAMIÓN]],$C45,BDCORRECTIVAINF[[Fecha entrada]:[Fecha entrada]],"&gt;=" &amp;$M$2,BDCORRECTIVAINF[[Fecha Fin]:[Fecha Fin]],"&lt;="&amp;$M$3)=0,"",SUMIFS(BDCORRECTIVAINF[Parche],BDCORRECTIVAINF[[Nº CAMIÓN]:[Nº CAMIÓN]],$C45,BDCORRECTIVAINF[[Fecha entrada]:[Fecha entrada]],"&gt;=" &amp;$M$2,BDCORRECTIVAINF[[Fecha Fin]:[Fecha Fin]],"&lt;="&amp;$M$3)&amp;" uds "&amp;BDCORRECTIVAINF[[#Headers],[Parche]]&amp;", ")</f>
        <v/>
      </c>
      <c r="BP45" s="467" t="str">
        <f>+IF(SUMIFS(BDCORRECTIVAINF[Pasta],BDCORRECTIVAINF[[Nº CAMIÓN]:[Nº CAMIÓN]],$C45,BDCORRECTIVAINF[[Fecha entrada]:[Fecha entrada]],"&gt;=" &amp;$M$2,BDCORRECTIVAINF[[Fecha Fin]:[Fecha Fin]],"&lt;="&amp;$M$3)=0,"",SUMIFS(BDCORRECTIVAINF[Pasta],BDCORRECTIVAINF[[Nº CAMIÓN]:[Nº CAMIÓN]],$C45,BDCORRECTIVAINF[[Fecha entrada]:[Fecha entrada]],"&gt;=" &amp;$M$2,BDCORRECTIVAINF[[Fecha Fin]:[Fecha Fin]],"&lt;="&amp;$M$3)&amp;" uds "&amp;BDCORRECTIVAINF[[#Headers],[Pasta]]&amp;", ")</f>
        <v/>
      </c>
      <c r="BQ45" s="467" t="str">
        <f>+IF(SUMIFS(BDCORRECTIVAINF[BATERIA 12V 100AH],BDCORRECTIVAINF[[Nº CAMIÓN]:[Nº CAMIÓN]],$C45,BDCORRECTIVAINF[[Fecha entrada]:[Fecha entrada]],"&gt;=" &amp;$M$2,BDCORRECTIVAINF[[Fecha Fin]:[Fecha Fin]],"&lt;="&amp;$M$3)=0,"",SUMIFS(BDCORRECTIVAINF[BATERIA 12V 100AH],BDCORRECTIVAINF[[Nº CAMIÓN]:[Nº CAMIÓN]],$C45,BDCORRECTIVAINF[[Fecha entrada]:[Fecha entrada]],"&gt;=" &amp;$M$2,BDCORRECTIVAINF[[Fecha Fin]:[Fecha Fin]],"&lt;="&amp;$M$3)&amp;" uds "&amp;BDCORRECTIVAINF[[#Headers],[BATERIA 12V 100AH]]&amp;", ")</f>
        <v/>
      </c>
      <c r="BR45" s="467" t="str">
        <f>+IF(SUMIFS(BDCORRECTIVAINF[BATERIA 12V 120AH],BDCORRECTIVAINF[[Nº CAMIÓN]:[Nº CAMIÓN]],$C45,BDCORRECTIVAINF[[Fecha entrada]:[Fecha entrada]],"&gt;=" &amp;$M$2,BDCORRECTIVAINF[[Fecha Fin]:[Fecha Fin]],"&lt;="&amp;$M$3)=0,"",SUMIFS(BDCORRECTIVAINF[BATERIA 12V 120AH],BDCORRECTIVAINF[[Nº CAMIÓN]:[Nº CAMIÓN]],$C45,BDCORRECTIVAINF[[Fecha entrada]:[Fecha entrada]],"&gt;=" &amp;$M$2,BDCORRECTIVAINF[[Fecha Fin]:[Fecha Fin]],"&lt;="&amp;$M$3)&amp;" uds "&amp;BDCORRECTIVAINF[[#Headers],[BATERIA 12V 120AH]]&amp;", ")</f>
        <v/>
      </c>
      <c r="BS45" s="467" t="str">
        <f>+IF(SUMIFS(BDCORRECTIVAINF[[BATERIA 12V 70AH ]],BDCORRECTIVAINF[[Nº CAMIÓN]:[Nº CAMIÓN]],$C45,BDCORRECTIVAINF[[Fecha entrada]:[Fecha entrada]],"&gt;=" &amp;$M$2,BDCORRECTIVAINF[[Fecha Fin]:[Fecha Fin]],"&lt;="&amp;$M$3)=0,"",SUMIFS(BDCORRECTIVAINF[[BATERIA 12V 70AH ]],BDCORRECTIVAINF[[Nº CAMIÓN]:[Nº CAMIÓN]],$C45,BDCORRECTIVAINF[[Fecha entrada]:[Fecha entrada]],"&gt;=" &amp;$M$2,BDCORRECTIVAINF[[Fecha Fin]:[Fecha Fin]],"&lt;="&amp;$M$3)&amp;" uds "&amp;BDCORRECTIVAINF[[#Headers],[BATERIA 12V 70AH ]]&amp;", ")</f>
        <v/>
      </c>
      <c r="BT45" s="467" t="str">
        <f>+IF(SUMIFS(BDCORRECTIVAINF[[BATERIA 12V 77AH ]],BDCORRECTIVAINF[[Nº CAMIÓN]:[Nº CAMIÓN]],$C45,BDCORRECTIVAINF[[Fecha entrada]:[Fecha entrada]],"&gt;=" &amp;$M$2,BDCORRECTIVAINF[[Fecha Fin]:[Fecha Fin]],"&lt;="&amp;$M$3)=0,"",SUMIFS(BDCORRECTIVAINF[[BATERIA 12V 77AH ]],BDCORRECTIVAINF[[Nº CAMIÓN]:[Nº CAMIÓN]],$C45,BDCORRECTIVAINF[[Fecha entrada]:[Fecha entrada]],"&gt;=" &amp;$M$2,BDCORRECTIVAINF[[Fecha Fin]:[Fecha Fin]],"&lt;="&amp;$M$3)&amp;" uds "&amp;BDCORRECTIVAINF[[#Headers],[BATERIA 12V 77AH ]]&amp;", ")</f>
        <v/>
      </c>
      <c r="BU45" s="467" t="str">
        <f>+IF(SUMIFS(BDCORRECTIVAINF[Manguera amarilla 60D],BDCORRECTIVAINF[[Nº CAMIÓN]:[Nº CAMIÓN]],$C45,BDCORRECTIVAINF[[Fecha entrada]:[Fecha entrada]],"&gt;=" &amp;$M$2,BDCORRECTIVAINF[[Fecha Fin]:[Fecha Fin]],"&lt;="&amp;$M$3)=0,"",SUMIFS(BDCORRECTIVAINF[Manguera amarilla 60D],BDCORRECTIVAINF[[Nº CAMIÓN]:[Nº CAMIÓN]],$C45,BDCORRECTIVAINF[[Fecha entrada]:[Fecha entrada]],"&gt;=" &amp;$M$2,BDCORRECTIVAINF[[Fecha Fin]:[Fecha Fin]],"&lt;="&amp;$M$3)&amp;" m "&amp;BDCORRECTIVAINF[[#Headers],[Manguera amarilla 60D]]&amp;", ")</f>
        <v/>
      </c>
      <c r="BV45" s="467" t="str">
        <f>+IF(SUMIFS(BDCORRECTIVAINF[Manguera amarilla 80D],BDCORRECTIVAINF[[Nº CAMIÓN]:[Nº CAMIÓN]],$C45,BDCORRECTIVAINF[[Fecha entrada]:[Fecha entrada]],"&gt;=" &amp;$M$2,BDCORRECTIVAINF[[Fecha Fin]:[Fecha Fin]],"&lt;="&amp;$M$3)=0,"",SUMIFS(BDCORRECTIVAINF[Manguera amarilla 80D],BDCORRECTIVAINF[[Nº CAMIÓN]:[Nº CAMIÓN]],$C45,BDCORRECTIVAINF[[Fecha entrada]:[Fecha entrada]],"&gt;=" &amp;$M$2,BDCORRECTIVAINF[[Fecha Fin]:[Fecha Fin]],"&lt;="&amp;$M$3)&amp;" m "&amp;BDCORRECTIVAINF[[#Headers],[Manguera amarilla 80D]]&amp;", ")</f>
        <v/>
      </c>
      <c r="BW45" s="467" t="str">
        <f>+IF(SUMIFS(BDCORRECTIVAINF[Manguera azul 60D],BDCORRECTIVAINF[[Nº CAMIÓN]:[Nº CAMIÓN]],$C45,BDCORRECTIVAINF[[Fecha entrada]:[Fecha entrada]],"&gt;=" &amp;$M$2,BDCORRECTIVAINF[[Fecha Fin]:[Fecha Fin]],"&lt;="&amp;$M$3)=0,"",SUMIFS(BDCORRECTIVAINF[Manguera azul 60D],BDCORRECTIVAINF[[Nº CAMIÓN]:[Nº CAMIÓN]],$C45,BDCORRECTIVAINF[[Fecha entrada]:[Fecha entrada]],"&gt;=" &amp;$M$2,BDCORRECTIVAINF[[Fecha Fin]:[Fecha Fin]],"&lt;="&amp;$M$3)&amp;" m "&amp;BDCORRECTIVAINF[[#Headers],[Manguera azul 60D]]&amp;", ")</f>
        <v/>
      </c>
      <c r="BX45" s="467" t="str">
        <f>+IF(SUMIFS(BDCORRECTIVAINF[Manguera azul 80D],BDCORRECTIVAINF[[Nº CAMIÓN]:[Nº CAMIÓN]],$C45,BDCORRECTIVAINF[[Fecha entrada]:[Fecha entrada]],"&gt;=" &amp;$M$2,BDCORRECTIVAINF[[Fecha Fin]:[Fecha Fin]],"&lt;="&amp;$M$3)=0,"",SUMIFS(BDCORRECTIVAINF[Manguera azul 80D],BDCORRECTIVAINF[[Nº CAMIÓN]:[Nº CAMIÓN]],$C45,BDCORRECTIVAINF[[Fecha entrada]:[Fecha entrada]],"&gt;=" &amp;$M$2,BDCORRECTIVAINF[[Fecha Fin]:[Fecha Fin]],"&lt;="&amp;$M$3)&amp;" m "&amp;BDCORRECTIVAINF[[#Headers],[Manguera azul 80D]]&amp;", ")</f>
        <v/>
      </c>
      <c r="BY45" s="467" t="str">
        <f>+IF(SUMIFS(BDCORRECTIVAINF[Bomba Embrague],BDCORRECTIVAINF[[Nº CAMIÓN]:[Nº CAMIÓN]],$C45,BDCORRECTIVAINF[[Fecha entrada]:[Fecha entrada]],"&gt;=" &amp;$M$2,BDCORRECTIVAINF[[Fecha Fin]:[Fecha Fin]],"&lt;="&amp;$M$3)=0,"",SUMIFS(BDCORRECTIVAINF[Bomba Embrague],BDCORRECTIVAINF[[Nº CAMIÓN]:[Nº CAMIÓN]],$C45,BDCORRECTIVAINF[[Fecha entrada]:[Fecha entrada]],"&gt;=" &amp;$M$2,BDCORRECTIVAINF[[Fecha Fin]:[Fecha Fin]],"&lt;="&amp;$M$3)&amp;" uds "&amp;BDCORRECTIVAINF[[#Headers],[Bomba Embrague]]&amp;", ")</f>
        <v/>
      </c>
      <c r="BZ45" s="467" t="str">
        <f>+IF(SUMIFS(BDCORRECTIVAINF[Compresor],BDCORRECTIVAINF[[Nº CAMIÓN]:[Nº CAMIÓN]],$C45,BDCORRECTIVAINF[[Fecha entrada]:[Fecha entrada]],"&gt;=" &amp;$M$2,BDCORRECTIVAINF[[Fecha Fin]:[Fecha Fin]],"&lt;="&amp;$M$3)=0,"",SUMIFS(BDCORRECTIVAINF[Compresor],BDCORRECTIVAINF[[Nº CAMIÓN]:[Nº CAMIÓN]],$C45,BDCORRECTIVAINF[[Fecha entrada]:[Fecha entrada]],"&gt;=" &amp;$M$2,BDCORRECTIVAINF[[Fecha Fin]:[Fecha Fin]],"&lt;="&amp;$M$3)&amp;" uds "&amp;BDCORRECTIVAINF[[#Headers],[Compresor]]&amp;", ")</f>
        <v/>
      </c>
      <c r="CA45" s="467" t="str">
        <f>+IF(SUMIFS(BDCORRECTIVAINF[Disco Embrague],BDCORRECTIVAINF[[Nº CAMIÓN]:[Nº CAMIÓN]],$C45,BDCORRECTIVAINF[[Fecha entrada]:[Fecha entrada]],"&gt;=" &amp;$M$2,BDCORRECTIVAINF[[Fecha Fin]:[Fecha Fin]],"&lt;="&amp;$M$3)=0,"",SUMIFS(BDCORRECTIVAINF[Disco Embrague],BDCORRECTIVAINF[[Nº CAMIÓN]:[Nº CAMIÓN]],$C45,BDCORRECTIVAINF[[Fecha entrada]:[Fecha entrada]],"&gt;=" &amp;$M$2,BDCORRECTIVAINF[[Fecha Fin]:[Fecha Fin]],"&lt;="&amp;$M$3)&amp;" uds "&amp;BDCORRECTIVAINF[[#Headers],[Disco Embrague]]&amp;", ")</f>
        <v/>
      </c>
      <c r="CB45" s="467" t="str">
        <f>+IF(SUMIFS(BDCORRECTIVAINF[Empalme],BDCORRECTIVAINF[[Nº CAMIÓN]:[Nº CAMIÓN]],$C45,BDCORRECTIVAINF[[Fecha entrada]:[Fecha entrada]],"&gt;=" &amp;$M$2,BDCORRECTIVAINF[[Fecha Fin]:[Fecha Fin]],"&lt;="&amp;$M$3)=0,"",SUMIFS(BDCORRECTIVAINF[Empalme],BDCORRECTIVAINF[[Nº CAMIÓN]:[Nº CAMIÓN]],$C45,BDCORRECTIVAINF[[Fecha entrada]:[Fecha entrada]],"&gt;=" &amp;$M$2,BDCORRECTIVAINF[[Fecha Fin]:[Fecha Fin]],"&lt;="&amp;$M$3)&amp;" uds "&amp;BDCORRECTIVAINF[[#Headers],[Empalme]]&amp;", ")</f>
        <v/>
      </c>
      <c r="CC45" s="467" t="str">
        <f>+IF(SUMIFS(BDCORRECTIVAINF[Filtro Secador],BDCORRECTIVAINF[[Nº CAMIÓN]:[Nº CAMIÓN]],$C45,BDCORRECTIVAINF[[Fecha entrada]:[Fecha entrada]],"&gt;=" &amp;$M$2,BDCORRECTIVAINF[[Fecha Fin]:[Fecha Fin]],"&lt;="&amp;$M$3)=0,"",SUMIFS(BDCORRECTIVAINF[Filtro Secador],BDCORRECTIVAINF[[Nº CAMIÓN]:[Nº CAMIÓN]],$C45,BDCORRECTIVAINF[[Fecha entrada]:[Fecha entrada]],"&gt;=" &amp;$M$2,BDCORRECTIVAINF[[Fecha Fin]:[Fecha Fin]],"&lt;="&amp;$M$3)&amp;" uds "&amp;BDCORRECTIVAINF[[#Headers],[Filtro Secador]]&amp;", ")</f>
        <v/>
      </c>
      <c r="CD45" s="467" t="str">
        <f>+IF(SUMIFS(BDCORRECTIVAINF[Pulmon Freno],BDCORRECTIVAINF[[Nº CAMIÓN]:[Nº CAMIÓN]],$C45,BDCORRECTIVAINF[[Fecha entrada]:[Fecha entrada]],"&gt;=" &amp;$M$2,BDCORRECTIVAINF[[Fecha Fin]:[Fecha Fin]],"&lt;="&amp;$M$3)=0,"",SUMIFS(BDCORRECTIVAINF[Pulmon Freno],BDCORRECTIVAINF[[Nº CAMIÓN]:[Nº CAMIÓN]],$C45,BDCORRECTIVAINF[[Fecha entrada]:[Fecha entrada]],"&gt;=" &amp;$M$2,BDCORRECTIVAINF[[Fecha Fin]:[Fecha Fin]],"&lt;="&amp;$M$3)&amp;" uds "&amp;BDCORRECTIVAINF[[#Headers],[Pulmon Freno]]&amp;", ")</f>
        <v/>
      </c>
      <c r="CE45" s="467" t="str">
        <f>+IF(SUMIFS(BDCORRECTIVAINF[Servoembrague],BDCORRECTIVAINF[[Nº CAMIÓN]:[Nº CAMIÓN]],$C45,BDCORRECTIVAINF[[Fecha entrada]:[Fecha entrada]],"&gt;=" &amp;$M$2,BDCORRECTIVAINF[[Fecha Fin]:[Fecha Fin]],"&lt;="&amp;$M$3)=0,"",SUMIFS(BDCORRECTIVAINF[Servoembrague],BDCORRECTIVAINF[[Nº CAMIÓN]:[Nº CAMIÓN]],$C45,BDCORRECTIVAINF[[Fecha entrada]:[Fecha entrada]],"&gt;=" &amp;$M$2,BDCORRECTIVAINF[[Fecha Fin]:[Fecha Fin]],"&lt;="&amp;$M$3)&amp;" uds "&amp;BDCORRECTIVAINF[[#Headers],[Servoembrague]]&amp;", ")</f>
        <v/>
      </c>
      <c r="CF45" s="467" t="str">
        <f>+IF(SUMIFS(BDCORRECTIVAINF[Tubo Hidraulico],BDCORRECTIVAINF[[Nº CAMIÓN]:[Nº CAMIÓN]],$C45,BDCORRECTIVAINF[[Fecha entrada]:[Fecha entrada]],"&gt;=" &amp;$M$2,BDCORRECTIVAINF[[Fecha Fin]:[Fecha Fin]],"&lt;="&amp;$M$3)=0,"",SUMIFS(BDCORRECTIVAINF[Tubo Hidraulico],BDCORRECTIVAINF[[Nº CAMIÓN]:[Nº CAMIÓN]],$C45,BDCORRECTIVAINF[[Fecha entrada]:[Fecha entrada]],"&gt;=" &amp;$M$2,BDCORRECTIVAINF[[Fecha Fin]:[Fecha Fin]],"&lt;="&amp;$M$3)&amp;" uds "&amp;BDCORRECTIVAINF[[#Headers],[Tubo Hidraulico]]&amp;", ")</f>
        <v/>
      </c>
      <c r="CG45" s="467" t="str">
        <f>+IF(SUMIFS(BDCORRECTIVAINF[Valvula 4 vias],BDCORRECTIVAINF[[Nº CAMIÓN]:[Nº CAMIÓN]],$C45,BDCORRECTIVAINF[[Fecha entrada]:[Fecha entrada]],"&gt;=" &amp;$M$2,BDCORRECTIVAINF[[Fecha Fin]:[Fecha Fin]],"&lt;="&amp;$M$3)=0,"",SUMIFS(BDCORRECTIVAINF[Valvula 4 vias],BDCORRECTIVAINF[[Nº CAMIÓN]:[Nº CAMIÓN]],$C45,BDCORRECTIVAINF[[Fecha entrada]:[Fecha entrada]],"&gt;=" &amp;$M$2,BDCORRECTIVAINF[[Fecha Fin]:[Fecha Fin]],"&lt;="&amp;$M$3)&amp;" uds "&amp;BDCORRECTIVAINF[[#Headers],[Valvula 4 vias]]&amp;", ")</f>
        <v/>
      </c>
      <c r="CH45" s="467" t="str">
        <f>+IF(SUMIFS(BDCORRECTIVAINF[Valvula Freno],BDCORRECTIVAINF[[Nº CAMIÓN]:[Nº CAMIÓN]],$C45,BDCORRECTIVAINF[[Fecha entrada]:[Fecha entrada]],"&gt;=" &amp;$M$2,BDCORRECTIVAINF[[Fecha Fin]:[Fecha Fin]],"&lt;="&amp;$M$3)=0,"",SUMIFS(BDCORRECTIVAINF[Valvula Freno],BDCORRECTIVAINF[[Nº CAMIÓN]:[Nº CAMIÓN]],$C45,BDCORRECTIVAINF[[Fecha entrada]:[Fecha entrada]],"&gt;=" &amp;$M$2,BDCORRECTIVAINF[[Fecha Fin]:[Fecha Fin]],"&lt;="&amp;$M$3)&amp;" uds "&amp;BDCORRECTIVAINF[[#Headers],[Valvula Freno]]&amp;", ")</f>
        <v/>
      </c>
      <c r="CI45" s="467" t="str">
        <f>+IF(SUMIFS(BDCORRECTIVAINF[Valvula Secadora],BDCORRECTIVAINF[[Nº CAMIÓN]:[Nº CAMIÓN]],$C45,BDCORRECTIVAINF[[Fecha entrada]:[Fecha entrada]],"&gt;=" &amp;$M$2,BDCORRECTIVAINF[[Fecha Fin]:[Fecha Fin]],"&lt;="&amp;$M$3)=0,"",SUMIFS(BDCORRECTIVAINF[Valvula Secadora],BDCORRECTIVAINF[[Nº CAMIÓN]:[Nº CAMIÓN]],$C45,BDCORRECTIVAINF[[Fecha entrada]:[Fecha entrada]],"&gt;=" &amp;$M$2,BDCORRECTIVAINF[[Fecha Fin]:[Fecha Fin]],"&lt;="&amp;$M$3)&amp;" uds "&amp;BDCORRECTIVAINF[[#Headers],[Valvula Secadora]]&amp;", ")</f>
        <v/>
      </c>
      <c r="CJ45" s="467" t="str">
        <f>+IF(SUMIFS(BDCORRECTIVAINF[Correas],BDCORRECTIVAINF[[Nº CAMIÓN]:[Nº CAMIÓN]],$C45,BDCORRECTIVAINF[[Fecha entrada]:[Fecha entrada]],"&gt;=" &amp;$M$2,BDCORRECTIVAINF[[Fecha Fin]:[Fecha Fin]],"&lt;="&amp;$M$3)=0,"",SUMIFS(BDCORRECTIVAINF[Correas],BDCORRECTIVAINF[[Nº CAMIÓN]:[Nº CAMIÓN]],$C45,BDCORRECTIVAINF[[Fecha entrada]:[Fecha entrada]],"&gt;=" &amp;$M$2,BDCORRECTIVAINF[[Fecha Fin]:[Fecha Fin]],"&lt;="&amp;$M$3)&amp;" uds "&amp;BDCORRECTIVAINF[[#Headers],[Correas]]&amp;", ")</f>
        <v/>
      </c>
    </row>
    <row r="46" spans="1:88" ht="21.75" thickBot="1" x14ac:dyDescent="0.25">
      <c r="A46" s="228" t="s">
        <v>606</v>
      </c>
      <c r="B46" s="221" t="s">
        <v>867</v>
      </c>
      <c r="C46" s="48" t="s">
        <v>55</v>
      </c>
      <c r="D46" s="41" t="s">
        <v>278</v>
      </c>
      <c r="E46" s="41">
        <f>+SUMIFS(BDCORRECTIVA[Chasis],BDCORRECTIVA[[Nº CAMIÓN]:[Nº CAMIÓN]],$C46,BDCORRECTIVA[[Fecha entrada]:[Fecha entrada]],"&gt;=" &amp;$M$2,BDCORRECTIVA[[Fecha Fin]:[Fecha Fin]],"&lt;="&amp;$M$3)</f>
        <v>0</v>
      </c>
      <c r="F46" s="41">
        <f>+SUMIFS(BDCORRECTIVA[Carrocería],BDCORRECTIVA[[Nº CAMIÓN]:[Nº CAMIÓN]],$C46,BDCORRECTIVA[[Fecha entrada]:[Fecha entrada]],"&gt;=" &amp;$M$2,BDCORRECTIVA[[Fecha Fin]:[Fecha Fin]],"&lt;="&amp;$M$3)</f>
        <v>0</v>
      </c>
      <c r="G46" s="41">
        <f>+SUMIFS(BDCORRECTIVA[Ruedas],BDCORRECTIVA[[Nº CAMIÓN]:[Nº CAMIÓN]],$C46,BDCORRECTIVA[[Fecha entrada]:[Fecha entrada]],"&gt;=" &amp;$M$2,BDCORRECTIVA[[Fecha Fin]:[Fecha Fin]],"&lt;="&amp;$M$3)</f>
        <v>0</v>
      </c>
      <c r="H46" s="41">
        <f>+SUMIFS(BDCORRECTIVA[Mecanica],BDCORRECTIVA[[Nº CAMIÓN]:[Nº CAMIÓN]],$C46,BDCORRECTIVA[[Fecha entrada]:[Fecha entrada]],"&gt;=" &amp;$M$2,BDCORRECTIVA[[Fecha Fin]:[Fecha Fin]],"&lt;="&amp;$M$3)</f>
        <v>0</v>
      </c>
      <c r="I46" s="41">
        <f>+SUMIFS(BDCORRECTIVA[Elec, vehiculos],BDCORRECTIVA[[Nº CAMIÓN]:[Nº CAMIÓN]],$C46,BDCORRECTIVA[[Fecha entrada]:[Fecha entrada]],"&gt;=" &amp;$M$2,BDCORRECTIVA[[Fecha Fin]:[Fecha Fin]],"&lt;="&amp;$M$3)</f>
        <v>0</v>
      </c>
      <c r="J46" s="41">
        <f t="shared" ref="J46" si="12">+SUM(E46:I46)</f>
        <v>0</v>
      </c>
      <c r="K46" s="41" t="str">
        <f>+IF(COUNTIFS(BDCORRECTIVA[Tall/Rep],AUSERD,BDCORRECTIVA[Nº CAMIÓN],$C46,BDCORRECTIVA[[Fecha entrada]:[Fecha entrada]],"&gt;=" &amp;$M$2,BDCORRECTIVA[[Fecha Fin]:[Fecha Fin]],"&lt;="&amp;$M$3)=0,"",COUNTIFS(BDCORRECTIVA[Tall/Rep],AUSERD,BDCORRECTIVA[Nº CAMIÓN],$C46,BDCORRECTIVA[[Fecha entrada]:[Fecha entrada]],"&gt;=" &amp;$M$2,BDCORRECTIVA[[Fecha Fin]:[Fecha Fin]],"&lt;="&amp;$M$3)&amp;" "&amp;AUSERD&amp;", ")&amp;IF(COUNTIFS(BDCORRECTIVA[Tall/Rep],AAIUN,BDCORRECTIVA[Nº CAMIÓN],$C46,BDCORRECTIVA[[Fecha entrada]:[Fecha entrada]],"&gt;=" &amp;$M$2,BDCORRECTIVA[[Fecha Fin]:[Fecha Fin]],"&lt;="&amp;$M$3)=0,"",COUNTIFS(BDCORRECTIVA[Tall/Rep],AAIUN,BDCORRECTIVA[Nº CAMIÓN],$C46,BDCORRECTIVA[[Fecha entrada]:[Fecha entrada]],"&gt;=" &amp;$M$2,BDCORRECTIVA[[Fecha Fin]:[Fecha Fin]],"&lt;="&amp;$M$3)&amp;" "&amp;AAIUN&amp;", ")&amp;IF(COUNTIFS(BDCORRECTIVA[Tall/Rep],BOUJDUR,BDCORRECTIVA[Nº CAMIÓN],$C46,BDCORRECTIVA[[Fecha entrada]:[Fecha entrada]],"&gt;=" &amp;$M$2,BDCORRECTIVA[[Fecha Fin]:[Fecha Fin]],"&lt;="&amp;$M$3)=0,"",COUNTIFS(BDCORRECTIVA[Tall/Rep],BOUJDUR,BDCORRECTIVA[Nº CAMIÓN],$C46,BDCORRECTIVA[[Fecha entrada]:[Fecha entrada]],"&gt;=" &amp;$M$2,BDCORRECTIVA[[Fecha Fin]:[Fecha Fin]],"&lt;="&amp;$M$3)&amp;" "&amp;BOUJDUR&amp;", ")&amp;IF(COUNTIFS(BDCORRECTIVA[Tall/Rep],ATC,BDCORRECTIVA[Nº CAMIÓN],$C46,BDCORRECTIVA[[Fecha entrada]:[Fecha entrada]],"&gt;=" &amp;$M$2,BDCORRECTIVA[[Fecha Fin]:[Fecha Fin]],"&lt;="&amp;$M$3)=0,"",COUNTIFS(BDCORRECTIVA[Tall/Rep],ATC,BDCORRECTIVA[Nº CAMIÓN],$C46,BDCORRECTIVA[[Fecha entrada]:[Fecha entrada]],"&gt;=" &amp;$M$2,BDCORRECTIVA[[Fecha Fin]:[Fecha Fin]],"&lt;="&amp;$M$3)&amp;" "&amp;ATC&amp;", ")&amp;IF(COUNTIFS(BDCORRECTIVA[Tall/Rep],SMARA,BDCORRECTIVA[Nº CAMIÓN],$C46,BDCORRECTIVA[[Fecha entrada]:[Fecha entrada]],"&gt;=" &amp;$M$2,BDCORRECTIVA[[Fecha Fin]:[Fecha Fin]],"&lt;="&amp;$M$3)=0,"",COUNTIFS(BDCORRECTIVA[Tall/Rep],SMARA,BDCORRECTIVA[Nº CAMIÓN],$C46,BDCORRECTIVA[[Fecha entrada]:[Fecha entrada]],"&gt;=" &amp;$M$2,BDCORRECTIVA[[Fecha Fin]:[Fecha Fin]],"&lt;="&amp;$M$3)&amp;" "&amp;SMARA&amp;", ")&amp;IF(COUNTIFS(BDCORRECTIVA[Tall/Rep],DAJLA,BDCORRECTIVA[Nº CAMIÓN],$C46,BDCORRECTIVA[[Fecha entrada]:[Fecha entrada]],"&gt;=" &amp;$M$2,BDCORRECTIVA[[Fecha Fin]:[Fecha Fin]],"&lt;="&amp;$M$3)=0,"",COUNTIFS(BDCORRECTIVA[Tall/Rep],DAJLA,BDCORRECTIVA[Nº CAMIÓN],$C46,BDCORRECTIVA[[Fecha entrada]:[Fecha entrada]],"&gt;=" &amp;$M$2,BDCORRECTIVA[[Fecha Fin]:[Fecha Fin]],"&lt;="&amp;$M$3)&amp;" "&amp;DAJLA&amp;", ")&amp;IF(COUNTIFS(BDCORRECTIVA[Tall/Rep],TRANSPORT,BDCORRECTIVA[Nº CAMIÓN],$C46,BDCORRECTIVA[[Fecha entrada]:[Fecha entrada]],"&gt;=" &amp;$M$2,BDCORRECTIVA[[Fecha Fin]:[Fecha Fin]],"&lt;="&amp;$M$3)=0,"",COUNTIFS(BDCORRECTIVA[Tall/Rep],TRANSPORT,BDCORRECTIVA[Nº CAMIÓN],$C46,BDCORRECTIVA[[Fecha entrada]:[Fecha entrada]],"&gt;=" &amp;$M$2,BDCORRECTIVA[[Fecha Fin]:[Fecha Fin]],"&lt;="&amp;$M$3)&amp;" "&amp;TRANSPORT&amp;", ")</f>
        <v/>
      </c>
      <c r="L46" s="519" t="str">
        <f t="shared" si="0"/>
        <v/>
      </c>
      <c r="M46" s="473" t="str">
        <f>+IF(SUMIFS(BDCORRECTIVAINF[Coste TOTAL],BDCORRECTIVAINF[[Nº CAMIÓN]:[Nº CAMIÓN]],$C46,BDCORRECTIVAINF[[Fecha entrada]:[Fecha entrada]],"&gt;=" &amp;$M$2,BDCORRECTIVAINF[[Fecha Fin]:[Fecha Fin]],"&lt;="&amp;$M$3)=0,"",SUMIFS(BDCORRECTIVAINF[Coste TOTAL],BDCORRECTIVAINF[[Nº CAMIÓN]:[Nº CAMIÓN]],$C46,BDCORRECTIVAINF[[Fecha entrada]:[Fecha entrada]],"&gt;=" &amp;$M$2,BDCORRECTIVAINF[[Fecha Fin]:[Fecha Fin]],"&lt;="&amp;$M$3))</f>
        <v/>
      </c>
      <c r="N46" s="209"/>
      <c r="P46" s="563"/>
      <c r="Q46" s="563"/>
      <c r="R46" s="563"/>
      <c r="S46" s="563"/>
      <c r="W46" s="38"/>
      <c r="AF46" s="467" t="str">
        <f>+IF(SUMIFS(BDCORRECTIVAINF[Amortiguador],BDCORRECTIVAINF[[Nº CAMIÓN]:[Nº CAMIÓN]],$C46,BDCORRECTIVAINF[[Fecha entrada]:[Fecha entrada]],"&gt;=" &amp;$M$2,BDCORRECTIVAINF[[Fecha Fin]:[Fecha Fin]],"&lt;="&amp;$M$3)=0,"",SUMIFS(BDCORRECTIVAINF[Amortiguador],BDCORRECTIVAINF[[Nº CAMIÓN]:[Nº CAMIÓN]],$C46,BDCORRECTIVAINF[[Fecha entrada]:[Fecha entrada]],"&gt;=" &amp;$M$2,BDCORRECTIVAINF[[Fecha Fin]:[Fecha Fin]],"&lt;="&amp;$M$3)&amp;" uds "&amp;BDCORRECTIVAINF[[#Headers],[Amortiguador]]&amp;", ")</f>
        <v/>
      </c>
      <c r="AG46" s="467" t="str">
        <f>+IF(SUMIFS(BDCORRECTIVAINF[Cables palanca],BDCORRECTIVAINF[[Nº CAMIÓN]:[Nº CAMIÓN]],$C46,BDCORRECTIVAINF[[Fecha entrada]:[Fecha entrada]],"&gt;=" &amp;$M$2,BDCORRECTIVAINF[[Fecha Fin]:[Fecha Fin]],"&lt;="&amp;$M$3)=0,"",SUMIFS(BDCORRECTIVAINF[Cables palanca],BDCORRECTIVAINF[[Nº CAMIÓN]:[Nº CAMIÓN]],$C46,BDCORRECTIVAINF[[Fecha entrada]:[Fecha entrada]],"&gt;=" &amp;$M$2,BDCORRECTIVAINF[[Fecha Fin]:[Fecha Fin]],"&lt;="&amp;$M$3)&amp;" uds "&amp;BDCORRECTIVAINF[[#Headers],[Cables palanca]]&amp;", ")</f>
        <v/>
      </c>
      <c r="AH46" s="467" t="str">
        <f>+IF(SUMIFS(BDCORRECTIVAINF[Casquillos],BDCORRECTIVAINF[[Nº CAMIÓN]:[Nº CAMIÓN]],$C46,BDCORRECTIVAINF[[Fecha entrada]:[Fecha entrada]],"&gt;=" &amp;$M$2,BDCORRECTIVAINF[[Fecha Fin]:[Fecha Fin]],"&lt;="&amp;$M$3)=0,"",SUMIFS(BDCORRECTIVAINF[Casquillos],BDCORRECTIVAINF[[Nº CAMIÓN]:[Nº CAMIÓN]],$C46,BDCORRECTIVAINF[[Fecha entrada]:[Fecha entrada]],"&gt;=" &amp;$M$2,BDCORRECTIVAINF[[Fecha Fin]:[Fecha Fin]],"&lt;="&amp;$M$3)&amp;" uds "&amp;BDCORRECTIVAINF[[#Headers],[Casquillos]]&amp;", ")</f>
        <v/>
      </c>
      <c r="AI46" s="467" t="str">
        <f>+IF(SUMIFS(BDCORRECTIVAINF[Esparragos],BDCORRECTIVAINF[[Nº CAMIÓN]:[Nº CAMIÓN]],$C46,BDCORRECTIVAINF[[Fecha entrada]:[Fecha entrada]],"&gt;=" &amp;$M$2,BDCORRECTIVAINF[[Fecha Fin]:[Fecha Fin]],"&lt;="&amp;$M$3)=0,"",SUMIFS(BDCORRECTIVAINF[Esparragos],BDCORRECTIVAINF[[Nº CAMIÓN]:[Nº CAMIÓN]],$C46,BDCORRECTIVAINF[[Fecha entrada]:[Fecha entrada]],"&gt;=" &amp;$M$2,BDCORRECTIVAINF[[Fecha Fin]:[Fecha Fin]],"&lt;="&amp;$M$3)&amp;" uds "&amp;BDCORRECTIVAINF[[#Headers],[Esparragos]]&amp;", ")</f>
        <v/>
      </c>
      <c r="AJ46" s="467" t="str">
        <f>+IF(SUMIFS(BDCORRECTIVAINF[Neceser palanca],BDCORRECTIVAINF[[Nº CAMIÓN]:[Nº CAMIÓN]],$C46,BDCORRECTIVAINF[[Fecha entrada]:[Fecha entrada]],"&gt;=" &amp;$M$2,BDCORRECTIVAINF[[Fecha Fin]:[Fecha Fin]],"&lt;="&amp;$M$3)=0,"",SUMIFS(BDCORRECTIVAINF[Neceser palanca],BDCORRECTIVAINF[[Nº CAMIÓN]:[Nº CAMIÓN]],$C46,BDCORRECTIVAINF[[Fecha entrada]:[Fecha entrada]],"&gt;=" &amp;$M$2,BDCORRECTIVAINF[[Fecha Fin]:[Fecha Fin]],"&lt;="&amp;$M$3)&amp;" uds "&amp;BDCORRECTIVAINF[[#Headers],[Neceser palanca]]&amp;", ")</f>
        <v/>
      </c>
      <c r="AK46" s="467" t="str">
        <f>+IF(SUMIFS(BDCORRECTIVAINF[Palanca],BDCORRECTIVAINF[[Nº CAMIÓN]:[Nº CAMIÓN]],$C46,BDCORRECTIVAINF[[Fecha entrada]:[Fecha entrada]],"&gt;=" &amp;$M$2,BDCORRECTIVAINF[[Fecha Fin]:[Fecha Fin]],"&lt;="&amp;$M$3)=0,"",SUMIFS(BDCORRECTIVAINF[Palanca],BDCORRECTIVAINF[[Nº CAMIÓN]:[Nº CAMIÓN]],$C46,BDCORRECTIVAINF[[Fecha entrada]:[Fecha entrada]],"&gt;=" &amp;$M$2,BDCORRECTIVAINF[[Fecha Fin]:[Fecha Fin]],"&lt;="&amp;$M$3)&amp;" uds "&amp;BDCORRECTIVAINF[[#Headers],[Palanca]]&amp;", ")</f>
        <v/>
      </c>
      <c r="AL46" s="467" t="str">
        <f>+IF(SUMIFS(BDCORRECTIVAINF[Travesaño],BDCORRECTIVAINF[[Nº CAMIÓN]:[Nº CAMIÓN]],$C46,BDCORRECTIVAINF[[Fecha entrada]:[Fecha entrada]],"&gt;=" &amp;$M$2,BDCORRECTIVAINF[[Fecha Fin]:[Fecha Fin]],"&lt;="&amp;$M$3)=0,"",SUMIFS(BDCORRECTIVAINF[Travesaño],BDCORRECTIVAINF[[Nº CAMIÓN]:[Nº CAMIÓN]],$C46,BDCORRECTIVAINF[[Fecha entrada]:[Fecha entrada]],"&gt;=" &amp;$M$2,BDCORRECTIVAINF[[Fecha Fin]:[Fecha Fin]],"&lt;="&amp;$M$3)&amp;" uds "&amp;BDCORRECTIVAINF[[#Headers],[Travesaño]]&amp;", ")</f>
        <v/>
      </c>
      <c r="AM46" s="467" t="str">
        <f>+IF(SUMIFS(BDCORRECTIVAINF[BALLESTA ENTERA D],BDCORRECTIVAINF[[Nº CAMIÓN]:[Nº CAMIÓN]],$C46,BDCORRECTIVAINF[[Fecha entrada]:[Fecha entrada]],"&gt;=" &amp;$M$2,BDCORRECTIVAINF[[Fecha Fin]:[Fecha Fin]],"&lt;="&amp;$M$3)=0,"",SUMIFS(BDCORRECTIVAINF[BALLESTA ENTERA D],BDCORRECTIVAINF[[Nº CAMIÓN]:[Nº CAMIÓN]],$C46,BDCORRECTIVAINF[[Fecha entrada]:[Fecha entrada]],"&gt;=" &amp;$M$2,BDCORRECTIVAINF[[Fecha Fin]:[Fecha Fin]],"&lt;="&amp;$M$3)&amp;" uds "&amp;BDCORRECTIVAINF[[#Headers],[BALLESTA ENTERA D]]&amp;", ")</f>
        <v/>
      </c>
      <c r="AN46" s="467" t="str">
        <f>+IF(SUMIFS(BDCORRECTIVAINF[HOJA MAESTRA D],BDCORRECTIVAINF[[Nº CAMIÓN]:[Nº CAMIÓN]],$C46,BDCORRECTIVAINF[[Fecha entrada]:[Fecha entrada]],"&gt;=" &amp;$M$2,BDCORRECTIVAINF[[Fecha Fin]:[Fecha Fin]],"&lt;="&amp;$M$3)=0,"",SUMIFS(BDCORRECTIVAINF[HOJA MAESTRA D],BDCORRECTIVAINF[[Nº CAMIÓN]:[Nº CAMIÓN]],$C46,BDCORRECTIVAINF[[Fecha entrada]:[Fecha entrada]],"&gt;=" &amp;$M$2,BDCORRECTIVAINF[[Fecha Fin]:[Fecha Fin]],"&lt;="&amp;$M$3)&amp;" uds "&amp;BDCORRECTIVAINF[[#Headers],[HOJA MAESTRA D]]&amp;", ")</f>
        <v/>
      </c>
      <c r="AO46" s="467" t="str">
        <f>+IF(SUMIFS(BDCORRECTIVAINF[1ª HOJA D],BDCORRECTIVAINF[[Nº CAMIÓN]:[Nº CAMIÓN]],$C46,BDCORRECTIVAINF[[Fecha entrada]:[Fecha entrada]],"&gt;=" &amp;$M$2,BDCORRECTIVAINF[[Fecha Fin]:[Fecha Fin]],"&lt;="&amp;$M$3)=0,"",SUMIFS(BDCORRECTIVAINF[1ª HOJA D],BDCORRECTIVAINF[[Nº CAMIÓN]:[Nº CAMIÓN]],$C46,BDCORRECTIVAINF[[Fecha entrada]:[Fecha entrada]],"&gt;=" &amp;$M$2,BDCORRECTIVAINF[[Fecha Fin]:[Fecha Fin]],"&lt;="&amp;$M$3)&amp;" uds "&amp;BDCORRECTIVAINF[[#Headers],[1ª HOJA D]]&amp;", ")</f>
        <v/>
      </c>
      <c r="AP46" s="467" t="str">
        <f>+IF(SUMIFS(BDCORRECTIVAINF[2ª HOJAS D],BDCORRECTIVAINF[[Nº CAMIÓN]:[Nº CAMIÓN]],$C46,BDCORRECTIVAINF[[Fecha entrada]:[Fecha entrada]],"&gt;=" &amp;$M$2,BDCORRECTIVAINF[[Fecha Fin]:[Fecha Fin]],"&lt;="&amp;$M$3)=0,"",SUMIFS(BDCORRECTIVAINF[2ª HOJAS D],BDCORRECTIVAINF[[Nº CAMIÓN]:[Nº CAMIÓN]],$C46,BDCORRECTIVAINF[[Fecha entrada]:[Fecha entrada]],"&gt;=" &amp;$M$2,BDCORRECTIVAINF[[Fecha Fin]:[Fecha Fin]],"&lt;="&amp;$M$3)&amp;" uds "&amp;BDCORRECTIVAINF[[#Headers],[2ª HOJAS D]]&amp;", ")</f>
        <v/>
      </c>
      <c r="AQ46" s="467" t="str">
        <f>+IF(SUMIFS(BDCORRECTIVAINF[3ª HOJAS D],BDCORRECTIVAINF[[Nº CAMIÓN]:[Nº CAMIÓN]],$C46,BDCORRECTIVAINF[[Fecha entrada]:[Fecha entrada]],"&gt;=" &amp;$M$2,BDCORRECTIVAINF[[Fecha Fin]:[Fecha Fin]],"&lt;="&amp;$M$3)=0,"",SUMIFS(BDCORRECTIVAINF[3ª HOJAS D],BDCORRECTIVAINF[[Nº CAMIÓN]:[Nº CAMIÓN]],$C46,BDCORRECTIVAINF[[Fecha entrada]:[Fecha entrada]],"&gt;=" &amp;$M$2,BDCORRECTIVAINF[[Fecha Fin]:[Fecha Fin]],"&lt;="&amp;$M$3)&amp;" uds "&amp;BDCORRECTIVAINF[[#Headers],[3ª HOJAS D]]&amp;", ")</f>
        <v/>
      </c>
      <c r="AR46" s="467" t="str">
        <f>+IF(SUMIFS(BDCORRECTIVAINF[4ª HOJAS D],BDCORRECTIVAINF[[Nº CAMIÓN]:[Nº CAMIÓN]],$C46,BDCORRECTIVAINF[[Fecha entrada]:[Fecha entrada]],"&gt;=" &amp;$M$2,BDCORRECTIVAINF[[Fecha Fin]:[Fecha Fin]],"&lt;="&amp;$M$3)=0,"",SUMIFS(BDCORRECTIVAINF[4ª HOJAS D],BDCORRECTIVAINF[[Nº CAMIÓN]:[Nº CAMIÓN]],$C46,BDCORRECTIVAINF[[Fecha entrada]:[Fecha entrada]],"&gt;=" &amp;$M$2,BDCORRECTIVAINF[[Fecha Fin]:[Fecha Fin]],"&lt;="&amp;$M$3)&amp;" uds "&amp;BDCORRECTIVAINF[[#Headers],[4ª HOJAS D]]&amp;", ")</f>
        <v/>
      </c>
      <c r="AS46" s="467" t="str">
        <f>+IF(SUMIFS(BDCORRECTIVAINF[5ª HOJAS D],BDCORRECTIVAINF[[Nº CAMIÓN]:[Nº CAMIÓN]],$C46,BDCORRECTIVAINF[[Fecha entrada]:[Fecha entrada]],"&gt;=" &amp;$M$2,BDCORRECTIVAINF[[Fecha Fin]:[Fecha Fin]],"&lt;="&amp;$M$3)=0,"",SUMIFS(BDCORRECTIVAINF[5ª HOJAS D],BDCORRECTIVAINF[[Nº CAMIÓN]:[Nº CAMIÓN]],$C46,BDCORRECTIVAINF[[Fecha entrada]:[Fecha entrada]],"&gt;=" &amp;$M$2,BDCORRECTIVAINF[[Fecha Fin]:[Fecha Fin]],"&lt;="&amp;$M$3)&amp;" uds "&amp;BDCORRECTIVAINF[[#Headers],[5ª HOJAS D]]&amp;", ")</f>
        <v/>
      </c>
      <c r="AT46" s="467" t="str">
        <f>+IF(SUMIFS(BDCORRECTIVAINF[BRIDA D],BDCORRECTIVAINF[[Nº CAMIÓN]:[Nº CAMIÓN]],$C46,BDCORRECTIVAINF[[Fecha entrada]:[Fecha entrada]],"&gt;=" &amp;$M$2,BDCORRECTIVAINF[[Fecha Fin]:[Fecha Fin]],"&lt;="&amp;$M$3)=0,"",SUMIFS(BDCORRECTIVAINF[BRIDA D],BDCORRECTIVAINF[[Nº CAMIÓN]:[Nº CAMIÓN]],$C46,BDCORRECTIVAINF[[Fecha entrada]:[Fecha entrada]],"&gt;=" &amp;$M$2,BDCORRECTIVAINF[[Fecha Fin]:[Fecha Fin]],"&lt;="&amp;$M$3)&amp;" uds "&amp;BDCORRECTIVAINF[[#Headers],[BRIDA D]]&amp;", ")</f>
        <v/>
      </c>
      <c r="AU46" s="467" t="str">
        <f>+IF(SUMIFS(BDCORRECTIVAINF[BULÓN D],BDCORRECTIVAINF[[Nº CAMIÓN]:[Nº CAMIÓN]],$C46,BDCORRECTIVAINF[[Fecha entrada]:[Fecha entrada]],"&gt;=" &amp;$M$2,BDCORRECTIVAINF[[Fecha Fin]:[Fecha Fin]],"&lt;="&amp;$M$3)=0,"",SUMIFS(BDCORRECTIVAINF[BULÓN D],BDCORRECTIVAINF[[Nº CAMIÓN]:[Nº CAMIÓN]],$C46,BDCORRECTIVAINF[[Fecha entrada]:[Fecha entrada]],"&gt;=" &amp;$M$2,BDCORRECTIVAINF[[Fecha Fin]:[Fecha Fin]],"&lt;="&amp;$M$3)&amp;" uds "&amp;BDCORRECTIVAINF[[#Headers],[BULÓN D]]&amp;", ")</f>
        <v/>
      </c>
      <c r="AV46" s="467" t="str">
        <f>+IF(SUMIFS(BDCORRECTIVAINF[GEMELA D],BDCORRECTIVAINF[[Nº CAMIÓN]:[Nº CAMIÓN]],$C46,BDCORRECTIVAINF[[Fecha entrada]:[Fecha entrada]],"&gt;=" &amp;$M$2,BDCORRECTIVAINF[[Fecha Fin]:[Fecha Fin]],"&lt;="&amp;$M$3)=0,"",SUMIFS(BDCORRECTIVAINF[GEMELA D],BDCORRECTIVAINF[[Nº CAMIÓN]:[Nº CAMIÓN]],$C46,BDCORRECTIVAINF[[Fecha entrada]:[Fecha entrada]],"&gt;=" &amp;$M$2,BDCORRECTIVAINF[[Fecha Fin]:[Fecha Fin]],"&lt;="&amp;$M$3)&amp;" uds "&amp;BDCORRECTIVAINF[[#Headers],[GEMELA D]]&amp;", ")</f>
        <v/>
      </c>
      <c r="AW46" s="467" t="str">
        <f>+IF(SUMIFS(BDCORRECTIVAINF[BALLESTA ENTERA T],BDCORRECTIVAINF[[Nº CAMIÓN]:[Nº CAMIÓN]],$C46,BDCORRECTIVAINF[[Fecha entrada]:[Fecha entrada]],"&gt;=" &amp;$M$2,BDCORRECTIVAINF[[Fecha Fin]:[Fecha Fin]],"&lt;="&amp;$M$3)=0,"",SUMIFS(BDCORRECTIVAINF[BALLESTA ENTERA T],BDCORRECTIVAINF[[Nº CAMIÓN]:[Nº CAMIÓN]],$C46,BDCORRECTIVAINF[[Fecha entrada]:[Fecha entrada]],"&gt;=" &amp;$M$2,BDCORRECTIVAINF[[Fecha Fin]:[Fecha Fin]],"&lt;="&amp;$M$3)&amp;" uds "&amp;BDCORRECTIVAINF[[#Headers],[BALLESTA ENTERA T]]&amp;", ")</f>
        <v/>
      </c>
      <c r="AX46" s="467" t="str">
        <f>+IF(SUMIFS(BDCORRECTIVAINF[HOJA MAESTRA T],BDCORRECTIVAINF[[Nº CAMIÓN]:[Nº CAMIÓN]],$C46,BDCORRECTIVAINF[[Fecha entrada]:[Fecha entrada]],"&gt;=" &amp;$M$2,BDCORRECTIVAINF[[Fecha Fin]:[Fecha Fin]],"&lt;="&amp;$M$3)=0,"",SUMIFS(BDCORRECTIVAINF[HOJA MAESTRA T],BDCORRECTIVAINF[[Nº CAMIÓN]:[Nº CAMIÓN]],$C46,BDCORRECTIVAINF[[Fecha entrada]:[Fecha entrada]],"&gt;=" &amp;$M$2,BDCORRECTIVAINF[[Fecha Fin]:[Fecha Fin]],"&lt;="&amp;$M$3)&amp;" uds "&amp;BDCORRECTIVAINF[[#Headers],[HOJA MAESTRA T]]&amp;", ")</f>
        <v/>
      </c>
      <c r="AY46" s="467" t="str">
        <f>+IF(SUMIFS(BDCORRECTIVAINF[1ª HOJA T],BDCORRECTIVAINF[[Nº CAMIÓN]:[Nº CAMIÓN]],$C46,BDCORRECTIVAINF[[Fecha entrada]:[Fecha entrada]],"&gt;=" &amp;$M$2,BDCORRECTIVAINF[[Fecha Fin]:[Fecha Fin]],"&lt;="&amp;$M$3)=0,"",SUMIFS(BDCORRECTIVAINF[1ª HOJA T],BDCORRECTIVAINF[[Nº CAMIÓN]:[Nº CAMIÓN]],$C46,BDCORRECTIVAINF[[Fecha entrada]:[Fecha entrada]],"&gt;=" &amp;$M$2,BDCORRECTIVAINF[[Fecha Fin]:[Fecha Fin]],"&lt;="&amp;$M$3)&amp;" uds "&amp;BDCORRECTIVAINF[[#Headers],[1ª HOJA T]]&amp;", ")</f>
        <v/>
      </c>
      <c r="AZ46" s="467" t="str">
        <f>+IF(SUMIFS(BDCORRECTIVAINF[2ª HOJAS T],BDCORRECTIVAINF[[Nº CAMIÓN]:[Nº CAMIÓN]],$C46,BDCORRECTIVAINF[[Fecha entrada]:[Fecha entrada]],"&gt;=" &amp;$M$2,BDCORRECTIVAINF[[Fecha Fin]:[Fecha Fin]],"&lt;="&amp;$M$3)=0,"",SUMIFS(BDCORRECTIVAINF[2ª HOJAS T],BDCORRECTIVAINF[[Nº CAMIÓN]:[Nº CAMIÓN]],$C46,BDCORRECTIVAINF[[Fecha entrada]:[Fecha entrada]],"&gt;=" &amp;$M$2,BDCORRECTIVAINF[[Fecha Fin]:[Fecha Fin]],"&lt;="&amp;$M$3)&amp;" uds "&amp;BDCORRECTIVAINF[[#Headers],[2ª HOJAS T]]&amp;", ")</f>
        <v/>
      </c>
      <c r="BA46" s="467" t="str">
        <f>+IF(SUMIFS(BDCORRECTIVAINF[3ª HOJAS T],BDCORRECTIVAINF[[Nº CAMIÓN]:[Nº CAMIÓN]],$C46,BDCORRECTIVAINF[[Fecha entrada]:[Fecha entrada]],"&gt;=" &amp;$M$2,BDCORRECTIVAINF[[Fecha Fin]:[Fecha Fin]],"&lt;="&amp;$M$3)=0,"",SUMIFS(BDCORRECTIVAINF[3ª HOJAS T],BDCORRECTIVAINF[[Nº CAMIÓN]:[Nº CAMIÓN]],$C46,BDCORRECTIVAINF[[Fecha entrada]:[Fecha entrada]],"&gt;=" &amp;$M$2,BDCORRECTIVAINF[[Fecha Fin]:[Fecha Fin]],"&lt;="&amp;$M$3)&amp;" uds "&amp;BDCORRECTIVAINF[[#Headers],[3ª HOJAS T]]&amp;", ")</f>
        <v/>
      </c>
      <c r="BB46" s="467" t="str">
        <f>+IF(SUMIFS(BDCORRECTIVAINF[4ª HOJAS T],BDCORRECTIVAINF[[Nº CAMIÓN]:[Nº CAMIÓN]],$C46,BDCORRECTIVAINF[[Fecha entrada]:[Fecha entrada]],"&gt;=" &amp;$M$2,BDCORRECTIVAINF[[Fecha Fin]:[Fecha Fin]],"&lt;="&amp;$M$3)=0,"",SUMIFS(BDCORRECTIVAINF[4ª HOJAS T],BDCORRECTIVAINF[[Nº CAMIÓN]:[Nº CAMIÓN]],$C46,BDCORRECTIVAINF[[Fecha entrada]:[Fecha entrada]],"&gt;=" &amp;$M$2,BDCORRECTIVAINF[[Fecha Fin]:[Fecha Fin]],"&lt;="&amp;$M$3)&amp;" uds "&amp;BDCORRECTIVAINF[[#Headers],[4ª HOJAS T]]&amp;", ")</f>
        <v/>
      </c>
      <c r="BC46" s="467" t="str">
        <f>+IF(SUMIFS(BDCORRECTIVAINF[5ª HOJAS T],BDCORRECTIVAINF[[Nº CAMIÓN]:[Nº CAMIÓN]],$C46,BDCORRECTIVAINF[[Fecha entrada]:[Fecha entrada]],"&gt;=" &amp;$M$2,BDCORRECTIVAINF[[Fecha Fin]:[Fecha Fin]],"&lt;="&amp;$M$3)=0,"",SUMIFS(BDCORRECTIVAINF[5ª HOJAS T],BDCORRECTIVAINF[[Nº CAMIÓN]:[Nº CAMIÓN]],$C46,BDCORRECTIVAINF[[Fecha entrada]:[Fecha entrada]],"&gt;=" &amp;$M$2,BDCORRECTIVAINF[[Fecha Fin]:[Fecha Fin]],"&lt;="&amp;$M$3)&amp;" uds "&amp;BDCORRECTIVAINF[[#Headers],[5ª HOJAS T]]&amp;", ")</f>
        <v/>
      </c>
      <c r="BD46" s="467" t="str">
        <f>+IF(SUMIFS(BDCORRECTIVAINF[BRIDA T],BDCORRECTIVAINF[[Nº CAMIÓN]:[Nº CAMIÓN]],$C46,BDCORRECTIVAINF[[Fecha entrada]:[Fecha entrada]],"&gt;=" &amp;$M$2,BDCORRECTIVAINF[[Fecha Fin]:[Fecha Fin]],"&lt;="&amp;$M$3)=0,"",SUMIFS(BDCORRECTIVAINF[BRIDA T],BDCORRECTIVAINF[[Nº CAMIÓN]:[Nº CAMIÓN]],$C46,BDCORRECTIVAINF[[Fecha entrada]:[Fecha entrada]],"&gt;=" &amp;$M$2,BDCORRECTIVAINF[[Fecha Fin]:[Fecha Fin]],"&lt;="&amp;$M$3)&amp;" uds "&amp;BDCORRECTIVAINF[[#Headers],[BRIDA T]]&amp;", ")</f>
        <v/>
      </c>
      <c r="BE46" s="467" t="str">
        <f>+IF(SUMIFS(BDCORRECTIVAINF[BULÓN T],BDCORRECTIVAINF[[Nº CAMIÓN]:[Nº CAMIÓN]],$C46,BDCORRECTIVAINF[[Fecha entrada]:[Fecha entrada]],"&gt;=" &amp;$M$2,BDCORRECTIVAINF[[Fecha Fin]:[Fecha Fin]],"&lt;="&amp;$M$3)=0,"",SUMIFS(BDCORRECTIVAINF[BULÓN T],BDCORRECTIVAINF[[Nº CAMIÓN]:[Nº CAMIÓN]],$C46,BDCORRECTIVAINF[[Fecha entrada]:[Fecha entrada]],"&gt;=" &amp;$M$2,BDCORRECTIVAINF[[Fecha Fin]:[Fecha Fin]],"&lt;="&amp;$M$3)&amp;" uds "&amp;BDCORRECTIVAINF[[#Headers],[BULÓN T]]&amp;", ")</f>
        <v/>
      </c>
      <c r="BF46" s="467" t="str">
        <f>+IF(SUMIFS(BDCORRECTIVAINF[GEMELA T],BDCORRECTIVAINF[[Nº CAMIÓN]:[Nº CAMIÓN]],$C46,BDCORRECTIVAINF[[Fecha entrada]:[Fecha entrada]],"&gt;=" &amp;$M$2,BDCORRECTIVAINF[[Fecha Fin]:[Fecha Fin]],"&lt;="&amp;$M$3)=0,"",SUMIFS(BDCORRECTIVAINF[GEMELA T],BDCORRECTIVAINF[[Nº CAMIÓN]:[Nº CAMIÓN]],$C46,BDCORRECTIVAINF[[Fecha entrada]:[Fecha entrada]],"&gt;=" &amp;$M$2,BDCORRECTIVAINF[[Fecha Fin]:[Fecha Fin]],"&lt;="&amp;$M$3)&amp;" uds "&amp;BDCORRECTIVAINF[[#Headers],[GEMELA T]]&amp;", ")</f>
        <v/>
      </c>
      <c r="BG46" s="467" t="str">
        <f>+IF(SUMIFS(BDCORRECTIVAINF[CÁMARA 12R20],BDCORRECTIVAINF[[Nº CAMIÓN]:[Nº CAMIÓN]],$C46,BDCORRECTIVAINF[[Fecha entrada]:[Fecha entrada]],"&gt;=" &amp;$M$2,BDCORRECTIVAINF[[Fecha Fin]:[Fecha Fin]],"&lt;="&amp;$M$3)=0,"",SUMIFS(BDCORRECTIVAINF[CÁMARA 12R20],BDCORRECTIVAINF[[Nº CAMIÓN]:[Nº CAMIÓN]],$C46,BDCORRECTIVAINF[[Fecha entrada]:[Fecha entrada]],"&gt;=" &amp;$M$2,BDCORRECTIVAINF[[Fecha Fin]:[Fecha Fin]],"&lt;="&amp;$M$3)&amp;" uds "&amp;BDCORRECTIVAINF[[#Headers],[CÁMARA 12R20]]&amp;", ")</f>
        <v/>
      </c>
      <c r="BH46" s="467" t="str">
        <f>+IF(SUMIFS(BDCORRECTIVAINF[CÁMARA 12R24],BDCORRECTIVAINF[[Nº CAMIÓN]:[Nº CAMIÓN]],$C46,BDCORRECTIVAINF[[Fecha entrada]:[Fecha entrada]],"&gt;=" &amp;$M$2,BDCORRECTIVAINF[[Fecha Fin]:[Fecha Fin]],"&lt;="&amp;$M$3)=0,"",SUMIFS(BDCORRECTIVAINF[CÁMARA 12R24],BDCORRECTIVAINF[[Nº CAMIÓN]:[Nº CAMIÓN]],$C46,BDCORRECTIVAINF[[Fecha entrada]:[Fecha entrada]],"&gt;=" &amp;$M$2,BDCORRECTIVAINF[[Fecha Fin]:[Fecha Fin]],"&lt;="&amp;$M$3)&amp;" uds "&amp;BDCORRECTIVAINF[[#Headers],[CÁMARA 12R24]]&amp;", ")</f>
        <v/>
      </c>
      <c r="BI46" s="467" t="str">
        <f>+IF(SUMIFS(BDCORRECTIVAINF[NEUMÁTICO 12R20],BDCORRECTIVAINF[[Nº CAMIÓN]:[Nº CAMIÓN]],$C46,BDCORRECTIVAINF[[Fecha entrada]:[Fecha entrada]],"&gt;=" &amp;$M$2,BDCORRECTIVAINF[[Fecha Fin]:[Fecha Fin]],"&lt;="&amp;$M$3)=0,"",SUMIFS(BDCORRECTIVAINF[NEUMÁTICO 12R20],BDCORRECTIVAINF[[Nº CAMIÓN]:[Nº CAMIÓN]],$C46,BDCORRECTIVAINF[[Fecha entrada]:[Fecha entrada]],"&gt;=" &amp;$M$2,BDCORRECTIVAINF[[Fecha Fin]:[Fecha Fin]],"&lt;="&amp;$M$3)&amp;" uds "&amp;BDCORRECTIVAINF[[#Headers],[NEUMÁTICO 12R20]]&amp;", ")</f>
        <v/>
      </c>
      <c r="BJ46" s="467" t="str">
        <f>+IF(SUMIFS(BDCORRECTIVAINF[NEUMÁTICO 13/80 R22,5],BDCORRECTIVAINF[[Nº CAMIÓN]:[Nº CAMIÓN]],$C46,BDCORRECTIVAINF[[Fecha entrada]:[Fecha entrada]],"&gt;=" &amp;$M$2,BDCORRECTIVAINF[[Fecha Fin]:[Fecha Fin]],"&lt;="&amp;$M$3)=0,"",SUMIFS(BDCORRECTIVAINF[NEUMÁTICO 13/80 R22,5],BDCORRECTIVAINF[[Nº CAMIÓN]:[Nº CAMIÓN]],$C46,BDCORRECTIVAINF[[Fecha entrada]:[Fecha entrada]],"&gt;=" &amp;$M$2,BDCORRECTIVAINF[[Fecha Fin]:[Fecha Fin]],"&lt;="&amp;$M$3)&amp;" uds "&amp;BDCORRECTIVAINF[[#Headers],[NEUMÁTICO 13/80 R22,5]]&amp;", ")</f>
        <v/>
      </c>
      <c r="BK46" s="467" t="str">
        <f>+IF(SUMIFS(BDCORRECTIVAINF[[NEUMÁTICO 12R24 ]],BDCORRECTIVAINF[[Nº CAMIÓN]:[Nº CAMIÓN]],$C46,BDCORRECTIVAINF[[Fecha entrada]:[Fecha entrada]],"&gt;=" &amp;$M$2,BDCORRECTIVAINF[[Fecha Fin]:[Fecha Fin]],"&lt;="&amp;$M$3)=0,"",SUMIFS(BDCORRECTIVAINF[[NEUMÁTICO 12R24 ]],BDCORRECTIVAINF[[Nº CAMIÓN]:[Nº CAMIÓN]],$C46,BDCORRECTIVAINF[[Fecha entrada]:[Fecha entrada]],"&gt;=" &amp;$M$2,BDCORRECTIVAINF[[Fecha Fin]:[Fecha Fin]],"&lt;="&amp;$M$3)&amp;" uds "&amp;BDCORRECTIVAINF[[#Headers],[NEUMÁTICO 12R24 ]]&amp;", ")</f>
        <v/>
      </c>
      <c r="BL46" s="467" t="str">
        <f>+IF(SUMIFS(BDCORRECTIVAINF[NEUMÁTICO 295/80 R22,5],BDCORRECTIVAINF[[Nº CAMIÓN]:[Nº CAMIÓN]],$C46,BDCORRECTIVAINF[[Fecha entrada]:[Fecha entrada]],"&gt;=" &amp;$M$2,BDCORRECTIVAINF[[Fecha Fin]:[Fecha Fin]],"&lt;="&amp;$M$3)=0,"",SUMIFS(BDCORRECTIVAINF[NEUMÁTICO 295/80 R22,5],BDCORRECTIVAINF[[Nº CAMIÓN]:[Nº CAMIÓN]],$C46,BDCORRECTIVAINF[[Fecha entrada]:[Fecha entrada]],"&gt;=" &amp;$M$2,BDCORRECTIVAINF[[Fecha Fin]:[Fecha Fin]],"&lt;="&amp;$M$3)&amp;" uds "&amp;BDCORRECTIVAINF[[#Headers],[NEUMÁTICO 295/80 R22,5]]&amp;", ")</f>
        <v/>
      </c>
      <c r="BM46" s="467" t="str">
        <f>+IF(SUMIFS(BDCORRECTIVAINF[NEUMÁTICO 315/80R22.5],BDCORRECTIVAINF[[Nº CAMIÓN]:[Nº CAMIÓN]],$C46,BDCORRECTIVAINF[[Fecha entrada]:[Fecha entrada]],"&gt;=" &amp;$M$2,BDCORRECTIVAINF[[Fecha Fin]:[Fecha Fin]],"&lt;="&amp;$M$3)=0,"",SUMIFS(BDCORRECTIVAINF[NEUMÁTICO 315/80R22.5],BDCORRECTIVAINF[[Nº CAMIÓN]:[Nº CAMIÓN]],$C46,BDCORRECTIVAINF[[Fecha entrada]:[Fecha entrada]],"&gt;=" &amp;$M$2,BDCORRECTIVAINF[[Fecha Fin]:[Fecha Fin]],"&lt;="&amp;$M$3)&amp;" uds "&amp;BDCORRECTIVAINF[[#Headers],[NEUMÁTICO 315/80R22.5]]&amp;", ")</f>
        <v/>
      </c>
      <c r="BN46" s="467" t="str">
        <f>+IF(SUMIFS(BDCORRECTIVAINF[NEUMÁTICO 7.5R16 CON CAMARA  ],BDCORRECTIVAINF[[Nº CAMIÓN]:[Nº CAMIÓN]],$C46,BDCORRECTIVAINF[[Fecha entrada]:[Fecha entrada]],"&gt;=" &amp;$M$2,BDCORRECTIVAINF[[Fecha Fin]:[Fecha Fin]],"&lt;="&amp;$M$3)=0,"",SUMIFS(BDCORRECTIVAINF[NEUMÁTICO 7.5R16 CON CAMARA  ],BDCORRECTIVAINF[[Nº CAMIÓN]:[Nº CAMIÓN]],$C46,BDCORRECTIVAINF[[Fecha entrada]:[Fecha entrada]],"&gt;=" &amp;$M$2,BDCORRECTIVAINF[[Fecha Fin]:[Fecha Fin]],"&lt;="&amp;$M$3)&amp;" uds "&amp;BDCORRECTIVAINF[[#Headers],[NEUMÁTICO 7.5R16 CON CAMARA  ]]&amp;", ")</f>
        <v/>
      </c>
      <c r="BO46" s="467" t="str">
        <f>+IF(SUMIFS(BDCORRECTIVAINF[Parche],BDCORRECTIVAINF[[Nº CAMIÓN]:[Nº CAMIÓN]],$C46,BDCORRECTIVAINF[[Fecha entrada]:[Fecha entrada]],"&gt;=" &amp;$M$2,BDCORRECTIVAINF[[Fecha Fin]:[Fecha Fin]],"&lt;="&amp;$M$3)=0,"",SUMIFS(BDCORRECTIVAINF[Parche],BDCORRECTIVAINF[[Nº CAMIÓN]:[Nº CAMIÓN]],$C46,BDCORRECTIVAINF[[Fecha entrada]:[Fecha entrada]],"&gt;=" &amp;$M$2,BDCORRECTIVAINF[[Fecha Fin]:[Fecha Fin]],"&lt;="&amp;$M$3)&amp;" uds "&amp;BDCORRECTIVAINF[[#Headers],[Parche]]&amp;", ")</f>
        <v/>
      </c>
      <c r="BP46" s="467" t="str">
        <f>+IF(SUMIFS(BDCORRECTIVAINF[Pasta],BDCORRECTIVAINF[[Nº CAMIÓN]:[Nº CAMIÓN]],$C46,BDCORRECTIVAINF[[Fecha entrada]:[Fecha entrada]],"&gt;=" &amp;$M$2,BDCORRECTIVAINF[[Fecha Fin]:[Fecha Fin]],"&lt;="&amp;$M$3)=0,"",SUMIFS(BDCORRECTIVAINF[Pasta],BDCORRECTIVAINF[[Nº CAMIÓN]:[Nº CAMIÓN]],$C46,BDCORRECTIVAINF[[Fecha entrada]:[Fecha entrada]],"&gt;=" &amp;$M$2,BDCORRECTIVAINF[[Fecha Fin]:[Fecha Fin]],"&lt;="&amp;$M$3)&amp;" uds "&amp;BDCORRECTIVAINF[[#Headers],[Pasta]]&amp;", ")</f>
        <v/>
      </c>
      <c r="BQ46" s="467" t="str">
        <f>+IF(SUMIFS(BDCORRECTIVAINF[BATERIA 12V 100AH],BDCORRECTIVAINF[[Nº CAMIÓN]:[Nº CAMIÓN]],$C46,BDCORRECTIVAINF[[Fecha entrada]:[Fecha entrada]],"&gt;=" &amp;$M$2,BDCORRECTIVAINF[[Fecha Fin]:[Fecha Fin]],"&lt;="&amp;$M$3)=0,"",SUMIFS(BDCORRECTIVAINF[BATERIA 12V 100AH],BDCORRECTIVAINF[[Nº CAMIÓN]:[Nº CAMIÓN]],$C46,BDCORRECTIVAINF[[Fecha entrada]:[Fecha entrada]],"&gt;=" &amp;$M$2,BDCORRECTIVAINF[[Fecha Fin]:[Fecha Fin]],"&lt;="&amp;$M$3)&amp;" uds "&amp;BDCORRECTIVAINF[[#Headers],[BATERIA 12V 100AH]]&amp;", ")</f>
        <v/>
      </c>
      <c r="BR46" s="467" t="str">
        <f>+IF(SUMIFS(BDCORRECTIVAINF[BATERIA 12V 120AH],BDCORRECTIVAINF[[Nº CAMIÓN]:[Nº CAMIÓN]],$C46,BDCORRECTIVAINF[[Fecha entrada]:[Fecha entrada]],"&gt;=" &amp;$M$2,BDCORRECTIVAINF[[Fecha Fin]:[Fecha Fin]],"&lt;="&amp;$M$3)=0,"",SUMIFS(BDCORRECTIVAINF[BATERIA 12V 120AH],BDCORRECTIVAINF[[Nº CAMIÓN]:[Nº CAMIÓN]],$C46,BDCORRECTIVAINF[[Fecha entrada]:[Fecha entrada]],"&gt;=" &amp;$M$2,BDCORRECTIVAINF[[Fecha Fin]:[Fecha Fin]],"&lt;="&amp;$M$3)&amp;" uds "&amp;BDCORRECTIVAINF[[#Headers],[BATERIA 12V 120AH]]&amp;", ")</f>
        <v/>
      </c>
      <c r="BS46" s="467" t="str">
        <f>+IF(SUMIFS(BDCORRECTIVAINF[[BATERIA 12V 70AH ]],BDCORRECTIVAINF[[Nº CAMIÓN]:[Nº CAMIÓN]],$C46,BDCORRECTIVAINF[[Fecha entrada]:[Fecha entrada]],"&gt;=" &amp;$M$2,BDCORRECTIVAINF[[Fecha Fin]:[Fecha Fin]],"&lt;="&amp;$M$3)=0,"",SUMIFS(BDCORRECTIVAINF[[BATERIA 12V 70AH ]],BDCORRECTIVAINF[[Nº CAMIÓN]:[Nº CAMIÓN]],$C46,BDCORRECTIVAINF[[Fecha entrada]:[Fecha entrada]],"&gt;=" &amp;$M$2,BDCORRECTIVAINF[[Fecha Fin]:[Fecha Fin]],"&lt;="&amp;$M$3)&amp;" uds "&amp;BDCORRECTIVAINF[[#Headers],[BATERIA 12V 70AH ]]&amp;", ")</f>
        <v/>
      </c>
      <c r="BT46" s="467" t="str">
        <f>+IF(SUMIFS(BDCORRECTIVAINF[[BATERIA 12V 77AH ]],BDCORRECTIVAINF[[Nº CAMIÓN]:[Nº CAMIÓN]],$C46,BDCORRECTIVAINF[[Fecha entrada]:[Fecha entrada]],"&gt;=" &amp;$M$2,BDCORRECTIVAINF[[Fecha Fin]:[Fecha Fin]],"&lt;="&amp;$M$3)=0,"",SUMIFS(BDCORRECTIVAINF[[BATERIA 12V 77AH ]],BDCORRECTIVAINF[[Nº CAMIÓN]:[Nº CAMIÓN]],$C46,BDCORRECTIVAINF[[Fecha entrada]:[Fecha entrada]],"&gt;=" &amp;$M$2,BDCORRECTIVAINF[[Fecha Fin]:[Fecha Fin]],"&lt;="&amp;$M$3)&amp;" uds "&amp;BDCORRECTIVAINF[[#Headers],[BATERIA 12V 77AH ]]&amp;", ")</f>
        <v/>
      </c>
      <c r="BU46" s="467" t="str">
        <f>+IF(SUMIFS(BDCORRECTIVAINF[Manguera amarilla 60D],BDCORRECTIVAINF[[Nº CAMIÓN]:[Nº CAMIÓN]],$C46,BDCORRECTIVAINF[[Fecha entrada]:[Fecha entrada]],"&gt;=" &amp;$M$2,BDCORRECTIVAINF[[Fecha Fin]:[Fecha Fin]],"&lt;="&amp;$M$3)=0,"",SUMIFS(BDCORRECTIVAINF[Manguera amarilla 60D],BDCORRECTIVAINF[[Nº CAMIÓN]:[Nº CAMIÓN]],$C46,BDCORRECTIVAINF[[Fecha entrada]:[Fecha entrada]],"&gt;=" &amp;$M$2,BDCORRECTIVAINF[[Fecha Fin]:[Fecha Fin]],"&lt;="&amp;$M$3)&amp;" m "&amp;BDCORRECTIVAINF[[#Headers],[Manguera amarilla 60D]]&amp;", ")</f>
        <v/>
      </c>
      <c r="BV46" s="467" t="str">
        <f>+IF(SUMIFS(BDCORRECTIVAINF[Manguera amarilla 80D],BDCORRECTIVAINF[[Nº CAMIÓN]:[Nº CAMIÓN]],$C46,BDCORRECTIVAINF[[Fecha entrada]:[Fecha entrada]],"&gt;=" &amp;$M$2,BDCORRECTIVAINF[[Fecha Fin]:[Fecha Fin]],"&lt;="&amp;$M$3)=0,"",SUMIFS(BDCORRECTIVAINF[Manguera amarilla 80D],BDCORRECTIVAINF[[Nº CAMIÓN]:[Nº CAMIÓN]],$C46,BDCORRECTIVAINF[[Fecha entrada]:[Fecha entrada]],"&gt;=" &amp;$M$2,BDCORRECTIVAINF[[Fecha Fin]:[Fecha Fin]],"&lt;="&amp;$M$3)&amp;" m "&amp;BDCORRECTIVAINF[[#Headers],[Manguera amarilla 80D]]&amp;", ")</f>
        <v/>
      </c>
      <c r="BW46" s="467" t="str">
        <f>+IF(SUMIFS(BDCORRECTIVAINF[Manguera azul 60D],BDCORRECTIVAINF[[Nº CAMIÓN]:[Nº CAMIÓN]],$C46,BDCORRECTIVAINF[[Fecha entrada]:[Fecha entrada]],"&gt;=" &amp;$M$2,BDCORRECTIVAINF[[Fecha Fin]:[Fecha Fin]],"&lt;="&amp;$M$3)=0,"",SUMIFS(BDCORRECTIVAINF[Manguera azul 60D],BDCORRECTIVAINF[[Nº CAMIÓN]:[Nº CAMIÓN]],$C46,BDCORRECTIVAINF[[Fecha entrada]:[Fecha entrada]],"&gt;=" &amp;$M$2,BDCORRECTIVAINF[[Fecha Fin]:[Fecha Fin]],"&lt;="&amp;$M$3)&amp;" m "&amp;BDCORRECTIVAINF[[#Headers],[Manguera azul 60D]]&amp;", ")</f>
        <v/>
      </c>
      <c r="BX46" s="467" t="str">
        <f>+IF(SUMIFS(BDCORRECTIVAINF[Manguera azul 80D],BDCORRECTIVAINF[[Nº CAMIÓN]:[Nº CAMIÓN]],$C46,BDCORRECTIVAINF[[Fecha entrada]:[Fecha entrada]],"&gt;=" &amp;$M$2,BDCORRECTIVAINF[[Fecha Fin]:[Fecha Fin]],"&lt;="&amp;$M$3)=0,"",SUMIFS(BDCORRECTIVAINF[Manguera azul 80D],BDCORRECTIVAINF[[Nº CAMIÓN]:[Nº CAMIÓN]],$C46,BDCORRECTIVAINF[[Fecha entrada]:[Fecha entrada]],"&gt;=" &amp;$M$2,BDCORRECTIVAINF[[Fecha Fin]:[Fecha Fin]],"&lt;="&amp;$M$3)&amp;" m "&amp;BDCORRECTIVAINF[[#Headers],[Manguera azul 80D]]&amp;", ")</f>
        <v/>
      </c>
      <c r="BY46" s="467" t="str">
        <f>+IF(SUMIFS(BDCORRECTIVAINF[Bomba Embrague],BDCORRECTIVAINF[[Nº CAMIÓN]:[Nº CAMIÓN]],$C46,BDCORRECTIVAINF[[Fecha entrada]:[Fecha entrada]],"&gt;=" &amp;$M$2,BDCORRECTIVAINF[[Fecha Fin]:[Fecha Fin]],"&lt;="&amp;$M$3)=0,"",SUMIFS(BDCORRECTIVAINF[Bomba Embrague],BDCORRECTIVAINF[[Nº CAMIÓN]:[Nº CAMIÓN]],$C46,BDCORRECTIVAINF[[Fecha entrada]:[Fecha entrada]],"&gt;=" &amp;$M$2,BDCORRECTIVAINF[[Fecha Fin]:[Fecha Fin]],"&lt;="&amp;$M$3)&amp;" uds "&amp;BDCORRECTIVAINF[[#Headers],[Bomba Embrague]]&amp;", ")</f>
        <v/>
      </c>
      <c r="BZ46" s="467" t="str">
        <f>+IF(SUMIFS(BDCORRECTIVAINF[Compresor],BDCORRECTIVAINF[[Nº CAMIÓN]:[Nº CAMIÓN]],$C46,BDCORRECTIVAINF[[Fecha entrada]:[Fecha entrada]],"&gt;=" &amp;$M$2,BDCORRECTIVAINF[[Fecha Fin]:[Fecha Fin]],"&lt;="&amp;$M$3)=0,"",SUMIFS(BDCORRECTIVAINF[Compresor],BDCORRECTIVAINF[[Nº CAMIÓN]:[Nº CAMIÓN]],$C46,BDCORRECTIVAINF[[Fecha entrada]:[Fecha entrada]],"&gt;=" &amp;$M$2,BDCORRECTIVAINF[[Fecha Fin]:[Fecha Fin]],"&lt;="&amp;$M$3)&amp;" uds "&amp;BDCORRECTIVAINF[[#Headers],[Compresor]]&amp;", ")</f>
        <v/>
      </c>
      <c r="CA46" s="467" t="str">
        <f>+IF(SUMIFS(BDCORRECTIVAINF[Disco Embrague],BDCORRECTIVAINF[[Nº CAMIÓN]:[Nº CAMIÓN]],$C46,BDCORRECTIVAINF[[Fecha entrada]:[Fecha entrada]],"&gt;=" &amp;$M$2,BDCORRECTIVAINF[[Fecha Fin]:[Fecha Fin]],"&lt;="&amp;$M$3)=0,"",SUMIFS(BDCORRECTIVAINF[Disco Embrague],BDCORRECTIVAINF[[Nº CAMIÓN]:[Nº CAMIÓN]],$C46,BDCORRECTIVAINF[[Fecha entrada]:[Fecha entrada]],"&gt;=" &amp;$M$2,BDCORRECTIVAINF[[Fecha Fin]:[Fecha Fin]],"&lt;="&amp;$M$3)&amp;" uds "&amp;BDCORRECTIVAINF[[#Headers],[Disco Embrague]]&amp;", ")</f>
        <v/>
      </c>
      <c r="CB46" s="467" t="str">
        <f>+IF(SUMIFS(BDCORRECTIVAINF[Empalme],BDCORRECTIVAINF[[Nº CAMIÓN]:[Nº CAMIÓN]],$C46,BDCORRECTIVAINF[[Fecha entrada]:[Fecha entrada]],"&gt;=" &amp;$M$2,BDCORRECTIVAINF[[Fecha Fin]:[Fecha Fin]],"&lt;="&amp;$M$3)=0,"",SUMIFS(BDCORRECTIVAINF[Empalme],BDCORRECTIVAINF[[Nº CAMIÓN]:[Nº CAMIÓN]],$C46,BDCORRECTIVAINF[[Fecha entrada]:[Fecha entrada]],"&gt;=" &amp;$M$2,BDCORRECTIVAINF[[Fecha Fin]:[Fecha Fin]],"&lt;="&amp;$M$3)&amp;" uds "&amp;BDCORRECTIVAINF[[#Headers],[Empalme]]&amp;", ")</f>
        <v/>
      </c>
      <c r="CC46" s="467" t="str">
        <f>+IF(SUMIFS(BDCORRECTIVAINF[Filtro Secador],BDCORRECTIVAINF[[Nº CAMIÓN]:[Nº CAMIÓN]],$C46,BDCORRECTIVAINF[[Fecha entrada]:[Fecha entrada]],"&gt;=" &amp;$M$2,BDCORRECTIVAINF[[Fecha Fin]:[Fecha Fin]],"&lt;="&amp;$M$3)=0,"",SUMIFS(BDCORRECTIVAINF[Filtro Secador],BDCORRECTIVAINF[[Nº CAMIÓN]:[Nº CAMIÓN]],$C46,BDCORRECTIVAINF[[Fecha entrada]:[Fecha entrada]],"&gt;=" &amp;$M$2,BDCORRECTIVAINF[[Fecha Fin]:[Fecha Fin]],"&lt;="&amp;$M$3)&amp;" uds "&amp;BDCORRECTIVAINF[[#Headers],[Filtro Secador]]&amp;", ")</f>
        <v/>
      </c>
      <c r="CD46" s="467" t="str">
        <f>+IF(SUMIFS(BDCORRECTIVAINF[Pulmon Freno],BDCORRECTIVAINF[[Nº CAMIÓN]:[Nº CAMIÓN]],$C46,BDCORRECTIVAINF[[Fecha entrada]:[Fecha entrada]],"&gt;=" &amp;$M$2,BDCORRECTIVAINF[[Fecha Fin]:[Fecha Fin]],"&lt;="&amp;$M$3)=0,"",SUMIFS(BDCORRECTIVAINF[Pulmon Freno],BDCORRECTIVAINF[[Nº CAMIÓN]:[Nº CAMIÓN]],$C46,BDCORRECTIVAINF[[Fecha entrada]:[Fecha entrada]],"&gt;=" &amp;$M$2,BDCORRECTIVAINF[[Fecha Fin]:[Fecha Fin]],"&lt;="&amp;$M$3)&amp;" uds "&amp;BDCORRECTIVAINF[[#Headers],[Pulmon Freno]]&amp;", ")</f>
        <v/>
      </c>
      <c r="CE46" s="467" t="str">
        <f>+IF(SUMIFS(BDCORRECTIVAINF[Servoembrague],BDCORRECTIVAINF[[Nº CAMIÓN]:[Nº CAMIÓN]],$C46,BDCORRECTIVAINF[[Fecha entrada]:[Fecha entrada]],"&gt;=" &amp;$M$2,BDCORRECTIVAINF[[Fecha Fin]:[Fecha Fin]],"&lt;="&amp;$M$3)=0,"",SUMIFS(BDCORRECTIVAINF[Servoembrague],BDCORRECTIVAINF[[Nº CAMIÓN]:[Nº CAMIÓN]],$C46,BDCORRECTIVAINF[[Fecha entrada]:[Fecha entrada]],"&gt;=" &amp;$M$2,BDCORRECTIVAINF[[Fecha Fin]:[Fecha Fin]],"&lt;="&amp;$M$3)&amp;" uds "&amp;BDCORRECTIVAINF[[#Headers],[Servoembrague]]&amp;", ")</f>
        <v/>
      </c>
      <c r="CF46" s="467" t="str">
        <f>+IF(SUMIFS(BDCORRECTIVAINF[Tubo Hidraulico],BDCORRECTIVAINF[[Nº CAMIÓN]:[Nº CAMIÓN]],$C46,BDCORRECTIVAINF[[Fecha entrada]:[Fecha entrada]],"&gt;=" &amp;$M$2,BDCORRECTIVAINF[[Fecha Fin]:[Fecha Fin]],"&lt;="&amp;$M$3)=0,"",SUMIFS(BDCORRECTIVAINF[Tubo Hidraulico],BDCORRECTIVAINF[[Nº CAMIÓN]:[Nº CAMIÓN]],$C46,BDCORRECTIVAINF[[Fecha entrada]:[Fecha entrada]],"&gt;=" &amp;$M$2,BDCORRECTIVAINF[[Fecha Fin]:[Fecha Fin]],"&lt;="&amp;$M$3)&amp;" uds "&amp;BDCORRECTIVAINF[[#Headers],[Tubo Hidraulico]]&amp;", ")</f>
        <v/>
      </c>
      <c r="CG46" s="467" t="str">
        <f>+IF(SUMIFS(BDCORRECTIVAINF[Valvula 4 vias],BDCORRECTIVAINF[[Nº CAMIÓN]:[Nº CAMIÓN]],$C46,BDCORRECTIVAINF[[Fecha entrada]:[Fecha entrada]],"&gt;=" &amp;$M$2,BDCORRECTIVAINF[[Fecha Fin]:[Fecha Fin]],"&lt;="&amp;$M$3)=0,"",SUMIFS(BDCORRECTIVAINF[Valvula 4 vias],BDCORRECTIVAINF[[Nº CAMIÓN]:[Nº CAMIÓN]],$C46,BDCORRECTIVAINF[[Fecha entrada]:[Fecha entrada]],"&gt;=" &amp;$M$2,BDCORRECTIVAINF[[Fecha Fin]:[Fecha Fin]],"&lt;="&amp;$M$3)&amp;" uds "&amp;BDCORRECTIVAINF[[#Headers],[Valvula 4 vias]]&amp;", ")</f>
        <v/>
      </c>
      <c r="CH46" s="467" t="str">
        <f>+IF(SUMIFS(BDCORRECTIVAINF[Valvula Freno],BDCORRECTIVAINF[[Nº CAMIÓN]:[Nº CAMIÓN]],$C46,BDCORRECTIVAINF[[Fecha entrada]:[Fecha entrada]],"&gt;=" &amp;$M$2,BDCORRECTIVAINF[[Fecha Fin]:[Fecha Fin]],"&lt;="&amp;$M$3)=0,"",SUMIFS(BDCORRECTIVAINF[Valvula Freno],BDCORRECTIVAINF[[Nº CAMIÓN]:[Nº CAMIÓN]],$C46,BDCORRECTIVAINF[[Fecha entrada]:[Fecha entrada]],"&gt;=" &amp;$M$2,BDCORRECTIVAINF[[Fecha Fin]:[Fecha Fin]],"&lt;="&amp;$M$3)&amp;" uds "&amp;BDCORRECTIVAINF[[#Headers],[Valvula Freno]]&amp;", ")</f>
        <v/>
      </c>
      <c r="CI46" s="467" t="str">
        <f>+IF(SUMIFS(BDCORRECTIVAINF[Valvula Secadora],BDCORRECTIVAINF[[Nº CAMIÓN]:[Nº CAMIÓN]],$C46,BDCORRECTIVAINF[[Fecha entrada]:[Fecha entrada]],"&gt;=" &amp;$M$2,BDCORRECTIVAINF[[Fecha Fin]:[Fecha Fin]],"&lt;="&amp;$M$3)=0,"",SUMIFS(BDCORRECTIVAINF[Valvula Secadora],BDCORRECTIVAINF[[Nº CAMIÓN]:[Nº CAMIÓN]],$C46,BDCORRECTIVAINF[[Fecha entrada]:[Fecha entrada]],"&gt;=" &amp;$M$2,BDCORRECTIVAINF[[Fecha Fin]:[Fecha Fin]],"&lt;="&amp;$M$3)&amp;" uds "&amp;BDCORRECTIVAINF[[#Headers],[Valvula Secadora]]&amp;", ")</f>
        <v/>
      </c>
      <c r="CJ46" s="467" t="str">
        <f>+IF(SUMIFS(BDCORRECTIVAINF[Correas],BDCORRECTIVAINF[[Nº CAMIÓN]:[Nº CAMIÓN]],$C46,BDCORRECTIVAINF[[Fecha entrada]:[Fecha entrada]],"&gt;=" &amp;$M$2,BDCORRECTIVAINF[[Fecha Fin]:[Fecha Fin]],"&lt;="&amp;$M$3)=0,"",SUMIFS(BDCORRECTIVAINF[Correas],BDCORRECTIVAINF[[Nº CAMIÓN]:[Nº CAMIÓN]],$C46,BDCORRECTIVAINF[[Fecha entrada]:[Fecha entrada]],"&gt;=" &amp;$M$2,BDCORRECTIVAINF[[Fecha Fin]:[Fecha Fin]],"&lt;="&amp;$M$3)&amp;" uds "&amp;BDCORRECTIVAINF[[#Headers],[Correas]]&amp;", ")</f>
        <v/>
      </c>
    </row>
    <row r="47" spans="1:88" ht="19.5" thickBot="1" x14ac:dyDescent="0.25">
      <c r="A47" s="332"/>
      <c r="B47" s="333"/>
      <c r="C47" s="54" t="s">
        <v>27</v>
      </c>
      <c r="D47" s="54"/>
      <c r="E47" s="52">
        <f>+SUM(E46)</f>
        <v>0</v>
      </c>
      <c r="F47" s="52">
        <f t="shared" ref="F47:J47" si="13">+SUM(F46)</f>
        <v>0</v>
      </c>
      <c r="G47" s="52">
        <f t="shared" si="13"/>
        <v>0</v>
      </c>
      <c r="H47" s="52">
        <f t="shared" si="13"/>
        <v>0</v>
      </c>
      <c r="I47" s="52">
        <f t="shared" si="13"/>
        <v>0</v>
      </c>
      <c r="J47" s="52">
        <f t="shared" si="13"/>
        <v>0</v>
      </c>
      <c r="K47" s="52"/>
      <c r="L47" s="524" t="str">
        <f t="shared" si="0"/>
        <v/>
      </c>
      <c r="M47" s="476">
        <f>+SUM(M46:M46)</f>
        <v>0</v>
      </c>
      <c r="N47" s="52"/>
      <c r="P47" s="49"/>
      <c r="Q47" s="44"/>
      <c r="R47" s="44"/>
      <c r="S47" s="44"/>
      <c r="T47" s="44"/>
      <c r="U47" s="44"/>
      <c r="V47" s="44"/>
      <c r="W47" s="44"/>
      <c r="AF47" s="467" t="str">
        <f>+IF(SUMIFS(BDCORRECTIVAINF[Amortiguador],BDCORRECTIVAINF[[Nº CAMIÓN]:[Nº CAMIÓN]],$C47,BDCORRECTIVAINF[[Fecha entrada]:[Fecha entrada]],"&gt;=" &amp;$M$2,BDCORRECTIVAINF[[Fecha Fin]:[Fecha Fin]],"&lt;="&amp;$M$3)=0,"",SUMIFS(BDCORRECTIVAINF[Amortiguador],BDCORRECTIVAINF[[Nº CAMIÓN]:[Nº CAMIÓN]],$C47,BDCORRECTIVAINF[[Fecha entrada]:[Fecha entrada]],"&gt;=" &amp;$M$2,BDCORRECTIVAINF[[Fecha Fin]:[Fecha Fin]],"&lt;="&amp;$M$3)&amp;" uds "&amp;BDCORRECTIVAINF[[#Headers],[Amortiguador]]&amp;", ")</f>
        <v/>
      </c>
      <c r="AG47" s="467" t="str">
        <f>+IF(SUMIFS(BDCORRECTIVAINF[Cables palanca],BDCORRECTIVAINF[[Nº CAMIÓN]:[Nº CAMIÓN]],$C47,BDCORRECTIVAINF[[Fecha entrada]:[Fecha entrada]],"&gt;=" &amp;$M$2,BDCORRECTIVAINF[[Fecha Fin]:[Fecha Fin]],"&lt;="&amp;$M$3)=0,"",SUMIFS(BDCORRECTIVAINF[Cables palanca],BDCORRECTIVAINF[[Nº CAMIÓN]:[Nº CAMIÓN]],$C47,BDCORRECTIVAINF[[Fecha entrada]:[Fecha entrada]],"&gt;=" &amp;$M$2,BDCORRECTIVAINF[[Fecha Fin]:[Fecha Fin]],"&lt;="&amp;$M$3)&amp;" uds "&amp;BDCORRECTIVAINF[[#Headers],[Cables palanca]]&amp;", ")</f>
        <v/>
      </c>
      <c r="AH47" s="467" t="str">
        <f>+IF(SUMIFS(BDCORRECTIVAINF[Casquillos],BDCORRECTIVAINF[[Nº CAMIÓN]:[Nº CAMIÓN]],$C47,BDCORRECTIVAINF[[Fecha entrada]:[Fecha entrada]],"&gt;=" &amp;$M$2,BDCORRECTIVAINF[[Fecha Fin]:[Fecha Fin]],"&lt;="&amp;$M$3)=0,"",SUMIFS(BDCORRECTIVAINF[Casquillos],BDCORRECTIVAINF[[Nº CAMIÓN]:[Nº CAMIÓN]],$C47,BDCORRECTIVAINF[[Fecha entrada]:[Fecha entrada]],"&gt;=" &amp;$M$2,BDCORRECTIVAINF[[Fecha Fin]:[Fecha Fin]],"&lt;="&amp;$M$3)&amp;" uds "&amp;BDCORRECTIVAINF[[#Headers],[Casquillos]]&amp;", ")</f>
        <v/>
      </c>
      <c r="AI47" s="467" t="str">
        <f>+IF(SUMIFS(BDCORRECTIVAINF[Esparragos],BDCORRECTIVAINF[[Nº CAMIÓN]:[Nº CAMIÓN]],$C47,BDCORRECTIVAINF[[Fecha entrada]:[Fecha entrada]],"&gt;=" &amp;$M$2,BDCORRECTIVAINF[[Fecha Fin]:[Fecha Fin]],"&lt;="&amp;$M$3)=0,"",SUMIFS(BDCORRECTIVAINF[Esparragos],BDCORRECTIVAINF[[Nº CAMIÓN]:[Nº CAMIÓN]],$C47,BDCORRECTIVAINF[[Fecha entrada]:[Fecha entrada]],"&gt;=" &amp;$M$2,BDCORRECTIVAINF[[Fecha Fin]:[Fecha Fin]],"&lt;="&amp;$M$3)&amp;" uds "&amp;BDCORRECTIVAINF[[#Headers],[Esparragos]]&amp;", ")</f>
        <v/>
      </c>
      <c r="AJ47" s="467" t="str">
        <f>+IF(SUMIFS(BDCORRECTIVAINF[Neceser palanca],BDCORRECTIVAINF[[Nº CAMIÓN]:[Nº CAMIÓN]],$C47,BDCORRECTIVAINF[[Fecha entrada]:[Fecha entrada]],"&gt;=" &amp;$M$2,BDCORRECTIVAINF[[Fecha Fin]:[Fecha Fin]],"&lt;="&amp;$M$3)=0,"",SUMIFS(BDCORRECTIVAINF[Neceser palanca],BDCORRECTIVAINF[[Nº CAMIÓN]:[Nº CAMIÓN]],$C47,BDCORRECTIVAINF[[Fecha entrada]:[Fecha entrada]],"&gt;=" &amp;$M$2,BDCORRECTIVAINF[[Fecha Fin]:[Fecha Fin]],"&lt;="&amp;$M$3)&amp;" uds "&amp;BDCORRECTIVAINF[[#Headers],[Neceser palanca]]&amp;", ")</f>
        <v/>
      </c>
      <c r="AK47" s="467" t="str">
        <f>+IF(SUMIFS(BDCORRECTIVAINF[Palanca],BDCORRECTIVAINF[[Nº CAMIÓN]:[Nº CAMIÓN]],$C47,BDCORRECTIVAINF[[Fecha entrada]:[Fecha entrada]],"&gt;=" &amp;$M$2,BDCORRECTIVAINF[[Fecha Fin]:[Fecha Fin]],"&lt;="&amp;$M$3)=0,"",SUMIFS(BDCORRECTIVAINF[Palanca],BDCORRECTIVAINF[[Nº CAMIÓN]:[Nº CAMIÓN]],$C47,BDCORRECTIVAINF[[Fecha entrada]:[Fecha entrada]],"&gt;=" &amp;$M$2,BDCORRECTIVAINF[[Fecha Fin]:[Fecha Fin]],"&lt;="&amp;$M$3)&amp;" uds "&amp;BDCORRECTIVAINF[[#Headers],[Palanca]]&amp;", ")</f>
        <v/>
      </c>
      <c r="AL47" s="467" t="str">
        <f>+IF(SUMIFS(BDCORRECTIVAINF[Travesaño],BDCORRECTIVAINF[[Nº CAMIÓN]:[Nº CAMIÓN]],$C47,BDCORRECTIVAINF[[Fecha entrada]:[Fecha entrada]],"&gt;=" &amp;$M$2,BDCORRECTIVAINF[[Fecha Fin]:[Fecha Fin]],"&lt;="&amp;$M$3)=0,"",SUMIFS(BDCORRECTIVAINF[Travesaño],BDCORRECTIVAINF[[Nº CAMIÓN]:[Nº CAMIÓN]],$C47,BDCORRECTIVAINF[[Fecha entrada]:[Fecha entrada]],"&gt;=" &amp;$M$2,BDCORRECTIVAINF[[Fecha Fin]:[Fecha Fin]],"&lt;="&amp;$M$3)&amp;" uds "&amp;BDCORRECTIVAINF[[#Headers],[Travesaño]]&amp;", ")</f>
        <v/>
      </c>
      <c r="AM47" s="467" t="str">
        <f>+IF(SUMIFS(BDCORRECTIVAINF[BALLESTA ENTERA D],BDCORRECTIVAINF[[Nº CAMIÓN]:[Nº CAMIÓN]],$C47,BDCORRECTIVAINF[[Fecha entrada]:[Fecha entrada]],"&gt;=" &amp;$M$2,BDCORRECTIVAINF[[Fecha Fin]:[Fecha Fin]],"&lt;="&amp;$M$3)=0,"",SUMIFS(BDCORRECTIVAINF[BALLESTA ENTERA D],BDCORRECTIVAINF[[Nº CAMIÓN]:[Nº CAMIÓN]],$C47,BDCORRECTIVAINF[[Fecha entrada]:[Fecha entrada]],"&gt;=" &amp;$M$2,BDCORRECTIVAINF[[Fecha Fin]:[Fecha Fin]],"&lt;="&amp;$M$3)&amp;" uds "&amp;BDCORRECTIVAINF[[#Headers],[BALLESTA ENTERA D]]&amp;", ")</f>
        <v/>
      </c>
      <c r="AN47" s="467" t="str">
        <f>+IF(SUMIFS(BDCORRECTIVAINF[HOJA MAESTRA D],BDCORRECTIVAINF[[Nº CAMIÓN]:[Nº CAMIÓN]],$C47,BDCORRECTIVAINF[[Fecha entrada]:[Fecha entrada]],"&gt;=" &amp;$M$2,BDCORRECTIVAINF[[Fecha Fin]:[Fecha Fin]],"&lt;="&amp;$M$3)=0,"",SUMIFS(BDCORRECTIVAINF[HOJA MAESTRA D],BDCORRECTIVAINF[[Nº CAMIÓN]:[Nº CAMIÓN]],$C47,BDCORRECTIVAINF[[Fecha entrada]:[Fecha entrada]],"&gt;=" &amp;$M$2,BDCORRECTIVAINF[[Fecha Fin]:[Fecha Fin]],"&lt;="&amp;$M$3)&amp;" uds "&amp;BDCORRECTIVAINF[[#Headers],[HOJA MAESTRA D]]&amp;", ")</f>
        <v/>
      </c>
      <c r="AO47" s="467" t="str">
        <f>+IF(SUMIFS(BDCORRECTIVAINF[1ª HOJA D],BDCORRECTIVAINF[[Nº CAMIÓN]:[Nº CAMIÓN]],$C47,BDCORRECTIVAINF[[Fecha entrada]:[Fecha entrada]],"&gt;=" &amp;$M$2,BDCORRECTIVAINF[[Fecha Fin]:[Fecha Fin]],"&lt;="&amp;$M$3)=0,"",SUMIFS(BDCORRECTIVAINF[1ª HOJA D],BDCORRECTIVAINF[[Nº CAMIÓN]:[Nº CAMIÓN]],$C47,BDCORRECTIVAINF[[Fecha entrada]:[Fecha entrada]],"&gt;=" &amp;$M$2,BDCORRECTIVAINF[[Fecha Fin]:[Fecha Fin]],"&lt;="&amp;$M$3)&amp;" uds "&amp;BDCORRECTIVAINF[[#Headers],[1ª HOJA D]]&amp;", ")</f>
        <v/>
      </c>
      <c r="AP47" s="467" t="str">
        <f>+IF(SUMIFS(BDCORRECTIVAINF[2ª HOJAS D],BDCORRECTIVAINF[[Nº CAMIÓN]:[Nº CAMIÓN]],$C47,BDCORRECTIVAINF[[Fecha entrada]:[Fecha entrada]],"&gt;=" &amp;$M$2,BDCORRECTIVAINF[[Fecha Fin]:[Fecha Fin]],"&lt;="&amp;$M$3)=0,"",SUMIFS(BDCORRECTIVAINF[2ª HOJAS D],BDCORRECTIVAINF[[Nº CAMIÓN]:[Nº CAMIÓN]],$C47,BDCORRECTIVAINF[[Fecha entrada]:[Fecha entrada]],"&gt;=" &amp;$M$2,BDCORRECTIVAINF[[Fecha Fin]:[Fecha Fin]],"&lt;="&amp;$M$3)&amp;" uds "&amp;BDCORRECTIVAINF[[#Headers],[2ª HOJAS D]]&amp;", ")</f>
        <v/>
      </c>
      <c r="AQ47" s="467" t="str">
        <f>+IF(SUMIFS(BDCORRECTIVAINF[3ª HOJAS D],BDCORRECTIVAINF[[Nº CAMIÓN]:[Nº CAMIÓN]],$C47,BDCORRECTIVAINF[[Fecha entrada]:[Fecha entrada]],"&gt;=" &amp;$M$2,BDCORRECTIVAINF[[Fecha Fin]:[Fecha Fin]],"&lt;="&amp;$M$3)=0,"",SUMIFS(BDCORRECTIVAINF[3ª HOJAS D],BDCORRECTIVAINF[[Nº CAMIÓN]:[Nº CAMIÓN]],$C47,BDCORRECTIVAINF[[Fecha entrada]:[Fecha entrada]],"&gt;=" &amp;$M$2,BDCORRECTIVAINF[[Fecha Fin]:[Fecha Fin]],"&lt;="&amp;$M$3)&amp;" uds "&amp;BDCORRECTIVAINF[[#Headers],[3ª HOJAS D]]&amp;", ")</f>
        <v/>
      </c>
      <c r="AR47" s="467" t="str">
        <f>+IF(SUMIFS(BDCORRECTIVAINF[4ª HOJAS D],BDCORRECTIVAINF[[Nº CAMIÓN]:[Nº CAMIÓN]],$C47,BDCORRECTIVAINF[[Fecha entrada]:[Fecha entrada]],"&gt;=" &amp;$M$2,BDCORRECTIVAINF[[Fecha Fin]:[Fecha Fin]],"&lt;="&amp;$M$3)=0,"",SUMIFS(BDCORRECTIVAINF[4ª HOJAS D],BDCORRECTIVAINF[[Nº CAMIÓN]:[Nº CAMIÓN]],$C47,BDCORRECTIVAINF[[Fecha entrada]:[Fecha entrada]],"&gt;=" &amp;$M$2,BDCORRECTIVAINF[[Fecha Fin]:[Fecha Fin]],"&lt;="&amp;$M$3)&amp;" uds "&amp;BDCORRECTIVAINF[[#Headers],[4ª HOJAS D]]&amp;", ")</f>
        <v/>
      </c>
      <c r="AS47" s="467" t="str">
        <f>+IF(SUMIFS(BDCORRECTIVAINF[5ª HOJAS D],BDCORRECTIVAINF[[Nº CAMIÓN]:[Nº CAMIÓN]],$C47,BDCORRECTIVAINF[[Fecha entrada]:[Fecha entrada]],"&gt;=" &amp;$M$2,BDCORRECTIVAINF[[Fecha Fin]:[Fecha Fin]],"&lt;="&amp;$M$3)=0,"",SUMIFS(BDCORRECTIVAINF[5ª HOJAS D],BDCORRECTIVAINF[[Nº CAMIÓN]:[Nº CAMIÓN]],$C47,BDCORRECTIVAINF[[Fecha entrada]:[Fecha entrada]],"&gt;=" &amp;$M$2,BDCORRECTIVAINF[[Fecha Fin]:[Fecha Fin]],"&lt;="&amp;$M$3)&amp;" uds "&amp;BDCORRECTIVAINF[[#Headers],[5ª HOJAS D]]&amp;", ")</f>
        <v/>
      </c>
      <c r="AT47" s="467" t="str">
        <f>+IF(SUMIFS(BDCORRECTIVAINF[BRIDA D],BDCORRECTIVAINF[[Nº CAMIÓN]:[Nº CAMIÓN]],$C47,BDCORRECTIVAINF[[Fecha entrada]:[Fecha entrada]],"&gt;=" &amp;$M$2,BDCORRECTIVAINF[[Fecha Fin]:[Fecha Fin]],"&lt;="&amp;$M$3)=0,"",SUMIFS(BDCORRECTIVAINF[BRIDA D],BDCORRECTIVAINF[[Nº CAMIÓN]:[Nº CAMIÓN]],$C47,BDCORRECTIVAINF[[Fecha entrada]:[Fecha entrada]],"&gt;=" &amp;$M$2,BDCORRECTIVAINF[[Fecha Fin]:[Fecha Fin]],"&lt;="&amp;$M$3)&amp;" uds "&amp;BDCORRECTIVAINF[[#Headers],[BRIDA D]]&amp;", ")</f>
        <v/>
      </c>
      <c r="AU47" s="467" t="str">
        <f>+IF(SUMIFS(BDCORRECTIVAINF[BULÓN D],BDCORRECTIVAINF[[Nº CAMIÓN]:[Nº CAMIÓN]],$C47,BDCORRECTIVAINF[[Fecha entrada]:[Fecha entrada]],"&gt;=" &amp;$M$2,BDCORRECTIVAINF[[Fecha Fin]:[Fecha Fin]],"&lt;="&amp;$M$3)=0,"",SUMIFS(BDCORRECTIVAINF[BULÓN D],BDCORRECTIVAINF[[Nº CAMIÓN]:[Nº CAMIÓN]],$C47,BDCORRECTIVAINF[[Fecha entrada]:[Fecha entrada]],"&gt;=" &amp;$M$2,BDCORRECTIVAINF[[Fecha Fin]:[Fecha Fin]],"&lt;="&amp;$M$3)&amp;" uds "&amp;BDCORRECTIVAINF[[#Headers],[BULÓN D]]&amp;", ")</f>
        <v/>
      </c>
      <c r="AV47" s="467" t="str">
        <f>+IF(SUMIFS(BDCORRECTIVAINF[GEMELA D],BDCORRECTIVAINF[[Nº CAMIÓN]:[Nº CAMIÓN]],$C47,BDCORRECTIVAINF[[Fecha entrada]:[Fecha entrada]],"&gt;=" &amp;$M$2,BDCORRECTIVAINF[[Fecha Fin]:[Fecha Fin]],"&lt;="&amp;$M$3)=0,"",SUMIFS(BDCORRECTIVAINF[GEMELA D],BDCORRECTIVAINF[[Nº CAMIÓN]:[Nº CAMIÓN]],$C47,BDCORRECTIVAINF[[Fecha entrada]:[Fecha entrada]],"&gt;=" &amp;$M$2,BDCORRECTIVAINF[[Fecha Fin]:[Fecha Fin]],"&lt;="&amp;$M$3)&amp;" uds "&amp;BDCORRECTIVAINF[[#Headers],[GEMELA D]]&amp;", ")</f>
        <v/>
      </c>
      <c r="AW47" s="467" t="str">
        <f>+IF(SUMIFS(BDCORRECTIVAINF[BALLESTA ENTERA T],BDCORRECTIVAINF[[Nº CAMIÓN]:[Nº CAMIÓN]],$C47,BDCORRECTIVAINF[[Fecha entrada]:[Fecha entrada]],"&gt;=" &amp;$M$2,BDCORRECTIVAINF[[Fecha Fin]:[Fecha Fin]],"&lt;="&amp;$M$3)=0,"",SUMIFS(BDCORRECTIVAINF[BALLESTA ENTERA T],BDCORRECTIVAINF[[Nº CAMIÓN]:[Nº CAMIÓN]],$C47,BDCORRECTIVAINF[[Fecha entrada]:[Fecha entrada]],"&gt;=" &amp;$M$2,BDCORRECTIVAINF[[Fecha Fin]:[Fecha Fin]],"&lt;="&amp;$M$3)&amp;" uds "&amp;BDCORRECTIVAINF[[#Headers],[BALLESTA ENTERA T]]&amp;", ")</f>
        <v/>
      </c>
      <c r="AX47" s="467" t="str">
        <f>+IF(SUMIFS(BDCORRECTIVAINF[HOJA MAESTRA T],BDCORRECTIVAINF[[Nº CAMIÓN]:[Nº CAMIÓN]],$C47,BDCORRECTIVAINF[[Fecha entrada]:[Fecha entrada]],"&gt;=" &amp;$M$2,BDCORRECTIVAINF[[Fecha Fin]:[Fecha Fin]],"&lt;="&amp;$M$3)=0,"",SUMIFS(BDCORRECTIVAINF[HOJA MAESTRA T],BDCORRECTIVAINF[[Nº CAMIÓN]:[Nº CAMIÓN]],$C47,BDCORRECTIVAINF[[Fecha entrada]:[Fecha entrada]],"&gt;=" &amp;$M$2,BDCORRECTIVAINF[[Fecha Fin]:[Fecha Fin]],"&lt;="&amp;$M$3)&amp;" uds "&amp;BDCORRECTIVAINF[[#Headers],[HOJA MAESTRA T]]&amp;", ")</f>
        <v/>
      </c>
      <c r="AY47" s="467" t="str">
        <f>+IF(SUMIFS(BDCORRECTIVAINF[1ª HOJA T],BDCORRECTIVAINF[[Nº CAMIÓN]:[Nº CAMIÓN]],$C47,BDCORRECTIVAINF[[Fecha entrada]:[Fecha entrada]],"&gt;=" &amp;$M$2,BDCORRECTIVAINF[[Fecha Fin]:[Fecha Fin]],"&lt;="&amp;$M$3)=0,"",SUMIFS(BDCORRECTIVAINF[1ª HOJA T],BDCORRECTIVAINF[[Nº CAMIÓN]:[Nº CAMIÓN]],$C47,BDCORRECTIVAINF[[Fecha entrada]:[Fecha entrada]],"&gt;=" &amp;$M$2,BDCORRECTIVAINF[[Fecha Fin]:[Fecha Fin]],"&lt;="&amp;$M$3)&amp;" uds "&amp;BDCORRECTIVAINF[[#Headers],[1ª HOJA T]]&amp;", ")</f>
        <v/>
      </c>
      <c r="AZ47" s="467" t="str">
        <f>+IF(SUMIFS(BDCORRECTIVAINF[2ª HOJAS T],BDCORRECTIVAINF[[Nº CAMIÓN]:[Nº CAMIÓN]],$C47,BDCORRECTIVAINF[[Fecha entrada]:[Fecha entrada]],"&gt;=" &amp;$M$2,BDCORRECTIVAINF[[Fecha Fin]:[Fecha Fin]],"&lt;="&amp;$M$3)=0,"",SUMIFS(BDCORRECTIVAINF[2ª HOJAS T],BDCORRECTIVAINF[[Nº CAMIÓN]:[Nº CAMIÓN]],$C47,BDCORRECTIVAINF[[Fecha entrada]:[Fecha entrada]],"&gt;=" &amp;$M$2,BDCORRECTIVAINF[[Fecha Fin]:[Fecha Fin]],"&lt;="&amp;$M$3)&amp;" uds "&amp;BDCORRECTIVAINF[[#Headers],[2ª HOJAS T]]&amp;", ")</f>
        <v/>
      </c>
      <c r="BA47" s="467" t="str">
        <f>+IF(SUMIFS(BDCORRECTIVAINF[3ª HOJAS T],BDCORRECTIVAINF[[Nº CAMIÓN]:[Nº CAMIÓN]],$C47,BDCORRECTIVAINF[[Fecha entrada]:[Fecha entrada]],"&gt;=" &amp;$M$2,BDCORRECTIVAINF[[Fecha Fin]:[Fecha Fin]],"&lt;="&amp;$M$3)=0,"",SUMIFS(BDCORRECTIVAINF[3ª HOJAS T],BDCORRECTIVAINF[[Nº CAMIÓN]:[Nº CAMIÓN]],$C47,BDCORRECTIVAINF[[Fecha entrada]:[Fecha entrada]],"&gt;=" &amp;$M$2,BDCORRECTIVAINF[[Fecha Fin]:[Fecha Fin]],"&lt;="&amp;$M$3)&amp;" uds "&amp;BDCORRECTIVAINF[[#Headers],[3ª HOJAS T]]&amp;", ")</f>
        <v/>
      </c>
      <c r="BB47" s="467" t="str">
        <f>+IF(SUMIFS(BDCORRECTIVAINF[4ª HOJAS T],BDCORRECTIVAINF[[Nº CAMIÓN]:[Nº CAMIÓN]],$C47,BDCORRECTIVAINF[[Fecha entrada]:[Fecha entrada]],"&gt;=" &amp;$M$2,BDCORRECTIVAINF[[Fecha Fin]:[Fecha Fin]],"&lt;="&amp;$M$3)=0,"",SUMIFS(BDCORRECTIVAINF[4ª HOJAS T],BDCORRECTIVAINF[[Nº CAMIÓN]:[Nº CAMIÓN]],$C47,BDCORRECTIVAINF[[Fecha entrada]:[Fecha entrada]],"&gt;=" &amp;$M$2,BDCORRECTIVAINF[[Fecha Fin]:[Fecha Fin]],"&lt;="&amp;$M$3)&amp;" uds "&amp;BDCORRECTIVAINF[[#Headers],[4ª HOJAS T]]&amp;", ")</f>
        <v/>
      </c>
      <c r="BC47" s="467" t="str">
        <f>+IF(SUMIFS(BDCORRECTIVAINF[5ª HOJAS T],BDCORRECTIVAINF[[Nº CAMIÓN]:[Nº CAMIÓN]],$C47,BDCORRECTIVAINF[[Fecha entrada]:[Fecha entrada]],"&gt;=" &amp;$M$2,BDCORRECTIVAINF[[Fecha Fin]:[Fecha Fin]],"&lt;="&amp;$M$3)=0,"",SUMIFS(BDCORRECTIVAINF[5ª HOJAS T],BDCORRECTIVAINF[[Nº CAMIÓN]:[Nº CAMIÓN]],$C47,BDCORRECTIVAINF[[Fecha entrada]:[Fecha entrada]],"&gt;=" &amp;$M$2,BDCORRECTIVAINF[[Fecha Fin]:[Fecha Fin]],"&lt;="&amp;$M$3)&amp;" uds "&amp;BDCORRECTIVAINF[[#Headers],[5ª HOJAS T]]&amp;", ")</f>
        <v/>
      </c>
      <c r="BD47" s="467" t="str">
        <f>+IF(SUMIFS(BDCORRECTIVAINF[BRIDA T],BDCORRECTIVAINF[[Nº CAMIÓN]:[Nº CAMIÓN]],$C47,BDCORRECTIVAINF[[Fecha entrada]:[Fecha entrada]],"&gt;=" &amp;$M$2,BDCORRECTIVAINF[[Fecha Fin]:[Fecha Fin]],"&lt;="&amp;$M$3)=0,"",SUMIFS(BDCORRECTIVAINF[BRIDA T],BDCORRECTIVAINF[[Nº CAMIÓN]:[Nº CAMIÓN]],$C47,BDCORRECTIVAINF[[Fecha entrada]:[Fecha entrada]],"&gt;=" &amp;$M$2,BDCORRECTIVAINF[[Fecha Fin]:[Fecha Fin]],"&lt;="&amp;$M$3)&amp;" uds "&amp;BDCORRECTIVAINF[[#Headers],[BRIDA T]]&amp;", ")</f>
        <v/>
      </c>
      <c r="BE47" s="467" t="str">
        <f>+IF(SUMIFS(BDCORRECTIVAINF[BULÓN T],BDCORRECTIVAINF[[Nº CAMIÓN]:[Nº CAMIÓN]],$C47,BDCORRECTIVAINF[[Fecha entrada]:[Fecha entrada]],"&gt;=" &amp;$M$2,BDCORRECTIVAINF[[Fecha Fin]:[Fecha Fin]],"&lt;="&amp;$M$3)=0,"",SUMIFS(BDCORRECTIVAINF[BULÓN T],BDCORRECTIVAINF[[Nº CAMIÓN]:[Nº CAMIÓN]],$C47,BDCORRECTIVAINF[[Fecha entrada]:[Fecha entrada]],"&gt;=" &amp;$M$2,BDCORRECTIVAINF[[Fecha Fin]:[Fecha Fin]],"&lt;="&amp;$M$3)&amp;" uds "&amp;BDCORRECTIVAINF[[#Headers],[BULÓN T]]&amp;", ")</f>
        <v/>
      </c>
      <c r="BF47" s="467" t="str">
        <f>+IF(SUMIFS(BDCORRECTIVAINF[GEMELA T],BDCORRECTIVAINF[[Nº CAMIÓN]:[Nº CAMIÓN]],$C47,BDCORRECTIVAINF[[Fecha entrada]:[Fecha entrada]],"&gt;=" &amp;$M$2,BDCORRECTIVAINF[[Fecha Fin]:[Fecha Fin]],"&lt;="&amp;$M$3)=0,"",SUMIFS(BDCORRECTIVAINF[GEMELA T],BDCORRECTIVAINF[[Nº CAMIÓN]:[Nº CAMIÓN]],$C47,BDCORRECTIVAINF[[Fecha entrada]:[Fecha entrada]],"&gt;=" &amp;$M$2,BDCORRECTIVAINF[[Fecha Fin]:[Fecha Fin]],"&lt;="&amp;$M$3)&amp;" uds "&amp;BDCORRECTIVAINF[[#Headers],[GEMELA T]]&amp;", ")</f>
        <v/>
      </c>
      <c r="BG47" s="467" t="str">
        <f>+IF(SUMIFS(BDCORRECTIVAINF[CÁMARA 12R20],BDCORRECTIVAINF[[Nº CAMIÓN]:[Nº CAMIÓN]],$C47,BDCORRECTIVAINF[[Fecha entrada]:[Fecha entrada]],"&gt;=" &amp;$M$2,BDCORRECTIVAINF[[Fecha Fin]:[Fecha Fin]],"&lt;="&amp;$M$3)=0,"",SUMIFS(BDCORRECTIVAINF[CÁMARA 12R20],BDCORRECTIVAINF[[Nº CAMIÓN]:[Nº CAMIÓN]],$C47,BDCORRECTIVAINF[[Fecha entrada]:[Fecha entrada]],"&gt;=" &amp;$M$2,BDCORRECTIVAINF[[Fecha Fin]:[Fecha Fin]],"&lt;="&amp;$M$3)&amp;" uds "&amp;BDCORRECTIVAINF[[#Headers],[CÁMARA 12R20]]&amp;", ")</f>
        <v/>
      </c>
      <c r="BH47" s="467" t="str">
        <f>+IF(SUMIFS(BDCORRECTIVAINF[CÁMARA 12R24],BDCORRECTIVAINF[[Nº CAMIÓN]:[Nº CAMIÓN]],$C47,BDCORRECTIVAINF[[Fecha entrada]:[Fecha entrada]],"&gt;=" &amp;$M$2,BDCORRECTIVAINF[[Fecha Fin]:[Fecha Fin]],"&lt;="&amp;$M$3)=0,"",SUMIFS(BDCORRECTIVAINF[CÁMARA 12R24],BDCORRECTIVAINF[[Nº CAMIÓN]:[Nº CAMIÓN]],$C47,BDCORRECTIVAINF[[Fecha entrada]:[Fecha entrada]],"&gt;=" &amp;$M$2,BDCORRECTIVAINF[[Fecha Fin]:[Fecha Fin]],"&lt;="&amp;$M$3)&amp;" uds "&amp;BDCORRECTIVAINF[[#Headers],[CÁMARA 12R24]]&amp;", ")</f>
        <v/>
      </c>
      <c r="BI47" s="467" t="str">
        <f>+IF(SUMIFS(BDCORRECTIVAINF[NEUMÁTICO 12R20],BDCORRECTIVAINF[[Nº CAMIÓN]:[Nº CAMIÓN]],$C47,BDCORRECTIVAINF[[Fecha entrada]:[Fecha entrada]],"&gt;=" &amp;$M$2,BDCORRECTIVAINF[[Fecha Fin]:[Fecha Fin]],"&lt;="&amp;$M$3)=0,"",SUMIFS(BDCORRECTIVAINF[NEUMÁTICO 12R20],BDCORRECTIVAINF[[Nº CAMIÓN]:[Nº CAMIÓN]],$C47,BDCORRECTIVAINF[[Fecha entrada]:[Fecha entrada]],"&gt;=" &amp;$M$2,BDCORRECTIVAINF[[Fecha Fin]:[Fecha Fin]],"&lt;="&amp;$M$3)&amp;" uds "&amp;BDCORRECTIVAINF[[#Headers],[NEUMÁTICO 12R20]]&amp;", ")</f>
        <v/>
      </c>
      <c r="BJ47" s="467" t="str">
        <f>+IF(SUMIFS(BDCORRECTIVAINF[NEUMÁTICO 13/80 R22,5],BDCORRECTIVAINF[[Nº CAMIÓN]:[Nº CAMIÓN]],$C47,BDCORRECTIVAINF[[Fecha entrada]:[Fecha entrada]],"&gt;=" &amp;$M$2,BDCORRECTIVAINF[[Fecha Fin]:[Fecha Fin]],"&lt;="&amp;$M$3)=0,"",SUMIFS(BDCORRECTIVAINF[NEUMÁTICO 13/80 R22,5],BDCORRECTIVAINF[[Nº CAMIÓN]:[Nº CAMIÓN]],$C47,BDCORRECTIVAINF[[Fecha entrada]:[Fecha entrada]],"&gt;=" &amp;$M$2,BDCORRECTIVAINF[[Fecha Fin]:[Fecha Fin]],"&lt;="&amp;$M$3)&amp;" uds "&amp;BDCORRECTIVAINF[[#Headers],[NEUMÁTICO 13/80 R22,5]]&amp;", ")</f>
        <v/>
      </c>
      <c r="BK47" s="467" t="str">
        <f>+IF(SUMIFS(BDCORRECTIVAINF[[NEUMÁTICO 12R24 ]],BDCORRECTIVAINF[[Nº CAMIÓN]:[Nº CAMIÓN]],$C47,BDCORRECTIVAINF[[Fecha entrada]:[Fecha entrada]],"&gt;=" &amp;$M$2,BDCORRECTIVAINF[[Fecha Fin]:[Fecha Fin]],"&lt;="&amp;$M$3)=0,"",SUMIFS(BDCORRECTIVAINF[[NEUMÁTICO 12R24 ]],BDCORRECTIVAINF[[Nº CAMIÓN]:[Nº CAMIÓN]],$C47,BDCORRECTIVAINF[[Fecha entrada]:[Fecha entrada]],"&gt;=" &amp;$M$2,BDCORRECTIVAINF[[Fecha Fin]:[Fecha Fin]],"&lt;="&amp;$M$3)&amp;" uds "&amp;BDCORRECTIVAINF[[#Headers],[NEUMÁTICO 12R24 ]]&amp;", ")</f>
        <v/>
      </c>
      <c r="BL47" s="467" t="str">
        <f>+IF(SUMIFS(BDCORRECTIVAINF[NEUMÁTICO 295/80 R22,5],BDCORRECTIVAINF[[Nº CAMIÓN]:[Nº CAMIÓN]],$C47,BDCORRECTIVAINF[[Fecha entrada]:[Fecha entrada]],"&gt;=" &amp;$M$2,BDCORRECTIVAINF[[Fecha Fin]:[Fecha Fin]],"&lt;="&amp;$M$3)=0,"",SUMIFS(BDCORRECTIVAINF[NEUMÁTICO 295/80 R22,5],BDCORRECTIVAINF[[Nº CAMIÓN]:[Nº CAMIÓN]],$C47,BDCORRECTIVAINF[[Fecha entrada]:[Fecha entrada]],"&gt;=" &amp;$M$2,BDCORRECTIVAINF[[Fecha Fin]:[Fecha Fin]],"&lt;="&amp;$M$3)&amp;" uds "&amp;BDCORRECTIVAINF[[#Headers],[NEUMÁTICO 295/80 R22,5]]&amp;", ")</f>
        <v/>
      </c>
      <c r="BM47" s="467" t="str">
        <f>+IF(SUMIFS(BDCORRECTIVAINF[NEUMÁTICO 315/80R22.5],BDCORRECTIVAINF[[Nº CAMIÓN]:[Nº CAMIÓN]],$C47,BDCORRECTIVAINF[[Fecha entrada]:[Fecha entrada]],"&gt;=" &amp;$M$2,BDCORRECTIVAINF[[Fecha Fin]:[Fecha Fin]],"&lt;="&amp;$M$3)=0,"",SUMIFS(BDCORRECTIVAINF[NEUMÁTICO 315/80R22.5],BDCORRECTIVAINF[[Nº CAMIÓN]:[Nº CAMIÓN]],$C47,BDCORRECTIVAINF[[Fecha entrada]:[Fecha entrada]],"&gt;=" &amp;$M$2,BDCORRECTIVAINF[[Fecha Fin]:[Fecha Fin]],"&lt;="&amp;$M$3)&amp;" uds "&amp;BDCORRECTIVAINF[[#Headers],[NEUMÁTICO 315/80R22.5]]&amp;", ")</f>
        <v/>
      </c>
      <c r="BN47" s="467" t="str">
        <f>+IF(SUMIFS(BDCORRECTIVAINF[NEUMÁTICO 7.5R16 CON CAMARA  ],BDCORRECTIVAINF[[Nº CAMIÓN]:[Nº CAMIÓN]],$C47,BDCORRECTIVAINF[[Fecha entrada]:[Fecha entrada]],"&gt;=" &amp;$M$2,BDCORRECTIVAINF[[Fecha Fin]:[Fecha Fin]],"&lt;="&amp;$M$3)=0,"",SUMIFS(BDCORRECTIVAINF[NEUMÁTICO 7.5R16 CON CAMARA  ],BDCORRECTIVAINF[[Nº CAMIÓN]:[Nº CAMIÓN]],$C47,BDCORRECTIVAINF[[Fecha entrada]:[Fecha entrada]],"&gt;=" &amp;$M$2,BDCORRECTIVAINF[[Fecha Fin]:[Fecha Fin]],"&lt;="&amp;$M$3)&amp;" uds "&amp;BDCORRECTIVAINF[[#Headers],[NEUMÁTICO 7.5R16 CON CAMARA  ]]&amp;", ")</f>
        <v/>
      </c>
      <c r="BO47" s="467" t="str">
        <f>+IF(SUMIFS(BDCORRECTIVAINF[Parche],BDCORRECTIVAINF[[Nº CAMIÓN]:[Nº CAMIÓN]],$C47,BDCORRECTIVAINF[[Fecha entrada]:[Fecha entrada]],"&gt;=" &amp;$M$2,BDCORRECTIVAINF[[Fecha Fin]:[Fecha Fin]],"&lt;="&amp;$M$3)=0,"",SUMIFS(BDCORRECTIVAINF[Parche],BDCORRECTIVAINF[[Nº CAMIÓN]:[Nº CAMIÓN]],$C47,BDCORRECTIVAINF[[Fecha entrada]:[Fecha entrada]],"&gt;=" &amp;$M$2,BDCORRECTIVAINF[[Fecha Fin]:[Fecha Fin]],"&lt;="&amp;$M$3)&amp;" uds "&amp;BDCORRECTIVAINF[[#Headers],[Parche]]&amp;", ")</f>
        <v/>
      </c>
      <c r="BP47" s="467" t="str">
        <f>+IF(SUMIFS(BDCORRECTIVAINF[Pasta],BDCORRECTIVAINF[[Nº CAMIÓN]:[Nº CAMIÓN]],$C47,BDCORRECTIVAINF[[Fecha entrada]:[Fecha entrada]],"&gt;=" &amp;$M$2,BDCORRECTIVAINF[[Fecha Fin]:[Fecha Fin]],"&lt;="&amp;$M$3)=0,"",SUMIFS(BDCORRECTIVAINF[Pasta],BDCORRECTIVAINF[[Nº CAMIÓN]:[Nº CAMIÓN]],$C47,BDCORRECTIVAINF[[Fecha entrada]:[Fecha entrada]],"&gt;=" &amp;$M$2,BDCORRECTIVAINF[[Fecha Fin]:[Fecha Fin]],"&lt;="&amp;$M$3)&amp;" uds "&amp;BDCORRECTIVAINF[[#Headers],[Pasta]]&amp;", ")</f>
        <v/>
      </c>
      <c r="BQ47" s="467" t="str">
        <f>+IF(SUMIFS(BDCORRECTIVAINF[BATERIA 12V 100AH],BDCORRECTIVAINF[[Nº CAMIÓN]:[Nº CAMIÓN]],$C47,BDCORRECTIVAINF[[Fecha entrada]:[Fecha entrada]],"&gt;=" &amp;$M$2,BDCORRECTIVAINF[[Fecha Fin]:[Fecha Fin]],"&lt;="&amp;$M$3)=0,"",SUMIFS(BDCORRECTIVAINF[BATERIA 12V 100AH],BDCORRECTIVAINF[[Nº CAMIÓN]:[Nº CAMIÓN]],$C47,BDCORRECTIVAINF[[Fecha entrada]:[Fecha entrada]],"&gt;=" &amp;$M$2,BDCORRECTIVAINF[[Fecha Fin]:[Fecha Fin]],"&lt;="&amp;$M$3)&amp;" uds "&amp;BDCORRECTIVAINF[[#Headers],[BATERIA 12V 100AH]]&amp;", ")</f>
        <v/>
      </c>
      <c r="BR47" s="467" t="str">
        <f>+IF(SUMIFS(BDCORRECTIVAINF[BATERIA 12V 120AH],BDCORRECTIVAINF[[Nº CAMIÓN]:[Nº CAMIÓN]],$C47,BDCORRECTIVAINF[[Fecha entrada]:[Fecha entrada]],"&gt;=" &amp;$M$2,BDCORRECTIVAINF[[Fecha Fin]:[Fecha Fin]],"&lt;="&amp;$M$3)=0,"",SUMIFS(BDCORRECTIVAINF[BATERIA 12V 120AH],BDCORRECTIVAINF[[Nº CAMIÓN]:[Nº CAMIÓN]],$C47,BDCORRECTIVAINF[[Fecha entrada]:[Fecha entrada]],"&gt;=" &amp;$M$2,BDCORRECTIVAINF[[Fecha Fin]:[Fecha Fin]],"&lt;="&amp;$M$3)&amp;" uds "&amp;BDCORRECTIVAINF[[#Headers],[BATERIA 12V 120AH]]&amp;", ")</f>
        <v/>
      </c>
      <c r="BS47" s="467" t="str">
        <f>+IF(SUMIFS(BDCORRECTIVAINF[[BATERIA 12V 70AH ]],BDCORRECTIVAINF[[Nº CAMIÓN]:[Nº CAMIÓN]],$C47,BDCORRECTIVAINF[[Fecha entrada]:[Fecha entrada]],"&gt;=" &amp;$M$2,BDCORRECTIVAINF[[Fecha Fin]:[Fecha Fin]],"&lt;="&amp;$M$3)=0,"",SUMIFS(BDCORRECTIVAINF[[BATERIA 12V 70AH ]],BDCORRECTIVAINF[[Nº CAMIÓN]:[Nº CAMIÓN]],$C47,BDCORRECTIVAINF[[Fecha entrada]:[Fecha entrada]],"&gt;=" &amp;$M$2,BDCORRECTIVAINF[[Fecha Fin]:[Fecha Fin]],"&lt;="&amp;$M$3)&amp;" uds "&amp;BDCORRECTIVAINF[[#Headers],[BATERIA 12V 70AH ]]&amp;", ")</f>
        <v/>
      </c>
      <c r="BT47" s="467" t="str">
        <f>+IF(SUMIFS(BDCORRECTIVAINF[[BATERIA 12V 77AH ]],BDCORRECTIVAINF[[Nº CAMIÓN]:[Nº CAMIÓN]],$C47,BDCORRECTIVAINF[[Fecha entrada]:[Fecha entrada]],"&gt;=" &amp;$M$2,BDCORRECTIVAINF[[Fecha Fin]:[Fecha Fin]],"&lt;="&amp;$M$3)=0,"",SUMIFS(BDCORRECTIVAINF[[BATERIA 12V 77AH ]],BDCORRECTIVAINF[[Nº CAMIÓN]:[Nº CAMIÓN]],$C47,BDCORRECTIVAINF[[Fecha entrada]:[Fecha entrada]],"&gt;=" &amp;$M$2,BDCORRECTIVAINF[[Fecha Fin]:[Fecha Fin]],"&lt;="&amp;$M$3)&amp;" uds "&amp;BDCORRECTIVAINF[[#Headers],[BATERIA 12V 77AH ]]&amp;", ")</f>
        <v/>
      </c>
      <c r="BU47" s="467" t="str">
        <f>+IF(SUMIFS(BDCORRECTIVAINF[Manguera amarilla 60D],BDCORRECTIVAINF[[Nº CAMIÓN]:[Nº CAMIÓN]],$C47,BDCORRECTIVAINF[[Fecha entrada]:[Fecha entrada]],"&gt;=" &amp;$M$2,BDCORRECTIVAINF[[Fecha Fin]:[Fecha Fin]],"&lt;="&amp;$M$3)=0,"",SUMIFS(BDCORRECTIVAINF[Manguera amarilla 60D],BDCORRECTIVAINF[[Nº CAMIÓN]:[Nº CAMIÓN]],$C47,BDCORRECTIVAINF[[Fecha entrada]:[Fecha entrada]],"&gt;=" &amp;$M$2,BDCORRECTIVAINF[[Fecha Fin]:[Fecha Fin]],"&lt;="&amp;$M$3)&amp;" m "&amp;BDCORRECTIVAINF[[#Headers],[Manguera amarilla 60D]]&amp;", ")</f>
        <v/>
      </c>
      <c r="BV47" s="467" t="str">
        <f>+IF(SUMIFS(BDCORRECTIVAINF[Manguera amarilla 80D],BDCORRECTIVAINF[[Nº CAMIÓN]:[Nº CAMIÓN]],$C47,BDCORRECTIVAINF[[Fecha entrada]:[Fecha entrada]],"&gt;=" &amp;$M$2,BDCORRECTIVAINF[[Fecha Fin]:[Fecha Fin]],"&lt;="&amp;$M$3)=0,"",SUMIFS(BDCORRECTIVAINF[Manguera amarilla 80D],BDCORRECTIVAINF[[Nº CAMIÓN]:[Nº CAMIÓN]],$C47,BDCORRECTIVAINF[[Fecha entrada]:[Fecha entrada]],"&gt;=" &amp;$M$2,BDCORRECTIVAINF[[Fecha Fin]:[Fecha Fin]],"&lt;="&amp;$M$3)&amp;" m "&amp;BDCORRECTIVAINF[[#Headers],[Manguera amarilla 80D]]&amp;", ")</f>
        <v/>
      </c>
      <c r="BW47" s="467" t="str">
        <f>+IF(SUMIFS(BDCORRECTIVAINF[Manguera azul 60D],BDCORRECTIVAINF[[Nº CAMIÓN]:[Nº CAMIÓN]],$C47,BDCORRECTIVAINF[[Fecha entrada]:[Fecha entrada]],"&gt;=" &amp;$M$2,BDCORRECTIVAINF[[Fecha Fin]:[Fecha Fin]],"&lt;="&amp;$M$3)=0,"",SUMIFS(BDCORRECTIVAINF[Manguera azul 60D],BDCORRECTIVAINF[[Nº CAMIÓN]:[Nº CAMIÓN]],$C47,BDCORRECTIVAINF[[Fecha entrada]:[Fecha entrada]],"&gt;=" &amp;$M$2,BDCORRECTIVAINF[[Fecha Fin]:[Fecha Fin]],"&lt;="&amp;$M$3)&amp;" m "&amp;BDCORRECTIVAINF[[#Headers],[Manguera azul 60D]]&amp;", ")</f>
        <v/>
      </c>
      <c r="BX47" s="467" t="str">
        <f>+IF(SUMIFS(BDCORRECTIVAINF[Manguera azul 80D],BDCORRECTIVAINF[[Nº CAMIÓN]:[Nº CAMIÓN]],$C47,BDCORRECTIVAINF[[Fecha entrada]:[Fecha entrada]],"&gt;=" &amp;$M$2,BDCORRECTIVAINF[[Fecha Fin]:[Fecha Fin]],"&lt;="&amp;$M$3)=0,"",SUMIFS(BDCORRECTIVAINF[Manguera azul 80D],BDCORRECTIVAINF[[Nº CAMIÓN]:[Nº CAMIÓN]],$C47,BDCORRECTIVAINF[[Fecha entrada]:[Fecha entrada]],"&gt;=" &amp;$M$2,BDCORRECTIVAINF[[Fecha Fin]:[Fecha Fin]],"&lt;="&amp;$M$3)&amp;" m "&amp;BDCORRECTIVAINF[[#Headers],[Manguera azul 80D]]&amp;", ")</f>
        <v/>
      </c>
      <c r="BY47" s="467" t="str">
        <f>+IF(SUMIFS(BDCORRECTIVAINF[Bomba Embrague],BDCORRECTIVAINF[[Nº CAMIÓN]:[Nº CAMIÓN]],$C47,BDCORRECTIVAINF[[Fecha entrada]:[Fecha entrada]],"&gt;=" &amp;$M$2,BDCORRECTIVAINF[[Fecha Fin]:[Fecha Fin]],"&lt;="&amp;$M$3)=0,"",SUMIFS(BDCORRECTIVAINF[Bomba Embrague],BDCORRECTIVAINF[[Nº CAMIÓN]:[Nº CAMIÓN]],$C47,BDCORRECTIVAINF[[Fecha entrada]:[Fecha entrada]],"&gt;=" &amp;$M$2,BDCORRECTIVAINF[[Fecha Fin]:[Fecha Fin]],"&lt;="&amp;$M$3)&amp;" uds "&amp;BDCORRECTIVAINF[[#Headers],[Bomba Embrague]]&amp;", ")</f>
        <v/>
      </c>
      <c r="BZ47" s="467" t="str">
        <f>+IF(SUMIFS(BDCORRECTIVAINF[Compresor],BDCORRECTIVAINF[[Nº CAMIÓN]:[Nº CAMIÓN]],$C47,BDCORRECTIVAINF[[Fecha entrada]:[Fecha entrada]],"&gt;=" &amp;$M$2,BDCORRECTIVAINF[[Fecha Fin]:[Fecha Fin]],"&lt;="&amp;$M$3)=0,"",SUMIFS(BDCORRECTIVAINF[Compresor],BDCORRECTIVAINF[[Nº CAMIÓN]:[Nº CAMIÓN]],$C47,BDCORRECTIVAINF[[Fecha entrada]:[Fecha entrada]],"&gt;=" &amp;$M$2,BDCORRECTIVAINF[[Fecha Fin]:[Fecha Fin]],"&lt;="&amp;$M$3)&amp;" uds "&amp;BDCORRECTIVAINF[[#Headers],[Compresor]]&amp;", ")</f>
        <v/>
      </c>
      <c r="CA47" s="467" t="str">
        <f>+IF(SUMIFS(BDCORRECTIVAINF[Disco Embrague],BDCORRECTIVAINF[[Nº CAMIÓN]:[Nº CAMIÓN]],$C47,BDCORRECTIVAINF[[Fecha entrada]:[Fecha entrada]],"&gt;=" &amp;$M$2,BDCORRECTIVAINF[[Fecha Fin]:[Fecha Fin]],"&lt;="&amp;$M$3)=0,"",SUMIFS(BDCORRECTIVAINF[Disco Embrague],BDCORRECTIVAINF[[Nº CAMIÓN]:[Nº CAMIÓN]],$C47,BDCORRECTIVAINF[[Fecha entrada]:[Fecha entrada]],"&gt;=" &amp;$M$2,BDCORRECTIVAINF[[Fecha Fin]:[Fecha Fin]],"&lt;="&amp;$M$3)&amp;" uds "&amp;BDCORRECTIVAINF[[#Headers],[Disco Embrague]]&amp;", ")</f>
        <v/>
      </c>
      <c r="CB47" s="467" t="str">
        <f>+IF(SUMIFS(BDCORRECTIVAINF[Empalme],BDCORRECTIVAINF[[Nº CAMIÓN]:[Nº CAMIÓN]],$C47,BDCORRECTIVAINF[[Fecha entrada]:[Fecha entrada]],"&gt;=" &amp;$M$2,BDCORRECTIVAINF[[Fecha Fin]:[Fecha Fin]],"&lt;="&amp;$M$3)=0,"",SUMIFS(BDCORRECTIVAINF[Empalme],BDCORRECTIVAINF[[Nº CAMIÓN]:[Nº CAMIÓN]],$C47,BDCORRECTIVAINF[[Fecha entrada]:[Fecha entrada]],"&gt;=" &amp;$M$2,BDCORRECTIVAINF[[Fecha Fin]:[Fecha Fin]],"&lt;="&amp;$M$3)&amp;" uds "&amp;BDCORRECTIVAINF[[#Headers],[Empalme]]&amp;", ")</f>
        <v/>
      </c>
      <c r="CC47" s="467" t="str">
        <f>+IF(SUMIFS(BDCORRECTIVAINF[Filtro Secador],BDCORRECTIVAINF[[Nº CAMIÓN]:[Nº CAMIÓN]],$C47,BDCORRECTIVAINF[[Fecha entrada]:[Fecha entrada]],"&gt;=" &amp;$M$2,BDCORRECTIVAINF[[Fecha Fin]:[Fecha Fin]],"&lt;="&amp;$M$3)=0,"",SUMIFS(BDCORRECTIVAINF[Filtro Secador],BDCORRECTIVAINF[[Nº CAMIÓN]:[Nº CAMIÓN]],$C47,BDCORRECTIVAINF[[Fecha entrada]:[Fecha entrada]],"&gt;=" &amp;$M$2,BDCORRECTIVAINF[[Fecha Fin]:[Fecha Fin]],"&lt;="&amp;$M$3)&amp;" uds "&amp;BDCORRECTIVAINF[[#Headers],[Filtro Secador]]&amp;", ")</f>
        <v/>
      </c>
      <c r="CD47" s="467" t="str">
        <f>+IF(SUMIFS(BDCORRECTIVAINF[Pulmon Freno],BDCORRECTIVAINF[[Nº CAMIÓN]:[Nº CAMIÓN]],$C47,BDCORRECTIVAINF[[Fecha entrada]:[Fecha entrada]],"&gt;=" &amp;$M$2,BDCORRECTIVAINF[[Fecha Fin]:[Fecha Fin]],"&lt;="&amp;$M$3)=0,"",SUMIFS(BDCORRECTIVAINF[Pulmon Freno],BDCORRECTIVAINF[[Nº CAMIÓN]:[Nº CAMIÓN]],$C47,BDCORRECTIVAINF[[Fecha entrada]:[Fecha entrada]],"&gt;=" &amp;$M$2,BDCORRECTIVAINF[[Fecha Fin]:[Fecha Fin]],"&lt;="&amp;$M$3)&amp;" uds "&amp;BDCORRECTIVAINF[[#Headers],[Pulmon Freno]]&amp;", ")</f>
        <v/>
      </c>
      <c r="CE47" s="467" t="str">
        <f>+IF(SUMIFS(BDCORRECTIVAINF[Servoembrague],BDCORRECTIVAINF[[Nº CAMIÓN]:[Nº CAMIÓN]],$C47,BDCORRECTIVAINF[[Fecha entrada]:[Fecha entrada]],"&gt;=" &amp;$M$2,BDCORRECTIVAINF[[Fecha Fin]:[Fecha Fin]],"&lt;="&amp;$M$3)=0,"",SUMIFS(BDCORRECTIVAINF[Servoembrague],BDCORRECTIVAINF[[Nº CAMIÓN]:[Nº CAMIÓN]],$C47,BDCORRECTIVAINF[[Fecha entrada]:[Fecha entrada]],"&gt;=" &amp;$M$2,BDCORRECTIVAINF[[Fecha Fin]:[Fecha Fin]],"&lt;="&amp;$M$3)&amp;" uds "&amp;BDCORRECTIVAINF[[#Headers],[Servoembrague]]&amp;", ")</f>
        <v/>
      </c>
      <c r="CF47" s="467" t="str">
        <f>+IF(SUMIFS(BDCORRECTIVAINF[Tubo Hidraulico],BDCORRECTIVAINF[[Nº CAMIÓN]:[Nº CAMIÓN]],$C47,BDCORRECTIVAINF[[Fecha entrada]:[Fecha entrada]],"&gt;=" &amp;$M$2,BDCORRECTIVAINF[[Fecha Fin]:[Fecha Fin]],"&lt;="&amp;$M$3)=0,"",SUMIFS(BDCORRECTIVAINF[Tubo Hidraulico],BDCORRECTIVAINF[[Nº CAMIÓN]:[Nº CAMIÓN]],$C47,BDCORRECTIVAINF[[Fecha entrada]:[Fecha entrada]],"&gt;=" &amp;$M$2,BDCORRECTIVAINF[[Fecha Fin]:[Fecha Fin]],"&lt;="&amp;$M$3)&amp;" uds "&amp;BDCORRECTIVAINF[[#Headers],[Tubo Hidraulico]]&amp;", ")</f>
        <v/>
      </c>
      <c r="CG47" s="467" t="str">
        <f>+IF(SUMIFS(BDCORRECTIVAINF[Valvula 4 vias],BDCORRECTIVAINF[[Nº CAMIÓN]:[Nº CAMIÓN]],$C47,BDCORRECTIVAINF[[Fecha entrada]:[Fecha entrada]],"&gt;=" &amp;$M$2,BDCORRECTIVAINF[[Fecha Fin]:[Fecha Fin]],"&lt;="&amp;$M$3)=0,"",SUMIFS(BDCORRECTIVAINF[Valvula 4 vias],BDCORRECTIVAINF[[Nº CAMIÓN]:[Nº CAMIÓN]],$C47,BDCORRECTIVAINF[[Fecha entrada]:[Fecha entrada]],"&gt;=" &amp;$M$2,BDCORRECTIVAINF[[Fecha Fin]:[Fecha Fin]],"&lt;="&amp;$M$3)&amp;" uds "&amp;BDCORRECTIVAINF[[#Headers],[Valvula 4 vias]]&amp;", ")</f>
        <v/>
      </c>
      <c r="CH47" s="467" t="str">
        <f>+IF(SUMIFS(BDCORRECTIVAINF[Valvula Freno],BDCORRECTIVAINF[[Nº CAMIÓN]:[Nº CAMIÓN]],$C47,BDCORRECTIVAINF[[Fecha entrada]:[Fecha entrada]],"&gt;=" &amp;$M$2,BDCORRECTIVAINF[[Fecha Fin]:[Fecha Fin]],"&lt;="&amp;$M$3)=0,"",SUMIFS(BDCORRECTIVAINF[Valvula Freno],BDCORRECTIVAINF[[Nº CAMIÓN]:[Nº CAMIÓN]],$C47,BDCORRECTIVAINF[[Fecha entrada]:[Fecha entrada]],"&gt;=" &amp;$M$2,BDCORRECTIVAINF[[Fecha Fin]:[Fecha Fin]],"&lt;="&amp;$M$3)&amp;" uds "&amp;BDCORRECTIVAINF[[#Headers],[Valvula Freno]]&amp;", ")</f>
        <v/>
      </c>
      <c r="CI47" s="467" t="str">
        <f>+IF(SUMIFS(BDCORRECTIVAINF[Valvula Secadora],BDCORRECTIVAINF[[Nº CAMIÓN]:[Nº CAMIÓN]],$C47,BDCORRECTIVAINF[[Fecha entrada]:[Fecha entrada]],"&gt;=" &amp;$M$2,BDCORRECTIVAINF[[Fecha Fin]:[Fecha Fin]],"&lt;="&amp;$M$3)=0,"",SUMIFS(BDCORRECTIVAINF[Valvula Secadora],BDCORRECTIVAINF[[Nº CAMIÓN]:[Nº CAMIÓN]],$C47,BDCORRECTIVAINF[[Fecha entrada]:[Fecha entrada]],"&gt;=" &amp;$M$2,BDCORRECTIVAINF[[Fecha Fin]:[Fecha Fin]],"&lt;="&amp;$M$3)&amp;" uds "&amp;BDCORRECTIVAINF[[#Headers],[Valvula Secadora]]&amp;", ")</f>
        <v/>
      </c>
      <c r="CJ47" s="467" t="str">
        <f>+IF(SUMIFS(BDCORRECTIVAINF[Correas],BDCORRECTIVAINF[[Nº CAMIÓN]:[Nº CAMIÓN]],$C47,BDCORRECTIVAINF[[Fecha entrada]:[Fecha entrada]],"&gt;=" &amp;$M$2,BDCORRECTIVAINF[[Fecha Fin]:[Fecha Fin]],"&lt;="&amp;$M$3)=0,"",SUMIFS(BDCORRECTIVAINF[Correas],BDCORRECTIVAINF[[Nº CAMIÓN]:[Nº CAMIÓN]],$C47,BDCORRECTIVAINF[[Fecha entrada]:[Fecha entrada]],"&gt;=" &amp;$M$2,BDCORRECTIVAINF[[Fecha Fin]:[Fecha Fin]],"&lt;="&amp;$M$3)&amp;" uds "&amp;BDCORRECTIVAINF[[#Headers],[Correas]]&amp;", ")</f>
        <v/>
      </c>
    </row>
    <row r="48" spans="1:88" ht="45" customHeight="1" x14ac:dyDescent="0.2">
      <c r="A48" s="546" t="s">
        <v>178</v>
      </c>
      <c r="B48" s="221" t="s">
        <v>867</v>
      </c>
      <c r="C48" s="46" t="s">
        <v>125</v>
      </c>
      <c r="D48" s="47">
        <v>559994</v>
      </c>
      <c r="E48" s="47">
        <f>+SUMIFS(BDCORRECTIVA[Chasis],BDCORRECTIVA[[Nº CAMIÓN]:[Nº CAMIÓN]],$C48,BDCORRECTIVA[[Fecha entrada]:[Fecha entrada]],"&gt;=" &amp;$M$2,BDCORRECTIVA[[Fecha Fin]:[Fecha Fin]],"&lt;="&amp;$M$3)</f>
        <v>1</v>
      </c>
      <c r="F48" s="47">
        <f>+SUMIFS(BDCORRECTIVA[Carrocería],BDCORRECTIVA[[Nº CAMIÓN]:[Nº CAMIÓN]],$C48,BDCORRECTIVA[[Fecha entrada]:[Fecha entrada]],"&gt;=" &amp;$M$2,BDCORRECTIVA[[Fecha Fin]:[Fecha Fin]],"&lt;="&amp;$M$3)</f>
        <v>0</v>
      </c>
      <c r="G48" s="47">
        <f>+SUMIFS(BDCORRECTIVA[Ruedas],BDCORRECTIVA[[Nº CAMIÓN]:[Nº CAMIÓN]],$C48,BDCORRECTIVA[[Fecha entrada]:[Fecha entrada]],"&gt;=" &amp;$M$2,BDCORRECTIVA[[Fecha Fin]:[Fecha Fin]],"&lt;="&amp;$M$3)</f>
        <v>0</v>
      </c>
      <c r="H48" s="47">
        <f>+SUMIFS(BDCORRECTIVA[Mecanica],BDCORRECTIVA[[Nº CAMIÓN]:[Nº CAMIÓN]],$C48,BDCORRECTIVA[[Fecha entrada]:[Fecha entrada]],"&gt;=" &amp;$M$2,BDCORRECTIVA[[Fecha Fin]:[Fecha Fin]],"&lt;="&amp;$M$3)</f>
        <v>1</v>
      </c>
      <c r="I48" s="47">
        <f>+SUMIFS(BDCORRECTIVA[Elec, vehiculos],BDCORRECTIVA[[Nº CAMIÓN]:[Nº CAMIÓN]],$C48,BDCORRECTIVA[[Fecha entrada]:[Fecha entrada]],"&gt;=" &amp;$M$2,BDCORRECTIVA[[Fecha Fin]:[Fecha Fin]],"&lt;="&amp;$M$3)</f>
        <v>0</v>
      </c>
      <c r="J48" s="47">
        <f t="shared" ref="J48:J49" si="14">+SUM(E48:I48)</f>
        <v>2</v>
      </c>
      <c r="K48" s="47" t="str">
        <f>+IF(COUNTIFS(BDCORRECTIVA[Tall/Rep],AUSERD,BDCORRECTIVA[Nº CAMIÓN],$C48,BDCORRECTIVA[[Fecha entrada]:[Fecha entrada]],"&gt;=" &amp;$M$2,BDCORRECTIVA[[Fecha Fin]:[Fecha Fin]],"&lt;="&amp;$M$3)=0,"",COUNTIFS(BDCORRECTIVA[Tall/Rep],AUSERD,BDCORRECTIVA[Nº CAMIÓN],$C48,BDCORRECTIVA[[Fecha entrada]:[Fecha entrada]],"&gt;=" &amp;$M$2,BDCORRECTIVA[[Fecha Fin]:[Fecha Fin]],"&lt;="&amp;$M$3)&amp;" "&amp;AUSERD&amp;", ")&amp;IF(COUNTIFS(BDCORRECTIVA[Tall/Rep],AAIUN,BDCORRECTIVA[Nº CAMIÓN],$C48,BDCORRECTIVA[[Fecha entrada]:[Fecha entrada]],"&gt;=" &amp;$M$2,BDCORRECTIVA[[Fecha Fin]:[Fecha Fin]],"&lt;="&amp;$M$3)=0,"",COUNTIFS(BDCORRECTIVA[Tall/Rep],AAIUN,BDCORRECTIVA[Nº CAMIÓN],$C48,BDCORRECTIVA[[Fecha entrada]:[Fecha entrada]],"&gt;=" &amp;$M$2,BDCORRECTIVA[[Fecha Fin]:[Fecha Fin]],"&lt;="&amp;$M$3)&amp;" "&amp;AAIUN&amp;", ")&amp;IF(COUNTIFS(BDCORRECTIVA[Tall/Rep],BOUJDUR,BDCORRECTIVA[Nº CAMIÓN],$C48,BDCORRECTIVA[[Fecha entrada]:[Fecha entrada]],"&gt;=" &amp;$M$2,BDCORRECTIVA[[Fecha Fin]:[Fecha Fin]],"&lt;="&amp;$M$3)=0,"",COUNTIFS(BDCORRECTIVA[Tall/Rep],BOUJDUR,BDCORRECTIVA[Nº CAMIÓN],$C48,BDCORRECTIVA[[Fecha entrada]:[Fecha entrada]],"&gt;=" &amp;$M$2,BDCORRECTIVA[[Fecha Fin]:[Fecha Fin]],"&lt;="&amp;$M$3)&amp;" "&amp;BOUJDUR&amp;", ")&amp;IF(COUNTIFS(BDCORRECTIVA[Tall/Rep],ATC,BDCORRECTIVA[Nº CAMIÓN],$C48,BDCORRECTIVA[[Fecha entrada]:[Fecha entrada]],"&gt;=" &amp;$M$2,BDCORRECTIVA[[Fecha Fin]:[Fecha Fin]],"&lt;="&amp;$M$3)=0,"",COUNTIFS(BDCORRECTIVA[Tall/Rep],ATC,BDCORRECTIVA[Nº CAMIÓN],$C48,BDCORRECTIVA[[Fecha entrada]:[Fecha entrada]],"&gt;=" &amp;$M$2,BDCORRECTIVA[[Fecha Fin]:[Fecha Fin]],"&lt;="&amp;$M$3)&amp;" "&amp;ATC&amp;", ")&amp;IF(COUNTIFS(BDCORRECTIVA[Tall/Rep],SMARA,BDCORRECTIVA[Nº CAMIÓN],$C48,BDCORRECTIVA[[Fecha entrada]:[Fecha entrada]],"&gt;=" &amp;$M$2,BDCORRECTIVA[[Fecha Fin]:[Fecha Fin]],"&lt;="&amp;$M$3)=0,"",COUNTIFS(BDCORRECTIVA[Tall/Rep],SMARA,BDCORRECTIVA[Nº CAMIÓN],$C48,BDCORRECTIVA[[Fecha entrada]:[Fecha entrada]],"&gt;=" &amp;$M$2,BDCORRECTIVA[[Fecha Fin]:[Fecha Fin]],"&lt;="&amp;$M$3)&amp;" "&amp;SMARA&amp;", ")&amp;IF(COUNTIFS(BDCORRECTIVA[Tall/Rep],DAJLA,BDCORRECTIVA[Nº CAMIÓN],$C48,BDCORRECTIVA[[Fecha entrada]:[Fecha entrada]],"&gt;=" &amp;$M$2,BDCORRECTIVA[[Fecha Fin]:[Fecha Fin]],"&lt;="&amp;$M$3)=0,"",COUNTIFS(BDCORRECTIVA[Tall/Rep],DAJLA,BDCORRECTIVA[Nº CAMIÓN],$C48,BDCORRECTIVA[[Fecha entrada]:[Fecha entrada]],"&gt;=" &amp;$M$2,BDCORRECTIVA[[Fecha Fin]:[Fecha Fin]],"&lt;="&amp;$M$3)&amp;" "&amp;DAJLA&amp;", ")&amp;IF(COUNTIFS(BDCORRECTIVA[Tall/Rep],TRANSPORT,BDCORRECTIVA[Nº CAMIÓN],$C48,BDCORRECTIVA[[Fecha entrada]:[Fecha entrada]],"&gt;=" &amp;$M$2,BDCORRECTIVA[[Fecha Fin]:[Fecha Fin]],"&lt;="&amp;$M$3)=0,"",COUNTIFS(BDCORRECTIVA[Tall/Rep],TRANSPORT,BDCORRECTIVA[Nº CAMIÓN],$C48,BDCORRECTIVA[[Fecha entrada]:[Fecha entrada]],"&gt;=" &amp;$M$2,BDCORRECTIVA[[Fecha Fin]:[Fecha Fin]],"&lt;="&amp;$M$3)&amp;" "&amp;TRANSPORT&amp;", ")</f>
        <v xml:space="preserve">1 TR BOUJDUR, 1 ATC RABUNI, </v>
      </c>
      <c r="L48" s="516" t="str">
        <f>+CONCATENATE(AF48,AG48,AH48,AI48,AJ48,AK48,AL48,AM48,AN48,AO48,AP48,AQ48,AR48,AS48,AT48,AU48,AV48,AW48,AX48,AY48,AZ48,BA48,BB48,BC48,BD48,BE48,BF48,BG48,BH48,BI48,BJ48,BK48,BL48,BM48,BN48,BO48,BP48,BQ48,BR48,BS48,BT48,BU48,BV48,BW48,BX48,BY48,BZ48,CA48,CB48,CC48,CD48,CE48,CF48,CG48,CH48,CI48,CJ48)</f>
        <v xml:space="preserve">1 uds Tubo Hidraulico, </v>
      </c>
      <c r="M48" s="469">
        <f>+IF(SUMIFS(BDCORRECTIVAINF[Coste TOTAL],BDCORRECTIVAINF[[Nº CAMIÓN]:[Nº CAMIÓN]],$C48,BDCORRECTIVAINF[[Fecha entrada]:[Fecha entrada]],"&gt;=" &amp;$M$2,BDCORRECTIVAINF[[Fecha Fin]:[Fecha Fin]],"&lt;="&amp;$M$3)=0,"",SUMIFS(BDCORRECTIVAINF[Coste TOTAL],BDCORRECTIVAINF[[Nº CAMIÓN]:[Nº CAMIÓN]],$C48,BDCORRECTIVAINF[[Fecha entrada]:[Fecha entrada]],"&gt;=" &amp;$M$2,BDCORRECTIVAINF[[Fecha Fin]:[Fecha Fin]],"&lt;="&amp;$M$3))</f>
        <v>10000</v>
      </c>
      <c r="N48" s="210"/>
      <c r="P48" s="49"/>
      <c r="Q48" s="44"/>
      <c r="R48" s="44"/>
      <c r="S48" s="44"/>
      <c r="T48" s="44"/>
      <c r="U48" s="44"/>
      <c r="V48" s="44"/>
      <c r="W48" s="44"/>
      <c r="AF48" s="467" t="str">
        <f>+IF(SUMIFS(BDCORRECTIVAINF[Amortiguador],BDCORRECTIVAINF[[Nº CAMIÓN]:[Nº CAMIÓN]],$C48,BDCORRECTIVAINF[[Fecha entrada]:[Fecha entrada]],"&gt;=" &amp;$M$2,BDCORRECTIVAINF[[Fecha Fin]:[Fecha Fin]],"&lt;="&amp;$M$3)=0,"",SUMIFS(BDCORRECTIVAINF[Amortiguador],BDCORRECTIVAINF[[Nº CAMIÓN]:[Nº CAMIÓN]],$C48,BDCORRECTIVAINF[[Fecha entrada]:[Fecha entrada]],"&gt;=" &amp;$M$2,BDCORRECTIVAINF[[Fecha Fin]:[Fecha Fin]],"&lt;="&amp;$M$3)&amp;" uds "&amp;BDCORRECTIVAINF[[#Headers],[Amortiguador]]&amp;", ")</f>
        <v/>
      </c>
      <c r="AG48" s="467" t="str">
        <f>+IF(SUMIFS(BDCORRECTIVAINF[Cables palanca],BDCORRECTIVAINF[[Nº CAMIÓN]:[Nº CAMIÓN]],$C48,BDCORRECTIVAINF[[Fecha entrada]:[Fecha entrada]],"&gt;=" &amp;$M$2,BDCORRECTIVAINF[[Fecha Fin]:[Fecha Fin]],"&lt;="&amp;$M$3)=0,"",SUMIFS(BDCORRECTIVAINF[Cables palanca],BDCORRECTIVAINF[[Nº CAMIÓN]:[Nº CAMIÓN]],$C48,BDCORRECTIVAINF[[Fecha entrada]:[Fecha entrada]],"&gt;=" &amp;$M$2,BDCORRECTIVAINF[[Fecha Fin]:[Fecha Fin]],"&lt;="&amp;$M$3)&amp;" uds "&amp;BDCORRECTIVAINF[[#Headers],[Cables palanca]]&amp;", ")</f>
        <v/>
      </c>
      <c r="AH48" s="467" t="str">
        <f>+IF(SUMIFS(BDCORRECTIVAINF[Casquillos],BDCORRECTIVAINF[[Nº CAMIÓN]:[Nº CAMIÓN]],$C48,BDCORRECTIVAINF[[Fecha entrada]:[Fecha entrada]],"&gt;=" &amp;$M$2,BDCORRECTIVAINF[[Fecha Fin]:[Fecha Fin]],"&lt;="&amp;$M$3)=0,"",SUMIFS(BDCORRECTIVAINF[Casquillos],BDCORRECTIVAINF[[Nº CAMIÓN]:[Nº CAMIÓN]],$C48,BDCORRECTIVAINF[[Fecha entrada]:[Fecha entrada]],"&gt;=" &amp;$M$2,BDCORRECTIVAINF[[Fecha Fin]:[Fecha Fin]],"&lt;="&amp;$M$3)&amp;" uds "&amp;BDCORRECTIVAINF[[#Headers],[Casquillos]]&amp;", ")</f>
        <v/>
      </c>
      <c r="AI48" s="467" t="str">
        <f>+IF(SUMIFS(BDCORRECTIVAINF[Esparragos],BDCORRECTIVAINF[[Nº CAMIÓN]:[Nº CAMIÓN]],$C48,BDCORRECTIVAINF[[Fecha entrada]:[Fecha entrada]],"&gt;=" &amp;$M$2,BDCORRECTIVAINF[[Fecha Fin]:[Fecha Fin]],"&lt;="&amp;$M$3)=0,"",SUMIFS(BDCORRECTIVAINF[Esparragos],BDCORRECTIVAINF[[Nº CAMIÓN]:[Nº CAMIÓN]],$C48,BDCORRECTIVAINF[[Fecha entrada]:[Fecha entrada]],"&gt;=" &amp;$M$2,BDCORRECTIVAINF[[Fecha Fin]:[Fecha Fin]],"&lt;="&amp;$M$3)&amp;" uds "&amp;BDCORRECTIVAINF[[#Headers],[Esparragos]]&amp;", ")</f>
        <v/>
      </c>
      <c r="AJ48" s="467" t="str">
        <f>+IF(SUMIFS(BDCORRECTIVAINF[Neceser palanca],BDCORRECTIVAINF[[Nº CAMIÓN]:[Nº CAMIÓN]],$C48,BDCORRECTIVAINF[[Fecha entrada]:[Fecha entrada]],"&gt;=" &amp;$M$2,BDCORRECTIVAINF[[Fecha Fin]:[Fecha Fin]],"&lt;="&amp;$M$3)=0,"",SUMIFS(BDCORRECTIVAINF[Neceser palanca],BDCORRECTIVAINF[[Nº CAMIÓN]:[Nº CAMIÓN]],$C48,BDCORRECTIVAINF[[Fecha entrada]:[Fecha entrada]],"&gt;=" &amp;$M$2,BDCORRECTIVAINF[[Fecha Fin]:[Fecha Fin]],"&lt;="&amp;$M$3)&amp;" uds "&amp;BDCORRECTIVAINF[[#Headers],[Neceser palanca]]&amp;", ")</f>
        <v/>
      </c>
      <c r="AK48" s="467" t="str">
        <f>+IF(SUMIFS(BDCORRECTIVAINF[Palanca],BDCORRECTIVAINF[[Nº CAMIÓN]:[Nº CAMIÓN]],$C48,BDCORRECTIVAINF[[Fecha entrada]:[Fecha entrada]],"&gt;=" &amp;$M$2,BDCORRECTIVAINF[[Fecha Fin]:[Fecha Fin]],"&lt;="&amp;$M$3)=0,"",SUMIFS(BDCORRECTIVAINF[Palanca],BDCORRECTIVAINF[[Nº CAMIÓN]:[Nº CAMIÓN]],$C48,BDCORRECTIVAINF[[Fecha entrada]:[Fecha entrada]],"&gt;=" &amp;$M$2,BDCORRECTIVAINF[[Fecha Fin]:[Fecha Fin]],"&lt;="&amp;$M$3)&amp;" uds "&amp;BDCORRECTIVAINF[[#Headers],[Palanca]]&amp;", ")</f>
        <v/>
      </c>
      <c r="AL48" s="467" t="str">
        <f>+IF(SUMIFS(BDCORRECTIVAINF[Travesaño],BDCORRECTIVAINF[[Nº CAMIÓN]:[Nº CAMIÓN]],$C48,BDCORRECTIVAINF[[Fecha entrada]:[Fecha entrada]],"&gt;=" &amp;$M$2,BDCORRECTIVAINF[[Fecha Fin]:[Fecha Fin]],"&lt;="&amp;$M$3)=0,"",SUMIFS(BDCORRECTIVAINF[Travesaño],BDCORRECTIVAINF[[Nº CAMIÓN]:[Nº CAMIÓN]],$C48,BDCORRECTIVAINF[[Fecha entrada]:[Fecha entrada]],"&gt;=" &amp;$M$2,BDCORRECTIVAINF[[Fecha Fin]:[Fecha Fin]],"&lt;="&amp;$M$3)&amp;" uds "&amp;BDCORRECTIVAINF[[#Headers],[Travesaño]]&amp;", ")</f>
        <v/>
      </c>
      <c r="AM48" s="467" t="str">
        <f>+IF(SUMIFS(BDCORRECTIVAINF[BALLESTA ENTERA D],BDCORRECTIVAINF[[Nº CAMIÓN]:[Nº CAMIÓN]],$C48,BDCORRECTIVAINF[[Fecha entrada]:[Fecha entrada]],"&gt;=" &amp;$M$2,BDCORRECTIVAINF[[Fecha Fin]:[Fecha Fin]],"&lt;="&amp;$M$3)=0,"",SUMIFS(BDCORRECTIVAINF[BALLESTA ENTERA D],BDCORRECTIVAINF[[Nº CAMIÓN]:[Nº CAMIÓN]],$C48,BDCORRECTIVAINF[[Fecha entrada]:[Fecha entrada]],"&gt;=" &amp;$M$2,BDCORRECTIVAINF[[Fecha Fin]:[Fecha Fin]],"&lt;="&amp;$M$3)&amp;" uds "&amp;BDCORRECTIVAINF[[#Headers],[BALLESTA ENTERA D]]&amp;", ")</f>
        <v/>
      </c>
      <c r="AN48" s="467" t="str">
        <f>+IF(SUMIFS(BDCORRECTIVAINF[HOJA MAESTRA D],BDCORRECTIVAINF[[Nº CAMIÓN]:[Nº CAMIÓN]],$C48,BDCORRECTIVAINF[[Fecha entrada]:[Fecha entrada]],"&gt;=" &amp;$M$2,BDCORRECTIVAINF[[Fecha Fin]:[Fecha Fin]],"&lt;="&amp;$M$3)=0,"",SUMIFS(BDCORRECTIVAINF[HOJA MAESTRA D],BDCORRECTIVAINF[[Nº CAMIÓN]:[Nº CAMIÓN]],$C48,BDCORRECTIVAINF[[Fecha entrada]:[Fecha entrada]],"&gt;=" &amp;$M$2,BDCORRECTIVAINF[[Fecha Fin]:[Fecha Fin]],"&lt;="&amp;$M$3)&amp;" uds "&amp;BDCORRECTIVAINF[[#Headers],[HOJA MAESTRA D]]&amp;", ")</f>
        <v/>
      </c>
      <c r="AO48" s="467" t="str">
        <f>+IF(SUMIFS(BDCORRECTIVAINF[1ª HOJA D],BDCORRECTIVAINF[[Nº CAMIÓN]:[Nº CAMIÓN]],$C48,BDCORRECTIVAINF[[Fecha entrada]:[Fecha entrada]],"&gt;=" &amp;$M$2,BDCORRECTIVAINF[[Fecha Fin]:[Fecha Fin]],"&lt;="&amp;$M$3)=0,"",SUMIFS(BDCORRECTIVAINF[1ª HOJA D],BDCORRECTIVAINF[[Nº CAMIÓN]:[Nº CAMIÓN]],$C48,BDCORRECTIVAINF[[Fecha entrada]:[Fecha entrada]],"&gt;=" &amp;$M$2,BDCORRECTIVAINF[[Fecha Fin]:[Fecha Fin]],"&lt;="&amp;$M$3)&amp;" uds "&amp;BDCORRECTIVAINF[[#Headers],[1ª HOJA D]]&amp;", ")</f>
        <v/>
      </c>
      <c r="AP48" s="467" t="str">
        <f>+IF(SUMIFS(BDCORRECTIVAINF[2ª HOJAS D],BDCORRECTIVAINF[[Nº CAMIÓN]:[Nº CAMIÓN]],$C48,BDCORRECTIVAINF[[Fecha entrada]:[Fecha entrada]],"&gt;=" &amp;$M$2,BDCORRECTIVAINF[[Fecha Fin]:[Fecha Fin]],"&lt;="&amp;$M$3)=0,"",SUMIFS(BDCORRECTIVAINF[2ª HOJAS D],BDCORRECTIVAINF[[Nº CAMIÓN]:[Nº CAMIÓN]],$C48,BDCORRECTIVAINF[[Fecha entrada]:[Fecha entrada]],"&gt;=" &amp;$M$2,BDCORRECTIVAINF[[Fecha Fin]:[Fecha Fin]],"&lt;="&amp;$M$3)&amp;" uds "&amp;BDCORRECTIVAINF[[#Headers],[2ª HOJAS D]]&amp;", ")</f>
        <v/>
      </c>
      <c r="AQ48" s="467" t="str">
        <f>+IF(SUMIFS(BDCORRECTIVAINF[3ª HOJAS D],BDCORRECTIVAINF[[Nº CAMIÓN]:[Nº CAMIÓN]],$C48,BDCORRECTIVAINF[[Fecha entrada]:[Fecha entrada]],"&gt;=" &amp;$M$2,BDCORRECTIVAINF[[Fecha Fin]:[Fecha Fin]],"&lt;="&amp;$M$3)=0,"",SUMIFS(BDCORRECTIVAINF[3ª HOJAS D],BDCORRECTIVAINF[[Nº CAMIÓN]:[Nº CAMIÓN]],$C48,BDCORRECTIVAINF[[Fecha entrada]:[Fecha entrada]],"&gt;=" &amp;$M$2,BDCORRECTIVAINF[[Fecha Fin]:[Fecha Fin]],"&lt;="&amp;$M$3)&amp;" uds "&amp;BDCORRECTIVAINF[[#Headers],[3ª HOJAS D]]&amp;", ")</f>
        <v/>
      </c>
      <c r="AR48" s="467" t="str">
        <f>+IF(SUMIFS(BDCORRECTIVAINF[4ª HOJAS D],BDCORRECTIVAINF[[Nº CAMIÓN]:[Nº CAMIÓN]],$C48,BDCORRECTIVAINF[[Fecha entrada]:[Fecha entrada]],"&gt;=" &amp;$M$2,BDCORRECTIVAINF[[Fecha Fin]:[Fecha Fin]],"&lt;="&amp;$M$3)=0,"",SUMIFS(BDCORRECTIVAINF[4ª HOJAS D],BDCORRECTIVAINF[[Nº CAMIÓN]:[Nº CAMIÓN]],$C48,BDCORRECTIVAINF[[Fecha entrada]:[Fecha entrada]],"&gt;=" &amp;$M$2,BDCORRECTIVAINF[[Fecha Fin]:[Fecha Fin]],"&lt;="&amp;$M$3)&amp;" uds "&amp;BDCORRECTIVAINF[[#Headers],[4ª HOJAS D]]&amp;", ")</f>
        <v/>
      </c>
      <c r="AS48" s="467" t="str">
        <f>+IF(SUMIFS(BDCORRECTIVAINF[5ª HOJAS D],BDCORRECTIVAINF[[Nº CAMIÓN]:[Nº CAMIÓN]],$C48,BDCORRECTIVAINF[[Fecha entrada]:[Fecha entrada]],"&gt;=" &amp;$M$2,BDCORRECTIVAINF[[Fecha Fin]:[Fecha Fin]],"&lt;="&amp;$M$3)=0,"",SUMIFS(BDCORRECTIVAINF[5ª HOJAS D],BDCORRECTIVAINF[[Nº CAMIÓN]:[Nº CAMIÓN]],$C48,BDCORRECTIVAINF[[Fecha entrada]:[Fecha entrada]],"&gt;=" &amp;$M$2,BDCORRECTIVAINF[[Fecha Fin]:[Fecha Fin]],"&lt;="&amp;$M$3)&amp;" uds "&amp;BDCORRECTIVAINF[[#Headers],[5ª HOJAS D]]&amp;", ")</f>
        <v/>
      </c>
      <c r="AT48" s="467" t="str">
        <f>+IF(SUMIFS(BDCORRECTIVAINF[BRIDA D],BDCORRECTIVAINF[[Nº CAMIÓN]:[Nº CAMIÓN]],$C48,BDCORRECTIVAINF[[Fecha entrada]:[Fecha entrada]],"&gt;=" &amp;$M$2,BDCORRECTIVAINF[[Fecha Fin]:[Fecha Fin]],"&lt;="&amp;$M$3)=0,"",SUMIFS(BDCORRECTIVAINF[BRIDA D],BDCORRECTIVAINF[[Nº CAMIÓN]:[Nº CAMIÓN]],$C48,BDCORRECTIVAINF[[Fecha entrada]:[Fecha entrada]],"&gt;=" &amp;$M$2,BDCORRECTIVAINF[[Fecha Fin]:[Fecha Fin]],"&lt;="&amp;$M$3)&amp;" uds "&amp;BDCORRECTIVAINF[[#Headers],[BRIDA D]]&amp;", ")</f>
        <v/>
      </c>
      <c r="AU48" s="467" t="str">
        <f>+IF(SUMIFS(BDCORRECTIVAINF[BULÓN D],BDCORRECTIVAINF[[Nº CAMIÓN]:[Nº CAMIÓN]],$C48,BDCORRECTIVAINF[[Fecha entrada]:[Fecha entrada]],"&gt;=" &amp;$M$2,BDCORRECTIVAINF[[Fecha Fin]:[Fecha Fin]],"&lt;="&amp;$M$3)=0,"",SUMIFS(BDCORRECTIVAINF[BULÓN D],BDCORRECTIVAINF[[Nº CAMIÓN]:[Nº CAMIÓN]],$C48,BDCORRECTIVAINF[[Fecha entrada]:[Fecha entrada]],"&gt;=" &amp;$M$2,BDCORRECTIVAINF[[Fecha Fin]:[Fecha Fin]],"&lt;="&amp;$M$3)&amp;" uds "&amp;BDCORRECTIVAINF[[#Headers],[BULÓN D]]&amp;", ")</f>
        <v/>
      </c>
      <c r="AV48" s="467" t="str">
        <f>+IF(SUMIFS(BDCORRECTIVAINF[GEMELA D],BDCORRECTIVAINF[[Nº CAMIÓN]:[Nº CAMIÓN]],$C48,BDCORRECTIVAINF[[Fecha entrada]:[Fecha entrada]],"&gt;=" &amp;$M$2,BDCORRECTIVAINF[[Fecha Fin]:[Fecha Fin]],"&lt;="&amp;$M$3)=0,"",SUMIFS(BDCORRECTIVAINF[GEMELA D],BDCORRECTIVAINF[[Nº CAMIÓN]:[Nº CAMIÓN]],$C48,BDCORRECTIVAINF[[Fecha entrada]:[Fecha entrada]],"&gt;=" &amp;$M$2,BDCORRECTIVAINF[[Fecha Fin]:[Fecha Fin]],"&lt;="&amp;$M$3)&amp;" uds "&amp;BDCORRECTIVAINF[[#Headers],[GEMELA D]]&amp;", ")</f>
        <v/>
      </c>
      <c r="AW48" s="467" t="str">
        <f>+IF(SUMIFS(BDCORRECTIVAINF[BALLESTA ENTERA T],BDCORRECTIVAINF[[Nº CAMIÓN]:[Nº CAMIÓN]],$C48,BDCORRECTIVAINF[[Fecha entrada]:[Fecha entrada]],"&gt;=" &amp;$M$2,BDCORRECTIVAINF[[Fecha Fin]:[Fecha Fin]],"&lt;="&amp;$M$3)=0,"",SUMIFS(BDCORRECTIVAINF[BALLESTA ENTERA T],BDCORRECTIVAINF[[Nº CAMIÓN]:[Nº CAMIÓN]],$C48,BDCORRECTIVAINF[[Fecha entrada]:[Fecha entrada]],"&gt;=" &amp;$M$2,BDCORRECTIVAINF[[Fecha Fin]:[Fecha Fin]],"&lt;="&amp;$M$3)&amp;" uds "&amp;BDCORRECTIVAINF[[#Headers],[BALLESTA ENTERA T]]&amp;", ")</f>
        <v/>
      </c>
      <c r="AX48" s="467" t="str">
        <f>+IF(SUMIFS(BDCORRECTIVAINF[HOJA MAESTRA T],BDCORRECTIVAINF[[Nº CAMIÓN]:[Nº CAMIÓN]],$C48,BDCORRECTIVAINF[[Fecha entrada]:[Fecha entrada]],"&gt;=" &amp;$M$2,BDCORRECTIVAINF[[Fecha Fin]:[Fecha Fin]],"&lt;="&amp;$M$3)=0,"",SUMIFS(BDCORRECTIVAINF[HOJA MAESTRA T],BDCORRECTIVAINF[[Nº CAMIÓN]:[Nº CAMIÓN]],$C48,BDCORRECTIVAINF[[Fecha entrada]:[Fecha entrada]],"&gt;=" &amp;$M$2,BDCORRECTIVAINF[[Fecha Fin]:[Fecha Fin]],"&lt;="&amp;$M$3)&amp;" uds "&amp;BDCORRECTIVAINF[[#Headers],[HOJA MAESTRA T]]&amp;", ")</f>
        <v/>
      </c>
      <c r="AY48" s="467" t="str">
        <f>+IF(SUMIFS(BDCORRECTIVAINF[1ª HOJA T],BDCORRECTIVAINF[[Nº CAMIÓN]:[Nº CAMIÓN]],$C48,BDCORRECTIVAINF[[Fecha entrada]:[Fecha entrada]],"&gt;=" &amp;$M$2,BDCORRECTIVAINF[[Fecha Fin]:[Fecha Fin]],"&lt;="&amp;$M$3)=0,"",SUMIFS(BDCORRECTIVAINF[1ª HOJA T],BDCORRECTIVAINF[[Nº CAMIÓN]:[Nº CAMIÓN]],$C48,BDCORRECTIVAINF[[Fecha entrada]:[Fecha entrada]],"&gt;=" &amp;$M$2,BDCORRECTIVAINF[[Fecha Fin]:[Fecha Fin]],"&lt;="&amp;$M$3)&amp;" uds "&amp;BDCORRECTIVAINF[[#Headers],[1ª HOJA T]]&amp;", ")</f>
        <v/>
      </c>
      <c r="AZ48" s="467" t="str">
        <f>+IF(SUMIFS(BDCORRECTIVAINF[2ª HOJAS T],BDCORRECTIVAINF[[Nº CAMIÓN]:[Nº CAMIÓN]],$C48,BDCORRECTIVAINF[[Fecha entrada]:[Fecha entrada]],"&gt;=" &amp;$M$2,BDCORRECTIVAINF[[Fecha Fin]:[Fecha Fin]],"&lt;="&amp;$M$3)=0,"",SUMIFS(BDCORRECTIVAINF[2ª HOJAS T],BDCORRECTIVAINF[[Nº CAMIÓN]:[Nº CAMIÓN]],$C48,BDCORRECTIVAINF[[Fecha entrada]:[Fecha entrada]],"&gt;=" &amp;$M$2,BDCORRECTIVAINF[[Fecha Fin]:[Fecha Fin]],"&lt;="&amp;$M$3)&amp;" uds "&amp;BDCORRECTIVAINF[[#Headers],[2ª HOJAS T]]&amp;", ")</f>
        <v/>
      </c>
      <c r="BA48" s="467" t="str">
        <f>+IF(SUMIFS(BDCORRECTIVAINF[3ª HOJAS T],BDCORRECTIVAINF[[Nº CAMIÓN]:[Nº CAMIÓN]],$C48,BDCORRECTIVAINF[[Fecha entrada]:[Fecha entrada]],"&gt;=" &amp;$M$2,BDCORRECTIVAINF[[Fecha Fin]:[Fecha Fin]],"&lt;="&amp;$M$3)=0,"",SUMIFS(BDCORRECTIVAINF[3ª HOJAS T],BDCORRECTIVAINF[[Nº CAMIÓN]:[Nº CAMIÓN]],$C48,BDCORRECTIVAINF[[Fecha entrada]:[Fecha entrada]],"&gt;=" &amp;$M$2,BDCORRECTIVAINF[[Fecha Fin]:[Fecha Fin]],"&lt;="&amp;$M$3)&amp;" uds "&amp;BDCORRECTIVAINF[[#Headers],[3ª HOJAS T]]&amp;", ")</f>
        <v/>
      </c>
      <c r="BB48" s="467" t="str">
        <f>+IF(SUMIFS(BDCORRECTIVAINF[4ª HOJAS T],BDCORRECTIVAINF[[Nº CAMIÓN]:[Nº CAMIÓN]],$C48,BDCORRECTIVAINF[[Fecha entrada]:[Fecha entrada]],"&gt;=" &amp;$M$2,BDCORRECTIVAINF[[Fecha Fin]:[Fecha Fin]],"&lt;="&amp;$M$3)=0,"",SUMIFS(BDCORRECTIVAINF[4ª HOJAS T],BDCORRECTIVAINF[[Nº CAMIÓN]:[Nº CAMIÓN]],$C48,BDCORRECTIVAINF[[Fecha entrada]:[Fecha entrada]],"&gt;=" &amp;$M$2,BDCORRECTIVAINF[[Fecha Fin]:[Fecha Fin]],"&lt;="&amp;$M$3)&amp;" uds "&amp;BDCORRECTIVAINF[[#Headers],[4ª HOJAS T]]&amp;", ")</f>
        <v/>
      </c>
      <c r="BC48" s="467" t="str">
        <f>+IF(SUMIFS(BDCORRECTIVAINF[5ª HOJAS T],BDCORRECTIVAINF[[Nº CAMIÓN]:[Nº CAMIÓN]],$C48,BDCORRECTIVAINF[[Fecha entrada]:[Fecha entrada]],"&gt;=" &amp;$M$2,BDCORRECTIVAINF[[Fecha Fin]:[Fecha Fin]],"&lt;="&amp;$M$3)=0,"",SUMIFS(BDCORRECTIVAINF[5ª HOJAS T],BDCORRECTIVAINF[[Nº CAMIÓN]:[Nº CAMIÓN]],$C48,BDCORRECTIVAINF[[Fecha entrada]:[Fecha entrada]],"&gt;=" &amp;$M$2,BDCORRECTIVAINF[[Fecha Fin]:[Fecha Fin]],"&lt;="&amp;$M$3)&amp;" uds "&amp;BDCORRECTIVAINF[[#Headers],[5ª HOJAS T]]&amp;", ")</f>
        <v/>
      </c>
      <c r="BD48" s="467" t="str">
        <f>+IF(SUMIFS(BDCORRECTIVAINF[BRIDA T],BDCORRECTIVAINF[[Nº CAMIÓN]:[Nº CAMIÓN]],$C48,BDCORRECTIVAINF[[Fecha entrada]:[Fecha entrada]],"&gt;=" &amp;$M$2,BDCORRECTIVAINF[[Fecha Fin]:[Fecha Fin]],"&lt;="&amp;$M$3)=0,"",SUMIFS(BDCORRECTIVAINF[BRIDA T],BDCORRECTIVAINF[[Nº CAMIÓN]:[Nº CAMIÓN]],$C48,BDCORRECTIVAINF[[Fecha entrada]:[Fecha entrada]],"&gt;=" &amp;$M$2,BDCORRECTIVAINF[[Fecha Fin]:[Fecha Fin]],"&lt;="&amp;$M$3)&amp;" uds "&amp;BDCORRECTIVAINF[[#Headers],[BRIDA T]]&amp;", ")</f>
        <v/>
      </c>
      <c r="BE48" s="467" t="str">
        <f>+IF(SUMIFS(BDCORRECTIVAINF[BULÓN T],BDCORRECTIVAINF[[Nº CAMIÓN]:[Nº CAMIÓN]],$C48,BDCORRECTIVAINF[[Fecha entrada]:[Fecha entrada]],"&gt;=" &amp;$M$2,BDCORRECTIVAINF[[Fecha Fin]:[Fecha Fin]],"&lt;="&amp;$M$3)=0,"",SUMIFS(BDCORRECTIVAINF[BULÓN T],BDCORRECTIVAINF[[Nº CAMIÓN]:[Nº CAMIÓN]],$C48,BDCORRECTIVAINF[[Fecha entrada]:[Fecha entrada]],"&gt;=" &amp;$M$2,BDCORRECTIVAINF[[Fecha Fin]:[Fecha Fin]],"&lt;="&amp;$M$3)&amp;" uds "&amp;BDCORRECTIVAINF[[#Headers],[BULÓN T]]&amp;", ")</f>
        <v/>
      </c>
      <c r="BF48" s="467" t="str">
        <f>+IF(SUMIFS(BDCORRECTIVAINF[GEMELA T],BDCORRECTIVAINF[[Nº CAMIÓN]:[Nº CAMIÓN]],$C48,BDCORRECTIVAINF[[Fecha entrada]:[Fecha entrada]],"&gt;=" &amp;$M$2,BDCORRECTIVAINF[[Fecha Fin]:[Fecha Fin]],"&lt;="&amp;$M$3)=0,"",SUMIFS(BDCORRECTIVAINF[GEMELA T],BDCORRECTIVAINF[[Nº CAMIÓN]:[Nº CAMIÓN]],$C48,BDCORRECTIVAINF[[Fecha entrada]:[Fecha entrada]],"&gt;=" &amp;$M$2,BDCORRECTIVAINF[[Fecha Fin]:[Fecha Fin]],"&lt;="&amp;$M$3)&amp;" uds "&amp;BDCORRECTIVAINF[[#Headers],[GEMELA T]]&amp;", ")</f>
        <v/>
      </c>
      <c r="BG48" s="467" t="str">
        <f>+IF(SUMIFS(BDCORRECTIVAINF[CÁMARA 12R20],BDCORRECTIVAINF[[Nº CAMIÓN]:[Nº CAMIÓN]],$C48,BDCORRECTIVAINF[[Fecha entrada]:[Fecha entrada]],"&gt;=" &amp;$M$2,BDCORRECTIVAINF[[Fecha Fin]:[Fecha Fin]],"&lt;="&amp;$M$3)=0,"",SUMIFS(BDCORRECTIVAINF[CÁMARA 12R20],BDCORRECTIVAINF[[Nº CAMIÓN]:[Nº CAMIÓN]],$C48,BDCORRECTIVAINF[[Fecha entrada]:[Fecha entrada]],"&gt;=" &amp;$M$2,BDCORRECTIVAINF[[Fecha Fin]:[Fecha Fin]],"&lt;="&amp;$M$3)&amp;" uds "&amp;BDCORRECTIVAINF[[#Headers],[CÁMARA 12R20]]&amp;", ")</f>
        <v/>
      </c>
      <c r="BH48" s="467" t="str">
        <f>+IF(SUMIFS(BDCORRECTIVAINF[CÁMARA 12R24],BDCORRECTIVAINF[[Nº CAMIÓN]:[Nº CAMIÓN]],$C48,BDCORRECTIVAINF[[Fecha entrada]:[Fecha entrada]],"&gt;=" &amp;$M$2,BDCORRECTIVAINF[[Fecha Fin]:[Fecha Fin]],"&lt;="&amp;$M$3)=0,"",SUMIFS(BDCORRECTIVAINF[CÁMARA 12R24],BDCORRECTIVAINF[[Nº CAMIÓN]:[Nº CAMIÓN]],$C48,BDCORRECTIVAINF[[Fecha entrada]:[Fecha entrada]],"&gt;=" &amp;$M$2,BDCORRECTIVAINF[[Fecha Fin]:[Fecha Fin]],"&lt;="&amp;$M$3)&amp;" uds "&amp;BDCORRECTIVAINF[[#Headers],[CÁMARA 12R24]]&amp;", ")</f>
        <v/>
      </c>
      <c r="BI48" s="467" t="str">
        <f>+IF(SUMIFS(BDCORRECTIVAINF[NEUMÁTICO 12R20],BDCORRECTIVAINF[[Nº CAMIÓN]:[Nº CAMIÓN]],$C48,BDCORRECTIVAINF[[Fecha entrada]:[Fecha entrada]],"&gt;=" &amp;$M$2,BDCORRECTIVAINF[[Fecha Fin]:[Fecha Fin]],"&lt;="&amp;$M$3)=0,"",SUMIFS(BDCORRECTIVAINF[NEUMÁTICO 12R20],BDCORRECTIVAINF[[Nº CAMIÓN]:[Nº CAMIÓN]],$C48,BDCORRECTIVAINF[[Fecha entrada]:[Fecha entrada]],"&gt;=" &amp;$M$2,BDCORRECTIVAINF[[Fecha Fin]:[Fecha Fin]],"&lt;="&amp;$M$3)&amp;" uds "&amp;BDCORRECTIVAINF[[#Headers],[NEUMÁTICO 12R20]]&amp;", ")</f>
        <v/>
      </c>
      <c r="BJ48" s="467" t="str">
        <f>+IF(SUMIFS(BDCORRECTIVAINF[NEUMÁTICO 13/80 R22,5],BDCORRECTIVAINF[[Nº CAMIÓN]:[Nº CAMIÓN]],$C48,BDCORRECTIVAINF[[Fecha entrada]:[Fecha entrada]],"&gt;=" &amp;$M$2,BDCORRECTIVAINF[[Fecha Fin]:[Fecha Fin]],"&lt;="&amp;$M$3)=0,"",SUMIFS(BDCORRECTIVAINF[NEUMÁTICO 13/80 R22,5],BDCORRECTIVAINF[[Nº CAMIÓN]:[Nº CAMIÓN]],$C48,BDCORRECTIVAINF[[Fecha entrada]:[Fecha entrada]],"&gt;=" &amp;$M$2,BDCORRECTIVAINF[[Fecha Fin]:[Fecha Fin]],"&lt;="&amp;$M$3)&amp;" uds "&amp;BDCORRECTIVAINF[[#Headers],[NEUMÁTICO 13/80 R22,5]]&amp;", ")</f>
        <v/>
      </c>
      <c r="BK48" s="467" t="str">
        <f>+IF(SUMIFS(BDCORRECTIVAINF[[NEUMÁTICO 12R24 ]],BDCORRECTIVAINF[[Nº CAMIÓN]:[Nº CAMIÓN]],$C48,BDCORRECTIVAINF[[Fecha entrada]:[Fecha entrada]],"&gt;=" &amp;$M$2,BDCORRECTIVAINF[[Fecha Fin]:[Fecha Fin]],"&lt;="&amp;$M$3)=0,"",SUMIFS(BDCORRECTIVAINF[[NEUMÁTICO 12R24 ]],BDCORRECTIVAINF[[Nº CAMIÓN]:[Nº CAMIÓN]],$C48,BDCORRECTIVAINF[[Fecha entrada]:[Fecha entrada]],"&gt;=" &amp;$M$2,BDCORRECTIVAINF[[Fecha Fin]:[Fecha Fin]],"&lt;="&amp;$M$3)&amp;" uds "&amp;BDCORRECTIVAINF[[#Headers],[NEUMÁTICO 12R24 ]]&amp;", ")</f>
        <v/>
      </c>
      <c r="BL48" s="467" t="str">
        <f>+IF(SUMIFS(BDCORRECTIVAINF[NEUMÁTICO 295/80 R22,5],BDCORRECTIVAINF[[Nº CAMIÓN]:[Nº CAMIÓN]],$C48,BDCORRECTIVAINF[[Fecha entrada]:[Fecha entrada]],"&gt;=" &amp;$M$2,BDCORRECTIVAINF[[Fecha Fin]:[Fecha Fin]],"&lt;="&amp;$M$3)=0,"",SUMIFS(BDCORRECTIVAINF[NEUMÁTICO 295/80 R22,5],BDCORRECTIVAINF[[Nº CAMIÓN]:[Nº CAMIÓN]],$C48,BDCORRECTIVAINF[[Fecha entrada]:[Fecha entrada]],"&gt;=" &amp;$M$2,BDCORRECTIVAINF[[Fecha Fin]:[Fecha Fin]],"&lt;="&amp;$M$3)&amp;" uds "&amp;BDCORRECTIVAINF[[#Headers],[NEUMÁTICO 295/80 R22,5]]&amp;", ")</f>
        <v/>
      </c>
      <c r="BM48" s="467" t="str">
        <f>+IF(SUMIFS(BDCORRECTIVAINF[NEUMÁTICO 315/80R22.5],BDCORRECTIVAINF[[Nº CAMIÓN]:[Nº CAMIÓN]],$C48,BDCORRECTIVAINF[[Fecha entrada]:[Fecha entrada]],"&gt;=" &amp;$M$2,BDCORRECTIVAINF[[Fecha Fin]:[Fecha Fin]],"&lt;="&amp;$M$3)=0,"",SUMIFS(BDCORRECTIVAINF[NEUMÁTICO 315/80R22.5],BDCORRECTIVAINF[[Nº CAMIÓN]:[Nº CAMIÓN]],$C48,BDCORRECTIVAINF[[Fecha entrada]:[Fecha entrada]],"&gt;=" &amp;$M$2,BDCORRECTIVAINF[[Fecha Fin]:[Fecha Fin]],"&lt;="&amp;$M$3)&amp;" uds "&amp;BDCORRECTIVAINF[[#Headers],[NEUMÁTICO 315/80R22.5]]&amp;", ")</f>
        <v/>
      </c>
      <c r="BN48" s="467" t="str">
        <f>+IF(SUMIFS(BDCORRECTIVAINF[NEUMÁTICO 7.5R16 CON CAMARA  ],BDCORRECTIVAINF[[Nº CAMIÓN]:[Nº CAMIÓN]],$C48,BDCORRECTIVAINF[[Fecha entrada]:[Fecha entrada]],"&gt;=" &amp;$M$2,BDCORRECTIVAINF[[Fecha Fin]:[Fecha Fin]],"&lt;="&amp;$M$3)=0,"",SUMIFS(BDCORRECTIVAINF[NEUMÁTICO 7.5R16 CON CAMARA  ],BDCORRECTIVAINF[[Nº CAMIÓN]:[Nº CAMIÓN]],$C48,BDCORRECTIVAINF[[Fecha entrada]:[Fecha entrada]],"&gt;=" &amp;$M$2,BDCORRECTIVAINF[[Fecha Fin]:[Fecha Fin]],"&lt;="&amp;$M$3)&amp;" uds "&amp;BDCORRECTIVAINF[[#Headers],[NEUMÁTICO 7.5R16 CON CAMARA  ]]&amp;", ")</f>
        <v/>
      </c>
      <c r="BO48" s="467" t="str">
        <f>+IF(SUMIFS(BDCORRECTIVAINF[Parche],BDCORRECTIVAINF[[Nº CAMIÓN]:[Nº CAMIÓN]],$C48,BDCORRECTIVAINF[[Fecha entrada]:[Fecha entrada]],"&gt;=" &amp;$M$2,BDCORRECTIVAINF[[Fecha Fin]:[Fecha Fin]],"&lt;="&amp;$M$3)=0,"",SUMIFS(BDCORRECTIVAINF[Parche],BDCORRECTIVAINF[[Nº CAMIÓN]:[Nº CAMIÓN]],$C48,BDCORRECTIVAINF[[Fecha entrada]:[Fecha entrada]],"&gt;=" &amp;$M$2,BDCORRECTIVAINF[[Fecha Fin]:[Fecha Fin]],"&lt;="&amp;$M$3)&amp;" uds "&amp;BDCORRECTIVAINF[[#Headers],[Parche]]&amp;", ")</f>
        <v/>
      </c>
      <c r="BP48" s="467" t="str">
        <f>+IF(SUMIFS(BDCORRECTIVAINF[Pasta],BDCORRECTIVAINF[[Nº CAMIÓN]:[Nº CAMIÓN]],$C48,BDCORRECTIVAINF[[Fecha entrada]:[Fecha entrada]],"&gt;=" &amp;$M$2,BDCORRECTIVAINF[[Fecha Fin]:[Fecha Fin]],"&lt;="&amp;$M$3)=0,"",SUMIFS(BDCORRECTIVAINF[Pasta],BDCORRECTIVAINF[[Nº CAMIÓN]:[Nº CAMIÓN]],$C48,BDCORRECTIVAINF[[Fecha entrada]:[Fecha entrada]],"&gt;=" &amp;$M$2,BDCORRECTIVAINF[[Fecha Fin]:[Fecha Fin]],"&lt;="&amp;$M$3)&amp;" uds "&amp;BDCORRECTIVAINF[[#Headers],[Pasta]]&amp;", ")</f>
        <v/>
      </c>
      <c r="BQ48" s="467" t="str">
        <f>+IF(SUMIFS(BDCORRECTIVAINF[BATERIA 12V 100AH],BDCORRECTIVAINF[[Nº CAMIÓN]:[Nº CAMIÓN]],$C48,BDCORRECTIVAINF[[Fecha entrada]:[Fecha entrada]],"&gt;=" &amp;$M$2,BDCORRECTIVAINF[[Fecha Fin]:[Fecha Fin]],"&lt;="&amp;$M$3)=0,"",SUMIFS(BDCORRECTIVAINF[BATERIA 12V 100AH],BDCORRECTIVAINF[[Nº CAMIÓN]:[Nº CAMIÓN]],$C48,BDCORRECTIVAINF[[Fecha entrada]:[Fecha entrada]],"&gt;=" &amp;$M$2,BDCORRECTIVAINF[[Fecha Fin]:[Fecha Fin]],"&lt;="&amp;$M$3)&amp;" uds "&amp;BDCORRECTIVAINF[[#Headers],[BATERIA 12V 100AH]]&amp;", ")</f>
        <v/>
      </c>
      <c r="BR48" s="467" t="str">
        <f>+IF(SUMIFS(BDCORRECTIVAINF[BATERIA 12V 120AH],BDCORRECTIVAINF[[Nº CAMIÓN]:[Nº CAMIÓN]],$C48,BDCORRECTIVAINF[[Fecha entrada]:[Fecha entrada]],"&gt;=" &amp;$M$2,BDCORRECTIVAINF[[Fecha Fin]:[Fecha Fin]],"&lt;="&amp;$M$3)=0,"",SUMIFS(BDCORRECTIVAINF[BATERIA 12V 120AH],BDCORRECTIVAINF[[Nº CAMIÓN]:[Nº CAMIÓN]],$C48,BDCORRECTIVAINF[[Fecha entrada]:[Fecha entrada]],"&gt;=" &amp;$M$2,BDCORRECTIVAINF[[Fecha Fin]:[Fecha Fin]],"&lt;="&amp;$M$3)&amp;" uds "&amp;BDCORRECTIVAINF[[#Headers],[BATERIA 12V 120AH]]&amp;", ")</f>
        <v/>
      </c>
      <c r="BS48" s="467" t="str">
        <f>+IF(SUMIFS(BDCORRECTIVAINF[[BATERIA 12V 70AH ]],BDCORRECTIVAINF[[Nº CAMIÓN]:[Nº CAMIÓN]],$C48,BDCORRECTIVAINF[[Fecha entrada]:[Fecha entrada]],"&gt;=" &amp;$M$2,BDCORRECTIVAINF[[Fecha Fin]:[Fecha Fin]],"&lt;="&amp;$M$3)=0,"",SUMIFS(BDCORRECTIVAINF[[BATERIA 12V 70AH ]],BDCORRECTIVAINF[[Nº CAMIÓN]:[Nº CAMIÓN]],$C48,BDCORRECTIVAINF[[Fecha entrada]:[Fecha entrada]],"&gt;=" &amp;$M$2,BDCORRECTIVAINF[[Fecha Fin]:[Fecha Fin]],"&lt;="&amp;$M$3)&amp;" uds "&amp;BDCORRECTIVAINF[[#Headers],[BATERIA 12V 70AH ]]&amp;", ")</f>
        <v/>
      </c>
      <c r="BT48" s="467" t="str">
        <f>+IF(SUMIFS(BDCORRECTIVAINF[[BATERIA 12V 77AH ]],BDCORRECTIVAINF[[Nº CAMIÓN]:[Nº CAMIÓN]],$C48,BDCORRECTIVAINF[[Fecha entrada]:[Fecha entrada]],"&gt;=" &amp;$M$2,BDCORRECTIVAINF[[Fecha Fin]:[Fecha Fin]],"&lt;="&amp;$M$3)=0,"",SUMIFS(BDCORRECTIVAINF[[BATERIA 12V 77AH ]],BDCORRECTIVAINF[[Nº CAMIÓN]:[Nº CAMIÓN]],$C48,BDCORRECTIVAINF[[Fecha entrada]:[Fecha entrada]],"&gt;=" &amp;$M$2,BDCORRECTIVAINF[[Fecha Fin]:[Fecha Fin]],"&lt;="&amp;$M$3)&amp;" uds "&amp;BDCORRECTIVAINF[[#Headers],[BATERIA 12V 77AH ]]&amp;", ")</f>
        <v/>
      </c>
      <c r="BU48" s="467" t="str">
        <f>+IF(SUMIFS(BDCORRECTIVAINF[Manguera amarilla 60D],BDCORRECTIVAINF[[Nº CAMIÓN]:[Nº CAMIÓN]],$C48,BDCORRECTIVAINF[[Fecha entrada]:[Fecha entrada]],"&gt;=" &amp;$M$2,BDCORRECTIVAINF[[Fecha Fin]:[Fecha Fin]],"&lt;="&amp;$M$3)=0,"",SUMIFS(BDCORRECTIVAINF[Manguera amarilla 60D],BDCORRECTIVAINF[[Nº CAMIÓN]:[Nº CAMIÓN]],$C48,BDCORRECTIVAINF[[Fecha entrada]:[Fecha entrada]],"&gt;=" &amp;$M$2,BDCORRECTIVAINF[[Fecha Fin]:[Fecha Fin]],"&lt;="&amp;$M$3)&amp;" m "&amp;BDCORRECTIVAINF[[#Headers],[Manguera amarilla 60D]]&amp;", ")</f>
        <v/>
      </c>
      <c r="BV48" s="467" t="str">
        <f>+IF(SUMIFS(BDCORRECTIVAINF[Manguera amarilla 80D],BDCORRECTIVAINF[[Nº CAMIÓN]:[Nº CAMIÓN]],$C48,BDCORRECTIVAINF[[Fecha entrada]:[Fecha entrada]],"&gt;=" &amp;$M$2,BDCORRECTIVAINF[[Fecha Fin]:[Fecha Fin]],"&lt;="&amp;$M$3)=0,"",SUMIFS(BDCORRECTIVAINF[Manguera amarilla 80D],BDCORRECTIVAINF[[Nº CAMIÓN]:[Nº CAMIÓN]],$C48,BDCORRECTIVAINF[[Fecha entrada]:[Fecha entrada]],"&gt;=" &amp;$M$2,BDCORRECTIVAINF[[Fecha Fin]:[Fecha Fin]],"&lt;="&amp;$M$3)&amp;" m "&amp;BDCORRECTIVAINF[[#Headers],[Manguera amarilla 80D]]&amp;", ")</f>
        <v/>
      </c>
      <c r="BW48" s="467" t="str">
        <f>+IF(SUMIFS(BDCORRECTIVAINF[Manguera azul 60D],BDCORRECTIVAINF[[Nº CAMIÓN]:[Nº CAMIÓN]],$C48,BDCORRECTIVAINF[[Fecha entrada]:[Fecha entrada]],"&gt;=" &amp;$M$2,BDCORRECTIVAINF[[Fecha Fin]:[Fecha Fin]],"&lt;="&amp;$M$3)=0,"",SUMIFS(BDCORRECTIVAINF[Manguera azul 60D],BDCORRECTIVAINF[[Nº CAMIÓN]:[Nº CAMIÓN]],$C48,BDCORRECTIVAINF[[Fecha entrada]:[Fecha entrada]],"&gt;=" &amp;$M$2,BDCORRECTIVAINF[[Fecha Fin]:[Fecha Fin]],"&lt;="&amp;$M$3)&amp;" m "&amp;BDCORRECTIVAINF[[#Headers],[Manguera azul 60D]]&amp;", ")</f>
        <v/>
      </c>
      <c r="BX48" s="467" t="str">
        <f>+IF(SUMIFS(BDCORRECTIVAINF[Manguera azul 80D],BDCORRECTIVAINF[[Nº CAMIÓN]:[Nº CAMIÓN]],$C48,BDCORRECTIVAINF[[Fecha entrada]:[Fecha entrada]],"&gt;=" &amp;$M$2,BDCORRECTIVAINF[[Fecha Fin]:[Fecha Fin]],"&lt;="&amp;$M$3)=0,"",SUMIFS(BDCORRECTIVAINF[Manguera azul 80D],BDCORRECTIVAINF[[Nº CAMIÓN]:[Nº CAMIÓN]],$C48,BDCORRECTIVAINF[[Fecha entrada]:[Fecha entrada]],"&gt;=" &amp;$M$2,BDCORRECTIVAINF[[Fecha Fin]:[Fecha Fin]],"&lt;="&amp;$M$3)&amp;" m "&amp;BDCORRECTIVAINF[[#Headers],[Manguera azul 80D]]&amp;", ")</f>
        <v/>
      </c>
      <c r="BY48" s="467" t="str">
        <f>+IF(SUMIFS(BDCORRECTIVAINF[Bomba Embrague],BDCORRECTIVAINF[[Nº CAMIÓN]:[Nº CAMIÓN]],$C48,BDCORRECTIVAINF[[Fecha entrada]:[Fecha entrada]],"&gt;=" &amp;$M$2,BDCORRECTIVAINF[[Fecha Fin]:[Fecha Fin]],"&lt;="&amp;$M$3)=0,"",SUMIFS(BDCORRECTIVAINF[Bomba Embrague],BDCORRECTIVAINF[[Nº CAMIÓN]:[Nº CAMIÓN]],$C48,BDCORRECTIVAINF[[Fecha entrada]:[Fecha entrada]],"&gt;=" &amp;$M$2,BDCORRECTIVAINF[[Fecha Fin]:[Fecha Fin]],"&lt;="&amp;$M$3)&amp;" uds "&amp;BDCORRECTIVAINF[[#Headers],[Bomba Embrague]]&amp;", ")</f>
        <v/>
      </c>
      <c r="BZ48" s="467" t="str">
        <f>+IF(SUMIFS(BDCORRECTIVAINF[Compresor],BDCORRECTIVAINF[[Nº CAMIÓN]:[Nº CAMIÓN]],$C48,BDCORRECTIVAINF[[Fecha entrada]:[Fecha entrada]],"&gt;=" &amp;$M$2,BDCORRECTIVAINF[[Fecha Fin]:[Fecha Fin]],"&lt;="&amp;$M$3)=0,"",SUMIFS(BDCORRECTIVAINF[Compresor],BDCORRECTIVAINF[[Nº CAMIÓN]:[Nº CAMIÓN]],$C48,BDCORRECTIVAINF[[Fecha entrada]:[Fecha entrada]],"&gt;=" &amp;$M$2,BDCORRECTIVAINF[[Fecha Fin]:[Fecha Fin]],"&lt;="&amp;$M$3)&amp;" uds "&amp;BDCORRECTIVAINF[[#Headers],[Compresor]]&amp;", ")</f>
        <v/>
      </c>
      <c r="CA48" s="467" t="str">
        <f>+IF(SUMIFS(BDCORRECTIVAINF[Disco Embrague],BDCORRECTIVAINF[[Nº CAMIÓN]:[Nº CAMIÓN]],$C48,BDCORRECTIVAINF[[Fecha entrada]:[Fecha entrada]],"&gt;=" &amp;$M$2,BDCORRECTIVAINF[[Fecha Fin]:[Fecha Fin]],"&lt;="&amp;$M$3)=0,"",SUMIFS(BDCORRECTIVAINF[Disco Embrague],BDCORRECTIVAINF[[Nº CAMIÓN]:[Nº CAMIÓN]],$C48,BDCORRECTIVAINF[[Fecha entrada]:[Fecha entrada]],"&gt;=" &amp;$M$2,BDCORRECTIVAINF[[Fecha Fin]:[Fecha Fin]],"&lt;="&amp;$M$3)&amp;" uds "&amp;BDCORRECTIVAINF[[#Headers],[Disco Embrague]]&amp;", ")</f>
        <v/>
      </c>
      <c r="CB48" s="467" t="str">
        <f>+IF(SUMIFS(BDCORRECTIVAINF[Empalme],BDCORRECTIVAINF[[Nº CAMIÓN]:[Nº CAMIÓN]],$C48,BDCORRECTIVAINF[[Fecha entrada]:[Fecha entrada]],"&gt;=" &amp;$M$2,BDCORRECTIVAINF[[Fecha Fin]:[Fecha Fin]],"&lt;="&amp;$M$3)=0,"",SUMIFS(BDCORRECTIVAINF[Empalme],BDCORRECTIVAINF[[Nº CAMIÓN]:[Nº CAMIÓN]],$C48,BDCORRECTIVAINF[[Fecha entrada]:[Fecha entrada]],"&gt;=" &amp;$M$2,BDCORRECTIVAINF[[Fecha Fin]:[Fecha Fin]],"&lt;="&amp;$M$3)&amp;" uds "&amp;BDCORRECTIVAINF[[#Headers],[Empalme]]&amp;", ")</f>
        <v/>
      </c>
      <c r="CC48" s="467" t="str">
        <f>+IF(SUMIFS(BDCORRECTIVAINF[Filtro Secador],BDCORRECTIVAINF[[Nº CAMIÓN]:[Nº CAMIÓN]],$C48,BDCORRECTIVAINF[[Fecha entrada]:[Fecha entrada]],"&gt;=" &amp;$M$2,BDCORRECTIVAINF[[Fecha Fin]:[Fecha Fin]],"&lt;="&amp;$M$3)=0,"",SUMIFS(BDCORRECTIVAINF[Filtro Secador],BDCORRECTIVAINF[[Nº CAMIÓN]:[Nº CAMIÓN]],$C48,BDCORRECTIVAINF[[Fecha entrada]:[Fecha entrada]],"&gt;=" &amp;$M$2,BDCORRECTIVAINF[[Fecha Fin]:[Fecha Fin]],"&lt;="&amp;$M$3)&amp;" uds "&amp;BDCORRECTIVAINF[[#Headers],[Filtro Secador]]&amp;", ")</f>
        <v/>
      </c>
      <c r="CD48" s="467" t="str">
        <f>+IF(SUMIFS(BDCORRECTIVAINF[Pulmon Freno],BDCORRECTIVAINF[[Nº CAMIÓN]:[Nº CAMIÓN]],$C48,BDCORRECTIVAINF[[Fecha entrada]:[Fecha entrada]],"&gt;=" &amp;$M$2,BDCORRECTIVAINF[[Fecha Fin]:[Fecha Fin]],"&lt;="&amp;$M$3)=0,"",SUMIFS(BDCORRECTIVAINF[Pulmon Freno],BDCORRECTIVAINF[[Nº CAMIÓN]:[Nº CAMIÓN]],$C48,BDCORRECTIVAINF[[Fecha entrada]:[Fecha entrada]],"&gt;=" &amp;$M$2,BDCORRECTIVAINF[[Fecha Fin]:[Fecha Fin]],"&lt;="&amp;$M$3)&amp;" uds "&amp;BDCORRECTIVAINF[[#Headers],[Pulmon Freno]]&amp;", ")</f>
        <v/>
      </c>
      <c r="CE48" s="467" t="str">
        <f>+IF(SUMIFS(BDCORRECTIVAINF[Servoembrague],BDCORRECTIVAINF[[Nº CAMIÓN]:[Nº CAMIÓN]],$C48,BDCORRECTIVAINF[[Fecha entrada]:[Fecha entrada]],"&gt;=" &amp;$M$2,BDCORRECTIVAINF[[Fecha Fin]:[Fecha Fin]],"&lt;="&amp;$M$3)=0,"",SUMIFS(BDCORRECTIVAINF[Servoembrague],BDCORRECTIVAINF[[Nº CAMIÓN]:[Nº CAMIÓN]],$C48,BDCORRECTIVAINF[[Fecha entrada]:[Fecha entrada]],"&gt;=" &amp;$M$2,BDCORRECTIVAINF[[Fecha Fin]:[Fecha Fin]],"&lt;="&amp;$M$3)&amp;" uds "&amp;BDCORRECTIVAINF[[#Headers],[Servoembrague]]&amp;", ")</f>
        <v/>
      </c>
      <c r="CF48" s="467" t="str">
        <f>+IF(SUMIFS(BDCORRECTIVAINF[Tubo Hidraulico],BDCORRECTIVAINF[[Nº CAMIÓN]:[Nº CAMIÓN]],$C48,BDCORRECTIVAINF[[Fecha entrada]:[Fecha entrada]],"&gt;=" &amp;$M$2,BDCORRECTIVAINF[[Fecha Fin]:[Fecha Fin]],"&lt;="&amp;$M$3)=0,"",SUMIFS(BDCORRECTIVAINF[Tubo Hidraulico],BDCORRECTIVAINF[[Nº CAMIÓN]:[Nº CAMIÓN]],$C48,BDCORRECTIVAINF[[Fecha entrada]:[Fecha entrada]],"&gt;=" &amp;$M$2,BDCORRECTIVAINF[[Fecha Fin]:[Fecha Fin]],"&lt;="&amp;$M$3)&amp;" uds "&amp;BDCORRECTIVAINF[[#Headers],[Tubo Hidraulico]]&amp;", ")</f>
        <v xml:space="preserve">1 uds Tubo Hidraulico, </v>
      </c>
      <c r="CG48" s="467" t="str">
        <f>+IF(SUMIFS(BDCORRECTIVAINF[Valvula 4 vias],BDCORRECTIVAINF[[Nº CAMIÓN]:[Nº CAMIÓN]],$C48,BDCORRECTIVAINF[[Fecha entrada]:[Fecha entrada]],"&gt;=" &amp;$M$2,BDCORRECTIVAINF[[Fecha Fin]:[Fecha Fin]],"&lt;="&amp;$M$3)=0,"",SUMIFS(BDCORRECTIVAINF[Valvula 4 vias],BDCORRECTIVAINF[[Nº CAMIÓN]:[Nº CAMIÓN]],$C48,BDCORRECTIVAINF[[Fecha entrada]:[Fecha entrada]],"&gt;=" &amp;$M$2,BDCORRECTIVAINF[[Fecha Fin]:[Fecha Fin]],"&lt;="&amp;$M$3)&amp;" uds "&amp;BDCORRECTIVAINF[[#Headers],[Valvula 4 vias]]&amp;", ")</f>
        <v/>
      </c>
      <c r="CH48" s="467" t="str">
        <f>+IF(SUMIFS(BDCORRECTIVAINF[Valvula Freno],BDCORRECTIVAINF[[Nº CAMIÓN]:[Nº CAMIÓN]],$C48,BDCORRECTIVAINF[[Fecha entrada]:[Fecha entrada]],"&gt;=" &amp;$M$2,BDCORRECTIVAINF[[Fecha Fin]:[Fecha Fin]],"&lt;="&amp;$M$3)=0,"",SUMIFS(BDCORRECTIVAINF[Valvula Freno],BDCORRECTIVAINF[[Nº CAMIÓN]:[Nº CAMIÓN]],$C48,BDCORRECTIVAINF[[Fecha entrada]:[Fecha entrada]],"&gt;=" &amp;$M$2,BDCORRECTIVAINF[[Fecha Fin]:[Fecha Fin]],"&lt;="&amp;$M$3)&amp;" uds "&amp;BDCORRECTIVAINF[[#Headers],[Valvula Freno]]&amp;", ")</f>
        <v/>
      </c>
      <c r="CI48" s="467" t="str">
        <f>+IF(SUMIFS(BDCORRECTIVAINF[Valvula Secadora],BDCORRECTIVAINF[[Nº CAMIÓN]:[Nº CAMIÓN]],$C48,BDCORRECTIVAINF[[Fecha entrada]:[Fecha entrada]],"&gt;=" &amp;$M$2,BDCORRECTIVAINF[[Fecha Fin]:[Fecha Fin]],"&lt;="&amp;$M$3)=0,"",SUMIFS(BDCORRECTIVAINF[Valvula Secadora],BDCORRECTIVAINF[[Nº CAMIÓN]:[Nº CAMIÓN]],$C48,BDCORRECTIVAINF[[Fecha entrada]:[Fecha entrada]],"&gt;=" &amp;$M$2,BDCORRECTIVAINF[[Fecha Fin]:[Fecha Fin]],"&lt;="&amp;$M$3)&amp;" uds "&amp;BDCORRECTIVAINF[[#Headers],[Valvula Secadora]]&amp;", ")</f>
        <v/>
      </c>
      <c r="CJ48" s="467" t="str">
        <f>+IF(SUMIFS(BDCORRECTIVAINF[Correas],BDCORRECTIVAINF[[Nº CAMIÓN]:[Nº CAMIÓN]],$C48,BDCORRECTIVAINF[[Fecha entrada]:[Fecha entrada]],"&gt;=" &amp;$M$2,BDCORRECTIVAINF[[Fecha Fin]:[Fecha Fin]],"&lt;="&amp;$M$3)=0,"",SUMIFS(BDCORRECTIVAINF[Correas],BDCORRECTIVAINF[[Nº CAMIÓN]:[Nº CAMIÓN]],$C48,BDCORRECTIVAINF[[Fecha entrada]:[Fecha entrada]],"&gt;=" &amp;$M$2,BDCORRECTIVAINF[[Fecha Fin]:[Fecha Fin]],"&lt;="&amp;$M$3)&amp;" uds "&amp;BDCORRECTIVAINF[[#Headers],[Correas]]&amp;", ")</f>
        <v/>
      </c>
    </row>
    <row r="49" spans="1:93" ht="18.75" x14ac:dyDescent="0.2">
      <c r="A49" s="547"/>
      <c r="B49" s="221" t="s">
        <v>68</v>
      </c>
      <c r="C49" s="48" t="s">
        <v>124</v>
      </c>
      <c r="D49" s="41">
        <v>559995</v>
      </c>
      <c r="E49" s="290">
        <f>+SUMIFS(BDCORRECTIVA[Chasis],BDCORRECTIVA[[Nº CAMIÓN]:[Nº CAMIÓN]],$C49,BDCORRECTIVA[[Fecha entrada]:[Fecha entrada]],"&gt;=" &amp;$M$2,BDCORRECTIVA[[Fecha Fin]:[Fecha Fin]],"&lt;="&amp;$M$3)</f>
        <v>1</v>
      </c>
      <c r="F49" s="290">
        <f>+SUMIFS(BDCORRECTIVA[Carrocería],BDCORRECTIVA[[Nº CAMIÓN]:[Nº CAMIÓN]],$C49,BDCORRECTIVA[[Fecha entrada]:[Fecha entrada]],"&gt;=" &amp;$M$2,BDCORRECTIVA[[Fecha Fin]:[Fecha Fin]],"&lt;="&amp;$M$3)</f>
        <v>0</v>
      </c>
      <c r="G49" s="290">
        <f>+SUMIFS(BDCORRECTIVA[Ruedas],BDCORRECTIVA[[Nº CAMIÓN]:[Nº CAMIÓN]],$C49,BDCORRECTIVA[[Fecha entrada]:[Fecha entrada]],"&gt;=" &amp;$M$2,BDCORRECTIVA[[Fecha Fin]:[Fecha Fin]],"&lt;="&amp;$M$3)</f>
        <v>0</v>
      </c>
      <c r="H49" s="290">
        <f>+SUMIFS(BDCORRECTIVA[Mecanica],BDCORRECTIVA[[Nº CAMIÓN]:[Nº CAMIÓN]],$C49,BDCORRECTIVA[[Fecha entrada]:[Fecha entrada]],"&gt;=" &amp;$M$2,BDCORRECTIVA[[Fecha Fin]:[Fecha Fin]],"&lt;="&amp;$M$3)</f>
        <v>0</v>
      </c>
      <c r="I49" s="290">
        <f>+SUMIFS(BDCORRECTIVA[Elec, vehiculos],BDCORRECTIVA[[Nº CAMIÓN]:[Nº CAMIÓN]],$C49,BDCORRECTIVA[[Fecha entrada]:[Fecha entrada]],"&gt;=" &amp;$M$2,BDCORRECTIVA[[Fecha Fin]:[Fecha Fin]],"&lt;="&amp;$M$3)</f>
        <v>0</v>
      </c>
      <c r="J49" s="290">
        <f t="shared" si="14"/>
        <v>1</v>
      </c>
      <c r="K49" s="290" t="str">
        <f>+IF(COUNTIFS(BDCORRECTIVA[Tall/Rep],AUSERD,BDCORRECTIVA[Nº CAMIÓN],$C49,BDCORRECTIVA[[Fecha entrada]:[Fecha entrada]],"&gt;=" &amp;$M$2,BDCORRECTIVA[[Fecha Fin]:[Fecha Fin]],"&lt;="&amp;$M$3)=0,"",COUNTIFS(BDCORRECTIVA[Tall/Rep],AUSERD,BDCORRECTIVA[Nº CAMIÓN],$C49,BDCORRECTIVA[[Fecha entrada]:[Fecha entrada]],"&gt;=" &amp;$M$2,BDCORRECTIVA[[Fecha Fin]:[Fecha Fin]],"&lt;="&amp;$M$3)&amp;" "&amp;AUSERD&amp;", ")&amp;IF(COUNTIFS(BDCORRECTIVA[Tall/Rep],AAIUN,BDCORRECTIVA[Nº CAMIÓN],$C49,BDCORRECTIVA[[Fecha entrada]:[Fecha entrada]],"&gt;=" &amp;$M$2,BDCORRECTIVA[[Fecha Fin]:[Fecha Fin]],"&lt;="&amp;$M$3)=0,"",COUNTIFS(BDCORRECTIVA[Tall/Rep],AAIUN,BDCORRECTIVA[Nº CAMIÓN],$C49,BDCORRECTIVA[[Fecha entrada]:[Fecha entrada]],"&gt;=" &amp;$M$2,BDCORRECTIVA[[Fecha Fin]:[Fecha Fin]],"&lt;="&amp;$M$3)&amp;" "&amp;AAIUN&amp;", ")&amp;IF(COUNTIFS(BDCORRECTIVA[Tall/Rep],BOUJDUR,BDCORRECTIVA[Nº CAMIÓN],$C49,BDCORRECTIVA[[Fecha entrada]:[Fecha entrada]],"&gt;=" &amp;$M$2,BDCORRECTIVA[[Fecha Fin]:[Fecha Fin]],"&lt;="&amp;$M$3)=0,"",COUNTIFS(BDCORRECTIVA[Tall/Rep],BOUJDUR,BDCORRECTIVA[Nº CAMIÓN],$C49,BDCORRECTIVA[[Fecha entrada]:[Fecha entrada]],"&gt;=" &amp;$M$2,BDCORRECTIVA[[Fecha Fin]:[Fecha Fin]],"&lt;="&amp;$M$3)&amp;" "&amp;BOUJDUR&amp;", ")&amp;IF(COUNTIFS(BDCORRECTIVA[Tall/Rep],ATC,BDCORRECTIVA[Nº CAMIÓN],$C49,BDCORRECTIVA[[Fecha entrada]:[Fecha entrada]],"&gt;=" &amp;$M$2,BDCORRECTIVA[[Fecha Fin]:[Fecha Fin]],"&lt;="&amp;$M$3)=0,"",COUNTIFS(BDCORRECTIVA[Tall/Rep],ATC,BDCORRECTIVA[Nº CAMIÓN],$C49,BDCORRECTIVA[[Fecha entrada]:[Fecha entrada]],"&gt;=" &amp;$M$2,BDCORRECTIVA[[Fecha Fin]:[Fecha Fin]],"&lt;="&amp;$M$3)&amp;" "&amp;ATC&amp;", ")&amp;IF(COUNTIFS(BDCORRECTIVA[Tall/Rep],SMARA,BDCORRECTIVA[Nº CAMIÓN],$C49,BDCORRECTIVA[[Fecha entrada]:[Fecha entrada]],"&gt;=" &amp;$M$2,BDCORRECTIVA[[Fecha Fin]:[Fecha Fin]],"&lt;="&amp;$M$3)=0,"",COUNTIFS(BDCORRECTIVA[Tall/Rep],SMARA,BDCORRECTIVA[Nº CAMIÓN],$C49,BDCORRECTIVA[[Fecha entrada]:[Fecha entrada]],"&gt;=" &amp;$M$2,BDCORRECTIVA[[Fecha Fin]:[Fecha Fin]],"&lt;="&amp;$M$3)&amp;" "&amp;SMARA&amp;", ")&amp;IF(COUNTIFS(BDCORRECTIVA[Tall/Rep],DAJLA,BDCORRECTIVA[Nº CAMIÓN],$C49,BDCORRECTIVA[[Fecha entrada]:[Fecha entrada]],"&gt;=" &amp;$M$2,BDCORRECTIVA[[Fecha Fin]:[Fecha Fin]],"&lt;="&amp;$M$3)=0,"",COUNTIFS(BDCORRECTIVA[Tall/Rep],DAJLA,BDCORRECTIVA[Nº CAMIÓN],$C49,BDCORRECTIVA[[Fecha entrada]:[Fecha entrada]],"&gt;=" &amp;$M$2,BDCORRECTIVA[[Fecha Fin]:[Fecha Fin]],"&lt;="&amp;$M$3)&amp;" "&amp;DAJLA&amp;", ")&amp;IF(COUNTIFS(BDCORRECTIVA[Tall/Rep],TRANSPORT,BDCORRECTIVA[Nº CAMIÓN],$C49,BDCORRECTIVA[[Fecha entrada]:[Fecha entrada]],"&gt;=" &amp;$M$2,BDCORRECTIVA[[Fecha Fin]:[Fecha Fin]],"&lt;="&amp;$M$3)=0,"",COUNTIFS(BDCORRECTIVA[Tall/Rep],TRANSPORT,BDCORRECTIVA[Nº CAMIÓN],$C49,BDCORRECTIVA[[Fecha entrada]:[Fecha entrada]],"&gt;=" &amp;$M$2,BDCORRECTIVA[[Fecha Fin]:[Fecha Fin]],"&lt;="&amp;$M$3)&amp;" "&amp;TRANSPORT&amp;", ")</f>
        <v xml:space="preserve">1 TR DAJLA, </v>
      </c>
      <c r="L49" s="517" t="str">
        <f t="shared" si="0"/>
        <v xml:space="preserve">1 uds 2ª HOJAS T, </v>
      </c>
      <c r="M49" s="472" t="str">
        <f>+IF(SUMIFS(BDCORRECTIVAINF[Coste TOTAL],BDCORRECTIVAINF[[Nº CAMIÓN]:[Nº CAMIÓN]],$C49,BDCORRECTIVAINF[[Fecha entrada]:[Fecha entrada]],"&gt;=" &amp;$M$2,BDCORRECTIVAINF[[Fecha Fin]:[Fecha Fin]],"&lt;="&amp;$M$3)=0,"",SUMIFS(BDCORRECTIVAINF[Coste TOTAL],BDCORRECTIVAINF[[Nº CAMIÓN]:[Nº CAMIÓN]],$C49,BDCORRECTIVAINF[[Fecha entrada]:[Fecha entrada]],"&gt;=" &amp;$M$2,BDCORRECTIVAINF[[Fecha Fin]:[Fecha Fin]],"&lt;="&amp;$M$3))</f>
        <v/>
      </c>
      <c r="N49" s="292"/>
      <c r="P49" s="49"/>
      <c r="Q49" s="44"/>
      <c r="R49" s="44"/>
      <c r="S49" s="44"/>
      <c r="T49" s="44"/>
      <c r="U49" s="44"/>
      <c r="V49" s="44"/>
      <c r="W49" s="44"/>
      <c r="AF49" s="467" t="str">
        <f>+IF(SUMIFS(BDCORRECTIVAINF[Amortiguador],BDCORRECTIVAINF[[Nº CAMIÓN]:[Nº CAMIÓN]],$C49,BDCORRECTIVAINF[[Fecha entrada]:[Fecha entrada]],"&gt;=" &amp;$M$2,BDCORRECTIVAINF[[Fecha Fin]:[Fecha Fin]],"&lt;="&amp;$M$3)=0,"",SUMIFS(BDCORRECTIVAINF[Amortiguador],BDCORRECTIVAINF[[Nº CAMIÓN]:[Nº CAMIÓN]],$C49,BDCORRECTIVAINF[[Fecha entrada]:[Fecha entrada]],"&gt;=" &amp;$M$2,BDCORRECTIVAINF[[Fecha Fin]:[Fecha Fin]],"&lt;="&amp;$M$3)&amp;" uds "&amp;BDCORRECTIVAINF[[#Headers],[Amortiguador]]&amp;", ")</f>
        <v/>
      </c>
      <c r="AG49" s="467" t="str">
        <f>+IF(SUMIFS(BDCORRECTIVAINF[Cables palanca],BDCORRECTIVAINF[[Nº CAMIÓN]:[Nº CAMIÓN]],$C49,BDCORRECTIVAINF[[Fecha entrada]:[Fecha entrada]],"&gt;=" &amp;$M$2,BDCORRECTIVAINF[[Fecha Fin]:[Fecha Fin]],"&lt;="&amp;$M$3)=0,"",SUMIFS(BDCORRECTIVAINF[Cables palanca],BDCORRECTIVAINF[[Nº CAMIÓN]:[Nº CAMIÓN]],$C49,BDCORRECTIVAINF[[Fecha entrada]:[Fecha entrada]],"&gt;=" &amp;$M$2,BDCORRECTIVAINF[[Fecha Fin]:[Fecha Fin]],"&lt;="&amp;$M$3)&amp;" uds "&amp;BDCORRECTIVAINF[[#Headers],[Cables palanca]]&amp;", ")</f>
        <v/>
      </c>
      <c r="AH49" s="467" t="str">
        <f>+IF(SUMIFS(BDCORRECTIVAINF[Casquillos],BDCORRECTIVAINF[[Nº CAMIÓN]:[Nº CAMIÓN]],$C49,BDCORRECTIVAINF[[Fecha entrada]:[Fecha entrada]],"&gt;=" &amp;$M$2,BDCORRECTIVAINF[[Fecha Fin]:[Fecha Fin]],"&lt;="&amp;$M$3)=0,"",SUMIFS(BDCORRECTIVAINF[Casquillos],BDCORRECTIVAINF[[Nº CAMIÓN]:[Nº CAMIÓN]],$C49,BDCORRECTIVAINF[[Fecha entrada]:[Fecha entrada]],"&gt;=" &amp;$M$2,BDCORRECTIVAINF[[Fecha Fin]:[Fecha Fin]],"&lt;="&amp;$M$3)&amp;" uds "&amp;BDCORRECTIVAINF[[#Headers],[Casquillos]]&amp;", ")</f>
        <v/>
      </c>
      <c r="AI49" s="467" t="str">
        <f>+IF(SUMIFS(BDCORRECTIVAINF[Esparragos],BDCORRECTIVAINF[[Nº CAMIÓN]:[Nº CAMIÓN]],$C49,BDCORRECTIVAINF[[Fecha entrada]:[Fecha entrada]],"&gt;=" &amp;$M$2,BDCORRECTIVAINF[[Fecha Fin]:[Fecha Fin]],"&lt;="&amp;$M$3)=0,"",SUMIFS(BDCORRECTIVAINF[Esparragos],BDCORRECTIVAINF[[Nº CAMIÓN]:[Nº CAMIÓN]],$C49,BDCORRECTIVAINF[[Fecha entrada]:[Fecha entrada]],"&gt;=" &amp;$M$2,BDCORRECTIVAINF[[Fecha Fin]:[Fecha Fin]],"&lt;="&amp;$M$3)&amp;" uds "&amp;BDCORRECTIVAINF[[#Headers],[Esparragos]]&amp;", ")</f>
        <v/>
      </c>
      <c r="AJ49" s="467" t="str">
        <f>+IF(SUMIFS(BDCORRECTIVAINF[Neceser palanca],BDCORRECTIVAINF[[Nº CAMIÓN]:[Nº CAMIÓN]],$C49,BDCORRECTIVAINF[[Fecha entrada]:[Fecha entrada]],"&gt;=" &amp;$M$2,BDCORRECTIVAINF[[Fecha Fin]:[Fecha Fin]],"&lt;="&amp;$M$3)=0,"",SUMIFS(BDCORRECTIVAINF[Neceser palanca],BDCORRECTIVAINF[[Nº CAMIÓN]:[Nº CAMIÓN]],$C49,BDCORRECTIVAINF[[Fecha entrada]:[Fecha entrada]],"&gt;=" &amp;$M$2,BDCORRECTIVAINF[[Fecha Fin]:[Fecha Fin]],"&lt;="&amp;$M$3)&amp;" uds "&amp;BDCORRECTIVAINF[[#Headers],[Neceser palanca]]&amp;", ")</f>
        <v/>
      </c>
      <c r="AK49" s="467" t="str">
        <f>+IF(SUMIFS(BDCORRECTIVAINF[Palanca],BDCORRECTIVAINF[[Nº CAMIÓN]:[Nº CAMIÓN]],$C49,BDCORRECTIVAINF[[Fecha entrada]:[Fecha entrada]],"&gt;=" &amp;$M$2,BDCORRECTIVAINF[[Fecha Fin]:[Fecha Fin]],"&lt;="&amp;$M$3)=0,"",SUMIFS(BDCORRECTIVAINF[Palanca],BDCORRECTIVAINF[[Nº CAMIÓN]:[Nº CAMIÓN]],$C49,BDCORRECTIVAINF[[Fecha entrada]:[Fecha entrada]],"&gt;=" &amp;$M$2,BDCORRECTIVAINF[[Fecha Fin]:[Fecha Fin]],"&lt;="&amp;$M$3)&amp;" uds "&amp;BDCORRECTIVAINF[[#Headers],[Palanca]]&amp;", ")</f>
        <v/>
      </c>
      <c r="AL49" s="467" t="str">
        <f>+IF(SUMIFS(BDCORRECTIVAINF[Travesaño],BDCORRECTIVAINF[[Nº CAMIÓN]:[Nº CAMIÓN]],$C49,BDCORRECTIVAINF[[Fecha entrada]:[Fecha entrada]],"&gt;=" &amp;$M$2,BDCORRECTIVAINF[[Fecha Fin]:[Fecha Fin]],"&lt;="&amp;$M$3)=0,"",SUMIFS(BDCORRECTIVAINF[Travesaño],BDCORRECTIVAINF[[Nº CAMIÓN]:[Nº CAMIÓN]],$C49,BDCORRECTIVAINF[[Fecha entrada]:[Fecha entrada]],"&gt;=" &amp;$M$2,BDCORRECTIVAINF[[Fecha Fin]:[Fecha Fin]],"&lt;="&amp;$M$3)&amp;" uds "&amp;BDCORRECTIVAINF[[#Headers],[Travesaño]]&amp;", ")</f>
        <v/>
      </c>
      <c r="AM49" s="467" t="str">
        <f>+IF(SUMIFS(BDCORRECTIVAINF[BALLESTA ENTERA D],BDCORRECTIVAINF[[Nº CAMIÓN]:[Nº CAMIÓN]],$C49,BDCORRECTIVAINF[[Fecha entrada]:[Fecha entrada]],"&gt;=" &amp;$M$2,BDCORRECTIVAINF[[Fecha Fin]:[Fecha Fin]],"&lt;="&amp;$M$3)=0,"",SUMIFS(BDCORRECTIVAINF[BALLESTA ENTERA D],BDCORRECTIVAINF[[Nº CAMIÓN]:[Nº CAMIÓN]],$C49,BDCORRECTIVAINF[[Fecha entrada]:[Fecha entrada]],"&gt;=" &amp;$M$2,BDCORRECTIVAINF[[Fecha Fin]:[Fecha Fin]],"&lt;="&amp;$M$3)&amp;" uds "&amp;BDCORRECTIVAINF[[#Headers],[BALLESTA ENTERA D]]&amp;", ")</f>
        <v/>
      </c>
      <c r="AN49" s="467" t="str">
        <f>+IF(SUMIFS(BDCORRECTIVAINF[HOJA MAESTRA D],BDCORRECTIVAINF[[Nº CAMIÓN]:[Nº CAMIÓN]],$C49,BDCORRECTIVAINF[[Fecha entrada]:[Fecha entrada]],"&gt;=" &amp;$M$2,BDCORRECTIVAINF[[Fecha Fin]:[Fecha Fin]],"&lt;="&amp;$M$3)=0,"",SUMIFS(BDCORRECTIVAINF[HOJA MAESTRA D],BDCORRECTIVAINF[[Nº CAMIÓN]:[Nº CAMIÓN]],$C49,BDCORRECTIVAINF[[Fecha entrada]:[Fecha entrada]],"&gt;=" &amp;$M$2,BDCORRECTIVAINF[[Fecha Fin]:[Fecha Fin]],"&lt;="&amp;$M$3)&amp;" uds "&amp;BDCORRECTIVAINF[[#Headers],[HOJA MAESTRA D]]&amp;", ")</f>
        <v/>
      </c>
      <c r="AO49" s="467" t="str">
        <f>+IF(SUMIFS(BDCORRECTIVAINF[1ª HOJA D],BDCORRECTIVAINF[[Nº CAMIÓN]:[Nº CAMIÓN]],$C49,BDCORRECTIVAINF[[Fecha entrada]:[Fecha entrada]],"&gt;=" &amp;$M$2,BDCORRECTIVAINF[[Fecha Fin]:[Fecha Fin]],"&lt;="&amp;$M$3)=0,"",SUMIFS(BDCORRECTIVAINF[1ª HOJA D],BDCORRECTIVAINF[[Nº CAMIÓN]:[Nº CAMIÓN]],$C49,BDCORRECTIVAINF[[Fecha entrada]:[Fecha entrada]],"&gt;=" &amp;$M$2,BDCORRECTIVAINF[[Fecha Fin]:[Fecha Fin]],"&lt;="&amp;$M$3)&amp;" uds "&amp;BDCORRECTIVAINF[[#Headers],[1ª HOJA D]]&amp;", ")</f>
        <v/>
      </c>
      <c r="AP49" s="467" t="str">
        <f>+IF(SUMIFS(BDCORRECTIVAINF[2ª HOJAS D],BDCORRECTIVAINF[[Nº CAMIÓN]:[Nº CAMIÓN]],$C49,BDCORRECTIVAINF[[Fecha entrada]:[Fecha entrada]],"&gt;=" &amp;$M$2,BDCORRECTIVAINF[[Fecha Fin]:[Fecha Fin]],"&lt;="&amp;$M$3)=0,"",SUMIFS(BDCORRECTIVAINF[2ª HOJAS D],BDCORRECTIVAINF[[Nº CAMIÓN]:[Nº CAMIÓN]],$C49,BDCORRECTIVAINF[[Fecha entrada]:[Fecha entrada]],"&gt;=" &amp;$M$2,BDCORRECTIVAINF[[Fecha Fin]:[Fecha Fin]],"&lt;="&amp;$M$3)&amp;" uds "&amp;BDCORRECTIVAINF[[#Headers],[2ª HOJAS D]]&amp;", ")</f>
        <v/>
      </c>
      <c r="AQ49" s="467" t="str">
        <f>+IF(SUMIFS(BDCORRECTIVAINF[3ª HOJAS D],BDCORRECTIVAINF[[Nº CAMIÓN]:[Nº CAMIÓN]],$C49,BDCORRECTIVAINF[[Fecha entrada]:[Fecha entrada]],"&gt;=" &amp;$M$2,BDCORRECTIVAINF[[Fecha Fin]:[Fecha Fin]],"&lt;="&amp;$M$3)=0,"",SUMIFS(BDCORRECTIVAINF[3ª HOJAS D],BDCORRECTIVAINF[[Nº CAMIÓN]:[Nº CAMIÓN]],$C49,BDCORRECTIVAINF[[Fecha entrada]:[Fecha entrada]],"&gt;=" &amp;$M$2,BDCORRECTIVAINF[[Fecha Fin]:[Fecha Fin]],"&lt;="&amp;$M$3)&amp;" uds "&amp;BDCORRECTIVAINF[[#Headers],[3ª HOJAS D]]&amp;", ")</f>
        <v/>
      </c>
      <c r="AR49" s="467" t="str">
        <f>+IF(SUMIFS(BDCORRECTIVAINF[4ª HOJAS D],BDCORRECTIVAINF[[Nº CAMIÓN]:[Nº CAMIÓN]],$C49,BDCORRECTIVAINF[[Fecha entrada]:[Fecha entrada]],"&gt;=" &amp;$M$2,BDCORRECTIVAINF[[Fecha Fin]:[Fecha Fin]],"&lt;="&amp;$M$3)=0,"",SUMIFS(BDCORRECTIVAINF[4ª HOJAS D],BDCORRECTIVAINF[[Nº CAMIÓN]:[Nº CAMIÓN]],$C49,BDCORRECTIVAINF[[Fecha entrada]:[Fecha entrada]],"&gt;=" &amp;$M$2,BDCORRECTIVAINF[[Fecha Fin]:[Fecha Fin]],"&lt;="&amp;$M$3)&amp;" uds "&amp;BDCORRECTIVAINF[[#Headers],[4ª HOJAS D]]&amp;", ")</f>
        <v/>
      </c>
      <c r="AS49" s="467" t="str">
        <f>+IF(SUMIFS(BDCORRECTIVAINF[5ª HOJAS D],BDCORRECTIVAINF[[Nº CAMIÓN]:[Nº CAMIÓN]],$C49,BDCORRECTIVAINF[[Fecha entrada]:[Fecha entrada]],"&gt;=" &amp;$M$2,BDCORRECTIVAINF[[Fecha Fin]:[Fecha Fin]],"&lt;="&amp;$M$3)=0,"",SUMIFS(BDCORRECTIVAINF[5ª HOJAS D],BDCORRECTIVAINF[[Nº CAMIÓN]:[Nº CAMIÓN]],$C49,BDCORRECTIVAINF[[Fecha entrada]:[Fecha entrada]],"&gt;=" &amp;$M$2,BDCORRECTIVAINF[[Fecha Fin]:[Fecha Fin]],"&lt;="&amp;$M$3)&amp;" uds "&amp;BDCORRECTIVAINF[[#Headers],[5ª HOJAS D]]&amp;", ")</f>
        <v/>
      </c>
      <c r="AT49" s="467" t="str">
        <f>+IF(SUMIFS(BDCORRECTIVAINF[BRIDA D],BDCORRECTIVAINF[[Nº CAMIÓN]:[Nº CAMIÓN]],$C49,BDCORRECTIVAINF[[Fecha entrada]:[Fecha entrada]],"&gt;=" &amp;$M$2,BDCORRECTIVAINF[[Fecha Fin]:[Fecha Fin]],"&lt;="&amp;$M$3)=0,"",SUMIFS(BDCORRECTIVAINF[BRIDA D],BDCORRECTIVAINF[[Nº CAMIÓN]:[Nº CAMIÓN]],$C49,BDCORRECTIVAINF[[Fecha entrada]:[Fecha entrada]],"&gt;=" &amp;$M$2,BDCORRECTIVAINF[[Fecha Fin]:[Fecha Fin]],"&lt;="&amp;$M$3)&amp;" uds "&amp;BDCORRECTIVAINF[[#Headers],[BRIDA D]]&amp;", ")</f>
        <v/>
      </c>
      <c r="AU49" s="467" t="str">
        <f>+IF(SUMIFS(BDCORRECTIVAINF[BULÓN D],BDCORRECTIVAINF[[Nº CAMIÓN]:[Nº CAMIÓN]],$C49,BDCORRECTIVAINF[[Fecha entrada]:[Fecha entrada]],"&gt;=" &amp;$M$2,BDCORRECTIVAINF[[Fecha Fin]:[Fecha Fin]],"&lt;="&amp;$M$3)=0,"",SUMIFS(BDCORRECTIVAINF[BULÓN D],BDCORRECTIVAINF[[Nº CAMIÓN]:[Nº CAMIÓN]],$C49,BDCORRECTIVAINF[[Fecha entrada]:[Fecha entrada]],"&gt;=" &amp;$M$2,BDCORRECTIVAINF[[Fecha Fin]:[Fecha Fin]],"&lt;="&amp;$M$3)&amp;" uds "&amp;BDCORRECTIVAINF[[#Headers],[BULÓN D]]&amp;", ")</f>
        <v/>
      </c>
      <c r="AV49" s="467" t="str">
        <f>+IF(SUMIFS(BDCORRECTIVAINF[GEMELA D],BDCORRECTIVAINF[[Nº CAMIÓN]:[Nº CAMIÓN]],$C49,BDCORRECTIVAINF[[Fecha entrada]:[Fecha entrada]],"&gt;=" &amp;$M$2,BDCORRECTIVAINF[[Fecha Fin]:[Fecha Fin]],"&lt;="&amp;$M$3)=0,"",SUMIFS(BDCORRECTIVAINF[GEMELA D],BDCORRECTIVAINF[[Nº CAMIÓN]:[Nº CAMIÓN]],$C49,BDCORRECTIVAINF[[Fecha entrada]:[Fecha entrada]],"&gt;=" &amp;$M$2,BDCORRECTIVAINF[[Fecha Fin]:[Fecha Fin]],"&lt;="&amp;$M$3)&amp;" uds "&amp;BDCORRECTIVAINF[[#Headers],[GEMELA D]]&amp;", ")</f>
        <v/>
      </c>
      <c r="AW49" s="467" t="str">
        <f>+IF(SUMIFS(BDCORRECTIVAINF[BALLESTA ENTERA T],BDCORRECTIVAINF[[Nº CAMIÓN]:[Nº CAMIÓN]],$C49,BDCORRECTIVAINF[[Fecha entrada]:[Fecha entrada]],"&gt;=" &amp;$M$2,BDCORRECTIVAINF[[Fecha Fin]:[Fecha Fin]],"&lt;="&amp;$M$3)=0,"",SUMIFS(BDCORRECTIVAINF[BALLESTA ENTERA T],BDCORRECTIVAINF[[Nº CAMIÓN]:[Nº CAMIÓN]],$C49,BDCORRECTIVAINF[[Fecha entrada]:[Fecha entrada]],"&gt;=" &amp;$M$2,BDCORRECTIVAINF[[Fecha Fin]:[Fecha Fin]],"&lt;="&amp;$M$3)&amp;" uds "&amp;BDCORRECTIVAINF[[#Headers],[BALLESTA ENTERA T]]&amp;", ")</f>
        <v/>
      </c>
      <c r="AX49" s="467" t="str">
        <f>+IF(SUMIFS(BDCORRECTIVAINF[HOJA MAESTRA T],BDCORRECTIVAINF[[Nº CAMIÓN]:[Nº CAMIÓN]],$C49,BDCORRECTIVAINF[[Fecha entrada]:[Fecha entrada]],"&gt;=" &amp;$M$2,BDCORRECTIVAINF[[Fecha Fin]:[Fecha Fin]],"&lt;="&amp;$M$3)=0,"",SUMIFS(BDCORRECTIVAINF[HOJA MAESTRA T],BDCORRECTIVAINF[[Nº CAMIÓN]:[Nº CAMIÓN]],$C49,BDCORRECTIVAINF[[Fecha entrada]:[Fecha entrada]],"&gt;=" &amp;$M$2,BDCORRECTIVAINF[[Fecha Fin]:[Fecha Fin]],"&lt;="&amp;$M$3)&amp;" uds "&amp;BDCORRECTIVAINF[[#Headers],[HOJA MAESTRA T]]&amp;", ")</f>
        <v/>
      </c>
      <c r="AY49" s="467" t="str">
        <f>+IF(SUMIFS(BDCORRECTIVAINF[1ª HOJA T],BDCORRECTIVAINF[[Nº CAMIÓN]:[Nº CAMIÓN]],$C49,BDCORRECTIVAINF[[Fecha entrada]:[Fecha entrada]],"&gt;=" &amp;$M$2,BDCORRECTIVAINF[[Fecha Fin]:[Fecha Fin]],"&lt;="&amp;$M$3)=0,"",SUMIFS(BDCORRECTIVAINF[1ª HOJA T],BDCORRECTIVAINF[[Nº CAMIÓN]:[Nº CAMIÓN]],$C49,BDCORRECTIVAINF[[Fecha entrada]:[Fecha entrada]],"&gt;=" &amp;$M$2,BDCORRECTIVAINF[[Fecha Fin]:[Fecha Fin]],"&lt;="&amp;$M$3)&amp;" uds "&amp;BDCORRECTIVAINF[[#Headers],[1ª HOJA T]]&amp;", ")</f>
        <v/>
      </c>
      <c r="AZ49" s="467" t="str">
        <f>+IF(SUMIFS(BDCORRECTIVAINF[2ª HOJAS T],BDCORRECTIVAINF[[Nº CAMIÓN]:[Nº CAMIÓN]],$C49,BDCORRECTIVAINF[[Fecha entrada]:[Fecha entrada]],"&gt;=" &amp;$M$2,BDCORRECTIVAINF[[Fecha Fin]:[Fecha Fin]],"&lt;="&amp;$M$3)=0,"",SUMIFS(BDCORRECTIVAINF[2ª HOJAS T],BDCORRECTIVAINF[[Nº CAMIÓN]:[Nº CAMIÓN]],$C49,BDCORRECTIVAINF[[Fecha entrada]:[Fecha entrada]],"&gt;=" &amp;$M$2,BDCORRECTIVAINF[[Fecha Fin]:[Fecha Fin]],"&lt;="&amp;$M$3)&amp;" uds "&amp;BDCORRECTIVAINF[[#Headers],[2ª HOJAS T]]&amp;", ")</f>
        <v xml:space="preserve">1 uds 2ª HOJAS T, </v>
      </c>
      <c r="BA49" s="467" t="str">
        <f>+IF(SUMIFS(BDCORRECTIVAINF[3ª HOJAS T],BDCORRECTIVAINF[[Nº CAMIÓN]:[Nº CAMIÓN]],$C49,BDCORRECTIVAINF[[Fecha entrada]:[Fecha entrada]],"&gt;=" &amp;$M$2,BDCORRECTIVAINF[[Fecha Fin]:[Fecha Fin]],"&lt;="&amp;$M$3)=0,"",SUMIFS(BDCORRECTIVAINF[3ª HOJAS T],BDCORRECTIVAINF[[Nº CAMIÓN]:[Nº CAMIÓN]],$C49,BDCORRECTIVAINF[[Fecha entrada]:[Fecha entrada]],"&gt;=" &amp;$M$2,BDCORRECTIVAINF[[Fecha Fin]:[Fecha Fin]],"&lt;="&amp;$M$3)&amp;" uds "&amp;BDCORRECTIVAINF[[#Headers],[3ª HOJAS T]]&amp;", ")</f>
        <v/>
      </c>
      <c r="BB49" s="467" t="str">
        <f>+IF(SUMIFS(BDCORRECTIVAINF[4ª HOJAS T],BDCORRECTIVAINF[[Nº CAMIÓN]:[Nº CAMIÓN]],$C49,BDCORRECTIVAINF[[Fecha entrada]:[Fecha entrada]],"&gt;=" &amp;$M$2,BDCORRECTIVAINF[[Fecha Fin]:[Fecha Fin]],"&lt;="&amp;$M$3)=0,"",SUMIFS(BDCORRECTIVAINF[4ª HOJAS T],BDCORRECTIVAINF[[Nº CAMIÓN]:[Nº CAMIÓN]],$C49,BDCORRECTIVAINF[[Fecha entrada]:[Fecha entrada]],"&gt;=" &amp;$M$2,BDCORRECTIVAINF[[Fecha Fin]:[Fecha Fin]],"&lt;="&amp;$M$3)&amp;" uds "&amp;BDCORRECTIVAINF[[#Headers],[4ª HOJAS T]]&amp;", ")</f>
        <v/>
      </c>
      <c r="BC49" s="467" t="str">
        <f>+IF(SUMIFS(BDCORRECTIVAINF[5ª HOJAS T],BDCORRECTIVAINF[[Nº CAMIÓN]:[Nº CAMIÓN]],$C49,BDCORRECTIVAINF[[Fecha entrada]:[Fecha entrada]],"&gt;=" &amp;$M$2,BDCORRECTIVAINF[[Fecha Fin]:[Fecha Fin]],"&lt;="&amp;$M$3)=0,"",SUMIFS(BDCORRECTIVAINF[5ª HOJAS T],BDCORRECTIVAINF[[Nº CAMIÓN]:[Nº CAMIÓN]],$C49,BDCORRECTIVAINF[[Fecha entrada]:[Fecha entrada]],"&gt;=" &amp;$M$2,BDCORRECTIVAINF[[Fecha Fin]:[Fecha Fin]],"&lt;="&amp;$M$3)&amp;" uds "&amp;BDCORRECTIVAINF[[#Headers],[5ª HOJAS T]]&amp;", ")</f>
        <v/>
      </c>
      <c r="BD49" s="467" t="str">
        <f>+IF(SUMIFS(BDCORRECTIVAINF[BRIDA T],BDCORRECTIVAINF[[Nº CAMIÓN]:[Nº CAMIÓN]],$C49,BDCORRECTIVAINF[[Fecha entrada]:[Fecha entrada]],"&gt;=" &amp;$M$2,BDCORRECTIVAINF[[Fecha Fin]:[Fecha Fin]],"&lt;="&amp;$M$3)=0,"",SUMIFS(BDCORRECTIVAINF[BRIDA T],BDCORRECTIVAINF[[Nº CAMIÓN]:[Nº CAMIÓN]],$C49,BDCORRECTIVAINF[[Fecha entrada]:[Fecha entrada]],"&gt;=" &amp;$M$2,BDCORRECTIVAINF[[Fecha Fin]:[Fecha Fin]],"&lt;="&amp;$M$3)&amp;" uds "&amp;BDCORRECTIVAINF[[#Headers],[BRIDA T]]&amp;", ")</f>
        <v/>
      </c>
      <c r="BE49" s="467" t="str">
        <f>+IF(SUMIFS(BDCORRECTIVAINF[BULÓN T],BDCORRECTIVAINF[[Nº CAMIÓN]:[Nº CAMIÓN]],$C49,BDCORRECTIVAINF[[Fecha entrada]:[Fecha entrada]],"&gt;=" &amp;$M$2,BDCORRECTIVAINF[[Fecha Fin]:[Fecha Fin]],"&lt;="&amp;$M$3)=0,"",SUMIFS(BDCORRECTIVAINF[BULÓN T],BDCORRECTIVAINF[[Nº CAMIÓN]:[Nº CAMIÓN]],$C49,BDCORRECTIVAINF[[Fecha entrada]:[Fecha entrada]],"&gt;=" &amp;$M$2,BDCORRECTIVAINF[[Fecha Fin]:[Fecha Fin]],"&lt;="&amp;$M$3)&amp;" uds "&amp;BDCORRECTIVAINF[[#Headers],[BULÓN T]]&amp;", ")</f>
        <v/>
      </c>
      <c r="BF49" s="467" t="str">
        <f>+IF(SUMIFS(BDCORRECTIVAINF[GEMELA T],BDCORRECTIVAINF[[Nº CAMIÓN]:[Nº CAMIÓN]],$C49,BDCORRECTIVAINF[[Fecha entrada]:[Fecha entrada]],"&gt;=" &amp;$M$2,BDCORRECTIVAINF[[Fecha Fin]:[Fecha Fin]],"&lt;="&amp;$M$3)=0,"",SUMIFS(BDCORRECTIVAINF[GEMELA T],BDCORRECTIVAINF[[Nº CAMIÓN]:[Nº CAMIÓN]],$C49,BDCORRECTIVAINF[[Fecha entrada]:[Fecha entrada]],"&gt;=" &amp;$M$2,BDCORRECTIVAINF[[Fecha Fin]:[Fecha Fin]],"&lt;="&amp;$M$3)&amp;" uds "&amp;BDCORRECTIVAINF[[#Headers],[GEMELA T]]&amp;", ")</f>
        <v/>
      </c>
      <c r="BG49" s="467" t="str">
        <f>+IF(SUMIFS(BDCORRECTIVAINF[CÁMARA 12R20],BDCORRECTIVAINF[[Nº CAMIÓN]:[Nº CAMIÓN]],$C49,BDCORRECTIVAINF[[Fecha entrada]:[Fecha entrada]],"&gt;=" &amp;$M$2,BDCORRECTIVAINF[[Fecha Fin]:[Fecha Fin]],"&lt;="&amp;$M$3)=0,"",SUMIFS(BDCORRECTIVAINF[CÁMARA 12R20],BDCORRECTIVAINF[[Nº CAMIÓN]:[Nº CAMIÓN]],$C49,BDCORRECTIVAINF[[Fecha entrada]:[Fecha entrada]],"&gt;=" &amp;$M$2,BDCORRECTIVAINF[[Fecha Fin]:[Fecha Fin]],"&lt;="&amp;$M$3)&amp;" uds "&amp;BDCORRECTIVAINF[[#Headers],[CÁMARA 12R20]]&amp;", ")</f>
        <v/>
      </c>
      <c r="BH49" s="467" t="str">
        <f>+IF(SUMIFS(BDCORRECTIVAINF[CÁMARA 12R24],BDCORRECTIVAINF[[Nº CAMIÓN]:[Nº CAMIÓN]],$C49,BDCORRECTIVAINF[[Fecha entrada]:[Fecha entrada]],"&gt;=" &amp;$M$2,BDCORRECTIVAINF[[Fecha Fin]:[Fecha Fin]],"&lt;="&amp;$M$3)=0,"",SUMIFS(BDCORRECTIVAINF[CÁMARA 12R24],BDCORRECTIVAINF[[Nº CAMIÓN]:[Nº CAMIÓN]],$C49,BDCORRECTIVAINF[[Fecha entrada]:[Fecha entrada]],"&gt;=" &amp;$M$2,BDCORRECTIVAINF[[Fecha Fin]:[Fecha Fin]],"&lt;="&amp;$M$3)&amp;" uds "&amp;BDCORRECTIVAINF[[#Headers],[CÁMARA 12R24]]&amp;", ")</f>
        <v/>
      </c>
      <c r="BI49" s="467" t="str">
        <f>+IF(SUMIFS(BDCORRECTIVAINF[NEUMÁTICO 12R20],BDCORRECTIVAINF[[Nº CAMIÓN]:[Nº CAMIÓN]],$C49,BDCORRECTIVAINF[[Fecha entrada]:[Fecha entrada]],"&gt;=" &amp;$M$2,BDCORRECTIVAINF[[Fecha Fin]:[Fecha Fin]],"&lt;="&amp;$M$3)=0,"",SUMIFS(BDCORRECTIVAINF[NEUMÁTICO 12R20],BDCORRECTIVAINF[[Nº CAMIÓN]:[Nº CAMIÓN]],$C49,BDCORRECTIVAINF[[Fecha entrada]:[Fecha entrada]],"&gt;=" &amp;$M$2,BDCORRECTIVAINF[[Fecha Fin]:[Fecha Fin]],"&lt;="&amp;$M$3)&amp;" uds "&amp;BDCORRECTIVAINF[[#Headers],[NEUMÁTICO 12R20]]&amp;", ")</f>
        <v/>
      </c>
      <c r="BJ49" s="467" t="str">
        <f>+IF(SUMIFS(BDCORRECTIVAINF[NEUMÁTICO 13/80 R22,5],BDCORRECTIVAINF[[Nº CAMIÓN]:[Nº CAMIÓN]],$C49,BDCORRECTIVAINF[[Fecha entrada]:[Fecha entrada]],"&gt;=" &amp;$M$2,BDCORRECTIVAINF[[Fecha Fin]:[Fecha Fin]],"&lt;="&amp;$M$3)=0,"",SUMIFS(BDCORRECTIVAINF[NEUMÁTICO 13/80 R22,5],BDCORRECTIVAINF[[Nº CAMIÓN]:[Nº CAMIÓN]],$C49,BDCORRECTIVAINF[[Fecha entrada]:[Fecha entrada]],"&gt;=" &amp;$M$2,BDCORRECTIVAINF[[Fecha Fin]:[Fecha Fin]],"&lt;="&amp;$M$3)&amp;" uds "&amp;BDCORRECTIVAINF[[#Headers],[NEUMÁTICO 13/80 R22,5]]&amp;", ")</f>
        <v/>
      </c>
      <c r="BK49" s="467" t="str">
        <f>+IF(SUMIFS(BDCORRECTIVAINF[[NEUMÁTICO 12R24 ]],BDCORRECTIVAINF[[Nº CAMIÓN]:[Nº CAMIÓN]],$C49,BDCORRECTIVAINF[[Fecha entrada]:[Fecha entrada]],"&gt;=" &amp;$M$2,BDCORRECTIVAINF[[Fecha Fin]:[Fecha Fin]],"&lt;="&amp;$M$3)=0,"",SUMIFS(BDCORRECTIVAINF[[NEUMÁTICO 12R24 ]],BDCORRECTIVAINF[[Nº CAMIÓN]:[Nº CAMIÓN]],$C49,BDCORRECTIVAINF[[Fecha entrada]:[Fecha entrada]],"&gt;=" &amp;$M$2,BDCORRECTIVAINF[[Fecha Fin]:[Fecha Fin]],"&lt;="&amp;$M$3)&amp;" uds "&amp;BDCORRECTIVAINF[[#Headers],[NEUMÁTICO 12R24 ]]&amp;", ")</f>
        <v/>
      </c>
      <c r="BL49" s="467" t="str">
        <f>+IF(SUMIFS(BDCORRECTIVAINF[NEUMÁTICO 295/80 R22,5],BDCORRECTIVAINF[[Nº CAMIÓN]:[Nº CAMIÓN]],$C49,BDCORRECTIVAINF[[Fecha entrada]:[Fecha entrada]],"&gt;=" &amp;$M$2,BDCORRECTIVAINF[[Fecha Fin]:[Fecha Fin]],"&lt;="&amp;$M$3)=0,"",SUMIFS(BDCORRECTIVAINF[NEUMÁTICO 295/80 R22,5],BDCORRECTIVAINF[[Nº CAMIÓN]:[Nº CAMIÓN]],$C49,BDCORRECTIVAINF[[Fecha entrada]:[Fecha entrada]],"&gt;=" &amp;$M$2,BDCORRECTIVAINF[[Fecha Fin]:[Fecha Fin]],"&lt;="&amp;$M$3)&amp;" uds "&amp;BDCORRECTIVAINF[[#Headers],[NEUMÁTICO 295/80 R22,5]]&amp;", ")</f>
        <v/>
      </c>
      <c r="BM49" s="467" t="str">
        <f>+IF(SUMIFS(BDCORRECTIVAINF[NEUMÁTICO 315/80R22.5],BDCORRECTIVAINF[[Nº CAMIÓN]:[Nº CAMIÓN]],$C49,BDCORRECTIVAINF[[Fecha entrada]:[Fecha entrada]],"&gt;=" &amp;$M$2,BDCORRECTIVAINF[[Fecha Fin]:[Fecha Fin]],"&lt;="&amp;$M$3)=0,"",SUMIFS(BDCORRECTIVAINF[NEUMÁTICO 315/80R22.5],BDCORRECTIVAINF[[Nº CAMIÓN]:[Nº CAMIÓN]],$C49,BDCORRECTIVAINF[[Fecha entrada]:[Fecha entrada]],"&gt;=" &amp;$M$2,BDCORRECTIVAINF[[Fecha Fin]:[Fecha Fin]],"&lt;="&amp;$M$3)&amp;" uds "&amp;BDCORRECTIVAINF[[#Headers],[NEUMÁTICO 315/80R22.5]]&amp;", ")</f>
        <v/>
      </c>
      <c r="BN49" s="467" t="str">
        <f>+IF(SUMIFS(BDCORRECTIVAINF[NEUMÁTICO 7.5R16 CON CAMARA  ],BDCORRECTIVAINF[[Nº CAMIÓN]:[Nº CAMIÓN]],$C49,BDCORRECTIVAINF[[Fecha entrada]:[Fecha entrada]],"&gt;=" &amp;$M$2,BDCORRECTIVAINF[[Fecha Fin]:[Fecha Fin]],"&lt;="&amp;$M$3)=0,"",SUMIFS(BDCORRECTIVAINF[NEUMÁTICO 7.5R16 CON CAMARA  ],BDCORRECTIVAINF[[Nº CAMIÓN]:[Nº CAMIÓN]],$C49,BDCORRECTIVAINF[[Fecha entrada]:[Fecha entrada]],"&gt;=" &amp;$M$2,BDCORRECTIVAINF[[Fecha Fin]:[Fecha Fin]],"&lt;="&amp;$M$3)&amp;" uds "&amp;BDCORRECTIVAINF[[#Headers],[NEUMÁTICO 7.5R16 CON CAMARA  ]]&amp;", ")</f>
        <v/>
      </c>
      <c r="BO49" s="467" t="str">
        <f>+IF(SUMIFS(BDCORRECTIVAINF[Parche],BDCORRECTIVAINF[[Nº CAMIÓN]:[Nº CAMIÓN]],$C49,BDCORRECTIVAINF[[Fecha entrada]:[Fecha entrada]],"&gt;=" &amp;$M$2,BDCORRECTIVAINF[[Fecha Fin]:[Fecha Fin]],"&lt;="&amp;$M$3)=0,"",SUMIFS(BDCORRECTIVAINF[Parche],BDCORRECTIVAINF[[Nº CAMIÓN]:[Nº CAMIÓN]],$C49,BDCORRECTIVAINF[[Fecha entrada]:[Fecha entrada]],"&gt;=" &amp;$M$2,BDCORRECTIVAINF[[Fecha Fin]:[Fecha Fin]],"&lt;="&amp;$M$3)&amp;" uds "&amp;BDCORRECTIVAINF[[#Headers],[Parche]]&amp;", ")</f>
        <v/>
      </c>
      <c r="BP49" s="467" t="str">
        <f>+IF(SUMIFS(BDCORRECTIVAINF[Pasta],BDCORRECTIVAINF[[Nº CAMIÓN]:[Nº CAMIÓN]],$C49,BDCORRECTIVAINF[[Fecha entrada]:[Fecha entrada]],"&gt;=" &amp;$M$2,BDCORRECTIVAINF[[Fecha Fin]:[Fecha Fin]],"&lt;="&amp;$M$3)=0,"",SUMIFS(BDCORRECTIVAINF[Pasta],BDCORRECTIVAINF[[Nº CAMIÓN]:[Nº CAMIÓN]],$C49,BDCORRECTIVAINF[[Fecha entrada]:[Fecha entrada]],"&gt;=" &amp;$M$2,BDCORRECTIVAINF[[Fecha Fin]:[Fecha Fin]],"&lt;="&amp;$M$3)&amp;" uds "&amp;BDCORRECTIVAINF[[#Headers],[Pasta]]&amp;", ")</f>
        <v/>
      </c>
      <c r="BQ49" s="467" t="str">
        <f>+IF(SUMIFS(BDCORRECTIVAINF[BATERIA 12V 100AH],BDCORRECTIVAINF[[Nº CAMIÓN]:[Nº CAMIÓN]],$C49,BDCORRECTIVAINF[[Fecha entrada]:[Fecha entrada]],"&gt;=" &amp;$M$2,BDCORRECTIVAINF[[Fecha Fin]:[Fecha Fin]],"&lt;="&amp;$M$3)=0,"",SUMIFS(BDCORRECTIVAINF[BATERIA 12V 100AH],BDCORRECTIVAINF[[Nº CAMIÓN]:[Nº CAMIÓN]],$C49,BDCORRECTIVAINF[[Fecha entrada]:[Fecha entrada]],"&gt;=" &amp;$M$2,BDCORRECTIVAINF[[Fecha Fin]:[Fecha Fin]],"&lt;="&amp;$M$3)&amp;" uds "&amp;BDCORRECTIVAINF[[#Headers],[BATERIA 12V 100AH]]&amp;", ")</f>
        <v/>
      </c>
      <c r="BR49" s="467" t="str">
        <f>+IF(SUMIFS(BDCORRECTIVAINF[BATERIA 12V 120AH],BDCORRECTIVAINF[[Nº CAMIÓN]:[Nº CAMIÓN]],$C49,BDCORRECTIVAINF[[Fecha entrada]:[Fecha entrada]],"&gt;=" &amp;$M$2,BDCORRECTIVAINF[[Fecha Fin]:[Fecha Fin]],"&lt;="&amp;$M$3)=0,"",SUMIFS(BDCORRECTIVAINF[BATERIA 12V 120AH],BDCORRECTIVAINF[[Nº CAMIÓN]:[Nº CAMIÓN]],$C49,BDCORRECTIVAINF[[Fecha entrada]:[Fecha entrada]],"&gt;=" &amp;$M$2,BDCORRECTIVAINF[[Fecha Fin]:[Fecha Fin]],"&lt;="&amp;$M$3)&amp;" uds "&amp;BDCORRECTIVAINF[[#Headers],[BATERIA 12V 120AH]]&amp;", ")</f>
        <v/>
      </c>
      <c r="BS49" s="467" t="str">
        <f>+IF(SUMIFS(BDCORRECTIVAINF[[BATERIA 12V 70AH ]],BDCORRECTIVAINF[[Nº CAMIÓN]:[Nº CAMIÓN]],$C49,BDCORRECTIVAINF[[Fecha entrada]:[Fecha entrada]],"&gt;=" &amp;$M$2,BDCORRECTIVAINF[[Fecha Fin]:[Fecha Fin]],"&lt;="&amp;$M$3)=0,"",SUMIFS(BDCORRECTIVAINF[[BATERIA 12V 70AH ]],BDCORRECTIVAINF[[Nº CAMIÓN]:[Nº CAMIÓN]],$C49,BDCORRECTIVAINF[[Fecha entrada]:[Fecha entrada]],"&gt;=" &amp;$M$2,BDCORRECTIVAINF[[Fecha Fin]:[Fecha Fin]],"&lt;="&amp;$M$3)&amp;" uds "&amp;BDCORRECTIVAINF[[#Headers],[BATERIA 12V 70AH ]]&amp;", ")</f>
        <v/>
      </c>
      <c r="BT49" s="467" t="str">
        <f>+IF(SUMIFS(BDCORRECTIVAINF[[BATERIA 12V 77AH ]],BDCORRECTIVAINF[[Nº CAMIÓN]:[Nº CAMIÓN]],$C49,BDCORRECTIVAINF[[Fecha entrada]:[Fecha entrada]],"&gt;=" &amp;$M$2,BDCORRECTIVAINF[[Fecha Fin]:[Fecha Fin]],"&lt;="&amp;$M$3)=0,"",SUMIFS(BDCORRECTIVAINF[[BATERIA 12V 77AH ]],BDCORRECTIVAINF[[Nº CAMIÓN]:[Nº CAMIÓN]],$C49,BDCORRECTIVAINF[[Fecha entrada]:[Fecha entrada]],"&gt;=" &amp;$M$2,BDCORRECTIVAINF[[Fecha Fin]:[Fecha Fin]],"&lt;="&amp;$M$3)&amp;" uds "&amp;BDCORRECTIVAINF[[#Headers],[BATERIA 12V 77AH ]]&amp;", ")</f>
        <v/>
      </c>
      <c r="BU49" s="467" t="str">
        <f>+IF(SUMIFS(BDCORRECTIVAINF[Manguera amarilla 60D],BDCORRECTIVAINF[[Nº CAMIÓN]:[Nº CAMIÓN]],$C49,BDCORRECTIVAINF[[Fecha entrada]:[Fecha entrada]],"&gt;=" &amp;$M$2,BDCORRECTIVAINF[[Fecha Fin]:[Fecha Fin]],"&lt;="&amp;$M$3)=0,"",SUMIFS(BDCORRECTIVAINF[Manguera amarilla 60D],BDCORRECTIVAINF[[Nº CAMIÓN]:[Nº CAMIÓN]],$C49,BDCORRECTIVAINF[[Fecha entrada]:[Fecha entrada]],"&gt;=" &amp;$M$2,BDCORRECTIVAINF[[Fecha Fin]:[Fecha Fin]],"&lt;="&amp;$M$3)&amp;" m "&amp;BDCORRECTIVAINF[[#Headers],[Manguera amarilla 60D]]&amp;", ")</f>
        <v/>
      </c>
      <c r="BV49" s="467" t="str">
        <f>+IF(SUMIFS(BDCORRECTIVAINF[Manguera amarilla 80D],BDCORRECTIVAINF[[Nº CAMIÓN]:[Nº CAMIÓN]],$C49,BDCORRECTIVAINF[[Fecha entrada]:[Fecha entrada]],"&gt;=" &amp;$M$2,BDCORRECTIVAINF[[Fecha Fin]:[Fecha Fin]],"&lt;="&amp;$M$3)=0,"",SUMIFS(BDCORRECTIVAINF[Manguera amarilla 80D],BDCORRECTIVAINF[[Nº CAMIÓN]:[Nº CAMIÓN]],$C49,BDCORRECTIVAINF[[Fecha entrada]:[Fecha entrada]],"&gt;=" &amp;$M$2,BDCORRECTIVAINF[[Fecha Fin]:[Fecha Fin]],"&lt;="&amp;$M$3)&amp;" m "&amp;BDCORRECTIVAINF[[#Headers],[Manguera amarilla 80D]]&amp;", ")</f>
        <v/>
      </c>
      <c r="BW49" s="467" t="str">
        <f>+IF(SUMIFS(BDCORRECTIVAINF[Manguera azul 60D],BDCORRECTIVAINF[[Nº CAMIÓN]:[Nº CAMIÓN]],$C49,BDCORRECTIVAINF[[Fecha entrada]:[Fecha entrada]],"&gt;=" &amp;$M$2,BDCORRECTIVAINF[[Fecha Fin]:[Fecha Fin]],"&lt;="&amp;$M$3)=0,"",SUMIFS(BDCORRECTIVAINF[Manguera azul 60D],BDCORRECTIVAINF[[Nº CAMIÓN]:[Nº CAMIÓN]],$C49,BDCORRECTIVAINF[[Fecha entrada]:[Fecha entrada]],"&gt;=" &amp;$M$2,BDCORRECTIVAINF[[Fecha Fin]:[Fecha Fin]],"&lt;="&amp;$M$3)&amp;" m "&amp;BDCORRECTIVAINF[[#Headers],[Manguera azul 60D]]&amp;", ")</f>
        <v/>
      </c>
      <c r="BX49" s="467" t="str">
        <f>+IF(SUMIFS(BDCORRECTIVAINF[Manguera azul 80D],BDCORRECTIVAINF[[Nº CAMIÓN]:[Nº CAMIÓN]],$C49,BDCORRECTIVAINF[[Fecha entrada]:[Fecha entrada]],"&gt;=" &amp;$M$2,BDCORRECTIVAINF[[Fecha Fin]:[Fecha Fin]],"&lt;="&amp;$M$3)=0,"",SUMIFS(BDCORRECTIVAINF[Manguera azul 80D],BDCORRECTIVAINF[[Nº CAMIÓN]:[Nº CAMIÓN]],$C49,BDCORRECTIVAINF[[Fecha entrada]:[Fecha entrada]],"&gt;=" &amp;$M$2,BDCORRECTIVAINF[[Fecha Fin]:[Fecha Fin]],"&lt;="&amp;$M$3)&amp;" m "&amp;BDCORRECTIVAINF[[#Headers],[Manguera azul 80D]]&amp;", ")</f>
        <v/>
      </c>
      <c r="BY49" s="467" t="str">
        <f>+IF(SUMIFS(BDCORRECTIVAINF[Bomba Embrague],BDCORRECTIVAINF[[Nº CAMIÓN]:[Nº CAMIÓN]],$C49,BDCORRECTIVAINF[[Fecha entrada]:[Fecha entrada]],"&gt;=" &amp;$M$2,BDCORRECTIVAINF[[Fecha Fin]:[Fecha Fin]],"&lt;="&amp;$M$3)=0,"",SUMIFS(BDCORRECTIVAINF[Bomba Embrague],BDCORRECTIVAINF[[Nº CAMIÓN]:[Nº CAMIÓN]],$C49,BDCORRECTIVAINF[[Fecha entrada]:[Fecha entrada]],"&gt;=" &amp;$M$2,BDCORRECTIVAINF[[Fecha Fin]:[Fecha Fin]],"&lt;="&amp;$M$3)&amp;" uds "&amp;BDCORRECTIVAINF[[#Headers],[Bomba Embrague]]&amp;", ")</f>
        <v/>
      </c>
      <c r="BZ49" s="467" t="str">
        <f>+IF(SUMIFS(BDCORRECTIVAINF[Compresor],BDCORRECTIVAINF[[Nº CAMIÓN]:[Nº CAMIÓN]],$C49,BDCORRECTIVAINF[[Fecha entrada]:[Fecha entrada]],"&gt;=" &amp;$M$2,BDCORRECTIVAINF[[Fecha Fin]:[Fecha Fin]],"&lt;="&amp;$M$3)=0,"",SUMIFS(BDCORRECTIVAINF[Compresor],BDCORRECTIVAINF[[Nº CAMIÓN]:[Nº CAMIÓN]],$C49,BDCORRECTIVAINF[[Fecha entrada]:[Fecha entrada]],"&gt;=" &amp;$M$2,BDCORRECTIVAINF[[Fecha Fin]:[Fecha Fin]],"&lt;="&amp;$M$3)&amp;" uds "&amp;BDCORRECTIVAINF[[#Headers],[Compresor]]&amp;", ")</f>
        <v/>
      </c>
      <c r="CA49" s="467" t="str">
        <f>+IF(SUMIFS(BDCORRECTIVAINF[Disco Embrague],BDCORRECTIVAINF[[Nº CAMIÓN]:[Nº CAMIÓN]],$C49,BDCORRECTIVAINF[[Fecha entrada]:[Fecha entrada]],"&gt;=" &amp;$M$2,BDCORRECTIVAINF[[Fecha Fin]:[Fecha Fin]],"&lt;="&amp;$M$3)=0,"",SUMIFS(BDCORRECTIVAINF[Disco Embrague],BDCORRECTIVAINF[[Nº CAMIÓN]:[Nº CAMIÓN]],$C49,BDCORRECTIVAINF[[Fecha entrada]:[Fecha entrada]],"&gt;=" &amp;$M$2,BDCORRECTIVAINF[[Fecha Fin]:[Fecha Fin]],"&lt;="&amp;$M$3)&amp;" uds "&amp;BDCORRECTIVAINF[[#Headers],[Disco Embrague]]&amp;", ")</f>
        <v/>
      </c>
      <c r="CB49" s="467" t="str">
        <f>+IF(SUMIFS(BDCORRECTIVAINF[Empalme],BDCORRECTIVAINF[[Nº CAMIÓN]:[Nº CAMIÓN]],$C49,BDCORRECTIVAINF[[Fecha entrada]:[Fecha entrada]],"&gt;=" &amp;$M$2,BDCORRECTIVAINF[[Fecha Fin]:[Fecha Fin]],"&lt;="&amp;$M$3)=0,"",SUMIFS(BDCORRECTIVAINF[Empalme],BDCORRECTIVAINF[[Nº CAMIÓN]:[Nº CAMIÓN]],$C49,BDCORRECTIVAINF[[Fecha entrada]:[Fecha entrada]],"&gt;=" &amp;$M$2,BDCORRECTIVAINF[[Fecha Fin]:[Fecha Fin]],"&lt;="&amp;$M$3)&amp;" uds "&amp;BDCORRECTIVAINF[[#Headers],[Empalme]]&amp;", ")</f>
        <v/>
      </c>
      <c r="CC49" s="467" t="str">
        <f>+IF(SUMIFS(BDCORRECTIVAINF[Filtro Secador],BDCORRECTIVAINF[[Nº CAMIÓN]:[Nº CAMIÓN]],$C49,BDCORRECTIVAINF[[Fecha entrada]:[Fecha entrada]],"&gt;=" &amp;$M$2,BDCORRECTIVAINF[[Fecha Fin]:[Fecha Fin]],"&lt;="&amp;$M$3)=0,"",SUMIFS(BDCORRECTIVAINF[Filtro Secador],BDCORRECTIVAINF[[Nº CAMIÓN]:[Nº CAMIÓN]],$C49,BDCORRECTIVAINF[[Fecha entrada]:[Fecha entrada]],"&gt;=" &amp;$M$2,BDCORRECTIVAINF[[Fecha Fin]:[Fecha Fin]],"&lt;="&amp;$M$3)&amp;" uds "&amp;BDCORRECTIVAINF[[#Headers],[Filtro Secador]]&amp;", ")</f>
        <v/>
      </c>
      <c r="CD49" s="467" t="str">
        <f>+IF(SUMIFS(BDCORRECTIVAINF[Pulmon Freno],BDCORRECTIVAINF[[Nº CAMIÓN]:[Nº CAMIÓN]],$C49,BDCORRECTIVAINF[[Fecha entrada]:[Fecha entrada]],"&gt;=" &amp;$M$2,BDCORRECTIVAINF[[Fecha Fin]:[Fecha Fin]],"&lt;="&amp;$M$3)=0,"",SUMIFS(BDCORRECTIVAINF[Pulmon Freno],BDCORRECTIVAINF[[Nº CAMIÓN]:[Nº CAMIÓN]],$C49,BDCORRECTIVAINF[[Fecha entrada]:[Fecha entrada]],"&gt;=" &amp;$M$2,BDCORRECTIVAINF[[Fecha Fin]:[Fecha Fin]],"&lt;="&amp;$M$3)&amp;" uds "&amp;BDCORRECTIVAINF[[#Headers],[Pulmon Freno]]&amp;", ")</f>
        <v/>
      </c>
      <c r="CE49" s="467" t="str">
        <f>+IF(SUMIFS(BDCORRECTIVAINF[Servoembrague],BDCORRECTIVAINF[[Nº CAMIÓN]:[Nº CAMIÓN]],$C49,BDCORRECTIVAINF[[Fecha entrada]:[Fecha entrada]],"&gt;=" &amp;$M$2,BDCORRECTIVAINF[[Fecha Fin]:[Fecha Fin]],"&lt;="&amp;$M$3)=0,"",SUMIFS(BDCORRECTIVAINF[Servoembrague],BDCORRECTIVAINF[[Nº CAMIÓN]:[Nº CAMIÓN]],$C49,BDCORRECTIVAINF[[Fecha entrada]:[Fecha entrada]],"&gt;=" &amp;$M$2,BDCORRECTIVAINF[[Fecha Fin]:[Fecha Fin]],"&lt;="&amp;$M$3)&amp;" uds "&amp;BDCORRECTIVAINF[[#Headers],[Servoembrague]]&amp;", ")</f>
        <v/>
      </c>
      <c r="CF49" s="467" t="str">
        <f>+IF(SUMIFS(BDCORRECTIVAINF[Tubo Hidraulico],BDCORRECTIVAINF[[Nº CAMIÓN]:[Nº CAMIÓN]],$C49,BDCORRECTIVAINF[[Fecha entrada]:[Fecha entrada]],"&gt;=" &amp;$M$2,BDCORRECTIVAINF[[Fecha Fin]:[Fecha Fin]],"&lt;="&amp;$M$3)=0,"",SUMIFS(BDCORRECTIVAINF[Tubo Hidraulico],BDCORRECTIVAINF[[Nº CAMIÓN]:[Nº CAMIÓN]],$C49,BDCORRECTIVAINF[[Fecha entrada]:[Fecha entrada]],"&gt;=" &amp;$M$2,BDCORRECTIVAINF[[Fecha Fin]:[Fecha Fin]],"&lt;="&amp;$M$3)&amp;" uds "&amp;BDCORRECTIVAINF[[#Headers],[Tubo Hidraulico]]&amp;", ")</f>
        <v/>
      </c>
      <c r="CG49" s="467" t="str">
        <f>+IF(SUMIFS(BDCORRECTIVAINF[Valvula 4 vias],BDCORRECTIVAINF[[Nº CAMIÓN]:[Nº CAMIÓN]],$C49,BDCORRECTIVAINF[[Fecha entrada]:[Fecha entrada]],"&gt;=" &amp;$M$2,BDCORRECTIVAINF[[Fecha Fin]:[Fecha Fin]],"&lt;="&amp;$M$3)=0,"",SUMIFS(BDCORRECTIVAINF[Valvula 4 vias],BDCORRECTIVAINF[[Nº CAMIÓN]:[Nº CAMIÓN]],$C49,BDCORRECTIVAINF[[Fecha entrada]:[Fecha entrada]],"&gt;=" &amp;$M$2,BDCORRECTIVAINF[[Fecha Fin]:[Fecha Fin]],"&lt;="&amp;$M$3)&amp;" uds "&amp;BDCORRECTIVAINF[[#Headers],[Valvula 4 vias]]&amp;", ")</f>
        <v/>
      </c>
      <c r="CH49" s="467" t="str">
        <f>+IF(SUMIFS(BDCORRECTIVAINF[Valvula Freno],BDCORRECTIVAINF[[Nº CAMIÓN]:[Nº CAMIÓN]],$C49,BDCORRECTIVAINF[[Fecha entrada]:[Fecha entrada]],"&gt;=" &amp;$M$2,BDCORRECTIVAINF[[Fecha Fin]:[Fecha Fin]],"&lt;="&amp;$M$3)=0,"",SUMIFS(BDCORRECTIVAINF[Valvula Freno],BDCORRECTIVAINF[[Nº CAMIÓN]:[Nº CAMIÓN]],$C49,BDCORRECTIVAINF[[Fecha entrada]:[Fecha entrada]],"&gt;=" &amp;$M$2,BDCORRECTIVAINF[[Fecha Fin]:[Fecha Fin]],"&lt;="&amp;$M$3)&amp;" uds "&amp;BDCORRECTIVAINF[[#Headers],[Valvula Freno]]&amp;", ")</f>
        <v/>
      </c>
      <c r="CI49" s="467" t="str">
        <f>+IF(SUMIFS(BDCORRECTIVAINF[Valvula Secadora],BDCORRECTIVAINF[[Nº CAMIÓN]:[Nº CAMIÓN]],$C49,BDCORRECTIVAINF[[Fecha entrada]:[Fecha entrada]],"&gt;=" &amp;$M$2,BDCORRECTIVAINF[[Fecha Fin]:[Fecha Fin]],"&lt;="&amp;$M$3)=0,"",SUMIFS(BDCORRECTIVAINF[Valvula Secadora],BDCORRECTIVAINF[[Nº CAMIÓN]:[Nº CAMIÓN]],$C49,BDCORRECTIVAINF[[Fecha entrada]:[Fecha entrada]],"&gt;=" &amp;$M$2,BDCORRECTIVAINF[[Fecha Fin]:[Fecha Fin]],"&lt;="&amp;$M$3)&amp;" uds "&amp;BDCORRECTIVAINF[[#Headers],[Valvula Secadora]]&amp;", ")</f>
        <v/>
      </c>
      <c r="CJ49" s="467" t="str">
        <f>+IF(SUMIFS(BDCORRECTIVAINF[Correas],BDCORRECTIVAINF[[Nº CAMIÓN]:[Nº CAMIÓN]],$C49,BDCORRECTIVAINF[[Fecha entrada]:[Fecha entrada]],"&gt;=" &amp;$M$2,BDCORRECTIVAINF[[Fecha Fin]:[Fecha Fin]],"&lt;="&amp;$M$3)=0,"",SUMIFS(BDCORRECTIVAINF[Correas],BDCORRECTIVAINF[[Nº CAMIÓN]:[Nº CAMIÓN]],$C49,BDCORRECTIVAINF[[Fecha entrada]:[Fecha entrada]],"&gt;=" &amp;$M$2,BDCORRECTIVAINF[[Fecha Fin]:[Fecha Fin]],"&lt;="&amp;$M$3)&amp;" uds "&amp;BDCORRECTIVAINF[[#Headers],[Correas]]&amp;", ")</f>
        <v/>
      </c>
    </row>
    <row r="50" spans="1:93" ht="64.5" customHeight="1" x14ac:dyDescent="0.2">
      <c r="A50" s="547"/>
      <c r="B50" s="221" t="s">
        <v>867</v>
      </c>
      <c r="C50" s="46" t="s">
        <v>153</v>
      </c>
      <c r="D50" s="47">
        <v>559997</v>
      </c>
      <c r="E50" s="47">
        <f>+SUMIFS(BDCORRECTIVA[Chasis],BDCORRECTIVA[[Nº CAMIÓN]:[Nº CAMIÓN]],$C50,BDCORRECTIVA[[Fecha entrada]:[Fecha entrada]],"&gt;=" &amp;$M$2,BDCORRECTIVA[[Fecha Fin]:[Fecha Fin]],"&lt;="&amp;$M$3)</f>
        <v>0</v>
      </c>
      <c r="F50" s="47">
        <f>+SUMIFS(BDCORRECTIVA[Carrocería],BDCORRECTIVA[[Nº CAMIÓN]:[Nº CAMIÓN]],$C50,BDCORRECTIVA[[Fecha entrada]:[Fecha entrada]],"&gt;=" &amp;$M$2,BDCORRECTIVA[[Fecha Fin]:[Fecha Fin]],"&lt;="&amp;$M$3)</f>
        <v>1</v>
      </c>
      <c r="G50" s="47">
        <f>+SUMIFS(BDCORRECTIVA[Ruedas],BDCORRECTIVA[[Nº CAMIÓN]:[Nº CAMIÓN]],$C50,BDCORRECTIVA[[Fecha entrada]:[Fecha entrada]],"&gt;=" &amp;$M$2,BDCORRECTIVA[[Fecha Fin]:[Fecha Fin]],"&lt;="&amp;$M$3)</f>
        <v>3</v>
      </c>
      <c r="H50" s="47">
        <f>+SUMIFS(BDCORRECTIVA[Mecanica],BDCORRECTIVA[[Nº CAMIÓN]:[Nº CAMIÓN]],$C50,BDCORRECTIVA[[Fecha entrada]:[Fecha entrada]],"&gt;=" &amp;$M$2,BDCORRECTIVA[[Fecha Fin]:[Fecha Fin]],"&lt;="&amp;$M$3)</f>
        <v>1</v>
      </c>
      <c r="I50" s="47">
        <f>+SUMIFS(BDCORRECTIVA[Elec, vehiculos],BDCORRECTIVA[[Nº CAMIÓN]:[Nº CAMIÓN]],$C50,BDCORRECTIVA[[Fecha entrada]:[Fecha entrada]],"&gt;=" &amp;$M$2,BDCORRECTIVA[[Fecha Fin]:[Fecha Fin]],"&lt;="&amp;$M$3)</f>
        <v>0</v>
      </c>
      <c r="J50" s="47">
        <f t="shared" ref="J50" si="15">+SUM(E50:I50)</f>
        <v>5</v>
      </c>
      <c r="K50" s="47" t="str">
        <f>+IF(COUNTIFS(BDCORRECTIVA[Tall/Rep],AUSERD,BDCORRECTIVA[Nº CAMIÓN],$C50,BDCORRECTIVA[[Fecha entrada]:[Fecha entrada]],"&gt;=" &amp;$M$2,BDCORRECTIVA[[Fecha Fin]:[Fecha Fin]],"&lt;="&amp;$M$3)=0,"",COUNTIFS(BDCORRECTIVA[Tall/Rep],AUSERD,BDCORRECTIVA[Nº CAMIÓN],$C50,BDCORRECTIVA[[Fecha entrada]:[Fecha entrada]],"&gt;=" &amp;$M$2,BDCORRECTIVA[[Fecha Fin]:[Fecha Fin]],"&lt;="&amp;$M$3)&amp;" "&amp;AUSERD&amp;", ")&amp;IF(COUNTIFS(BDCORRECTIVA[Tall/Rep],AAIUN,BDCORRECTIVA[Nº CAMIÓN],$C50,BDCORRECTIVA[[Fecha entrada]:[Fecha entrada]],"&gt;=" &amp;$M$2,BDCORRECTIVA[[Fecha Fin]:[Fecha Fin]],"&lt;="&amp;$M$3)=0,"",COUNTIFS(BDCORRECTIVA[Tall/Rep],AAIUN,BDCORRECTIVA[Nº CAMIÓN],$C50,BDCORRECTIVA[[Fecha entrada]:[Fecha entrada]],"&gt;=" &amp;$M$2,BDCORRECTIVA[[Fecha Fin]:[Fecha Fin]],"&lt;="&amp;$M$3)&amp;" "&amp;AAIUN&amp;", ")&amp;IF(COUNTIFS(BDCORRECTIVA[Tall/Rep],BOUJDUR,BDCORRECTIVA[Nº CAMIÓN],$C50,BDCORRECTIVA[[Fecha entrada]:[Fecha entrada]],"&gt;=" &amp;$M$2,BDCORRECTIVA[[Fecha Fin]:[Fecha Fin]],"&lt;="&amp;$M$3)=0,"",COUNTIFS(BDCORRECTIVA[Tall/Rep],BOUJDUR,BDCORRECTIVA[Nº CAMIÓN],$C50,BDCORRECTIVA[[Fecha entrada]:[Fecha entrada]],"&gt;=" &amp;$M$2,BDCORRECTIVA[[Fecha Fin]:[Fecha Fin]],"&lt;="&amp;$M$3)&amp;" "&amp;BOUJDUR&amp;", ")&amp;IF(COUNTIFS(BDCORRECTIVA[Tall/Rep],ATC,BDCORRECTIVA[Nº CAMIÓN],$C50,BDCORRECTIVA[[Fecha entrada]:[Fecha entrada]],"&gt;=" &amp;$M$2,BDCORRECTIVA[[Fecha Fin]:[Fecha Fin]],"&lt;="&amp;$M$3)=0,"",COUNTIFS(BDCORRECTIVA[Tall/Rep],ATC,BDCORRECTIVA[Nº CAMIÓN],$C50,BDCORRECTIVA[[Fecha entrada]:[Fecha entrada]],"&gt;=" &amp;$M$2,BDCORRECTIVA[[Fecha Fin]:[Fecha Fin]],"&lt;="&amp;$M$3)&amp;" "&amp;ATC&amp;", ")&amp;IF(COUNTIFS(BDCORRECTIVA[Tall/Rep],SMARA,BDCORRECTIVA[Nº CAMIÓN],$C50,BDCORRECTIVA[[Fecha entrada]:[Fecha entrada]],"&gt;=" &amp;$M$2,BDCORRECTIVA[[Fecha Fin]:[Fecha Fin]],"&lt;="&amp;$M$3)=0,"",COUNTIFS(BDCORRECTIVA[Tall/Rep],SMARA,BDCORRECTIVA[Nº CAMIÓN],$C50,BDCORRECTIVA[[Fecha entrada]:[Fecha entrada]],"&gt;=" &amp;$M$2,BDCORRECTIVA[[Fecha Fin]:[Fecha Fin]],"&lt;="&amp;$M$3)&amp;" "&amp;SMARA&amp;", ")&amp;IF(COUNTIFS(BDCORRECTIVA[Tall/Rep],DAJLA,BDCORRECTIVA[Nº CAMIÓN],$C50,BDCORRECTIVA[[Fecha entrada]:[Fecha entrada]],"&gt;=" &amp;$M$2,BDCORRECTIVA[[Fecha Fin]:[Fecha Fin]],"&lt;="&amp;$M$3)=0,"",COUNTIFS(BDCORRECTIVA[Tall/Rep],DAJLA,BDCORRECTIVA[Nº CAMIÓN],$C50,BDCORRECTIVA[[Fecha entrada]:[Fecha entrada]],"&gt;=" &amp;$M$2,BDCORRECTIVA[[Fecha Fin]:[Fecha Fin]],"&lt;="&amp;$M$3)&amp;" "&amp;DAJLA&amp;", ")&amp;IF(COUNTIFS(BDCORRECTIVA[Tall/Rep],TRANSPORT,BDCORRECTIVA[Nº CAMIÓN],$C50,BDCORRECTIVA[[Fecha entrada]:[Fecha entrada]],"&gt;=" &amp;$M$2,BDCORRECTIVA[[Fecha Fin]:[Fecha Fin]],"&lt;="&amp;$M$3)=0,"",COUNTIFS(BDCORRECTIVA[Tall/Rep],TRANSPORT,BDCORRECTIVA[Nº CAMIÓN],$C50,BDCORRECTIVA[[Fecha entrada]:[Fecha entrada]],"&gt;=" &amp;$M$2,BDCORRECTIVA[[Fecha Fin]:[Fecha Fin]],"&lt;="&amp;$M$3)&amp;" "&amp;TRANSPORT&amp;", ")</f>
        <v xml:space="preserve">4 TR BOUJDUR, 1 TR SMARA, </v>
      </c>
      <c r="L50" s="514" t="str">
        <f t="shared" si="0"/>
        <v xml:space="preserve">3 uds Parche, 3 uds Pasta, 5 m Manguera azul 80D, 2 uds Correas, </v>
      </c>
      <c r="M50" s="475">
        <f>+IF(SUMIFS(BDCORRECTIVAINF[Coste TOTAL],BDCORRECTIVAINF[[Nº CAMIÓN]:[Nº CAMIÓN]],$C50,BDCORRECTIVAINF[[Fecha entrada]:[Fecha entrada]],"&gt;=" &amp;$M$2,BDCORRECTIVAINF[[Fecha Fin]:[Fecha Fin]],"&lt;="&amp;$M$3)=0,"",SUMIFS(BDCORRECTIVAINF[Coste TOTAL],BDCORRECTIVAINF[[Nº CAMIÓN]:[Nº CAMIÓN]],$C50,BDCORRECTIVAINF[[Fecha entrada]:[Fecha entrada]],"&gt;=" &amp;$M$2,BDCORRECTIVAINF[[Fecha Fin]:[Fecha Fin]],"&lt;="&amp;$M$3))</f>
        <v>20050</v>
      </c>
      <c r="N50" s="210"/>
      <c r="P50" s="49"/>
      <c r="Q50" s="44"/>
      <c r="R50" s="44"/>
      <c r="S50" s="44"/>
      <c r="T50" s="44"/>
      <c r="U50" s="44"/>
      <c r="V50" s="44"/>
      <c r="W50" s="44"/>
      <c r="AF50" s="467" t="str">
        <f>+IF(SUMIFS(BDCORRECTIVAINF[Amortiguador],BDCORRECTIVAINF[[Nº CAMIÓN]:[Nº CAMIÓN]],$C50,BDCORRECTIVAINF[[Fecha entrada]:[Fecha entrada]],"&gt;=" &amp;$M$2,BDCORRECTIVAINF[[Fecha Fin]:[Fecha Fin]],"&lt;="&amp;$M$3)=0,"",SUMIFS(BDCORRECTIVAINF[Amortiguador],BDCORRECTIVAINF[[Nº CAMIÓN]:[Nº CAMIÓN]],$C50,BDCORRECTIVAINF[[Fecha entrada]:[Fecha entrada]],"&gt;=" &amp;$M$2,BDCORRECTIVAINF[[Fecha Fin]:[Fecha Fin]],"&lt;="&amp;$M$3)&amp;" uds "&amp;BDCORRECTIVAINF[[#Headers],[Amortiguador]]&amp;", ")</f>
        <v/>
      </c>
      <c r="AG50" s="467" t="str">
        <f>+IF(SUMIFS(BDCORRECTIVAINF[Cables palanca],BDCORRECTIVAINF[[Nº CAMIÓN]:[Nº CAMIÓN]],$C50,BDCORRECTIVAINF[[Fecha entrada]:[Fecha entrada]],"&gt;=" &amp;$M$2,BDCORRECTIVAINF[[Fecha Fin]:[Fecha Fin]],"&lt;="&amp;$M$3)=0,"",SUMIFS(BDCORRECTIVAINF[Cables palanca],BDCORRECTIVAINF[[Nº CAMIÓN]:[Nº CAMIÓN]],$C50,BDCORRECTIVAINF[[Fecha entrada]:[Fecha entrada]],"&gt;=" &amp;$M$2,BDCORRECTIVAINF[[Fecha Fin]:[Fecha Fin]],"&lt;="&amp;$M$3)&amp;" uds "&amp;BDCORRECTIVAINF[[#Headers],[Cables palanca]]&amp;", ")</f>
        <v/>
      </c>
      <c r="AH50" s="467" t="str">
        <f>+IF(SUMIFS(BDCORRECTIVAINF[Casquillos],BDCORRECTIVAINF[[Nº CAMIÓN]:[Nº CAMIÓN]],$C50,BDCORRECTIVAINF[[Fecha entrada]:[Fecha entrada]],"&gt;=" &amp;$M$2,BDCORRECTIVAINF[[Fecha Fin]:[Fecha Fin]],"&lt;="&amp;$M$3)=0,"",SUMIFS(BDCORRECTIVAINF[Casquillos],BDCORRECTIVAINF[[Nº CAMIÓN]:[Nº CAMIÓN]],$C50,BDCORRECTIVAINF[[Fecha entrada]:[Fecha entrada]],"&gt;=" &amp;$M$2,BDCORRECTIVAINF[[Fecha Fin]:[Fecha Fin]],"&lt;="&amp;$M$3)&amp;" uds "&amp;BDCORRECTIVAINF[[#Headers],[Casquillos]]&amp;", ")</f>
        <v/>
      </c>
      <c r="AI50" s="467" t="str">
        <f>+IF(SUMIFS(BDCORRECTIVAINF[Esparragos],BDCORRECTIVAINF[[Nº CAMIÓN]:[Nº CAMIÓN]],$C50,BDCORRECTIVAINF[[Fecha entrada]:[Fecha entrada]],"&gt;=" &amp;$M$2,BDCORRECTIVAINF[[Fecha Fin]:[Fecha Fin]],"&lt;="&amp;$M$3)=0,"",SUMIFS(BDCORRECTIVAINF[Esparragos],BDCORRECTIVAINF[[Nº CAMIÓN]:[Nº CAMIÓN]],$C50,BDCORRECTIVAINF[[Fecha entrada]:[Fecha entrada]],"&gt;=" &amp;$M$2,BDCORRECTIVAINF[[Fecha Fin]:[Fecha Fin]],"&lt;="&amp;$M$3)&amp;" uds "&amp;BDCORRECTIVAINF[[#Headers],[Esparragos]]&amp;", ")</f>
        <v/>
      </c>
      <c r="AJ50" s="467" t="str">
        <f>+IF(SUMIFS(BDCORRECTIVAINF[Neceser palanca],BDCORRECTIVAINF[[Nº CAMIÓN]:[Nº CAMIÓN]],$C50,BDCORRECTIVAINF[[Fecha entrada]:[Fecha entrada]],"&gt;=" &amp;$M$2,BDCORRECTIVAINF[[Fecha Fin]:[Fecha Fin]],"&lt;="&amp;$M$3)=0,"",SUMIFS(BDCORRECTIVAINF[Neceser palanca],BDCORRECTIVAINF[[Nº CAMIÓN]:[Nº CAMIÓN]],$C50,BDCORRECTIVAINF[[Fecha entrada]:[Fecha entrada]],"&gt;=" &amp;$M$2,BDCORRECTIVAINF[[Fecha Fin]:[Fecha Fin]],"&lt;="&amp;$M$3)&amp;" uds "&amp;BDCORRECTIVAINF[[#Headers],[Neceser palanca]]&amp;", ")</f>
        <v/>
      </c>
      <c r="AK50" s="467" t="str">
        <f>+IF(SUMIFS(BDCORRECTIVAINF[Palanca],BDCORRECTIVAINF[[Nº CAMIÓN]:[Nº CAMIÓN]],$C50,BDCORRECTIVAINF[[Fecha entrada]:[Fecha entrada]],"&gt;=" &amp;$M$2,BDCORRECTIVAINF[[Fecha Fin]:[Fecha Fin]],"&lt;="&amp;$M$3)=0,"",SUMIFS(BDCORRECTIVAINF[Palanca],BDCORRECTIVAINF[[Nº CAMIÓN]:[Nº CAMIÓN]],$C50,BDCORRECTIVAINF[[Fecha entrada]:[Fecha entrada]],"&gt;=" &amp;$M$2,BDCORRECTIVAINF[[Fecha Fin]:[Fecha Fin]],"&lt;="&amp;$M$3)&amp;" uds "&amp;BDCORRECTIVAINF[[#Headers],[Palanca]]&amp;", ")</f>
        <v/>
      </c>
      <c r="AL50" s="467" t="str">
        <f>+IF(SUMIFS(BDCORRECTIVAINF[Travesaño],BDCORRECTIVAINF[[Nº CAMIÓN]:[Nº CAMIÓN]],$C50,BDCORRECTIVAINF[[Fecha entrada]:[Fecha entrada]],"&gt;=" &amp;$M$2,BDCORRECTIVAINF[[Fecha Fin]:[Fecha Fin]],"&lt;="&amp;$M$3)=0,"",SUMIFS(BDCORRECTIVAINF[Travesaño],BDCORRECTIVAINF[[Nº CAMIÓN]:[Nº CAMIÓN]],$C50,BDCORRECTIVAINF[[Fecha entrada]:[Fecha entrada]],"&gt;=" &amp;$M$2,BDCORRECTIVAINF[[Fecha Fin]:[Fecha Fin]],"&lt;="&amp;$M$3)&amp;" uds "&amp;BDCORRECTIVAINF[[#Headers],[Travesaño]]&amp;", ")</f>
        <v/>
      </c>
      <c r="AM50" s="467" t="str">
        <f>+IF(SUMIFS(BDCORRECTIVAINF[BALLESTA ENTERA D],BDCORRECTIVAINF[[Nº CAMIÓN]:[Nº CAMIÓN]],$C50,BDCORRECTIVAINF[[Fecha entrada]:[Fecha entrada]],"&gt;=" &amp;$M$2,BDCORRECTIVAINF[[Fecha Fin]:[Fecha Fin]],"&lt;="&amp;$M$3)=0,"",SUMIFS(BDCORRECTIVAINF[BALLESTA ENTERA D],BDCORRECTIVAINF[[Nº CAMIÓN]:[Nº CAMIÓN]],$C50,BDCORRECTIVAINF[[Fecha entrada]:[Fecha entrada]],"&gt;=" &amp;$M$2,BDCORRECTIVAINF[[Fecha Fin]:[Fecha Fin]],"&lt;="&amp;$M$3)&amp;" uds "&amp;BDCORRECTIVAINF[[#Headers],[BALLESTA ENTERA D]]&amp;", ")</f>
        <v/>
      </c>
      <c r="AN50" s="467" t="str">
        <f>+IF(SUMIFS(BDCORRECTIVAINF[HOJA MAESTRA D],BDCORRECTIVAINF[[Nº CAMIÓN]:[Nº CAMIÓN]],$C50,BDCORRECTIVAINF[[Fecha entrada]:[Fecha entrada]],"&gt;=" &amp;$M$2,BDCORRECTIVAINF[[Fecha Fin]:[Fecha Fin]],"&lt;="&amp;$M$3)=0,"",SUMIFS(BDCORRECTIVAINF[HOJA MAESTRA D],BDCORRECTIVAINF[[Nº CAMIÓN]:[Nº CAMIÓN]],$C50,BDCORRECTIVAINF[[Fecha entrada]:[Fecha entrada]],"&gt;=" &amp;$M$2,BDCORRECTIVAINF[[Fecha Fin]:[Fecha Fin]],"&lt;="&amp;$M$3)&amp;" uds "&amp;BDCORRECTIVAINF[[#Headers],[HOJA MAESTRA D]]&amp;", ")</f>
        <v/>
      </c>
      <c r="AO50" s="467" t="str">
        <f>+IF(SUMIFS(BDCORRECTIVAINF[1ª HOJA D],BDCORRECTIVAINF[[Nº CAMIÓN]:[Nº CAMIÓN]],$C50,BDCORRECTIVAINF[[Fecha entrada]:[Fecha entrada]],"&gt;=" &amp;$M$2,BDCORRECTIVAINF[[Fecha Fin]:[Fecha Fin]],"&lt;="&amp;$M$3)=0,"",SUMIFS(BDCORRECTIVAINF[1ª HOJA D],BDCORRECTIVAINF[[Nº CAMIÓN]:[Nº CAMIÓN]],$C50,BDCORRECTIVAINF[[Fecha entrada]:[Fecha entrada]],"&gt;=" &amp;$M$2,BDCORRECTIVAINF[[Fecha Fin]:[Fecha Fin]],"&lt;="&amp;$M$3)&amp;" uds "&amp;BDCORRECTIVAINF[[#Headers],[1ª HOJA D]]&amp;", ")</f>
        <v/>
      </c>
      <c r="AP50" s="467" t="str">
        <f>+IF(SUMIFS(BDCORRECTIVAINF[2ª HOJAS D],BDCORRECTIVAINF[[Nº CAMIÓN]:[Nº CAMIÓN]],$C50,BDCORRECTIVAINF[[Fecha entrada]:[Fecha entrada]],"&gt;=" &amp;$M$2,BDCORRECTIVAINF[[Fecha Fin]:[Fecha Fin]],"&lt;="&amp;$M$3)=0,"",SUMIFS(BDCORRECTIVAINF[2ª HOJAS D],BDCORRECTIVAINF[[Nº CAMIÓN]:[Nº CAMIÓN]],$C50,BDCORRECTIVAINF[[Fecha entrada]:[Fecha entrada]],"&gt;=" &amp;$M$2,BDCORRECTIVAINF[[Fecha Fin]:[Fecha Fin]],"&lt;="&amp;$M$3)&amp;" uds "&amp;BDCORRECTIVAINF[[#Headers],[2ª HOJAS D]]&amp;", ")</f>
        <v/>
      </c>
      <c r="AQ50" s="467" t="str">
        <f>+IF(SUMIFS(BDCORRECTIVAINF[3ª HOJAS D],BDCORRECTIVAINF[[Nº CAMIÓN]:[Nº CAMIÓN]],$C50,BDCORRECTIVAINF[[Fecha entrada]:[Fecha entrada]],"&gt;=" &amp;$M$2,BDCORRECTIVAINF[[Fecha Fin]:[Fecha Fin]],"&lt;="&amp;$M$3)=0,"",SUMIFS(BDCORRECTIVAINF[3ª HOJAS D],BDCORRECTIVAINF[[Nº CAMIÓN]:[Nº CAMIÓN]],$C50,BDCORRECTIVAINF[[Fecha entrada]:[Fecha entrada]],"&gt;=" &amp;$M$2,BDCORRECTIVAINF[[Fecha Fin]:[Fecha Fin]],"&lt;="&amp;$M$3)&amp;" uds "&amp;BDCORRECTIVAINF[[#Headers],[3ª HOJAS D]]&amp;", ")</f>
        <v/>
      </c>
      <c r="AR50" s="467" t="str">
        <f>+IF(SUMIFS(BDCORRECTIVAINF[4ª HOJAS D],BDCORRECTIVAINF[[Nº CAMIÓN]:[Nº CAMIÓN]],$C50,BDCORRECTIVAINF[[Fecha entrada]:[Fecha entrada]],"&gt;=" &amp;$M$2,BDCORRECTIVAINF[[Fecha Fin]:[Fecha Fin]],"&lt;="&amp;$M$3)=0,"",SUMIFS(BDCORRECTIVAINF[4ª HOJAS D],BDCORRECTIVAINF[[Nº CAMIÓN]:[Nº CAMIÓN]],$C50,BDCORRECTIVAINF[[Fecha entrada]:[Fecha entrada]],"&gt;=" &amp;$M$2,BDCORRECTIVAINF[[Fecha Fin]:[Fecha Fin]],"&lt;="&amp;$M$3)&amp;" uds "&amp;BDCORRECTIVAINF[[#Headers],[4ª HOJAS D]]&amp;", ")</f>
        <v/>
      </c>
      <c r="AS50" s="467" t="str">
        <f>+IF(SUMIFS(BDCORRECTIVAINF[5ª HOJAS D],BDCORRECTIVAINF[[Nº CAMIÓN]:[Nº CAMIÓN]],$C50,BDCORRECTIVAINF[[Fecha entrada]:[Fecha entrada]],"&gt;=" &amp;$M$2,BDCORRECTIVAINF[[Fecha Fin]:[Fecha Fin]],"&lt;="&amp;$M$3)=0,"",SUMIFS(BDCORRECTIVAINF[5ª HOJAS D],BDCORRECTIVAINF[[Nº CAMIÓN]:[Nº CAMIÓN]],$C50,BDCORRECTIVAINF[[Fecha entrada]:[Fecha entrada]],"&gt;=" &amp;$M$2,BDCORRECTIVAINF[[Fecha Fin]:[Fecha Fin]],"&lt;="&amp;$M$3)&amp;" uds "&amp;BDCORRECTIVAINF[[#Headers],[5ª HOJAS D]]&amp;", ")</f>
        <v/>
      </c>
      <c r="AT50" s="467" t="str">
        <f>+IF(SUMIFS(BDCORRECTIVAINF[BRIDA D],BDCORRECTIVAINF[[Nº CAMIÓN]:[Nº CAMIÓN]],$C50,BDCORRECTIVAINF[[Fecha entrada]:[Fecha entrada]],"&gt;=" &amp;$M$2,BDCORRECTIVAINF[[Fecha Fin]:[Fecha Fin]],"&lt;="&amp;$M$3)=0,"",SUMIFS(BDCORRECTIVAINF[BRIDA D],BDCORRECTIVAINF[[Nº CAMIÓN]:[Nº CAMIÓN]],$C50,BDCORRECTIVAINF[[Fecha entrada]:[Fecha entrada]],"&gt;=" &amp;$M$2,BDCORRECTIVAINF[[Fecha Fin]:[Fecha Fin]],"&lt;="&amp;$M$3)&amp;" uds "&amp;BDCORRECTIVAINF[[#Headers],[BRIDA D]]&amp;", ")</f>
        <v/>
      </c>
      <c r="AU50" s="467" t="str">
        <f>+IF(SUMIFS(BDCORRECTIVAINF[BULÓN D],BDCORRECTIVAINF[[Nº CAMIÓN]:[Nº CAMIÓN]],$C50,BDCORRECTIVAINF[[Fecha entrada]:[Fecha entrada]],"&gt;=" &amp;$M$2,BDCORRECTIVAINF[[Fecha Fin]:[Fecha Fin]],"&lt;="&amp;$M$3)=0,"",SUMIFS(BDCORRECTIVAINF[BULÓN D],BDCORRECTIVAINF[[Nº CAMIÓN]:[Nº CAMIÓN]],$C50,BDCORRECTIVAINF[[Fecha entrada]:[Fecha entrada]],"&gt;=" &amp;$M$2,BDCORRECTIVAINF[[Fecha Fin]:[Fecha Fin]],"&lt;="&amp;$M$3)&amp;" uds "&amp;BDCORRECTIVAINF[[#Headers],[BULÓN D]]&amp;", ")</f>
        <v/>
      </c>
      <c r="AV50" s="467" t="str">
        <f>+IF(SUMIFS(BDCORRECTIVAINF[GEMELA D],BDCORRECTIVAINF[[Nº CAMIÓN]:[Nº CAMIÓN]],$C50,BDCORRECTIVAINF[[Fecha entrada]:[Fecha entrada]],"&gt;=" &amp;$M$2,BDCORRECTIVAINF[[Fecha Fin]:[Fecha Fin]],"&lt;="&amp;$M$3)=0,"",SUMIFS(BDCORRECTIVAINF[GEMELA D],BDCORRECTIVAINF[[Nº CAMIÓN]:[Nº CAMIÓN]],$C50,BDCORRECTIVAINF[[Fecha entrada]:[Fecha entrada]],"&gt;=" &amp;$M$2,BDCORRECTIVAINF[[Fecha Fin]:[Fecha Fin]],"&lt;="&amp;$M$3)&amp;" uds "&amp;BDCORRECTIVAINF[[#Headers],[GEMELA D]]&amp;", ")</f>
        <v/>
      </c>
      <c r="AW50" s="467" t="str">
        <f>+IF(SUMIFS(BDCORRECTIVAINF[BALLESTA ENTERA T],BDCORRECTIVAINF[[Nº CAMIÓN]:[Nº CAMIÓN]],$C50,BDCORRECTIVAINF[[Fecha entrada]:[Fecha entrada]],"&gt;=" &amp;$M$2,BDCORRECTIVAINF[[Fecha Fin]:[Fecha Fin]],"&lt;="&amp;$M$3)=0,"",SUMIFS(BDCORRECTIVAINF[BALLESTA ENTERA T],BDCORRECTIVAINF[[Nº CAMIÓN]:[Nº CAMIÓN]],$C50,BDCORRECTIVAINF[[Fecha entrada]:[Fecha entrada]],"&gt;=" &amp;$M$2,BDCORRECTIVAINF[[Fecha Fin]:[Fecha Fin]],"&lt;="&amp;$M$3)&amp;" uds "&amp;BDCORRECTIVAINF[[#Headers],[BALLESTA ENTERA T]]&amp;", ")</f>
        <v/>
      </c>
      <c r="AX50" s="467" t="str">
        <f>+IF(SUMIFS(BDCORRECTIVAINF[HOJA MAESTRA T],BDCORRECTIVAINF[[Nº CAMIÓN]:[Nº CAMIÓN]],$C50,BDCORRECTIVAINF[[Fecha entrada]:[Fecha entrada]],"&gt;=" &amp;$M$2,BDCORRECTIVAINF[[Fecha Fin]:[Fecha Fin]],"&lt;="&amp;$M$3)=0,"",SUMIFS(BDCORRECTIVAINF[HOJA MAESTRA T],BDCORRECTIVAINF[[Nº CAMIÓN]:[Nº CAMIÓN]],$C50,BDCORRECTIVAINF[[Fecha entrada]:[Fecha entrada]],"&gt;=" &amp;$M$2,BDCORRECTIVAINF[[Fecha Fin]:[Fecha Fin]],"&lt;="&amp;$M$3)&amp;" uds "&amp;BDCORRECTIVAINF[[#Headers],[HOJA MAESTRA T]]&amp;", ")</f>
        <v/>
      </c>
      <c r="AY50" s="467" t="str">
        <f>+IF(SUMIFS(BDCORRECTIVAINF[1ª HOJA T],BDCORRECTIVAINF[[Nº CAMIÓN]:[Nº CAMIÓN]],$C50,BDCORRECTIVAINF[[Fecha entrada]:[Fecha entrada]],"&gt;=" &amp;$M$2,BDCORRECTIVAINF[[Fecha Fin]:[Fecha Fin]],"&lt;="&amp;$M$3)=0,"",SUMIFS(BDCORRECTIVAINF[1ª HOJA T],BDCORRECTIVAINF[[Nº CAMIÓN]:[Nº CAMIÓN]],$C50,BDCORRECTIVAINF[[Fecha entrada]:[Fecha entrada]],"&gt;=" &amp;$M$2,BDCORRECTIVAINF[[Fecha Fin]:[Fecha Fin]],"&lt;="&amp;$M$3)&amp;" uds "&amp;BDCORRECTIVAINF[[#Headers],[1ª HOJA T]]&amp;", ")</f>
        <v/>
      </c>
      <c r="AZ50" s="467" t="str">
        <f>+IF(SUMIFS(BDCORRECTIVAINF[2ª HOJAS T],BDCORRECTIVAINF[[Nº CAMIÓN]:[Nº CAMIÓN]],$C50,BDCORRECTIVAINF[[Fecha entrada]:[Fecha entrada]],"&gt;=" &amp;$M$2,BDCORRECTIVAINF[[Fecha Fin]:[Fecha Fin]],"&lt;="&amp;$M$3)=0,"",SUMIFS(BDCORRECTIVAINF[2ª HOJAS T],BDCORRECTIVAINF[[Nº CAMIÓN]:[Nº CAMIÓN]],$C50,BDCORRECTIVAINF[[Fecha entrada]:[Fecha entrada]],"&gt;=" &amp;$M$2,BDCORRECTIVAINF[[Fecha Fin]:[Fecha Fin]],"&lt;="&amp;$M$3)&amp;" uds "&amp;BDCORRECTIVAINF[[#Headers],[2ª HOJAS T]]&amp;", ")</f>
        <v/>
      </c>
      <c r="BA50" s="467" t="str">
        <f>+IF(SUMIFS(BDCORRECTIVAINF[3ª HOJAS T],BDCORRECTIVAINF[[Nº CAMIÓN]:[Nº CAMIÓN]],$C50,BDCORRECTIVAINF[[Fecha entrada]:[Fecha entrada]],"&gt;=" &amp;$M$2,BDCORRECTIVAINF[[Fecha Fin]:[Fecha Fin]],"&lt;="&amp;$M$3)=0,"",SUMIFS(BDCORRECTIVAINF[3ª HOJAS T],BDCORRECTIVAINF[[Nº CAMIÓN]:[Nº CAMIÓN]],$C50,BDCORRECTIVAINF[[Fecha entrada]:[Fecha entrada]],"&gt;=" &amp;$M$2,BDCORRECTIVAINF[[Fecha Fin]:[Fecha Fin]],"&lt;="&amp;$M$3)&amp;" uds "&amp;BDCORRECTIVAINF[[#Headers],[3ª HOJAS T]]&amp;", ")</f>
        <v/>
      </c>
      <c r="BB50" s="467" t="str">
        <f>+IF(SUMIFS(BDCORRECTIVAINF[4ª HOJAS T],BDCORRECTIVAINF[[Nº CAMIÓN]:[Nº CAMIÓN]],$C50,BDCORRECTIVAINF[[Fecha entrada]:[Fecha entrada]],"&gt;=" &amp;$M$2,BDCORRECTIVAINF[[Fecha Fin]:[Fecha Fin]],"&lt;="&amp;$M$3)=0,"",SUMIFS(BDCORRECTIVAINF[4ª HOJAS T],BDCORRECTIVAINF[[Nº CAMIÓN]:[Nº CAMIÓN]],$C50,BDCORRECTIVAINF[[Fecha entrada]:[Fecha entrada]],"&gt;=" &amp;$M$2,BDCORRECTIVAINF[[Fecha Fin]:[Fecha Fin]],"&lt;="&amp;$M$3)&amp;" uds "&amp;BDCORRECTIVAINF[[#Headers],[4ª HOJAS T]]&amp;", ")</f>
        <v/>
      </c>
      <c r="BC50" s="467" t="str">
        <f>+IF(SUMIFS(BDCORRECTIVAINF[5ª HOJAS T],BDCORRECTIVAINF[[Nº CAMIÓN]:[Nº CAMIÓN]],$C50,BDCORRECTIVAINF[[Fecha entrada]:[Fecha entrada]],"&gt;=" &amp;$M$2,BDCORRECTIVAINF[[Fecha Fin]:[Fecha Fin]],"&lt;="&amp;$M$3)=0,"",SUMIFS(BDCORRECTIVAINF[5ª HOJAS T],BDCORRECTIVAINF[[Nº CAMIÓN]:[Nº CAMIÓN]],$C50,BDCORRECTIVAINF[[Fecha entrada]:[Fecha entrada]],"&gt;=" &amp;$M$2,BDCORRECTIVAINF[[Fecha Fin]:[Fecha Fin]],"&lt;="&amp;$M$3)&amp;" uds "&amp;BDCORRECTIVAINF[[#Headers],[5ª HOJAS T]]&amp;", ")</f>
        <v/>
      </c>
      <c r="BD50" s="467" t="str">
        <f>+IF(SUMIFS(BDCORRECTIVAINF[BRIDA T],BDCORRECTIVAINF[[Nº CAMIÓN]:[Nº CAMIÓN]],$C50,BDCORRECTIVAINF[[Fecha entrada]:[Fecha entrada]],"&gt;=" &amp;$M$2,BDCORRECTIVAINF[[Fecha Fin]:[Fecha Fin]],"&lt;="&amp;$M$3)=0,"",SUMIFS(BDCORRECTIVAINF[BRIDA T],BDCORRECTIVAINF[[Nº CAMIÓN]:[Nº CAMIÓN]],$C50,BDCORRECTIVAINF[[Fecha entrada]:[Fecha entrada]],"&gt;=" &amp;$M$2,BDCORRECTIVAINF[[Fecha Fin]:[Fecha Fin]],"&lt;="&amp;$M$3)&amp;" uds "&amp;BDCORRECTIVAINF[[#Headers],[BRIDA T]]&amp;", ")</f>
        <v/>
      </c>
      <c r="BE50" s="467" t="str">
        <f>+IF(SUMIFS(BDCORRECTIVAINF[BULÓN T],BDCORRECTIVAINF[[Nº CAMIÓN]:[Nº CAMIÓN]],$C50,BDCORRECTIVAINF[[Fecha entrada]:[Fecha entrada]],"&gt;=" &amp;$M$2,BDCORRECTIVAINF[[Fecha Fin]:[Fecha Fin]],"&lt;="&amp;$M$3)=0,"",SUMIFS(BDCORRECTIVAINF[BULÓN T],BDCORRECTIVAINF[[Nº CAMIÓN]:[Nº CAMIÓN]],$C50,BDCORRECTIVAINF[[Fecha entrada]:[Fecha entrada]],"&gt;=" &amp;$M$2,BDCORRECTIVAINF[[Fecha Fin]:[Fecha Fin]],"&lt;="&amp;$M$3)&amp;" uds "&amp;BDCORRECTIVAINF[[#Headers],[BULÓN T]]&amp;", ")</f>
        <v/>
      </c>
      <c r="BF50" s="467" t="str">
        <f>+IF(SUMIFS(BDCORRECTIVAINF[GEMELA T],BDCORRECTIVAINF[[Nº CAMIÓN]:[Nº CAMIÓN]],$C50,BDCORRECTIVAINF[[Fecha entrada]:[Fecha entrada]],"&gt;=" &amp;$M$2,BDCORRECTIVAINF[[Fecha Fin]:[Fecha Fin]],"&lt;="&amp;$M$3)=0,"",SUMIFS(BDCORRECTIVAINF[GEMELA T],BDCORRECTIVAINF[[Nº CAMIÓN]:[Nº CAMIÓN]],$C50,BDCORRECTIVAINF[[Fecha entrada]:[Fecha entrada]],"&gt;=" &amp;$M$2,BDCORRECTIVAINF[[Fecha Fin]:[Fecha Fin]],"&lt;="&amp;$M$3)&amp;" uds "&amp;BDCORRECTIVAINF[[#Headers],[GEMELA T]]&amp;", ")</f>
        <v/>
      </c>
      <c r="BG50" s="467" t="str">
        <f>+IF(SUMIFS(BDCORRECTIVAINF[CÁMARA 12R20],BDCORRECTIVAINF[[Nº CAMIÓN]:[Nº CAMIÓN]],$C50,BDCORRECTIVAINF[[Fecha entrada]:[Fecha entrada]],"&gt;=" &amp;$M$2,BDCORRECTIVAINF[[Fecha Fin]:[Fecha Fin]],"&lt;="&amp;$M$3)=0,"",SUMIFS(BDCORRECTIVAINF[CÁMARA 12R20],BDCORRECTIVAINF[[Nº CAMIÓN]:[Nº CAMIÓN]],$C50,BDCORRECTIVAINF[[Fecha entrada]:[Fecha entrada]],"&gt;=" &amp;$M$2,BDCORRECTIVAINF[[Fecha Fin]:[Fecha Fin]],"&lt;="&amp;$M$3)&amp;" uds "&amp;BDCORRECTIVAINF[[#Headers],[CÁMARA 12R20]]&amp;", ")</f>
        <v/>
      </c>
      <c r="BH50" s="467" t="str">
        <f>+IF(SUMIFS(BDCORRECTIVAINF[CÁMARA 12R24],BDCORRECTIVAINF[[Nº CAMIÓN]:[Nº CAMIÓN]],$C50,BDCORRECTIVAINF[[Fecha entrada]:[Fecha entrada]],"&gt;=" &amp;$M$2,BDCORRECTIVAINF[[Fecha Fin]:[Fecha Fin]],"&lt;="&amp;$M$3)=0,"",SUMIFS(BDCORRECTIVAINF[CÁMARA 12R24],BDCORRECTIVAINF[[Nº CAMIÓN]:[Nº CAMIÓN]],$C50,BDCORRECTIVAINF[[Fecha entrada]:[Fecha entrada]],"&gt;=" &amp;$M$2,BDCORRECTIVAINF[[Fecha Fin]:[Fecha Fin]],"&lt;="&amp;$M$3)&amp;" uds "&amp;BDCORRECTIVAINF[[#Headers],[CÁMARA 12R24]]&amp;", ")</f>
        <v/>
      </c>
      <c r="BI50" s="467" t="str">
        <f>+IF(SUMIFS(BDCORRECTIVAINF[NEUMÁTICO 12R20],BDCORRECTIVAINF[[Nº CAMIÓN]:[Nº CAMIÓN]],$C50,BDCORRECTIVAINF[[Fecha entrada]:[Fecha entrada]],"&gt;=" &amp;$M$2,BDCORRECTIVAINF[[Fecha Fin]:[Fecha Fin]],"&lt;="&amp;$M$3)=0,"",SUMIFS(BDCORRECTIVAINF[NEUMÁTICO 12R20],BDCORRECTIVAINF[[Nº CAMIÓN]:[Nº CAMIÓN]],$C50,BDCORRECTIVAINF[[Fecha entrada]:[Fecha entrada]],"&gt;=" &amp;$M$2,BDCORRECTIVAINF[[Fecha Fin]:[Fecha Fin]],"&lt;="&amp;$M$3)&amp;" uds "&amp;BDCORRECTIVAINF[[#Headers],[NEUMÁTICO 12R20]]&amp;", ")</f>
        <v/>
      </c>
      <c r="BJ50" s="467" t="str">
        <f>+IF(SUMIFS(BDCORRECTIVAINF[NEUMÁTICO 13/80 R22,5],BDCORRECTIVAINF[[Nº CAMIÓN]:[Nº CAMIÓN]],$C50,BDCORRECTIVAINF[[Fecha entrada]:[Fecha entrada]],"&gt;=" &amp;$M$2,BDCORRECTIVAINF[[Fecha Fin]:[Fecha Fin]],"&lt;="&amp;$M$3)=0,"",SUMIFS(BDCORRECTIVAINF[NEUMÁTICO 13/80 R22,5],BDCORRECTIVAINF[[Nº CAMIÓN]:[Nº CAMIÓN]],$C50,BDCORRECTIVAINF[[Fecha entrada]:[Fecha entrada]],"&gt;=" &amp;$M$2,BDCORRECTIVAINF[[Fecha Fin]:[Fecha Fin]],"&lt;="&amp;$M$3)&amp;" uds "&amp;BDCORRECTIVAINF[[#Headers],[NEUMÁTICO 13/80 R22,5]]&amp;", ")</f>
        <v/>
      </c>
      <c r="BK50" s="467" t="str">
        <f>+IF(SUMIFS(BDCORRECTIVAINF[[NEUMÁTICO 12R24 ]],BDCORRECTIVAINF[[Nº CAMIÓN]:[Nº CAMIÓN]],$C50,BDCORRECTIVAINF[[Fecha entrada]:[Fecha entrada]],"&gt;=" &amp;$M$2,BDCORRECTIVAINF[[Fecha Fin]:[Fecha Fin]],"&lt;="&amp;$M$3)=0,"",SUMIFS(BDCORRECTIVAINF[[NEUMÁTICO 12R24 ]],BDCORRECTIVAINF[[Nº CAMIÓN]:[Nº CAMIÓN]],$C50,BDCORRECTIVAINF[[Fecha entrada]:[Fecha entrada]],"&gt;=" &amp;$M$2,BDCORRECTIVAINF[[Fecha Fin]:[Fecha Fin]],"&lt;="&amp;$M$3)&amp;" uds "&amp;BDCORRECTIVAINF[[#Headers],[NEUMÁTICO 12R24 ]]&amp;", ")</f>
        <v/>
      </c>
      <c r="BL50" s="467" t="str">
        <f>+IF(SUMIFS(BDCORRECTIVAINF[NEUMÁTICO 295/80 R22,5],BDCORRECTIVAINF[[Nº CAMIÓN]:[Nº CAMIÓN]],$C50,BDCORRECTIVAINF[[Fecha entrada]:[Fecha entrada]],"&gt;=" &amp;$M$2,BDCORRECTIVAINF[[Fecha Fin]:[Fecha Fin]],"&lt;="&amp;$M$3)=0,"",SUMIFS(BDCORRECTIVAINF[NEUMÁTICO 295/80 R22,5],BDCORRECTIVAINF[[Nº CAMIÓN]:[Nº CAMIÓN]],$C50,BDCORRECTIVAINF[[Fecha entrada]:[Fecha entrada]],"&gt;=" &amp;$M$2,BDCORRECTIVAINF[[Fecha Fin]:[Fecha Fin]],"&lt;="&amp;$M$3)&amp;" uds "&amp;BDCORRECTIVAINF[[#Headers],[NEUMÁTICO 295/80 R22,5]]&amp;", ")</f>
        <v/>
      </c>
      <c r="BM50" s="467" t="str">
        <f>+IF(SUMIFS(BDCORRECTIVAINF[NEUMÁTICO 315/80R22.5],BDCORRECTIVAINF[[Nº CAMIÓN]:[Nº CAMIÓN]],$C50,BDCORRECTIVAINF[[Fecha entrada]:[Fecha entrada]],"&gt;=" &amp;$M$2,BDCORRECTIVAINF[[Fecha Fin]:[Fecha Fin]],"&lt;="&amp;$M$3)=0,"",SUMIFS(BDCORRECTIVAINF[NEUMÁTICO 315/80R22.5],BDCORRECTIVAINF[[Nº CAMIÓN]:[Nº CAMIÓN]],$C50,BDCORRECTIVAINF[[Fecha entrada]:[Fecha entrada]],"&gt;=" &amp;$M$2,BDCORRECTIVAINF[[Fecha Fin]:[Fecha Fin]],"&lt;="&amp;$M$3)&amp;" uds "&amp;BDCORRECTIVAINF[[#Headers],[NEUMÁTICO 315/80R22.5]]&amp;", ")</f>
        <v/>
      </c>
      <c r="BN50" s="467" t="str">
        <f>+IF(SUMIFS(BDCORRECTIVAINF[NEUMÁTICO 7.5R16 CON CAMARA  ],BDCORRECTIVAINF[[Nº CAMIÓN]:[Nº CAMIÓN]],$C50,BDCORRECTIVAINF[[Fecha entrada]:[Fecha entrada]],"&gt;=" &amp;$M$2,BDCORRECTIVAINF[[Fecha Fin]:[Fecha Fin]],"&lt;="&amp;$M$3)=0,"",SUMIFS(BDCORRECTIVAINF[NEUMÁTICO 7.5R16 CON CAMARA  ],BDCORRECTIVAINF[[Nº CAMIÓN]:[Nº CAMIÓN]],$C50,BDCORRECTIVAINF[[Fecha entrada]:[Fecha entrada]],"&gt;=" &amp;$M$2,BDCORRECTIVAINF[[Fecha Fin]:[Fecha Fin]],"&lt;="&amp;$M$3)&amp;" uds "&amp;BDCORRECTIVAINF[[#Headers],[NEUMÁTICO 7.5R16 CON CAMARA  ]]&amp;", ")</f>
        <v/>
      </c>
      <c r="BO50" s="467" t="str">
        <f>+IF(SUMIFS(BDCORRECTIVAINF[Parche],BDCORRECTIVAINF[[Nº CAMIÓN]:[Nº CAMIÓN]],$C50,BDCORRECTIVAINF[[Fecha entrada]:[Fecha entrada]],"&gt;=" &amp;$M$2,BDCORRECTIVAINF[[Fecha Fin]:[Fecha Fin]],"&lt;="&amp;$M$3)=0,"",SUMIFS(BDCORRECTIVAINF[Parche],BDCORRECTIVAINF[[Nº CAMIÓN]:[Nº CAMIÓN]],$C50,BDCORRECTIVAINF[[Fecha entrada]:[Fecha entrada]],"&gt;=" &amp;$M$2,BDCORRECTIVAINF[[Fecha Fin]:[Fecha Fin]],"&lt;="&amp;$M$3)&amp;" uds "&amp;BDCORRECTIVAINF[[#Headers],[Parche]]&amp;", ")</f>
        <v xml:space="preserve">3 uds Parche, </v>
      </c>
      <c r="BP50" s="467" t="str">
        <f>+IF(SUMIFS(BDCORRECTIVAINF[Pasta],BDCORRECTIVAINF[[Nº CAMIÓN]:[Nº CAMIÓN]],$C50,BDCORRECTIVAINF[[Fecha entrada]:[Fecha entrada]],"&gt;=" &amp;$M$2,BDCORRECTIVAINF[[Fecha Fin]:[Fecha Fin]],"&lt;="&amp;$M$3)=0,"",SUMIFS(BDCORRECTIVAINF[Pasta],BDCORRECTIVAINF[[Nº CAMIÓN]:[Nº CAMIÓN]],$C50,BDCORRECTIVAINF[[Fecha entrada]:[Fecha entrada]],"&gt;=" &amp;$M$2,BDCORRECTIVAINF[[Fecha Fin]:[Fecha Fin]],"&lt;="&amp;$M$3)&amp;" uds "&amp;BDCORRECTIVAINF[[#Headers],[Pasta]]&amp;", ")</f>
        <v xml:space="preserve">3 uds Pasta, </v>
      </c>
      <c r="BQ50" s="467" t="str">
        <f>+IF(SUMIFS(BDCORRECTIVAINF[BATERIA 12V 100AH],BDCORRECTIVAINF[[Nº CAMIÓN]:[Nº CAMIÓN]],$C50,BDCORRECTIVAINF[[Fecha entrada]:[Fecha entrada]],"&gt;=" &amp;$M$2,BDCORRECTIVAINF[[Fecha Fin]:[Fecha Fin]],"&lt;="&amp;$M$3)=0,"",SUMIFS(BDCORRECTIVAINF[BATERIA 12V 100AH],BDCORRECTIVAINF[[Nº CAMIÓN]:[Nº CAMIÓN]],$C50,BDCORRECTIVAINF[[Fecha entrada]:[Fecha entrada]],"&gt;=" &amp;$M$2,BDCORRECTIVAINF[[Fecha Fin]:[Fecha Fin]],"&lt;="&amp;$M$3)&amp;" uds "&amp;BDCORRECTIVAINF[[#Headers],[BATERIA 12V 100AH]]&amp;", ")</f>
        <v/>
      </c>
      <c r="BR50" s="467" t="str">
        <f>+IF(SUMIFS(BDCORRECTIVAINF[BATERIA 12V 120AH],BDCORRECTIVAINF[[Nº CAMIÓN]:[Nº CAMIÓN]],$C50,BDCORRECTIVAINF[[Fecha entrada]:[Fecha entrada]],"&gt;=" &amp;$M$2,BDCORRECTIVAINF[[Fecha Fin]:[Fecha Fin]],"&lt;="&amp;$M$3)=0,"",SUMIFS(BDCORRECTIVAINF[BATERIA 12V 120AH],BDCORRECTIVAINF[[Nº CAMIÓN]:[Nº CAMIÓN]],$C50,BDCORRECTIVAINF[[Fecha entrada]:[Fecha entrada]],"&gt;=" &amp;$M$2,BDCORRECTIVAINF[[Fecha Fin]:[Fecha Fin]],"&lt;="&amp;$M$3)&amp;" uds "&amp;BDCORRECTIVAINF[[#Headers],[BATERIA 12V 120AH]]&amp;", ")</f>
        <v/>
      </c>
      <c r="BS50" s="467" t="str">
        <f>+IF(SUMIFS(BDCORRECTIVAINF[[BATERIA 12V 70AH ]],BDCORRECTIVAINF[[Nº CAMIÓN]:[Nº CAMIÓN]],$C50,BDCORRECTIVAINF[[Fecha entrada]:[Fecha entrada]],"&gt;=" &amp;$M$2,BDCORRECTIVAINF[[Fecha Fin]:[Fecha Fin]],"&lt;="&amp;$M$3)=0,"",SUMIFS(BDCORRECTIVAINF[[BATERIA 12V 70AH ]],BDCORRECTIVAINF[[Nº CAMIÓN]:[Nº CAMIÓN]],$C50,BDCORRECTIVAINF[[Fecha entrada]:[Fecha entrada]],"&gt;=" &amp;$M$2,BDCORRECTIVAINF[[Fecha Fin]:[Fecha Fin]],"&lt;="&amp;$M$3)&amp;" uds "&amp;BDCORRECTIVAINF[[#Headers],[BATERIA 12V 70AH ]]&amp;", ")</f>
        <v/>
      </c>
      <c r="BT50" s="467" t="str">
        <f>+IF(SUMIFS(BDCORRECTIVAINF[[BATERIA 12V 77AH ]],BDCORRECTIVAINF[[Nº CAMIÓN]:[Nº CAMIÓN]],$C50,BDCORRECTIVAINF[[Fecha entrada]:[Fecha entrada]],"&gt;=" &amp;$M$2,BDCORRECTIVAINF[[Fecha Fin]:[Fecha Fin]],"&lt;="&amp;$M$3)=0,"",SUMIFS(BDCORRECTIVAINF[[BATERIA 12V 77AH ]],BDCORRECTIVAINF[[Nº CAMIÓN]:[Nº CAMIÓN]],$C50,BDCORRECTIVAINF[[Fecha entrada]:[Fecha entrada]],"&gt;=" &amp;$M$2,BDCORRECTIVAINF[[Fecha Fin]:[Fecha Fin]],"&lt;="&amp;$M$3)&amp;" uds "&amp;BDCORRECTIVAINF[[#Headers],[BATERIA 12V 77AH ]]&amp;", ")</f>
        <v/>
      </c>
      <c r="BU50" s="467" t="str">
        <f>+IF(SUMIFS(BDCORRECTIVAINF[Manguera amarilla 60D],BDCORRECTIVAINF[[Nº CAMIÓN]:[Nº CAMIÓN]],$C50,BDCORRECTIVAINF[[Fecha entrada]:[Fecha entrada]],"&gt;=" &amp;$M$2,BDCORRECTIVAINF[[Fecha Fin]:[Fecha Fin]],"&lt;="&amp;$M$3)=0,"",SUMIFS(BDCORRECTIVAINF[Manguera amarilla 60D],BDCORRECTIVAINF[[Nº CAMIÓN]:[Nº CAMIÓN]],$C50,BDCORRECTIVAINF[[Fecha entrada]:[Fecha entrada]],"&gt;=" &amp;$M$2,BDCORRECTIVAINF[[Fecha Fin]:[Fecha Fin]],"&lt;="&amp;$M$3)&amp;" m "&amp;BDCORRECTIVAINF[[#Headers],[Manguera amarilla 60D]]&amp;", ")</f>
        <v/>
      </c>
      <c r="BV50" s="467" t="str">
        <f>+IF(SUMIFS(BDCORRECTIVAINF[Manguera amarilla 80D],BDCORRECTIVAINF[[Nº CAMIÓN]:[Nº CAMIÓN]],$C50,BDCORRECTIVAINF[[Fecha entrada]:[Fecha entrada]],"&gt;=" &amp;$M$2,BDCORRECTIVAINF[[Fecha Fin]:[Fecha Fin]],"&lt;="&amp;$M$3)=0,"",SUMIFS(BDCORRECTIVAINF[Manguera amarilla 80D],BDCORRECTIVAINF[[Nº CAMIÓN]:[Nº CAMIÓN]],$C50,BDCORRECTIVAINF[[Fecha entrada]:[Fecha entrada]],"&gt;=" &amp;$M$2,BDCORRECTIVAINF[[Fecha Fin]:[Fecha Fin]],"&lt;="&amp;$M$3)&amp;" m "&amp;BDCORRECTIVAINF[[#Headers],[Manguera amarilla 80D]]&amp;", ")</f>
        <v/>
      </c>
      <c r="BW50" s="467" t="str">
        <f>+IF(SUMIFS(BDCORRECTIVAINF[Manguera azul 60D],BDCORRECTIVAINF[[Nº CAMIÓN]:[Nº CAMIÓN]],$C50,BDCORRECTIVAINF[[Fecha entrada]:[Fecha entrada]],"&gt;=" &amp;$M$2,BDCORRECTIVAINF[[Fecha Fin]:[Fecha Fin]],"&lt;="&amp;$M$3)=0,"",SUMIFS(BDCORRECTIVAINF[Manguera azul 60D],BDCORRECTIVAINF[[Nº CAMIÓN]:[Nº CAMIÓN]],$C50,BDCORRECTIVAINF[[Fecha entrada]:[Fecha entrada]],"&gt;=" &amp;$M$2,BDCORRECTIVAINF[[Fecha Fin]:[Fecha Fin]],"&lt;="&amp;$M$3)&amp;" m "&amp;BDCORRECTIVAINF[[#Headers],[Manguera azul 60D]]&amp;", ")</f>
        <v/>
      </c>
      <c r="BX50" s="467" t="str">
        <f>+IF(SUMIFS(BDCORRECTIVAINF[Manguera azul 80D],BDCORRECTIVAINF[[Nº CAMIÓN]:[Nº CAMIÓN]],$C50,BDCORRECTIVAINF[[Fecha entrada]:[Fecha entrada]],"&gt;=" &amp;$M$2,BDCORRECTIVAINF[[Fecha Fin]:[Fecha Fin]],"&lt;="&amp;$M$3)=0,"",SUMIFS(BDCORRECTIVAINF[Manguera azul 80D],BDCORRECTIVAINF[[Nº CAMIÓN]:[Nº CAMIÓN]],$C50,BDCORRECTIVAINF[[Fecha entrada]:[Fecha entrada]],"&gt;=" &amp;$M$2,BDCORRECTIVAINF[[Fecha Fin]:[Fecha Fin]],"&lt;="&amp;$M$3)&amp;" m "&amp;BDCORRECTIVAINF[[#Headers],[Manguera azul 80D]]&amp;", ")</f>
        <v xml:space="preserve">5 m Manguera azul 80D, </v>
      </c>
      <c r="BY50" s="467" t="str">
        <f>+IF(SUMIFS(BDCORRECTIVAINF[Bomba Embrague],BDCORRECTIVAINF[[Nº CAMIÓN]:[Nº CAMIÓN]],$C50,BDCORRECTIVAINF[[Fecha entrada]:[Fecha entrada]],"&gt;=" &amp;$M$2,BDCORRECTIVAINF[[Fecha Fin]:[Fecha Fin]],"&lt;="&amp;$M$3)=0,"",SUMIFS(BDCORRECTIVAINF[Bomba Embrague],BDCORRECTIVAINF[[Nº CAMIÓN]:[Nº CAMIÓN]],$C50,BDCORRECTIVAINF[[Fecha entrada]:[Fecha entrada]],"&gt;=" &amp;$M$2,BDCORRECTIVAINF[[Fecha Fin]:[Fecha Fin]],"&lt;="&amp;$M$3)&amp;" uds "&amp;BDCORRECTIVAINF[[#Headers],[Bomba Embrague]]&amp;", ")</f>
        <v/>
      </c>
      <c r="BZ50" s="467" t="str">
        <f>+IF(SUMIFS(BDCORRECTIVAINF[Compresor],BDCORRECTIVAINF[[Nº CAMIÓN]:[Nº CAMIÓN]],$C50,BDCORRECTIVAINF[[Fecha entrada]:[Fecha entrada]],"&gt;=" &amp;$M$2,BDCORRECTIVAINF[[Fecha Fin]:[Fecha Fin]],"&lt;="&amp;$M$3)=0,"",SUMIFS(BDCORRECTIVAINF[Compresor],BDCORRECTIVAINF[[Nº CAMIÓN]:[Nº CAMIÓN]],$C50,BDCORRECTIVAINF[[Fecha entrada]:[Fecha entrada]],"&gt;=" &amp;$M$2,BDCORRECTIVAINF[[Fecha Fin]:[Fecha Fin]],"&lt;="&amp;$M$3)&amp;" uds "&amp;BDCORRECTIVAINF[[#Headers],[Compresor]]&amp;", ")</f>
        <v/>
      </c>
      <c r="CA50" s="467" t="str">
        <f>+IF(SUMIFS(BDCORRECTIVAINF[Disco Embrague],BDCORRECTIVAINF[[Nº CAMIÓN]:[Nº CAMIÓN]],$C50,BDCORRECTIVAINF[[Fecha entrada]:[Fecha entrada]],"&gt;=" &amp;$M$2,BDCORRECTIVAINF[[Fecha Fin]:[Fecha Fin]],"&lt;="&amp;$M$3)=0,"",SUMIFS(BDCORRECTIVAINF[Disco Embrague],BDCORRECTIVAINF[[Nº CAMIÓN]:[Nº CAMIÓN]],$C50,BDCORRECTIVAINF[[Fecha entrada]:[Fecha entrada]],"&gt;=" &amp;$M$2,BDCORRECTIVAINF[[Fecha Fin]:[Fecha Fin]],"&lt;="&amp;$M$3)&amp;" uds "&amp;BDCORRECTIVAINF[[#Headers],[Disco Embrague]]&amp;", ")</f>
        <v/>
      </c>
      <c r="CB50" s="467" t="str">
        <f>+IF(SUMIFS(BDCORRECTIVAINF[Empalme],BDCORRECTIVAINF[[Nº CAMIÓN]:[Nº CAMIÓN]],$C50,BDCORRECTIVAINF[[Fecha entrada]:[Fecha entrada]],"&gt;=" &amp;$M$2,BDCORRECTIVAINF[[Fecha Fin]:[Fecha Fin]],"&lt;="&amp;$M$3)=0,"",SUMIFS(BDCORRECTIVAINF[Empalme],BDCORRECTIVAINF[[Nº CAMIÓN]:[Nº CAMIÓN]],$C50,BDCORRECTIVAINF[[Fecha entrada]:[Fecha entrada]],"&gt;=" &amp;$M$2,BDCORRECTIVAINF[[Fecha Fin]:[Fecha Fin]],"&lt;="&amp;$M$3)&amp;" uds "&amp;BDCORRECTIVAINF[[#Headers],[Empalme]]&amp;", ")</f>
        <v/>
      </c>
      <c r="CC50" s="467" t="str">
        <f>+IF(SUMIFS(BDCORRECTIVAINF[Filtro Secador],BDCORRECTIVAINF[[Nº CAMIÓN]:[Nº CAMIÓN]],$C50,BDCORRECTIVAINF[[Fecha entrada]:[Fecha entrada]],"&gt;=" &amp;$M$2,BDCORRECTIVAINF[[Fecha Fin]:[Fecha Fin]],"&lt;="&amp;$M$3)=0,"",SUMIFS(BDCORRECTIVAINF[Filtro Secador],BDCORRECTIVAINF[[Nº CAMIÓN]:[Nº CAMIÓN]],$C50,BDCORRECTIVAINF[[Fecha entrada]:[Fecha entrada]],"&gt;=" &amp;$M$2,BDCORRECTIVAINF[[Fecha Fin]:[Fecha Fin]],"&lt;="&amp;$M$3)&amp;" uds "&amp;BDCORRECTIVAINF[[#Headers],[Filtro Secador]]&amp;", ")</f>
        <v/>
      </c>
      <c r="CD50" s="467" t="str">
        <f>+IF(SUMIFS(BDCORRECTIVAINF[Pulmon Freno],BDCORRECTIVAINF[[Nº CAMIÓN]:[Nº CAMIÓN]],$C50,BDCORRECTIVAINF[[Fecha entrada]:[Fecha entrada]],"&gt;=" &amp;$M$2,BDCORRECTIVAINF[[Fecha Fin]:[Fecha Fin]],"&lt;="&amp;$M$3)=0,"",SUMIFS(BDCORRECTIVAINF[Pulmon Freno],BDCORRECTIVAINF[[Nº CAMIÓN]:[Nº CAMIÓN]],$C50,BDCORRECTIVAINF[[Fecha entrada]:[Fecha entrada]],"&gt;=" &amp;$M$2,BDCORRECTIVAINF[[Fecha Fin]:[Fecha Fin]],"&lt;="&amp;$M$3)&amp;" uds "&amp;BDCORRECTIVAINF[[#Headers],[Pulmon Freno]]&amp;", ")</f>
        <v/>
      </c>
      <c r="CE50" s="467" t="str">
        <f>+IF(SUMIFS(BDCORRECTIVAINF[Servoembrague],BDCORRECTIVAINF[[Nº CAMIÓN]:[Nº CAMIÓN]],$C50,BDCORRECTIVAINF[[Fecha entrada]:[Fecha entrada]],"&gt;=" &amp;$M$2,BDCORRECTIVAINF[[Fecha Fin]:[Fecha Fin]],"&lt;="&amp;$M$3)=0,"",SUMIFS(BDCORRECTIVAINF[Servoembrague],BDCORRECTIVAINF[[Nº CAMIÓN]:[Nº CAMIÓN]],$C50,BDCORRECTIVAINF[[Fecha entrada]:[Fecha entrada]],"&gt;=" &amp;$M$2,BDCORRECTIVAINF[[Fecha Fin]:[Fecha Fin]],"&lt;="&amp;$M$3)&amp;" uds "&amp;BDCORRECTIVAINF[[#Headers],[Servoembrague]]&amp;", ")</f>
        <v/>
      </c>
      <c r="CF50" s="467" t="str">
        <f>+IF(SUMIFS(BDCORRECTIVAINF[Tubo Hidraulico],BDCORRECTIVAINF[[Nº CAMIÓN]:[Nº CAMIÓN]],$C50,BDCORRECTIVAINF[[Fecha entrada]:[Fecha entrada]],"&gt;=" &amp;$M$2,BDCORRECTIVAINF[[Fecha Fin]:[Fecha Fin]],"&lt;="&amp;$M$3)=0,"",SUMIFS(BDCORRECTIVAINF[Tubo Hidraulico],BDCORRECTIVAINF[[Nº CAMIÓN]:[Nº CAMIÓN]],$C50,BDCORRECTIVAINF[[Fecha entrada]:[Fecha entrada]],"&gt;=" &amp;$M$2,BDCORRECTIVAINF[[Fecha Fin]:[Fecha Fin]],"&lt;="&amp;$M$3)&amp;" uds "&amp;BDCORRECTIVAINF[[#Headers],[Tubo Hidraulico]]&amp;", ")</f>
        <v/>
      </c>
      <c r="CG50" s="467" t="str">
        <f>+IF(SUMIFS(BDCORRECTIVAINF[Valvula 4 vias],BDCORRECTIVAINF[[Nº CAMIÓN]:[Nº CAMIÓN]],$C50,BDCORRECTIVAINF[[Fecha entrada]:[Fecha entrada]],"&gt;=" &amp;$M$2,BDCORRECTIVAINF[[Fecha Fin]:[Fecha Fin]],"&lt;="&amp;$M$3)=0,"",SUMIFS(BDCORRECTIVAINF[Valvula 4 vias],BDCORRECTIVAINF[[Nº CAMIÓN]:[Nº CAMIÓN]],$C50,BDCORRECTIVAINF[[Fecha entrada]:[Fecha entrada]],"&gt;=" &amp;$M$2,BDCORRECTIVAINF[[Fecha Fin]:[Fecha Fin]],"&lt;="&amp;$M$3)&amp;" uds "&amp;BDCORRECTIVAINF[[#Headers],[Valvula 4 vias]]&amp;", ")</f>
        <v/>
      </c>
      <c r="CH50" s="467" t="str">
        <f>+IF(SUMIFS(BDCORRECTIVAINF[Valvula Freno],BDCORRECTIVAINF[[Nº CAMIÓN]:[Nº CAMIÓN]],$C50,BDCORRECTIVAINF[[Fecha entrada]:[Fecha entrada]],"&gt;=" &amp;$M$2,BDCORRECTIVAINF[[Fecha Fin]:[Fecha Fin]],"&lt;="&amp;$M$3)=0,"",SUMIFS(BDCORRECTIVAINF[Valvula Freno],BDCORRECTIVAINF[[Nº CAMIÓN]:[Nº CAMIÓN]],$C50,BDCORRECTIVAINF[[Fecha entrada]:[Fecha entrada]],"&gt;=" &amp;$M$2,BDCORRECTIVAINF[[Fecha Fin]:[Fecha Fin]],"&lt;="&amp;$M$3)&amp;" uds "&amp;BDCORRECTIVAINF[[#Headers],[Valvula Freno]]&amp;", ")</f>
        <v/>
      </c>
      <c r="CI50" s="467" t="str">
        <f>+IF(SUMIFS(BDCORRECTIVAINF[Valvula Secadora],BDCORRECTIVAINF[[Nº CAMIÓN]:[Nº CAMIÓN]],$C50,BDCORRECTIVAINF[[Fecha entrada]:[Fecha entrada]],"&gt;=" &amp;$M$2,BDCORRECTIVAINF[[Fecha Fin]:[Fecha Fin]],"&lt;="&amp;$M$3)=0,"",SUMIFS(BDCORRECTIVAINF[Valvula Secadora],BDCORRECTIVAINF[[Nº CAMIÓN]:[Nº CAMIÓN]],$C50,BDCORRECTIVAINF[[Fecha entrada]:[Fecha entrada]],"&gt;=" &amp;$M$2,BDCORRECTIVAINF[[Fecha Fin]:[Fecha Fin]],"&lt;="&amp;$M$3)&amp;" uds "&amp;BDCORRECTIVAINF[[#Headers],[Valvula Secadora]]&amp;", ")</f>
        <v/>
      </c>
      <c r="CJ50" s="467" t="str">
        <f>+IF(SUMIFS(BDCORRECTIVAINF[Correas],BDCORRECTIVAINF[[Nº CAMIÓN]:[Nº CAMIÓN]],$C50,BDCORRECTIVAINF[[Fecha entrada]:[Fecha entrada]],"&gt;=" &amp;$M$2,BDCORRECTIVAINF[[Fecha Fin]:[Fecha Fin]],"&lt;="&amp;$M$3)=0,"",SUMIFS(BDCORRECTIVAINF[Correas],BDCORRECTIVAINF[[Nº CAMIÓN]:[Nº CAMIÓN]],$C50,BDCORRECTIVAINF[[Fecha entrada]:[Fecha entrada]],"&gt;=" &amp;$M$2,BDCORRECTIVAINF[[Fecha Fin]:[Fecha Fin]],"&lt;="&amp;$M$3)&amp;" uds "&amp;BDCORRECTIVAINF[[#Headers],[Correas]]&amp;", ")</f>
        <v xml:space="preserve">2 uds Correas, </v>
      </c>
    </row>
    <row r="51" spans="1:93" ht="39" customHeight="1" x14ac:dyDescent="0.2">
      <c r="A51" s="547"/>
      <c r="B51" s="221" t="s">
        <v>91</v>
      </c>
      <c r="C51" s="48" t="s">
        <v>139</v>
      </c>
      <c r="D51" s="41">
        <v>559998</v>
      </c>
      <c r="E51" s="290">
        <f>+SUMIFS(BDCORRECTIVA[Chasis],BDCORRECTIVA[[Nº CAMIÓN]:[Nº CAMIÓN]],$C51,BDCORRECTIVA[[Fecha entrada]:[Fecha entrada]],"&gt;=" &amp;$M$2,BDCORRECTIVA[[Fecha Fin]:[Fecha Fin]],"&lt;="&amp;$M$3)</f>
        <v>1</v>
      </c>
      <c r="F51" s="290">
        <f>+SUMIFS(BDCORRECTIVA[Carrocería],BDCORRECTIVA[[Nº CAMIÓN]:[Nº CAMIÓN]],$C51,BDCORRECTIVA[[Fecha entrada]:[Fecha entrada]],"&gt;=" &amp;$M$2,BDCORRECTIVA[[Fecha Fin]:[Fecha Fin]],"&lt;="&amp;$M$3)</f>
        <v>0</v>
      </c>
      <c r="G51" s="290">
        <f>+SUMIFS(BDCORRECTIVA[Ruedas],BDCORRECTIVA[[Nº CAMIÓN]:[Nº CAMIÓN]],$C51,BDCORRECTIVA[[Fecha entrada]:[Fecha entrada]],"&gt;=" &amp;$M$2,BDCORRECTIVA[[Fecha Fin]:[Fecha Fin]],"&lt;="&amp;$M$3)</f>
        <v>5</v>
      </c>
      <c r="H51" s="290">
        <f>+SUMIFS(BDCORRECTIVA[Mecanica],BDCORRECTIVA[[Nº CAMIÓN]:[Nº CAMIÓN]],$C51,BDCORRECTIVA[[Fecha entrada]:[Fecha entrada]],"&gt;=" &amp;$M$2,BDCORRECTIVA[[Fecha Fin]:[Fecha Fin]],"&lt;="&amp;$M$3)</f>
        <v>0</v>
      </c>
      <c r="I51" s="290">
        <f>+SUMIFS(BDCORRECTIVA[Elec, vehiculos],BDCORRECTIVA[[Nº CAMIÓN]:[Nº CAMIÓN]],$C51,BDCORRECTIVA[[Fecha entrada]:[Fecha entrada]],"&gt;=" &amp;$M$2,BDCORRECTIVA[[Fecha Fin]:[Fecha Fin]],"&lt;="&amp;$M$3)</f>
        <v>0</v>
      </c>
      <c r="J51" s="290">
        <f t="shared" ref="J51:J57" si="16">+SUM(E51:I51)</f>
        <v>6</v>
      </c>
      <c r="K51" s="290" t="str">
        <f>+IF(COUNTIFS(BDCORRECTIVA[Tall/Rep],AUSERD,BDCORRECTIVA[Nº CAMIÓN],$C51,BDCORRECTIVA[[Fecha entrada]:[Fecha entrada]],"&gt;=" &amp;$M$2,BDCORRECTIVA[[Fecha Fin]:[Fecha Fin]],"&lt;="&amp;$M$3)=0,"",COUNTIFS(BDCORRECTIVA[Tall/Rep],AUSERD,BDCORRECTIVA[Nº CAMIÓN],$C51,BDCORRECTIVA[[Fecha entrada]:[Fecha entrada]],"&gt;=" &amp;$M$2,BDCORRECTIVA[[Fecha Fin]:[Fecha Fin]],"&lt;="&amp;$M$3)&amp;" "&amp;AUSERD&amp;", ")&amp;IF(COUNTIFS(BDCORRECTIVA[Tall/Rep],AAIUN,BDCORRECTIVA[Nº CAMIÓN],$C51,BDCORRECTIVA[[Fecha entrada]:[Fecha entrada]],"&gt;=" &amp;$M$2,BDCORRECTIVA[[Fecha Fin]:[Fecha Fin]],"&lt;="&amp;$M$3)=0,"",COUNTIFS(BDCORRECTIVA[Tall/Rep],AAIUN,BDCORRECTIVA[Nº CAMIÓN],$C51,BDCORRECTIVA[[Fecha entrada]:[Fecha entrada]],"&gt;=" &amp;$M$2,BDCORRECTIVA[[Fecha Fin]:[Fecha Fin]],"&lt;="&amp;$M$3)&amp;" "&amp;AAIUN&amp;", ")&amp;IF(COUNTIFS(BDCORRECTIVA[Tall/Rep],BOUJDUR,BDCORRECTIVA[Nº CAMIÓN],$C51,BDCORRECTIVA[[Fecha entrada]:[Fecha entrada]],"&gt;=" &amp;$M$2,BDCORRECTIVA[[Fecha Fin]:[Fecha Fin]],"&lt;="&amp;$M$3)=0,"",COUNTIFS(BDCORRECTIVA[Tall/Rep],BOUJDUR,BDCORRECTIVA[Nº CAMIÓN],$C51,BDCORRECTIVA[[Fecha entrada]:[Fecha entrada]],"&gt;=" &amp;$M$2,BDCORRECTIVA[[Fecha Fin]:[Fecha Fin]],"&lt;="&amp;$M$3)&amp;" "&amp;BOUJDUR&amp;", ")&amp;IF(COUNTIFS(BDCORRECTIVA[Tall/Rep],ATC,BDCORRECTIVA[Nº CAMIÓN],$C51,BDCORRECTIVA[[Fecha entrada]:[Fecha entrada]],"&gt;=" &amp;$M$2,BDCORRECTIVA[[Fecha Fin]:[Fecha Fin]],"&lt;="&amp;$M$3)=0,"",COUNTIFS(BDCORRECTIVA[Tall/Rep],ATC,BDCORRECTIVA[Nº CAMIÓN],$C51,BDCORRECTIVA[[Fecha entrada]:[Fecha entrada]],"&gt;=" &amp;$M$2,BDCORRECTIVA[[Fecha Fin]:[Fecha Fin]],"&lt;="&amp;$M$3)&amp;" "&amp;ATC&amp;", ")&amp;IF(COUNTIFS(BDCORRECTIVA[Tall/Rep],SMARA,BDCORRECTIVA[Nº CAMIÓN],$C51,BDCORRECTIVA[[Fecha entrada]:[Fecha entrada]],"&gt;=" &amp;$M$2,BDCORRECTIVA[[Fecha Fin]:[Fecha Fin]],"&lt;="&amp;$M$3)=0,"",COUNTIFS(BDCORRECTIVA[Tall/Rep],SMARA,BDCORRECTIVA[Nº CAMIÓN],$C51,BDCORRECTIVA[[Fecha entrada]:[Fecha entrada]],"&gt;=" &amp;$M$2,BDCORRECTIVA[[Fecha Fin]:[Fecha Fin]],"&lt;="&amp;$M$3)&amp;" "&amp;SMARA&amp;", ")&amp;IF(COUNTIFS(BDCORRECTIVA[Tall/Rep],DAJLA,BDCORRECTIVA[Nº CAMIÓN],$C51,BDCORRECTIVA[[Fecha entrada]:[Fecha entrada]],"&gt;=" &amp;$M$2,BDCORRECTIVA[[Fecha Fin]:[Fecha Fin]],"&lt;="&amp;$M$3)=0,"",COUNTIFS(BDCORRECTIVA[Tall/Rep],DAJLA,BDCORRECTIVA[Nº CAMIÓN],$C51,BDCORRECTIVA[[Fecha entrada]:[Fecha entrada]],"&gt;=" &amp;$M$2,BDCORRECTIVA[[Fecha Fin]:[Fecha Fin]],"&lt;="&amp;$M$3)&amp;" "&amp;DAJLA&amp;", ")&amp;IF(COUNTIFS(BDCORRECTIVA[Tall/Rep],TRANSPORT,BDCORRECTIVA[Nº CAMIÓN],$C51,BDCORRECTIVA[[Fecha entrada]:[Fecha entrada]],"&gt;=" &amp;$M$2,BDCORRECTIVA[[Fecha Fin]:[Fecha Fin]],"&lt;="&amp;$M$3)=0,"",COUNTIFS(BDCORRECTIVA[Tall/Rep],TRANSPORT,BDCORRECTIVA[Nº CAMIÓN],$C51,BDCORRECTIVA[[Fecha entrada]:[Fecha entrada]],"&gt;=" &amp;$M$2,BDCORRECTIVA[[Fecha Fin]:[Fecha Fin]],"&lt;="&amp;$M$3)&amp;" "&amp;TRANSPORT&amp;", ")</f>
        <v xml:space="preserve">6 TR SMARA, </v>
      </c>
      <c r="L51" s="517" t="str">
        <f t="shared" si="0"/>
        <v xml:space="preserve">1 uds Amortiguador, 2 uds CÁMARA 12R20, 1 uds NEUMÁTICO 12R20, 5 uds Parche, 4 uds Pasta, </v>
      </c>
      <c r="M51" s="472">
        <f>+IF(SUMIFS(BDCORRECTIVAINF[Coste TOTAL],BDCORRECTIVAINF[[Nº CAMIÓN]:[Nº CAMIÓN]],$C51,BDCORRECTIVAINF[[Fecha entrada]:[Fecha entrada]],"&gt;=" &amp;$M$2,BDCORRECTIVAINF[[Fecha Fin]:[Fecha Fin]],"&lt;="&amp;$M$3)=0,"",SUMIFS(BDCORRECTIVAINF[Coste TOTAL],BDCORRECTIVAINF[[Nº CAMIÓN]:[Nº CAMIÓN]],$C51,BDCORRECTIVAINF[[Fecha entrada]:[Fecha entrada]],"&gt;=" &amp;$M$2,BDCORRECTIVAINF[[Fecha Fin]:[Fecha Fin]],"&lt;="&amp;$M$3))</f>
        <v>85400</v>
      </c>
      <c r="N51" s="293"/>
      <c r="P51" s="49"/>
      <c r="Q51" s="44"/>
      <c r="R51" s="44"/>
      <c r="S51" s="44"/>
      <c r="T51" s="44"/>
      <c r="U51" s="44"/>
      <c r="V51" s="44"/>
      <c r="W51" s="44"/>
      <c r="AF51" s="467" t="str">
        <f>+IF(SUMIFS(BDCORRECTIVAINF[Amortiguador],BDCORRECTIVAINF[[Nº CAMIÓN]:[Nº CAMIÓN]],$C51,BDCORRECTIVAINF[[Fecha entrada]:[Fecha entrada]],"&gt;=" &amp;$M$2,BDCORRECTIVAINF[[Fecha Fin]:[Fecha Fin]],"&lt;="&amp;$M$3)=0,"",SUMIFS(BDCORRECTIVAINF[Amortiguador],BDCORRECTIVAINF[[Nº CAMIÓN]:[Nº CAMIÓN]],$C51,BDCORRECTIVAINF[[Fecha entrada]:[Fecha entrada]],"&gt;=" &amp;$M$2,BDCORRECTIVAINF[[Fecha Fin]:[Fecha Fin]],"&lt;="&amp;$M$3)&amp;" uds "&amp;BDCORRECTIVAINF[[#Headers],[Amortiguador]]&amp;", ")</f>
        <v xml:space="preserve">1 uds Amortiguador, </v>
      </c>
      <c r="AG51" s="467" t="str">
        <f>+IF(SUMIFS(BDCORRECTIVAINF[Cables palanca],BDCORRECTIVAINF[[Nº CAMIÓN]:[Nº CAMIÓN]],$C51,BDCORRECTIVAINF[[Fecha entrada]:[Fecha entrada]],"&gt;=" &amp;$M$2,BDCORRECTIVAINF[[Fecha Fin]:[Fecha Fin]],"&lt;="&amp;$M$3)=0,"",SUMIFS(BDCORRECTIVAINF[Cables palanca],BDCORRECTIVAINF[[Nº CAMIÓN]:[Nº CAMIÓN]],$C51,BDCORRECTIVAINF[[Fecha entrada]:[Fecha entrada]],"&gt;=" &amp;$M$2,BDCORRECTIVAINF[[Fecha Fin]:[Fecha Fin]],"&lt;="&amp;$M$3)&amp;" uds "&amp;BDCORRECTIVAINF[[#Headers],[Cables palanca]]&amp;", ")</f>
        <v/>
      </c>
      <c r="AH51" s="467" t="str">
        <f>+IF(SUMIFS(BDCORRECTIVAINF[Casquillos],BDCORRECTIVAINF[[Nº CAMIÓN]:[Nº CAMIÓN]],$C51,BDCORRECTIVAINF[[Fecha entrada]:[Fecha entrada]],"&gt;=" &amp;$M$2,BDCORRECTIVAINF[[Fecha Fin]:[Fecha Fin]],"&lt;="&amp;$M$3)=0,"",SUMIFS(BDCORRECTIVAINF[Casquillos],BDCORRECTIVAINF[[Nº CAMIÓN]:[Nº CAMIÓN]],$C51,BDCORRECTIVAINF[[Fecha entrada]:[Fecha entrada]],"&gt;=" &amp;$M$2,BDCORRECTIVAINF[[Fecha Fin]:[Fecha Fin]],"&lt;="&amp;$M$3)&amp;" uds "&amp;BDCORRECTIVAINF[[#Headers],[Casquillos]]&amp;", ")</f>
        <v/>
      </c>
      <c r="AI51" s="467" t="str">
        <f>+IF(SUMIFS(BDCORRECTIVAINF[Esparragos],BDCORRECTIVAINF[[Nº CAMIÓN]:[Nº CAMIÓN]],$C51,BDCORRECTIVAINF[[Fecha entrada]:[Fecha entrada]],"&gt;=" &amp;$M$2,BDCORRECTIVAINF[[Fecha Fin]:[Fecha Fin]],"&lt;="&amp;$M$3)=0,"",SUMIFS(BDCORRECTIVAINF[Esparragos],BDCORRECTIVAINF[[Nº CAMIÓN]:[Nº CAMIÓN]],$C51,BDCORRECTIVAINF[[Fecha entrada]:[Fecha entrada]],"&gt;=" &amp;$M$2,BDCORRECTIVAINF[[Fecha Fin]:[Fecha Fin]],"&lt;="&amp;$M$3)&amp;" uds "&amp;BDCORRECTIVAINF[[#Headers],[Esparragos]]&amp;", ")</f>
        <v/>
      </c>
      <c r="AJ51" s="467" t="str">
        <f>+IF(SUMIFS(BDCORRECTIVAINF[Neceser palanca],BDCORRECTIVAINF[[Nº CAMIÓN]:[Nº CAMIÓN]],$C51,BDCORRECTIVAINF[[Fecha entrada]:[Fecha entrada]],"&gt;=" &amp;$M$2,BDCORRECTIVAINF[[Fecha Fin]:[Fecha Fin]],"&lt;="&amp;$M$3)=0,"",SUMIFS(BDCORRECTIVAINF[Neceser palanca],BDCORRECTIVAINF[[Nº CAMIÓN]:[Nº CAMIÓN]],$C51,BDCORRECTIVAINF[[Fecha entrada]:[Fecha entrada]],"&gt;=" &amp;$M$2,BDCORRECTIVAINF[[Fecha Fin]:[Fecha Fin]],"&lt;="&amp;$M$3)&amp;" uds "&amp;BDCORRECTIVAINF[[#Headers],[Neceser palanca]]&amp;", ")</f>
        <v/>
      </c>
      <c r="AK51" s="467" t="str">
        <f>+IF(SUMIFS(BDCORRECTIVAINF[Palanca],BDCORRECTIVAINF[[Nº CAMIÓN]:[Nº CAMIÓN]],$C51,BDCORRECTIVAINF[[Fecha entrada]:[Fecha entrada]],"&gt;=" &amp;$M$2,BDCORRECTIVAINF[[Fecha Fin]:[Fecha Fin]],"&lt;="&amp;$M$3)=0,"",SUMIFS(BDCORRECTIVAINF[Palanca],BDCORRECTIVAINF[[Nº CAMIÓN]:[Nº CAMIÓN]],$C51,BDCORRECTIVAINF[[Fecha entrada]:[Fecha entrada]],"&gt;=" &amp;$M$2,BDCORRECTIVAINF[[Fecha Fin]:[Fecha Fin]],"&lt;="&amp;$M$3)&amp;" uds "&amp;BDCORRECTIVAINF[[#Headers],[Palanca]]&amp;", ")</f>
        <v/>
      </c>
      <c r="AL51" s="467" t="str">
        <f>+IF(SUMIFS(BDCORRECTIVAINF[Travesaño],BDCORRECTIVAINF[[Nº CAMIÓN]:[Nº CAMIÓN]],$C51,BDCORRECTIVAINF[[Fecha entrada]:[Fecha entrada]],"&gt;=" &amp;$M$2,BDCORRECTIVAINF[[Fecha Fin]:[Fecha Fin]],"&lt;="&amp;$M$3)=0,"",SUMIFS(BDCORRECTIVAINF[Travesaño],BDCORRECTIVAINF[[Nº CAMIÓN]:[Nº CAMIÓN]],$C51,BDCORRECTIVAINF[[Fecha entrada]:[Fecha entrada]],"&gt;=" &amp;$M$2,BDCORRECTIVAINF[[Fecha Fin]:[Fecha Fin]],"&lt;="&amp;$M$3)&amp;" uds "&amp;BDCORRECTIVAINF[[#Headers],[Travesaño]]&amp;", ")</f>
        <v/>
      </c>
      <c r="AM51" s="467" t="str">
        <f>+IF(SUMIFS(BDCORRECTIVAINF[BALLESTA ENTERA D],BDCORRECTIVAINF[[Nº CAMIÓN]:[Nº CAMIÓN]],$C51,BDCORRECTIVAINF[[Fecha entrada]:[Fecha entrada]],"&gt;=" &amp;$M$2,BDCORRECTIVAINF[[Fecha Fin]:[Fecha Fin]],"&lt;="&amp;$M$3)=0,"",SUMIFS(BDCORRECTIVAINF[BALLESTA ENTERA D],BDCORRECTIVAINF[[Nº CAMIÓN]:[Nº CAMIÓN]],$C51,BDCORRECTIVAINF[[Fecha entrada]:[Fecha entrada]],"&gt;=" &amp;$M$2,BDCORRECTIVAINF[[Fecha Fin]:[Fecha Fin]],"&lt;="&amp;$M$3)&amp;" uds "&amp;BDCORRECTIVAINF[[#Headers],[BALLESTA ENTERA D]]&amp;", ")</f>
        <v/>
      </c>
      <c r="AN51" s="467" t="str">
        <f>+IF(SUMIFS(BDCORRECTIVAINF[HOJA MAESTRA D],BDCORRECTIVAINF[[Nº CAMIÓN]:[Nº CAMIÓN]],$C51,BDCORRECTIVAINF[[Fecha entrada]:[Fecha entrada]],"&gt;=" &amp;$M$2,BDCORRECTIVAINF[[Fecha Fin]:[Fecha Fin]],"&lt;="&amp;$M$3)=0,"",SUMIFS(BDCORRECTIVAINF[HOJA MAESTRA D],BDCORRECTIVAINF[[Nº CAMIÓN]:[Nº CAMIÓN]],$C51,BDCORRECTIVAINF[[Fecha entrada]:[Fecha entrada]],"&gt;=" &amp;$M$2,BDCORRECTIVAINF[[Fecha Fin]:[Fecha Fin]],"&lt;="&amp;$M$3)&amp;" uds "&amp;BDCORRECTIVAINF[[#Headers],[HOJA MAESTRA D]]&amp;", ")</f>
        <v/>
      </c>
      <c r="AO51" s="467" t="str">
        <f>+IF(SUMIFS(BDCORRECTIVAINF[1ª HOJA D],BDCORRECTIVAINF[[Nº CAMIÓN]:[Nº CAMIÓN]],$C51,BDCORRECTIVAINF[[Fecha entrada]:[Fecha entrada]],"&gt;=" &amp;$M$2,BDCORRECTIVAINF[[Fecha Fin]:[Fecha Fin]],"&lt;="&amp;$M$3)=0,"",SUMIFS(BDCORRECTIVAINF[1ª HOJA D],BDCORRECTIVAINF[[Nº CAMIÓN]:[Nº CAMIÓN]],$C51,BDCORRECTIVAINF[[Fecha entrada]:[Fecha entrada]],"&gt;=" &amp;$M$2,BDCORRECTIVAINF[[Fecha Fin]:[Fecha Fin]],"&lt;="&amp;$M$3)&amp;" uds "&amp;BDCORRECTIVAINF[[#Headers],[1ª HOJA D]]&amp;", ")</f>
        <v/>
      </c>
      <c r="AP51" s="467" t="str">
        <f>+IF(SUMIFS(BDCORRECTIVAINF[2ª HOJAS D],BDCORRECTIVAINF[[Nº CAMIÓN]:[Nº CAMIÓN]],$C51,BDCORRECTIVAINF[[Fecha entrada]:[Fecha entrada]],"&gt;=" &amp;$M$2,BDCORRECTIVAINF[[Fecha Fin]:[Fecha Fin]],"&lt;="&amp;$M$3)=0,"",SUMIFS(BDCORRECTIVAINF[2ª HOJAS D],BDCORRECTIVAINF[[Nº CAMIÓN]:[Nº CAMIÓN]],$C51,BDCORRECTIVAINF[[Fecha entrada]:[Fecha entrada]],"&gt;=" &amp;$M$2,BDCORRECTIVAINF[[Fecha Fin]:[Fecha Fin]],"&lt;="&amp;$M$3)&amp;" uds "&amp;BDCORRECTIVAINF[[#Headers],[2ª HOJAS D]]&amp;", ")</f>
        <v/>
      </c>
      <c r="AQ51" s="467" t="str">
        <f>+IF(SUMIFS(BDCORRECTIVAINF[3ª HOJAS D],BDCORRECTIVAINF[[Nº CAMIÓN]:[Nº CAMIÓN]],$C51,BDCORRECTIVAINF[[Fecha entrada]:[Fecha entrada]],"&gt;=" &amp;$M$2,BDCORRECTIVAINF[[Fecha Fin]:[Fecha Fin]],"&lt;="&amp;$M$3)=0,"",SUMIFS(BDCORRECTIVAINF[3ª HOJAS D],BDCORRECTIVAINF[[Nº CAMIÓN]:[Nº CAMIÓN]],$C51,BDCORRECTIVAINF[[Fecha entrada]:[Fecha entrada]],"&gt;=" &amp;$M$2,BDCORRECTIVAINF[[Fecha Fin]:[Fecha Fin]],"&lt;="&amp;$M$3)&amp;" uds "&amp;BDCORRECTIVAINF[[#Headers],[3ª HOJAS D]]&amp;", ")</f>
        <v/>
      </c>
      <c r="AR51" s="467" t="str">
        <f>+IF(SUMIFS(BDCORRECTIVAINF[4ª HOJAS D],BDCORRECTIVAINF[[Nº CAMIÓN]:[Nº CAMIÓN]],$C51,BDCORRECTIVAINF[[Fecha entrada]:[Fecha entrada]],"&gt;=" &amp;$M$2,BDCORRECTIVAINF[[Fecha Fin]:[Fecha Fin]],"&lt;="&amp;$M$3)=0,"",SUMIFS(BDCORRECTIVAINF[4ª HOJAS D],BDCORRECTIVAINF[[Nº CAMIÓN]:[Nº CAMIÓN]],$C51,BDCORRECTIVAINF[[Fecha entrada]:[Fecha entrada]],"&gt;=" &amp;$M$2,BDCORRECTIVAINF[[Fecha Fin]:[Fecha Fin]],"&lt;="&amp;$M$3)&amp;" uds "&amp;BDCORRECTIVAINF[[#Headers],[4ª HOJAS D]]&amp;", ")</f>
        <v/>
      </c>
      <c r="AS51" s="467" t="str">
        <f>+IF(SUMIFS(BDCORRECTIVAINF[5ª HOJAS D],BDCORRECTIVAINF[[Nº CAMIÓN]:[Nº CAMIÓN]],$C51,BDCORRECTIVAINF[[Fecha entrada]:[Fecha entrada]],"&gt;=" &amp;$M$2,BDCORRECTIVAINF[[Fecha Fin]:[Fecha Fin]],"&lt;="&amp;$M$3)=0,"",SUMIFS(BDCORRECTIVAINF[5ª HOJAS D],BDCORRECTIVAINF[[Nº CAMIÓN]:[Nº CAMIÓN]],$C51,BDCORRECTIVAINF[[Fecha entrada]:[Fecha entrada]],"&gt;=" &amp;$M$2,BDCORRECTIVAINF[[Fecha Fin]:[Fecha Fin]],"&lt;="&amp;$M$3)&amp;" uds "&amp;BDCORRECTIVAINF[[#Headers],[5ª HOJAS D]]&amp;", ")</f>
        <v/>
      </c>
      <c r="AT51" s="467" t="str">
        <f>+IF(SUMIFS(BDCORRECTIVAINF[BRIDA D],BDCORRECTIVAINF[[Nº CAMIÓN]:[Nº CAMIÓN]],$C51,BDCORRECTIVAINF[[Fecha entrada]:[Fecha entrada]],"&gt;=" &amp;$M$2,BDCORRECTIVAINF[[Fecha Fin]:[Fecha Fin]],"&lt;="&amp;$M$3)=0,"",SUMIFS(BDCORRECTIVAINF[BRIDA D],BDCORRECTIVAINF[[Nº CAMIÓN]:[Nº CAMIÓN]],$C51,BDCORRECTIVAINF[[Fecha entrada]:[Fecha entrada]],"&gt;=" &amp;$M$2,BDCORRECTIVAINF[[Fecha Fin]:[Fecha Fin]],"&lt;="&amp;$M$3)&amp;" uds "&amp;BDCORRECTIVAINF[[#Headers],[BRIDA D]]&amp;", ")</f>
        <v/>
      </c>
      <c r="AU51" s="467" t="str">
        <f>+IF(SUMIFS(BDCORRECTIVAINF[BULÓN D],BDCORRECTIVAINF[[Nº CAMIÓN]:[Nº CAMIÓN]],$C51,BDCORRECTIVAINF[[Fecha entrada]:[Fecha entrada]],"&gt;=" &amp;$M$2,BDCORRECTIVAINF[[Fecha Fin]:[Fecha Fin]],"&lt;="&amp;$M$3)=0,"",SUMIFS(BDCORRECTIVAINF[BULÓN D],BDCORRECTIVAINF[[Nº CAMIÓN]:[Nº CAMIÓN]],$C51,BDCORRECTIVAINF[[Fecha entrada]:[Fecha entrada]],"&gt;=" &amp;$M$2,BDCORRECTIVAINF[[Fecha Fin]:[Fecha Fin]],"&lt;="&amp;$M$3)&amp;" uds "&amp;BDCORRECTIVAINF[[#Headers],[BULÓN D]]&amp;", ")</f>
        <v/>
      </c>
      <c r="AV51" s="467" t="str">
        <f>+IF(SUMIFS(BDCORRECTIVAINF[GEMELA D],BDCORRECTIVAINF[[Nº CAMIÓN]:[Nº CAMIÓN]],$C51,BDCORRECTIVAINF[[Fecha entrada]:[Fecha entrada]],"&gt;=" &amp;$M$2,BDCORRECTIVAINF[[Fecha Fin]:[Fecha Fin]],"&lt;="&amp;$M$3)=0,"",SUMIFS(BDCORRECTIVAINF[GEMELA D],BDCORRECTIVAINF[[Nº CAMIÓN]:[Nº CAMIÓN]],$C51,BDCORRECTIVAINF[[Fecha entrada]:[Fecha entrada]],"&gt;=" &amp;$M$2,BDCORRECTIVAINF[[Fecha Fin]:[Fecha Fin]],"&lt;="&amp;$M$3)&amp;" uds "&amp;BDCORRECTIVAINF[[#Headers],[GEMELA D]]&amp;", ")</f>
        <v/>
      </c>
      <c r="AW51" s="467" t="str">
        <f>+IF(SUMIFS(BDCORRECTIVAINF[BALLESTA ENTERA T],BDCORRECTIVAINF[[Nº CAMIÓN]:[Nº CAMIÓN]],$C51,BDCORRECTIVAINF[[Fecha entrada]:[Fecha entrada]],"&gt;=" &amp;$M$2,BDCORRECTIVAINF[[Fecha Fin]:[Fecha Fin]],"&lt;="&amp;$M$3)=0,"",SUMIFS(BDCORRECTIVAINF[BALLESTA ENTERA T],BDCORRECTIVAINF[[Nº CAMIÓN]:[Nº CAMIÓN]],$C51,BDCORRECTIVAINF[[Fecha entrada]:[Fecha entrada]],"&gt;=" &amp;$M$2,BDCORRECTIVAINF[[Fecha Fin]:[Fecha Fin]],"&lt;="&amp;$M$3)&amp;" uds "&amp;BDCORRECTIVAINF[[#Headers],[BALLESTA ENTERA T]]&amp;", ")</f>
        <v/>
      </c>
      <c r="AX51" s="467" t="str">
        <f>+IF(SUMIFS(BDCORRECTIVAINF[HOJA MAESTRA T],BDCORRECTIVAINF[[Nº CAMIÓN]:[Nº CAMIÓN]],$C51,BDCORRECTIVAINF[[Fecha entrada]:[Fecha entrada]],"&gt;=" &amp;$M$2,BDCORRECTIVAINF[[Fecha Fin]:[Fecha Fin]],"&lt;="&amp;$M$3)=0,"",SUMIFS(BDCORRECTIVAINF[HOJA MAESTRA T],BDCORRECTIVAINF[[Nº CAMIÓN]:[Nº CAMIÓN]],$C51,BDCORRECTIVAINF[[Fecha entrada]:[Fecha entrada]],"&gt;=" &amp;$M$2,BDCORRECTIVAINF[[Fecha Fin]:[Fecha Fin]],"&lt;="&amp;$M$3)&amp;" uds "&amp;BDCORRECTIVAINF[[#Headers],[HOJA MAESTRA T]]&amp;", ")</f>
        <v/>
      </c>
      <c r="AY51" s="467" t="str">
        <f>+IF(SUMIFS(BDCORRECTIVAINF[1ª HOJA T],BDCORRECTIVAINF[[Nº CAMIÓN]:[Nº CAMIÓN]],$C51,BDCORRECTIVAINF[[Fecha entrada]:[Fecha entrada]],"&gt;=" &amp;$M$2,BDCORRECTIVAINF[[Fecha Fin]:[Fecha Fin]],"&lt;="&amp;$M$3)=0,"",SUMIFS(BDCORRECTIVAINF[1ª HOJA T],BDCORRECTIVAINF[[Nº CAMIÓN]:[Nº CAMIÓN]],$C51,BDCORRECTIVAINF[[Fecha entrada]:[Fecha entrada]],"&gt;=" &amp;$M$2,BDCORRECTIVAINF[[Fecha Fin]:[Fecha Fin]],"&lt;="&amp;$M$3)&amp;" uds "&amp;BDCORRECTIVAINF[[#Headers],[1ª HOJA T]]&amp;", ")</f>
        <v/>
      </c>
      <c r="AZ51" s="467" t="str">
        <f>+IF(SUMIFS(BDCORRECTIVAINF[2ª HOJAS T],BDCORRECTIVAINF[[Nº CAMIÓN]:[Nº CAMIÓN]],$C51,BDCORRECTIVAINF[[Fecha entrada]:[Fecha entrada]],"&gt;=" &amp;$M$2,BDCORRECTIVAINF[[Fecha Fin]:[Fecha Fin]],"&lt;="&amp;$M$3)=0,"",SUMIFS(BDCORRECTIVAINF[2ª HOJAS T],BDCORRECTIVAINF[[Nº CAMIÓN]:[Nº CAMIÓN]],$C51,BDCORRECTIVAINF[[Fecha entrada]:[Fecha entrada]],"&gt;=" &amp;$M$2,BDCORRECTIVAINF[[Fecha Fin]:[Fecha Fin]],"&lt;="&amp;$M$3)&amp;" uds "&amp;BDCORRECTIVAINF[[#Headers],[2ª HOJAS T]]&amp;", ")</f>
        <v/>
      </c>
      <c r="BA51" s="467" t="str">
        <f>+IF(SUMIFS(BDCORRECTIVAINF[3ª HOJAS T],BDCORRECTIVAINF[[Nº CAMIÓN]:[Nº CAMIÓN]],$C51,BDCORRECTIVAINF[[Fecha entrada]:[Fecha entrada]],"&gt;=" &amp;$M$2,BDCORRECTIVAINF[[Fecha Fin]:[Fecha Fin]],"&lt;="&amp;$M$3)=0,"",SUMIFS(BDCORRECTIVAINF[3ª HOJAS T],BDCORRECTIVAINF[[Nº CAMIÓN]:[Nº CAMIÓN]],$C51,BDCORRECTIVAINF[[Fecha entrada]:[Fecha entrada]],"&gt;=" &amp;$M$2,BDCORRECTIVAINF[[Fecha Fin]:[Fecha Fin]],"&lt;="&amp;$M$3)&amp;" uds "&amp;BDCORRECTIVAINF[[#Headers],[3ª HOJAS T]]&amp;", ")</f>
        <v/>
      </c>
      <c r="BB51" s="467" t="str">
        <f>+IF(SUMIFS(BDCORRECTIVAINF[4ª HOJAS T],BDCORRECTIVAINF[[Nº CAMIÓN]:[Nº CAMIÓN]],$C51,BDCORRECTIVAINF[[Fecha entrada]:[Fecha entrada]],"&gt;=" &amp;$M$2,BDCORRECTIVAINF[[Fecha Fin]:[Fecha Fin]],"&lt;="&amp;$M$3)=0,"",SUMIFS(BDCORRECTIVAINF[4ª HOJAS T],BDCORRECTIVAINF[[Nº CAMIÓN]:[Nº CAMIÓN]],$C51,BDCORRECTIVAINF[[Fecha entrada]:[Fecha entrada]],"&gt;=" &amp;$M$2,BDCORRECTIVAINF[[Fecha Fin]:[Fecha Fin]],"&lt;="&amp;$M$3)&amp;" uds "&amp;BDCORRECTIVAINF[[#Headers],[4ª HOJAS T]]&amp;", ")</f>
        <v/>
      </c>
      <c r="BC51" s="467" t="str">
        <f>+IF(SUMIFS(BDCORRECTIVAINF[5ª HOJAS T],BDCORRECTIVAINF[[Nº CAMIÓN]:[Nº CAMIÓN]],$C51,BDCORRECTIVAINF[[Fecha entrada]:[Fecha entrada]],"&gt;=" &amp;$M$2,BDCORRECTIVAINF[[Fecha Fin]:[Fecha Fin]],"&lt;="&amp;$M$3)=0,"",SUMIFS(BDCORRECTIVAINF[5ª HOJAS T],BDCORRECTIVAINF[[Nº CAMIÓN]:[Nº CAMIÓN]],$C51,BDCORRECTIVAINF[[Fecha entrada]:[Fecha entrada]],"&gt;=" &amp;$M$2,BDCORRECTIVAINF[[Fecha Fin]:[Fecha Fin]],"&lt;="&amp;$M$3)&amp;" uds "&amp;BDCORRECTIVAINF[[#Headers],[5ª HOJAS T]]&amp;", ")</f>
        <v/>
      </c>
      <c r="BD51" s="467" t="str">
        <f>+IF(SUMIFS(BDCORRECTIVAINF[BRIDA T],BDCORRECTIVAINF[[Nº CAMIÓN]:[Nº CAMIÓN]],$C51,BDCORRECTIVAINF[[Fecha entrada]:[Fecha entrada]],"&gt;=" &amp;$M$2,BDCORRECTIVAINF[[Fecha Fin]:[Fecha Fin]],"&lt;="&amp;$M$3)=0,"",SUMIFS(BDCORRECTIVAINF[BRIDA T],BDCORRECTIVAINF[[Nº CAMIÓN]:[Nº CAMIÓN]],$C51,BDCORRECTIVAINF[[Fecha entrada]:[Fecha entrada]],"&gt;=" &amp;$M$2,BDCORRECTIVAINF[[Fecha Fin]:[Fecha Fin]],"&lt;="&amp;$M$3)&amp;" uds "&amp;BDCORRECTIVAINF[[#Headers],[BRIDA T]]&amp;", ")</f>
        <v/>
      </c>
      <c r="BE51" s="467" t="str">
        <f>+IF(SUMIFS(BDCORRECTIVAINF[BULÓN T],BDCORRECTIVAINF[[Nº CAMIÓN]:[Nº CAMIÓN]],$C51,BDCORRECTIVAINF[[Fecha entrada]:[Fecha entrada]],"&gt;=" &amp;$M$2,BDCORRECTIVAINF[[Fecha Fin]:[Fecha Fin]],"&lt;="&amp;$M$3)=0,"",SUMIFS(BDCORRECTIVAINF[BULÓN T],BDCORRECTIVAINF[[Nº CAMIÓN]:[Nº CAMIÓN]],$C51,BDCORRECTIVAINF[[Fecha entrada]:[Fecha entrada]],"&gt;=" &amp;$M$2,BDCORRECTIVAINF[[Fecha Fin]:[Fecha Fin]],"&lt;="&amp;$M$3)&amp;" uds "&amp;BDCORRECTIVAINF[[#Headers],[BULÓN T]]&amp;", ")</f>
        <v/>
      </c>
      <c r="BF51" s="467" t="str">
        <f>+IF(SUMIFS(BDCORRECTIVAINF[GEMELA T],BDCORRECTIVAINF[[Nº CAMIÓN]:[Nº CAMIÓN]],$C51,BDCORRECTIVAINF[[Fecha entrada]:[Fecha entrada]],"&gt;=" &amp;$M$2,BDCORRECTIVAINF[[Fecha Fin]:[Fecha Fin]],"&lt;="&amp;$M$3)=0,"",SUMIFS(BDCORRECTIVAINF[GEMELA T],BDCORRECTIVAINF[[Nº CAMIÓN]:[Nº CAMIÓN]],$C51,BDCORRECTIVAINF[[Fecha entrada]:[Fecha entrada]],"&gt;=" &amp;$M$2,BDCORRECTIVAINF[[Fecha Fin]:[Fecha Fin]],"&lt;="&amp;$M$3)&amp;" uds "&amp;BDCORRECTIVAINF[[#Headers],[GEMELA T]]&amp;", ")</f>
        <v/>
      </c>
      <c r="BG51" s="467" t="str">
        <f>+IF(SUMIFS(BDCORRECTIVAINF[CÁMARA 12R20],BDCORRECTIVAINF[[Nº CAMIÓN]:[Nº CAMIÓN]],$C51,BDCORRECTIVAINF[[Fecha entrada]:[Fecha entrada]],"&gt;=" &amp;$M$2,BDCORRECTIVAINF[[Fecha Fin]:[Fecha Fin]],"&lt;="&amp;$M$3)=0,"",SUMIFS(BDCORRECTIVAINF[CÁMARA 12R20],BDCORRECTIVAINF[[Nº CAMIÓN]:[Nº CAMIÓN]],$C51,BDCORRECTIVAINF[[Fecha entrada]:[Fecha entrada]],"&gt;=" &amp;$M$2,BDCORRECTIVAINF[[Fecha Fin]:[Fecha Fin]],"&lt;="&amp;$M$3)&amp;" uds "&amp;BDCORRECTIVAINF[[#Headers],[CÁMARA 12R20]]&amp;", ")</f>
        <v xml:space="preserve">2 uds CÁMARA 12R20, </v>
      </c>
      <c r="BH51" s="467" t="str">
        <f>+IF(SUMIFS(BDCORRECTIVAINF[CÁMARA 12R24],BDCORRECTIVAINF[[Nº CAMIÓN]:[Nº CAMIÓN]],$C51,BDCORRECTIVAINF[[Fecha entrada]:[Fecha entrada]],"&gt;=" &amp;$M$2,BDCORRECTIVAINF[[Fecha Fin]:[Fecha Fin]],"&lt;="&amp;$M$3)=0,"",SUMIFS(BDCORRECTIVAINF[CÁMARA 12R24],BDCORRECTIVAINF[[Nº CAMIÓN]:[Nº CAMIÓN]],$C51,BDCORRECTIVAINF[[Fecha entrada]:[Fecha entrada]],"&gt;=" &amp;$M$2,BDCORRECTIVAINF[[Fecha Fin]:[Fecha Fin]],"&lt;="&amp;$M$3)&amp;" uds "&amp;BDCORRECTIVAINF[[#Headers],[CÁMARA 12R24]]&amp;", ")</f>
        <v/>
      </c>
      <c r="BI51" s="467" t="str">
        <f>+IF(SUMIFS(BDCORRECTIVAINF[NEUMÁTICO 12R20],BDCORRECTIVAINF[[Nº CAMIÓN]:[Nº CAMIÓN]],$C51,BDCORRECTIVAINF[[Fecha entrada]:[Fecha entrada]],"&gt;=" &amp;$M$2,BDCORRECTIVAINF[[Fecha Fin]:[Fecha Fin]],"&lt;="&amp;$M$3)=0,"",SUMIFS(BDCORRECTIVAINF[NEUMÁTICO 12R20],BDCORRECTIVAINF[[Nº CAMIÓN]:[Nº CAMIÓN]],$C51,BDCORRECTIVAINF[[Fecha entrada]:[Fecha entrada]],"&gt;=" &amp;$M$2,BDCORRECTIVAINF[[Fecha Fin]:[Fecha Fin]],"&lt;="&amp;$M$3)&amp;" uds "&amp;BDCORRECTIVAINF[[#Headers],[NEUMÁTICO 12R20]]&amp;", ")</f>
        <v xml:space="preserve">1 uds NEUMÁTICO 12R20, </v>
      </c>
      <c r="BJ51" s="467" t="str">
        <f>+IF(SUMIFS(BDCORRECTIVAINF[NEUMÁTICO 13/80 R22,5],BDCORRECTIVAINF[[Nº CAMIÓN]:[Nº CAMIÓN]],$C51,BDCORRECTIVAINF[[Fecha entrada]:[Fecha entrada]],"&gt;=" &amp;$M$2,BDCORRECTIVAINF[[Fecha Fin]:[Fecha Fin]],"&lt;="&amp;$M$3)=0,"",SUMIFS(BDCORRECTIVAINF[NEUMÁTICO 13/80 R22,5],BDCORRECTIVAINF[[Nº CAMIÓN]:[Nº CAMIÓN]],$C51,BDCORRECTIVAINF[[Fecha entrada]:[Fecha entrada]],"&gt;=" &amp;$M$2,BDCORRECTIVAINF[[Fecha Fin]:[Fecha Fin]],"&lt;="&amp;$M$3)&amp;" uds "&amp;BDCORRECTIVAINF[[#Headers],[NEUMÁTICO 13/80 R22,5]]&amp;", ")</f>
        <v/>
      </c>
      <c r="BK51" s="467" t="str">
        <f>+IF(SUMIFS(BDCORRECTIVAINF[[NEUMÁTICO 12R24 ]],BDCORRECTIVAINF[[Nº CAMIÓN]:[Nº CAMIÓN]],$C51,BDCORRECTIVAINF[[Fecha entrada]:[Fecha entrada]],"&gt;=" &amp;$M$2,BDCORRECTIVAINF[[Fecha Fin]:[Fecha Fin]],"&lt;="&amp;$M$3)=0,"",SUMIFS(BDCORRECTIVAINF[[NEUMÁTICO 12R24 ]],BDCORRECTIVAINF[[Nº CAMIÓN]:[Nº CAMIÓN]],$C51,BDCORRECTIVAINF[[Fecha entrada]:[Fecha entrada]],"&gt;=" &amp;$M$2,BDCORRECTIVAINF[[Fecha Fin]:[Fecha Fin]],"&lt;="&amp;$M$3)&amp;" uds "&amp;BDCORRECTIVAINF[[#Headers],[NEUMÁTICO 12R24 ]]&amp;", ")</f>
        <v/>
      </c>
      <c r="BL51" s="467" t="str">
        <f>+IF(SUMIFS(BDCORRECTIVAINF[NEUMÁTICO 295/80 R22,5],BDCORRECTIVAINF[[Nº CAMIÓN]:[Nº CAMIÓN]],$C51,BDCORRECTIVAINF[[Fecha entrada]:[Fecha entrada]],"&gt;=" &amp;$M$2,BDCORRECTIVAINF[[Fecha Fin]:[Fecha Fin]],"&lt;="&amp;$M$3)=0,"",SUMIFS(BDCORRECTIVAINF[NEUMÁTICO 295/80 R22,5],BDCORRECTIVAINF[[Nº CAMIÓN]:[Nº CAMIÓN]],$C51,BDCORRECTIVAINF[[Fecha entrada]:[Fecha entrada]],"&gt;=" &amp;$M$2,BDCORRECTIVAINF[[Fecha Fin]:[Fecha Fin]],"&lt;="&amp;$M$3)&amp;" uds "&amp;BDCORRECTIVAINF[[#Headers],[NEUMÁTICO 295/80 R22,5]]&amp;", ")</f>
        <v/>
      </c>
      <c r="BM51" s="467" t="str">
        <f>+IF(SUMIFS(BDCORRECTIVAINF[NEUMÁTICO 315/80R22.5],BDCORRECTIVAINF[[Nº CAMIÓN]:[Nº CAMIÓN]],$C51,BDCORRECTIVAINF[[Fecha entrada]:[Fecha entrada]],"&gt;=" &amp;$M$2,BDCORRECTIVAINF[[Fecha Fin]:[Fecha Fin]],"&lt;="&amp;$M$3)=0,"",SUMIFS(BDCORRECTIVAINF[NEUMÁTICO 315/80R22.5],BDCORRECTIVAINF[[Nº CAMIÓN]:[Nº CAMIÓN]],$C51,BDCORRECTIVAINF[[Fecha entrada]:[Fecha entrada]],"&gt;=" &amp;$M$2,BDCORRECTIVAINF[[Fecha Fin]:[Fecha Fin]],"&lt;="&amp;$M$3)&amp;" uds "&amp;BDCORRECTIVAINF[[#Headers],[NEUMÁTICO 315/80R22.5]]&amp;", ")</f>
        <v/>
      </c>
      <c r="BN51" s="467" t="str">
        <f>+IF(SUMIFS(BDCORRECTIVAINF[NEUMÁTICO 7.5R16 CON CAMARA  ],BDCORRECTIVAINF[[Nº CAMIÓN]:[Nº CAMIÓN]],$C51,BDCORRECTIVAINF[[Fecha entrada]:[Fecha entrada]],"&gt;=" &amp;$M$2,BDCORRECTIVAINF[[Fecha Fin]:[Fecha Fin]],"&lt;="&amp;$M$3)=0,"",SUMIFS(BDCORRECTIVAINF[NEUMÁTICO 7.5R16 CON CAMARA  ],BDCORRECTIVAINF[[Nº CAMIÓN]:[Nº CAMIÓN]],$C51,BDCORRECTIVAINF[[Fecha entrada]:[Fecha entrada]],"&gt;=" &amp;$M$2,BDCORRECTIVAINF[[Fecha Fin]:[Fecha Fin]],"&lt;="&amp;$M$3)&amp;" uds "&amp;BDCORRECTIVAINF[[#Headers],[NEUMÁTICO 7.5R16 CON CAMARA  ]]&amp;", ")</f>
        <v/>
      </c>
      <c r="BO51" s="467" t="str">
        <f>+IF(SUMIFS(BDCORRECTIVAINF[Parche],BDCORRECTIVAINF[[Nº CAMIÓN]:[Nº CAMIÓN]],$C51,BDCORRECTIVAINF[[Fecha entrada]:[Fecha entrada]],"&gt;=" &amp;$M$2,BDCORRECTIVAINF[[Fecha Fin]:[Fecha Fin]],"&lt;="&amp;$M$3)=0,"",SUMIFS(BDCORRECTIVAINF[Parche],BDCORRECTIVAINF[[Nº CAMIÓN]:[Nº CAMIÓN]],$C51,BDCORRECTIVAINF[[Fecha entrada]:[Fecha entrada]],"&gt;=" &amp;$M$2,BDCORRECTIVAINF[[Fecha Fin]:[Fecha Fin]],"&lt;="&amp;$M$3)&amp;" uds "&amp;BDCORRECTIVAINF[[#Headers],[Parche]]&amp;", ")</f>
        <v xml:space="preserve">5 uds Parche, </v>
      </c>
      <c r="BP51" s="467" t="str">
        <f>+IF(SUMIFS(BDCORRECTIVAINF[Pasta],BDCORRECTIVAINF[[Nº CAMIÓN]:[Nº CAMIÓN]],$C51,BDCORRECTIVAINF[[Fecha entrada]:[Fecha entrada]],"&gt;=" &amp;$M$2,BDCORRECTIVAINF[[Fecha Fin]:[Fecha Fin]],"&lt;="&amp;$M$3)=0,"",SUMIFS(BDCORRECTIVAINF[Pasta],BDCORRECTIVAINF[[Nº CAMIÓN]:[Nº CAMIÓN]],$C51,BDCORRECTIVAINF[[Fecha entrada]:[Fecha entrada]],"&gt;=" &amp;$M$2,BDCORRECTIVAINF[[Fecha Fin]:[Fecha Fin]],"&lt;="&amp;$M$3)&amp;" uds "&amp;BDCORRECTIVAINF[[#Headers],[Pasta]]&amp;", ")</f>
        <v xml:space="preserve">4 uds Pasta, </v>
      </c>
      <c r="BQ51" s="467" t="str">
        <f>+IF(SUMIFS(BDCORRECTIVAINF[BATERIA 12V 100AH],BDCORRECTIVAINF[[Nº CAMIÓN]:[Nº CAMIÓN]],$C51,BDCORRECTIVAINF[[Fecha entrada]:[Fecha entrada]],"&gt;=" &amp;$M$2,BDCORRECTIVAINF[[Fecha Fin]:[Fecha Fin]],"&lt;="&amp;$M$3)=0,"",SUMIFS(BDCORRECTIVAINF[BATERIA 12V 100AH],BDCORRECTIVAINF[[Nº CAMIÓN]:[Nº CAMIÓN]],$C51,BDCORRECTIVAINF[[Fecha entrada]:[Fecha entrada]],"&gt;=" &amp;$M$2,BDCORRECTIVAINF[[Fecha Fin]:[Fecha Fin]],"&lt;="&amp;$M$3)&amp;" uds "&amp;BDCORRECTIVAINF[[#Headers],[BATERIA 12V 100AH]]&amp;", ")</f>
        <v/>
      </c>
      <c r="BR51" s="467" t="str">
        <f>+IF(SUMIFS(BDCORRECTIVAINF[BATERIA 12V 120AH],BDCORRECTIVAINF[[Nº CAMIÓN]:[Nº CAMIÓN]],$C51,BDCORRECTIVAINF[[Fecha entrada]:[Fecha entrada]],"&gt;=" &amp;$M$2,BDCORRECTIVAINF[[Fecha Fin]:[Fecha Fin]],"&lt;="&amp;$M$3)=0,"",SUMIFS(BDCORRECTIVAINF[BATERIA 12V 120AH],BDCORRECTIVAINF[[Nº CAMIÓN]:[Nº CAMIÓN]],$C51,BDCORRECTIVAINF[[Fecha entrada]:[Fecha entrada]],"&gt;=" &amp;$M$2,BDCORRECTIVAINF[[Fecha Fin]:[Fecha Fin]],"&lt;="&amp;$M$3)&amp;" uds "&amp;BDCORRECTIVAINF[[#Headers],[BATERIA 12V 120AH]]&amp;", ")</f>
        <v/>
      </c>
      <c r="BS51" s="467" t="str">
        <f>+IF(SUMIFS(BDCORRECTIVAINF[[BATERIA 12V 70AH ]],BDCORRECTIVAINF[[Nº CAMIÓN]:[Nº CAMIÓN]],$C51,BDCORRECTIVAINF[[Fecha entrada]:[Fecha entrada]],"&gt;=" &amp;$M$2,BDCORRECTIVAINF[[Fecha Fin]:[Fecha Fin]],"&lt;="&amp;$M$3)=0,"",SUMIFS(BDCORRECTIVAINF[[BATERIA 12V 70AH ]],BDCORRECTIVAINF[[Nº CAMIÓN]:[Nº CAMIÓN]],$C51,BDCORRECTIVAINF[[Fecha entrada]:[Fecha entrada]],"&gt;=" &amp;$M$2,BDCORRECTIVAINF[[Fecha Fin]:[Fecha Fin]],"&lt;="&amp;$M$3)&amp;" uds "&amp;BDCORRECTIVAINF[[#Headers],[BATERIA 12V 70AH ]]&amp;", ")</f>
        <v/>
      </c>
      <c r="BT51" s="467" t="str">
        <f>+IF(SUMIFS(BDCORRECTIVAINF[[BATERIA 12V 77AH ]],BDCORRECTIVAINF[[Nº CAMIÓN]:[Nº CAMIÓN]],$C51,BDCORRECTIVAINF[[Fecha entrada]:[Fecha entrada]],"&gt;=" &amp;$M$2,BDCORRECTIVAINF[[Fecha Fin]:[Fecha Fin]],"&lt;="&amp;$M$3)=0,"",SUMIFS(BDCORRECTIVAINF[[BATERIA 12V 77AH ]],BDCORRECTIVAINF[[Nº CAMIÓN]:[Nº CAMIÓN]],$C51,BDCORRECTIVAINF[[Fecha entrada]:[Fecha entrada]],"&gt;=" &amp;$M$2,BDCORRECTIVAINF[[Fecha Fin]:[Fecha Fin]],"&lt;="&amp;$M$3)&amp;" uds "&amp;BDCORRECTIVAINF[[#Headers],[BATERIA 12V 77AH ]]&amp;", ")</f>
        <v/>
      </c>
      <c r="BU51" s="467" t="str">
        <f>+IF(SUMIFS(BDCORRECTIVAINF[Manguera amarilla 60D],BDCORRECTIVAINF[[Nº CAMIÓN]:[Nº CAMIÓN]],$C51,BDCORRECTIVAINF[[Fecha entrada]:[Fecha entrada]],"&gt;=" &amp;$M$2,BDCORRECTIVAINF[[Fecha Fin]:[Fecha Fin]],"&lt;="&amp;$M$3)=0,"",SUMIFS(BDCORRECTIVAINF[Manguera amarilla 60D],BDCORRECTIVAINF[[Nº CAMIÓN]:[Nº CAMIÓN]],$C51,BDCORRECTIVAINF[[Fecha entrada]:[Fecha entrada]],"&gt;=" &amp;$M$2,BDCORRECTIVAINF[[Fecha Fin]:[Fecha Fin]],"&lt;="&amp;$M$3)&amp;" m "&amp;BDCORRECTIVAINF[[#Headers],[Manguera amarilla 60D]]&amp;", ")</f>
        <v/>
      </c>
      <c r="BV51" s="467" t="str">
        <f>+IF(SUMIFS(BDCORRECTIVAINF[Manguera amarilla 80D],BDCORRECTIVAINF[[Nº CAMIÓN]:[Nº CAMIÓN]],$C51,BDCORRECTIVAINF[[Fecha entrada]:[Fecha entrada]],"&gt;=" &amp;$M$2,BDCORRECTIVAINF[[Fecha Fin]:[Fecha Fin]],"&lt;="&amp;$M$3)=0,"",SUMIFS(BDCORRECTIVAINF[Manguera amarilla 80D],BDCORRECTIVAINF[[Nº CAMIÓN]:[Nº CAMIÓN]],$C51,BDCORRECTIVAINF[[Fecha entrada]:[Fecha entrada]],"&gt;=" &amp;$M$2,BDCORRECTIVAINF[[Fecha Fin]:[Fecha Fin]],"&lt;="&amp;$M$3)&amp;" m "&amp;BDCORRECTIVAINF[[#Headers],[Manguera amarilla 80D]]&amp;", ")</f>
        <v/>
      </c>
      <c r="BW51" s="467" t="str">
        <f>+IF(SUMIFS(BDCORRECTIVAINF[Manguera azul 60D],BDCORRECTIVAINF[[Nº CAMIÓN]:[Nº CAMIÓN]],$C51,BDCORRECTIVAINF[[Fecha entrada]:[Fecha entrada]],"&gt;=" &amp;$M$2,BDCORRECTIVAINF[[Fecha Fin]:[Fecha Fin]],"&lt;="&amp;$M$3)=0,"",SUMIFS(BDCORRECTIVAINF[Manguera azul 60D],BDCORRECTIVAINF[[Nº CAMIÓN]:[Nº CAMIÓN]],$C51,BDCORRECTIVAINF[[Fecha entrada]:[Fecha entrada]],"&gt;=" &amp;$M$2,BDCORRECTIVAINF[[Fecha Fin]:[Fecha Fin]],"&lt;="&amp;$M$3)&amp;" m "&amp;BDCORRECTIVAINF[[#Headers],[Manguera azul 60D]]&amp;", ")</f>
        <v/>
      </c>
      <c r="BX51" s="467" t="str">
        <f>+IF(SUMIFS(BDCORRECTIVAINF[Manguera azul 80D],BDCORRECTIVAINF[[Nº CAMIÓN]:[Nº CAMIÓN]],$C51,BDCORRECTIVAINF[[Fecha entrada]:[Fecha entrada]],"&gt;=" &amp;$M$2,BDCORRECTIVAINF[[Fecha Fin]:[Fecha Fin]],"&lt;="&amp;$M$3)=0,"",SUMIFS(BDCORRECTIVAINF[Manguera azul 80D],BDCORRECTIVAINF[[Nº CAMIÓN]:[Nº CAMIÓN]],$C51,BDCORRECTIVAINF[[Fecha entrada]:[Fecha entrada]],"&gt;=" &amp;$M$2,BDCORRECTIVAINF[[Fecha Fin]:[Fecha Fin]],"&lt;="&amp;$M$3)&amp;" m "&amp;BDCORRECTIVAINF[[#Headers],[Manguera azul 80D]]&amp;", ")</f>
        <v/>
      </c>
      <c r="BY51" s="467" t="str">
        <f>+IF(SUMIFS(BDCORRECTIVAINF[Bomba Embrague],BDCORRECTIVAINF[[Nº CAMIÓN]:[Nº CAMIÓN]],$C51,BDCORRECTIVAINF[[Fecha entrada]:[Fecha entrada]],"&gt;=" &amp;$M$2,BDCORRECTIVAINF[[Fecha Fin]:[Fecha Fin]],"&lt;="&amp;$M$3)=0,"",SUMIFS(BDCORRECTIVAINF[Bomba Embrague],BDCORRECTIVAINF[[Nº CAMIÓN]:[Nº CAMIÓN]],$C51,BDCORRECTIVAINF[[Fecha entrada]:[Fecha entrada]],"&gt;=" &amp;$M$2,BDCORRECTIVAINF[[Fecha Fin]:[Fecha Fin]],"&lt;="&amp;$M$3)&amp;" uds "&amp;BDCORRECTIVAINF[[#Headers],[Bomba Embrague]]&amp;", ")</f>
        <v/>
      </c>
      <c r="BZ51" s="467" t="str">
        <f>+IF(SUMIFS(BDCORRECTIVAINF[Compresor],BDCORRECTIVAINF[[Nº CAMIÓN]:[Nº CAMIÓN]],$C51,BDCORRECTIVAINF[[Fecha entrada]:[Fecha entrada]],"&gt;=" &amp;$M$2,BDCORRECTIVAINF[[Fecha Fin]:[Fecha Fin]],"&lt;="&amp;$M$3)=0,"",SUMIFS(BDCORRECTIVAINF[Compresor],BDCORRECTIVAINF[[Nº CAMIÓN]:[Nº CAMIÓN]],$C51,BDCORRECTIVAINF[[Fecha entrada]:[Fecha entrada]],"&gt;=" &amp;$M$2,BDCORRECTIVAINF[[Fecha Fin]:[Fecha Fin]],"&lt;="&amp;$M$3)&amp;" uds "&amp;BDCORRECTIVAINF[[#Headers],[Compresor]]&amp;", ")</f>
        <v/>
      </c>
      <c r="CA51" s="467" t="str">
        <f>+IF(SUMIFS(BDCORRECTIVAINF[Disco Embrague],BDCORRECTIVAINF[[Nº CAMIÓN]:[Nº CAMIÓN]],$C51,BDCORRECTIVAINF[[Fecha entrada]:[Fecha entrada]],"&gt;=" &amp;$M$2,BDCORRECTIVAINF[[Fecha Fin]:[Fecha Fin]],"&lt;="&amp;$M$3)=0,"",SUMIFS(BDCORRECTIVAINF[Disco Embrague],BDCORRECTIVAINF[[Nº CAMIÓN]:[Nº CAMIÓN]],$C51,BDCORRECTIVAINF[[Fecha entrada]:[Fecha entrada]],"&gt;=" &amp;$M$2,BDCORRECTIVAINF[[Fecha Fin]:[Fecha Fin]],"&lt;="&amp;$M$3)&amp;" uds "&amp;BDCORRECTIVAINF[[#Headers],[Disco Embrague]]&amp;", ")</f>
        <v/>
      </c>
      <c r="CB51" s="467" t="str">
        <f>+IF(SUMIFS(BDCORRECTIVAINF[Empalme],BDCORRECTIVAINF[[Nº CAMIÓN]:[Nº CAMIÓN]],$C51,BDCORRECTIVAINF[[Fecha entrada]:[Fecha entrada]],"&gt;=" &amp;$M$2,BDCORRECTIVAINF[[Fecha Fin]:[Fecha Fin]],"&lt;="&amp;$M$3)=0,"",SUMIFS(BDCORRECTIVAINF[Empalme],BDCORRECTIVAINF[[Nº CAMIÓN]:[Nº CAMIÓN]],$C51,BDCORRECTIVAINF[[Fecha entrada]:[Fecha entrada]],"&gt;=" &amp;$M$2,BDCORRECTIVAINF[[Fecha Fin]:[Fecha Fin]],"&lt;="&amp;$M$3)&amp;" uds "&amp;BDCORRECTIVAINF[[#Headers],[Empalme]]&amp;", ")</f>
        <v/>
      </c>
      <c r="CC51" s="467" t="str">
        <f>+IF(SUMIFS(BDCORRECTIVAINF[Filtro Secador],BDCORRECTIVAINF[[Nº CAMIÓN]:[Nº CAMIÓN]],$C51,BDCORRECTIVAINF[[Fecha entrada]:[Fecha entrada]],"&gt;=" &amp;$M$2,BDCORRECTIVAINF[[Fecha Fin]:[Fecha Fin]],"&lt;="&amp;$M$3)=0,"",SUMIFS(BDCORRECTIVAINF[Filtro Secador],BDCORRECTIVAINF[[Nº CAMIÓN]:[Nº CAMIÓN]],$C51,BDCORRECTIVAINF[[Fecha entrada]:[Fecha entrada]],"&gt;=" &amp;$M$2,BDCORRECTIVAINF[[Fecha Fin]:[Fecha Fin]],"&lt;="&amp;$M$3)&amp;" uds "&amp;BDCORRECTIVAINF[[#Headers],[Filtro Secador]]&amp;", ")</f>
        <v/>
      </c>
      <c r="CD51" s="467" t="str">
        <f>+IF(SUMIFS(BDCORRECTIVAINF[Pulmon Freno],BDCORRECTIVAINF[[Nº CAMIÓN]:[Nº CAMIÓN]],$C51,BDCORRECTIVAINF[[Fecha entrada]:[Fecha entrada]],"&gt;=" &amp;$M$2,BDCORRECTIVAINF[[Fecha Fin]:[Fecha Fin]],"&lt;="&amp;$M$3)=0,"",SUMIFS(BDCORRECTIVAINF[Pulmon Freno],BDCORRECTIVAINF[[Nº CAMIÓN]:[Nº CAMIÓN]],$C51,BDCORRECTIVAINF[[Fecha entrada]:[Fecha entrada]],"&gt;=" &amp;$M$2,BDCORRECTIVAINF[[Fecha Fin]:[Fecha Fin]],"&lt;="&amp;$M$3)&amp;" uds "&amp;BDCORRECTIVAINF[[#Headers],[Pulmon Freno]]&amp;", ")</f>
        <v/>
      </c>
      <c r="CE51" s="467" t="str">
        <f>+IF(SUMIFS(BDCORRECTIVAINF[Servoembrague],BDCORRECTIVAINF[[Nº CAMIÓN]:[Nº CAMIÓN]],$C51,BDCORRECTIVAINF[[Fecha entrada]:[Fecha entrada]],"&gt;=" &amp;$M$2,BDCORRECTIVAINF[[Fecha Fin]:[Fecha Fin]],"&lt;="&amp;$M$3)=0,"",SUMIFS(BDCORRECTIVAINF[Servoembrague],BDCORRECTIVAINF[[Nº CAMIÓN]:[Nº CAMIÓN]],$C51,BDCORRECTIVAINF[[Fecha entrada]:[Fecha entrada]],"&gt;=" &amp;$M$2,BDCORRECTIVAINF[[Fecha Fin]:[Fecha Fin]],"&lt;="&amp;$M$3)&amp;" uds "&amp;BDCORRECTIVAINF[[#Headers],[Servoembrague]]&amp;", ")</f>
        <v/>
      </c>
      <c r="CF51" s="467" t="str">
        <f>+IF(SUMIFS(BDCORRECTIVAINF[Tubo Hidraulico],BDCORRECTIVAINF[[Nº CAMIÓN]:[Nº CAMIÓN]],$C51,BDCORRECTIVAINF[[Fecha entrada]:[Fecha entrada]],"&gt;=" &amp;$M$2,BDCORRECTIVAINF[[Fecha Fin]:[Fecha Fin]],"&lt;="&amp;$M$3)=0,"",SUMIFS(BDCORRECTIVAINF[Tubo Hidraulico],BDCORRECTIVAINF[[Nº CAMIÓN]:[Nº CAMIÓN]],$C51,BDCORRECTIVAINF[[Fecha entrada]:[Fecha entrada]],"&gt;=" &amp;$M$2,BDCORRECTIVAINF[[Fecha Fin]:[Fecha Fin]],"&lt;="&amp;$M$3)&amp;" uds "&amp;BDCORRECTIVAINF[[#Headers],[Tubo Hidraulico]]&amp;", ")</f>
        <v/>
      </c>
      <c r="CG51" s="467" t="str">
        <f>+IF(SUMIFS(BDCORRECTIVAINF[Valvula 4 vias],BDCORRECTIVAINF[[Nº CAMIÓN]:[Nº CAMIÓN]],$C51,BDCORRECTIVAINF[[Fecha entrada]:[Fecha entrada]],"&gt;=" &amp;$M$2,BDCORRECTIVAINF[[Fecha Fin]:[Fecha Fin]],"&lt;="&amp;$M$3)=0,"",SUMIFS(BDCORRECTIVAINF[Valvula 4 vias],BDCORRECTIVAINF[[Nº CAMIÓN]:[Nº CAMIÓN]],$C51,BDCORRECTIVAINF[[Fecha entrada]:[Fecha entrada]],"&gt;=" &amp;$M$2,BDCORRECTIVAINF[[Fecha Fin]:[Fecha Fin]],"&lt;="&amp;$M$3)&amp;" uds "&amp;BDCORRECTIVAINF[[#Headers],[Valvula 4 vias]]&amp;", ")</f>
        <v/>
      </c>
      <c r="CH51" s="467" t="str">
        <f>+IF(SUMIFS(BDCORRECTIVAINF[Valvula Freno],BDCORRECTIVAINF[[Nº CAMIÓN]:[Nº CAMIÓN]],$C51,BDCORRECTIVAINF[[Fecha entrada]:[Fecha entrada]],"&gt;=" &amp;$M$2,BDCORRECTIVAINF[[Fecha Fin]:[Fecha Fin]],"&lt;="&amp;$M$3)=0,"",SUMIFS(BDCORRECTIVAINF[Valvula Freno],BDCORRECTIVAINF[[Nº CAMIÓN]:[Nº CAMIÓN]],$C51,BDCORRECTIVAINF[[Fecha entrada]:[Fecha entrada]],"&gt;=" &amp;$M$2,BDCORRECTIVAINF[[Fecha Fin]:[Fecha Fin]],"&lt;="&amp;$M$3)&amp;" uds "&amp;BDCORRECTIVAINF[[#Headers],[Valvula Freno]]&amp;", ")</f>
        <v/>
      </c>
      <c r="CI51" s="467" t="str">
        <f>+IF(SUMIFS(BDCORRECTIVAINF[Valvula Secadora],BDCORRECTIVAINF[[Nº CAMIÓN]:[Nº CAMIÓN]],$C51,BDCORRECTIVAINF[[Fecha entrada]:[Fecha entrada]],"&gt;=" &amp;$M$2,BDCORRECTIVAINF[[Fecha Fin]:[Fecha Fin]],"&lt;="&amp;$M$3)=0,"",SUMIFS(BDCORRECTIVAINF[Valvula Secadora],BDCORRECTIVAINF[[Nº CAMIÓN]:[Nº CAMIÓN]],$C51,BDCORRECTIVAINF[[Fecha entrada]:[Fecha entrada]],"&gt;=" &amp;$M$2,BDCORRECTIVAINF[[Fecha Fin]:[Fecha Fin]],"&lt;="&amp;$M$3)&amp;" uds "&amp;BDCORRECTIVAINF[[#Headers],[Valvula Secadora]]&amp;", ")</f>
        <v/>
      </c>
      <c r="CJ51" s="467" t="str">
        <f>+IF(SUMIFS(BDCORRECTIVAINF[Correas],BDCORRECTIVAINF[[Nº CAMIÓN]:[Nº CAMIÓN]],$C51,BDCORRECTIVAINF[[Fecha entrada]:[Fecha entrada]],"&gt;=" &amp;$M$2,BDCORRECTIVAINF[[Fecha Fin]:[Fecha Fin]],"&lt;="&amp;$M$3)=0,"",SUMIFS(BDCORRECTIVAINF[Correas],BDCORRECTIVAINF[[Nº CAMIÓN]:[Nº CAMIÓN]],$C51,BDCORRECTIVAINF[[Fecha entrada]:[Fecha entrada]],"&gt;=" &amp;$M$2,BDCORRECTIVAINF[[Fecha Fin]:[Fecha Fin]],"&lt;="&amp;$M$3)&amp;" uds "&amp;BDCORRECTIVAINF[[#Headers],[Correas]]&amp;", ")</f>
        <v/>
      </c>
    </row>
    <row r="52" spans="1:93" ht="45" customHeight="1" x14ac:dyDescent="0.2">
      <c r="A52" s="547"/>
      <c r="B52" s="221" t="s">
        <v>92</v>
      </c>
      <c r="C52" s="46" t="s">
        <v>140</v>
      </c>
      <c r="D52" s="47">
        <v>559999</v>
      </c>
      <c r="E52" s="47">
        <f>+SUMIFS(BDCORRECTIVA[Chasis],BDCORRECTIVA[[Nº CAMIÓN]:[Nº CAMIÓN]],$C52,BDCORRECTIVA[[Fecha entrada]:[Fecha entrada]],"&gt;=" &amp;$M$2,BDCORRECTIVA[[Fecha Fin]:[Fecha Fin]],"&lt;="&amp;$M$3)</f>
        <v>0</v>
      </c>
      <c r="F52" s="47">
        <f>+SUMIFS(BDCORRECTIVA[Carrocería],BDCORRECTIVA[[Nº CAMIÓN]:[Nº CAMIÓN]],$C52,BDCORRECTIVA[[Fecha entrada]:[Fecha entrada]],"&gt;=" &amp;$M$2,BDCORRECTIVA[[Fecha Fin]:[Fecha Fin]],"&lt;="&amp;$M$3)</f>
        <v>0</v>
      </c>
      <c r="G52" s="47">
        <f>+SUMIFS(BDCORRECTIVA[Ruedas],BDCORRECTIVA[[Nº CAMIÓN]:[Nº CAMIÓN]],$C52,BDCORRECTIVA[[Fecha entrada]:[Fecha entrada]],"&gt;=" &amp;$M$2,BDCORRECTIVA[[Fecha Fin]:[Fecha Fin]],"&lt;="&amp;$M$3)</f>
        <v>2</v>
      </c>
      <c r="H52" s="47">
        <f>+SUMIFS(BDCORRECTIVA[Mecanica],BDCORRECTIVA[[Nº CAMIÓN]:[Nº CAMIÓN]],$C52,BDCORRECTIVA[[Fecha entrada]:[Fecha entrada]],"&gt;=" &amp;$M$2,BDCORRECTIVA[[Fecha Fin]:[Fecha Fin]],"&lt;="&amp;$M$3)</f>
        <v>0</v>
      </c>
      <c r="I52" s="47">
        <f>+SUMIFS(BDCORRECTIVA[Elec, vehiculos],BDCORRECTIVA[[Nº CAMIÓN]:[Nº CAMIÓN]],$C52,BDCORRECTIVA[[Fecha entrada]:[Fecha entrada]],"&gt;=" &amp;$M$2,BDCORRECTIVA[[Fecha Fin]:[Fecha Fin]],"&lt;="&amp;$M$3)</f>
        <v>1</v>
      </c>
      <c r="J52" s="47">
        <f t="shared" si="16"/>
        <v>3</v>
      </c>
      <c r="K52" s="47" t="str">
        <f>+IF(COUNTIFS(BDCORRECTIVA[Tall/Rep],AUSERD,BDCORRECTIVA[Nº CAMIÓN],$C52,BDCORRECTIVA[[Fecha entrada]:[Fecha entrada]],"&gt;=" &amp;$M$2,BDCORRECTIVA[[Fecha Fin]:[Fecha Fin]],"&lt;="&amp;$M$3)=0,"",COUNTIFS(BDCORRECTIVA[Tall/Rep],AUSERD,BDCORRECTIVA[Nº CAMIÓN],$C52,BDCORRECTIVA[[Fecha entrada]:[Fecha entrada]],"&gt;=" &amp;$M$2,BDCORRECTIVA[[Fecha Fin]:[Fecha Fin]],"&lt;="&amp;$M$3)&amp;" "&amp;AUSERD&amp;", ")&amp;IF(COUNTIFS(BDCORRECTIVA[Tall/Rep],AAIUN,BDCORRECTIVA[Nº CAMIÓN],$C52,BDCORRECTIVA[[Fecha entrada]:[Fecha entrada]],"&gt;=" &amp;$M$2,BDCORRECTIVA[[Fecha Fin]:[Fecha Fin]],"&lt;="&amp;$M$3)=0,"",COUNTIFS(BDCORRECTIVA[Tall/Rep],AAIUN,BDCORRECTIVA[Nº CAMIÓN],$C52,BDCORRECTIVA[[Fecha entrada]:[Fecha entrada]],"&gt;=" &amp;$M$2,BDCORRECTIVA[[Fecha Fin]:[Fecha Fin]],"&lt;="&amp;$M$3)&amp;" "&amp;AAIUN&amp;", ")&amp;IF(COUNTIFS(BDCORRECTIVA[Tall/Rep],BOUJDUR,BDCORRECTIVA[Nº CAMIÓN],$C52,BDCORRECTIVA[[Fecha entrada]:[Fecha entrada]],"&gt;=" &amp;$M$2,BDCORRECTIVA[[Fecha Fin]:[Fecha Fin]],"&lt;="&amp;$M$3)=0,"",COUNTIFS(BDCORRECTIVA[Tall/Rep],BOUJDUR,BDCORRECTIVA[Nº CAMIÓN],$C52,BDCORRECTIVA[[Fecha entrada]:[Fecha entrada]],"&gt;=" &amp;$M$2,BDCORRECTIVA[[Fecha Fin]:[Fecha Fin]],"&lt;="&amp;$M$3)&amp;" "&amp;BOUJDUR&amp;", ")&amp;IF(COUNTIFS(BDCORRECTIVA[Tall/Rep],ATC,BDCORRECTIVA[Nº CAMIÓN],$C52,BDCORRECTIVA[[Fecha entrada]:[Fecha entrada]],"&gt;=" &amp;$M$2,BDCORRECTIVA[[Fecha Fin]:[Fecha Fin]],"&lt;="&amp;$M$3)=0,"",COUNTIFS(BDCORRECTIVA[Tall/Rep],ATC,BDCORRECTIVA[Nº CAMIÓN],$C52,BDCORRECTIVA[[Fecha entrada]:[Fecha entrada]],"&gt;=" &amp;$M$2,BDCORRECTIVA[[Fecha Fin]:[Fecha Fin]],"&lt;="&amp;$M$3)&amp;" "&amp;ATC&amp;", ")&amp;IF(COUNTIFS(BDCORRECTIVA[Tall/Rep],SMARA,BDCORRECTIVA[Nº CAMIÓN],$C52,BDCORRECTIVA[[Fecha entrada]:[Fecha entrada]],"&gt;=" &amp;$M$2,BDCORRECTIVA[[Fecha Fin]:[Fecha Fin]],"&lt;="&amp;$M$3)=0,"",COUNTIFS(BDCORRECTIVA[Tall/Rep],SMARA,BDCORRECTIVA[Nº CAMIÓN],$C52,BDCORRECTIVA[[Fecha entrada]:[Fecha entrada]],"&gt;=" &amp;$M$2,BDCORRECTIVA[[Fecha Fin]:[Fecha Fin]],"&lt;="&amp;$M$3)&amp;" "&amp;SMARA&amp;", ")&amp;IF(COUNTIFS(BDCORRECTIVA[Tall/Rep],DAJLA,BDCORRECTIVA[Nº CAMIÓN],$C52,BDCORRECTIVA[[Fecha entrada]:[Fecha entrada]],"&gt;=" &amp;$M$2,BDCORRECTIVA[[Fecha Fin]:[Fecha Fin]],"&lt;="&amp;$M$3)=0,"",COUNTIFS(BDCORRECTIVA[Tall/Rep],DAJLA,BDCORRECTIVA[Nº CAMIÓN],$C52,BDCORRECTIVA[[Fecha entrada]:[Fecha entrada]],"&gt;=" &amp;$M$2,BDCORRECTIVA[[Fecha Fin]:[Fecha Fin]],"&lt;="&amp;$M$3)&amp;" "&amp;DAJLA&amp;", ")&amp;IF(COUNTIFS(BDCORRECTIVA[Tall/Rep],TRANSPORT,BDCORRECTIVA[Nº CAMIÓN],$C52,BDCORRECTIVA[[Fecha entrada]:[Fecha entrada]],"&gt;=" &amp;$M$2,BDCORRECTIVA[[Fecha Fin]:[Fecha Fin]],"&lt;="&amp;$M$3)=0,"",COUNTIFS(BDCORRECTIVA[Tall/Rep],TRANSPORT,BDCORRECTIVA[Nº CAMIÓN],$C52,BDCORRECTIVA[[Fecha entrada]:[Fecha entrada]],"&gt;=" &amp;$M$2,BDCORRECTIVA[[Fecha Fin]:[Fecha Fin]],"&lt;="&amp;$M$3)&amp;" "&amp;TRANSPORT&amp;", ")</f>
        <v xml:space="preserve">3 TR AUSERD, </v>
      </c>
      <c r="L52" s="516" t="str">
        <f t="shared" si="0"/>
        <v xml:space="preserve">6 uds Esparragos, 1 uds CÁMARA 12R20, 1 uds BATERIA 12V 120AH, </v>
      </c>
      <c r="M52" s="469">
        <f>+IF(SUMIFS(BDCORRECTIVAINF[Coste TOTAL],BDCORRECTIVAINF[[Nº CAMIÓN]:[Nº CAMIÓN]],$C52,BDCORRECTIVAINF[[Fecha entrada]:[Fecha entrada]],"&gt;=" &amp;$M$2,BDCORRECTIVAINF[[Fecha Fin]:[Fecha Fin]],"&lt;="&amp;$M$3)=0,"",SUMIFS(BDCORRECTIVAINF[Coste TOTAL],BDCORRECTIVAINF[[Nº CAMIÓN]:[Nº CAMIÓN]],$C52,BDCORRECTIVAINF[[Fecha entrada]:[Fecha entrada]],"&gt;=" &amp;$M$2,BDCORRECTIVAINF[[Fecha Fin]:[Fecha Fin]],"&lt;="&amp;$M$3))</f>
        <v>28000</v>
      </c>
      <c r="N52" s="212"/>
      <c r="P52" s="49"/>
      <c r="Q52" s="44"/>
      <c r="R52" s="44"/>
      <c r="S52" s="44"/>
      <c r="T52" s="44"/>
      <c r="U52" s="44"/>
      <c r="V52" s="44"/>
      <c r="W52" s="44"/>
      <c r="AF52" s="467" t="str">
        <f>+IF(SUMIFS(BDCORRECTIVAINF[Amortiguador],BDCORRECTIVAINF[[Nº CAMIÓN]:[Nº CAMIÓN]],$C52,BDCORRECTIVAINF[[Fecha entrada]:[Fecha entrada]],"&gt;=" &amp;$M$2,BDCORRECTIVAINF[[Fecha Fin]:[Fecha Fin]],"&lt;="&amp;$M$3)=0,"",SUMIFS(BDCORRECTIVAINF[Amortiguador],BDCORRECTIVAINF[[Nº CAMIÓN]:[Nº CAMIÓN]],$C52,BDCORRECTIVAINF[[Fecha entrada]:[Fecha entrada]],"&gt;=" &amp;$M$2,BDCORRECTIVAINF[[Fecha Fin]:[Fecha Fin]],"&lt;="&amp;$M$3)&amp;" uds "&amp;BDCORRECTIVAINF[[#Headers],[Amortiguador]]&amp;", ")</f>
        <v/>
      </c>
      <c r="AG52" s="467" t="str">
        <f>+IF(SUMIFS(BDCORRECTIVAINF[Cables palanca],BDCORRECTIVAINF[[Nº CAMIÓN]:[Nº CAMIÓN]],$C52,BDCORRECTIVAINF[[Fecha entrada]:[Fecha entrada]],"&gt;=" &amp;$M$2,BDCORRECTIVAINF[[Fecha Fin]:[Fecha Fin]],"&lt;="&amp;$M$3)=0,"",SUMIFS(BDCORRECTIVAINF[Cables palanca],BDCORRECTIVAINF[[Nº CAMIÓN]:[Nº CAMIÓN]],$C52,BDCORRECTIVAINF[[Fecha entrada]:[Fecha entrada]],"&gt;=" &amp;$M$2,BDCORRECTIVAINF[[Fecha Fin]:[Fecha Fin]],"&lt;="&amp;$M$3)&amp;" uds "&amp;BDCORRECTIVAINF[[#Headers],[Cables palanca]]&amp;", ")</f>
        <v/>
      </c>
      <c r="AH52" s="467" t="str">
        <f>+IF(SUMIFS(BDCORRECTIVAINF[Casquillos],BDCORRECTIVAINF[[Nº CAMIÓN]:[Nº CAMIÓN]],$C52,BDCORRECTIVAINF[[Fecha entrada]:[Fecha entrada]],"&gt;=" &amp;$M$2,BDCORRECTIVAINF[[Fecha Fin]:[Fecha Fin]],"&lt;="&amp;$M$3)=0,"",SUMIFS(BDCORRECTIVAINF[Casquillos],BDCORRECTIVAINF[[Nº CAMIÓN]:[Nº CAMIÓN]],$C52,BDCORRECTIVAINF[[Fecha entrada]:[Fecha entrada]],"&gt;=" &amp;$M$2,BDCORRECTIVAINF[[Fecha Fin]:[Fecha Fin]],"&lt;="&amp;$M$3)&amp;" uds "&amp;BDCORRECTIVAINF[[#Headers],[Casquillos]]&amp;", ")</f>
        <v/>
      </c>
      <c r="AI52" s="467" t="str">
        <f>+IF(SUMIFS(BDCORRECTIVAINF[Esparragos],BDCORRECTIVAINF[[Nº CAMIÓN]:[Nº CAMIÓN]],$C52,BDCORRECTIVAINF[[Fecha entrada]:[Fecha entrada]],"&gt;=" &amp;$M$2,BDCORRECTIVAINF[[Fecha Fin]:[Fecha Fin]],"&lt;="&amp;$M$3)=0,"",SUMIFS(BDCORRECTIVAINF[Esparragos],BDCORRECTIVAINF[[Nº CAMIÓN]:[Nº CAMIÓN]],$C52,BDCORRECTIVAINF[[Fecha entrada]:[Fecha entrada]],"&gt;=" &amp;$M$2,BDCORRECTIVAINF[[Fecha Fin]:[Fecha Fin]],"&lt;="&amp;$M$3)&amp;" uds "&amp;BDCORRECTIVAINF[[#Headers],[Esparragos]]&amp;", ")</f>
        <v xml:space="preserve">6 uds Esparragos, </v>
      </c>
      <c r="AJ52" s="467" t="str">
        <f>+IF(SUMIFS(BDCORRECTIVAINF[Neceser palanca],BDCORRECTIVAINF[[Nº CAMIÓN]:[Nº CAMIÓN]],$C52,BDCORRECTIVAINF[[Fecha entrada]:[Fecha entrada]],"&gt;=" &amp;$M$2,BDCORRECTIVAINF[[Fecha Fin]:[Fecha Fin]],"&lt;="&amp;$M$3)=0,"",SUMIFS(BDCORRECTIVAINF[Neceser palanca],BDCORRECTIVAINF[[Nº CAMIÓN]:[Nº CAMIÓN]],$C52,BDCORRECTIVAINF[[Fecha entrada]:[Fecha entrada]],"&gt;=" &amp;$M$2,BDCORRECTIVAINF[[Fecha Fin]:[Fecha Fin]],"&lt;="&amp;$M$3)&amp;" uds "&amp;BDCORRECTIVAINF[[#Headers],[Neceser palanca]]&amp;", ")</f>
        <v/>
      </c>
      <c r="AK52" s="467" t="str">
        <f>+IF(SUMIFS(BDCORRECTIVAINF[Palanca],BDCORRECTIVAINF[[Nº CAMIÓN]:[Nº CAMIÓN]],$C52,BDCORRECTIVAINF[[Fecha entrada]:[Fecha entrada]],"&gt;=" &amp;$M$2,BDCORRECTIVAINF[[Fecha Fin]:[Fecha Fin]],"&lt;="&amp;$M$3)=0,"",SUMIFS(BDCORRECTIVAINF[Palanca],BDCORRECTIVAINF[[Nº CAMIÓN]:[Nº CAMIÓN]],$C52,BDCORRECTIVAINF[[Fecha entrada]:[Fecha entrada]],"&gt;=" &amp;$M$2,BDCORRECTIVAINF[[Fecha Fin]:[Fecha Fin]],"&lt;="&amp;$M$3)&amp;" uds "&amp;BDCORRECTIVAINF[[#Headers],[Palanca]]&amp;", ")</f>
        <v/>
      </c>
      <c r="AL52" s="467" t="str">
        <f>+IF(SUMIFS(BDCORRECTIVAINF[Travesaño],BDCORRECTIVAINF[[Nº CAMIÓN]:[Nº CAMIÓN]],$C52,BDCORRECTIVAINF[[Fecha entrada]:[Fecha entrada]],"&gt;=" &amp;$M$2,BDCORRECTIVAINF[[Fecha Fin]:[Fecha Fin]],"&lt;="&amp;$M$3)=0,"",SUMIFS(BDCORRECTIVAINF[Travesaño],BDCORRECTIVAINF[[Nº CAMIÓN]:[Nº CAMIÓN]],$C52,BDCORRECTIVAINF[[Fecha entrada]:[Fecha entrada]],"&gt;=" &amp;$M$2,BDCORRECTIVAINF[[Fecha Fin]:[Fecha Fin]],"&lt;="&amp;$M$3)&amp;" uds "&amp;BDCORRECTIVAINF[[#Headers],[Travesaño]]&amp;", ")</f>
        <v/>
      </c>
      <c r="AM52" s="467" t="str">
        <f>+IF(SUMIFS(BDCORRECTIVAINF[BALLESTA ENTERA D],BDCORRECTIVAINF[[Nº CAMIÓN]:[Nº CAMIÓN]],$C52,BDCORRECTIVAINF[[Fecha entrada]:[Fecha entrada]],"&gt;=" &amp;$M$2,BDCORRECTIVAINF[[Fecha Fin]:[Fecha Fin]],"&lt;="&amp;$M$3)=0,"",SUMIFS(BDCORRECTIVAINF[BALLESTA ENTERA D],BDCORRECTIVAINF[[Nº CAMIÓN]:[Nº CAMIÓN]],$C52,BDCORRECTIVAINF[[Fecha entrada]:[Fecha entrada]],"&gt;=" &amp;$M$2,BDCORRECTIVAINF[[Fecha Fin]:[Fecha Fin]],"&lt;="&amp;$M$3)&amp;" uds "&amp;BDCORRECTIVAINF[[#Headers],[BALLESTA ENTERA D]]&amp;", ")</f>
        <v/>
      </c>
      <c r="AN52" s="467" t="str">
        <f>+IF(SUMIFS(BDCORRECTIVAINF[HOJA MAESTRA D],BDCORRECTIVAINF[[Nº CAMIÓN]:[Nº CAMIÓN]],$C52,BDCORRECTIVAINF[[Fecha entrada]:[Fecha entrada]],"&gt;=" &amp;$M$2,BDCORRECTIVAINF[[Fecha Fin]:[Fecha Fin]],"&lt;="&amp;$M$3)=0,"",SUMIFS(BDCORRECTIVAINF[HOJA MAESTRA D],BDCORRECTIVAINF[[Nº CAMIÓN]:[Nº CAMIÓN]],$C52,BDCORRECTIVAINF[[Fecha entrada]:[Fecha entrada]],"&gt;=" &amp;$M$2,BDCORRECTIVAINF[[Fecha Fin]:[Fecha Fin]],"&lt;="&amp;$M$3)&amp;" uds "&amp;BDCORRECTIVAINF[[#Headers],[HOJA MAESTRA D]]&amp;", ")</f>
        <v/>
      </c>
      <c r="AO52" s="467" t="str">
        <f>+IF(SUMIFS(BDCORRECTIVAINF[1ª HOJA D],BDCORRECTIVAINF[[Nº CAMIÓN]:[Nº CAMIÓN]],$C52,BDCORRECTIVAINF[[Fecha entrada]:[Fecha entrada]],"&gt;=" &amp;$M$2,BDCORRECTIVAINF[[Fecha Fin]:[Fecha Fin]],"&lt;="&amp;$M$3)=0,"",SUMIFS(BDCORRECTIVAINF[1ª HOJA D],BDCORRECTIVAINF[[Nº CAMIÓN]:[Nº CAMIÓN]],$C52,BDCORRECTIVAINF[[Fecha entrada]:[Fecha entrada]],"&gt;=" &amp;$M$2,BDCORRECTIVAINF[[Fecha Fin]:[Fecha Fin]],"&lt;="&amp;$M$3)&amp;" uds "&amp;BDCORRECTIVAINF[[#Headers],[1ª HOJA D]]&amp;", ")</f>
        <v/>
      </c>
      <c r="AP52" s="467" t="str">
        <f>+IF(SUMIFS(BDCORRECTIVAINF[2ª HOJAS D],BDCORRECTIVAINF[[Nº CAMIÓN]:[Nº CAMIÓN]],$C52,BDCORRECTIVAINF[[Fecha entrada]:[Fecha entrada]],"&gt;=" &amp;$M$2,BDCORRECTIVAINF[[Fecha Fin]:[Fecha Fin]],"&lt;="&amp;$M$3)=0,"",SUMIFS(BDCORRECTIVAINF[2ª HOJAS D],BDCORRECTIVAINF[[Nº CAMIÓN]:[Nº CAMIÓN]],$C52,BDCORRECTIVAINF[[Fecha entrada]:[Fecha entrada]],"&gt;=" &amp;$M$2,BDCORRECTIVAINF[[Fecha Fin]:[Fecha Fin]],"&lt;="&amp;$M$3)&amp;" uds "&amp;BDCORRECTIVAINF[[#Headers],[2ª HOJAS D]]&amp;", ")</f>
        <v/>
      </c>
      <c r="AQ52" s="467" t="str">
        <f>+IF(SUMIFS(BDCORRECTIVAINF[3ª HOJAS D],BDCORRECTIVAINF[[Nº CAMIÓN]:[Nº CAMIÓN]],$C52,BDCORRECTIVAINF[[Fecha entrada]:[Fecha entrada]],"&gt;=" &amp;$M$2,BDCORRECTIVAINF[[Fecha Fin]:[Fecha Fin]],"&lt;="&amp;$M$3)=0,"",SUMIFS(BDCORRECTIVAINF[3ª HOJAS D],BDCORRECTIVAINF[[Nº CAMIÓN]:[Nº CAMIÓN]],$C52,BDCORRECTIVAINF[[Fecha entrada]:[Fecha entrada]],"&gt;=" &amp;$M$2,BDCORRECTIVAINF[[Fecha Fin]:[Fecha Fin]],"&lt;="&amp;$M$3)&amp;" uds "&amp;BDCORRECTIVAINF[[#Headers],[3ª HOJAS D]]&amp;", ")</f>
        <v/>
      </c>
      <c r="AR52" s="467" t="str">
        <f>+IF(SUMIFS(BDCORRECTIVAINF[4ª HOJAS D],BDCORRECTIVAINF[[Nº CAMIÓN]:[Nº CAMIÓN]],$C52,BDCORRECTIVAINF[[Fecha entrada]:[Fecha entrada]],"&gt;=" &amp;$M$2,BDCORRECTIVAINF[[Fecha Fin]:[Fecha Fin]],"&lt;="&amp;$M$3)=0,"",SUMIFS(BDCORRECTIVAINF[4ª HOJAS D],BDCORRECTIVAINF[[Nº CAMIÓN]:[Nº CAMIÓN]],$C52,BDCORRECTIVAINF[[Fecha entrada]:[Fecha entrada]],"&gt;=" &amp;$M$2,BDCORRECTIVAINF[[Fecha Fin]:[Fecha Fin]],"&lt;="&amp;$M$3)&amp;" uds "&amp;BDCORRECTIVAINF[[#Headers],[4ª HOJAS D]]&amp;", ")</f>
        <v/>
      </c>
      <c r="AS52" s="467" t="str">
        <f>+IF(SUMIFS(BDCORRECTIVAINF[5ª HOJAS D],BDCORRECTIVAINF[[Nº CAMIÓN]:[Nº CAMIÓN]],$C52,BDCORRECTIVAINF[[Fecha entrada]:[Fecha entrada]],"&gt;=" &amp;$M$2,BDCORRECTIVAINF[[Fecha Fin]:[Fecha Fin]],"&lt;="&amp;$M$3)=0,"",SUMIFS(BDCORRECTIVAINF[5ª HOJAS D],BDCORRECTIVAINF[[Nº CAMIÓN]:[Nº CAMIÓN]],$C52,BDCORRECTIVAINF[[Fecha entrada]:[Fecha entrada]],"&gt;=" &amp;$M$2,BDCORRECTIVAINF[[Fecha Fin]:[Fecha Fin]],"&lt;="&amp;$M$3)&amp;" uds "&amp;BDCORRECTIVAINF[[#Headers],[5ª HOJAS D]]&amp;", ")</f>
        <v/>
      </c>
      <c r="AT52" s="467" t="str">
        <f>+IF(SUMIFS(BDCORRECTIVAINF[BRIDA D],BDCORRECTIVAINF[[Nº CAMIÓN]:[Nº CAMIÓN]],$C52,BDCORRECTIVAINF[[Fecha entrada]:[Fecha entrada]],"&gt;=" &amp;$M$2,BDCORRECTIVAINF[[Fecha Fin]:[Fecha Fin]],"&lt;="&amp;$M$3)=0,"",SUMIFS(BDCORRECTIVAINF[BRIDA D],BDCORRECTIVAINF[[Nº CAMIÓN]:[Nº CAMIÓN]],$C52,BDCORRECTIVAINF[[Fecha entrada]:[Fecha entrada]],"&gt;=" &amp;$M$2,BDCORRECTIVAINF[[Fecha Fin]:[Fecha Fin]],"&lt;="&amp;$M$3)&amp;" uds "&amp;BDCORRECTIVAINF[[#Headers],[BRIDA D]]&amp;", ")</f>
        <v/>
      </c>
      <c r="AU52" s="467" t="str">
        <f>+IF(SUMIFS(BDCORRECTIVAINF[BULÓN D],BDCORRECTIVAINF[[Nº CAMIÓN]:[Nº CAMIÓN]],$C52,BDCORRECTIVAINF[[Fecha entrada]:[Fecha entrada]],"&gt;=" &amp;$M$2,BDCORRECTIVAINF[[Fecha Fin]:[Fecha Fin]],"&lt;="&amp;$M$3)=0,"",SUMIFS(BDCORRECTIVAINF[BULÓN D],BDCORRECTIVAINF[[Nº CAMIÓN]:[Nº CAMIÓN]],$C52,BDCORRECTIVAINF[[Fecha entrada]:[Fecha entrada]],"&gt;=" &amp;$M$2,BDCORRECTIVAINF[[Fecha Fin]:[Fecha Fin]],"&lt;="&amp;$M$3)&amp;" uds "&amp;BDCORRECTIVAINF[[#Headers],[BULÓN D]]&amp;", ")</f>
        <v/>
      </c>
      <c r="AV52" s="467" t="str">
        <f>+IF(SUMIFS(BDCORRECTIVAINF[GEMELA D],BDCORRECTIVAINF[[Nº CAMIÓN]:[Nº CAMIÓN]],$C52,BDCORRECTIVAINF[[Fecha entrada]:[Fecha entrada]],"&gt;=" &amp;$M$2,BDCORRECTIVAINF[[Fecha Fin]:[Fecha Fin]],"&lt;="&amp;$M$3)=0,"",SUMIFS(BDCORRECTIVAINF[GEMELA D],BDCORRECTIVAINF[[Nº CAMIÓN]:[Nº CAMIÓN]],$C52,BDCORRECTIVAINF[[Fecha entrada]:[Fecha entrada]],"&gt;=" &amp;$M$2,BDCORRECTIVAINF[[Fecha Fin]:[Fecha Fin]],"&lt;="&amp;$M$3)&amp;" uds "&amp;BDCORRECTIVAINF[[#Headers],[GEMELA D]]&amp;", ")</f>
        <v/>
      </c>
      <c r="AW52" s="467" t="str">
        <f>+IF(SUMIFS(BDCORRECTIVAINF[BALLESTA ENTERA T],BDCORRECTIVAINF[[Nº CAMIÓN]:[Nº CAMIÓN]],$C52,BDCORRECTIVAINF[[Fecha entrada]:[Fecha entrada]],"&gt;=" &amp;$M$2,BDCORRECTIVAINF[[Fecha Fin]:[Fecha Fin]],"&lt;="&amp;$M$3)=0,"",SUMIFS(BDCORRECTIVAINF[BALLESTA ENTERA T],BDCORRECTIVAINF[[Nº CAMIÓN]:[Nº CAMIÓN]],$C52,BDCORRECTIVAINF[[Fecha entrada]:[Fecha entrada]],"&gt;=" &amp;$M$2,BDCORRECTIVAINF[[Fecha Fin]:[Fecha Fin]],"&lt;="&amp;$M$3)&amp;" uds "&amp;BDCORRECTIVAINF[[#Headers],[BALLESTA ENTERA T]]&amp;", ")</f>
        <v/>
      </c>
      <c r="AX52" s="467" t="str">
        <f>+IF(SUMIFS(BDCORRECTIVAINF[HOJA MAESTRA T],BDCORRECTIVAINF[[Nº CAMIÓN]:[Nº CAMIÓN]],$C52,BDCORRECTIVAINF[[Fecha entrada]:[Fecha entrada]],"&gt;=" &amp;$M$2,BDCORRECTIVAINF[[Fecha Fin]:[Fecha Fin]],"&lt;="&amp;$M$3)=0,"",SUMIFS(BDCORRECTIVAINF[HOJA MAESTRA T],BDCORRECTIVAINF[[Nº CAMIÓN]:[Nº CAMIÓN]],$C52,BDCORRECTIVAINF[[Fecha entrada]:[Fecha entrada]],"&gt;=" &amp;$M$2,BDCORRECTIVAINF[[Fecha Fin]:[Fecha Fin]],"&lt;="&amp;$M$3)&amp;" uds "&amp;BDCORRECTIVAINF[[#Headers],[HOJA MAESTRA T]]&amp;", ")</f>
        <v/>
      </c>
      <c r="AY52" s="467" t="str">
        <f>+IF(SUMIFS(BDCORRECTIVAINF[1ª HOJA T],BDCORRECTIVAINF[[Nº CAMIÓN]:[Nº CAMIÓN]],$C52,BDCORRECTIVAINF[[Fecha entrada]:[Fecha entrada]],"&gt;=" &amp;$M$2,BDCORRECTIVAINF[[Fecha Fin]:[Fecha Fin]],"&lt;="&amp;$M$3)=0,"",SUMIFS(BDCORRECTIVAINF[1ª HOJA T],BDCORRECTIVAINF[[Nº CAMIÓN]:[Nº CAMIÓN]],$C52,BDCORRECTIVAINF[[Fecha entrada]:[Fecha entrada]],"&gt;=" &amp;$M$2,BDCORRECTIVAINF[[Fecha Fin]:[Fecha Fin]],"&lt;="&amp;$M$3)&amp;" uds "&amp;BDCORRECTIVAINF[[#Headers],[1ª HOJA T]]&amp;", ")</f>
        <v/>
      </c>
      <c r="AZ52" s="467" t="str">
        <f>+IF(SUMIFS(BDCORRECTIVAINF[2ª HOJAS T],BDCORRECTIVAINF[[Nº CAMIÓN]:[Nº CAMIÓN]],$C52,BDCORRECTIVAINF[[Fecha entrada]:[Fecha entrada]],"&gt;=" &amp;$M$2,BDCORRECTIVAINF[[Fecha Fin]:[Fecha Fin]],"&lt;="&amp;$M$3)=0,"",SUMIFS(BDCORRECTIVAINF[2ª HOJAS T],BDCORRECTIVAINF[[Nº CAMIÓN]:[Nº CAMIÓN]],$C52,BDCORRECTIVAINF[[Fecha entrada]:[Fecha entrada]],"&gt;=" &amp;$M$2,BDCORRECTIVAINF[[Fecha Fin]:[Fecha Fin]],"&lt;="&amp;$M$3)&amp;" uds "&amp;BDCORRECTIVAINF[[#Headers],[2ª HOJAS T]]&amp;", ")</f>
        <v/>
      </c>
      <c r="BA52" s="467" t="str">
        <f>+IF(SUMIFS(BDCORRECTIVAINF[3ª HOJAS T],BDCORRECTIVAINF[[Nº CAMIÓN]:[Nº CAMIÓN]],$C52,BDCORRECTIVAINF[[Fecha entrada]:[Fecha entrada]],"&gt;=" &amp;$M$2,BDCORRECTIVAINF[[Fecha Fin]:[Fecha Fin]],"&lt;="&amp;$M$3)=0,"",SUMIFS(BDCORRECTIVAINF[3ª HOJAS T],BDCORRECTIVAINF[[Nº CAMIÓN]:[Nº CAMIÓN]],$C52,BDCORRECTIVAINF[[Fecha entrada]:[Fecha entrada]],"&gt;=" &amp;$M$2,BDCORRECTIVAINF[[Fecha Fin]:[Fecha Fin]],"&lt;="&amp;$M$3)&amp;" uds "&amp;BDCORRECTIVAINF[[#Headers],[3ª HOJAS T]]&amp;", ")</f>
        <v/>
      </c>
      <c r="BB52" s="467" t="str">
        <f>+IF(SUMIFS(BDCORRECTIVAINF[4ª HOJAS T],BDCORRECTIVAINF[[Nº CAMIÓN]:[Nº CAMIÓN]],$C52,BDCORRECTIVAINF[[Fecha entrada]:[Fecha entrada]],"&gt;=" &amp;$M$2,BDCORRECTIVAINF[[Fecha Fin]:[Fecha Fin]],"&lt;="&amp;$M$3)=0,"",SUMIFS(BDCORRECTIVAINF[4ª HOJAS T],BDCORRECTIVAINF[[Nº CAMIÓN]:[Nº CAMIÓN]],$C52,BDCORRECTIVAINF[[Fecha entrada]:[Fecha entrada]],"&gt;=" &amp;$M$2,BDCORRECTIVAINF[[Fecha Fin]:[Fecha Fin]],"&lt;="&amp;$M$3)&amp;" uds "&amp;BDCORRECTIVAINF[[#Headers],[4ª HOJAS T]]&amp;", ")</f>
        <v/>
      </c>
      <c r="BC52" s="467" t="str">
        <f>+IF(SUMIFS(BDCORRECTIVAINF[5ª HOJAS T],BDCORRECTIVAINF[[Nº CAMIÓN]:[Nº CAMIÓN]],$C52,BDCORRECTIVAINF[[Fecha entrada]:[Fecha entrada]],"&gt;=" &amp;$M$2,BDCORRECTIVAINF[[Fecha Fin]:[Fecha Fin]],"&lt;="&amp;$M$3)=0,"",SUMIFS(BDCORRECTIVAINF[5ª HOJAS T],BDCORRECTIVAINF[[Nº CAMIÓN]:[Nº CAMIÓN]],$C52,BDCORRECTIVAINF[[Fecha entrada]:[Fecha entrada]],"&gt;=" &amp;$M$2,BDCORRECTIVAINF[[Fecha Fin]:[Fecha Fin]],"&lt;="&amp;$M$3)&amp;" uds "&amp;BDCORRECTIVAINF[[#Headers],[5ª HOJAS T]]&amp;", ")</f>
        <v/>
      </c>
      <c r="BD52" s="467" t="str">
        <f>+IF(SUMIFS(BDCORRECTIVAINF[BRIDA T],BDCORRECTIVAINF[[Nº CAMIÓN]:[Nº CAMIÓN]],$C52,BDCORRECTIVAINF[[Fecha entrada]:[Fecha entrada]],"&gt;=" &amp;$M$2,BDCORRECTIVAINF[[Fecha Fin]:[Fecha Fin]],"&lt;="&amp;$M$3)=0,"",SUMIFS(BDCORRECTIVAINF[BRIDA T],BDCORRECTIVAINF[[Nº CAMIÓN]:[Nº CAMIÓN]],$C52,BDCORRECTIVAINF[[Fecha entrada]:[Fecha entrada]],"&gt;=" &amp;$M$2,BDCORRECTIVAINF[[Fecha Fin]:[Fecha Fin]],"&lt;="&amp;$M$3)&amp;" uds "&amp;BDCORRECTIVAINF[[#Headers],[BRIDA T]]&amp;", ")</f>
        <v/>
      </c>
      <c r="BE52" s="467" t="str">
        <f>+IF(SUMIFS(BDCORRECTIVAINF[BULÓN T],BDCORRECTIVAINF[[Nº CAMIÓN]:[Nº CAMIÓN]],$C52,BDCORRECTIVAINF[[Fecha entrada]:[Fecha entrada]],"&gt;=" &amp;$M$2,BDCORRECTIVAINF[[Fecha Fin]:[Fecha Fin]],"&lt;="&amp;$M$3)=0,"",SUMIFS(BDCORRECTIVAINF[BULÓN T],BDCORRECTIVAINF[[Nº CAMIÓN]:[Nº CAMIÓN]],$C52,BDCORRECTIVAINF[[Fecha entrada]:[Fecha entrada]],"&gt;=" &amp;$M$2,BDCORRECTIVAINF[[Fecha Fin]:[Fecha Fin]],"&lt;="&amp;$M$3)&amp;" uds "&amp;BDCORRECTIVAINF[[#Headers],[BULÓN T]]&amp;", ")</f>
        <v/>
      </c>
      <c r="BF52" s="467" t="str">
        <f>+IF(SUMIFS(BDCORRECTIVAINF[GEMELA T],BDCORRECTIVAINF[[Nº CAMIÓN]:[Nº CAMIÓN]],$C52,BDCORRECTIVAINF[[Fecha entrada]:[Fecha entrada]],"&gt;=" &amp;$M$2,BDCORRECTIVAINF[[Fecha Fin]:[Fecha Fin]],"&lt;="&amp;$M$3)=0,"",SUMIFS(BDCORRECTIVAINF[GEMELA T],BDCORRECTIVAINF[[Nº CAMIÓN]:[Nº CAMIÓN]],$C52,BDCORRECTIVAINF[[Fecha entrada]:[Fecha entrada]],"&gt;=" &amp;$M$2,BDCORRECTIVAINF[[Fecha Fin]:[Fecha Fin]],"&lt;="&amp;$M$3)&amp;" uds "&amp;BDCORRECTIVAINF[[#Headers],[GEMELA T]]&amp;", ")</f>
        <v/>
      </c>
      <c r="BG52" s="467" t="str">
        <f>+IF(SUMIFS(BDCORRECTIVAINF[CÁMARA 12R20],BDCORRECTIVAINF[[Nº CAMIÓN]:[Nº CAMIÓN]],$C52,BDCORRECTIVAINF[[Fecha entrada]:[Fecha entrada]],"&gt;=" &amp;$M$2,BDCORRECTIVAINF[[Fecha Fin]:[Fecha Fin]],"&lt;="&amp;$M$3)=0,"",SUMIFS(BDCORRECTIVAINF[CÁMARA 12R20],BDCORRECTIVAINF[[Nº CAMIÓN]:[Nº CAMIÓN]],$C52,BDCORRECTIVAINF[[Fecha entrada]:[Fecha entrada]],"&gt;=" &amp;$M$2,BDCORRECTIVAINF[[Fecha Fin]:[Fecha Fin]],"&lt;="&amp;$M$3)&amp;" uds "&amp;BDCORRECTIVAINF[[#Headers],[CÁMARA 12R20]]&amp;", ")</f>
        <v xml:space="preserve">1 uds CÁMARA 12R20, </v>
      </c>
      <c r="BH52" s="467" t="str">
        <f>+IF(SUMIFS(BDCORRECTIVAINF[CÁMARA 12R24],BDCORRECTIVAINF[[Nº CAMIÓN]:[Nº CAMIÓN]],$C52,BDCORRECTIVAINF[[Fecha entrada]:[Fecha entrada]],"&gt;=" &amp;$M$2,BDCORRECTIVAINF[[Fecha Fin]:[Fecha Fin]],"&lt;="&amp;$M$3)=0,"",SUMIFS(BDCORRECTIVAINF[CÁMARA 12R24],BDCORRECTIVAINF[[Nº CAMIÓN]:[Nº CAMIÓN]],$C52,BDCORRECTIVAINF[[Fecha entrada]:[Fecha entrada]],"&gt;=" &amp;$M$2,BDCORRECTIVAINF[[Fecha Fin]:[Fecha Fin]],"&lt;="&amp;$M$3)&amp;" uds "&amp;BDCORRECTIVAINF[[#Headers],[CÁMARA 12R24]]&amp;", ")</f>
        <v/>
      </c>
      <c r="BI52" s="467" t="str">
        <f>+IF(SUMIFS(BDCORRECTIVAINF[NEUMÁTICO 12R20],BDCORRECTIVAINF[[Nº CAMIÓN]:[Nº CAMIÓN]],$C52,BDCORRECTIVAINF[[Fecha entrada]:[Fecha entrada]],"&gt;=" &amp;$M$2,BDCORRECTIVAINF[[Fecha Fin]:[Fecha Fin]],"&lt;="&amp;$M$3)=0,"",SUMIFS(BDCORRECTIVAINF[NEUMÁTICO 12R20],BDCORRECTIVAINF[[Nº CAMIÓN]:[Nº CAMIÓN]],$C52,BDCORRECTIVAINF[[Fecha entrada]:[Fecha entrada]],"&gt;=" &amp;$M$2,BDCORRECTIVAINF[[Fecha Fin]:[Fecha Fin]],"&lt;="&amp;$M$3)&amp;" uds "&amp;BDCORRECTIVAINF[[#Headers],[NEUMÁTICO 12R20]]&amp;", ")</f>
        <v/>
      </c>
      <c r="BJ52" s="467" t="str">
        <f>+IF(SUMIFS(BDCORRECTIVAINF[NEUMÁTICO 13/80 R22,5],BDCORRECTIVAINF[[Nº CAMIÓN]:[Nº CAMIÓN]],$C52,BDCORRECTIVAINF[[Fecha entrada]:[Fecha entrada]],"&gt;=" &amp;$M$2,BDCORRECTIVAINF[[Fecha Fin]:[Fecha Fin]],"&lt;="&amp;$M$3)=0,"",SUMIFS(BDCORRECTIVAINF[NEUMÁTICO 13/80 R22,5],BDCORRECTIVAINF[[Nº CAMIÓN]:[Nº CAMIÓN]],$C52,BDCORRECTIVAINF[[Fecha entrada]:[Fecha entrada]],"&gt;=" &amp;$M$2,BDCORRECTIVAINF[[Fecha Fin]:[Fecha Fin]],"&lt;="&amp;$M$3)&amp;" uds "&amp;BDCORRECTIVAINF[[#Headers],[NEUMÁTICO 13/80 R22,5]]&amp;", ")</f>
        <v/>
      </c>
      <c r="BK52" s="467" t="str">
        <f>+IF(SUMIFS(BDCORRECTIVAINF[[NEUMÁTICO 12R24 ]],BDCORRECTIVAINF[[Nº CAMIÓN]:[Nº CAMIÓN]],$C52,BDCORRECTIVAINF[[Fecha entrada]:[Fecha entrada]],"&gt;=" &amp;$M$2,BDCORRECTIVAINF[[Fecha Fin]:[Fecha Fin]],"&lt;="&amp;$M$3)=0,"",SUMIFS(BDCORRECTIVAINF[[NEUMÁTICO 12R24 ]],BDCORRECTIVAINF[[Nº CAMIÓN]:[Nº CAMIÓN]],$C52,BDCORRECTIVAINF[[Fecha entrada]:[Fecha entrada]],"&gt;=" &amp;$M$2,BDCORRECTIVAINF[[Fecha Fin]:[Fecha Fin]],"&lt;="&amp;$M$3)&amp;" uds "&amp;BDCORRECTIVAINF[[#Headers],[NEUMÁTICO 12R24 ]]&amp;", ")</f>
        <v/>
      </c>
      <c r="BL52" s="467" t="str">
        <f>+IF(SUMIFS(BDCORRECTIVAINF[NEUMÁTICO 295/80 R22,5],BDCORRECTIVAINF[[Nº CAMIÓN]:[Nº CAMIÓN]],$C52,BDCORRECTIVAINF[[Fecha entrada]:[Fecha entrada]],"&gt;=" &amp;$M$2,BDCORRECTIVAINF[[Fecha Fin]:[Fecha Fin]],"&lt;="&amp;$M$3)=0,"",SUMIFS(BDCORRECTIVAINF[NEUMÁTICO 295/80 R22,5],BDCORRECTIVAINF[[Nº CAMIÓN]:[Nº CAMIÓN]],$C52,BDCORRECTIVAINF[[Fecha entrada]:[Fecha entrada]],"&gt;=" &amp;$M$2,BDCORRECTIVAINF[[Fecha Fin]:[Fecha Fin]],"&lt;="&amp;$M$3)&amp;" uds "&amp;BDCORRECTIVAINF[[#Headers],[NEUMÁTICO 295/80 R22,5]]&amp;", ")</f>
        <v/>
      </c>
      <c r="BM52" s="467" t="str">
        <f>+IF(SUMIFS(BDCORRECTIVAINF[NEUMÁTICO 315/80R22.5],BDCORRECTIVAINF[[Nº CAMIÓN]:[Nº CAMIÓN]],$C52,BDCORRECTIVAINF[[Fecha entrada]:[Fecha entrada]],"&gt;=" &amp;$M$2,BDCORRECTIVAINF[[Fecha Fin]:[Fecha Fin]],"&lt;="&amp;$M$3)=0,"",SUMIFS(BDCORRECTIVAINF[NEUMÁTICO 315/80R22.5],BDCORRECTIVAINF[[Nº CAMIÓN]:[Nº CAMIÓN]],$C52,BDCORRECTIVAINF[[Fecha entrada]:[Fecha entrada]],"&gt;=" &amp;$M$2,BDCORRECTIVAINF[[Fecha Fin]:[Fecha Fin]],"&lt;="&amp;$M$3)&amp;" uds "&amp;BDCORRECTIVAINF[[#Headers],[NEUMÁTICO 315/80R22.5]]&amp;", ")</f>
        <v/>
      </c>
      <c r="BN52" s="467" t="str">
        <f>+IF(SUMIFS(BDCORRECTIVAINF[NEUMÁTICO 7.5R16 CON CAMARA  ],BDCORRECTIVAINF[[Nº CAMIÓN]:[Nº CAMIÓN]],$C52,BDCORRECTIVAINF[[Fecha entrada]:[Fecha entrada]],"&gt;=" &amp;$M$2,BDCORRECTIVAINF[[Fecha Fin]:[Fecha Fin]],"&lt;="&amp;$M$3)=0,"",SUMIFS(BDCORRECTIVAINF[NEUMÁTICO 7.5R16 CON CAMARA  ],BDCORRECTIVAINF[[Nº CAMIÓN]:[Nº CAMIÓN]],$C52,BDCORRECTIVAINF[[Fecha entrada]:[Fecha entrada]],"&gt;=" &amp;$M$2,BDCORRECTIVAINF[[Fecha Fin]:[Fecha Fin]],"&lt;="&amp;$M$3)&amp;" uds "&amp;BDCORRECTIVAINF[[#Headers],[NEUMÁTICO 7.5R16 CON CAMARA  ]]&amp;", ")</f>
        <v/>
      </c>
      <c r="BO52" s="467" t="str">
        <f>+IF(SUMIFS(BDCORRECTIVAINF[Parche],BDCORRECTIVAINF[[Nº CAMIÓN]:[Nº CAMIÓN]],$C52,BDCORRECTIVAINF[[Fecha entrada]:[Fecha entrada]],"&gt;=" &amp;$M$2,BDCORRECTIVAINF[[Fecha Fin]:[Fecha Fin]],"&lt;="&amp;$M$3)=0,"",SUMIFS(BDCORRECTIVAINF[Parche],BDCORRECTIVAINF[[Nº CAMIÓN]:[Nº CAMIÓN]],$C52,BDCORRECTIVAINF[[Fecha entrada]:[Fecha entrada]],"&gt;=" &amp;$M$2,BDCORRECTIVAINF[[Fecha Fin]:[Fecha Fin]],"&lt;="&amp;$M$3)&amp;" uds "&amp;BDCORRECTIVAINF[[#Headers],[Parche]]&amp;", ")</f>
        <v/>
      </c>
      <c r="BP52" s="467" t="str">
        <f>+IF(SUMIFS(BDCORRECTIVAINF[Pasta],BDCORRECTIVAINF[[Nº CAMIÓN]:[Nº CAMIÓN]],$C52,BDCORRECTIVAINF[[Fecha entrada]:[Fecha entrada]],"&gt;=" &amp;$M$2,BDCORRECTIVAINF[[Fecha Fin]:[Fecha Fin]],"&lt;="&amp;$M$3)=0,"",SUMIFS(BDCORRECTIVAINF[Pasta],BDCORRECTIVAINF[[Nº CAMIÓN]:[Nº CAMIÓN]],$C52,BDCORRECTIVAINF[[Fecha entrada]:[Fecha entrada]],"&gt;=" &amp;$M$2,BDCORRECTIVAINF[[Fecha Fin]:[Fecha Fin]],"&lt;="&amp;$M$3)&amp;" uds "&amp;BDCORRECTIVAINF[[#Headers],[Pasta]]&amp;", ")</f>
        <v/>
      </c>
      <c r="BQ52" s="467" t="str">
        <f>+IF(SUMIFS(BDCORRECTIVAINF[BATERIA 12V 100AH],BDCORRECTIVAINF[[Nº CAMIÓN]:[Nº CAMIÓN]],$C52,BDCORRECTIVAINF[[Fecha entrada]:[Fecha entrada]],"&gt;=" &amp;$M$2,BDCORRECTIVAINF[[Fecha Fin]:[Fecha Fin]],"&lt;="&amp;$M$3)=0,"",SUMIFS(BDCORRECTIVAINF[BATERIA 12V 100AH],BDCORRECTIVAINF[[Nº CAMIÓN]:[Nº CAMIÓN]],$C52,BDCORRECTIVAINF[[Fecha entrada]:[Fecha entrada]],"&gt;=" &amp;$M$2,BDCORRECTIVAINF[[Fecha Fin]:[Fecha Fin]],"&lt;="&amp;$M$3)&amp;" uds "&amp;BDCORRECTIVAINF[[#Headers],[BATERIA 12V 100AH]]&amp;", ")</f>
        <v/>
      </c>
      <c r="BR52" s="467" t="str">
        <f>+IF(SUMIFS(BDCORRECTIVAINF[BATERIA 12V 120AH],BDCORRECTIVAINF[[Nº CAMIÓN]:[Nº CAMIÓN]],$C52,BDCORRECTIVAINF[[Fecha entrada]:[Fecha entrada]],"&gt;=" &amp;$M$2,BDCORRECTIVAINF[[Fecha Fin]:[Fecha Fin]],"&lt;="&amp;$M$3)=0,"",SUMIFS(BDCORRECTIVAINF[BATERIA 12V 120AH],BDCORRECTIVAINF[[Nº CAMIÓN]:[Nº CAMIÓN]],$C52,BDCORRECTIVAINF[[Fecha entrada]:[Fecha entrada]],"&gt;=" &amp;$M$2,BDCORRECTIVAINF[[Fecha Fin]:[Fecha Fin]],"&lt;="&amp;$M$3)&amp;" uds "&amp;BDCORRECTIVAINF[[#Headers],[BATERIA 12V 120AH]]&amp;", ")</f>
        <v xml:space="preserve">1 uds BATERIA 12V 120AH, </v>
      </c>
      <c r="BS52" s="467" t="str">
        <f>+IF(SUMIFS(BDCORRECTIVAINF[[BATERIA 12V 70AH ]],BDCORRECTIVAINF[[Nº CAMIÓN]:[Nº CAMIÓN]],$C52,BDCORRECTIVAINF[[Fecha entrada]:[Fecha entrada]],"&gt;=" &amp;$M$2,BDCORRECTIVAINF[[Fecha Fin]:[Fecha Fin]],"&lt;="&amp;$M$3)=0,"",SUMIFS(BDCORRECTIVAINF[[BATERIA 12V 70AH ]],BDCORRECTIVAINF[[Nº CAMIÓN]:[Nº CAMIÓN]],$C52,BDCORRECTIVAINF[[Fecha entrada]:[Fecha entrada]],"&gt;=" &amp;$M$2,BDCORRECTIVAINF[[Fecha Fin]:[Fecha Fin]],"&lt;="&amp;$M$3)&amp;" uds "&amp;BDCORRECTIVAINF[[#Headers],[BATERIA 12V 70AH ]]&amp;", ")</f>
        <v/>
      </c>
      <c r="BT52" s="467" t="str">
        <f>+IF(SUMIFS(BDCORRECTIVAINF[[BATERIA 12V 77AH ]],BDCORRECTIVAINF[[Nº CAMIÓN]:[Nº CAMIÓN]],$C52,BDCORRECTIVAINF[[Fecha entrada]:[Fecha entrada]],"&gt;=" &amp;$M$2,BDCORRECTIVAINF[[Fecha Fin]:[Fecha Fin]],"&lt;="&amp;$M$3)=0,"",SUMIFS(BDCORRECTIVAINF[[BATERIA 12V 77AH ]],BDCORRECTIVAINF[[Nº CAMIÓN]:[Nº CAMIÓN]],$C52,BDCORRECTIVAINF[[Fecha entrada]:[Fecha entrada]],"&gt;=" &amp;$M$2,BDCORRECTIVAINF[[Fecha Fin]:[Fecha Fin]],"&lt;="&amp;$M$3)&amp;" uds "&amp;BDCORRECTIVAINF[[#Headers],[BATERIA 12V 77AH ]]&amp;", ")</f>
        <v/>
      </c>
      <c r="BU52" s="467" t="str">
        <f>+IF(SUMIFS(BDCORRECTIVAINF[Manguera amarilla 60D],BDCORRECTIVAINF[[Nº CAMIÓN]:[Nº CAMIÓN]],$C52,BDCORRECTIVAINF[[Fecha entrada]:[Fecha entrada]],"&gt;=" &amp;$M$2,BDCORRECTIVAINF[[Fecha Fin]:[Fecha Fin]],"&lt;="&amp;$M$3)=0,"",SUMIFS(BDCORRECTIVAINF[Manguera amarilla 60D],BDCORRECTIVAINF[[Nº CAMIÓN]:[Nº CAMIÓN]],$C52,BDCORRECTIVAINF[[Fecha entrada]:[Fecha entrada]],"&gt;=" &amp;$M$2,BDCORRECTIVAINF[[Fecha Fin]:[Fecha Fin]],"&lt;="&amp;$M$3)&amp;" m "&amp;BDCORRECTIVAINF[[#Headers],[Manguera amarilla 60D]]&amp;", ")</f>
        <v/>
      </c>
      <c r="BV52" s="467" t="str">
        <f>+IF(SUMIFS(BDCORRECTIVAINF[Manguera amarilla 80D],BDCORRECTIVAINF[[Nº CAMIÓN]:[Nº CAMIÓN]],$C52,BDCORRECTIVAINF[[Fecha entrada]:[Fecha entrada]],"&gt;=" &amp;$M$2,BDCORRECTIVAINF[[Fecha Fin]:[Fecha Fin]],"&lt;="&amp;$M$3)=0,"",SUMIFS(BDCORRECTIVAINF[Manguera amarilla 80D],BDCORRECTIVAINF[[Nº CAMIÓN]:[Nº CAMIÓN]],$C52,BDCORRECTIVAINF[[Fecha entrada]:[Fecha entrada]],"&gt;=" &amp;$M$2,BDCORRECTIVAINF[[Fecha Fin]:[Fecha Fin]],"&lt;="&amp;$M$3)&amp;" m "&amp;BDCORRECTIVAINF[[#Headers],[Manguera amarilla 80D]]&amp;", ")</f>
        <v/>
      </c>
      <c r="BW52" s="467" t="str">
        <f>+IF(SUMIFS(BDCORRECTIVAINF[Manguera azul 60D],BDCORRECTIVAINF[[Nº CAMIÓN]:[Nº CAMIÓN]],$C52,BDCORRECTIVAINF[[Fecha entrada]:[Fecha entrada]],"&gt;=" &amp;$M$2,BDCORRECTIVAINF[[Fecha Fin]:[Fecha Fin]],"&lt;="&amp;$M$3)=0,"",SUMIFS(BDCORRECTIVAINF[Manguera azul 60D],BDCORRECTIVAINF[[Nº CAMIÓN]:[Nº CAMIÓN]],$C52,BDCORRECTIVAINF[[Fecha entrada]:[Fecha entrada]],"&gt;=" &amp;$M$2,BDCORRECTIVAINF[[Fecha Fin]:[Fecha Fin]],"&lt;="&amp;$M$3)&amp;" m "&amp;BDCORRECTIVAINF[[#Headers],[Manguera azul 60D]]&amp;", ")</f>
        <v/>
      </c>
      <c r="BX52" s="467" t="str">
        <f>+IF(SUMIFS(BDCORRECTIVAINF[Manguera azul 80D],BDCORRECTIVAINF[[Nº CAMIÓN]:[Nº CAMIÓN]],$C52,BDCORRECTIVAINF[[Fecha entrada]:[Fecha entrada]],"&gt;=" &amp;$M$2,BDCORRECTIVAINF[[Fecha Fin]:[Fecha Fin]],"&lt;="&amp;$M$3)=0,"",SUMIFS(BDCORRECTIVAINF[Manguera azul 80D],BDCORRECTIVAINF[[Nº CAMIÓN]:[Nº CAMIÓN]],$C52,BDCORRECTIVAINF[[Fecha entrada]:[Fecha entrada]],"&gt;=" &amp;$M$2,BDCORRECTIVAINF[[Fecha Fin]:[Fecha Fin]],"&lt;="&amp;$M$3)&amp;" m "&amp;BDCORRECTIVAINF[[#Headers],[Manguera azul 80D]]&amp;", ")</f>
        <v/>
      </c>
      <c r="BY52" s="467" t="str">
        <f>+IF(SUMIFS(BDCORRECTIVAINF[Bomba Embrague],BDCORRECTIVAINF[[Nº CAMIÓN]:[Nº CAMIÓN]],$C52,BDCORRECTIVAINF[[Fecha entrada]:[Fecha entrada]],"&gt;=" &amp;$M$2,BDCORRECTIVAINF[[Fecha Fin]:[Fecha Fin]],"&lt;="&amp;$M$3)=0,"",SUMIFS(BDCORRECTIVAINF[Bomba Embrague],BDCORRECTIVAINF[[Nº CAMIÓN]:[Nº CAMIÓN]],$C52,BDCORRECTIVAINF[[Fecha entrada]:[Fecha entrada]],"&gt;=" &amp;$M$2,BDCORRECTIVAINF[[Fecha Fin]:[Fecha Fin]],"&lt;="&amp;$M$3)&amp;" uds "&amp;BDCORRECTIVAINF[[#Headers],[Bomba Embrague]]&amp;", ")</f>
        <v/>
      </c>
      <c r="BZ52" s="467" t="str">
        <f>+IF(SUMIFS(BDCORRECTIVAINF[Compresor],BDCORRECTIVAINF[[Nº CAMIÓN]:[Nº CAMIÓN]],$C52,BDCORRECTIVAINF[[Fecha entrada]:[Fecha entrada]],"&gt;=" &amp;$M$2,BDCORRECTIVAINF[[Fecha Fin]:[Fecha Fin]],"&lt;="&amp;$M$3)=0,"",SUMIFS(BDCORRECTIVAINF[Compresor],BDCORRECTIVAINF[[Nº CAMIÓN]:[Nº CAMIÓN]],$C52,BDCORRECTIVAINF[[Fecha entrada]:[Fecha entrada]],"&gt;=" &amp;$M$2,BDCORRECTIVAINF[[Fecha Fin]:[Fecha Fin]],"&lt;="&amp;$M$3)&amp;" uds "&amp;BDCORRECTIVAINF[[#Headers],[Compresor]]&amp;", ")</f>
        <v/>
      </c>
      <c r="CA52" s="467" t="str">
        <f>+IF(SUMIFS(BDCORRECTIVAINF[Disco Embrague],BDCORRECTIVAINF[[Nº CAMIÓN]:[Nº CAMIÓN]],$C52,BDCORRECTIVAINF[[Fecha entrada]:[Fecha entrada]],"&gt;=" &amp;$M$2,BDCORRECTIVAINF[[Fecha Fin]:[Fecha Fin]],"&lt;="&amp;$M$3)=0,"",SUMIFS(BDCORRECTIVAINF[Disco Embrague],BDCORRECTIVAINF[[Nº CAMIÓN]:[Nº CAMIÓN]],$C52,BDCORRECTIVAINF[[Fecha entrada]:[Fecha entrada]],"&gt;=" &amp;$M$2,BDCORRECTIVAINF[[Fecha Fin]:[Fecha Fin]],"&lt;="&amp;$M$3)&amp;" uds "&amp;BDCORRECTIVAINF[[#Headers],[Disco Embrague]]&amp;", ")</f>
        <v/>
      </c>
      <c r="CB52" s="467" t="str">
        <f>+IF(SUMIFS(BDCORRECTIVAINF[Empalme],BDCORRECTIVAINF[[Nº CAMIÓN]:[Nº CAMIÓN]],$C52,BDCORRECTIVAINF[[Fecha entrada]:[Fecha entrada]],"&gt;=" &amp;$M$2,BDCORRECTIVAINF[[Fecha Fin]:[Fecha Fin]],"&lt;="&amp;$M$3)=0,"",SUMIFS(BDCORRECTIVAINF[Empalme],BDCORRECTIVAINF[[Nº CAMIÓN]:[Nº CAMIÓN]],$C52,BDCORRECTIVAINF[[Fecha entrada]:[Fecha entrada]],"&gt;=" &amp;$M$2,BDCORRECTIVAINF[[Fecha Fin]:[Fecha Fin]],"&lt;="&amp;$M$3)&amp;" uds "&amp;BDCORRECTIVAINF[[#Headers],[Empalme]]&amp;", ")</f>
        <v/>
      </c>
      <c r="CC52" s="467" t="str">
        <f>+IF(SUMIFS(BDCORRECTIVAINF[Filtro Secador],BDCORRECTIVAINF[[Nº CAMIÓN]:[Nº CAMIÓN]],$C52,BDCORRECTIVAINF[[Fecha entrada]:[Fecha entrada]],"&gt;=" &amp;$M$2,BDCORRECTIVAINF[[Fecha Fin]:[Fecha Fin]],"&lt;="&amp;$M$3)=0,"",SUMIFS(BDCORRECTIVAINF[Filtro Secador],BDCORRECTIVAINF[[Nº CAMIÓN]:[Nº CAMIÓN]],$C52,BDCORRECTIVAINF[[Fecha entrada]:[Fecha entrada]],"&gt;=" &amp;$M$2,BDCORRECTIVAINF[[Fecha Fin]:[Fecha Fin]],"&lt;="&amp;$M$3)&amp;" uds "&amp;BDCORRECTIVAINF[[#Headers],[Filtro Secador]]&amp;", ")</f>
        <v/>
      </c>
      <c r="CD52" s="467" t="str">
        <f>+IF(SUMIFS(BDCORRECTIVAINF[Pulmon Freno],BDCORRECTIVAINF[[Nº CAMIÓN]:[Nº CAMIÓN]],$C52,BDCORRECTIVAINF[[Fecha entrada]:[Fecha entrada]],"&gt;=" &amp;$M$2,BDCORRECTIVAINF[[Fecha Fin]:[Fecha Fin]],"&lt;="&amp;$M$3)=0,"",SUMIFS(BDCORRECTIVAINF[Pulmon Freno],BDCORRECTIVAINF[[Nº CAMIÓN]:[Nº CAMIÓN]],$C52,BDCORRECTIVAINF[[Fecha entrada]:[Fecha entrada]],"&gt;=" &amp;$M$2,BDCORRECTIVAINF[[Fecha Fin]:[Fecha Fin]],"&lt;="&amp;$M$3)&amp;" uds "&amp;BDCORRECTIVAINF[[#Headers],[Pulmon Freno]]&amp;", ")</f>
        <v/>
      </c>
      <c r="CE52" s="467" t="str">
        <f>+IF(SUMIFS(BDCORRECTIVAINF[Servoembrague],BDCORRECTIVAINF[[Nº CAMIÓN]:[Nº CAMIÓN]],$C52,BDCORRECTIVAINF[[Fecha entrada]:[Fecha entrada]],"&gt;=" &amp;$M$2,BDCORRECTIVAINF[[Fecha Fin]:[Fecha Fin]],"&lt;="&amp;$M$3)=0,"",SUMIFS(BDCORRECTIVAINF[Servoembrague],BDCORRECTIVAINF[[Nº CAMIÓN]:[Nº CAMIÓN]],$C52,BDCORRECTIVAINF[[Fecha entrada]:[Fecha entrada]],"&gt;=" &amp;$M$2,BDCORRECTIVAINF[[Fecha Fin]:[Fecha Fin]],"&lt;="&amp;$M$3)&amp;" uds "&amp;BDCORRECTIVAINF[[#Headers],[Servoembrague]]&amp;", ")</f>
        <v/>
      </c>
      <c r="CF52" s="467" t="str">
        <f>+IF(SUMIFS(BDCORRECTIVAINF[Tubo Hidraulico],BDCORRECTIVAINF[[Nº CAMIÓN]:[Nº CAMIÓN]],$C52,BDCORRECTIVAINF[[Fecha entrada]:[Fecha entrada]],"&gt;=" &amp;$M$2,BDCORRECTIVAINF[[Fecha Fin]:[Fecha Fin]],"&lt;="&amp;$M$3)=0,"",SUMIFS(BDCORRECTIVAINF[Tubo Hidraulico],BDCORRECTIVAINF[[Nº CAMIÓN]:[Nº CAMIÓN]],$C52,BDCORRECTIVAINF[[Fecha entrada]:[Fecha entrada]],"&gt;=" &amp;$M$2,BDCORRECTIVAINF[[Fecha Fin]:[Fecha Fin]],"&lt;="&amp;$M$3)&amp;" uds "&amp;BDCORRECTIVAINF[[#Headers],[Tubo Hidraulico]]&amp;", ")</f>
        <v/>
      </c>
      <c r="CG52" s="467" t="str">
        <f>+IF(SUMIFS(BDCORRECTIVAINF[Valvula 4 vias],BDCORRECTIVAINF[[Nº CAMIÓN]:[Nº CAMIÓN]],$C52,BDCORRECTIVAINF[[Fecha entrada]:[Fecha entrada]],"&gt;=" &amp;$M$2,BDCORRECTIVAINF[[Fecha Fin]:[Fecha Fin]],"&lt;="&amp;$M$3)=0,"",SUMIFS(BDCORRECTIVAINF[Valvula 4 vias],BDCORRECTIVAINF[[Nº CAMIÓN]:[Nº CAMIÓN]],$C52,BDCORRECTIVAINF[[Fecha entrada]:[Fecha entrada]],"&gt;=" &amp;$M$2,BDCORRECTIVAINF[[Fecha Fin]:[Fecha Fin]],"&lt;="&amp;$M$3)&amp;" uds "&amp;BDCORRECTIVAINF[[#Headers],[Valvula 4 vias]]&amp;", ")</f>
        <v/>
      </c>
      <c r="CH52" s="467" t="str">
        <f>+IF(SUMIFS(BDCORRECTIVAINF[Valvula Freno],BDCORRECTIVAINF[[Nº CAMIÓN]:[Nº CAMIÓN]],$C52,BDCORRECTIVAINF[[Fecha entrada]:[Fecha entrada]],"&gt;=" &amp;$M$2,BDCORRECTIVAINF[[Fecha Fin]:[Fecha Fin]],"&lt;="&amp;$M$3)=0,"",SUMIFS(BDCORRECTIVAINF[Valvula Freno],BDCORRECTIVAINF[[Nº CAMIÓN]:[Nº CAMIÓN]],$C52,BDCORRECTIVAINF[[Fecha entrada]:[Fecha entrada]],"&gt;=" &amp;$M$2,BDCORRECTIVAINF[[Fecha Fin]:[Fecha Fin]],"&lt;="&amp;$M$3)&amp;" uds "&amp;BDCORRECTIVAINF[[#Headers],[Valvula Freno]]&amp;", ")</f>
        <v/>
      </c>
      <c r="CI52" s="467" t="str">
        <f>+IF(SUMIFS(BDCORRECTIVAINF[Valvula Secadora],BDCORRECTIVAINF[[Nº CAMIÓN]:[Nº CAMIÓN]],$C52,BDCORRECTIVAINF[[Fecha entrada]:[Fecha entrada]],"&gt;=" &amp;$M$2,BDCORRECTIVAINF[[Fecha Fin]:[Fecha Fin]],"&lt;="&amp;$M$3)=0,"",SUMIFS(BDCORRECTIVAINF[Valvula Secadora],BDCORRECTIVAINF[[Nº CAMIÓN]:[Nº CAMIÓN]],$C52,BDCORRECTIVAINF[[Fecha entrada]:[Fecha entrada]],"&gt;=" &amp;$M$2,BDCORRECTIVAINF[[Fecha Fin]:[Fecha Fin]],"&lt;="&amp;$M$3)&amp;" uds "&amp;BDCORRECTIVAINF[[#Headers],[Valvula Secadora]]&amp;", ")</f>
        <v/>
      </c>
      <c r="CJ52" s="467" t="str">
        <f>+IF(SUMIFS(BDCORRECTIVAINF[Correas],BDCORRECTIVAINF[[Nº CAMIÓN]:[Nº CAMIÓN]],$C52,BDCORRECTIVAINF[[Fecha entrada]:[Fecha entrada]],"&gt;=" &amp;$M$2,BDCORRECTIVAINF[[Fecha Fin]:[Fecha Fin]],"&lt;="&amp;$M$3)=0,"",SUMIFS(BDCORRECTIVAINF[Correas],BDCORRECTIVAINF[[Nº CAMIÓN]:[Nº CAMIÓN]],$C52,BDCORRECTIVAINF[[Fecha entrada]:[Fecha entrada]],"&gt;=" &amp;$M$2,BDCORRECTIVAINF[[Fecha Fin]:[Fecha Fin]],"&lt;="&amp;$M$3)&amp;" uds "&amp;BDCORRECTIVAINF[[#Headers],[Correas]]&amp;", ")</f>
        <v/>
      </c>
    </row>
    <row r="53" spans="1:93" ht="18.75" x14ac:dyDescent="0.2">
      <c r="A53" s="547"/>
      <c r="B53" s="221" t="s">
        <v>867</v>
      </c>
      <c r="C53" s="48" t="s">
        <v>151</v>
      </c>
      <c r="D53" s="41">
        <v>559984</v>
      </c>
      <c r="E53" s="290">
        <f>+SUMIFS(BDCORRECTIVA[Chasis],BDCORRECTIVA[[Nº CAMIÓN]:[Nº CAMIÓN]],$C53,BDCORRECTIVA[[Fecha entrada]:[Fecha entrada]],"&gt;=" &amp;$M$2,BDCORRECTIVA[[Fecha Fin]:[Fecha Fin]],"&lt;="&amp;$M$3)</f>
        <v>0</v>
      </c>
      <c r="F53" s="290">
        <f>+SUMIFS(BDCORRECTIVA[Carrocería],BDCORRECTIVA[[Nº CAMIÓN]:[Nº CAMIÓN]],$C53,BDCORRECTIVA[[Fecha entrada]:[Fecha entrada]],"&gt;=" &amp;$M$2,BDCORRECTIVA[[Fecha Fin]:[Fecha Fin]],"&lt;="&amp;$M$3)</f>
        <v>0</v>
      </c>
      <c r="G53" s="290">
        <f>+SUMIFS(BDCORRECTIVA[Ruedas],BDCORRECTIVA[[Nº CAMIÓN]:[Nº CAMIÓN]],$C53,BDCORRECTIVA[[Fecha entrada]:[Fecha entrada]],"&gt;=" &amp;$M$2,BDCORRECTIVA[[Fecha Fin]:[Fecha Fin]],"&lt;="&amp;$M$3)</f>
        <v>4</v>
      </c>
      <c r="H53" s="290">
        <f>+SUMIFS(BDCORRECTIVA[Mecanica],BDCORRECTIVA[[Nº CAMIÓN]:[Nº CAMIÓN]],$C53,BDCORRECTIVA[[Fecha entrada]:[Fecha entrada]],"&gt;=" &amp;$M$2,BDCORRECTIVA[[Fecha Fin]:[Fecha Fin]],"&lt;="&amp;$M$3)</f>
        <v>0</v>
      </c>
      <c r="I53" s="290">
        <f>+SUMIFS(BDCORRECTIVA[Elec, vehiculos],BDCORRECTIVA[[Nº CAMIÓN]:[Nº CAMIÓN]],$C53,BDCORRECTIVA[[Fecha entrada]:[Fecha entrada]],"&gt;=" &amp;$M$2,BDCORRECTIVA[[Fecha Fin]:[Fecha Fin]],"&lt;="&amp;$M$3)</f>
        <v>1</v>
      </c>
      <c r="J53" s="290">
        <f t="shared" si="16"/>
        <v>5</v>
      </c>
      <c r="K53" s="290" t="str">
        <f>+IF(COUNTIFS(BDCORRECTIVA[Tall/Rep],AUSERD,BDCORRECTIVA[Nº CAMIÓN],$C53,BDCORRECTIVA[[Fecha entrada]:[Fecha entrada]],"&gt;=" &amp;$M$2,BDCORRECTIVA[[Fecha Fin]:[Fecha Fin]],"&lt;="&amp;$M$3)=0,"",COUNTIFS(BDCORRECTIVA[Tall/Rep],AUSERD,BDCORRECTIVA[Nº CAMIÓN],$C53,BDCORRECTIVA[[Fecha entrada]:[Fecha entrada]],"&gt;=" &amp;$M$2,BDCORRECTIVA[[Fecha Fin]:[Fecha Fin]],"&lt;="&amp;$M$3)&amp;" "&amp;AUSERD&amp;", ")&amp;IF(COUNTIFS(BDCORRECTIVA[Tall/Rep],AAIUN,BDCORRECTIVA[Nº CAMIÓN],$C53,BDCORRECTIVA[[Fecha entrada]:[Fecha entrada]],"&gt;=" &amp;$M$2,BDCORRECTIVA[[Fecha Fin]:[Fecha Fin]],"&lt;="&amp;$M$3)=0,"",COUNTIFS(BDCORRECTIVA[Tall/Rep],AAIUN,BDCORRECTIVA[Nº CAMIÓN],$C53,BDCORRECTIVA[[Fecha entrada]:[Fecha entrada]],"&gt;=" &amp;$M$2,BDCORRECTIVA[[Fecha Fin]:[Fecha Fin]],"&lt;="&amp;$M$3)&amp;" "&amp;AAIUN&amp;", ")&amp;IF(COUNTIFS(BDCORRECTIVA[Tall/Rep],BOUJDUR,BDCORRECTIVA[Nº CAMIÓN],$C53,BDCORRECTIVA[[Fecha entrada]:[Fecha entrada]],"&gt;=" &amp;$M$2,BDCORRECTIVA[[Fecha Fin]:[Fecha Fin]],"&lt;="&amp;$M$3)=0,"",COUNTIFS(BDCORRECTIVA[Tall/Rep],BOUJDUR,BDCORRECTIVA[Nº CAMIÓN],$C53,BDCORRECTIVA[[Fecha entrada]:[Fecha entrada]],"&gt;=" &amp;$M$2,BDCORRECTIVA[[Fecha Fin]:[Fecha Fin]],"&lt;="&amp;$M$3)&amp;" "&amp;BOUJDUR&amp;", ")&amp;IF(COUNTIFS(BDCORRECTIVA[Tall/Rep],ATC,BDCORRECTIVA[Nº CAMIÓN],$C53,BDCORRECTIVA[[Fecha entrada]:[Fecha entrada]],"&gt;=" &amp;$M$2,BDCORRECTIVA[[Fecha Fin]:[Fecha Fin]],"&lt;="&amp;$M$3)=0,"",COUNTIFS(BDCORRECTIVA[Tall/Rep],ATC,BDCORRECTIVA[Nº CAMIÓN],$C53,BDCORRECTIVA[[Fecha entrada]:[Fecha entrada]],"&gt;=" &amp;$M$2,BDCORRECTIVA[[Fecha Fin]:[Fecha Fin]],"&lt;="&amp;$M$3)&amp;" "&amp;ATC&amp;", ")&amp;IF(COUNTIFS(BDCORRECTIVA[Tall/Rep],SMARA,BDCORRECTIVA[Nº CAMIÓN],$C53,BDCORRECTIVA[[Fecha entrada]:[Fecha entrada]],"&gt;=" &amp;$M$2,BDCORRECTIVA[[Fecha Fin]:[Fecha Fin]],"&lt;="&amp;$M$3)=0,"",COUNTIFS(BDCORRECTIVA[Tall/Rep],SMARA,BDCORRECTIVA[Nº CAMIÓN],$C53,BDCORRECTIVA[[Fecha entrada]:[Fecha entrada]],"&gt;=" &amp;$M$2,BDCORRECTIVA[[Fecha Fin]:[Fecha Fin]],"&lt;="&amp;$M$3)&amp;" "&amp;SMARA&amp;", ")&amp;IF(COUNTIFS(BDCORRECTIVA[Tall/Rep],DAJLA,BDCORRECTIVA[Nº CAMIÓN],$C53,BDCORRECTIVA[[Fecha entrada]:[Fecha entrada]],"&gt;=" &amp;$M$2,BDCORRECTIVA[[Fecha Fin]:[Fecha Fin]],"&lt;="&amp;$M$3)=0,"",COUNTIFS(BDCORRECTIVA[Tall/Rep],DAJLA,BDCORRECTIVA[Nº CAMIÓN],$C53,BDCORRECTIVA[[Fecha entrada]:[Fecha entrada]],"&gt;=" &amp;$M$2,BDCORRECTIVA[[Fecha Fin]:[Fecha Fin]],"&lt;="&amp;$M$3)&amp;" "&amp;DAJLA&amp;", ")&amp;IF(COUNTIFS(BDCORRECTIVA[Tall/Rep],TRANSPORT,BDCORRECTIVA[Nº CAMIÓN],$C53,BDCORRECTIVA[[Fecha entrada]:[Fecha entrada]],"&gt;=" &amp;$M$2,BDCORRECTIVA[[Fecha Fin]:[Fecha Fin]],"&lt;="&amp;$M$3)=0,"",COUNTIFS(BDCORRECTIVA[Tall/Rep],TRANSPORT,BDCORRECTIVA[Nº CAMIÓN],$C53,BDCORRECTIVA[[Fecha entrada]:[Fecha entrada]],"&gt;=" &amp;$M$2,BDCORRECTIVA[[Fecha Fin]:[Fecha Fin]],"&lt;="&amp;$M$3)&amp;" "&amp;TRANSPORT&amp;", ")</f>
        <v xml:space="preserve">5 TR AAIUN, </v>
      </c>
      <c r="L53" s="517" t="str">
        <f t="shared" si="0"/>
        <v xml:space="preserve">10 uds Esparragos, 3 uds Parche, 3 uds Pasta, </v>
      </c>
      <c r="M53" s="472">
        <f>+IF(SUMIFS(BDCORRECTIVAINF[Coste TOTAL],BDCORRECTIVAINF[[Nº CAMIÓN]:[Nº CAMIÓN]],$C53,BDCORRECTIVAINF[[Fecha entrada]:[Fecha entrada]],"&gt;=" &amp;$M$2,BDCORRECTIVAINF[[Fecha Fin]:[Fecha Fin]],"&lt;="&amp;$M$3)=0,"",SUMIFS(BDCORRECTIVAINF[Coste TOTAL],BDCORRECTIVAINF[[Nº CAMIÓN]:[Nº CAMIÓN]],$C53,BDCORRECTIVAINF[[Fecha entrada]:[Fecha entrada]],"&gt;=" &amp;$M$2,BDCORRECTIVAINF[[Fecha Fin]:[Fecha Fin]],"&lt;="&amp;$M$3))</f>
        <v>21300</v>
      </c>
      <c r="N53" s="292"/>
      <c r="P53" s="49"/>
      <c r="Q53" s="44"/>
      <c r="R53" s="44"/>
      <c r="S53" s="44"/>
      <c r="T53" s="44"/>
      <c r="U53" s="44"/>
      <c r="V53" s="44"/>
      <c r="W53" s="44"/>
      <c r="AF53" s="467" t="str">
        <f>+IF(SUMIFS(BDCORRECTIVAINF[Amortiguador],BDCORRECTIVAINF[[Nº CAMIÓN]:[Nº CAMIÓN]],$C53,BDCORRECTIVAINF[[Fecha entrada]:[Fecha entrada]],"&gt;=" &amp;$M$2,BDCORRECTIVAINF[[Fecha Fin]:[Fecha Fin]],"&lt;="&amp;$M$3)=0,"",SUMIFS(BDCORRECTIVAINF[Amortiguador],BDCORRECTIVAINF[[Nº CAMIÓN]:[Nº CAMIÓN]],$C53,BDCORRECTIVAINF[[Fecha entrada]:[Fecha entrada]],"&gt;=" &amp;$M$2,BDCORRECTIVAINF[[Fecha Fin]:[Fecha Fin]],"&lt;="&amp;$M$3)&amp;" uds "&amp;BDCORRECTIVAINF[[#Headers],[Amortiguador]]&amp;", ")</f>
        <v/>
      </c>
      <c r="AG53" s="467" t="str">
        <f>+IF(SUMIFS(BDCORRECTIVAINF[Cables palanca],BDCORRECTIVAINF[[Nº CAMIÓN]:[Nº CAMIÓN]],$C53,BDCORRECTIVAINF[[Fecha entrada]:[Fecha entrada]],"&gt;=" &amp;$M$2,BDCORRECTIVAINF[[Fecha Fin]:[Fecha Fin]],"&lt;="&amp;$M$3)=0,"",SUMIFS(BDCORRECTIVAINF[Cables palanca],BDCORRECTIVAINF[[Nº CAMIÓN]:[Nº CAMIÓN]],$C53,BDCORRECTIVAINF[[Fecha entrada]:[Fecha entrada]],"&gt;=" &amp;$M$2,BDCORRECTIVAINF[[Fecha Fin]:[Fecha Fin]],"&lt;="&amp;$M$3)&amp;" uds "&amp;BDCORRECTIVAINF[[#Headers],[Cables palanca]]&amp;", ")</f>
        <v/>
      </c>
      <c r="AH53" s="467" t="str">
        <f>+IF(SUMIFS(BDCORRECTIVAINF[Casquillos],BDCORRECTIVAINF[[Nº CAMIÓN]:[Nº CAMIÓN]],$C53,BDCORRECTIVAINF[[Fecha entrada]:[Fecha entrada]],"&gt;=" &amp;$M$2,BDCORRECTIVAINF[[Fecha Fin]:[Fecha Fin]],"&lt;="&amp;$M$3)=0,"",SUMIFS(BDCORRECTIVAINF[Casquillos],BDCORRECTIVAINF[[Nº CAMIÓN]:[Nº CAMIÓN]],$C53,BDCORRECTIVAINF[[Fecha entrada]:[Fecha entrada]],"&gt;=" &amp;$M$2,BDCORRECTIVAINF[[Fecha Fin]:[Fecha Fin]],"&lt;="&amp;$M$3)&amp;" uds "&amp;BDCORRECTIVAINF[[#Headers],[Casquillos]]&amp;", ")</f>
        <v/>
      </c>
      <c r="AI53" s="467" t="str">
        <f>+IF(SUMIFS(BDCORRECTIVAINF[Esparragos],BDCORRECTIVAINF[[Nº CAMIÓN]:[Nº CAMIÓN]],$C53,BDCORRECTIVAINF[[Fecha entrada]:[Fecha entrada]],"&gt;=" &amp;$M$2,BDCORRECTIVAINF[[Fecha Fin]:[Fecha Fin]],"&lt;="&amp;$M$3)=0,"",SUMIFS(BDCORRECTIVAINF[Esparragos],BDCORRECTIVAINF[[Nº CAMIÓN]:[Nº CAMIÓN]],$C53,BDCORRECTIVAINF[[Fecha entrada]:[Fecha entrada]],"&gt;=" &amp;$M$2,BDCORRECTIVAINF[[Fecha Fin]:[Fecha Fin]],"&lt;="&amp;$M$3)&amp;" uds "&amp;BDCORRECTIVAINF[[#Headers],[Esparragos]]&amp;", ")</f>
        <v xml:space="preserve">10 uds Esparragos, </v>
      </c>
      <c r="AJ53" s="467" t="str">
        <f>+IF(SUMIFS(BDCORRECTIVAINF[Neceser palanca],BDCORRECTIVAINF[[Nº CAMIÓN]:[Nº CAMIÓN]],$C53,BDCORRECTIVAINF[[Fecha entrada]:[Fecha entrada]],"&gt;=" &amp;$M$2,BDCORRECTIVAINF[[Fecha Fin]:[Fecha Fin]],"&lt;="&amp;$M$3)=0,"",SUMIFS(BDCORRECTIVAINF[Neceser palanca],BDCORRECTIVAINF[[Nº CAMIÓN]:[Nº CAMIÓN]],$C53,BDCORRECTIVAINF[[Fecha entrada]:[Fecha entrada]],"&gt;=" &amp;$M$2,BDCORRECTIVAINF[[Fecha Fin]:[Fecha Fin]],"&lt;="&amp;$M$3)&amp;" uds "&amp;BDCORRECTIVAINF[[#Headers],[Neceser palanca]]&amp;", ")</f>
        <v/>
      </c>
      <c r="AK53" s="467" t="str">
        <f>+IF(SUMIFS(BDCORRECTIVAINF[Palanca],BDCORRECTIVAINF[[Nº CAMIÓN]:[Nº CAMIÓN]],$C53,BDCORRECTIVAINF[[Fecha entrada]:[Fecha entrada]],"&gt;=" &amp;$M$2,BDCORRECTIVAINF[[Fecha Fin]:[Fecha Fin]],"&lt;="&amp;$M$3)=0,"",SUMIFS(BDCORRECTIVAINF[Palanca],BDCORRECTIVAINF[[Nº CAMIÓN]:[Nº CAMIÓN]],$C53,BDCORRECTIVAINF[[Fecha entrada]:[Fecha entrada]],"&gt;=" &amp;$M$2,BDCORRECTIVAINF[[Fecha Fin]:[Fecha Fin]],"&lt;="&amp;$M$3)&amp;" uds "&amp;BDCORRECTIVAINF[[#Headers],[Palanca]]&amp;", ")</f>
        <v/>
      </c>
      <c r="AL53" s="467" t="str">
        <f>+IF(SUMIFS(BDCORRECTIVAINF[Travesaño],BDCORRECTIVAINF[[Nº CAMIÓN]:[Nº CAMIÓN]],$C53,BDCORRECTIVAINF[[Fecha entrada]:[Fecha entrada]],"&gt;=" &amp;$M$2,BDCORRECTIVAINF[[Fecha Fin]:[Fecha Fin]],"&lt;="&amp;$M$3)=0,"",SUMIFS(BDCORRECTIVAINF[Travesaño],BDCORRECTIVAINF[[Nº CAMIÓN]:[Nº CAMIÓN]],$C53,BDCORRECTIVAINF[[Fecha entrada]:[Fecha entrada]],"&gt;=" &amp;$M$2,BDCORRECTIVAINF[[Fecha Fin]:[Fecha Fin]],"&lt;="&amp;$M$3)&amp;" uds "&amp;BDCORRECTIVAINF[[#Headers],[Travesaño]]&amp;", ")</f>
        <v/>
      </c>
      <c r="AM53" s="467" t="str">
        <f>+IF(SUMIFS(BDCORRECTIVAINF[BALLESTA ENTERA D],BDCORRECTIVAINF[[Nº CAMIÓN]:[Nº CAMIÓN]],$C53,BDCORRECTIVAINF[[Fecha entrada]:[Fecha entrada]],"&gt;=" &amp;$M$2,BDCORRECTIVAINF[[Fecha Fin]:[Fecha Fin]],"&lt;="&amp;$M$3)=0,"",SUMIFS(BDCORRECTIVAINF[BALLESTA ENTERA D],BDCORRECTIVAINF[[Nº CAMIÓN]:[Nº CAMIÓN]],$C53,BDCORRECTIVAINF[[Fecha entrada]:[Fecha entrada]],"&gt;=" &amp;$M$2,BDCORRECTIVAINF[[Fecha Fin]:[Fecha Fin]],"&lt;="&amp;$M$3)&amp;" uds "&amp;BDCORRECTIVAINF[[#Headers],[BALLESTA ENTERA D]]&amp;", ")</f>
        <v/>
      </c>
      <c r="AN53" s="467" t="str">
        <f>+IF(SUMIFS(BDCORRECTIVAINF[HOJA MAESTRA D],BDCORRECTIVAINF[[Nº CAMIÓN]:[Nº CAMIÓN]],$C53,BDCORRECTIVAINF[[Fecha entrada]:[Fecha entrada]],"&gt;=" &amp;$M$2,BDCORRECTIVAINF[[Fecha Fin]:[Fecha Fin]],"&lt;="&amp;$M$3)=0,"",SUMIFS(BDCORRECTIVAINF[HOJA MAESTRA D],BDCORRECTIVAINF[[Nº CAMIÓN]:[Nº CAMIÓN]],$C53,BDCORRECTIVAINF[[Fecha entrada]:[Fecha entrada]],"&gt;=" &amp;$M$2,BDCORRECTIVAINF[[Fecha Fin]:[Fecha Fin]],"&lt;="&amp;$M$3)&amp;" uds "&amp;BDCORRECTIVAINF[[#Headers],[HOJA MAESTRA D]]&amp;", ")</f>
        <v/>
      </c>
      <c r="AO53" s="467" t="str">
        <f>+IF(SUMIFS(BDCORRECTIVAINF[1ª HOJA D],BDCORRECTIVAINF[[Nº CAMIÓN]:[Nº CAMIÓN]],$C53,BDCORRECTIVAINF[[Fecha entrada]:[Fecha entrada]],"&gt;=" &amp;$M$2,BDCORRECTIVAINF[[Fecha Fin]:[Fecha Fin]],"&lt;="&amp;$M$3)=0,"",SUMIFS(BDCORRECTIVAINF[1ª HOJA D],BDCORRECTIVAINF[[Nº CAMIÓN]:[Nº CAMIÓN]],$C53,BDCORRECTIVAINF[[Fecha entrada]:[Fecha entrada]],"&gt;=" &amp;$M$2,BDCORRECTIVAINF[[Fecha Fin]:[Fecha Fin]],"&lt;="&amp;$M$3)&amp;" uds "&amp;BDCORRECTIVAINF[[#Headers],[1ª HOJA D]]&amp;", ")</f>
        <v/>
      </c>
      <c r="AP53" s="467" t="str">
        <f>+IF(SUMIFS(BDCORRECTIVAINF[2ª HOJAS D],BDCORRECTIVAINF[[Nº CAMIÓN]:[Nº CAMIÓN]],$C53,BDCORRECTIVAINF[[Fecha entrada]:[Fecha entrada]],"&gt;=" &amp;$M$2,BDCORRECTIVAINF[[Fecha Fin]:[Fecha Fin]],"&lt;="&amp;$M$3)=0,"",SUMIFS(BDCORRECTIVAINF[2ª HOJAS D],BDCORRECTIVAINF[[Nº CAMIÓN]:[Nº CAMIÓN]],$C53,BDCORRECTIVAINF[[Fecha entrada]:[Fecha entrada]],"&gt;=" &amp;$M$2,BDCORRECTIVAINF[[Fecha Fin]:[Fecha Fin]],"&lt;="&amp;$M$3)&amp;" uds "&amp;BDCORRECTIVAINF[[#Headers],[2ª HOJAS D]]&amp;", ")</f>
        <v/>
      </c>
      <c r="AQ53" s="467" t="str">
        <f>+IF(SUMIFS(BDCORRECTIVAINF[3ª HOJAS D],BDCORRECTIVAINF[[Nº CAMIÓN]:[Nº CAMIÓN]],$C53,BDCORRECTIVAINF[[Fecha entrada]:[Fecha entrada]],"&gt;=" &amp;$M$2,BDCORRECTIVAINF[[Fecha Fin]:[Fecha Fin]],"&lt;="&amp;$M$3)=0,"",SUMIFS(BDCORRECTIVAINF[3ª HOJAS D],BDCORRECTIVAINF[[Nº CAMIÓN]:[Nº CAMIÓN]],$C53,BDCORRECTIVAINF[[Fecha entrada]:[Fecha entrada]],"&gt;=" &amp;$M$2,BDCORRECTIVAINF[[Fecha Fin]:[Fecha Fin]],"&lt;="&amp;$M$3)&amp;" uds "&amp;BDCORRECTIVAINF[[#Headers],[3ª HOJAS D]]&amp;", ")</f>
        <v/>
      </c>
      <c r="AR53" s="467" t="str">
        <f>+IF(SUMIFS(BDCORRECTIVAINF[4ª HOJAS D],BDCORRECTIVAINF[[Nº CAMIÓN]:[Nº CAMIÓN]],$C53,BDCORRECTIVAINF[[Fecha entrada]:[Fecha entrada]],"&gt;=" &amp;$M$2,BDCORRECTIVAINF[[Fecha Fin]:[Fecha Fin]],"&lt;="&amp;$M$3)=0,"",SUMIFS(BDCORRECTIVAINF[4ª HOJAS D],BDCORRECTIVAINF[[Nº CAMIÓN]:[Nº CAMIÓN]],$C53,BDCORRECTIVAINF[[Fecha entrada]:[Fecha entrada]],"&gt;=" &amp;$M$2,BDCORRECTIVAINF[[Fecha Fin]:[Fecha Fin]],"&lt;="&amp;$M$3)&amp;" uds "&amp;BDCORRECTIVAINF[[#Headers],[4ª HOJAS D]]&amp;", ")</f>
        <v/>
      </c>
      <c r="AS53" s="467" t="str">
        <f>+IF(SUMIFS(BDCORRECTIVAINF[5ª HOJAS D],BDCORRECTIVAINF[[Nº CAMIÓN]:[Nº CAMIÓN]],$C53,BDCORRECTIVAINF[[Fecha entrada]:[Fecha entrada]],"&gt;=" &amp;$M$2,BDCORRECTIVAINF[[Fecha Fin]:[Fecha Fin]],"&lt;="&amp;$M$3)=0,"",SUMIFS(BDCORRECTIVAINF[5ª HOJAS D],BDCORRECTIVAINF[[Nº CAMIÓN]:[Nº CAMIÓN]],$C53,BDCORRECTIVAINF[[Fecha entrada]:[Fecha entrada]],"&gt;=" &amp;$M$2,BDCORRECTIVAINF[[Fecha Fin]:[Fecha Fin]],"&lt;="&amp;$M$3)&amp;" uds "&amp;BDCORRECTIVAINF[[#Headers],[5ª HOJAS D]]&amp;", ")</f>
        <v/>
      </c>
      <c r="AT53" s="467" t="str">
        <f>+IF(SUMIFS(BDCORRECTIVAINF[BRIDA D],BDCORRECTIVAINF[[Nº CAMIÓN]:[Nº CAMIÓN]],$C53,BDCORRECTIVAINF[[Fecha entrada]:[Fecha entrada]],"&gt;=" &amp;$M$2,BDCORRECTIVAINF[[Fecha Fin]:[Fecha Fin]],"&lt;="&amp;$M$3)=0,"",SUMIFS(BDCORRECTIVAINF[BRIDA D],BDCORRECTIVAINF[[Nº CAMIÓN]:[Nº CAMIÓN]],$C53,BDCORRECTIVAINF[[Fecha entrada]:[Fecha entrada]],"&gt;=" &amp;$M$2,BDCORRECTIVAINF[[Fecha Fin]:[Fecha Fin]],"&lt;="&amp;$M$3)&amp;" uds "&amp;BDCORRECTIVAINF[[#Headers],[BRIDA D]]&amp;", ")</f>
        <v/>
      </c>
      <c r="AU53" s="467" t="str">
        <f>+IF(SUMIFS(BDCORRECTIVAINF[BULÓN D],BDCORRECTIVAINF[[Nº CAMIÓN]:[Nº CAMIÓN]],$C53,BDCORRECTIVAINF[[Fecha entrada]:[Fecha entrada]],"&gt;=" &amp;$M$2,BDCORRECTIVAINF[[Fecha Fin]:[Fecha Fin]],"&lt;="&amp;$M$3)=0,"",SUMIFS(BDCORRECTIVAINF[BULÓN D],BDCORRECTIVAINF[[Nº CAMIÓN]:[Nº CAMIÓN]],$C53,BDCORRECTIVAINF[[Fecha entrada]:[Fecha entrada]],"&gt;=" &amp;$M$2,BDCORRECTIVAINF[[Fecha Fin]:[Fecha Fin]],"&lt;="&amp;$M$3)&amp;" uds "&amp;BDCORRECTIVAINF[[#Headers],[BULÓN D]]&amp;", ")</f>
        <v/>
      </c>
      <c r="AV53" s="467" t="str">
        <f>+IF(SUMIFS(BDCORRECTIVAINF[GEMELA D],BDCORRECTIVAINF[[Nº CAMIÓN]:[Nº CAMIÓN]],$C53,BDCORRECTIVAINF[[Fecha entrada]:[Fecha entrada]],"&gt;=" &amp;$M$2,BDCORRECTIVAINF[[Fecha Fin]:[Fecha Fin]],"&lt;="&amp;$M$3)=0,"",SUMIFS(BDCORRECTIVAINF[GEMELA D],BDCORRECTIVAINF[[Nº CAMIÓN]:[Nº CAMIÓN]],$C53,BDCORRECTIVAINF[[Fecha entrada]:[Fecha entrada]],"&gt;=" &amp;$M$2,BDCORRECTIVAINF[[Fecha Fin]:[Fecha Fin]],"&lt;="&amp;$M$3)&amp;" uds "&amp;BDCORRECTIVAINF[[#Headers],[GEMELA D]]&amp;", ")</f>
        <v/>
      </c>
      <c r="AW53" s="467" t="str">
        <f>+IF(SUMIFS(BDCORRECTIVAINF[BALLESTA ENTERA T],BDCORRECTIVAINF[[Nº CAMIÓN]:[Nº CAMIÓN]],$C53,BDCORRECTIVAINF[[Fecha entrada]:[Fecha entrada]],"&gt;=" &amp;$M$2,BDCORRECTIVAINF[[Fecha Fin]:[Fecha Fin]],"&lt;="&amp;$M$3)=0,"",SUMIFS(BDCORRECTIVAINF[BALLESTA ENTERA T],BDCORRECTIVAINF[[Nº CAMIÓN]:[Nº CAMIÓN]],$C53,BDCORRECTIVAINF[[Fecha entrada]:[Fecha entrada]],"&gt;=" &amp;$M$2,BDCORRECTIVAINF[[Fecha Fin]:[Fecha Fin]],"&lt;="&amp;$M$3)&amp;" uds "&amp;BDCORRECTIVAINF[[#Headers],[BALLESTA ENTERA T]]&amp;", ")</f>
        <v/>
      </c>
      <c r="AX53" s="467" t="str">
        <f>+IF(SUMIFS(BDCORRECTIVAINF[HOJA MAESTRA T],BDCORRECTIVAINF[[Nº CAMIÓN]:[Nº CAMIÓN]],$C53,BDCORRECTIVAINF[[Fecha entrada]:[Fecha entrada]],"&gt;=" &amp;$M$2,BDCORRECTIVAINF[[Fecha Fin]:[Fecha Fin]],"&lt;="&amp;$M$3)=0,"",SUMIFS(BDCORRECTIVAINF[HOJA MAESTRA T],BDCORRECTIVAINF[[Nº CAMIÓN]:[Nº CAMIÓN]],$C53,BDCORRECTIVAINF[[Fecha entrada]:[Fecha entrada]],"&gt;=" &amp;$M$2,BDCORRECTIVAINF[[Fecha Fin]:[Fecha Fin]],"&lt;="&amp;$M$3)&amp;" uds "&amp;BDCORRECTIVAINF[[#Headers],[HOJA MAESTRA T]]&amp;", ")</f>
        <v/>
      </c>
      <c r="AY53" s="467" t="str">
        <f>+IF(SUMIFS(BDCORRECTIVAINF[1ª HOJA T],BDCORRECTIVAINF[[Nº CAMIÓN]:[Nº CAMIÓN]],$C53,BDCORRECTIVAINF[[Fecha entrada]:[Fecha entrada]],"&gt;=" &amp;$M$2,BDCORRECTIVAINF[[Fecha Fin]:[Fecha Fin]],"&lt;="&amp;$M$3)=0,"",SUMIFS(BDCORRECTIVAINF[1ª HOJA T],BDCORRECTIVAINF[[Nº CAMIÓN]:[Nº CAMIÓN]],$C53,BDCORRECTIVAINF[[Fecha entrada]:[Fecha entrada]],"&gt;=" &amp;$M$2,BDCORRECTIVAINF[[Fecha Fin]:[Fecha Fin]],"&lt;="&amp;$M$3)&amp;" uds "&amp;BDCORRECTIVAINF[[#Headers],[1ª HOJA T]]&amp;", ")</f>
        <v/>
      </c>
      <c r="AZ53" s="467" t="str">
        <f>+IF(SUMIFS(BDCORRECTIVAINF[2ª HOJAS T],BDCORRECTIVAINF[[Nº CAMIÓN]:[Nº CAMIÓN]],$C53,BDCORRECTIVAINF[[Fecha entrada]:[Fecha entrada]],"&gt;=" &amp;$M$2,BDCORRECTIVAINF[[Fecha Fin]:[Fecha Fin]],"&lt;="&amp;$M$3)=0,"",SUMIFS(BDCORRECTIVAINF[2ª HOJAS T],BDCORRECTIVAINF[[Nº CAMIÓN]:[Nº CAMIÓN]],$C53,BDCORRECTIVAINF[[Fecha entrada]:[Fecha entrada]],"&gt;=" &amp;$M$2,BDCORRECTIVAINF[[Fecha Fin]:[Fecha Fin]],"&lt;="&amp;$M$3)&amp;" uds "&amp;BDCORRECTIVAINF[[#Headers],[2ª HOJAS T]]&amp;", ")</f>
        <v/>
      </c>
      <c r="BA53" s="467" t="str">
        <f>+IF(SUMIFS(BDCORRECTIVAINF[3ª HOJAS T],BDCORRECTIVAINF[[Nº CAMIÓN]:[Nº CAMIÓN]],$C53,BDCORRECTIVAINF[[Fecha entrada]:[Fecha entrada]],"&gt;=" &amp;$M$2,BDCORRECTIVAINF[[Fecha Fin]:[Fecha Fin]],"&lt;="&amp;$M$3)=0,"",SUMIFS(BDCORRECTIVAINF[3ª HOJAS T],BDCORRECTIVAINF[[Nº CAMIÓN]:[Nº CAMIÓN]],$C53,BDCORRECTIVAINF[[Fecha entrada]:[Fecha entrada]],"&gt;=" &amp;$M$2,BDCORRECTIVAINF[[Fecha Fin]:[Fecha Fin]],"&lt;="&amp;$M$3)&amp;" uds "&amp;BDCORRECTIVAINF[[#Headers],[3ª HOJAS T]]&amp;", ")</f>
        <v/>
      </c>
      <c r="BB53" s="467" t="str">
        <f>+IF(SUMIFS(BDCORRECTIVAINF[4ª HOJAS T],BDCORRECTIVAINF[[Nº CAMIÓN]:[Nº CAMIÓN]],$C53,BDCORRECTIVAINF[[Fecha entrada]:[Fecha entrada]],"&gt;=" &amp;$M$2,BDCORRECTIVAINF[[Fecha Fin]:[Fecha Fin]],"&lt;="&amp;$M$3)=0,"",SUMIFS(BDCORRECTIVAINF[4ª HOJAS T],BDCORRECTIVAINF[[Nº CAMIÓN]:[Nº CAMIÓN]],$C53,BDCORRECTIVAINF[[Fecha entrada]:[Fecha entrada]],"&gt;=" &amp;$M$2,BDCORRECTIVAINF[[Fecha Fin]:[Fecha Fin]],"&lt;="&amp;$M$3)&amp;" uds "&amp;BDCORRECTIVAINF[[#Headers],[4ª HOJAS T]]&amp;", ")</f>
        <v/>
      </c>
      <c r="BC53" s="467" t="str">
        <f>+IF(SUMIFS(BDCORRECTIVAINF[5ª HOJAS T],BDCORRECTIVAINF[[Nº CAMIÓN]:[Nº CAMIÓN]],$C53,BDCORRECTIVAINF[[Fecha entrada]:[Fecha entrada]],"&gt;=" &amp;$M$2,BDCORRECTIVAINF[[Fecha Fin]:[Fecha Fin]],"&lt;="&amp;$M$3)=0,"",SUMIFS(BDCORRECTIVAINF[5ª HOJAS T],BDCORRECTIVAINF[[Nº CAMIÓN]:[Nº CAMIÓN]],$C53,BDCORRECTIVAINF[[Fecha entrada]:[Fecha entrada]],"&gt;=" &amp;$M$2,BDCORRECTIVAINF[[Fecha Fin]:[Fecha Fin]],"&lt;="&amp;$M$3)&amp;" uds "&amp;BDCORRECTIVAINF[[#Headers],[5ª HOJAS T]]&amp;", ")</f>
        <v/>
      </c>
      <c r="BD53" s="467" t="str">
        <f>+IF(SUMIFS(BDCORRECTIVAINF[BRIDA T],BDCORRECTIVAINF[[Nº CAMIÓN]:[Nº CAMIÓN]],$C53,BDCORRECTIVAINF[[Fecha entrada]:[Fecha entrada]],"&gt;=" &amp;$M$2,BDCORRECTIVAINF[[Fecha Fin]:[Fecha Fin]],"&lt;="&amp;$M$3)=0,"",SUMIFS(BDCORRECTIVAINF[BRIDA T],BDCORRECTIVAINF[[Nº CAMIÓN]:[Nº CAMIÓN]],$C53,BDCORRECTIVAINF[[Fecha entrada]:[Fecha entrada]],"&gt;=" &amp;$M$2,BDCORRECTIVAINF[[Fecha Fin]:[Fecha Fin]],"&lt;="&amp;$M$3)&amp;" uds "&amp;BDCORRECTIVAINF[[#Headers],[BRIDA T]]&amp;", ")</f>
        <v/>
      </c>
      <c r="BE53" s="467" t="str">
        <f>+IF(SUMIFS(BDCORRECTIVAINF[BULÓN T],BDCORRECTIVAINF[[Nº CAMIÓN]:[Nº CAMIÓN]],$C53,BDCORRECTIVAINF[[Fecha entrada]:[Fecha entrada]],"&gt;=" &amp;$M$2,BDCORRECTIVAINF[[Fecha Fin]:[Fecha Fin]],"&lt;="&amp;$M$3)=0,"",SUMIFS(BDCORRECTIVAINF[BULÓN T],BDCORRECTIVAINF[[Nº CAMIÓN]:[Nº CAMIÓN]],$C53,BDCORRECTIVAINF[[Fecha entrada]:[Fecha entrada]],"&gt;=" &amp;$M$2,BDCORRECTIVAINF[[Fecha Fin]:[Fecha Fin]],"&lt;="&amp;$M$3)&amp;" uds "&amp;BDCORRECTIVAINF[[#Headers],[BULÓN T]]&amp;", ")</f>
        <v/>
      </c>
      <c r="BF53" s="467" t="str">
        <f>+IF(SUMIFS(BDCORRECTIVAINF[GEMELA T],BDCORRECTIVAINF[[Nº CAMIÓN]:[Nº CAMIÓN]],$C53,BDCORRECTIVAINF[[Fecha entrada]:[Fecha entrada]],"&gt;=" &amp;$M$2,BDCORRECTIVAINF[[Fecha Fin]:[Fecha Fin]],"&lt;="&amp;$M$3)=0,"",SUMIFS(BDCORRECTIVAINF[GEMELA T],BDCORRECTIVAINF[[Nº CAMIÓN]:[Nº CAMIÓN]],$C53,BDCORRECTIVAINF[[Fecha entrada]:[Fecha entrada]],"&gt;=" &amp;$M$2,BDCORRECTIVAINF[[Fecha Fin]:[Fecha Fin]],"&lt;="&amp;$M$3)&amp;" uds "&amp;BDCORRECTIVAINF[[#Headers],[GEMELA T]]&amp;", ")</f>
        <v/>
      </c>
      <c r="BG53" s="467" t="str">
        <f>+IF(SUMIFS(BDCORRECTIVAINF[CÁMARA 12R20],BDCORRECTIVAINF[[Nº CAMIÓN]:[Nº CAMIÓN]],$C53,BDCORRECTIVAINF[[Fecha entrada]:[Fecha entrada]],"&gt;=" &amp;$M$2,BDCORRECTIVAINF[[Fecha Fin]:[Fecha Fin]],"&lt;="&amp;$M$3)=0,"",SUMIFS(BDCORRECTIVAINF[CÁMARA 12R20],BDCORRECTIVAINF[[Nº CAMIÓN]:[Nº CAMIÓN]],$C53,BDCORRECTIVAINF[[Fecha entrada]:[Fecha entrada]],"&gt;=" &amp;$M$2,BDCORRECTIVAINF[[Fecha Fin]:[Fecha Fin]],"&lt;="&amp;$M$3)&amp;" uds "&amp;BDCORRECTIVAINF[[#Headers],[CÁMARA 12R20]]&amp;", ")</f>
        <v/>
      </c>
      <c r="BH53" s="467" t="str">
        <f>+IF(SUMIFS(BDCORRECTIVAINF[CÁMARA 12R24],BDCORRECTIVAINF[[Nº CAMIÓN]:[Nº CAMIÓN]],$C53,BDCORRECTIVAINF[[Fecha entrada]:[Fecha entrada]],"&gt;=" &amp;$M$2,BDCORRECTIVAINF[[Fecha Fin]:[Fecha Fin]],"&lt;="&amp;$M$3)=0,"",SUMIFS(BDCORRECTIVAINF[CÁMARA 12R24],BDCORRECTIVAINF[[Nº CAMIÓN]:[Nº CAMIÓN]],$C53,BDCORRECTIVAINF[[Fecha entrada]:[Fecha entrada]],"&gt;=" &amp;$M$2,BDCORRECTIVAINF[[Fecha Fin]:[Fecha Fin]],"&lt;="&amp;$M$3)&amp;" uds "&amp;BDCORRECTIVAINF[[#Headers],[CÁMARA 12R24]]&amp;", ")</f>
        <v/>
      </c>
      <c r="BI53" s="467" t="str">
        <f>+IF(SUMIFS(BDCORRECTIVAINF[NEUMÁTICO 12R20],BDCORRECTIVAINF[[Nº CAMIÓN]:[Nº CAMIÓN]],$C53,BDCORRECTIVAINF[[Fecha entrada]:[Fecha entrada]],"&gt;=" &amp;$M$2,BDCORRECTIVAINF[[Fecha Fin]:[Fecha Fin]],"&lt;="&amp;$M$3)=0,"",SUMIFS(BDCORRECTIVAINF[NEUMÁTICO 12R20],BDCORRECTIVAINF[[Nº CAMIÓN]:[Nº CAMIÓN]],$C53,BDCORRECTIVAINF[[Fecha entrada]:[Fecha entrada]],"&gt;=" &amp;$M$2,BDCORRECTIVAINF[[Fecha Fin]:[Fecha Fin]],"&lt;="&amp;$M$3)&amp;" uds "&amp;BDCORRECTIVAINF[[#Headers],[NEUMÁTICO 12R20]]&amp;", ")</f>
        <v/>
      </c>
      <c r="BJ53" s="467" t="str">
        <f>+IF(SUMIFS(BDCORRECTIVAINF[NEUMÁTICO 13/80 R22,5],BDCORRECTIVAINF[[Nº CAMIÓN]:[Nº CAMIÓN]],$C53,BDCORRECTIVAINF[[Fecha entrada]:[Fecha entrada]],"&gt;=" &amp;$M$2,BDCORRECTIVAINF[[Fecha Fin]:[Fecha Fin]],"&lt;="&amp;$M$3)=0,"",SUMIFS(BDCORRECTIVAINF[NEUMÁTICO 13/80 R22,5],BDCORRECTIVAINF[[Nº CAMIÓN]:[Nº CAMIÓN]],$C53,BDCORRECTIVAINF[[Fecha entrada]:[Fecha entrada]],"&gt;=" &amp;$M$2,BDCORRECTIVAINF[[Fecha Fin]:[Fecha Fin]],"&lt;="&amp;$M$3)&amp;" uds "&amp;BDCORRECTIVAINF[[#Headers],[NEUMÁTICO 13/80 R22,5]]&amp;", ")</f>
        <v/>
      </c>
      <c r="BK53" s="467" t="str">
        <f>+IF(SUMIFS(BDCORRECTIVAINF[[NEUMÁTICO 12R24 ]],BDCORRECTIVAINF[[Nº CAMIÓN]:[Nº CAMIÓN]],$C53,BDCORRECTIVAINF[[Fecha entrada]:[Fecha entrada]],"&gt;=" &amp;$M$2,BDCORRECTIVAINF[[Fecha Fin]:[Fecha Fin]],"&lt;="&amp;$M$3)=0,"",SUMIFS(BDCORRECTIVAINF[[NEUMÁTICO 12R24 ]],BDCORRECTIVAINF[[Nº CAMIÓN]:[Nº CAMIÓN]],$C53,BDCORRECTIVAINF[[Fecha entrada]:[Fecha entrada]],"&gt;=" &amp;$M$2,BDCORRECTIVAINF[[Fecha Fin]:[Fecha Fin]],"&lt;="&amp;$M$3)&amp;" uds "&amp;BDCORRECTIVAINF[[#Headers],[NEUMÁTICO 12R24 ]]&amp;", ")</f>
        <v/>
      </c>
      <c r="BL53" s="467" t="str">
        <f>+IF(SUMIFS(BDCORRECTIVAINF[NEUMÁTICO 295/80 R22,5],BDCORRECTIVAINF[[Nº CAMIÓN]:[Nº CAMIÓN]],$C53,BDCORRECTIVAINF[[Fecha entrada]:[Fecha entrada]],"&gt;=" &amp;$M$2,BDCORRECTIVAINF[[Fecha Fin]:[Fecha Fin]],"&lt;="&amp;$M$3)=0,"",SUMIFS(BDCORRECTIVAINF[NEUMÁTICO 295/80 R22,5],BDCORRECTIVAINF[[Nº CAMIÓN]:[Nº CAMIÓN]],$C53,BDCORRECTIVAINF[[Fecha entrada]:[Fecha entrada]],"&gt;=" &amp;$M$2,BDCORRECTIVAINF[[Fecha Fin]:[Fecha Fin]],"&lt;="&amp;$M$3)&amp;" uds "&amp;BDCORRECTIVAINF[[#Headers],[NEUMÁTICO 295/80 R22,5]]&amp;", ")</f>
        <v/>
      </c>
      <c r="BM53" s="467" t="str">
        <f>+IF(SUMIFS(BDCORRECTIVAINF[NEUMÁTICO 315/80R22.5],BDCORRECTIVAINF[[Nº CAMIÓN]:[Nº CAMIÓN]],$C53,BDCORRECTIVAINF[[Fecha entrada]:[Fecha entrada]],"&gt;=" &amp;$M$2,BDCORRECTIVAINF[[Fecha Fin]:[Fecha Fin]],"&lt;="&amp;$M$3)=0,"",SUMIFS(BDCORRECTIVAINF[NEUMÁTICO 315/80R22.5],BDCORRECTIVAINF[[Nº CAMIÓN]:[Nº CAMIÓN]],$C53,BDCORRECTIVAINF[[Fecha entrada]:[Fecha entrada]],"&gt;=" &amp;$M$2,BDCORRECTIVAINF[[Fecha Fin]:[Fecha Fin]],"&lt;="&amp;$M$3)&amp;" uds "&amp;BDCORRECTIVAINF[[#Headers],[NEUMÁTICO 315/80R22.5]]&amp;", ")</f>
        <v/>
      </c>
      <c r="BN53" s="467" t="str">
        <f>+IF(SUMIFS(BDCORRECTIVAINF[NEUMÁTICO 7.5R16 CON CAMARA  ],BDCORRECTIVAINF[[Nº CAMIÓN]:[Nº CAMIÓN]],$C53,BDCORRECTIVAINF[[Fecha entrada]:[Fecha entrada]],"&gt;=" &amp;$M$2,BDCORRECTIVAINF[[Fecha Fin]:[Fecha Fin]],"&lt;="&amp;$M$3)=0,"",SUMIFS(BDCORRECTIVAINF[NEUMÁTICO 7.5R16 CON CAMARA  ],BDCORRECTIVAINF[[Nº CAMIÓN]:[Nº CAMIÓN]],$C53,BDCORRECTIVAINF[[Fecha entrada]:[Fecha entrada]],"&gt;=" &amp;$M$2,BDCORRECTIVAINF[[Fecha Fin]:[Fecha Fin]],"&lt;="&amp;$M$3)&amp;" uds "&amp;BDCORRECTIVAINF[[#Headers],[NEUMÁTICO 7.5R16 CON CAMARA  ]]&amp;", ")</f>
        <v/>
      </c>
      <c r="BO53" s="467" t="str">
        <f>+IF(SUMIFS(BDCORRECTIVAINF[Parche],BDCORRECTIVAINF[[Nº CAMIÓN]:[Nº CAMIÓN]],$C53,BDCORRECTIVAINF[[Fecha entrada]:[Fecha entrada]],"&gt;=" &amp;$M$2,BDCORRECTIVAINF[[Fecha Fin]:[Fecha Fin]],"&lt;="&amp;$M$3)=0,"",SUMIFS(BDCORRECTIVAINF[Parche],BDCORRECTIVAINF[[Nº CAMIÓN]:[Nº CAMIÓN]],$C53,BDCORRECTIVAINF[[Fecha entrada]:[Fecha entrada]],"&gt;=" &amp;$M$2,BDCORRECTIVAINF[[Fecha Fin]:[Fecha Fin]],"&lt;="&amp;$M$3)&amp;" uds "&amp;BDCORRECTIVAINF[[#Headers],[Parche]]&amp;", ")</f>
        <v xml:space="preserve">3 uds Parche, </v>
      </c>
      <c r="BP53" s="467" t="str">
        <f>+IF(SUMIFS(BDCORRECTIVAINF[Pasta],BDCORRECTIVAINF[[Nº CAMIÓN]:[Nº CAMIÓN]],$C53,BDCORRECTIVAINF[[Fecha entrada]:[Fecha entrada]],"&gt;=" &amp;$M$2,BDCORRECTIVAINF[[Fecha Fin]:[Fecha Fin]],"&lt;="&amp;$M$3)=0,"",SUMIFS(BDCORRECTIVAINF[Pasta],BDCORRECTIVAINF[[Nº CAMIÓN]:[Nº CAMIÓN]],$C53,BDCORRECTIVAINF[[Fecha entrada]:[Fecha entrada]],"&gt;=" &amp;$M$2,BDCORRECTIVAINF[[Fecha Fin]:[Fecha Fin]],"&lt;="&amp;$M$3)&amp;" uds "&amp;BDCORRECTIVAINF[[#Headers],[Pasta]]&amp;", ")</f>
        <v xml:space="preserve">3 uds Pasta, </v>
      </c>
      <c r="BQ53" s="467" t="str">
        <f>+IF(SUMIFS(BDCORRECTIVAINF[BATERIA 12V 100AH],BDCORRECTIVAINF[[Nº CAMIÓN]:[Nº CAMIÓN]],$C53,BDCORRECTIVAINF[[Fecha entrada]:[Fecha entrada]],"&gt;=" &amp;$M$2,BDCORRECTIVAINF[[Fecha Fin]:[Fecha Fin]],"&lt;="&amp;$M$3)=0,"",SUMIFS(BDCORRECTIVAINF[BATERIA 12V 100AH],BDCORRECTIVAINF[[Nº CAMIÓN]:[Nº CAMIÓN]],$C53,BDCORRECTIVAINF[[Fecha entrada]:[Fecha entrada]],"&gt;=" &amp;$M$2,BDCORRECTIVAINF[[Fecha Fin]:[Fecha Fin]],"&lt;="&amp;$M$3)&amp;" uds "&amp;BDCORRECTIVAINF[[#Headers],[BATERIA 12V 100AH]]&amp;", ")</f>
        <v/>
      </c>
      <c r="BR53" s="467" t="str">
        <f>+IF(SUMIFS(BDCORRECTIVAINF[BATERIA 12V 120AH],BDCORRECTIVAINF[[Nº CAMIÓN]:[Nº CAMIÓN]],$C53,BDCORRECTIVAINF[[Fecha entrada]:[Fecha entrada]],"&gt;=" &amp;$M$2,BDCORRECTIVAINF[[Fecha Fin]:[Fecha Fin]],"&lt;="&amp;$M$3)=0,"",SUMIFS(BDCORRECTIVAINF[BATERIA 12V 120AH],BDCORRECTIVAINF[[Nº CAMIÓN]:[Nº CAMIÓN]],$C53,BDCORRECTIVAINF[[Fecha entrada]:[Fecha entrada]],"&gt;=" &amp;$M$2,BDCORRECTIVAINF[[Fecha Fin]:[Fecha Fin]],"&lt;="&amp;$M$3)&amp;" uds "&amp;BDCORRECTIVAINF[[#Headers],[BATERIA 12V 120AH]]&amp;", ")</f>
        <v/>
      </c>
      <c r="BS53" s="467" t="str">
        <f>+IF(SUMIFS(BDCORRECTIVAINF[[BATERIA 12V 70AH ]],BDCORRECTIVAINF[[Nº CAMIÓN]:[Nº CAMIÓN]],$C53,BDCORRECTIVAINF[[Fecha entrada]:[Fecha entrada]],"&gt;=" &amp;$M$2,BDCORRECTIVAINF[[Fecha Fin]:[Fecha Fin]],"&lt;="&amp;$M$3)=0,"",SUMIFS(BDCORRECTIVAINF[[BATERIA 12V 70AH ]],BDCORRECTIVAINF[[Nº CAMIÓN]:[Nº CAMIÓN]],$C53,BDCORRECTIVAINF[[Fecha entrada]:[Fecha entrada]],"&gt;=" &amp;$M$2,BDCORRECTIVAINF[[Fecha Fin]:[Fecha Fin]],"&lt;="&amp;$M$3)&amp;" uds "&amp;BDCORRECTIVAINF[[#Headers],[BATERIA 12V 70AH ]]&amp;", ")</f>
        <v/>
      </c>
      <c r="BT53" s="467" t="str">
        <f>+IF(SUMIFS(BDCORRECTIVAINF[[BATERIA 12V 77AH ]],BDCORRECTIVAINF[[Nº CAMIÓN]:[Nº CAMIÓN]],$C53,BDCORRECTIVAINF[[Fecha entrada]:[Fecha entrada]],"&gt;=" &amp;$M$2,BDCORRECTIVAINF[[Fecha Fin]:[Fecha Fin]],"&lt;="&amp;$M$3)=0,"",SUMIFS(BDCORRECTIVAINF[[BATERIA 12V 77AH ]],BDCORRECTIVAINF[[Nº CAMIÓN]:[Nº CAMIÓN]],$C53,BDCORRECTIVAINF[[Fecha entrada]:[Fecha entrada]],"&gt;=" &amp;$M$2,BDCORRECTIVAINF[[Fecha Fin]:[Fecha Fin]],"&lt;="&amp;$M$3)&amp;" uds "&amp;BDCORRECTIVAINF[[#Headers],[BATERIA 12V 77AH ]]&amp;", ")</f>
        <v/>
      </c>
      <c r="BU53" s="467" t="str">
        <f>+IF(SUMIFS(BDCORRECTIVAINF[Manguera amarilla 60D],BDCORRECTIVAINF[[Nº CAMIÓN]:[Nº CAMIÓN]],$C53,BDCORRECTIVAINF[[Fecha entrada]:[Fecha entrada]],"&gt;=" &amp;$M$2,BDCORRECTIVAINF[[Fecha Fin]:[Fecha Fin]],"&lt;="&amp;$M$3)=0,"",SUMIFS(BDCORRECTIVAINF[Manguera amarilla 60D],BDCORRECTIVAINF[[Nº CAMIÓN]:[Nº CAMIÓN]],$C53,BDCORRECTIVAINF[[Fecha entrada]:[Fecha entrada]],"&gt;=" &amp;$M$2,BDCORRECTIVAINF[[Fecha Fin]:[Fecha Fin]],"&lt;="&amp;$M$3)&amp;" m "&amp;BDCORRECTIVAINF[[#Headers],[Manguera amarilla 60D]]&amp;", ")</f>
        <v/>
      </c>
      <c r="BV53" s="467" t="str">
        <f>+IF(SUMIFS(BDCORRECTIVAINF[Manguera amarilla 80D],BDCORRECTIVAINF[[Nº CAMIÓN]:[Nº CAMIÓN]],$C53,BDCORRECTIVAINF[[Fecha entrada]:[Fecha entrada]],"&gt;=" &amp;$M$2,BDCORRECTIVAINF[[Fecha Fin]:[Fecha Fin]],"&lt;="&amp;$M$3)=0,"",SUMIFS(BDCORRECTIVAINF[Manguera amarilla 80D],BDCORRECTIVAINF[[Nº CAMIÓN]:[Nº CAMIÓN]],$C53,BDCORRECTIVAINF[[Fecha entrada]:[Fecha entrada]],"&gt;=" &amp;$M$2,BDCORRECTIVAINF[[Fecha Fin]:[Fecha Fin]],"&lt;="&amp;$M$3)&amp;" m "&amp;BDCORRECTIVAINF[[#Headers],[Manguera amarilla 80D]]&amp;", ")</f>
        <v/>
      </c>
      <c r="BW53" s="467" t="str">
        <f>+IF(SUMIFS(BDCORRECTIVAINF[Manguera azul 60D],BDCORRECTIVAINF[[Nº CAMIÓN]:[Nº CAMIÓN]],$C53,BDCORRECTIVAINF[[Fecha entrada]:[Fecha entrada]],"&gt;=" &amp;$M$2,BDCORRECTIVAINF[[Fecha Fin]:[Fecha Fin]],"&lt;="&amp;$M$3)=0,"",SUMIFS(BDCORRECTIVAINF[Manguera azul 60D],BDCORRECTIVAINF[[Nº CAMIÓN]:[Nº CAMIÓN]],$C53,BDCORRECTIVAINF[[Fecha entrada]:[Fecha entrada]],"&gt;=" &amp;$M$2,BDCORRECTIVAINF[[Fecha Fin]:[Fecha Fin]],"&lt;="&amp;$M$3)&amp;" m "&amp;BDCORRECTIVAINF[[#Headers],[Manguera azul 60D]]&amp;", ")</f>
        <v/>
      </c>
      <c r="BX53" s="467" t="str">
        <f>+IF(SUMIFS(BDCORRECTIVAINF[Manguera azul 80D],BDCORRECTIVAINF[[Nº CAMIÓN]:[Nº CAMIÓN]],$C53,BDCORRECTIVAINF[[Fecha entrada]:[Fecha entrada]],"&gt;=" &amp;$M$2,BDCORRECTIVAINF[[Fecha Fin]:[Fecha Fin]],"&lt;="&amp;$M$3)=0,"",SUMIFS(BDCORRECTIVAINF[Manguera azul 80D],BDCORRECTIVAINF[[Nº CAMIÓN]:[Nº CAMIÓN]],$C53,BDCORRECTIVAINF[[Fecha entrada]:[Fecha entrada]],"&gt;=" &amp;$M$2,BDCORRECTIVAINF[[Fecha Fin]:[Fecha Fin]],"&lt;="&amp;$M$3)&amp;" m "&amp;BDCORRECTIVAINF[[#Headers],[Manguera azul 80D]]&amp;", ")</f>
        <v/>
      </c>
      <c r="BY53" s="467" t="str">
        <f>+IF(SUMIFS(BDCORRECTIVAINF[Bomba Embrague],BDCORRECTIVAINF[[Nº CAMIÓN]:[Nº CAMIÓN]],$C53,BDCORRECTIVAINF[[Fecha entrada]:[Fecha entrada]],"&gt;=" &amp;$M$2,BDCORRECTIVAINF[[Fecha Fin]:[Fecha Fin]],"&lt;="&amp;$M$3)=0,"",SUMIFS(BDCORRECTIVAINF[Bomba Embrague],BDCORRECTIVAINF[[Nº CAMIÓN]:[Nº CAMIÓN]],$C53,BDCORRECTIVAINF[[Fecha entrada]:[Fecha entrada]],"&gt;=" &amp;$M$2,BDCORRECTIVAINF[[Fecha Fin]:[Fecha Fin]],"&lt;="&amp;$M$3)&amp;" uds "&amp;BDCORRECTIVAINF[[#Headers],[Bomba Embrague]]&amp;", ")</f>
        <v/>
      </c>
      <c r="BZ53" s="467" t="str">
        <f>+IF(SUMIFS(BDCORRECTIVAINF[Compresor],BDCORRECTIVAINF[[Nº CAMIÓN]:[Nº CAMIÓN]],$C53,BDCORRECTIVAINF[[Fecha entrada]:[Fecha entrada]],"&gt;=" &amp;$M$2,BDCORRECTIVAINF[[Fecha Fin]:[Fecha Fin]],"&lt;="&amp;$M$3)=0,"",SUMIFS(BDCORRECTIVAINF[Compresor],BDCORRECTIVAINF[[Nº CAMIÓN]:[Nº CAMIÓN]],$C53,BDCORRECTIVAINF[[Fecha entrada]:[Fecha entrada]],"&gt;=" &amp;$M$2,BDCORRECTIVAINF[[Fecha Fin]:[Fecha Fin]],"&lt;="&amp;$M$3)&amp;" uds "&amp;BDCORRECTIVAINF[[#Headers],[Compresor]]&amp;", ")</f>
        <v/>
      </c>
      <c r="CA53" s="467" t="str">
        <f>+IF(SUMIFS(BDCORRECTIVAINF[Disco Embrague],BDCORRECTIVAINF[[Nº CAMIÓN]:[Nº CAMIÓN]],$C53,BDCORRECTIVAINF[[Fecha entrada]:[Fecha entrada]],"&gt;=" &amp;$M$2,BDCORRECTIVAINF[[Fecha Fin]:[Fecha Fin]],"&lt;="&amp;$M$3)=0,"",SUMIFS(BDCORRECTIVAINF[Disco Embrague],BDCORRECTIVAINF[[Nº CAMIÓN]:[Nº CAMIÓN]],$C53,BDCORRECTIVAINF[[Fecha entrada]:[Fecha entrada]],"&gt;=" &amp;$M$2,BDCORRECTIVAINF[[Fecha Fin]:[Fecha Fin]],"&lt;="&amp;$M$3)&amp;" uds "&amp;BDCORRECTIVAINF[[#Headers],[Disco Embrague]]&amp;", ")</f>
        <v/>
      </c>
      <c r="CB53" s="467" t="str">
        <f>+IF(SUMIFS(BDCORRECTIVAINF[Empalme],BDCORRECTIVAINF[[Nº CAMIÓN]:[Nº CAMIÓN]],$C53,BDCORRECTIVAINF[[Fecha entrada]:[Fecha entrada]],"&gt;=" &amp;$M$2,BDCORRECTIVAINF[[Fecha Fin]:[Fecha Fin]],"&lt;="&amp;$M$3)=0,"",SUMIFS(BDCORRECTIVAINF[Empalme],BDCORRECTIVAINF[[Nº CAMIÓN]:[Nº CAMIÓN]],$C53,BDCORRECTIVAINF[[Fecha entrada]:[Fecha entrada]],"&gt;=" &amp;$M$2,BDCORRECTIVAINF[[Fecha Fin]:[Fecha Fin]],"&lt;="&amp;$M$3)&amp;" uds "&amp;BDCORRECTIVAINF[[#Headers],[Empalme]]&amp;", ")</f>
        <v/>
      </c>
      <c r="CC53" s="467" t="str">
        <f>+IF(SUMIFS(BDCORRECTIVAINF[Filtro Secador],BDCORRECTIVAINF[[Nº CAMIÓN]:[Nº CAMIÓN]],$C53,BDCORRECTIVAINF[[Fecha entrada]:[Fecha entrada]],"&gt;=" &amp;$M$2,BDCORRECTIVAINF[[Fecha Fin]:[Fecha Fin]],"&lt;="&amp;$M$3)=0,"",SUMIFS(BDCORRECTIVAINF[Filtro Secador],BDCORRECTIVAINF[[Nº CAMIÓN]:[Nº CAMIÓN]],$C53,BDCORRECTIVAINF[[Fecha entrada]:[Fecha entrada]],"&gt;=" &amp;$M$2,BDCORRECTIVAINF[[Fecha Fin]:[Fecha Fin]],"&lt;="&amp;$M$3)&amp;" uds "&amp;BDCORRECTIVAINF[[#Headers],[Filtro Secador]]&amp;", ")</f>
        <v/>
      </c>
      <c r="CD53" s="467" t="str">
        <f>+IF(SUMIFS(BDCORRECTIVAINF[Pulmon Freno],BDCORRECTIVAINF[[Nº CAMIÓN]:[Nº CAMIÓN]],$C53,BDCORRECTIVAINF[[Fecha entrada]:[Fecha entrada]],"&gt;=" &amp;$M$2,BDCORRECTIVAINF[[Fecha Fin]:[Fecha Fin]],"&lt;="&amp;$M$3)=0,"",SUMIFS(BDCORRECTIVAINF[Pulmon Freno],BDCORRECTIVAINF[[Nº CAMIÓN]:[Nº CAMIÓN]],$C53,BDCORRECTIVAINF[[Fecha entrada]:[Fecha entrada]],"&gt;=" &amp;$M$2,BDCORRECTIVAINF[[Fecha Fin]:[Fecha Fin]],"&lt;="&amp;$M$3)&amp;" uds "&amp;BDCORRECTIVAINF[[#Headers],[Pulmon Freno]]&amp;", ")</f>
        <v/>
      </c>
      <c r="CE53" s="467" t="str">
        <f>+IF(SUMIFS(BDCORRECTIVAINF[Servoembrague],BDCORRECTIVAINF[[Nº CAMIÓN]:[Nº CAMIÓN]],$C53,BDCORRECTIVAINF[[Fecha entrada]:[Fecha entrada]],"&gt;=" &amp;$M$2,BDCORRECTIVAINF[[Fecha Fin]:[Fecha Fin]],"&lt;="&amp;$M$3)=0,"",SUMIFS(BDCORRECTIVAINF[Servoembrague],BDCORRECTIVAINF[[Nº CAMIÓN]:[Nº CAMIÓN]],$C53,BDCORRECTIVAINF[[Fecha entrada]:[Fecha entrada]],"&gt;=" &amp;$M$2,BDCORRECTIVAINF[[Fecha Fin]:[Fecha Fin]],"&lt;="&amp;$M$3)&amp;" uds "&amp;BDCORRECTIVAINF[[#Headers],[Servoembrague]]&amp;", ")</f>
        <v/>
      </c>
      <c r="CF53" s="467" t="str">
        <f>+IF(SUMIFS(BDCORRECTIVAINF[Tubo Hidraulico],BDCORRECTIVAINF[[Nº CAMIÓN]:[Nº CAMIÓN]],$C53,BDCORRECTIVAINF[[Fecha entrada]:[Fecha entrada]],"&gt;=" &amp;$M$2,BDCORRECTIVAINF[[Fecha Fin]:[Fecha Fin]],"&lt;="&amp;$M$3)=0,"",SUMIFS(BDCORRECTIVAINF[Tubo Hidraulico],BDCORRECTIVAINF[[Nº CAMIÓN]:[Nº CAMIÓN]],$C53,BDCORRECTIVAINF[[Fecha entrada]:[Fecha entrada]],"&gt;=" &amp;$M$2,BDCORRECTIVAINF[[Fecha Fin]:[Fecha Fin]],"&lt;="&amp;$M$3)&amp;" uds "&amp;BDCORRECTIVAINF[[#Headers],[Tubo Hidraulico]]&amp;", ")</f>
        <v/>
      </c>
      <c r="CG53" s="467" t="str">
        <f>+IF(SUMIFS(BDCORRECTIVAINF[Valvula 4 vias],BDCORRECTIVAINF[[Nº CAMIÓN]:[Nº CAMIÓN]],$C53,BDCORRECTIVAINF[[Fecha entrada]:[Fecha entrada]],"&gt;=" &amp;$M$2,BDCORRECTIVAINF[[Fecha Fin]:[Fecha Fin]],"&lt;="&amp;$M$3)=0,"",SUMIFS(BDCORRECTIVAINF[Valvula 4 vias],BDCORRECTIVAINF[[Nº CAMIÓN]:[Nº CAMIÓN]],$C53,BDCORRECTIVAINF[[Fecha entrada]:[Fecha entrada]],"&gt;=" &amp;$M$2,BDCORRECTIVAINF[[Fecha Fin]:[Fecha Fin]],"&lt;="&amp;$M$3)&amp;" uds "&amp;BDCORRECTIVAINF[[#Headers],[Valvula 4 vias]]&amp;", ")</f>
        <v/>
      </c>
      <c r="CH53" s="467" t="str">
        <f>+IF(SUMIFS(BDCORRECTIVAINF[Valvula Freno],BDCORRECTIVAINF[[Nº CAMIÓN]:[Nº CAMIÓN]],$C53,BDCORRECTIVAINF[[Fecha entrada]:[Fecha entrada]],"&gt;=" &amp;$M$2,BDCORRECTIVAINF[[Fecha Fin]:[Fecha Fin]],"&lt;="&amp;$M$3)=0,"",SUMIFS(BDCORRECTIVAINF[Valvula Freno],BDCORRECTIVAINF[[Nº CAMIÓN]:[Nº CAMIÓN]],$C53,BDCORRECTIVAINF[[Fecha entrada]:[Fecha entrada]],"&gt;=" &amp;$M$2,BDCORRECTIVAINF[[Fecha Fin]:[Fecha Fin]],"&lt;="&amp;$M$3)&amp;" uds "&amp;BDCORRECTIVAINF[[#Headers],[Valvula Freno]]&amp;", ")</f>
        <v/>
      </c>
      <c r="CI53" s="467" t="str">
        <f>+IF(SUMIFS(BDCORRECTIVAINF[Valvula Secadora],BDCORRECTIVAINF[[Nº CAMIÓN]:[Nº CAMIÓN]],$C53,BDCORRECTIVAINF[[Fecha entrada]:[Fecha entrada]],"&gt;=" &amp;$M$2,BDCORRECTIVAINF[[Fecha Fin]:[Fecha Fin]],"&lt;="&amp;$M$3)=0,"",SUMIFS(BDCORRECTIVAINF[Valvula Secadora],BDCORRECTIVAINF[[Nº CAMIÓN]:[Nº CAMIÓN]],$C53,BDCORRECTIVAINF[[Fecha entrada]:[Fecha entrada]],"&gt;=" &amp;$M$2,BDCORRECTIVAINF[[Fecha Fin]:[Fecha Fin]],"&lt;="&amp;$M$3)&amp;" uds "&amp;BDCORRECTIVAINF[[#Headers],[Valvula Secadora]]&amp;", ")</f>
        <v/>
      </c>
      <c r="CJ53" s="467" t="str">
        <f>+IF(SUMIFS(BDCORRECTIVAINF[Correas],BDCORRECTIVAINF[[Nº CAMIÓN]:[Nº CAMIÓN]],$C53,BDCORRECTIVAINF[[Fecha entrada]:[Fecha entrada]],"&gt;=" &amp;$M$2,BDCORRECTIVAINF[[Fecha Fin]:[Fecha Fin]],"&lt;="&amp;$M$3)=0,"",SUMIFS(BDCORRECTIVAINF[Correas],BDCORRECTIVAINF[[Nº CAMIÓN]:[Nº CAMIÓN]],$C53,BDCORRECTIVAINF[[Fecha entrada]:[Fecha entrada]],"&gt;=" &amp;$M$2,BDCORRECTIVAINF[[Fecha Fin]:[Fecha Fin]],"&lt;="&amp;$M$3)&amp;" uds "&amp;BDCORRECTIVAINF[[#Headers],[Correas]]&amp;", ")</f>
        <v/>
      </c>
    </row>
    <row r="54" spans="1:93" ht="30" customHeight="1" x14ac:dyDescent="0.2">
      <c r="A54" s="547"/>
      <c r="B54" s="221" t="s">
        <v>91</v>
      </c>
      <c r="C54" s="46" t="s">
        <v>152</v>
      </c>
      <c r="D54" s="47">
        <v>559985</v>
      </c>
      <c r="E54" s="47">
        <f>+SUMIFS(BDCORRECTIVA[Chasis],BDCORRECTIVA[[Nº CAMIÓN]:[Nº CAMIÓN]],$C54,BDCORRECTIVA[[Fecha entrada]:[Fecha entrada]],"&gt;=" &amp;$M$2,BDCORRECTIVA[[Fecha Fin]:[Fecha Fin]],"&lt;="&amp;$M$3)</f>
        <v>0</v>
      </c>
      <c r="F54" s="47">
        <f>+SUMIFS(BDCORRECTIVA[Carrocería],BDCORRECTIVA[[Nº CAMIÓN]:[Nº CAMIÓN]],$C54,BDCORRECTIVA[[Fecha entrada]:[Fecha entrada]],"&gt;=" &amp;$M$2,BDCORRECTIVA[[Fecha Fin]:[Fecha Fin]],"&lt;="&amp;$M$3)</f>
        <v>1</v>
      </c>
      <c r="G54" s="47">
        <f>+SUMIFS(BDCORRECTIVA[Ruedas],BDCORRECTIVA[[Nº CAMIÓN]:[Nº CAMIÓN]],$C54,BDCORRECTIVA[[Fecha entrada]:[Fecha entrada]],"&gt;=" &amp;$M$2,BDCORRECTIVA[[Fecha Fin]:[Fecha Fin]],"&lt;="&amp;$M$3)</f>
        <v>5</v>
      </c>
      <c r="H54" s="47">
        <f>+SUMIFS(BDCORRECTIVA[Mecanica],BDCORRECTIVA[[Nº CAMIÓN]:[Nº CAMIÓN]],$C54,BDCORRECTIVA[[Fecha entrada]:[Fecha entrada]],"&gt;=" &amp;$M$2,BDCORRECTIVA[[Fecha Fin]:[Fecha Fin]],"&lt;="&amp;$M$3)</f>
        <v>0</v>
      </c>
      <c r="I54" s="47">
        <f>+SUMIFS(BDCORRECTIVA[Elec, vehiculos],BDCORRECTIVA[[Nº CAMIÓN]:[Nº CAMIÓN]],$C54,BDCORRECTIVA[[Fecha entrada]:[Fecha entrada]],"&gt;=" &amp;$M$2,BDCORRECTIVA[[Fecha Fin]:[Fecha Fin]],"&lt;="&amp;$M$3)</f>
        <v>0</v>
      </c>
      <c r="J54" s="47">
        <f t="shared" si="16"/>
        <v>6</v>
      </c>
      <c r="K54" s="47" t="str">
        <f>+IF(COUNTIFS(BDCORRECTIVA[Tall/Rep],AUSERD,BDCORRECTIVA[Nº CAMIÓN],$C54,BDCORRECTIVA[[Fecha entrada]:[Fecha entrada]],"&gt;=" &amp;$M$2,BDCORRECTIVA[[Fecha Fin]:[Fecha Fin]],"&lt;="&amp;$M$3)=0,"",COUNTIFS(BDCORRECTIVA[Tall/Rep],AUSERD,BDCORRECTIVA[Nº CAMIÓN],$C54,BDCORRECTIVA[[Fecha entrada]:[Fecha entrada]],"&gt;=" &amp;$M$2,BDCORRECTIVA[[Fecha Fin]:[Fecha Fin]],"&lt;="&amp;$M$3)&amp;" "&amp;AUSERD&amp;", ")&amp;IF(COUNTIFS(BDCORRECTIVA[Tall/Rep],AAIUN,BDCORRECTIVA[Nº CAMIÓN],$C54,BDCORRECTIVA[[Fecha entrada]:[Fecha entrada]],"&gt;=" &amp;$M$2,BDCORRECTIVA[[Fecha Fin]:[Fecha Fin]],"&lt;="&amp;$M$3)=0,"",COUNTIFS(BDCORRECTIVA[Tall/Rep],AAIUN,BDCORRECTIVA[Nº CAMIÓN],$C54,BDCORRECTIVA[[Fecha entrada]:[Fecha entrada]],"&gt;=" &amp;$M$2,BDCORRECTIVA[[Fecha Fin]:[Fecha Fin]],"&lt;="&amp;$M$3)&amp;" "&amp;AAIUN&amp;", ")&amp;IF(COUNTIFS(BDCORRECTIVA[Tall/Rep],BOUJDUR,BDCORRECTIVA[Nº CAMIÓN],$C54,BDCORRECTIVA[[Fecha entrada]:[Fecha entrada]],"&gt;=" &amp;$M$2,BDCORRECTIVA[[Fecha Fin]:[Fecha Fin]],"&lt;="&amp;$M$3)=0,"",COUNTIFS(BDCORRECTIVA[Tall/Rep],BOUJDUR,BDCORRECTIVA[Nº CAMIÓN],$C54,BDCORRECTIVA[[Fecha entrada]:[Fecha entrada]],"&gt;=" &amp;$M$2,BDCORRECTIVA[[Fecha Fin]:[Fecha Fin]],"&lt;="&amp;$M$3)&amp;" "&amp;BOUJDUR&amp;", ")&amp;IF(COUNTIFS(BDCORRECTIVA[Tall/Rep],ATC,BDCORRECTIVA[Nº CAMIÓN],$C54,BDCORRECTIVA[[Fecha entrada]:[Fecha entrada]],"&gt;=" &amp;$M$2,BDCORRECTIVA[[Fecha Fin]:[Fecha Fin]],"&lt;="&amp;$M$3)=0,"",COUNTIFS(BDCORRECTIVA[Tall/Rep],ATC,BDCORRECTIVA[Nº CAMIÓN],$C54,BDCORRECTIVA[[Fecha entrada]:[Fecha entrada]],"&gt;=" &amp;$M$2,BDCORRECTIVA[[Fecha Fin]:[Fecha Fin]],"&lt;="&amp;$M$3)&amp;" "&amp;ATC&amp;", ")&amp;IF(COUNTIFS(BDCORRECTIVA[Tall/Rep],SMARA,BDCORRECTIVA[Nº CAMIÓN],$C54,BDCORRECTIVA[[Fecha entrada]:[Fecha entrada]],"&gt;=" &amp;$M$2,BDCORRECTIVA[[Fecha Fin]:[Fecha Fin]],"&lt;="&amp;$M$3)=0,"",COUNTIFS(BDCORRECTIVA[Tall/Rep],SMARA,BDCORRECTIVA[Nº CAMIÓN],$C54,BDCORRECTIVA[[Fecha entrada]:[Fecha entrada]],"&gt;=" &amp;$M$2,BDCORRECTIVA[[Fecha Fin]:[Fecha Fin]],"&lt;="&amp;$M$3)&amp;" "&amp;SMARA&amp;", ")&amp;IF(COUNTIFS(BDCORRECTIVA[Tall/Rep],DAJLA,BDCORRECTIVA[Nº CAMIÓN],$C54,BDCORRECTIVA[[Fecha entrada]:[Fecha entrada]],"&gt;=" &amp;$M$2,BDCORRECTIVA[[Fecha Fin]:[Fecha Fin]],"&lt;="&amp;$M$3)=0,"",COUNTIFS(BDCORRECTIVA[Tall/Rep],DAJLA,BDCORRECTIVA[Nº CAMIÓN],$C54,BDCORRECTIVA[[Fecha entrada]:[Fecha entrada]],"&gt;=" &amp;$M$2,BDCORRECTIVA[[Fecha Fin]:[Fecha Fin]],"&lt;="&amp;$M$3)&amp;" "&amp;DAJLA&amp;", ")&amp;IF(COUNTIFS(BDCORRECTIVA[Tall/Rep],TRANSPORT,BDCORRECTIVA[Nº CAMIÓN],$C54,BDCORRECTIVA[[Fecha entrada]:[Fecha entrada]],"&gt;=" &amp;$M$2,BDCORRECTIVA[[Fecha Fin]:[Fecha Fin]],"&lt;="&amp;$M$3)=0,"",COUNTIFS(BDCORRECTIVA[Tall/Rep],TRANSPORT,BDCORRECTIVA[Nº CAMIÓN],$C54,BDCORRECTIVA[[Fecha entrada]:[Fecha entrada]],"&gt;=" &amp;$M$2,BDCORRECTIVA[[Fecha Fin]:[Fecha Fin]],"&lt;="&amp;$M$3)&amp;" "&amp;TRANSPORT&amp;", ")</f>
        <v xml:space="preserve">6 TR SMARA, </v>
      </c>
      <c r="L54" s="516" t="str">
        <f t="shared" si="0"/>
        <v xml:space="preserve">2 uds Amortiguador, 1 uds NEUMÁTICO 12R20, 6 uds Parche, 4 uds Pasta, </v>
      </c>
      <c r="M54" s="469">
        <f>+IF(SUMIFS(BDCORRECTIVAINF[Coste TOTAL],BDCORRECTIVAINF[[Nº CAMIÓN]:[Nº CAMIÓN]],$C54,BDCORRECTIVAINF[[Fecha entrada]:[Fecha entrada]],"&gt;=" &amp;$M$2,BDCORRECTIVAINF[[Fecha Fin]:[Fecha Fin]],"&lt;="&amp;$M$3)=0,"",SUMIFS(BDCORRECTIVAINF[Coste TOTAL],BDCORRECTIVAINF[[Nº CAMIÓN]:[Nº CAMIÓN]],$C54,BDCORRECTIVAINF[[Fecha entrada]:[Fecha entrada]],"&gt;=" &amp;$M$2,BDCORRECTIVAINF[[Fecha Fin]:[Fecha Fin]],"&lt;="&amp;$M$3))</f>
        <v>88400</v>
      </c>
      <c r="N54" s="210"/>
      <c r="P54" s="49"/>
      <c r="Q54" s="44"/>
      <c r="R54" s="44"/>
      <c r="S54" s="44"/>
      <c r="T54" s="44"/>
      <c r="U54" s="44"/>
      <c r="V54" s="44"/>
      <c r="W54" s="44"/>
      <c r="AF54" s="467" t="str">
        <f>+IF(SUMIFS(BDCORRECTIVAINF[Amortiguador],BDCORRECTIVAINF[[Nº CAMIÓN]:[Nº CAMIÓN]],$C54,BDCORRECTIVAINF[[Fecha entrada]:[Fecha entrada]],"&gt;=" &amp;$M$2,BDCORRECTIVAINF[[Fecha Fin]:[Fecha Fin]],"&lt;="&amp;$M$3)=0,"",SUMIFS(BDCORRECTIVAINF[Amortiguador],BDCORRECTIVAINF[[Nº CAMIÓN]:[Nº CAMIÓN]],$C54,BDCORRECTIVAINF[[Fecha entrada]:[Fecha entrada]],"&gt;=" &amp;$M$2,BDCORRECTIVAINF[[Fecha Fin]:[Fecha Fin]],"&lt;="&amp;$M$3)&amp;" uds "&amp;BDCORRECTIVAINF[[#Headers],[Amortiguador]]&amp;", ")</f>
        <v xml:space="preserve">2 uds Amortiguador, </v>
      </c>
      <c r="AG54" s="467" t="str">
        <f>+IF(SUMIFS(BDCORRECTIVAINF[Cables palanca],BDCORRECTIVAINF[[Nº CAMIÓN]:[Nº CAMIÓN]],$C54,BDCORRECTIVAINF[[Fecha entrada]:[Fecha entrada]],"&gt;=" &amp;$M$2,BDCORRECTIVAINF[[Fecha Fin]:[Fecha Fin]],"&lt;="&amp;$M$3)=0,"",SUMIFS(BDCORRECTIVAINF[Cables palanca],BDCORRECTIVAINF[[Nº CAMIÓN]:[Nº CAMIÓN]],$C54,BDCORRECTIVAINF[[Fecha entrada]:[Fecha entrada]],"&gt;=" &amp;$M$2,BDCORRECTIVAINF[[Fecha Fin]:[Fecha Fin]],"&lt;="&amp;$M$3)&amp;" uds "&amp;BDCORRECTIVAINF[[#Headers],[Cables palanca]]&amp;", ")</f>
        <v/>
      </c>
      <c r="AH54" s="467" t="str">
        <f>+IF(SUMIFS(BDCORRECTIVAINF[Casquillos],BDCORRECTIVAINF[[Nº CAMIÓN]:[Nº CAMIÓN]],$C54,BDCORRECTIVAINF[[Fecha entrada]:[Fecha entrada]],"&gt;=" &amp;$M$2,BDCORRECTIVAINF[[Fecha Fin]:[Fecha Fin]],"&lt;="&amp;$M$3)=0,"",SUMIFS(BDCORRECTIVAINF[Casquillos],BDCORRECTIVAINF[[Nº CAMIÓN]:[Nº CAMIÓN]],$C54,BDCORRECTIVAINF[[Fecha entrada]:[Fecha entrada]],"&gt;=" &amp;$M$2,BDCORRECTIVAINF[[Fecha Fin]:[Fecha Fin]],"&lt;="&amp;$M$3)&amp;" uds "&amp;BDCORRECTIVAINF[[#Headers],[Casquillos]]&amp;", ")</f>
        <v/>
      </c>
      <c r="AI54" s="467" t="str">
        <f>+IF(SUMIFS(BDCORRECTIVAINF[Esparragos],BDCORRECTIVAINF[[Nº CAMIÓN]:[Nº CAMIÓN]],$C54,BDCORRECTIVAINF[[Fecha entrada]:[Fecha entrada]],"&gt;=" &amp;$M$2,BDCORRECTIVAINF[[Fecha Fin]:[Fecha Fin]],"&lt;="&amp;$M$3)=0,"",SUMIFS(BDCORRECTIVAINF[Esparragos],BDCORRECTIVAINF[[Nº CAMIÓN]:[Nº CAMIÓN]],$C54,BDCORRECTIVAINF[[Fecha entrada]:[Fecha entrada]],"&gt;=" &amp;$M$2,BDCORRECTIVAINF[[Fecha Fin]:[Fecha Fin]],"&lt;="&amp;$M$3)&amp;" uds "&amp;BDCORRECTIVAINF[[#Headers],[Esparragos]]&amp;", ")</f>
        <v/>
      </c>
      <c r="AJ54" s="467" t="str">
        <f>+IF(SUMIFS(BDCORRECTIVAINF[Neceser palanca],BDCORRECTIVAINF[[Nº CAMIÓN]:[Nº CAMIÓN]],$C54,BDCORRECTIVAINF[[Fecha entrada]:[Fecha entrada]],"&gt;=" &amp;$M$2,BDCORRECTIVAINF[[Fecha Fin]:[Fecha Fin]],"&lt;="&amp;$M$3)=0,"",SUMIFS(BDCORRECTIVAINF[Neceser palanca],BDCORRECTIVAINF[[Nº CAMIÓN]:[Nº CAMIÓN]],$C54,BDCORRECTIVAINF[[Fecha entrada]:[Fecha entrada]],"&gt;=" &amp;$M$2,BDCORRECTIVAINF[[Fecha Fin]:[Fecha Fin]],"&lt;="&amp;$M$3)&amp;" uds "&amp;BDCORRECTIVAINF[[#Headers],[Neceser palanca]]&amp;", ")</f>
        <v/>
      </c>
      <c r="AK54" s="467" t="str">
        <f>+IF(SUMIFS(BDCORRECTIVAINF[Palanca],BDCORRECTIVAINF[[Nº CAMIÓN]:[Nº CAMIÓN]],$C54,BDCORRECTIVAINF[[Fecha entrada]:[Fecha entrada]],"&gt;=" &amp;$M$2,BDCORRECTIVAINF[[Fecha Fin]:[Fecha Fin]],"&lt;="&amp;$M$3)=0,"",SUMIFS(BDCORRECTIVAINF[Palanca],BDCORRECTIVAINF[[Nº CAMIÓN]:[Nº CAMIÓN]],$C54,BDCORRECTIVAINF[[Fecha entrada]:[Fecha entrada]],"&gt;=" &amp;$M$2,BDCORRECTIVAINF[[Fecha Fin]:[Fecha Fin]],"&lt;="&amp;$M$3)&amp;" uds "&amp;BDCORRECTIVAINF[[#Headers],[Palanca]]&amp;", ")</f>
        <v/>
      </c>
      <c r="AL54" s="467" t="str">
        <f>+IF(SUMIFS(BDCORRECTIVAINF[Travesaño],BDCORRECTIVAINF[[Nº CAMIÓN]:[Nº CAMIÓN]],$C54,BDCORRECTIVAINF[[Fecha entrada]:[Fecha entrada]],"&gt;=" &amp;$M$2,BDCORRECTIVAINF[[Fecha Fin]:[Fecha Fin]],"&lt;="&amp;$M$3)=0,"",SUMIFS(BDCORRECTIVAINF[Travesaño],BDCORRECTIVAINF[[Nº CAMIÓN]:[Nº CAMIÓN]],$C54,BDCORRECTIVAINF[[Fecha entrada]:[Fecha entrada]],"&gt;=" &amp;$M$2,BDCORRECTIVAINF[[Fecha Fin]:[Fecha Fin]],"&lt;="&amp;$M$3)&amp;" uds "&amp;BDCORRECTIVAINF[[#Headers],[Travesaño]]&amp;", ")</f>
        <v/>
      </c>
      <c r="AM54" s="467" t="str">
        <f>+IF(SUMIFS(BDCORRECTIVAINF[BALLESTA ENTERA D],BDCORRECTIVAINF[[Nº CAMIÓN]:[Nº CAMIÓN]],$C54,BDCORRECTIVAINF[[Fecha entrada]:[Fecha entrada]],"&gt;=" &amp;$M$2,BDCORRECTIVAINF[[Fecha Fin]:[Fecha Fin]],"&lt;="&amp;$M$3)=0,"",SUMIFS(BDCORRECTIVAINF[BALLESTA ENTERA D],BDCORRECTIVAINF[[Nº CAMIÓN]:[Nº CAMIÓN]],$C54,BDCORRECTIVAINF[[Fecha entrada]:[Fecha entrada]],"&gt;=" &amp;$M$2,BDCORRECTIVAINF[[Fecha Fin]:[Fecha Fin]],"&lt;="&amp;$M$3)&amp;" uds "&amp;BDCORRECTIVAINF[[#Headers],[BALLESTA ENTERA D]]&amp;", ")</f>
        <v/>
      </c>
      <c r="AN54" s="467" t="str">
        <f>+IF(SUMIFS(BDCORRECTIVAINF[HOJA MAESTRA D],BDCORRECTIVAINF[[Nº CAMIÓN]:[Nº CAMIÓN]],$C54,BDCORRECTIVAINF[[Fecha entrada]:[Fecha entrada]],"&gt;=" &amp;$M$2,BDCORRECTIVAINF[[Fecha Fin]:[Fecha Fin]],"&lt;="&amp;$M$3)=0,"",SUMIFS(BDCORRECTIVAINF[HOJA MAESTRA D],BDCORRECTIVAINF[[Nº CAMIÓN]:[Nº CAMIÓN]],$C54,BDCORRECTIVAINF[[Fecha entrada]:[Fecha entrada]],"&gt;=" &amp;$M$2,BDCORRECTIVAINF[[Fecha Fin]:[Fecha Fin]],"&lt;="&amp;$M$3)&amp;" uds "&amp;BDCORRECTIVAINF[[#Headers],[HOJA MAESTRA D]]&amp;", ")</f>
        <v/>
      </c>
      <c r="AO54" s="467" t="str">
        <f>+IF(SUMIFS(BDCORRECTIVAINF[1ª HOJA D],BDCORRECTIVAINF[[Nº CAMIÓN]:[Nº CAMIÓN]],$C54,BDCORRECTIVAINF[[Fecha entrada]:[Fecha entrada]],"&gt;=" &amp;$M$2,BDCORRECTIVAINF[[Fecha Fin]:[Fecha Fin]],"&lt;="&amp;$M$3)=0,"",SUMIFS(BDCORRECTIVAINF[1ª HOJA D],BDCORRECTIVAINF[[Nº CAMIÓN]:[Nº CAMIÓN]],$C54,BDCORRECTIVAINF[[Fecha entrada]:[Fecha entrada]],"&gt;=" &amp;$M$2,BDCORRECTIVAINF[[Fecha Fin]:[Fecha Fin]],"&lt;="&amp;$M$3)&amp;" uds "&amp;BDCORRECTIVAINF[[#Headers],[1ª HOJA D]]&amp;", ")</f>
        <v/>
      </c>
      <c r="AP54" s="467" t="str">
        <f>+IF(SUMIFS(BDCORRECTIVAINF[2ª HOJAS D],BDCORRECTIVAINF[[Nº CAMIÓN]:[Nº CAMIÓN]],$C54,BDCORRECTIVAINF[[Fecha entrada]:[Fecha entrada]],"&gt;=" &amp;$M$2,BDCORRECTIVAINF[[Fecha Fin]:[Fecha Fin]],"&lt;="&amp;$M$3)=0,"",SUMIFS(BDCORRECTIVAINF[2ª HOJAS D],BDCORRECTIVAINF[[Nº CAMIÓN]:[Nº CAMIÓN]],$C54,BDCORRECTIVAINF[[Fecha entrada]:[Fecha entrada]],"&gt;=" &amp;$M$2,BDCORRECTIVAINF[[Fecha Fin]:[Fecha Fin]],"&lt;="&amp;$M$3)&amp;" uds "&amp;BDCORRECTIVAINF[[#Headers],[2ª HOJAS D]]&amp;", ")</f>
        <v/>
      </c>
      <c r="AQ54" s="467" t="str">
        <f>+IF(SUMIFS(BDCORRECTIVAINF[3ª HOJAS D],BDCORRECTIVAINF[[Nº CAMIÓN]:[Nº CAMIÓN]],$C54,BDCORRECTIVAINF[[Fecha entrada]:[Fecha entrada]],"&gt;=" &amp;$M$2,BDCORRECTIVAINF[[Fecha Fin]:[Fecha Fin]],"&lt;="&amp;$M$3)=0,"",SUMIFS(BDCORRECTIVAINF[3ª HOJAS D],BDCORRECTIVAINF[[Nº CAMIÓN]:[Nº CAMIÓN]],$C54,BDCORRECTIVAINF[[Fecha entrada]:[Fecha entrada]],"&gt;=" &amp;$M$2,BDCORRECTIVAINF[[Fecha Fin]:[Fecha Fin]],"&lt;="&amp;$M$3)&amp;" uds "&amp;BDCORRECTIVAINF[[#Headers],[3ª HOJAS D]]&amp;", ")</f>
        <v/>
      </c>
      <c r="AR54" s="467" t="str">
        <f>+IF(SUMIFS(BDCORRECTIVAINF[4ª HOJAS D],BDCORRECTIVAINF[[Nº CAMIÓN]:[Nº CAMIÓN]],$C54,BDCORRECTIVAINF[[Fecha entrada]:[Fecha entrada]],"&gt;=" &amp;$M$2,BDCORRECTIVAINF[[Fecha Fin]:[Fecha Fin]],"&lt;="&amp;$M$3)=0,"",SUMIFS(BDCORRECTIVAINF[4ª HOJAS D],BDCORRECTIVAINF[[Nº CAMIÓN]:[Nº CAMIÓN]],$C54,BDCORRECTIVAINF[[Fecha entrada]:[Fecha entrada]],"&gt;=" &amp;$M$2,BDCORRECTIVAINF[[Fecha Fin]:[Fecha Fin]],"&lt;="&amp;$M$3)&amp;" uds "&amp;BDCORRECTIVAINF[[#Headers],[4ª HOJAS D]]&amp;", ")</f>
        <v/>
      </c>
      <c r="AS54" s="467" t="str">
        <f>+IF(SUMIFS(BDCORRECTIVAINF[5ª HOJAS D],BDCORRECTIVAINF[[Nº CAMIÓN]:[Nº CAMIÓN]],$C54,BDCORRECTIVAINF[[Fecha entrada]:[Fecha entrada]],"&gt;=" &amp;$M$2,BDCORRECTIVAINF[[Fecha Fin]:[Fecha Fin]],"&lt;="&amp;$M$3)=0,"",SUMIFS(BDCORRECTIVAINF[5ª HOJAS D],BDCORRECTIVAINF[[Nº CAMIÓN]:[Nº CAMIÓN]],$C54,BDCORRECTIVAINF[[Fecha entrada]:[Fecha entrada]],"&gt;=" &amp;$M$2,BDCORRECTIVAINF[[Fecha Fin]:[Fecha Fin]],"&lt;="&amp;$M$3)&amp;" uds "&amp;BDCORRECTIVAINF[[#Headers],[5ª HOJAS D]]&amp;", ")</f>
        <v/>
      </c>
      <c r="AT54" s="467" t="str">
        <f>+IF(SUMIFS(BDCORRECTIVAINF[BRIDA D],BDCORRECTIVAINF[[Nº CAMIÓN]:[Nº CAMIÓN]],$C54,BDCORRECTIVAINF[[Fecha entrada]:[Fecha entrada]],"&gt;=" &amp;$M$2,BDCORRECTIVAINF[[Fecha Fin]:[Fecha Fin]],"&lt;="&amp;$M$3)=0,"",SUMIFS(BDCORRECTIVAINF[BRIDA D],BDCORRECTIVAINF[[Nº CAMIÓN]:[Nº CAMIÓN]],$C54,BDCORRECTIVAINF[[Fecha entrada]:[Fecha entrada]],"&gt;=" &amp;$M$2,BDCORRECTIVAINF[[Fecha Fin]:[Fecha Fin]],"&lt;="&amp;$M$3)&amp;" uds "&amp;BDCORRECTIVAINF[[#Headers],[BRIDA D]]&amp;", ")</f>
        <v/>
      </c>
      <c r="AU54" s="467" t="str">
        <f>+IF(SUMIFS(BDCORRECTIVAINF[BULÓN D],BDCORRECTIVAINF[[Nº CAMIÓN]:[Nº CAMIÓN]],$C54,BDCORRECTIVAINF[[Fecha entrada]:[Fecha entrada]],"&gt;=" &amp;$M$2,BDCORRECTIVAINF[[Fecha Fin]:[Fecha Fin]],"&lt;="&amp;$M$3)=0,"",SUMIFS(BDCORRECTIVAINF[BULÓN D],BDCORRECTIVAINF[[Nº CAMIÓN]:[Nº CAMIÓN]],$C54,BDCORRECTIVAINF[[Fecha entrada]:[Fecha entrada]],"&gt;=" &amp;$M$2,BDCORRECTIVAINF[[Fecha Fin]:[Fecha Fin]],"&lt;="&amp;$M$3)&amp;" uds "&amp;BDCORRECTIVAINF[[#Headers],[BULÓN D]]&amp;", ")</f>
        <v/>
      </c>
      <c r="AV54" s="467" t="str">
        <f>+IF(SUMIFS(BDCORRECTIVAINF[GEMELA D],BDCORRECTIVAINF[[Nº CAMIÓN]:[Nº CAMIÓN]],$C54,BDCORRECTIVAINF[[Fecha entrada]:[Fecha entrada]],"&gt;=" &amp;$M$2,BDCORRECTIVAINF[[Fecha Fin]:[Fecha Fin]],"&lt;="&amp;$M$3)=0,"",SUMIFS(BDCORRECTIVAINF[GEMELA D],BDCORRECTIVAINF[[Nº CAMIÓN]:[Nº CAMIÓN]],$C54,BDCORRECTIVAINF[[Fecha entrada]:[Fecha entrada]],"&gt;=" &amp;$M$2,BDCORRECTIVAINF[[Fecha Fin]:[Fecha Fin]],"&lt;="&amp;$M$3)&amp;" uds "&amp;BDCORRECTIVAINF[[#Headers],[GEMELA D]]&amp;", ")</f>
        <v/>
      </c>
      <c r="AW54" s="467" t="str">
        <f>+IF(SUMIFS(BDCORRECTIVAINF[BALLESTA ENTERA T],BDCORRECTIVAINF[[Nº CAMIÓN]:[Nº CAMIÓN]],$C54,BDCORRECTIVAINF[[Fecha entrada]:[Fecha entrada]],"&gt;=" &amp;$M$2,BDCORRECTIVAINF[[Fecha Fin]:[Fecha Fin]],"&lt;="&amp;$M$3)=0,"",SUMIFS(BDCORRECTIVAINF[BALLESTA ENTERA T],BDCORRECTIVAINF[[Nº CAMIÓN]:[Nº CAMIÓN]],$C54,BDCORRECTIVAINF[[Fecha entrada]:[Fecha entrada]],"&gt;=" &amp;$M$2,BDCORRECTIVAINF[[Fecha Fin]:[Fecha Fin]],"&lt;="&amp;$M$3)&amp;" uds "&amp;BDCORRECTIVAINF[[#Headers],[BALLESTA ENTERA T]]&amp;", ")</f>
        <v/>
      </c>
      <c r="AX54" s="467" t="str">
        <f>+IF(SUMIFS(BDCORRECTIVAINF[HOJA MAESTRA T],BDCORRECTIVAINF[[Nº CAMIÓN]:[Nº CAMIÓN]],$C54,BDCORRECTIVAINF[[Fecha entrada]:[Fecha entrada]],"&gt;=" &amp;$M$2,BDCORRECTIVAINF[[Fecha Fin]:[Fecha Fin]],"&lt;="&amp;$M$3)=0,"",SUMIFS(BDCORRECTIVAINF[HOJA MAESTRA T],BDCORRECTIVAINF[[Nº CAMIÓN]:[Nº CAMIÓN]],$C54,BDCORRECTIVAINF[[Fecha entrada]:[Fecha entrada]],"&gt;=" &amp;$M$2,BDCORRECTIVAINF[[Fecha Fin]:[Fecha Fin]],"&lt;="&amp;$M$3)&amp;" uds "&amp;BDCORRECTIVAINF[[#Headers],[HOJA MAESTRA T]]&amp;", ")</f>
        <v/>
      </c>
      <c r="AY54" s="467" t="str">
        <f>+IF(SUMIFS(BDCORRECTIVAINF[1ª HOJA T],BDCORRECTIVAINF[[Nº CAMIÓN]:[Nº CAMIÓN]],$C54,BDCORRECTIVAINF[[Fecha entrada]:[Fecha entrada]],"&gt;=" &amp;$M$2,BDCORRECTIVAINF[[Fecha Fin]:[Fecha Fin]],"&lt;="&amp;$M$3)=0,"",SUMIFS(BDCORRECTIVAINF[1ª HOJA T],BDCORRECTIVAINF[[Nº CAMIÓN]:[Nº CAMIÓN]],$C54,BDCORRECTIVAINF[[Fecha entrada]:[Fecha entrada]],"&gt;=" &amp;$M$2,BDCORRECTIVAINF[[Fecha Fin]:[Fecha Fin]],"&lt;="&amp;$M$3)&amp;" uds "&amp;BDCORRECTIVAINF[[#Headers],[1ª HOJA T]]&amp;", ")</f>
        <v/>
      </c>
      <c r="AZ54" s="467" t="str">
        <f>+IF(SUMIFS(BDCORRECTIVAINF[2ª HOJAS T],BDCORRECTIVAINF[[Nº CAMIÓN]:[Nº CAMIÓN]],$C54,BDCORRECTIVAINF[[Fecha entrada]:[Fecha entrada]],"&gt;=" &amp;$M$2,BDCORRECTIVAINF[[Fecha Fin]:[Fecha Fin]],"&lt;="&amp;$M$3)=0,"",SUMIFS(BDCORRECTIVAINF[2ª HOJAS T],BDCORRECTIVAINF[[Nº CAMIÓN]:[Nº CAMIÓN]],$C54,BDCORRECTIVAINF[[Fecha entrada]:[Fecha entrada]],"&gt;=" &amp;$M$2,BDCORRECTIVAINF[[Fecha Fin]:[Fecha Fin]],"&lt;="&amp;$M$3)&amp;" uds "&amp;BDCORRECTIVAINF[[#Headers],[2ª HOJAS T]]&amp;", ")</f>
        <v/>
      </c>
      <c r="BA54" s="467" t="str">
        <f>+IF(SUMIFS(BDCORRECTIVAINF[3ª HOJAS T],BDCORRECTIVAINF[[Nº CAMIÓN]:[Nº CAMIÓN]],$C54,BDCORRECTIVAINF[[Fecha entrada]:[Fecha entrada]],"&gt;=" &amp;$M$2,BDCORRECTIVAINF[[Fecha Fin]:[Fecha Fin]],"&lt;="&amp;$M$3)=0,"",SUMIFS(BDCORRECTIVAINF[3ª HOJAS T],BDCORRECTIVAINF[[Nº CAMIÓN]:[Nº CAMIÓN]],$C54,BDCORRECTIVAINF[[Fecha entrada]:[Fecha entrada]],"&gt;=" &amp;$M$2,BDCORRECTIVAINF[[Fecha Fin]:[Fecha Fin]],"&lt;="&amp;$M$3)&amp;" uds "&amp;BDCORRECTIVAINF[[#Headers],[3ª HOJAS T]]&amp;", ")</f>
        <v/>
      </c>
      <c r="BB54" s="467" t="str">
        <f>+IF(SUMIFS(BDCORRECTIVAINF[4ª HOJAS T],BDCORRECTIVAINF[[Nº CAMIÓN]:[Nº CAMIÓN]],$C54,BDCORRECTIVAINF[[Fecha entrada]:[Fecha entrada]],"&gt;=" &amp;$M$2,BDCORRECTIVAINF[[Fecha Fin]:[Fecha Fin]],"&lt;="&amp;$M$3)=0,"",SUMIFS(BDCORRECTIVAINF[4ª HOJAS T],BDCORRECTIVAINF[[Nº CAMIÓN]:[Nº CAMIÓN]],$C54,BDCORRECTIVAINF[[Fecha entrada]:[Fecha entrada]],"&gt;=" &amp;$M$2,BDCORRECTIVAINF[[Fecha Fin]:[Fecha Fin]],"&lt;="&amp;$M$3)&amp;" uds "&amp;BDCORRECTIVAINF[[#Headers],[4ª HOJAS T]]&amp;", ")</f>
        <v/>
      </c>
      <c r="BC54" s="467" t="str">
        <f>+IF(SUMIFS(BDCORRECTIVAINF[5ª HOJAS T],BDCORRECTIVAINF[[Nº CAMIÓN]:[Nº CAMIÓN]],$C54,BDCORRECTIVAINF[[Fecha entrada]:[Fecha entrada]],"&gt;=" &amp;$M$2,BDCORRECTIVAINF[[Fecha Fin]:[Fecha Fin]],"&lt;="&amp;$M$3)=0,"",SUMIFS(BDCORRECTIVAINF[5ª HOJAS T],BDCORRECTIVAINF[[Nº CAMIÓN]:[Nº CAMIÓN]],$C54,BDCORRECTIVAINF[[Fecha entrada]:[Fecha entrada]],"&gt;=" &amp;$M$2,BDCORRECTIVAINF[[Fecha Fin]:[Fecha Fin]],"&lt;="&amp;$M$3)&amp;" uds "&amp;BDCORRECTIVAINF[[#Headers],[5ª HOJAS T]]&amp;", ")</f>
        <v/>
      </c>
      <c r="BD54" s="467" t="str">
        <f>+IF(SUMIFS(BDCORRECTIVAINF[BRIDA T],BDCORRECTIVAINF[[Nº CAMIÓN]:[Nº CAMIÓN]],$C54,BDCORRECTIVAINF[[Fecha entrada]:[Fecha entrada]],"&gt;=" &amp;$M$2,BDCORRECTIVAINF[[Fecha Fin]:[Fecha Fin]],"&lt;="&amp;$M$3)=0,"",SUMIFS(BDCORRECTIVAINF[BRIDA T],BDCORRECTIVAINF[[Nº CAMIÓN]:[Nº CAMIÓN]],$C54,BDCORRECTIVAINF[[Fecha entrada]:[Fecha entrada]],"&gt;=" &amp;$M$2,BDCORRECTIVAINF[[Fecha Fin]:[Fecha Fin]],"&lt;="&amp;$M$3)&amp;" uds "&amp;BDCORRECTIVAINF[[#Headers],[BRIDA T]]&amp;", ")</f>
        <v/>
      </c>
      <c r="BE54" s="467" t="str">
        <f>+IF(SUMIFS(BDCORRECTIVAINF[BULÓN T],BDCORRECTIVAINF[[Nº CAMIÓN]:[Nº CAMIÓN]],$C54,BDCORRECTIVAINF[[Fecha entrada]:[Fecha entrada]],"&gt;=" &amp;$M$2,BDCORRECTIVAINF[[Fecha Fin]:[Fecha Fin]],"&lt;="&amp;$M$3)=0,"",SUMIFS(BDCORRECTIVAINF[BULÓN T],BDCORRECTIVAINF[[Nº CAMIÓN]:[Nº CAMIÓN]],$C54,BDCORRECTIVAINF[[Fecha entrada]:[Fecha entrada]],"&gt;=" &amp;$M$2,BDCORRECTIVAINF[[Fecha Fin]:[Fecha Fin]],"&lt;="&amp;$M$3)&amp;" uds "&amp;BDCORRECTIVAINF[[#Headers],[BULÓN T]]&amp;", ")</f>
        <v/>
      </c>
      <c r="BF54" s="467" t="str">
        <f>+IF(SUMIFS(BDCORRECTIVAINF[GEMELA T],BDCORRECTIVAINF[[Nº CAMIÓN]:[Nº CAMIÓN]],$C54,BDCORRECTIVAINF[[Fecha entrada]:[Fecha entrada]],"&gt;=" &amp;$M$2,BDCORRECTIVAINF[[Fecha Fin]:[Fecha Fin]],"&lt;="&amp;$M$3)=0,"",SUMIFS(BDCORRECTIVAINF[GEMELA T],BDCORRECTIVAINF[[Nº CAMIÓN]:[Nº CAMIÓN]],$C54,BDCORRECTIVAINF[[Fecha entrada]:[Fecha entrada]],"&gt;=" &amp;$M$2,BDCORRECTIVAINF[[Fecha Fin]:[Fecha Fin]],"&lt;="&amp;$M$3)&amp;" uds "&amp;BDCORRECTIVAINF[[#Headers],[GEMELA T]]&amp;", ")</f>
        <v/>
      </c>
      <c r="BG54" s="467" t="str">
        <f>+IF(SUMIFS(BDCORRECTIVAINF[CÁMARA 12R20],BDCORRECTIVAINF[[Nº CAMIÓN]:[Nº CAMIÓN]],$C54,BDCORRECTIVAINF[[Fecha entrada]:[Fecha entrada]],"&gt;=" &amp;$M$2,BDCORRECTIVAINF[[Fecha Fin]:[Fecha Fin]],"&lt;="&amp;$M$3)=0,"",SUMIFS(BDCORRECTIVAINF[CÁMARA 12R20],BDCORRECTIVAINF[[Nº CAMIÓN]:[Nº CAMIÓN]],$C54,BDCORRECTIVAINF[[Fecha entrada]:[Fecha entrada]],"&gt;=" &amp;$M$2,BDCORRECTIVAINF[[Fecha Fin]:[Fecha Fin]],"&lt;="&amp;$M$3)&amp;" uds "&amp;BDCORRECTIVAINF[[#Headers],[CÁMARA 12R20]]&amp;", ")</f>
        <v/>
      </c>
      <c r="BH54" s="467" t="str">
        <f>+IF(SUMIFS(BDCORRECTIVAINF[CÁMARA 12R24],BDCORRECTIVAINF[[Nº CAMIÓN]:[Nº CAMIÓN]],$C54,BDCORRECTIVAINF[[Fecha entrada]:[Fecha entrada]],"&gt;=" &amp;$M$2,BDCORRECTIVAINF[[Fecha Fin]:[Fecha Fin]],"&lt;="&amp;$M$3)=0,"",SUMIFS(BDCORRECTIVAINF[CÁMARA 12R24],BDCORRECTIVAINF[[Nº CAMIÓN]:[Nº CAMIÓN]],$C54,BDCORRECTIVAINF[[Fecha entrada]:[Fecha entrada]],"&gt;=" &amp;$M$2,BDCORRECTIVAINF[[Fecha Fin]:[Fecha Fin]],"&lt;="&amp;$M$3)&amp;" uds "&amp;BDCORRECTIVAINF[[#Headers],[CÁMARA 12R24]]&amp;", ")</f>
        <v/>
      </c>
      <c r="BI54" s="467" t="str">
        <f>+IF(SUMIFS(BDCORRECTIVAINF[NEUMÁTICO 12R20],BDCORRECTIVAINF[[Nº CAMIÓN]:[Nº CAMIÓN]],$C54,BDCORRECTIVAINF[[Fecha entrada]:[Fecha entrada]],"&gt;=" &amp;$M$2,BDCORRECTIVAINF[[Fecha Fin]:[Fecha Fin]],"&lt;="&amp;$M$3)=0,"",SUMIFS(BDCORRECTIVAINF[NEUMÁTICO 12R20],BDCORRECTIVAINF[[Nº CAMIÓN]:[Nº CAMIÓN]],$C54,BDCORRECTIVAINF[[Fecha entrada]:[Fecha entrada]],"&gt;=" &amp;$M$2,BDCORRECTIVAINF[[Fecha Fin]:[Fecha Fin]],"&lt;="&amp;$M$3)&amp;" uds "&amp;BDCORRECTIVAINF[[#Headers],[NEUMÁTICO 12R20]]&amp;", ")</f>
        <v xml:space="preserve">1 uds NEUMÁTICO 12R20, </v>
      </c>
      <c r="BJ54" s="467" t="str">
        <f>+IF(SUMIFS(BDCORRECTIVAINF[NEUMÁTICO 13/80 R22,5],BDCORRECTIVAINF[[Nº CAMIÓN]:[Nº CAMIÓN]],$C54,BDCORRECTIVAINF[[Fecha entrada]:[Fecha entrada]],"&gt;=" &amp;$M$2,BDCORRECTIVAINF[[Fecha Fin]:[Fecha Fin]],"&lt;="&amp;$M$3)=0,"",SUMIFS(BDCORRECTIVAINF[NEUMÁTICO 13/80 R22,5],BDCORRECTIVAINF[[Nº CAMIÓN]:[Nº CAMIÓN]],$C54,BDCORRECTIVAINF[[Fecha entrada]:[Fecha entrada]],"&gt;=" &amp;$M$2,BDCORRECTIVAINF[[Fecha Fin]:[Fecha Fin]],"&lt;="&amp;$M$3)&amp;" uds "&amp;BDCORRECTIVAINF[[#Headers],[NEUMÁTICO 13/80 R22,5]]&amp;", ")</f>
        <v/>
      </c>
      <c r="BK54" s="467" t="str">
        <f>+IF(SUMIFS(BDCORRECTIVAINF[[NEUMÁTICO 12R24 ]],BDCORRECTIVAINF[[Nº CAMIÓN]:[Nº CAMIÓN]],$C54,BDCORRECTIVAINF[[Fecha entrada]:[Fecha entrada]],"&gt;=" &amp;$M$2,BDCORRECTIVAINF[[Fecha Fin]:[Fecha Fin]],"&lt;="&amp;$M$3)=0,"",SUMIFS(BDCORRECTIVAINF[[NEUMÁTICO 12R24 ]],BDCORRECTIVAINF[[Nº CAMIÓN]:[Nº CAMIÓN]],$C54,BDCORRECTIVAINF[[Fecha entrada]:[Fecha entrada]],"&gt;=" &amp;$M$2,BDCORRECTIVAINF[[Fecha Fin]:[Fecha Fin]],"&lt;="&amp;$M$3)&amp;" uds "&amp;BDCORRECTIVAINF[[#Headers],[NEUMÁTICO 12R24 ]]&amp;", ")</f>
        <v/>
      </c>
      <c r="BL54" s="467" t="str">
        <f>+IF(SUMIFS(BDCORRECTIVAINF[NEUMÁTICO 295/80 R22,5],BDCORRECTIVAINF[[Nº CAMIÓN]:[Nº CAMIÓN]],$C54,BDCORRECTIVAINF[[Fecha entrada]:[Fecha entrada]],"&gt;=" &amp;$M$2,BDCORRECTIVAINF[[Fecha Fin]:[Fecha Fin]],"&lt;="&amp;$M$3)=0,"",SUMIFS(BDCORRECTIVAINF[NEUMÁTICO 295/80 R22,5],BDCORRECTIVAINF[[Nº CAMIÓN]:[Nº CAMIÓN]],$C54,BDCORRECTIVAINF[[Fecha entrada]:[Fecha entrada]],"&gt;=" &amp;$M$2,BDCORRECTIVAINF[[Fecha Fin]:[Fecha Fin]],"&lt;="&amp;$M$3)&amp;" uds "&amp;BDCORRECTIVAINF[[#Headers],[NEUMÁTICO 295/80 R22,5]]&amp;", ")</f>
        <v/>
      </c>
      <c r="BM54" s="467" t="str">
        <f>+IF(SUMIFS(BDCORRECTIVAINF[NEUMÁTICO 315/80R22.5],BDCORRECTIVAINF[[Nº CAMIÓN]:[Nº CAMIÓN]],$C54,BDCORRECTIVAINF[[Fecha entrada]:[Fecha entrada]],"&gt;=" &amp;$M$2,BDCORRECTIVAINF[[Fecha Fin]:[Fecha Fin]],"&lt;="&amp;$M$3)=0,"",SUMIFS(BDCORRECTIVAINF[NEUMÁTICO 315/80R22.5],BDCORRECTIVAINF[[Nº CAMIÓN]:[Nº CAMIÓN]],$C54,BDCORRECTIVAINF[[Fecha entrada]:[Fecha entrada]],"&gt;=" &amp;$M$2,BDCORRECTIVAINF[[Fecha Fin]:[Fecha Fin]],"&lt;="&amp;$M$3)&amp;" uds "&amp;BDCORRECTIVAINF[[#Headers],[NEUMÁTICO 315/80R22.5]]&amp;", ")</f>
        <v/>
      </c>
      <c r="BN54" s="467" t="str">
        <f>+IF(SUMIFS(BDCORRECTIVAINF[NEUMÁTICO 7.5R16 CON CAMARA  ],BDCORRECTIVAINF[[Nº CAMIÓN]:[Nº CAMIÓN]],$C54,BDCORRECTIVAINF[[Fecha entrada]:[Fecha entrada]],"&gt;=" &amp;$M$2,BDCORRECTIVAINF[[Fecha Fin]:[Fecha Fin]],"&lt;="&amp;$M$3)=0,"",SUMIFS(BDCORRECTIVAINF[NEUMÁTICO 7.5R16 CON CAMARA  ],BDCORRECTIVAINF[[Nº CAMIÓN]:[Nº CAMIÓN]],$C54,BDCORRECTIVAINF[[Fecha entrada]:[Fecha entrada]],"&gt;=" &amp;$M$2,BDCORRECTIVAINF[[Fecha Fin]:[Fecha Fin]],"&lt;="&amp;$M$3)&amp;" uds "&amp;BDCORRECTIVAINF[[#Headers],[NEUMÁTICO 7.5R16 CON CAMARA  ]]&amp;", ")</f>
        <v/>
      </c>
      <c r="BO54" s="467" t="str">
        <f>+IF(SUMIFS(BDCORRECTIVAINF[Parche],BDCORRECTIVAINF[[Nº CAMIÓN]:[Nº CAMIÓN]],$C54,BDCORRECTIVAINF[[Fecha entrada]:[Fecha entrada]],"&gt;=" &amp;$M$2,BDCORRECTIVAINF[[Fecha Fin]:[Fecha Fin]],"&lt;="&amp;$M$3)=0,"",SUMIFS(BDCORRECTIVAINF[Parche],BDCORRECTIVAINF[[Nº CAMIÓN]:[Nº CAMIÓN]],$C54,BDCORRECTIVAINF[[Fecha entrada]:[Fecha entrada]],"&gt;=" &amp;$M$2,BDCORRECTIVAINF[[Fecha Fin]:[Fecha Fin]],"&lt;="&amp;$M$3)&amp;" uds "&amp;BDCORRECTIVAINF[[#Headers],[Parche]]&amp;", ")</f>
        <v xml:space="preserve">6 uds Parche, </v>
      </c>
      <c r="BP54" s="467" t="str">
        <f>+IF(SUMIFS(BDCORRECTIVAINF[Pasta],BDCORRECTIVAINF[[Nº CAMIÓN]:[Nº CAMIÓN]],$C54,BDCORRECTIVAINF[[Fecha entrada]:[Fecha entrada]],"&gt;=" &amp;$M$2,BDCORRECTIVAINF[[Fecha Fin]:[Fecha Fin]],"&lt;="&amp;$M$3)=0,"",SUMIFS(BDCORRECTIVAINF[Pasta],BDCORRECTIVAINF[[Nº CAMIÓN]:[Nº CAMIÓN]],$C54,BDCORRECTIVAINF[[Fecha entrada]:[Fecha entrada]],"&gt;=" &amp;$M$2,BDCORRECTIVAINF[[Fecha Fin]:[Fecha Fin]],"&lt;="&amp;$M$3)&amp;" uds "&amp;BDCORRECTIVAINF[[#Headers],[Pasta]]&amp;", ")</f>
        <v xml:space="preserve">4 uds Pasta, </v>
      </c>
      <c r="BQ54" s="467" t="str">
        <f>+IF(SUMIFS(BDCORRECTIVAINF[BATERIA 12V 100AH],BDCORRECTIVAINF[[Nº CAMIÓN]:[Nº CAMIÓN]],$C54,BDCORRECTIVAINF[[Fecha entrada]:[Fecha entrada]],"&gt;=" &amp;$M$2,BDCORRECTIVAINF[[Fecha Fin]:[Fecha Fin]],"&lt;="&amp;$M$3)=0,"",SUMIFS(BDCORRECTIVAINF[BATERIA 12V 100AH],BDCORRECTIVAINF[[Nº CAMIÓN]:[Nº CAMIÓN]],$C54,BDCORRECTIVAINF[[Fecha entrada]:[Fecha entrada]],"&gt;=" &amp;$M$2,BDCORRECTIVAINF[[Fecha Fin]:[Fecha Fin]],"&lt;="&amp;$M$3)&amp;" uds "&amp;BDCORRECTIVAINF[[#Headers],[BATERIA 12V 100AH]]&amp;", ")</f>
        <v/>
      </c>
      <c r="BR54" s="467" t="str">
        <f>+IF(SUMIFS(BDCORRECTIVAINF[BATERIA 12V 120AH],BDCORRECTIVAINF[[Nº CAMIÓN]:[Nº CAMIÓN]],$C54,BDCORRECTIVAINF[[Fecha entrada]:[Fecha entrada]],"&gt;=" &amp;$M$2,BDCORRECTIVAINF[[Fecha Fin]:[Fecha Fin]],"&lt;="&amp;$M$3)=0,"",SUMIFS(BDCORRECTIVAINF[BATERIA 12V 120AH],BDCORRECTIVAINF[[Nº CAMIÓN]:[Nº CAMIÓN]],$C54,BDCORRECTIVAINF[[Fecha entrada]:[Fecha entrada]],"&gt;=" &amp;$M$2,BDCORRECTIVAINF[[Fecha Fin]:[Fecha Fin]],"&lt;="&amp;$M$3)&amp;" uds "&amp;BDCORRECTIVAINF[[#Headers],[BATERIA 12V 120AH]]&amp;", ")</f>
        <v/>
      </c>
      <c r="BS54" s="467" t="str">
        <f>+IF(SUMIFS(BDCORRECTIVAINF[[BATERIA 12V 70AH ]],BDCORRECTIVAINF[[Nº CAMIÓN]:[Nº CAMIÓN]],$C54,BDCORRECTIVAINF[[Fecha entrada]:[Fecha entrada]],"&gt;=" &amp;$M$2,BDCORRECTIVAINF[[Fecha Fin]:[Fecha Fin]],"&lt;="&amp;$M$3)=0,"",SUMIFS(BDCORRECTIVAINF[[BATERIA 12V 70AH ]],BDCORRECTIVAINF[[Nº CAMIÓN]:[Nº CAMIÓN]],$C54,BDCORRECTIVAINF[[Fecha entrada]:[Fecha entrada]],"&gt;=" &amp;$M$2,BDCORRECTIVAINF[[Fecha Fin]:[Fecha Fin]],"&lt;="&amp;$M$3)&amp;" uds "&amp;BDCORRECTIVAINF[[#Headers],[BATERIA 12V 70AH ]]&amp;", ")</f>
        <v/>
      </c>
      <c r="BT54" s="467" t="str">
        <f>+IF(SUMIFS(BDCORRECTIVAINF[[BATERIA 12V 77AH ]],BDCORRECTIVAINF[[Nº CAMIÓN]:[Nº CAMIÓN]],$C54,BDCORRECTIVAINF[[Fecha entrada]:[Fecha entrada]],"&gt;=" &amp;$M$2,BDCORRECTIVAINF[[Fecha Fin]:[Fecha Fin]],"&lt;="&amp;$M$3)=0,"",SUMIFS(BDCORRECTIVAINF[[BATERIA 12V 77AH ]],BDCORRECTIVAINF[[Nº CAMIÓN]:[Nº CAMIÓN]],$C54,BDCORRECTIVAINF[[Fecha entrada]:[Fecha entrada]],"&gt;=" &amp;$M$2,BDCORRECTIVAINF[[Fecha Fin]:[Fecha Fin]],"&lt;="&amp;$M$3)&amp;" uds "&amp;BDCORRECTIVAINF[[#Headers],[BATERIA 12V 77AH ]]&amp;", ")</f>
        <v/>
      </c>
      <c r="BU54" s="467" t="str">
        <f>+IF(SUMIFS(BDCORRECTIVAINF[Manguera amarilla 60D],BDCORRECTIVAINF[[Nº CAMIÓN]:[Nº CAMIÓN]],$C54,BDCORRECTIVAINF[[Fecha entrada]:[Fecha entrada]],"&gt;=" &amp;$M$2,BDCORRECTIVAINF[[Fecha Fin]:[Fecha Fin]],"&lt;="&amp;$M$3)=0,"",SUMIFS(BDCORRECTIVAINF[Manguera amarilla 60D],BDCORRECTIVAINF[[Nº CAMIÓN]:[Nº CAMIÓN]],$C54,BDCORRECTIVAINF[[Fecha entrada]:[Fecha entrada]],"&gt;=" &amp;$M$2,BDCORRECTIVAINF[[Fecha Fin]:[Fecha Fin]],"&lt;="&amp;$M$3)&amp;" m "&amp;BDCORRECTIVAINF[[#Headers],[Manguera amarilla 60D]]&amp;", ")</f>
        <v/>
      </c>
      <c r="BV54" s="467" t="str">
        <f>+IF(SUMIFS(BDCORRECTIVAINF[Manguera amarilla 80D],BDCORRECTIVAINF[[Nº CAMIÓN]:[Nº CAMIÓN]],$C54,BDCORRECTIVAINF[[Fecha entrada]:[Fecha entrada]],"&gt;=" &amp;$M$2,BDCORRECTIVAINF[[Fecha Fin]:[Fecha Fin]],"&lt;="&amp;$M$3)=0,"",SUMIFS(BDCORRECTIVAINF[Manguera amarilla 80D],BDCORRECTIVAINF[[Nº CAMIÓN]:[Nº CAMIÓN]],$C54,BDCORRECTIVAINF[[Fecha entrada]:[Fecha entrada]],"&gt;=" &amp;$M$2,BDCORRECTIVAINF[[Fecha Fin]:[Fecha Fin]],"&lt;="&amp;$M$3)&amp;" m "&amp;BDCORRECTIVAINF[[#Headers],[Manguera amarilla 80D]]&amp;", ")</f>
        <v/>
      </c>
      <c r="BW54" s="467" t="str">
        <f>+IF(SUMIFS(BDCORRECTIVAINF[Manguera azul 60D],BDCORRECTIVAINF[[Nº CAMIÓN]:[Nº CAMIÓN]],$C54,BDCORRECTIVAINF[[Fecha entrada]:[Fecha entrada]],"&gt;=" &amp;$M$2,BDCORRECTIVAINF[[Fecha Fin]:[Fecha Fin]],"&lt;="&amp;$M$3)=0,"",SUMIFS(BDCORRECTIVAINF[Manguera azul 60D],BDCORRECTIVAINF[[Nº CAMIÓN]:[Nº CAMIÓN]],$C54,BDCORRECTIVAINF[[Fecha entrada]:[Fecha entrada]],"&gt;=" &amp;$M$2,BDCORRECTIVAINF[[Fecha Fin]:[Fecha Fin]],"&lt;="&amp;$M$3)&amp;" m "&amp;BDCORRECTIVAINF[[#Headers],[Manguera azul 60D]]&amp;", ")</f>
        <v/>
      </c>
      <c r="BX54" s="467" t="str">
        <f>+IF(SUMIFS(BDCORRECTIVAINF[Manguera azul 80D],BDCORRECTIVAINF[[Nº CAMIÓN]:[Nº CAMIÓN]],$C54,BDCORRECTIVAINF[[Fecha entrada]:[Fecha entrada]],"&gt;=" &amp;$M$2,BDCORRECTIVAINF[[Fecha Fin]:[Fecha Fin]],"&lt;="&amp;$M$3)=0,"",SUMIFS(BDCORRECTIVAINF[Manguera azul 80D],BDCORRECTIVAINF[[Nº CAMIÓN]:[Nº CAMIÓN]],$C54,BDCORRECTIVAINF[[Fecha entrada]:[Fecha entrada]],"&gt;=" &amp;$M$2,BDCORRECTIVAINF[[Fecha Fin]:[Fecha Fin]],"&lt;="&amp;$M$3)&amp;" m "&amp;BDCORRECTIVAINF[[#Headers],[Manguera azul 80D]]&amp;", ")</f>
        <v/>
      </c>
      <c r="BY54" s="467" t="str">
        <f>+IF(SUMIFS(BDCORRECTIVAINF[Bomba Embrague],BDCORRECTIVAINF[[Nº CAMIÓN]:[Nº CAMIÓN]],$C54,BDCORRECTIVAINF[[Fecha entrada]:[Fecha entrada]],"&gt;=" &amp;$M$2,BDCORRECTIVAINF[[Fecha Fin]:[Fecha Fin]],"&lt;="&amp;$M$3)=0,"",SUMIFS(BDCORRECTIVAINF[Bomba Embrague],BDCORRECTIVAINF[[Nº CAMIÓN]:[Nº CAMIÓN]],$C54,BDCORRECTIVAINF[[Fecha entrada]:[Fecha entrada]],"&gt;=" &amp;$M$2,BDCORRECTIVAINF[[Fecha Fin]:[Fecha Fin]],"&lt;="&amp;$M$3)&amp;" uds "&amp;BDCORRECTIVAINF[[#Headers],[Bomba Embrague]]&amp;", ")</f>
        <v/>
      </c>
      <c r="BZ54" s="467" t="str">
        <f>+IF(SUMIFS(BDCORRECTIVAINF[Compresor],BDCORRECTIVAINF[[Nº CAMIÓN]:[Nº CAMIÓN]],$C54,BDCORRECTIVAINF[[Fecha entrada]:[Fecha entrada]],"&gt;=" &amp;$M$2,BDCORRECTIVAINF[[Fecha Fin]:[Fecha Fin]],"&lt;="&amp;$M$3)=0,"",SUMIFS(BDCORRECTIVAINF[Compresor],BDCORRECTIVAINF[[Nº CAMIÓN]:[Nº CAMIÓN]],$C54,BDCORRECTIVAINF[[Fecha entrada]:[Fecha entrada]],"&gt;=" &amp;$M$2,BDCORRECTIVAINF[[Fecha Fin]:[Fecha Fin]],"&lt;="&amp;$M$3)&amp;" uds "&amp;BDCORRECTIVAINF[[#Headers],[Compresor]]&amp;", ")</f>
        <v/>
      </c>
      <c r="CA54" s="467" t="str">
        <f>+IF(SUMIFS(BDCORRECTIVAINF[Disco Embrague],BDCORRECTIVAINF[[Nº CAMIÓN]:[Nº CAMIÓN]],$C54,BDCORRECTIVAINF[[Fecha entrada]:[Fecha entrada]],"&gt;=" &amp;$M$2,BDCORRECTIVAINF[[Fecha Fin]:[Fecha Fin]],"&lt;="&amp;$M$3)=0,"",SUMIFS(BDCORRECTIVAINF[Disco Embrague],BDCORRECTIVAINF[[Nº CAMIÓN]:[Nº CAMIÓN]],$C54,BDCORRECTIVAINF[[Fecha entrada]:[Fecha entrada]],"&gt;=" &amp;$M$2,BDCORRECTIVAINF[[Fecha Fin]:[Fecha Fin]],"&lt;="&amp;$M$3)&amp;" uds "&amp;BDCORRECTIVAINF[[#Headers],[Disco Embrague]]&amp;", ")</f>
        <v/>
      </c>
      <c r="CB54" s="467" t="str">
        <f>+IF(SUMIFS(BDCORRECTIVAINF[Empalme],BDCORRECTIVAINF[[Nº CAMIÓN]:[Nº CAMIÓN]],$C54,BDCORRECTIVAINF[[Fecha entrada]:[Fecha entrada]],"&gt;=" &amp;$M$2,BDCORRECTIVAINF[[Fecha Fin]:[Fecha Fin]],"&lt;="&amp;$M$3)=0,"",SUMIFS(BDCORRECTIVAINF[Empalme],BDCORRECTIVAINF[[Nº CAMIÓN]:[Nº CAMIÓN]],$C54,BDCORRECTIVAINF[[Fecha entrada]:[Fecha entrada]],"&gt;=" &amp;$M$2,BDCORRECTIVAINF[[Fecha Fin]:[Fecha Fin]],"&lt;="&amp;$M$3)&amp;" uds "&amp;BDCORRECTIVAINF[[#Headers],[Empalme]]&amp;", ")</f>
        <v/>
      </c>
      <c r="CC54" s="467" t="str">
        <f>+IF(SUMIFS(BDCORRECTIVAINF[Filtro Secador],BDCORRECTIVAINF[[Nº CAMIÓN]:[Nº CAMIÓN]],$C54,BDCORRECTIVAINF[[Fecha entrada]:[Fecha entrada]],"&gt;=" &amp;$M$2,BDCORRECTIVAINF[[Fecha Fin]:[Fecha Fin]],"&lt;="&amp;$M$3)=0,"",SUMIFS(BDCORRECTIVAINF[Filtro Secador],BDCORRECTIVAINF[[Nº CAMIÓN]:[Nº CAMIÓN]],$C54,BDCORRECTIVAINF[[Fecha entrada]:[Fecha entrada]],"&gt;=" &amp;$M$2,BDCORRECTIVAINF[[Fecha Fin]:[Fecha Fin]],"&lt;="&amp;$M$3)&amp;" uds "&amp;BDCORRECTIVAINF[[#Headers],[Filtro Secador]]&amp;", ")</f>
        <v/>
      </c>
      <c r="CD54" s="467" t="str">
        <f>+IF(SUMIFS(BDCORRECTIVAINF[Pulmon Freno],BDCORRECTIVAINF[[Nº CAMIÓN]:[Nº CAMIÓN]],$C54,BDCORRECTIVAINF[[Fecha entrada]:[Fecha entrada]],"&gt;=" &amp;$M$2,BDCORRECTIVAINF[[Fecha Fin]:[Fecha Fin]],"&lt;="&amp;$M$3)=0,"",SUMIFS(BDCORRECTIVAINF[Pulmon Freno],BDCORRECTIVAINF[[Nº CAMIÓN]:[Nº CAMIÓN]],$C54,BDCORRECTIVAINF[[Fecha entrada]:[Fecha entrada]],"&gt;=" &amp;$M$2,BDCORRECTIVAINF[[Fecha Fin]:[Fecha Fin]],"&lt;="&amp;$M$3)&amp;" uds "&amp;BDCORRECTIVAINF[[#Headers],[Pulmon Freno]]&amp;", ")</f>
        <v/>
      </c>
      <c r="CE54" s="467" t="str">
        <f>+IF(SUMIFS(BDCORRECTIVAINF[Servoembrague],BDCORRECTIVAINF[[Nº CAMIÓN]:[Nº CAMIÓN]],$C54,BDCORRECTIVAINF[[Fecha entrada]:[Fecha entrada]],"&gt;=" &amp;$M$2,BDCORRECTIVAINF[[Fecha Fin]:[Fecha Fin]],"&lt;="&amp;$M$3)=0,"",SUMIFS(BDCORRECTIVAINF[Servoembrague],BDCORRECTIVAINF[[Nº CAMIÓN]:[Nº CAMIÓN]],$C54,BDCORRECTIVAINF[[Fecha entrada]:[Fecha entrada]],"&gt;=" &amp;$M$2,BDCORRECTIVAINF[[Fecha Fin]:[Fecha Fin]],"&lt;="&amp;$M$3)&amp;" uds "&amp;BDCORRECTIVAINF[[#Headers],[Servoembrague]]&amp;", ")</f>
        <v/>
      </c>
      <c r="CF54" s="467" t="str">
        <f>+IF(SUMIFS(BDCORRECTIVAINF[Tubo Hidraulico],BDCORRECTIVAINF[[Nº CAMIÓN]:[Nº CAMIÓN]],$C54,BDCORRECTIVAINF[[Fecha entrada]:[Fecha entrada]],"&gt;=" &amp;$M$2,BDCORRECTIVAINF[[Fecha Fin]:[Fecha Fin]],"&lt;="&amp;$M$3)=0,"",SUMIFS(BDCORRECTIVAINF[Tubo Hidraulico],BDCORRECTIVAINF[[Nº CAMIÓN]:[Nº CAMIÓN]],$C54,BDCORRECTIVAINF[[Fecha entrada]:[Fecha entrada]],"&gt;=" &amp;$M$2,BDCORRECTIVAINF[[Fecha Fin]:[Fecha Fin]],"&lt;="&amp;$M$3)&amp;" uds "&amp;BDCORRECTIVAINF[[#Headers],[Tubo Hidraulico]]&amp;", ")</f>
        <v/>
      </c>
      <c r="CG54" s="467" t="str">
        <f>+IF(SUMIFS(BDCORRECTIVAINF[Valvula 4 vias],BDCORRECTIVAINF[[Nº CAMIÓN]:[Nº CAMIÓN]],$C54,BDCORRECTIVAINF[[Fecha entrada]:[Fecha entrada]],"&gt;=" &amp;$M$2,BDCORRECTIVAINF[[Fecha Fin]:[Fecha Fin]],"&lt;="&amp;$M$3)=0,"",SUMIFS(BDCORRECTIVAINF[Valvula 4 vias],BDCORRECTIVAINF[[Nº CAMIÓN]:[Nº CAMIÓN]],$C54,BDCORRECTIVAINF[[Fecha entrada]:[Fecha entrada]],"&gt;=" &amp;$M$2,BDCORRECTIVAINF[[Fecha Fin]:[Fecha Fin]],"&lt;="&amp;$M$3)&amp;" uds "&amp;BDCORRECTIVAINF[[#Headers],[Valvula 4 vias]]&amp;", ")</f>
        <v/>
      </c>
      <c r="CH54" s="467" t="str">
        <f>+IF(SUMIFS(BDCORRECTIVAINF[Valvula Freno],BDCORRECTIVAINF[[Nº CAMIÓN]:[Nº CAMIÓN]],$C54,BDCORRECTIVAINF[[Fecha entrada]:[Fecha entrada]],"&gt;=" &amp;$M$2,BDCORRECTIVAINF[[Fecha Fin]:[Fecha Fin]],"&lt;="&amp;$M$3)=0,"",SUMIFS(BDCORRECTIVAINF[Valvula Freno],BDCORRECTIVAINF[[Nº CAMIÓN]:[Nº CAMIÓN]],$C54,BDCORRECTIVAINF[[Fecha entrada]:[Fecha entrada]],"&gt;=" &amp;$M$2,BDCORRECTIVAINF[[Fecha Fin]:[Fecha Fin]],"&lt;="&amp;$M$3)&amp;" uds "&amp;BDCORRECTIVAINF[[#Headers],[Valvula Freno]]&amp;", ")</f>
        <v/>
      </c>
      <c r="CI54" s="467" t="str">
        <f>+IF(SUMIFS(BDCORRECTIVAINF[Valvula Secadora],BDCORRECTIVAINF[[Nº CAMIÓN]:[Nº CAMIÓN]],$C54,BDCORRECTIVAINF[[Fecha entrada]:[Fecha entrada]],"&gt;=" &amp;$M$2,BDCORRECTIVAINF[[Fecha Fin]:[Fecha Fin]],"&lt;="&amp;$M$3)=0,"",SUMIFS(BDCORRECTIVAINF[Valvula Secadora],BDCORRECTIVAINF[[Nº CAMIÓN]:[Nº CAMIÓN]],$C54,BDCORRECTIVAINF[[Fecha entrada]:[Fecha entrada]],"&gt;=" &amp;$M$2,BDCORRECTIVAINF[[Fecha Fin]:[Fecha Fin]],"&lt;="&amp;$M$3)&amp;" uds "&amp;BDCORRECTIVAINF[[#Headers],[Valvula Secadora]]&amp;", ")</f>
        <v/>
      </c>
      <c r="CJ54" s="467" t="str">
        <f>+IF(SUMIFS(BDCORRECTIVAINF[Correas],BDCORRECTIVAINF[[Nº CAMIÓN]:[Nº CAMIÓN]],$C54,BDCORRECTIVAINF[[Fecha entrada]:[Fecha entrada]],"&gt;=" &amp;$M$2,BDCORRECTIVAINF[[Fecha Fin]:[Fecha Fin]],"&lt;="&amp;$M$3)=0,"",SUMIFS(BDCORRECTIVAINF[Correas],BDCORRECTIVAINF[[Nº CAMIÓN]:[Nº CAMIÓN]],$C54,BDCORRECTIVAINF[[Fecha entrada]:[Fecha entrada]],"&gt;=" &amp;$M$2,BDCORRECTIVAINF[[Fecha Fin]:[Fecha Fin]],"&lt;="&amp;$M$3)&amp;" uds "&amp;BDCORRECTIVAINF[[#Headers],[Correas]]&amp;", ")</f>
        <v/>
      </c>
    </row>
    <row r="55" spans="1:93" ht="45" customHeight="1" x14ac:dyDescent="0.2">
      <c r="A55" s="547"/>
      <c r="B55" s="221" t="s">
        <v>91</v>
      </c>
      <c r="C55" s="48" t="s">
        <v>205</v>
      </c>
      <c r="D55" s="41">
        <v>771481</v>
      </c>
      <c r="E55" s="290">
        <f>+SUMIFS(BDCORRECTIVA[Chasis],BDCORRECTIVA[[Nº CAMIÓN]:[Nº CAMIÓN]],$C55,BDCORRECTIVA[[Fecha entrada]:[Fecha entrada]],"&gt;=" &amp;$M$2,BDCORRECTIVA[[Fecha Fin]:[Fecha Fin]],"&lt;="&amp;$M$3)</f>
        <v>0</v>
      </c>
      <c r="F55" s="290">
        <f>+SUMIFS(BDCORRECTIVA[Carrocería],BDCORRECTIVA[[Nº CAMIÓN]:[Nº CAMIÓN]],$C55,BDCORRECTIVA[[Fecha entrada]:[Fecha entrada]],"&gt;=" &amp;$M$2,BDCORRECTIVA[[Fecha Fin]:[Fecha Fin]],"&lt;="&amp;$M$3)</f>
        <v>0</v>
      </c>
      <c r="G55" s="290">
        <f>+SUMIFS(BDCORRECTIVA[Ruedas],BDCORRECTIVA[[Nº CAMIÓN]:[Nº CAMIÓN]],$C55,BDCORRECTIVA[[Fecha entrada]:[Fecha entrada]],"&gt;=" &amp;$M$2,BDCORRECTIVA[[Fecha Fin]:[Fecha Fin]],"&lt;="&amp;$M$3)</f>
        <v>2</v>
      </c>
      <c r="H55" s="290">
        <f>+SUMIFS(BDCORRECTIVA[Mecanica],BDCORRECTIVA[[Nº CAMIÓN]:[Nº CAMIÓN]],$C55,BDCORRECTIVA[[Fecha entrada]:[Fecha entrada]],"&gt;=" &amp;$M$2,BDCORRECTIVA[[Fecha Fin]:[Fecha Fin]],"&lt;="&amp;$M$3)</f>
        <v>1</v>
      </c>
      <c r="I55" s="290">
        <f>+SUMIFS(BDCORRECTIVA[Elec, vehiculos],BDCORRECTIVA[[Nº CAMIÓN]:[Nº CAMIÓN]],$C55,BDCORRECTIVA[[Fecha entrada]:[Fecha entrada]],"&gt;=" &amp;$M$2,BDCORRECTIVA[[Fecha Fin]:[Fecha Fin]],"&lt;="&amp;$M$3)</f>
        <v>0</v>
      </c>
      <c r="J55" s="290">
        <f t="shared" si="16"/>
        <v>3</v>
      </c>
      <c r="K55" s="290" t="str">
        <f>+IF(COUNTIFS(BDCORRECTIVA[Tall/Rep],AUSERD,BDCORRECTIVA[Nº CAMIÓN],$C55,BDCORRECTIVA[[Fecha entrada]:[Fecha entrada]],"&gt;=" &amp;$M$2,BDCORRECTIVA[[Fecha Fin]:[Fecha Fin]],"&lt;="&amp;$M$3)=0,"",COUNTIFS(BDCORRECTIVA[Tall/Rep],AUSERD,BDCORRECTIVA[Nº CAMIÓN],$C55,BDCORRECTIVA[[Fecha entrada]:[Fecha entrada]],"&gt;=" &amp;$M$2,BDCORRECTIVA[[Fecha Fin]:[Fecha Fin]],"&lt;="&amp;$M$3)&amp;" "&amp;AUSERD&amp;", ")&amp;IF(COUNTIFS(BDCORRECTIVA[Tall/Rep],AAIUN,BDCORRECTIVA[Nº CAMIÓN],$C55,BDCORRECTIVA[[Fecha entrada]:[Fecha entrada]],"&gt;=" &amp;$M$2,BDCORRECTIVA[[Fecha Fin]:[Fecha Fin]],"&lt;="&amp;$M$3)=0,"",COUNTIFS(BDCORRECTIVA[Tall/Rep],AAIUN,BDCORRECTIVA[Nº CAMIÓN],$C55,BDCORRECTIVA[[Fecha entrada]:[Fecha entrada]],"&gt;=" &amp;$M$2,BDCORRECTIVA[[Fecha Fin]:[Fecha Fin]],"&lt;="&amp;$M$3)&amp;" "&amp;AAIUN&amp;", ")&amp;IF(COUNTIFS(BDCORRECTIVA[Tall/Rep],BOUJDUR,BDCORRECTIVA[Nº CAMIÓN],$C55,BDCORRECTIVA[[Fecha entrada]:[Fecha entrada]],"&gt;=" &amp;$M$2,BDCORRECTIVA[[Fecha Fin]:[Fecha Fin]],"&lt;="&amp;$M$3)=0,"",COUNTIFS(BDCORRECTIVA[Tall/Rep],BOUJDUR,BDCORRECTIVA[Nº CAMIÓN],$C55,BDCORRECTIVA[[Fecha entrada]:[Fecha entrada]],"&gt;=" &amp;$M$2,BDCORRECTIVA[[Fecha Fin]:[Fecha Fin]],"&lt;="&amp;$M$3)&amp;" "&amp;BOUJDUR&amp;", ")&amp;IF(COUNTIFS(BDCORRECTIVA[Tall/Rep],ATC,BDCORRECTIVA[Nº CAMIÓN],$C55,BDCORRECTIVA[[Fecha entrada]:[Fecha entrada]],"&gt;=" &amp;$M$2,BDCORRECTIVA[[Fecha Fin]:[Fecha Fin]],"&lt;="&amp;$M$3)=0,"",COUNTIFS(BDCORRECTIVA[Tall/Rep],ATC,BDCORRECTIVA[Nº CAMIÓN],$C55,BDCORRECTIVA[[Fecha entrada]:[Fecha entrada]],"&gt;=" &amp;$M$2,BDCORRECTIVA[[Fecha Fin]:[Fecha Fin]],"&lt;="&amp;$M$3)&amp;" "&amp;ATC&amp;", ")&amp;IF(COUNTIFS(BDCORRECTIVA[Tall/Rep],SMARA,BDCORRECTIVA[Nº CAMIÓN],$C55,BDCORRECTIVA[[Fecha entrada]:[Fecha entrada]],"&gt;=" &amp;$M$2,BDCORRECTIVA[[Fecha Fin]:[Fecha Fin]],"&lt;="&amp;$M$3)=0,"",COUNTIFS(BDCORRECTIVA[Tall/Rep],SMARA,BDCORRECTIVA[Nº CAMIÓN],$C55,BDCORRECTIVA[[Fecha entrada]:[Fecha entrada]],"&gt;=" &amp;$M$2,BDCORRECTIVA[[Fecha Fin]:[Fecha Fin]],"&lt;="&amp;$M$3)&amp;" "&amp;SMARA&amp;", ")&amp;IF(COUNTIFS(BDCORRECTIVA[Tall/Rep],DAJLA,BDCORRECTIVA[Nº CAMIÓN],$C55,BDCORRECTIVA[[Fecha entrada]:[Fecha entrada]],"&gt;=" &amp;$M$2,BDCORRECTIVA[[Fecha Fin]:[Fecha Fin]],"&lt;="&amp;$M$3)=0,"",COUNTIFS(BDCORRECTIVA[Tall/Rep],DAJLA,BDCORRECTIVA[Nº CAMIÓN],$C55,BDCORRECTIVA[[Fecha entrada]:[Fecha entrada]],"&gt;=" &amp;$M$2,BDCORRECTIVA[[Fecha Fin]:[Fecha Fin]],"&lt;="&amp;$M$3)&amp;" "&amp;DAJLA&amp;", ")&amp;IF(COUNTIFS(BDCORRECTIVA[Tall/Rep],TRANSPORT,BDCORRECTIVA[Nº CAMIÓN],$C55,BDCORRECTIVA[[Fecha entrada]:[Fecha entrada]],"&gt;=" &amp;$M$2,BDCORRECTIVA[[Fecha Fin]:[Fecha Fin]],"&lt;="&amp;$M$3)=0,"",COUNTIFS(BDCORRECTIVA[Tall/Rep],TRANSPORT,BDCORRECTIVA[Nº CAMIÓN],$C55,BDCORRECTIVA[[Fecha entrada]:[Fecha entrada]],"&gt;=" &amp;$M$2,BDCORRECTIVA[[Fecha Fin]:[Fecha Fin]],"&lt;="&amp;$M$3)&amp;" "&amp;TRANSPORT&amp;", ")</f>
        <v xml:space="preserve">3 TR SMARA, </v>
      </c>
      <c r="L55" s="517" t="str">
        <f t="shared" si="0"/>
        <v xml:space="preserve">1 uds NEUMÁTICO 12R20, 1 uds Parche, 1 uds Pasta, </v>
      </c>
      <c r="M55" s="472">
        <f>+IF(SUMIFS(BDCORRECTIVAINF[Coste TOTAL],BDCORRECTIVAINF[[Nº CAMIÓN]:[Nº CAMIÓN]],$C55,BDCORRECTIVAINF[[Fecha entrada]:[Fecha entrada]],"&gt;=" &amp;$M$2,BDCORRECTIVAINF[[Fecha Fin]:[Fecha Fin]],"&lt;="&amp;$M$3)=0,"",SUMIFS(BDCORRECTIVAINF[Coste TOTAL],BDCORRECTIVAINF[[Nº CAMIÓN]:[Nº CAMIÓN]],$C55,BDCORRECTIVAINF[[Fecha entrada]:[Fecha entrada]],"&gt;=" &amp;$M$2,BDCORRECTIVAINF[[Fecha Fin]:[Fecha Fin]],"&lt;="&amp;$M$3))</f>
        <v>64100</v>
      </c>
      <c r="N55" s="292"/>
      <c r="P55" s="49"/>
      <c r="Q55" s="44"/>
      <c r="R55" s="25"/>
      <c r="W55" s="44"/>
      <c r="AF55" s="467" t="str">
        <f>+IF(SUMIFS(BDCORRECTIVAINF[Amortiguador],BDCORRECTIVAINF[[Nº CAMIÓN]:[Nº CAMIÓN]],$C55,BDCORRECTIVAINF[[Fecha entrada]:[Fecha entrada]],"&gt;=" &amp;$M$2,BDCORRECTIVAINF[[Fecha Fin]:[Fecha Fin]],"&lt;="&amp;$M$3)=0,"",SUMIFS(BDCORRECTIVAINF[Amortiguador],BDCORRECTIVAINF[[Nº CAMIÓN]:[Nº CAMIÓN]],$C55,BDCORRECTIVAINF[[Fecha entrada]:[Fecha entrada]],"&gt;=" &amp;$M$2,BDCORRECTIVAINF[[Fecha Fin]:[Fecha Fin]],"&lt;="&amp;$M$3)&amp;" uds "&amp;BDCORRECTIVAINF[[#Headers],[Amortiguador]]&amp;", ")</f>
        <v/>
      </c>
      <c r="AG55" s="467" t="str">
        <f>+IF(SUMIFS(BDCORRECTIVAINF[Cables palanca],BDCORRECTIVAINF[[Nº CAMIÓN]:[Nº CAMIÓN]],$C55,BDCORRECTIVAINF[[Fecha entrada]:[Fecha entrada]],"&gt;=" &amp;$M$2,BDCORRECTIVAINF[[Fecha Fin]:[Fecha Fin]],"&lt;="&amp;$M$3)=0,"",SUMIFS(BDCORRECTIVAINF[Cables palanca],BDCORRECTIVAINF[[Nº CAMIÓN]:[Nº CAMIÓN]],$C55,BDCORRECTIVAINF[[Fecha entrada]:[Fecha entrada]],"&gt;=" &amp;$M$2,BDCORRECTIVAINF[[Fecha Fin]:[Fecha Fin]],"&lt;="&amp;$M$3)&amp;" uds "&amp;BDCORRECTIVAINF[[#Headers],[Cables palanca]]&amp;", ")</f>
        <v/>
      </c>
      <c r="AH55" s="467" t="str">
        <f>+IF(SUMIFS(BDCORRECTIVAINF[Casquillos],BDCORRECTIVAINF[[Nº CAMIÓN]:[Nº CAMIÓN]],$C55,BDCORRECTIVAINF[[Fecha entrada]:[Fecha entrada]],"&gt;=" &amp;$M$2,BDCORRECTIVAINF[[Fecha Fin]:[Fecha Fin]],"&lt;="&amp;$M$3)=0,"",SUMIFS(BDCORRECTIVAINF[Casquillos],BDCORRECTIVAINF[[Nº CAMIÓN]:[Nº CAMIÓN]],$C55,BDCORRECTIVAINF[[Fecha entrada]:[Fecha entrada]],"&gt;=" &amp;$M$2,BDCORRECTIVAINF[[Fecha Fin]:[Fecha Fin]],"&lt;="&amp;$M$3)&amp;" uds "&amp;BDCORRECTIVAINF[[#Headers],[Casquillos]]&amp;", ")</f>
        <v/>
      </c>
      <c r="AI55" s="467" t="str">
        <f>+IF(SUMIFS(BDCORRECTIVAINF[Esparragos],BDCORRECTIVAINF[[Nº CAMIÓN]:[Nº CAMIÓN]],$C55,BDCORRECTIVAINF[[Fecha entrada]:[Fecha entrada]],"&gt;=" &amp;$M$2,BDCORRECTIVAINF[[Fecha Fin]:[Fecha Fin]],"&lt;="&amp;$M$3)=0,"",SUMIFS(BDCORRECTIVAINF[Esparragos],BDCORRECTIVAINF[[Nº CAMIÓN]:[Nº CAMIÓN]],$C55,BDCORRECTIVAINF[[Fecha entrada]:[Fecha entrada]],"&gt;=" &amp;$M$2,BDCORRECTIVAINF[[Fecha Fin]:[Fecha Fin]],"&lt;="&amp;$M$3)&amp;" uds "&amp;BDCORRECTIVAINF[[#Headers],[Esparragos]]&amp;", ")</f>
        <v/>
      </c>
      <c r="AJ55" s="467" t="str">
        <f>+IF(SUMIFS(BDCORRECTIVAINF[Neceser palanca],BDCORRECTIVAINF[[Nº CAMIÓN]:[Nº CAMIÓN]],$C55,BDCORRECTIVAINF[[Fecha entrada]:[Fecha entrada]],"&gt;=" &amp;$M$2,BDCORRECTIVAINF[[Fecha Fin]:[Fecha Fin]],"&lt;="&amp;$M$3)=0,"",SUMIFS(BDCORRECTIVAINF[Neceser palanca],BDCORRECTIVAINF[[Nº CAMIÓN]:[Nº CAMIÓN]],$C55,BDCORRECTIVAINF[[Fecha entrada]:[Fecha entrada]],"&gt;=" &amp;$M$2,BDCORRECTIVAINF[[Fecha Fin]:[Fecha Fin]],"&lt;="&amp;$M$3)&amp;" uds "&amp;BDCORRECTIVAINF[[#Headers],[Neceser palanca]]&amp;", ")</f>
        <v/>
      </c>
      <c r="AK55" s="467" t="str">
        <f>+IF(SUMIFS(BDCORRECTIVAINF[Palanca],BDCORRECTIVAINF[[Nº CAMIÓN]:[Nº CAMIÓN]],$C55,BDCORRECTIVAINF[[Fecha entrada]:[Fecha entrada]],"&gt;=" &amp;$M$2,BDCORRECTIVAINF[[Fecha Fin]:[Fecha Fin]],"&lt;="&amp;$M$3)=0,"",SUMIFS(BDCORRECTIVAINF[Palanca],BDCORRECTIVAINF[[Nº CAMIÓN]:[Nº CAMIÓN]],$C55,BDCORRECTIVAINF[[Fecha entrada]:[Fecha entrada]],"&gt;=" &amp;$M$2,BDCORRECTIVAINF[[Fecha Fin]:[Fecha Fin]],"&lt;="&amp;$M$3)&amp;" uds "&amp;BDCORRECTIVAINF[[#Headers],[Palanca]]&amp;", ")</f>
        <v/>
      </c>
      <c r="AL55" s="467" t="str">
        <f>+IF(SUMIFS(BDCORRECTIVAINF[Travesaño],BDCORRECTIVAINF[[Nº CAMIÓN]:[Nº CAMIÓN]],$C55,BDCORRECTIVAINF[[Fecha entrada]:[Fecha entrada]],"&gt;=" &amp;$M$2,BDCORRECTIVAINF[[Fecha Fin]:[Fecha Fin]],"&lt;="&amp;$M$3)=0,"",SUMIFS(BDCORRECTIVAINF[Travesaño],BDCORRECTIVAINF[[Nº CAMIÓN]:[Nº CAMIÓN]],$C55,BDCORRECTIVAINF[[Fecha entrada]:[Fecha entrada]],"&gt;=" &amp;$M$2,BDCORRECTIVAINF[[Fecha Fin]:[Fecha Fin]],"&lt;="&amp;$M$3)&amp;" uds "&amp;BDCORRECTIVAINF[[#Headers],[Travesaño]]&amp;", ")</f>
        <v/>
      </c>
      <c r="AM55" s="467" t="str">
        <f>+IF(SUMIFS(BDCORRECTIVAINF[BALLESTA ENTERA D],BDCORRECTIVAINF[[Nº CAMIÓN]:[Nº CAMIÓN]],$C55,BDCORRECTIVAINF[[Fecha entrada]:[Fecha entrada]],"&gt;=" &amp;$M$2,BDCORRECTIVAINF[[Fecha Fin]:[Fecha Fin]],"&lt;="&amp;$M$3)=0,"",SUMIFS(BDCORRECTIVAINF[BALLESTA ENTERA D],BDCORRECTIVAINF[[Nº CAMIÓN]:[Nº CAMIÓN]],$C55,BDCORRECTIVAINF[[Fecha entrada]:[Fecha entrada]],"&gt;=" &amp;$M$2,BDCORRECTIVAINF[[Fecha Fin]:[Fecha Fin]],"&lt;="&amp;$M$3)&amp;" uds "&amp;BDCORRECTIVAINF[[#Headers],[BALLESTA ENTERA D]]&amp;", ")</f>
        <v/>
      </c>
      <c r="AN55" s="467" t="str">
        <f>+IF(SUMIFS(BDCORRECTIVAINF[HOJA MAESTRA D],BDCORRECTIVAINF[[Nº CAMIÓN]:[Nº CAMIÓN]],$C55,BDCORRECTIVAINF[[Fecha entrada]:[Fecha entrada]],"&gt;=" &amp;$M$2,BDCORRECTIVAINF[[Fecha Fin]:[Fecha Fin]],"&lt;="&amp;$M$3)=0,"",SUMIFS(BDCORRECTIVAINF[HOJA MAESTRA D],BDCORRECTIVAINF[[Nº CAMIÓN]:[Nº CAMIÓN]],$C55,BDCORRECTIVAINF[[Fecha entrada]:[Fecha entrada]],"&gt;=" &amp;$M$2,BDCORRECTIVAINF[[Fecha Fin]:[Fecha Fin]],"&lt;="&amp;$M$3)&amp;" uds "&amp;BDCORRECTIVAINF[[#Headers],[HOJA MAESTRA D]]&amp;", ")</f>
        <v/>
      </c>
      <c r="AO55" s="467" t="str">
        <f>+IF(SUMIFS(BDCORRECTIVAINF[1ª HOJA D],BDCORRECTIVAINF[[Nº CAMIÓN]:[Nº CAMIÓN]],$C55,BDCORRECTIVAINF[[Fecha entrada]:[Fecha entrada]],"&gt;=" &amp;$M$2,BDCORRECTIVAINF[[Fecha Fin]:[Fecha Fin]],"&lt;="&amp;$M$3)=0,"",SUMIFS(BDCORRECTIVAINF[1ª HOJA D],BDCORRECTIVAINF[[Nº CAMIÓN]:[Nº CAMIÓN]],$C55,BDCORRECTIVAINF[[Fecha entrada]:[Fecha entrada]],"&gt;=" &amp;$M$2,BDCORRECTIVAINF[[Fecha Fin]:[Fecha Fin]],"&lt;="&amp;$M$3)&amp;" uds "&amp;BDCORRECTIVAINF[[#Headers],[1ª HOJA D]]&amp;", ")</f>
        <v/>
      </c>
      <c r="AP55" s="467" t="str">
        <f>+IF(SUMIFS(BDCORRECTIVAINF[2ª HOJAS D],BDCORRECTIVAINF[[Nº CAMIÓN]:[Nº CAMIÓN]],$C55,BDCORRECTIVAINF[[Fecha entrada]:[Fecha entrada]],"&gt;=" &amp;$M$2,BDCORRECTIVAINF[[Fecha Fin]:[Fecha Fin]],"&lt;="&amp;$M$3)=0,"",SUMIFS(BDCORRECTIVAINF[2ª HOJAS D],BDCORRECTIVAINF[[Nº CAMIÓN]:[Nº CAMIÓN]],$C55,BDCORRECTIVAINF[[Fecha entrada]:[Fecha entrada]],"&gt;=" &amp;$M$2,BDCORRECTIVAINF[[Fecha Fin]:[Fecha Fin]],"&lt;="&amp;$M$3)&amp;" uds "&amp;BDCORRECTIVAINF[[#Headers],[2ª HOJAS D]]&amp;", ")</f>
        <v/>
      </c>
      <c r="AQ55" s="467" t="str">
        <f>+IF(SUMIFS(BDCORRECTIVAINF[3ª HOJAS D],BDCORRECTIVAINF[[Nº CAMIÓN]:[Nº CAMIÓN]],$C55,BDCORRECTIVAINF[[Fecha entrada]:[Fecha entrada]],"&gt;=" &amp;$M$2,BDCORRECTIVAINF[[Fecha Fin]:[Fecha Fin]],"&lt;="&amp;$M$3)=0,"",SUMIFS(BDCORRECTIVAINF[3ª HOJAS D],BDCORRECTIVAINF[[Nº CAMIÓN]:[Nº CAMIÓN]],$C55,BDCORRECTIVAINF[[Fecha entrada]:[Fecha entrada]],"&gt;=" &amp;$M$2,BDCORRECTIVAINF[[Fecha Fin]:[Fecha Fin]],"&lt;="&amp;$M$3)&amp;" uds "&amp;BDCORRECTIVAINF[[#Headers],[3ª HOJAS D]]&amp;", ")</f>
        <v/>
      </c>
      <c r="AR55" s="467" t="str">
        <f>+IF(SUMIFS(BDCORRECTIVAINF[4ª HOJAS D],BDCORRECTIVAINF[[Nº CAMIÓN]:[Nº CAMIÓN]],$C55,BDCORRECTIVAINF[[Fecha entrada]:[Fecha entrada]],"&gt;=" &amp;$M$2,BDCORRECTIVAINF[[Fecha Fin]:[Fecha Fin]],"&lt;="&amp;$M$3)=0,"",SUMIFS(BDCORRECTIVAINF[4ª HOJAS D],BDCORRECTIVAINF[[Nº CAMIÓN]:[Nº CAMIÓN]],$C55,BDCORRECTIVAINF[[Fecha entrada]:[Fecha entrada]],"&gt;=" &amp;$M$2,BDCORRECTIVAINF[[Fecha Fin]:[Fecha Fin]],"&lt;="&amp;$M$3)&amp;" uds "&amp;BDCORRECTIVAINF[[#Headers],[4ª HOJAS D]]&amp;", ")</f>
        <v/>
      </c>
      <c r="AS55" s="467" t="str">
        <f>+IF(SUMIFS(BDCORRECTIVAINF[5ª HOJAS D],BDCORRECTIVAINF[[Nº CAMIÓN]:[Nº CAMIÓN]],$C55,BDCORRECTIVAINF[[Fecha entrada]:[Fecha entrada]],"&gt;=" &amp;$M$2,BDCORRECTIVAINF[[Fecha Fin]:[Fecha Fin]],"&lt;="&amp;$M$3)=0,"",SUMIFS(BDCORRECTIVAINF[5ª HOJAS D],BDCORRECTIVAINF[[Nº CAMIÓN]:[Nº CAMIÓN]],$C55,BDCORRECTIVAINF[[Fecha entrada]:[Fecha entrada]],"&gt;=" &amp;$M$2,BDCORRECTIVAINF[[Fecha Fin]:[Fecha Fin]],"&lt;="&amp;$M$3)&amp;" uds "&amp;BDCORRECTIVAINF[[#Headers],[5ª HOJAS D]]&amp;", ")</f>
        <v/>
      </c>
      <c r="AT55" s="467" t="str">
        <f>+IF(SUMIFS(BDCORRECTIVAINF[BRIDA D],BDCORRECTIVAINF[[Nº CAMIÓN]:[Nº CAMIÓN]],$C55,BDCORRECTIVAINF[[Fecha entrada]:[Fecha entrada]],"&gt;=" &amp;$M$2,BDCORRECTIVAINF[[Fecha Fin]:[Fecha Fin]],"&lt;="&amp;$M$3)=0,"",SUMIFS(BDCORRECTIVAINF[BRIDA D],BDCORRECTIVAINF[[Nº CAMIÓN]:[Nº CAMIÓN]],$C55,BDCORRECTIVAINF[[Fecha entrada]:[Fecha entrada]],"&gt;=" &amp;$M$2,BDCORRECTIVAINF[[Fecha Fin]:[Fecha Fin]],"&lt;="&amp;$M$3)&amp;" uds "&amp;BDCORRECTIVAINF[[#Headers],[BRIDA D]]&amp;", ")</f>
        <v/>
      </c>
      <c r="AU55" s="467" t="str">
        <f>+IF(SUMIFS(BDCORRECTIVAINF[BULÓN D],BDCORRECTIVAINF[[Nº CAMIÓN]:[Nº CAMIÓN]],$C55,BDCORRECTIVAINF[[Fecha entrada]:[Fecha entrada]],"&gt;=" &amp;$M$2,BDCORRECTIVAINF[[Fecha Fin]:[Fecha Fin]],"&lt;="&amp;$M$3)=0,"",SUMIFS(BDCORRECTIVAINF[BULÓN D],BDCORRECTIVAINF[[Nº CAMIÓN]:[Nº CAMIÓN]],$C55,BDCORRECTIVAINF[[Fecha entrada]:[Fecha entrada]],"&gt;=" &amp;$M$2,BDCORRECTIVAINF[[Fecha Fin]:[Fecha Fin]],"&lt;="&amp;$M$3)&amp;" uds "&amp;BDCORRECTIVAINF[[#Headers],[BULÓN D]]&amp;", ")</f>
        <v/>
      </c>
      <c r="AV55" s="467" t="str">
        <f>+IF(SUMIFS(BDCORRECTIVAINF[GEMELA D],BDCORRECTIVAINF[[Nº CAMIÓN]:[Nº CAMIÓN]],$C55,BDCORRECTIVAINF[[Fecha entrada]:[Fecha entrada]],"&gt;=" &amp;$M$2,BDCORRECTIVAINF[[Fecha Fin]:[Fecha Fin]],"&lt;="&amp;$M$3)=0,"",SUMIFS(BDCORRECTIVAINF[GEMELA D],BDCORRECTIVAINF[[Nº CAMIÓN]:[Nº CAMIÓN]],$C55,BDCORRECTIVAINF[[Fecha entrada]:[Fecha entrada]],"&gt;=" &amp;$M$2,BDCORRECTIVAINF[[Fecha Fin]:[Fecha Fin]],"&lt;="&amp;$M$3)&amp;" uds "&amp;BDCORRECTIVAINF[[#Headers],[GEMELA D]]&amp;", ")</f>
        <v/>
      </c>
      <c r="AW55" s="467" t="str">
        <f>+IF(SUMIFS(BDCORRECTIVAINF[BALLESTA ENTERA T],BDCORRECTIVAINF[[Nº CAMIÓN]:[Nº CAMIÓN]],$C55,BDCORRECTIVAINF[[Fecha entrada]:[Fecha entrada]],"&gt;=" &amp;$M$2,BDCORRECTIVAINF[[Fecha Fin]:[Fecha Fin]],"&lt;="&amp;$M$3)=0,"",SUMIFS(BDCORRECTIVAINF[BALLESTA ENTERA T],BDCORRECTIVAINF[[Nº CAMIÓN]:[Nº CAMIÓN]],$C55,BDCORRECTIVAINF[[Fecha entrada]:[Fecha entrada]],"&gt;=" &amp;$M$2,BDCORRECTIVAINF[[Fecha Fin]:[Fecha Fin]],"&lt;="&amp;$M$3)&amp;" uds "&amp;BDCORRECTIVAINF[[#Headers],[BALLESTA ENTERA T]]&amp;", ")</f>
        <v/>
      </c>
      <c r="AX55" s="467" t="str">
        <f>+IF(SUMIFS(BDCORRECTIVAINF[HOJA MAESTRA T],BDCORRECTIVAINF[[Nº CAMIÓN]:[Nº CAMIÓN]],$C55,BDCORRECTIVAINF[[Fecha entrada]:[Fecha entrada]],"&gt;=" &amp;$M$2,BDCORRECTIVAINF[[Fecha Fin]:[Fecha Fin]],"&lt;="&amp;$M$3)=0,"",SUMIFS(BDCORRECTIVAINF[HOJA MAESTRA T],BDCORRECTIVAINF[[Nº CAMIÓN]:[Nº CAMIÓN]],$C55,BDCORRECTIVAINF[[Fecha entrada]:[Fecha entrada]],"&gt;=" &amp;$M$2,BDCORRECTIVAINF[[Fecha Fin]:[Fecha Fin]],"&lt;="&amp;$M$3)&amp;" uds "&amp;BDCORRECTIVAINF[[#Headers],[HOJA MAESTRA T]]&amp;", ")</f>
        <v/>
      </c>
      <c r="AY55" s="467" t="str">
        <f>+IF(SUMIFS(BDCORRECTIVAINF[1ª HOJA T],BDCORRECTIVAINF[[Nº CAMIÓN]:[Nº CAMIÓN]],$C55,BDCORRECTIVAINF[[Fecha entrada]:[Fecha entrada]],"&gt;=" &amp;$M$2,BDCORRECTIVAINF[[Fecha Fin]:[Fecha Fin]],"&lt;="&amp;$M$3)=0,"",SUMIFS(BDCORRECTIVAINF[1ª HOJA T],BDCORRECTIVAINF[[Nº CAMIÓN]:[Nº CAMIÓN]],$C55,BDCORRECTIVAINF[[Fecha entrada]:[Fecha entrada]],"&gt;=" &amp;$M$2,BDCORRECTIVAINF[[Fecha Fin]:[Fecha Fin]],"&lt;="&amp;$M$3)&amp;" uds "&amp;BDCORRECTIVAINF[[#Headers],[1ª HOJA T]]&amp;", ")</f>
        <v/>
      </c>
      <c r="AZ55" s="467" t="str">
        <f>+IF(SUMIFS(BDCORRECTIVAINF[2ª HOJAS T],BDCORRECTIVAINF[[Nº CAMIÓN]:[Nº CAMIÓN]],$C55,BDCORRECTIVAINF[[Fecha entrada]:[Fecha entrada]],"&gt;=" &amp;$M$2,BDCORRECTIVAINF[[Fecha Fin]:[Fecha Fin]],"&lt;="&amp;$M$3)=0,"",SUMIFS(BDCORRECTIVAINF[2ª HOJAS T],BDCORRECTIVAINF[[Nº CAMIÓN]:[Nº CAMIÓN]],$C55,BDCORRECTIVAINF[[Fecha entrada]:[Fecha entrada]],"&gt;=" &amp;$M$2,BDCORRECTIVAINF[[Fecha Fin]:[Fecha Fin]],"&lt;="&amp;$M$3)&amp;" uds "&amp;BDCORRECTIVAINF[[#Headers],[2ª HOJAS T]]&amp;", ")</f>
        <v/>
      </c>
      <c r="BA55" s="467" t="str">
        <f>+IF(SUMIFS(BDCORRECTIVAINF[3ª HOJAS T],BDCORRECTIVAINF[[Nº CAMIÓN]:[Nº CAMIÓN]],$C55,BDCORRECTIVAINF[[Fecha entrada]:[Fecha entrada]],"&gt;=" &amp;$M$2,BDCORRECTIVAINF[[Fecha Fin]:[Fecha Fin]],"&lt;="&amp;$M$3)=0,"",SUMIFS(BDCORRECTIVAINF[3ª HOJAS T],BDCORRECTIVAINF[[Nº CAMIÓN]:[Nº CAMIÓN]],$C55,BDCORRECTIVAINF[[Fecha entrada]:[Fecha entrada]],"&gt;=" &amp;$M$2,BDCORRECTIVAINF[[Fecha Fin]:[Fecha Fin]],"&lt;="&amp;$M$3)&amp;" uds "&amp;BDCORRECTIVAINF[[#Headers],[3ª HOJAS T]]&amp;", ")</f>
        <v/>
      </c>
      <c r="BB55" s="467" t="str">
        <f>+IF(SUMIFS(BDCORRECTIVAINF[4ª HOJAS T],BDCORRECTIVAINF[[Nº CAMIÓN]:[Nº CAMIÓN]],$C55,BDCORRECTIVAINF[[Fecha entrada]:[Fecha entrada]],"&gt;=" &amp;$M$2,BDCORRECTIVAINF[[Fecha Fin]:[Fecha Fin]],"&lt;="&amp;$M$3)=0,"",SUMIFS(BDCORRECTIVAINF[4ª HOJAS T],BDCORRECTIVAINF[[Nº CAMIÓN]:[Nº CAMIÓN]],$C55,BDCORRECTIVAINF[[Fecha entrada]:[Fecha entrada]],"&gt;=" &amp;$M$2,BDCORRECTIVAINF[[Fecha Fin]:[Fecha Fin]],"&lt;="&amp;$M$3)&amp;" uds "&amp;BDCORRECTIVAINF[[#Headers],[4ª HOJAS T]]&amp;", ")</f>
        <v/>
      </c>
      <c r="BC55" s="467" t="str">
        <f>+IF(SUMIFS(BDCORRECTIVAINF[5ª HOJAS T],BDCORRECTIVAINF[[Nº CAMIÓN]:[Nº CAMIÓN]],$C55,BDCORRECTIVAINF[[Fecha entrada]:[Fecha entrada]],"&gt;=" &amp;$M$2,BDCORRECTIVAINF[[Fecha Fin]:[Fecha Fin]],"&lt;="&amp;$M$3)=0,"",SUMIFS(BDCORRECTIVAINF[5ª HOJAS T],BDCORRECTIVAINF[[Nº CAMIÓN]:[Nº CAMIÓN]],$C55,BDCORRECTIVAINF[[Fecha entrada]:[Fecha entrada]],"&gt;=" &amp;$M$2,BDCORRECTIVAINF[[Fecha Fin]:[Fecha Fin]],"&lt;="&amp;$M$3)&amp;" uds "&amp;BDCORRECTIVAINF[[#Headers],[5ª HOJAS T]]&amp;", ")</f>
        <v/>
      </c>
      <c r="BD55" s="467" t="str">
        <f>+IF(SUMIFS(BDCORRECTIVAINF[BRIDA T],BDCORRECTIVAINF[[Nº CAMIÓN]:[Nº CAMIÓN]],$C55,BDCORRECTIVAINF[[Fecha entrada]:[Fecha entrada]],"&gt;=" &amp;$M$2,BDCORRECTIVAINF[[Fecha Fin]:[Fecha Fin]],"&lt;="&amp;$M$3)=0,"",SUMIFS(BDCORRECTIVAINF[BRIDA T],BDCORRECTIVAINF[[Nº CAMIÓN]:[Nº CAMIÓN]],$C55,BDCORRECTIVAINF[[Fecha entrada]:[Fecha entrada]],"&gt;=" &amp;$M$2,BDCORRECTIVAINF[[Fecha Fin]:[Fecha Fin]],"&lt;="&amp;$M$3)&amp;" uds "&amp;BDCORRECTIVAINF[[#Headers],[BRIDA T]]&amp;", ")</f>
        <v/>
      </c>
      <c r="BE55" s="467" t="str">
        <f>+IF(SUMIFS(BDCORRECTIVAINF[BULÓN T],BDCORRECTIVAINF[[Nº CAMIÓN]:[Nº CAMIÓN]],$C55,BDCORRECTIVAINF[[Fecha entrada]:[Fecha entrada]],"&gt;=" &amp;$M$2,BDCORRECTIVAINF[[Fecha Fin]:[Fecha Fin]],"&lt;="&amp;$M$3)=0,"",SUMIFS(BDCORRECTIVAINF[BULÓN T],BDCORRECTIVAINF[[Nº CAMIÓN]:[Nº CAMIÓN]],$C55,BDCORRECTIVAINF[[Fecha entrada]:[Fecha entrada]],"&gt;=" &amp;$M$2,BDCORRECTIVAINF[[Fecha Fin]:[Fecha Fin]],"&lt;="&amp;$M$3)&amp;" uds "&amp;BDCORRECTIVAINF[[#Headers],[BULÓN T]]&amp;", ")</f>
        <v/>
      </c>
      <c r="BF55" s="467" t="str">
        <f>+IF(SUMIFS(BDCORRECTIVAINF[GEMELA T],BDCORRECTIVAINF[[Nº CAMIÓN]:[Nº CAMIÓN]],$C55,BDCORRECTIVAINF[[Fecha entrada]:[Fecha entrada]],"&gt;=" &amp;$M$2,BDCORRECTIVAINF[[Fecha Fin]:[Fecha Fin]],"&lt;="&amp;$M$3)=0,"",SUMIFS(BDCORRECTIVAINF[GEMELA T],BDCORRECTIVAINF[[Nº CAMIÓN]:[Nº CAMIÓN]],$C55,BDCORRECTIVAINF[[Fecha entrada]:[Fecha entrada]],"&gt;=" &amp;$M$2,BDCORRECTIVAINF[[Fecha Fin]:[Fecha Fin]],"&lt;="&amp;$M$3)&amp;" uds "&amp;BDCORRECTIVAINF[[#Headers],[GEMELA T]]&amp;", ")</f>
        <v/>
      </c>
      <c r="BG55" s="467" t="str">
        <f>+IF(SUMIFS(BDCORRECTIVAINF[CÁMARA 12R20],BDCORRECTIVAINF[[Nº CAMIÓN]:[Nº CAMIÓN]],$C55,BDCORRECTIVAINF[[Fecha entrada]:[Fecha entrada]],"&gt;=" &amp;$M$2,BDCORRECTIVAINF[[Fecha Fin]:[Fecha Fin]],"&lt;="&amp;$M$3)=0,"",SUMIFS(BDCORRECTIVAINF[CÁMARA 12R20],BDCORRECTIVAINF[[Nº CAMIÓN]:[Nº CAMIÓN]],$C55,BDCORRECTIVAINF[[Fecha entrada]:[Fecha entrada]],"&gt;=" &amp;$M$2,BDCORRECTIVAINF[[Fecha Fin]:[Fecha Fin]],"&lt;="&amp;$M$3)&amp;" uds "&amp;BDCORRECTIVAINF[[#Headers],[CÁMARA 12R20]]&amp;", ")</f>
        <v/>
      </c>
      <c r="BH55" s="467" t="str">
        <f>+IF(SUMIFS(BDCORRECTIVAINF[CÁMARA 12R24],BDCORRECTIVAINF[[Nº CAMIÓN]:[Nº CAMIÓN]],$C55,BDCORRECTIVAINF[[Fecha entrada]:[Fecha entrada]],"&gt;=" &amp;$M$2,BDCORRECTIVAINF[[Fecha Fin]:[Fecha Fin]],"&lt;="&amp;$M$3)=0,"",SUMIFS(BDCORRECTIVAINF[CÁMARA 12R24],BDCORRECTIVAINF[[Nº CAMIÓN]:[Nº CAMIÓN]],$C55,BDCORRECTIVAINF[[Fecha entrada]:[Fecha entrada]],"&gt;=" &amp;$M$2,BDCORRECTIVAINF[[Fecha Fin]:[Fecha Fin]],"&lt;="&amp;$M$3)&amp;" uds "&amp;BDCORRECTIVAINF[[#Headers],[CÁMARA 12R24]]&amp;", ")</f>
        <v/>
      </c>
      <c r="BI55" s="467" t="str">
        <f>+IF(SUMIFS(BDCORRECTIVAINF[NEUMÁTICO 12R20],BDCORRECTIVAINF[[Nº CAMIÓN]:[Nº CAMIÓN]],$C55,BDCORRECTIVAINF[[Fecha entrada]:[Fecha entrada]],"&gt;=" &amp;$M$2,BDCORRECTIVAINF[[Fecha Fin]:[Fecha Fin]],"&lt;="&amp;$M$3)=0,"",SUMIFS(BDCORRECTIVAINF[NEUMÁTICO 12R20],BDCORRECTIVAINF[[Nº CAMIÓN]:[Nº CAMIÓN]],$C55,BDCORRECTIVAINF[[Fecha entrada]:[Fecha entrada]],"&gt;=" &amp;$M$2,BDCORRECTIVAINF[[Fecha Fin]:[Fecha Fin]],"&lt;="&amp;$M$3)&amp;" uds "&amp;BDCORRECTIVAINF[[#Headers],[NEUMÁTICO 12R20]]&amp;", ")</f>
        <v xml:space="preserve">1 uds NEUMÁTICO 12R20, </v>
      </c>
      <c r="BJ55" s="467" t="str">
        <f>+IF(SUMIFS(BDCORRECTIVAINF[NEUMÁTICO 13/80 R22,5],BDCORRECTIVAINF[[Nº CAMIÓN]:[Nº CAMIÓN]],$C55,BDCORRECTIVAINF[[Fecha entrada]:[Fecha entrada]],"&gt;=" &amp;$M$2,BDCORRECTIVAINF[[Fecha Fin]:[Fecha Fin]],"&lt;="&amp;$M$3)=0,"",SUMIFS(BDCORRECTIVAINF[NEUMÁTICO 13/80 R22,5],BDCORRECTIVAINF[[Nº CAMIÓN]:[Nº CAMIÓN]],$C55,BDCORRECTIVAINF[[Fecha entrada]:[Fecha entrada]],"&gt;=" &amp;$M$2,BDCORRECTIVAINF[[Fecha Fin]:[Fecha Fin]],"&lt;="&amp;$M$3)&amp;" uds "&amp;BDCORRECTIVAINF[[#Headers],[NEUMÁTICO 13/80 R22,5]]&amp;", ")</f>
        <v/>
      </c>
      <c r="BK55" s="467" t="str">
        <f>+IF(SUMIFS(BDCORRECTIVAINF[[NEUMÁTICO 12R24 ]],BDCORRECTIVAINF[[Nº CAMIÓN]:[Nº CAMIÓN]],$C55,BDCORRECTIVAINF[[Fecha entrada]:[Fecha entrada]],"&gt;=" &amp;$M$2,BDCORRECTIVAINF[[Fecha Fin]:[Fecha Fin]],"&lt;="&amp;$M$3)=0,"",SUMIFS(BDCORRECTIVAINF[[NEUMÁTICO 12R24 ]],BDCORRECTIVAINF[[Nº CAMIÓN]:[Nº CAMIÓN]],$C55,BDCORRECTIVAINF[[Fecha entrada]:[Fecha entrada]],"&gt;=" &amp;$M$2,BDCORRECTIVAINF[[Fecha Fin]:[Fecha Fin]],"&lt;="&amp;$M$3)&amp;" uds "&amp;BDCORRECTIVAINF[[#Headers],[NEUMÁTICO 12R24 ]]&amp;", ")</f>
        <v/>
      </c>
      <c r="BL55" s="467" t="str">
        <f>+IF(SUMIFS(BDCORRECTIVAINF[NEUMÁTICO 295/80 R22,5],BDCORRECTIVAINF[[Nº CAMIÓN]:[Nº CAMIÓN]],$C55,BDCORRECTIVAINF[[Fecha entrada]:[Fecha entrada]],"&gt;=" &amp;$M$2,BDCORRECTIVAINF[[Fecha Fin]:[Fecha Fin]],"&lt;="&amp;$M$3)=0,"",SUMIFS(BDCORRECTIVAINF[NEUMÁTICO 295/80 R22,5],BDCORRECTIVAINF[[Nº CAMIÓN]:[Nº CAMIÓN]],$C55,BDCORRECTIVAINF[[Fecha entrada]:[Fecha entrada]],"&gt;=" &amp;$M$2,BDCORRECTIVAINF[[Fecha Fin]:[Fecha Fin]],"&lt;="&amp;$M$3)&amp;" uds "&amp;BDCORRECTIVAINF[[#Headers],[NEUMÁTICO 295/80 R22,5]]&amp;", ")</f>
        <v/>
      </c>
      <c r="BM55" s="467" t="str">
        <f>+IF(SUMIFS(BDCORRECTIVAINF[NEUMÁTICO 315/80R22.5],BDCORRECTIVAINF[[Nº CAMIÓN]:[Nº CAMIÓN]],$C55,BDCORRECTIVAINF[[Fecha entrada]:[Fecha entrada]],"&gt;=" &amp;$M$2,BDCORRECTIVAINF[[Fecha Fin]:[Fecha Fin]],"&lt;="&amp;$M$3)=0,"",SUMIFS(BDCORRECTIVAINF[NEUMÁTICO 315/80R22.5],BDCORRECTIVAINF[[Nº CAMIÓN]:[Nº CAMIÓN]],$C55,BDCORRECTIVAINF[[Fecha entrada]:[Fecha entrada]],"&gt;=" &amp;$M$2,BDCORRECTIVAINF[[Fecha Fin]:[Fecha Fin]],"&lt;="&amp;$M$3)&amp;" uds "&amp;BDCORRECTIVAINF[[#Headers],[NEUMÁTICO 315/80R22.5]]&amp;", ")</f>
        <v/>
      </c>
      <c r="BN55" s="467" t="str">
        <f>+IF(SUMIFS(BDCORRECTIVAINF[NEUMÁTICO 7.5R16 CON CAMARA  ],BDCORRECTIVAINF[[Nº CAMIÓN]:[Nº CAMIÓN]],$C55,BDCORRECTIVAINF[[Fecha entrada]:[Fecha entrada]],"&gt;=" &amp;$M$2,BDCORRECTIVAINF[[Fecha Fin]:[Fecha Fin]],"&lt;="&amp;$M$3)=0,"",SUMIFS(BDCORRECTIVAINF[NEUMÁTICO 7.5R16 CON CAMARA  ],BDCORRECTIVAINF[[Nº CAMIÓN]:[Nº CAMIÓN]],$C55,BDCORRECTIVAINF[[Fecha entrada]:[Fecha entrada]],"&gt;=" &amp;$M$2,BDCORRECTIVAINF[[Fecha Fin]:[Fecha Fin]],"&lt;="&amp;$M$3)&amp;" uds "&amp;BDCORRECTIVAINF[[#Headers],[NEUMÁTICO 7.5R16 CON CAMARA  ]]&amp;", ")</f>
        <v/>
      </c>
      <c r="BO55" s="467" t="str">
        <f>+IF(SUMIFS(BDCORRECTIVAINF[Parche],BDCORRECTIVAINF[[Nº CAMIÓN]:[Nº CAMIÓN]],$C55,BDCORRECTIVAINF[[Fecha entrada]:[Fecha entrada]],"&gt;=" &amp;$M$2,BDCORRECTIVAINF[[Fecha Fin]:[Fecha Fin]],"&lt;="&amp;$M$3)=0,"",SUMIFS(BDCORRECTIVAINF[Parche],BDCORRECTIVAINF[[Nº CAMIÓN]:[Nº CAMIÓN]],$C55,BDCORRECTIVAINF[[Fecha entrada]:[Fecha entrada]],"&gt;=" &amp;$M$2,BDCORRECTIVAINF[[Fecha Fin]:[Fecha Fin]],"&lt;="&amp;$M$3)&amp;" uds "&amp;BDCORRECTIVAINF[[#Headers],[Parche]]&amp;", ")</f>
        <v xml:space="preserve">1 uds Parche, </v>
      </c>
      <c r="BP55" s="467" t="str">
        <f>+IF(SUMIFS(BDCORRECTIVAINF[Pasta],BDCORRECTIVAINF[[Nº CAMIÓN]:[Nº CAMIÓN]],$C55,BDCORRECTIVAINF[[Fecha entrada]:[Fecha entrada]],"&gt;=" &amp;$M$2,BDCORRECTIVAINF[[Fecha Fin]:[Fecha Fin]],"&lt;="&amp;$M$3)=0,"",SUMIFS(BDCORRECTIVAINF[Pasta],BDCORRECTIVAINF[[Nº CAMIÓN]:[Nº CAMIÓN]],$C55,BDCORRECTIVAINF[[Fecha entrada]:[Fecha entrada]],"&gt;=" &amp;$M$2,BDCORRECTIVAINF[[Fecha Fin]:[Fecha Fin]],"&lt;="&amp;$M$3)&amp;" uds "&amp;BDCORRECTIVAINF[[#Headers],[Pasta]]&amp;", ")</f>
        <v xml:space="preserve">1 uds Pasta, </v>
      </c>
      <c r="BQ55" s="467" t="str">
        <f>+IF(SUMIFS(BDCORRECTIVAINF[BATERIA 12V 100AH],BDCORRECTIVAINF[[Nº CAMIÓN]:[Nº CAMIÓN]],$C55,BDCORRECTIVAINF[[Fecha entrada]:[Fecha entrada]],"&gt;=" &amp;$M$2,BDCORRECTIVAINF[[Fecha Fin]:[Fecha Fin]],"&lt;="&amp;$M$3)=0,"",SUMIFS(BDCORRECTIVAINF[BATERIA 12V 100AH],BDCORRECTIVAINF[[Nº CAMIÓN]:[Nº CAMIÓN]],$C55,BDCORRECTIVAINF[[Fecha entrada]:[Fecha entrada]],"&gt;=" &amp;$M$2,BDCORRECTIVAINF[[Fecha Fin]:[Fecha Fin]],"&lt;="&amp;$M$3)&amp;" uds "&amp;BDCORRECTIVAINF[[#Headers],[BATERIA 12V 100AH]]&amp;", ")</f>
        <v/>
      </c>
      <c r="BR55" s="467" t="str">
        <f>+IF(SUMIFS(BDCORRECTIVAINF[BATERIA 12V 120AH],BDCORRECTIVAINF[[Nº CAMIÓN]:[Nº CAMIÓN]],$C55,BDCORRECTIVAINF[[Fecha entrada]:[Fecha entrada]],"&gt;=" &amp;$M$2,BDCORRECTIVAINF[[Fecha Fin]:[Fecha Fin]],"&lt;="&amp;$M$3)=0,"",SUMIFS(BDCORRECTIVAINF[BATERIA 12V 120AH],BDCORRECTIVAINF[[Nº CAMIÓN]:[Nº CAMIÓN]],$C55,BDCORRECTIVAINF[[Fecha entrada]:[Fecha entrada]],"&gt;=" &amp;$M$2,BDCORRECTIVAINF[[Fecha Fin]:[Fecha Fin]],"&lt;="&amp;$M$3)&amp;" uds "&amp;BDCORRECTIVAINF[[#Headers],[BATERIA 12V 120AH]]&amp;", ")</f>
        <v/>
      </c>
      <c r="BS55" s="467" t="str">
        <f>+IF(SUMIFS(BDCORRECTIVAINF[[BATERIA 12V 70AH ]],BDCORRECTIVAINF[[Nº CAMIÓN]:[Nº CAMIÓN]],$C55,BDCORRECTIVAINF[[Fecha entrada]:[Fecha entrada]],"&gt;=" &amp;$M$2,BDCORRECTIVAINF[[Fecha Fin]:[Fecha Fin]],"&lt;="&amp;$M$3)=0,"",SUMIFS(BDCORRECTIVAINF[[BATERIA 12V 70AH ]],BDCORRECTIVAINF[[Nº CAMIÓN]:[Nº CAMIÓN]],$C55,BDCORRECTIVAINF[[Fecha entrada]:[Fecha entrada]],"&gt;=" &amp;$M$2,BDCORRECTIVAINF[[Fecha Fin]:[Fecha Fin]],"&lt;="&amp;$M$3)&amp;" uds "&amp;BDCORRECTIVAINF[[#Headers],[BATERIA 12V 70AH ]]&amp;", ")</f>
        <v/>
      </c>
      <c r="BT55" s="467" t="str">
        <f>+IF(SUMIFS(BDCORRECTIVAINF[[BATERIA 12V 77AH ]],BDCORRECTIVAINF[[Nº CAMIÓN]:[Nº CAMIÓN]],$C55,BDCORRECTIVAINF[[Fecha entrada]:[Fecha entrada]],"&gt;=" &amp;$M$2,BDCORRECTIVAINF[[Fecha Fin]:[Fecha Fin]],"&lt;="&amp;$M$3)=0,"",SUMIFS(BDCORRECTIVAINF[[BATERIA 12V 77AH ]],BDCORRECTIVAINF[[Nº CAMIÓN]:[Nº CAMIÓN]],$C55,BDCORRECTIVAINF[[Fecha entrada]:[Fecha entrada]],"&gt;=" &amp;$M$2,BDCORRECTIVAINF[[Fecha Fin]:[Fecha Fin]],"&lt;="&amp;$M$3)&amp;" uds "&amp;BDCORRECTIVAINF[[#Headers],[BATERIA 12V 77AH ]]&amp;", ")</f>
        <v/>
      </c>
      <c r="BU55" s="467" t="str">
        <f>+IF(SUMIFS(BDCORRECTIVAINF[Manguera amarilla 60D],BDCORRECTIVAINF[[Nº CAMIÓN]:[Nº CAMIÓN]],$C55,BDCORRECTIVAINF[[Fecha entrada]:[Fecha entrada]],"&gt;=" &amp;$M$2,BDCORRECTIVAINF[[Fecha Fin]:[Fecha Fin]],"&lt;="&amp;$M$3)=0,"",SUMIFS(BDCORRECTIVAINF[Manguera amarilla 60D],BDCORRECTIVAINF[[Nº CAMIÓN]:[Nº CAMIÓN]],$C55,BDCORRECTIVAINF[[Fecha entrada]:[Fecha entrada]],"&gt;=" &amp;$M$2,BDCORRECTIVAINF[[Fecha Fin]:[Fecha Fin]],"&lt;="&amp;$M$3)&amp;" m "&amp;BDCORRECTIVAINF[[#Headers],[Manguera amarilla 60D]]&amp;", ")</f>
        <v/>
      </c>
      <c r="BV55" s="467" t="str">
        <f>+IF(SUMIFS(BDCORRECTIVAINF[Manguera amarilla 80D],BDCORRECTIVAINF[[Nº CAMIÓN]:[Nº CAMIÓN]],$C55,BDCORRECTIVAINF[[Fecha entrada]:[Fecha entrada]],"&gt;=" &amp;$M$2,BDCORRECTIVAINF[[Fecha Fin]:[Fecha Fin]],"&lt;="&amp;$M$3)=0,"",SUMIFS(BDCORRECTIVAINF[Manguera amarilla 80D],BDCORRECTIVAINF[[Nº CAMIÓN]:[Nº CAMIÓN]],$C55,BDCORRECTIVAINF[[Fecha entrada]:[Fecha entrada]],"&gt;=" &amp;$M$2,BDCORRECTIVAINF[[Fecha Fin]:[Fecha Fin]],"&lt;="&amp;$M$3)&amp;" m "&amp;BDCORRECTIVAINF[[#Headers],[Manguera amarilla 80D]]&amp;", ")</f>
        <v/>
      </c>
      <c r="BW55" s="467" t="str">
        <f>+IF(SUMIFS(BDCORRECTIVAINF[Manguera azul 60D],BDCORRECTIVAINF[[Nº CAMIÓN]:[Nº CAMIÓN]],$C55,BDCORRECTIVAINF[[Fecha entrada]:[Fecha entrada]],"&gt;=" &amp;$M$2,BDCORRECTIVAINF[[Fecha Fin]:[Fecha Fin]],"&lt;="&amp;$M$3)=0,"",SUMIFS(BDCORRECTIVAINF[Manguera azul 60D],BDCORRECTIVAINF[[Nº CAMIÓN]:[Nº CAMIÓN]],$C55,BDCORRECTIVAINF[[Fecha entrada]:[Fecha entrada]],"&gt;=" &amp;$M$2,BDCORRECTIVAINF[[Fecha Fin]:[Fecha Fin]],"&lt;="&amp;$M$3)&amp;" m "&amp;BDCORRECTIVAINF[[#Headers],[Manguera azul 60D]]&amp;", ")</f>
        <v/>
      </c>
      <c r="BX55" s="467" t="str">
        <f>+IF(SUMIFS(BDCORRECTIVAINF[Manguera azul 80D],BDCORRECTIVAINF[[Nº CAMIÓN]:[Nº CAMIÓN]],$C55,BDCORRECTIVAINF[[Fecha entrada]:[Fecha entrada]],"&gt;=" &amp;$M$2,BDCORRECTIVAINF[[Fecha Fin]:[Fecha Fin]],"&lt;="&amp;$M$3)=0,"",SUMIFS(BDCORRECTIVAINF[Manguera azul 80D],BDCORRECTIVAINF[[Nº CAMIÓN]:[Nº CAMIÓN]],$C55,BDCORRECTIVAINF[[Fecha entrada]:[Fecha entrada]],"&gt;=" &amp;$M$2,BDCORRECTIVAINF[[Fecha Fin]:[Fecha Fin]],"&lt;="&amp;$M$3)&amp;" m "&amp;BDCORRECTIVAINF[[#Headers],[Manguera azul 80D]]&amp;", ")</f>
        <v/>
      </c>
      <c r="BY55" s="467" t="str">
        <f>+IF(SUMIFS(BDCORRECTIVAINF[Bomba Embrague],BDCORRECTIVAINF[[Nº CAMIÓN]:[Nº CAMIÓN]],$C55,BDCORRECTIVAINF[[Fecha entrada]:[Fecha entrada]],"&gt;=" &amp;$M$2,BDCORRECTIVAINF[[Fecha Fin]:[Fecha Fin]],"&lt;="&amp;$M$3)=0,"",SUMIFS(BDCORRECTIVAINF[Bomba Embrague],BDCORRECTIVAINF[[Nº CAMIÓN]:[Nº CAMIÓN]],$C55,BDCORRECTIVAINF[[Fecha entrada]:[Fecha entrada]],"&gt;=" &amp;$M$2,BDCORRECTIVAINF[[Fecha Fin]:[Fecha Fin]],"&lt;="&amp;$M$3)&amp;" uds "&amp;BDCORRECTIVAINF[[#Headers],[Bomba Embrague]]&amp;", ")</f>
        <v/>
      </c>
      <c r="BZ55" s="467" t="str">
        <f>+IF(SUMIFS(BDCORRECTIVAINF[Compresor],BDCORRECTIVAINF[[Nº CAMIÓN]:[Nº CAMIÓN]],$C55,BDCORRECTIVAINF[[Fecha entrada]:[Fecha entrada]],"&gt;=" &amp;$M$2,BDCORRECTIVAINF[[Fecha Fin]:[Fecha Fin]],"&lt;="&amp;$M$3)=0,"",SUMIFS(BDCORRECTIVAINF[Compresor],BDCORRECTIVAINF[[Nº CAMIÓN]:[Nº CAMIÓN]],$C55,BDCORRECTIVAINF[[Fecha entrada]:[Fecha entrada]],"&gt;=" &amp;$M$2,BDCORRECTIVAINF[[Fecha Fin]:[Fecha Fin]],"&lt;="&amp;$M$3)&amp;" uds "&amp;BDCORRECTIVAINF[[#Headers],[Compresor]]&amp;", ")</f>
        <v/>
      </c>
      <c r="CA55" s="467" t="str">
        <f>+IF(SUMIFS(BDCORRECTIVAINF[Disco Embrague],BDCORRECTIVAINF[[Nº CAMIÓN]:[Nº CAMIÓN]],$C55,BDCORRECTIVAINF[[Fecha entrada]:[Fecha entrada]],"&gt;=" &amp;$M$2,BDCORRECTIVAINF[[Fecha Fin]:[Fecha Fin]],"&lt;="&amp;$M$3)=0,"",SUMIFS(BDCORRECTIVAINF[Disco Embrague],BDCORRECTIVAINF[[Nº CAMIÓN]:[Nº CAMIÓN]],$C55,BDCORRECTIVAINF[[Fecha entrada]:[Fecha entrada]],"&gt;=" &amp;$M$2,BDCORRECTIVAINF[[Fecha Fin]:[Fecha Fin]],"&lt;="&amp;$M$3)&amp;" uds "&amp;BDCORRECTIVAINF[[#Headers],[Disco Embrague]]&amp;", ")</f>
        <v/>
      </c>
      <c r="CB55" s="467" t="str">
        <f>+IF(SUMIFS(BDCORRECTIVAINF[Empalme],BDCORRECTIVAINF[[Nº CAMIÓN]:[Nº CAMIÓN]],$C55,BDCORRECTIVAINF[[Fecha entrada]:[Fecha entrada]],"&gt;=" &amp;$M$2,BDCORRECTIVAINF[[Fecha Fin]:[Fecha Fin]],"&lt;="&amp;$M$3)=0,"",SUMIFS(BDCORRECTIVAINF[Empalme],BDCORRECTIVAINF[[Nº CAMIÓN]:[Nº CAMIÓN]],$C55,BDCORRECTIVAINF[[Fecha entrada]:[Fecha entrada]],"&gt;=" &amp;$M$2,BDCORRECTIVAINF[[Fecha Fin]:[Fecha Fin]],"&lt;="&amp;$M$3)&amp;" uds "&amp;BDCORRECTIVAINF[[#Headers],[Empalme]]&amp;", ")</f>
        <v/>
      </c>
      <c r="CC55" s="467" t="str">
        <f>+IF(SUMIFS(BDCORRECTIVAINF[Filtro Secador],BDCORRECTIVAINF[[Nº CAMIÓN]:[Nº CAMIÓN]],$C55,BDCORRECTIVAINF[[Fecha entrada]:[Fecha entrada]],"&gt;=" &amp;$M$2,BDCORRECTIVAINF[[Fecha Fin]:[Fecha Fin]],"&lt;="&amp;$M$3)=0,"",SUMIFS(BDCORRECTIVAINF[Filtro Secador],BDCORRECTIVAINF[[Nº CAMIÓN]:[Nº CAMIÓN]],$C55,BDCORRECTIVAINF[[Fecha entrada]:[Fecha entrada]],"&gt;=" &amp;$M$2,BDCORRECTIVAINF[[Fecha Fin]:[Fecha Fin]],"&lt;="&amp;$M$3)&amp;" uds "&amp;BDCORRECTIVAINF[[#Headers],[Filtro Secador]]&amp;", ")</f>
        <v/>
      </c>
      <c r="CD55" s="467" t="str">
        <f>+IF(SUMIFS(BDCORRECTIVAINF[Pulmon Freno],BDCORRECTIVAINF[[Nº CAMIÓN]:[Nº CAMIÓN]],$C55,BDCORRECTIVAINF[[Fecha entrada]:[Fecha entrada]],"&gt;=" &amp;$M$2,BDCORRECTIVAINF[[Fecha Fin]:[Fecha Fin]],"&lt;="&amp;$M$3)=0,"",SUMIFS(BDCORRECTIVAINF[Pulmon Freno],BDCORRECTIVAINF[[Nº CAMIÓN]:[Nº CAMIÓN]],$C55,BDCORRECTIVAINF[[Fecha entrada]:[Fecha entrada]],"&gt;=" &amp;$M$2,BDCORRECTIVAINF[[Fecha Fin]:[Fecha Fin]],"&lt;="&amp;$M$3)&amp;" uds "&amp;BDCORRECTIVAINF[[#Headers],[Pulmon Freno]]&amp;", ")</f>
        <v/>
      </c>
      <c r="CE55" s="467" t="str">
        <f>+IF(SUMIFS(BDCORRECTIVAINF[Servoembrague],BDCORRECTIVAINF[[Nº CAMIÓN]:[Nº CAMIÓN]],$C55,BDCORRECTIVAINF[[Fecha entrada]:[Fecha entrada]],"&gt;=" &amp;$M$2,BDCORRECTIVAINF[[Fecha Fin]:[Fecha Fin]],"&lt;="&amp;$M$3)=0,"",SUMIFS(BDCORRECTIVAINF[Servoembrague],BDCORRECTIVAINF[[Nº CAMIÓN]:[Nº CAMIÓN]],$C55,BDCORRECTIVAINF[[Fecha entrada]:[Fecha entrada]],"&gt;=" &amp;$M$2,BDCORRECTIVAINF[[Fecha Fin]:[Fecha Fin]],"&lt;="&amp;$M$3)&amp;" uds "&amp;BDCORRECTIVAINF[[#Headers],[Servoembrague]]&amp;", ")</f>
        <v/>
      </c>
      <c r="CF55" s="467" t="str">
        <f>+IF(SUMIFS(BDCORRECTIVAINF[Tubo Hidraulico],BDCORRECTIVAINF[[Nº CAMIÓN]:[Nº CAMIÓN]],$C55,BDCORRECTIVAINF[[Fecha entrada]:[Fecha entrada]],"&gt;=" &amp;$M$2,BDCORRECTIVAINF[[Fecha Fin]:[Fecha Fin]],"&lt;="&amp;$M$3)=0,"",SUMIFS(BDCORRECTIVAINF[Tubo Hidraulico],BDCORRECTIVAINF[[Nº CAMIÓN]:[Nº CAMIÓN]],$C55,BDCORRECTIVAINF[[Fecha entrada]:[Fecha entrada]],"&gt;=" &amp;$M$2,BDCORRECTIVAINF[[Fecha Fin]:[Fecha Fin]],"&lt;="&amp;$M$3)&amp;" uds "&amp;BDCORRECTIVAINF[[#Headers],[Tubo Hidraulico]]&amp;", ")</f>
        <v/>
      </c>
      <c r="CG55" s="467" t="str">
        <f>+IF(SUMIFS(BDCORRECTIVAINF[Valvula 4 vias],BDCORRECTIVAINF[[Nº CAMIÓN]:[Nº CAMIÓN]],$C55,BDCORRECTIVAINF[[Fecha entrada]:[Fecha entrada]],"&gt;=" &amp;$M$2,BDCORRECTIVAINF[[Fecha Fin]:[Fecha Fin]],"&lt;="&amp;$M$3)=0,"",SUMIFS(BDCORRECTIVAINF[Valvula 4 vias],BDCORRECTIVAINF[[Nº CAMIÓN]:[Nº CAMIÓN]],$C55,BDCORRECTIVAINF[[Fecha entrada]:[Fecha entrada]],"&gt;=" &amp;$M$2,BDCORRECTIVAINF[[Fecha Fin]:[Fecha Fin]],"&lt;="&amp;$M$3)&amp;" uds "&amp;BDCORRECTIVAINF[[#Headers],[Valvula 4 vias]]&amp;", ")</f>
        <v/>
      </c>
      <c r="CH55" s="467" t="str">
        <f>+IF(SUMIFS(BDCORRECTIVAINF[Valvula Freno],BDCORRECTIVAINF[[Nº CAMIÓN]:[Nº CAMIÓN]],$C55,BDCORRECTIVAINF[[Fecha entrada]:[Fecha entrada]],"&gt;=" &amp;$M$2,BDCORRECTIVAINF[[Fecha Fin]:[Fecha Fin]],"&lt;="&amp;$M$3)=0,"",SUMIFS(BDCORRECTIVAINF[Valvula Freno],BDCORRECTIVAINF[[Nº CAMIÓN]:[Nº CAMIÓN]],$C55,BDCORRECTIVAINF[[Fecha entrada]:[Fecha entrada]],"&gt;=" &amp;$M$2,BDCORRECTIVAINF[[Fecha Fin]:[Fecha Fin]],"&lt;="&amp;$M$3)&amp;" uds "&amp;BDCORRECTIVAINF[[#Headers],[Valvula Freno]]&amp;", ")</f>
        <v/>
      </c>
      <c r="CI55" s="467" t="str">
        <f>+IF(SUMIFS(BDCORRECTIVAINF[Valvula Secadora],BDCORRECTIVAINF[[Nº CAMIÓN]:[Nº CAMIÓN]],$C55,BDCORRECTIVAINF[[Fecha entrada]:[Fecha entrada]],"&gt;=" &amp;$M$2,BDCORRECTIVAINF[[Fecha Fin]:[Fecha Fin]],"&lt;="&amp;$M$3)=0,"",SUMIFS(BDCORRECTIVAINF[Valvula Secadora],BDCORRECTIVAINF[[Nº CAMIÓN]:[Nº CAMIÓN]],$C55,BDCORRECTIVAINF[[Fecha entrada]:[Fecha entrada]],"&gt;=" &amp;$M$2,BDCORRECTIVAINF[[Fecha Fin]:[Fecha Fin]],"&lt;="&amp;$M$3)&amp;" uds "&amp;BDCORRECTIVAINF[[#Headers],[Valvula Secadora]]&amp;", ")</f>
        <v/>
      </c>
      <c r="CJ55" s="467" t="str">
        <f>+IF(SUMIFS(BDCORRECTIVAINF[Correas],BDCORRECTIVAINF[[Nº CAMIÓN]:[Nº CAMIÓN]],$C55,BDCORRECTIVAINF[[Fecha entrada]:[Fecha entrada]],"&gt;=" &amp;$M$2,BDCORRECTIVAINF[[Fecha Fin]:[Fecha Fin]],"&lt;="&amp;$M$3)=0,"",SUMIFS(BDCORRECTIVAINF[Correas],BDCORRECTIVAINF[[Nº CAMIÓN]:[Nº CAMIÓN]],$C55,BDCORRECTIVAINF[[Fecha entrada]:[Fecha entrada]],"&gt;=" &amp;$M$2,BDCORRECTIVAINF[[Fecha Fin]:[Fecha Fin]],"&lt;="&amp;$M$3)&amp;" uds "&amp;BDCORRECTIVAINF[[#Headers],[Correas]]&amp;", ")</f>
        <v/>
      </c>
    </row>
    <row r="56" spans="1:93" ht="60" customHeight="1" x14ac:dyDescent="0.2">
      <c r="A56" s="547"/>
      <c r="B56" s="221" t="s">
        <v>92</v>
      </c>
      <c r="C56" s="46" t="s">
        <v>189</v>
      </c>
      <c r="D56" s="47">
        <v>771482</v>
      </c>
      <c r="E56" s="47">
        <f>+SUMIFS(BDCORRECTIVA[Chasis],BDCORRECTIVA[[Nº CAMIÓN]:[Nº CAMIÓN]],$C56,BDCORRECTIVA[[Fecha entrada]:[Fecha entrada]],"&gt;=" &amp;$M$2,BDCORRECTIVA[[Fecha Fin]:[Fecha Fin]],"&lt;="&amp;$M$3)</f>
        <v>1</v>
      </c>
      <c r="F56" s="47">
        <f>+SUMIFS(BDCORRECTIVA[Carrocería],BDCORRECTIVA[[Nº CAMIÓN]:[Nº CAMIÓN]],$C56,BDCORRECTIVA[[Fecha entrada]:[Fecha entrada]],"&gt;=" &amp;$M$2,BDCORRECTIVA[[Fecha Fin]:[Fecha Fin]],"&lt;="&amp;$M$3)</f>
        <v>0</v>
      </c>
      <c r="G56" s="47">
        <f>+SUMIFS(BDCORRECTIVA[Ruedas],BDCORRECTIVA[[Nº CAMIÓN]:[Nº CAMIÓN]],$C56,BDCORRECTIVA[[Fecha entrada]:[Fecha entrada]],"&gt;=" &amp;$M$2,BDCORRECTIVA[[Fecha Fin]:[Fecha Fin]],"&lt;="&amp;$M$3)</f>
        <v>0</v>
      </c>
      <c r="H56" s="47">
        <f>+SUMIFS(BDCORRECTIVA[Mecanica],BDCORRECTIVA[[Nº CAMIÓN]:[Nº CAMIÓN]],$C56,BDCORRECTIVA[[Fecha entrada]:[Fecha entrada]],"&gt;=" &amp;$M$2,BDCORRECTIVA[[Fecha Fin]:[Fecha Fin]],"&lt;="&amp;$M$3)</f>
        <v>0</v>
      </c>
      <c r="I56" s="47">
        <f>+SUMIFS(BDCORRECTIVA[Elec, vehiculos],BDCORRECTIVA[[Nº CAMIÓN]:[Nº CAMIÓN]],$C56,BDCORRECTIVA[[Fecha entrada]:[Fecha entrada]],"&gt;=" &amp;$M$2,BDCORRECTIVA[[Fecha Fin]:[Fecha Fin]],"&lt;="&amp;$M$3)</f>
        <v>1</v>
      </c>
      <c r="J56" s="47">
        <f t="shared" si="16"/>
        <v>2</v>
      </c>
      <c r="K56" s="47" t="str">
        <f>+IF(COUNTIFS(BDCORRECTIVA[Tall/Rep],AUSERD,BDCORRECTIVA[Nº CAMIÓN],$C56,BDCORRECTIVA[[Fecha entrada]:[Fecha entrada]],"&gt;=" &amp;$M$2,BDCORRECTIVA[[Fecha Fin]:[Fecha Fin]],"&lt;="&amp;$M$3)=0,"",COUNTIFS(BDCORRECTIVA[Tall/Rep],AUSERD,BDCORRECTIVA[Nº CAMIÓN],$C56,BDCORRECTIVA[[Fecha entrada]:[Fecha entrada]],"&gt;=" &amp;$M$2,BDCORRECTIVA[[Fecha Fin]:[Fecha Fin]],"&lt;="&amp;$M$3)&amp;" "&amp;AUSERD&amp;", ")&amp;IF(COUNTIFS(BDCORRECTIVA[Tall/Rep],AAIUN,BDCORRECTIVA[Nº CAMIÓN],$C56,BDCORRECTIVA[[Fecha entrada]:[Fecha entrada]],"&gt;=" &amp;$M$2,BDCORRECTIVA[[Fecha Fin]:[Fecha Fin]],"&lt;="&amp;$M$3)=0,"",COUNTIFS(BDCORRECTIVA[Tall/Rep],AAIUN,BDCORRECTIVA[Nº CAMIÓN],$C56,BDCORRECTIVA[[Fecha entrada]:[Fecha entrada]],"&gt;=" &amp;$M$2,BDCORRECTIVA[[Fecha Fin]:[Fecha Fin]],"&lt;="&amp;$M$3)&amp;" "&amp;AAIUN&amp;", ")&amp;IF(COUNTIFS(BDCORRECTIVA[Tall/Rep],BOUJDUR,BDCORRECTIVA[Nº CAMIÓN],$C56,BDCORRECTIVA[[Fecha entrada]:[Fecha entrada]],"&gt;=" &amp;$M$2,BDCORRECTIVA[[Fecha Fin]:[Fecha Fin]],"&lt;="&amp;$M$3)=0,"",COUNTIFS(BDCORRECTIVA[Tall/Rep],BOUJDUR,BDCORRECTIVA[Nº CAMIÓN],$C56,BDCORRECTIVA[[Fecha entrada]:[Fecha entrada]],"&gt;=" &amp;$M$2,BDCORRECTIVA[[Fecha Fin]:[Fecha Fin]],"&lt;="&amp;$M$3)&amp;" "&amp;BOUJDUR&amp;", ")&amp;IF(COUNTIFS(BDCORRECTIVA[Tall/Rep],ATC,BDCORRECTIVA[Nº CAMIÓN],$C56,BDCORRECTIVA[[Fecha entrada]:[Fecha entrada]],"&gt;=" &amp;$M$2,BDCORRECTIVA[[Fecha Fin]:[Fecha Fin]],"&lt;="&amp;$M$3)=0,"",COUNTIFS(BDCORRECTIVA[Tall/Rep],ATC,BDCORRECTIVA[Nº CAMIÓN],$C56,BDCORRECTIVA[[Fecha entrada]:[Fecha entrada]],"&gt;=" &amp;$M$2,BDCORRECTIVA[[Fecha Fin]:[Fecha Fin]],"&lt;="&amp;$M$3)&amp;" "&amp;ATC&amp;", ")&amp;IF(COUNTIFS(BDCORRECTIVA[Tall/Rep],SMARA,BDCORRECTIVA[Nº CAMIÓN],$C56,BDCORRECTIVA[[Fecha entrada]:[Fecha entrada]],"&gt;=" &amp;$M$2,BDCORRECTIVA[[Fecha Fin]:[Fecha Fin]],"&lt;="&amp;$M$3)=0,"",COUNTIFS(BDCORRECTIVA[Tall/Rep],SMARA,BDCORRECTIVA[Nº CAMIÓN],$C56,BDCORRECTIVA[[Fecha entrada]:[Fecha entrada]],"&gt;=" &amp;$M$2,BDCORRECTIVA[[Fecha Fin]:[Fecha Fin]],"&lt;="&amp;$M$3)&amp;" "&amp;SMARA&amp;", ")&amp;IF(COUNTIFS(BDCORRECTIVA[Tall/Rep],DAJLA,BDCORRECTIVA[Nº CAMIÓN],$C56,BDCORRECTIVA[[Fecha entrada]:[Fecha entrada]],"&gt;=" &amp;$M$2,BDCORRECTIVA[[Fecha Fin]:[Fecha Fin]],"&lt;="&amp;$M$3)=0,"",COUNTIFS(BDCORRECTIVA[Tall/Rep],DAJLA,BDCORRECTIVA[Nº CAMIÓN],$C56,BDCORRECTIVA[[Fecha entrada]:[Fecha entrada]],"&gt;=" &amp;$M$2,BDCORRECTIVA[[Fecha Fin]:[Fecha Fin]],"&lt;="&amp;$M$3)&amp;" "&amp;DAJLA&amp;", ")&amp;IF(COUNTIFS(BDCORRECTIVA[Tall/Rep],TRANSPORT,BDCORRECTIVA[Nº CAMIÓN],$C56,BDCORRECTIVA[[Fecha entrada]:[Fecha entrada]],"&gt;=" &amp;$M$2,BDCORRECTIVA[[Fecha Fin]:[Fecha Fin]],"&lt;="&amp;$M$3)=0,"",COUNTIFS(BDCORRECTIVA[Tall/Rep],TRANSPORT,BDCORRECTIVA[Nº CAMIÓN],$C56,BDCORRECTIVA[[Fecha entrada]:[Fecha entrada]],"&gt;=" &amp;$M$2,BDCORRECTIVA[[Fecha Fin]:[Fecha Fin]],"&lt;="&amp;$M$3)&amp;" "&amp;TRANSPORT&amp;", ")</f>
        <v xml:space="preserve">1 TR AUSERD, </v>
      </c>
      <c r="L56" s="516" t="str">
        <f t="shared" si="0"/>
        <v xml:space="preserve">2 uds BATERIA 12V 120AH, 5 m Manguera amarilla 60D, </v>
      </c>
      <c r="M56" s="469">
        <f>+IF(SUMIFS(BDCORRECTIVAINF[Coste TOTAL],BDCORRECTIVAINF[[Nº CAMIÓN]:[Nº CAMIÓN]],$C56,BDCORRECTIVAINF[[Fecha entrada]:[Fecha entrada]],"&gt;=" &amp;$M$2,BDCORRECTIVAINF[[Fecha Fin]:[Fecha Fin]],"&lt;="&amp;$M$3)=0,"",SUMIFS(BDCORRECTIVAINF[Coste TOTAL],BDCORRECTIVAINF[[Nº CAMIÓN]:[Nº CAMIÓN]],$C56,BDCORRECTIVAINF[[Fecha entrada]:[Fecha entrada]],"&gt;=" &amp;$M$2,BDCORRECTIVAINF[[Fecha Fin]:[Fecha Fin]],"&lt;="&amp;$M$3))</f>
        <v>35750</v>
      </c>
      <c r="N56" s="210"/>
      <c r="P56" s="49"/>
      <c r="Q56" s="44"/>
      <c r="R56" s="44"/>
      <c r="S56" s="44"/>
      <c r="T56" s="44"/>
      <c r="U56" s="44"/>
      <c r="V56" s="44"/>
      <c r="W56" s="44"/>
      <c r="AF56" s="467" t="str">
        <f>+IF(SUMIFS(BDCORRECTIVAINF[Amortiguador],BDCORRECTIVAINF[[Nº CAMIÓN]:[Nº CAMIÓN]],$C56,BDCORRECTIVAINF[[Fecha entrada]:[Fecha entrada]],"&gt;=" &amp;$M$2,BDCORRECTIVAINF[[Fecha Fin]:[Fecha Fin]],"&lt;="&amp;$M$3)=0,"",SUMIFS(BDCORRECTIVAINF[Amortiguador],BDCORRECTIVAINF[[Nº CAMIÓN]:[Nº CAMIÓN]],$C56,BDCORRECTIVAINF[[Fecha entrada]:[Fecha entrada]],"&gt;=" &amp;$M$2,BDCORRECTIVAINF[[Fecha Fin]:[Fecha Fin]],"&lt;="&amp;$M$3)&amp;" uds "&amp;BDCORRECTIVAINF[[#Headers],[Amortiguador]]&amp;", ")</f>
        <v/>
      </c>
      <c r="AG56" s="467" t="str">
        <f>+IF(SUMIFS(BDCORRECTIVAINF[Cables palanca],BDCORRECTIVAINF[[Nº CAMIÓN]:[Nº CAMIÓN]],$C56,BDCORRECTIVAINF[[Fecha entrada]:[Fecha entrada]],"&gt;=" &amp;$M$2,BDCORRECTIVAINF[[Fecha Fin]:[Fecha Fin]],"&lt;="&amp;$M$3)=0,"",SUMIFS(BDCORRECTIVAINF[Cables palanca],BDCORRECTIVAINF[[Nº CAMIÓN]:[Nº CAMIÓN]],$C56,BDCORRECTIVAINF[[Fecha entrada]:[Fecha entrada]],"&gt;=" &amp;$M$2,BDCORRECTIVAINF[[Fecha Fin]:[Fecha Fin]],"&lt;="&amp;$M$3)&amp;" uds "&amp;BDCORRECTIVAINF[[#Headers],[Cables palanca]]&amp;", ")</f>
        <v/>
      </c>
      <c r="AH56" s="467" t="str">
        <f>+IF(SUMIFS(BDCORRECTIVAINF[Casquillos],BDCORRECTIVAINF[[Nº CAMIÓN]:[Nº CAMIÓN]],$C56,BDCORRECTIVAINF[[Fecha entrada]:[Fecha entrada]],"&gt;=" &amp;$M$2,BDCORRECTIVAINF[[Fecha Fin]:[Fecha Fin]],"&lt;="&amp;$M$3)=0,"",SUMIFS(BDCORRECTIVAINF[Casquillos],BDCORRECTIVAINF[[Nº CAMIÓN]:[Nº CAMIÓN]],$C56,BDCORRECTIVAINF[[Fecha entrada]:[Fecha entrada]],"&gt;=" &amp;$M$2,BDCORRECTIVAINF[[Fecha Fin]:[Fecha Fin]],"&lt;="&amp;$M$3)&amp;" uds "&amp;BDCORRECTIVAINF[[#Headers],[Casquillos]]&amp;", ")</f>
        <v/>
      </c>
      <c r="AI56" s="467" t="str">
        <f>+IF(SUMIFS(BDCORRECTIVAINF[Esparragos],BDCORRECTIVAINF[[Nº CAMIÓN]:[Nº CAMIÓN]],$C56,BDCORRECTIVAINF[[Fecha entrada]:[Fecha entrada]],"&gt;=" &amp;$M$2,BDCORRECTIVAINF[[Fecha Fin]:[Fecha Fin]],"&lt;="&amp;$M$3)=0,"",SUMIFS(BDCORRECTIVAINF[Esparragos],BDCORRECTIVAINF[[Nº CAMIÓN]:[Nº CAMIÓN]],$C56,BDCORRECTIVAINF[[Fecha entrada]:[Fecha entrada]],"&gt;=" &amp;$M$2,BDCORRECTIVAINF[[Fecha Fin]:[Fecha Fin]],"&lt;="&amp;$M$3)&amp;" uds "&amp;BDCORRECTIVAINF[[#Headers],[Esparragos]]&amp;", ")</f>
        <v/>
      </c>
      <c r="AJ56" s="467" t="str">
        <f>+IF(SUMIFS(BDCORRECTIVAINF[Neceser palanca],BDCORRECTIVAINF[[Nº CAMIÓN]:[Nº CAMIÓN]],$C56,BDCORRECTIVAINF[[Fecha entrada]:[Fecha entrada]],"&gt;=" &amp;$M$2,BDCORRECTIVAINF[[Fecha Fin]:[Fecha Fin]],"&lt;="&amp;$M$3)=0,"",SUMIFS(BDCORRECTIVAINF[Neceser palanca],BDCORRECTIVAINF[[Nº CAMIÓN]:[Nº CAMIÓN]],$C56,BDCORRECTIVAINF[[Fecha entrada]:[Fecha entrada]],"&gt;=" &amp;$M$2,BDCORRECTIVAINF[[Fecha Fin]:[Fecha Fin]],"&lt;="&amp;$M$3)&amp;" uds "&amp;BDCORRECTIVAINF[[#Headers],[Neceser palanca]]&amp;", ")</f>
        <v/>
      </c>
      <c r="AK56" s="467" t="str">
        <f>+IF(SUMIFS(BDCORRECTIVAINF[Palanca],BDCORRECTIVAINF[[Nº CAMIÓN]:[Nº CAMIÓN]],$C56,BDCORRECTIVAINF[[Fecha entrada]:[Fecha entrada]],"&gt;=" &amp;$M$2,BDCORRECTIVAINF[[Fecha Fin]:[Fecha Fin]],"&lt;="&amp;$M$3)=0,"",SUMIFS(BDCORRECTIVAINF[Palanca],BDCORRECTIVAINF[[Nº CAMIÓN]:[Nº CAMIÓN]],$C56,BDCORRECTIVAINF[[Fecha entrada]:[Fecha entrada]],"&gt;=" &amp;$M$2,BDCORRECTIVAINF[[Fecha Fin]:[Fecha Fin]],"&lt;="&amp;$M$3)&amp;" uds "&amp;BDCORRECTIVAINF[[#Headers],[Palanca]]&amp;", ")</f>
        <v/>
      </c>
      <c r="AL56" s="467" t="str">
        <f>+IF(SUMIFS(BDCORRECTIVAINF[Travesaño],BDCORRECTIVAINF[[Nº CAMIÓN]:[Nº CAMIÓN]],$C56,BDCORRECTIVAINF[[Fecha entrada]:[Fecha entrada]],"&gt;=" &amp;$M$2,BDCORRECTIVAINF[[Fecha Fin]:[Fecha Fin]],"&lt;="&amp;$M$3)=0,"",SUMIFS(BDCORRECTIVAINF[Travesaño],BDCORRECTIVAINF[[Nº CAMIÓN]:[Nº CAMIÓN]],$C56,BDCORRECTIVAINF[[Fecha entrada]:[Fecha entrada]],"&gt;=" &amp;$M$2,BDCORRECTIVAINF[[Fecha Fin]:[Fecha Fin]],"&lt;="&amp;$M$3)&amp;" uds "&amp;BDCORRECTIVAINF[[#Headers],[Travesaño]]&amp;", ")</f>
        <v/>
      </c>
      <c r="AM56" s="467" t="str">
        <f>+IF(SUMIFS(BDCORRECTIVAINF[BALLESTA ENTERA D],BDCORRECTIVAINF[[Nº CAMIÓN]:[Nº CAMIÓN]],$C56,BDCORRECTIVAINF[[Fecha entrada]:[Fecha entrada]],"&gt;=" &amp;$M$2,BDCORRECTIVAINF[[Fecha Fin]:[Fecha Fin]],"&lt;="&amp;$M$3)=0,"",SUMIFS(BDCORRECTIVAINF[BALLESTA ENTERA D],BDCORRECTIVAINF[[Nº CAMIÓN]:[Nº CAMIÓN]],$C56,BDCORRECTIVAINF[[Fecha entrada]:[Fecha entrada]],"&gt;=" &amp;$M$2,BDCORRECTIVAINF[[Fecha Fin]:[Fecha Fin]],"&lt;="&amp;$M$3)&amp;" uds "&amp;BDCORRECTIVAINF[[#Headers],[BALLESTA ENTERA D]]&amp;", ")</f>
        <v/>
      </c>
      <c r="AN56" s="467" t="str">
        <f>+IF(SUMIFS(BDCORRECTIVAINF[HOJA MAESTRA D],BDCORRECTIVAINF[[Nº CAMIÓN]:[Nº CAMIÓN]],$C56,BDCORRECTIVAINF[[Fecha entrada]:[Fecha entrada]],"&gt;=" &amp;$M$2,BDCORRECTIVAINF[[Fecha Fin]:[Fecha Fin]],"&lt;="&amp;$M$3)=0,"",SUMIFS(BDCORRECTIVAINF[HOJA MAESTRA D],BDCORRECTIVAINF[[Nº CAMIÓN]:[Nº CAMIÓN]],$C56,BDCORRECTIVAINF[[Fecha entrada]:[Fecha entrada]],"&gt;=" &amp;$M$2,BDCORRECTIVAINF[[Fecha Fin]:[Fecha Fin]],"&lt;="&amp;$M$3)&amp;" uds "&amp;BDCORRECTIVAINF[[#Headers],[HOJA MAESTRA D]]&amp;", ")</f>
        <v/>
      </c>
      <c r="AO56" s="467" t="str">
        <f>+IF(SUMIFS(BDCORRECTIVAINF[1ª HOJA D],BDCORRECTIVAINF[[Nº CAMIÓN]:[Nº CAMIÓN]],$C56,BDCORRECTIVAINF[[Fecha entrada]:[Fecha entrada]],"&gt;=" &amp;$M$2,BDCORRECTIVAINF[[Fecha Fin]:[Fecha Fin]],"&lt;="&amp;$M$3)=0,"",SUMIFS(BDCORRECTIVAINF[1ª HOJA D],BDCORRECTIVAINF[[Nº CAMIÓN]:[Nº CAMIÓN]],$C56,BDCORRECTIVAINF[[Fecha entrada]:[Fecha entrada]],"&gt;=" &amp;$M$2,BDCORRECTIVAINF[[Fecha Fin]:[Fecha Fin]],"&lt;="&amp;$M$3)&amp;" uds "&amp;BDCORRECTIVAINF[[#Headers],[1ª HOJA D]]&amp;", ")</f>
        <v/>
      </c>
      <c r="AP56" s="467" t="str">
        <f>+IF(SUMIFS(BDCORRECTIVAINF[2ª HOJAS D],BDCORRECTIVAINF[[Nº CAMIÓN]:[Nº CAMIÓN]],$C56,BDCORRECTIVAINF[[Fecha entrada]:[Fecha entrada]],"&gt;=" &amp;$M$2,BDCORRECTIVAINF[[Fecha Fin]:[Fecha Fin]],"&lt;="&amp;$M$3)=0,"",SUMIFS(BDCORRECTIVAINF[2ª HOJAS D],BDCORRECTIVAINF[[Nº CAMIÓN]:[Nº CAMIÓN]],$C56,BDCORRECTIVAINF[[Fecha entrada]:[Fecha entrada]],"&gt;=" &amp;$M$2,BDCORRECTIVAINF[[Fecha Fin]:[Fecha Fin]],"&lt;="&amp;$M$3)&amp;" uds "&amp;BDCORRECTIVAINF[[#Headers],[2ª HOJAS D]]&amp;", ")</f>
        <v/>
      </c>
      <c r="AQ56" s="467" t="str">
        <f>+IF(SUMIFS(BDCORRECTIVAINF[3ª HOJAS D],BDCORRECTIVAINF[[Nº CAMIÓN]:[Nº CAMIÓN]],$C56,BDCORRECTIVAINF[[Fecha entrada]:[Fecha entrada]],"&gt;=" &amp;$M$2,BDCORRECTIVAINF[[Fecha Fin]:[Fecha Fin]],"&lt;="&amp;$M$3)=0,"",SUMIFS(BDCORRECTIVAINF[3ª HOJAS D],BDCORRECTIVAINF[[Nº CAMIÓN]:[Nº CAMIÓN]],$C56,BDCORRECTIVAINF[[Fecha entrada]:[Fecha entrada]],"&gt;=" &amp;$M$2,BDCORRECTIVAINF[[Fecha Fin]:[Fecha Fin]],"&lt;="&amp;$M$3)&amp;" uds "&amp;BDCORRECTIVAINF[[#Headers],[3ª HOJAS D]]&amp;", ")</f>
        <v/>
      </c>
      <c r="AR56" s="467" t="str">
        <f>+IF(SUMIFS(BDCORRECTIVAINF[4ª HOJAS D],BDCORRECTIVAINF[[Nº CAMIÓN]:[Nº CAMIÓN]],$C56,BDCORRECTIVAINF[[Fecha entrada]:[Fecha entrada]],"&gt;=" &amp;$M$2,BDCORRECTIVAINF[[Fecha Fin]:[Fecha Fin]],"&lt;="&amp;$M$3)=0,"",SUMIFS(BDCORRECTIVAINF[4ª HOJAS D],BDCORRECTIVAINF[[Nº CAMIÓN]:[Nº CAMIÓN]],$C56,BDCORRECTIVAINF[[Fecha entrada]:[Fecha entrada]],"&gt;=" &amp;$M$2,BDCORRECTIVAINF[[Fecha Fin]:[Fecha Fin]],"&lt;="&amp;$M$3)&amp;" uds "&amp;BDCORRECTIVAINF[[#Headers],[4ª HOJAS D]]&amp;", ")</f>
        <v/>
      </c>
      <c r="AS56" s="467" t="str">
        <f>+IF(SUMIFS(BDCORRECTIVAINF[5ª HOJAS D],BDCORRECTIVAINF[[Nº CAMIÓN]:[Nº CAMIÓN]],$C56,BDCORRECTIVAINF[[Fecha entrada]:[Fecha entrada]],"&gt;=" &amp;$M$2,BDCORRECTIVAINF[[Fecha Fin]:[Fecha Fin]],"&lt;="&amp;$M$3)=0,"",SUMIFS(BDCORRECTIVAINF[5ª HOJAS D],BDCORRECTIVAINF[[Nº CAMIÓN]:[Nº CAMIÓN]],$C56,BDCORRECTIVAINF[[Fecha entrada]:[Fecha entrada]],"&gt;=" &amp;$M$2,BDCORRECTIVAINF[[Fecha Fin]:[Fecha Fin]],"&lt;="&amp;$M$3)&amp;" uds "&amp;BDCORRECTIVAINF[[#Headers],[5ª HOJAS D]]&amp;", ")</f>
        <v/>
      </c>
      <c r="AT56" s="467" t="str">
        <f>+IF(SUMIFS(BDCORRECTIVAINF[BRIDA D],BDCORRECTIVAINF[[Nº CAMIÓN]:[Nº CAMIÓN]],$C56,BDCORRECTIVAINF[[Fecha entrada]:[Fecha entrada]],"&gt;=" &amp;$M$2,BDCORRECTIVAINF[[Fecha Fin]:[Fecha Fin]],"&lt;="&amp;$M$3)=0,"",SUMIFS(BDCORRECTIVAINF[BRIDA D],BDCORRECTIVAINF[[Nº CAMIÓN]:[Nº CAMIÓN]],$C56,BDCORRECTIVAINF[[Fecha entrada]:[Fecha entrada]],"&gt;=" &amp;$M$2,BDCORRECTIVAINF[[Fecha Fin]:[Fecha Fin]],"&lt;="&amp;$M$3)&amp;" uds "&amp;BDCORRECTIVAINF[[#Headers],[BRIDA D]]&amp;", ")</f>
        <v/>
      </c>
      <c r="AU56" s="467" t="str">
        <f>+IF(SUMIFS(BDCORRECTIVAINF[BULÓN D],BDCORRECTIVAINF[[Nº CAMIÓN]:[Nº CAMIÓN]],$C56,BDCORRECTIVAINF[[Fecha entrada]:[Fecha entrada]],"&gt;=" &amp;$M$2,BDCORRECTIVAINF[[Fecha Fin]:[Fecha Fin]],"&lt;="&amp;$M$3)=0,"",SUMIFS(BDCORRECTIVAINF[BULÓN D],BDCORRECTIVAINF[[Nº CAMIÓN]:[Nº CAMIÓN]],$C56,BDCORRECTIVAINF[[Fecha entrada]:[Fecha entrada]],"&gt;=" &amp;$M$2,BDCORRECTIVAINF[[Fecha Fin]:[Fecha Fin]],"&lt;="&amp;$M$3)&amp;" uds "&amp;BDCORRECTIVAINF[[#Headers],[BULÓN D]]&amp;", ")</f>
        <v/>
      </c>
      <c r="AV56" s="467" t="str">
        <f>+IF(SUMIFS(BDCORRECTIVAINF[GEMELA D],BDCORRECTIVAINF[[Nº CAMIÓN]:[Nº CAMIÓN]],$C56,BDCORRECTIVAINF[[Fecha entrada]:[Fecha entrada]],"&gt;=" &amp;$M$2,BDCORRECTIVAINF[[Fecha Fin]:[Fecha Fin]],"&lt;="&amp;$M$3)=0,"",SUMIFS(BDCORRECTIVAINF[GEMELA D],BDCORRECTIVAINF[[Nº CAMIÓN]:[Nº CAMIÓN]],$C56,BDCORRECTIVAINF[[Fecha entrada]:[Fecha entrada]],"&gt;=" &amp;$M$2,BDCORRECTIVAINF[[Fecha Fin]:[Fecha Fin]],"&lt;="&amp;$M$3)&amp;" uds "&amp;BDCORRECTIVAINF[[#Headers],[GEMELA D]]&amp;", ")</f>
        <v/>
      </c>
      <c r="AW56" s="467" t="str">
        <f>+IF(SUMIFS(BDCORRECTIVAINF[BALLESTA ENTERA T],BDCORRECTIVAINF[[Nº CAMIÓN]:[Nº CAMIÓN]],$C56,BDCORRECTIVAINF[[Fecha entrada]:[Fecha entrada]],"&gt;=" &amp;$M$2,BDCORRECTIVAINF[[Fecha Fin]:[Fecha Fin]],"&lt;="&amp;$M$3)=0,"",SUMIFS(BDCORRECTIVAINF[BALLESTA ENTERA T],BDCORRECTIVAINF[[Nº CAMIÓN]:[Nº CAMIÓN]],$C56,BDCORRECTIVAINF[[Fecha entrada]:[Fecha entrada]],"&gt;=" &amp;$M$2,BDCORRECTIVAINF[[Fecha Fin]:[Fecha Fin]],"&lt;="&amp;$M$3)&amp;" uds "&amp;BDCORRECTIVAINF[[#Headers],[BALLESTA ENTERA T]]&amp;", ")</f>
        <v/>
      </c>
      <c r="AX56" s="467" t="str">
        <f>+IF(SUMIFS(BDCORRECTIVAINF[HOJA MAESTRA T],BDCORRECTIVAINF[[Nº CAMIÓN]:[Nº CAMIÓN]],$C56,BDCORRECTIVAINF[[Fecha entrada]:[Fecha entrada]],"&gt;=" &amp;$M$2,BDCORRECTIVAINF[[Fecha Fin]:[Fecha Fin]],"&lt;="&amp;$M$3)=0,"",SUMIFS(BDCORRECTIVAINF[HOJA MAESTRA T],BDCORRECTIVAINF[[Nº CAMIÓN]:[Nº CAMIÓN]],$C56,BDCORRECTIVAINF[[Fecha entrada]:[Fecha entrada]],"&gt;=" &amp;$M$2,BDCORRECTIVAINF[[Fecha Fin]:[Fecha Fin]],"&lt;="&amp;$M$3)&amp;" uds "&amp;BDCORRECTIVAINF[[#Headers],[HOJA MAESTRA T]]&amp;", ")</f>
        <v/>
      </c>
      <c r="AY56" s="467" t="str">
        <f>+IF(SUMIFS(BDCORRECTIVAINF[1ª HOJA T],BDCORRECTIVAINF[[Nº CAMIÓN]:[Nº CAMIÓN]],$C56,BDCORRECTIVAINF[[Fecha entrada]:[Fecha entrada]],"&gt;=" &amp;$M$2,BDCORRECTIVAINF[[Fecha Fin]:[Fecha Fin]],"&lt;="&amp;$M$3)=0,"",SUMIFS(BDCORRECTIVAINF[1ª HOJA T],BDCORRECTIVAINF[[Nº CAMIÓN]:[Nº CAMIÓN]],$C56,BDCORRECTIVAINF[[Fecha entrada]:[Fecha entrada]],"&gt;=" &amp;$M$2,BDCORRECTIVAINF[[Fecha Fin]:[Fecha Fin]],"&lt;="&amp;$M$3)&amp;" uds "&amp;BDCORRECTIVAINF[[#Headers],[1ª HOJA T]]&amp;", ")</f>
        <v/>
      </c>
      <c r="AZ56" s="467" t="str">
        <f>+IF(SUMIFS(BDCORRECTIVAINF[2ª HOJAS T],BDCORRECTIVAINF[[Nº CAMIÓN]:[Nº CAMIÓN]],$C56,BDCORRECTIVAINF[[Fecha entrada]:[Fecha entrada]],"&gt;=" &amp;$M$2,BDCORRECTIVAINF[[Fecha Fin]:[Fecha Fin]],"&lt;="&amp;$M$3)=0,"",SUMIFS(BDCORRECTIVAINF[2ª HOJAS T],BDCORRECTIVAINF[[Nº CAMIÓN]:[Nº CAMIÓN]],$C56,BDCORRECTIVAINF[[Fecha entrada]:[Fecha entrada]],"&gt;=" &amp;$M$2,BDCORRECTIVAINF[[Fecha Fin]:[Fecha Fin]],"&lt;="&amp;$M$3)&amp;" uds "&amp;BDCORRECTIVAINF[[#Headers],[2ª HOJAS T]]&amp;", ")</f>
        <v/>
      </c>
      <c r="BA56" s="467" t="str">
        <f>+IF(SUMIFS(BDCORRECTIVAINF[3ª HOJAS T],BDCORRECTIVAINF[[Nº CAMIÓN]:[Nº CAMIÓN]],$C56,BDCORRECTIVAINF[[Fecha entrada]:[Fecha entrada]],"&gt;=" &amp;$M$2,BDCORRECTIVAINF[[Fecha Fin]:[Fecha Fin]],"&lt;="&amp;$M$3)=0,"",SUMIFS(BDCORRECTIVAINF[3ª HOJAS T],BDCORRECTIVAINF[[Nº CAMIÓN]:[Nº CAMIÓN]],$C56,BDCORRECTIVAINF[[Fecha entrada]:[Fecha entrada]],"&gt;=" &amp;$M$2,BDCORRECTIVAINF[[Fecha Fin]:[Fecha Fin]],"&lt;="&amp;$M$3)&amp;" uds "&amp;BDCORRECTIVAINF[[#Headers],[3ª HOJAS T]]&amp;", ")</f>
        <v/>
      </c>
      <c r="BB56" s="467" t="str">
        <f>+IF(SUMIFS(BDCORRECTIVAINF[4ª HOJAS T],BDCORRECTIVAINF[[Nº CAMIÓN]:[Nº CAMIÓN]],$C56,BDCORRECTIVAINF[[Fecha entrada]:[Fecha entrada]],"&gt;=" &amp;$M$2,BDCORRECTIVAINF[[Fecha Fin]:[Fecha Fin]],"&lt;="&amp;$M$3)=0,"",SUMIFS(BDCORRECTIVAINF[4ª HOJAS T],BDCORRECTIVAINF[[Nº CAMIÓN]:[Nº CAMIÓN]],$C56,BDCORRECTIVAINF[[Fecha entrada]:[Fecha entrada]],"&gt;=" &amp;$M$2,BDCORRECTIVAINF[[Fecha Fin]:[Fecha Fin]],"&lt;="&amp;$M$3)&amp;" uds "&amp;BDCORRECTIVAINF[[#Headers],[4ª HOJAS T]]&amp;", ")</f>
        <v/>
      </c>
      <c r="BC56" s="467" t="str">
        <f>+IF(SUMIFS(BDCORRECTIVAINF[5ª HOJAS T],BDCORRECTIVAINF[[Nº CAMIÓN]:[Nº CAMIÓN]],$C56,BDCORRECTIVAINF[[Fecha entrada]:[Fecha entrada]],"&gt;=" &amp;$M$2,BDCORRECTIVAINF[[Fecha Fin]:[Fecha Fin]],"&lt;="&amp;$M$3)=0,"",SUMIFS(BDCORRECTIVAINF[5ª HOJAS T],BDCORRECTIVAINF[[Nº CAMIÓN]:[Nº CAMIÓN]],$C56,BDCORRECTIVAINF[[Fecha entrada]:[Fecha entrada]],"&gt;=" &amp;$M$2,BDCORRECTIVAINF[[Fecha Fin]:[Fecha Fin]],"&lt;="&amp;$M$3)&amp;" uds "&amp;BDCORRECTIVAINF[[#Headers],[5ª HOJAS T]]&amp;", ")</f>
        <v/>
      </c>
      <c r="BD56" s="467" t="str">
        <f>+IF(SUMIFS(BDCORRECTIVAINF[BRIDA T],BDCORRECTIVAINF[[Nº CAMIÓN]:[Nº CAMIÓN]],$C56,BDCORRECTIVAINF[[Fecha entrada]:[Fecha entrada]],"&gt;=" &amp;$M$2,BDCORRECTIVAINF[[Fecha Fin]:[Fecha Fin]],"&lt;="&amp;$M$3)=0,"",SUMIFS(BDCORRECTIVAINF[BRIDA T],BDCORRECTIVAINF[[Nº CAMIÓN]:[Nº CAMIÓN]],$C56,BDCORRECTIVAINF[[Fecha entrada]:[Fecha entrada]],"&gt;=" &amp;$M$2,BDCORRECTIVAINF[[Fecha Fin]:[Fecha Fin]],"&lt;="&amp;$M$3)&amp;" uds "&amp;BDCORRECTIVAINF[[#Headers],[BRIDA T]]&amp;", ")</f>
        <v/>
      </c>
      <c r="BE56" s="467" t="str">
        <f>+IF(SUMIFS(BDCORRECTIVAINF[BULÓN T],BDCORRECTIVAINF[[Nº CAMIÓN]:[Nº CAMIÓN]],$C56,BDCORRECTIVAINF[[Fecha entrada]:[Fecha entrada]],"&gt;=" &amp;$M$2,BDCORRECTIVAINF[[Fecha Fin]:[Fecha Fin]],"&lt;="&amp;$M$3)=0,"",SUMIFS(BDCORRECTIVAINF[BULÓN T],BDCORRECTIVAINF[[Nº CAMIÓN]:[Nº CAMIÓN]],$C56,BDCORRECTIVAINF[[Fecha entrada]:[Fecha entrada]],"&gt;=" &amp;$M$2,BDCORRECTIVAINF[[Fecha Fin]:[Fecha Fin]],"&lt;="&amp;$M$3)&amp;" uds "&amp;BDCORRECTIVAINF[[#Headers],[BULÓN T]]&amp;", ")</f>
        <v/>
      </c>
      <c r="BF56" s="467" t="str">
        <f>+IF(SUMIFS(BDCORRECTIVAINF[GEMELA T],BDCORRECTIVAINF[[Nº CAMIÓN]:[Nº CAMIÓN]],$C56,BDCORRECTIVAINF[[Fecha entrada]:[Fecha entrada]],"&gt;=" &amp;$M$2,BDCORRECTIVAINF[[Fecha Fin]:[Fecha Fin]],"&lt;="&amp;$M$3)=0,"",SUMIFS(BDCORRECTIVAINF[GEMELA T],BDCORRECTIVAINF[[Nº CAMIÓN]:[Nº CAMIÓN]],$C56,BDCORRECTIVAINF[[Fecha entrada]:[Fecha entrada]],"&gt;=" &amp;$M$2,BDCORRECTIVAINF[[Fecha Fin]:[Fecha Fin]],"&lt;="&amp;$M$3)&amp;" uds "&amp;BDCORRECTIVAINF[[#Headers],[GEMELA T]]&amp;", ")</f>
        <v/>
      </c>
      <c r="BG56" s="467" t="str">
        <f>+IF(SUMIFS(BDCORRECTIVAINF[CÁMARA 12R20],BDCORRECTIVAINF[[Nº CAMIÓN]:[Nº CAMIÓN]],$C56,BDCORRECTIVAINF[[Fecha entrada]:[Fecha entrada]],"&gt;=" &amp;$M$2,BDCORRECTIVAINF[[Fecha Fin]:[Fecha Fin]],"&lt;="&amp;$M$3)=0,"",SUMIFS(BDCORRECTIVAINF[CÁMARA 12R20],BDCORRECTIVAINF[[Nº CAMIÓN]:[Nº CAMIÓN]],$C56,BDCORRECTIVAINF[[Fecha entrada]:[Fecha entrada]],"&gt;=" &amp;$M$2,BDCORRECTIVAINF[[Fecha Fin]:[Fecha Fin]],"&lt;="&amp;$M$3)&amp;" uds "&amp;BDCORRECTIVAINF[[#Headers],[CÁMARA 12R20]]&amp;", ")</f>
        <v/>
      </c>
      <c r="BH56" s="467" t="str">
        <f>+IF(SUMIFS(BDCORRECTIVAINF[CÁMARA 12R24],BDCORRECTIVAINF[[Nº CAMIÓN]:[Nº CAMIÓN]],$C56,BDCORRECTIVAINF[[Fecha entrada]:[Fecha entrada]],"&gt;=" &amp;$M$2,BDCORRECTIVAINF[[Fecha Fin]:[Fecha Fin]],"&lt;="&amp;$M$3)=0,"",SUMIFS(BDCORRECTIVAINF[CÁMARA 12R24],BDCORRECTIVAINF[[Nº CAMIÓN]:[Nº CAMIÓN]],$C56,BDCORRECTIVAINF[[Fecha entrada]:[Fecha entrada]],"&gt;=" &amp;$M$2,BDCORRECTIVAINF[[Fecha Fin]:[Fecha Fin]],"&lt;="&amp;$M$3)&amp;" uds "&amp;BDCORRECTIVAINF[[#Headers],[CÁMARA 12R24]]&amp;", ")</f>
        <v/>
      </c>
      <c r="BI56" s="467" t="str">
        <f>+IF(SUMIFS(BDCORRECTIVAINF[NEUMÁTICO 12R20],BDCORRECTIVAINF[[Nº CAMIÓN]:[Nº CAMIÓN]],$C56,BDCORRECTIVAINF[[Fecha entrada]:[Fecha entrada]],"&gt;=" &amp;$M$2,BDCORRECTIVAINF[[Fecha Fin]:[Fecha Fin]],"&lt;="&amp;$M$3)=0,"",SUMIFS(BDCORRECTIVAINF[NEUMÁTICO 12R20],BDCORRECTIVAINF[[Nº CAMIÓN]:[Nº CAMIÓN]],$C56,BDCORRECTIVAINF[[Fecha entrada]:[Fecha entrada]],"&gt;=" &amp;$M$2,BDCORRECTIVAINF[[Fecha Fin]:[Fecha Fin]],"&lt;="&amp;$M$3)&amp;" uds "&amp;BDCORRECTIVAINF[[#Headers],[NEUMÁTICO 12R20]]&amp;", ")</f>
        <v/>
      </c>
      <c r="BJ56" s="467" t="str">
        <f>+IF(SUMIFS(BDCORRECTIVAINF[NEUMÁTICO 13/80 R22,5],BDCORRECTIVAINF[[Nº CAMIÓN]:[Nº CAMIÓN]],$C56,BDCORRECTIVAINF[[Fecha entrada]:[Fecha entrada]],"&gt;=" &amp;$M$2,BDCORRECTIVAINF[[Fecha Fin]:[Fecha Fin]],"&lt;="&amp;$M$3)=0,"",SUMIFS(BDCORRECTIVAINF[NEUMÁTICO 13/80 R22,5],BDCORRECTIVAINF[[Nº CAMIÓN]:[Nº CAMIÓN]],$C56,BDCORRECTIVAINF[[Fecha entrada]:[Fecha entrada]],"&gt;=" &amp;$M$2,BDCORRECTIVAINF[[Fecha Fin]:[Fecha Fin]],"&lt;="&amp;$M$3)&amp;" uds "&amp;BDCORRECTIVAINF[[#Headers],[NEUMÁTICO 13/80 R22,5]]&amp;", ")</f>
        <v/>
      </c>
      <c r="BK56" s="467" t="str">
        <f>+IF(SUMIFS(BDCORRECTIVAINF[[NEUMÁTICO 12R24 ]],BDCORRECTIVAINF[[Nº CAMIÓN]:[Nº CAMIÓN]],$C56,BDCORRECTIVAINF[[Fecha entrada]:[Fecha entrada]],"&gt;=" &amp;$M$2,BDCORRECTIVAINF[[Fecha Fin]:[Fecha Fin]],"&lt;="&amp;$M$3)=0,"",SUMIFS(BDCORRECTIVAINF[[NEUMÁTICO 12R24 ]],BDCORRECTIVAINF[[Nº CAMIÓN]:[Nº CAMIÓN]],$C56,BDCORRECTIVAINF[[Fecha entrada]:[Fecha entrada]],"&gt;=" &amp;$M$2,BDCORRECTIVAINF[[Fecha Fin]:[Fecha Fin]],"&lt;="&amp;$M$3)&amp;" uds "&amp;BDCORRECTIVAINF[[#Headers],[NEUMÁTICO 12R24 ]]&amp;", ")</f>
        <v/>
      </c>
      <c r="BL56" s="467" t="str">
        <f>+IF(SUMIFS(BDCORRECTIVAINF[NEUMÁTICO 295/80 R22,5],BDCORRECTIVAINF[[Nº CAMIÓN]:[Nº CAMIÓN]],$C56,BDCORRECTIVAINF[[Fecha entrada]:[Fecha entrada]],"&gt;=" &amp;$M$2,BDCORRECTIVAINF[[Fecha Fin]:[Fecha Fin]],"&lt;="&amp;$M$3)=0,"",SUMIFS(BDCORRECTIVAINF[NEUMÁTICO 295/80 R22,5],BDCORRECTIVAINF[[Nº CAMIÓN]:[Nº CAMIÓN]],$C56,BDCORRECTIVAINF[[Fecha entrada]:[Fecha entrada]],"&gt;=" &amp;$M$2,BDCORRECTIVAINF[[Fecha Fin]:[Fecha Fin]],"&lt;="&amp;$M$3)&amp;" uds "&amp;BDCORRECTIVAINF[[#Headers],[NEUMÁTICO 295/80 R22,5]]&amp;", ")</f>
        <v/>
      </c>
      <c r="BM56" s="467" t="str">
        <f>+IF(SUMIFS(BDCORRECTIVAINF[NEUMÁTICO 315/80R22.5],BDCORRECTIVAINF[[Nº CAMIÓN]:[Nº CAMIÓN]],$C56,BDCORRECTIVAINF[[Fecha entrada]:[Fecha entrada]],"&gt;=" &amp;$M$2,BDCORRECTIVAINF[[Fecha Fin]:[Fecha Fin]],"&lt;="&amp;$M$3)=0,"",SUMIFS(BDCORRECTIVAINF[NEUMÁTICO 315/80R22.5],BDCORRECTIVAINF[[Nº CAMIÓN]:[Nº CAMIÓN]],$C56,BDCORRECTIVAINF[[Fecha entrada]:[Fecha entrada]],"&gt;=" &amp;$M$2,BDCORRECTIVAINF[[Fecha Fin]:[Fecha Fin]],"&lt;="&amp;$M$3)&amp;" uds "&amp;BDCORRECTIVAINF[[#Headers],[NEUMÁTICO 315/80R22.5]]&amp;", ")</f>
        <v/>
      </c>
      <c r="BN56" s="467" t="str">
        <f>+IF(SUMIFS(BDCORRECTIVAINF[NEUMÁTICO 7.5R16 CON CAMARA  ],BDCORRECTIVAINF[[Nº CAMIÓN]:[Nº CAMIÓN]],$C56,BDCORRECTIVAINF[[Fecha entrada]:[Fecha entrada]],"&gt;=" &amp;$M$2,BDCORRECTIVAINF[[Fecha Fin]:[Fecha Fin]],"&lt;="&amp;$M$3)=0,"",SUMIFS(BDCORRECTIVAINF[NEUMÁTICO 7.5R16 CON CAMARA  ],BDCORRECTIVAINF[[Nº CAMIÓN]:[Nº CAMIÓN]],$C56,BDCORRECTIVAINF[[Fecha entrada]:[Fecha entrada]],"&gt;=" &amp;$M$2,BDCORRECTIVAINF[[Fecha Fin]:[Fecha Fin]],"&lt;="&amp;$M$3)&amp;" uds "&amp;BDCORRECTIVAINF[[#Headers],[NEUMÁTICO 7.5R16 CON CAMARA  ]]&amp;", ")</f>
        <v/>
      </c>
      <c r="BO56" s="467" t="str">
        <f>+IF(SUMIFS(BDCORRECTIVAINF[Parche],BDCORRECTIVAINF[[Nº CAMIÓN]:[Nº CAMIÓN]],$C56,BDCORRECTIVAINF[[Fecha entrada]:[Fecha entrada]],"&gt;=" &amp;$M$2,BDCORRECTIVAINF[[Fecha Fin]:[Fecha Fin]],"&lt;="&amp;$M$3)=0,"",SUMIFS(BDCORRECTIVAINF[Parche],BDCORRECTIVAINF[[Nº CAMIÓN]:[Nº CAMIÓN]],$C56,BDCORRECTIVAINF[[Fecha entrada]:[Fecha entrada]],"&gt;=" &amp;$M$2,BDCORRECTIVAINF[[Fecha Fin]:[Fecha Fin]],"&lt;="&amp;$M$3)&amp;" uds "&amp;BDCORRECTIVAINF[[#Headers],[Parche]]&amp;", ")</f>
        <v/>
      </c>
      <c r="BP56" s="467" t="str">
        <f>+IF(SUMIFS(BDCORRECTIVAINF[Pasta],BDCORRECTIVAINF[[Nº CAMIÓN]:[Nº CAMIÓN]],$C56,BDCORRECTIVAINF[[Fecha entrada]:[Fecha entrada]],"&gt;=" &amp;$M$2,BDCORRECTIVAINF[[Fecha Fin]:[Fecha Fin]],"&lt;="&amp;$M$3)=0,"",SUMIFS(BDCORRECTIVAINF[Pasta],BDCORRECTIVAINF[[Nº CAMIÓN]:[Nº CAMIÓN]],$C56,BDCORRECTIVAINF[[Fecha entrada]:[Fecha entrada]],"&gt;=" &amp;$M$2,BDCORRECTIVAINF[[Fecha Fin]:[Fecha Fin]],"&lt;="&amp;$M$3)&amp;" uds "&amp;BDCORRECTIVAINF[[#Headers],[Pasta]]&amp;", ")</f>
        <v/>
      </c>
      <c r="BQ56" s="467" t="str">
        <f>+IF(SUMIFS(BDCORRECTIVAINF[BATERIA 12V 100AH],BDCORRECTIVAINF[[Nº CAMIÓN]:[Nº CAMIÓN]],$C56,BDCORRECTIVAINF[[Fecha entrada]:[Fecha entrada]],"&gt;=" &amp;$M$2,BDCORRECTIVAINF[[Fecha Fin]:[Fecha Fin]],"&lt;="&amp;$M$3)=0,"",SUMIFS(BDCORRECTIVAINF[BATERIA 12V 100AH],BDCORRECTIVAINF[[Nº CAMIÓN]:[Nº CAMIÓN]],$C56,BDCORRECTIVAINF[[Fecha entrada]:[Fecha entrada]],"&gt;=" &amp;$M$2,BDCORRECTIVAINF[[Fecha Fin]:[Fecha Fin]],"&lt;="&amp;$M$3)&amp;" uds "&amp;BDCORRECTIVAINF[[#Headers],[BATERIA 12V 100AH]]&amp;", ")</f>
        <v/>
      </c>
      <c r="BR56" s="467" t="str">
        <f>+IF(SUMIFS(BDCORRECTIVAINF[BATERIA 12V 120AH],BDCORRECTIVAINF[[Nº CAMIÓN]:[Nº CAMIÓN]],$C56,BDCORRECTIVAINF[[Fecha entrada]:[Fecha entrada]],"&gt;=" &amp;$M$2,BDCORRECTIVAINF[[Fecha Fin]:[Fecha Fin]],"&lt;="&amp;$M$3)=0,"",SUMIFS(BDCORRECTIVAINF[BATERIA 12V 120AH],BDCORRECTIVAINF[[Nº CAMIÓN]:[Nº CAMIÓN]],$C56,BDCORRECTIVAINF[[Fecha entrada]:[Fecha entrada]],"&gt;=" &amp;$M$2,BDCORRECTIVAINF[[Fecha Fin]:[Fecha Fin]],"&lt;="&amp;$M$3)&amp;" uds "&amp;BDCORRECTIVAINF[[#Headers],[BATERIA 12V 120AH]]&amp;", ")</f>
        <v xml:space="preserve">2 uds BATERIA 12V 120AH, </v>
      </c>
      <c r="BS56" s="467" t="str">
        <f>+IF(SUMIFS(BDCORRECTIVAINF[[BATERIA 12V 70AH ]],BDCORRECTIVAINF[[Nº CAMIÓN]:[Nº CAMIÓN]],$C56,BDCORRECTIVAINF[[Fecha entrada]:[Fecha entrada]],"&gt;=" &amp;$M$2,BDCORRECTIVAINF[[Fecha Fin]:[Fecha Fin]],"&lt;="&amp;$M$3)=0,"",SUMIFS(BDCORRECTIVAINF[[BATERIA 12V 70AH ]],BDCORRECTIVAINF[[Nº CAMIÓN]:[Nº CAMIÓN]],$C56,BDCORRECTIVAINF[[Fecha entrada]:[Fecha entrada]],"&gt;=" &amp;$M$2,BDCORRECTIVAINF[[Fecha Fin]:[Fecha Fin]],"&lt;="&amp;$M$3)&amp;" uds "&amp;BDCORRECTIVAINF[[#Headers],[BATERIA 12V 70AH ]]&amp;", ")</f>
        <v/>
      </c>
      <c r="BT56" s="467" t="str">
        <f>+IF(SUMIFS(BDCORRECTIVAINF[[BATERIA 12V 77AH ]],BDCORRECTIVAINF[[Nº CAMIÓN]:[Nº CAMIÓN]],$C56,BDCORRECTIVAINF[[Fecha entrada]:[Fecha entrada]],"&gt;=" &amp;$M$2,BDCORRECTIVAINF[[Fecha Fin]:[Fecha Fin]],"&lt;="&amp;$M$3)=0,"",SUMIFS(BDCORRECTIVAINF[[BATERIA 12V 77AH ]],BDCORRECTIVAINF[[Nº CAMIÓN]:[Nº CAMIÓN]],$C56,BDCORRECTIVAINF[[Fecha entrada]:[Fecha entrada]],"&gt;=" &amp;$M$2,BDCORRECTIVAINF[[Fecha Fin]:[Fecha Fin]],"&lt;="&amp;$M$3)&amp;" uds "&amp;BDCORRECTIVAINF[[#Headers],[BATERIA 12V 77AH ]]&amp;", ")</f>
        <v/>
      </c>
      <c r="BU56" s="467" t="str">
        <f>+IF(SUMIFS(BDCORRECTIVAINF[Manguera amarilla 60D],BDCORRECTIVAINF[[Nº CAMIÓN]:[Nº CAMIÓN]],$C56,BDCORRECTIVAINF[[Fecha entrada]:[Fecha entrada]],"&gt;=" &amp;$M$2,BDCORRECTIVAINF[[Fecha Fin]:[Fecha Fin]],"&lt;="&amp;$M$3)=0,"",SUMIFS(BDCORRECTIVAINF[Manguera amarilla 60D],BDCORRECTIVAINF[[Nº CAMIÓN]:[Nº CAMIÓN]],$C56,BDCORRECTIVAINF[[Fecha entrada]:[Fecha entrada]],"&gt;=" &amp;$M$2,BDCORRECTIVAINF[[Fecha Fin]:[Fecha Fin]],"&lt;="&amp;$M$3)&amp;" m "&amp;BDCORRECTIVAINF[[#Headers],[Manguera amarilla 60D]]&amp;", ")</f>
        <v xml:space="preserve">5 m Manguera amarilla 60D, </v>
      </c>
      <c r="BV56" s="467" t="str">
        <f>+IF(SUMIFS(BDCORRECTIVAINF[Manguera amarilla 80D],BDCORRECTIVAINF[[Nº CAMIÓN]:[Nº CAMIÓN]],$C56,BDCORRECTIVAINF[[Fecha entrada]:[Fecha entrada]],"&gt;=" &amp;$M$2,BDCORRECTIVAINF[[Fecha Fin]:[Fecha Fin]],"&lt;="&amp;$M$3)=0,"",SUMIFS(BDCORRECTIVAINF[Manguera amarilla 80D],BDCORRECTIVAINF[[Nº CAMIÓN]:[Nº CAMIÓN]],$C56,BDCORRECTIVAINF[[Fecha entrada]:[Fecha entrada]],"&gt;=" &amp;$M$2,BDCORRECTIVAINF[[Fecha Fin]:[Fecha Fin]],"&lt;="&amp;$M$3)&amp;" m "&amp;BDCORRECTIVAINF[[#Headers],[Manguera amarilla 80D]]&amp;", ")</f>
        <v/>
      </c>
      <c r="BW56" s="467" t="str">
        <f>+IF(SUMIFS(BDCORRECTIVAINF[Manguera azul 60D],BDCORRECTIVAINF[[Nº CAMIÓN]:[Nº CAMIÓN]],$C56,BDCORRECTIVAINF[[Fecha entrada]:[Fecha entrada]],"&gt;=" &amp;$M$2,BDCORRECTIVAINF[[Fecha Fin]:[Fecha Fin]],"&lt;="&amp;$M$3)=0,"",SUMIFS(BDCORRECTIVAINF[Manguera azul 60D],BDCORRECTIVAINF[[Nº CAMIÓN]:[Nº CAMIÓN]],$C56,BDCORRECTIVAINF[[Fecha entrada]:[Fecha entrada]],"&gt;=" &amp;$M$2,BDCORRECTIVAINF[[Fecha Fin]:[Fecha Fin]],"&lt;="&amp;$M$3)&amp;" m "&amp;BDCORRECTIVAINF[[#Headers],[Manguera azul 60D]]&amp;", ")</f>
        <v/>
      </c>
      <c r="BX56" s="467" t="str">
        <f>+IF(SUMIFS(BDCORRECTIVAINF[Manguera azul 80D],BDCORRECTIVAINF[[Nº CAMIÓN]:[Nº CAMIÓN]],$C56,BDCORRECTIVAINF[[Fecha entrada]:[Fecha entrada]],"&gt;=" &amp;$M$2,BDCORRECTIVAINF[[Fecha Fin]:[Fecha Fin]],"&lt;="&amp;$M$3)=0,"",SUMIFS(BDCORRECTIVAINF[Manguera azul 80D],BDCORRECTIVAINF[[Nº CAMIÓN]:[Nº CAMIÓN]],$C56,BDCORRECTIVAINF[[Fecha entrada]:[Fecha entrada]],"&gt;=" &amp;$M$2,BDCORRECTIVAINF[[Fecha Fin]:[Fecha Fin]],"&lt;="&amp;$M$3)&amp;" m "&amp;BDCORRECTIVAINF[[#Headers],[Manguera azul 80D]]&amp;", ")</f>
        <v/>
      </c>
      <c r="BY56" s="467" t="str">
        <f>+IF(SUMIFS(BDCORRECTIVAINF[Bomba Embrague],BDCORRECTIVAINF[[Nº CAMIÓN]:[Nº CAMIÓN]],$C56,BDCORRECTIVAINF[[Fecha entrada]:[Fecha entrada]],"&gt;=" &amp;$M$2,BDCORRECTIVAINF[[Fecha Fin]:[Fecha Fin]],"&lt;="&amp;$M$3)=0,"",SUMIFS(BDCORRECTIVAINF[Bomba Embrague],BDCORRECTIVAINF[[Nº CAMIÓN]:[Nº CAMIÓN]],$C56,BDCORRECTIVAINF[[Fecha entrada]:[Fecha entrada]],"&gt;=" &amp;$M$2,BDCORRECTIVAINF[[Fecha Fin]:[Fecha Fin]],"&lt;="&amp;$M$3)&amp;" uds "&amp;BDCORRECTIVAINF[[#Headers],[Bomba Embrague]]&amp;", ")</f>
        <v/>
      </c>
      <c r="BZ56" s="467" t="str">
        <f>+IF(SUMIFS(BDCORRECTIVAINF[Compresor],BDCORRECTIVAINF[[Nº CAMIÓN]:[Nº CAMIÓN]],$C56,BDCORRECTIVAINF[[Fecha entrada]:[Fecha entrada]],"&gt;=" &amp;$M$2,BDCORRECTIVAINF[[Fecha Fin]:[Fecha Fin]],"&lt;="&amp;$M$3)=0,"",SUMIFS(BDCORRECTIVAINF[Compresor],BDCORRECTIVAINF[[Nº CAMIÓN]:[Nº CAMIÓN]],$C56,BDCORRECTIVAINF[[Fecha entrada]:[Fecha entrada]],"&gt;=" &amp;$M$2,BDCORRECTIVAINF[[Fecha Fin]:[Fecha Fin]],"&lt;="&amp;$M$3)&amp;" uds "&amp;BDCORRECTIVAINF[[#Headers],[Compresor]]&amp;", ")</f>
        <v/>
      </c>
      <c r="CA56" s="467" t="str">
        <f>+IF(SUMIFS(BDCORRECTIVAINF[Disco Embrague],BDCORRECTIVAINF[[Nº CAMIÓN]:[Nº CAMIÓN]],$C56,BDCORRECTIVAINF[[Fecha entrada]:[Fecha entrada]],"&gt;=" &amp;$M$2,BDCORRECTIVAINF[[Fecha Fin]:[Fecha Fin]],"&lt;="&amp;$M$3)=0,"",SUMIFS(BDCORRECTIVAINF[Disco Embrague],BDCORRECTIVAINF[[Nº CAMIÓN]:[Nº CAMIÓN]],$C56,BDCORRECTIVAINF[[Fecha entrada]:[Fecha entrada]],"&gt;=" &amp;$M$2,BDCORRECTIVAINF[[Fecha Fin]:[Fecha Fin]],"&lt;="&amp;$M$3)&amp;" uds "&amp;BDCORRECTIVAINF[[#Headers],[Disco Embrague]]&amp;", ")</f>
        <v/>
      </c>
      <c r="CB56" s="467" t="str">
        <f>+IF(SUMIFS(BDCORRECTIVAINF[Empalme],BDCORRECTIVAINF[[Nº CAMIÓN]:[Nº CAMIÓN]],$C56,BDCORRECTIVAINF[[Fecha entrada]:[Fecha entrada]],"&gt;=" &amp;$M$2,BDCORRECTIVAINF[[Fecha Fin]:[Fecha Fin]],"&lt;="&amp;$M$3)=0,"",SUMIFS(BDCORRECTIVAINF[Empalme],BDCORRECTIVAINF[[Nº CAMIÓN]:[Nº CAMIÓN]],$C56,BDCORRECTIVAINF[[Fecha entrada]:[Fecha entrada]],"&gt;=" &amp;$M$2,BDCORRECTIVAINF[[Fecha Fin]:[Fecha Fin]],"&lt;="&amp;$M$3)&amp;" uds "&amp;BDCORRECTIVAINF[[#Headers],[Empalme]]&amp;", ")</f>
        <v/>
      </c>
      <c r="CC56" s="467" t="str">
        <f>+IF(SUMIFS(BDCORRECTIVAINF[Filtro Secador],BDCORRECTIVAINF[[Nº CAMIÓN]:[Nº CAMIÓN]],$C56,BDCORRECTIVAINF[[Fecha entrada]:[Fecha entrada]],"&gt;=" &amp;$M$2,BDCORRECTIVAINF[[Fecha Fin]:[Fecha Fin]],"&lt;="&amp;$M$3)=0,"",SUMIFS(BDCORRECTIVAINF[Filtro Secador],BDCORRECTIVAINF[[Nº CAMIÓN]:[Nº CAMIÓN]],$C56,BDCORRECTIVAINF[[Fecha entrada]:[Fecha entrada]],"&gt;=" &amp;$M$2,BDCORRECTIVAINF[[Fecha Fin]:[Fecha Fin]],"&lt;="&amp;$M$3)&amp;" uds "&amp;BDCORRECTIVAINF[[#Headers],[Filtro Secador]]&amp;", ")</f>
        <v/>
      </c>
      <c r="CD56" s="467" t="str">
        <f>+IF(SUMIFS(BDCORRECTIVAINF[Pulmon Freno],BDCORRECTIVAINF[[Nº CAMIÓN]:[Nº CAMIÓN]],$C56,BDCORRECTIVAINF[[Fecha entrada]:[Fecha entrada]],"&gt;=" &amp;$M$2,BDCORRECTIVAINF[[Fecha Fin]:[Fecha Fin]],"&lt;="&amp;$M$3)=0,"",SUMIFS(BDCORRECTIVAINF[Pulmon Freno],BDCORRECTIVAINF[[Nº CAMIÓN]:[Nº CAMIÓN]],$C56,BDCORRECTIVAINF[[Fecha entrada]:[Fecha entrada]],"&gt;=" &amp;$M$2,BDCORRECTIVAINF[[Fecha Fin]:[Fecha Fin]],"&lt;="&amp;$M$3)&amp;" uds "&amp;BDCORRECTIVAINF[[#Headers],[Pulmon Freno]]&amp;", ")</f>
        <v/>
      </c>
      <c r="CE56" s="467" t="str">
        <f>+IF(SUMIFS(BDCORRECTIVAINF[Servoembrague],BDCORRECTIVAINF[[Nº CAMIÓN]:[Nº CAMIÓN]],$C56,BDCORRECTIVAINF[[Fecha entrada]:[Fecha entrada]],"&gt;=" &amp;$M$2,BDCORRECTIVAINF[[Fecha Fin]:[Fecha Fin]],"&lt;="&amp;$M$3)=0,"",SUMIFS(BDCORRECTIVAINF[Servoembrague],BDCORRECTIVAINF[[Nº CAMIÓN]:[Nº CAMIÓN]],$C56,BDCORRECTIVAINF[[Fecha entrada]:[Fecha entrada]],"&gt;=" &amp;$M$2,BDCORRECTIVAINF[[Fecha Fin]:[Fecha Fin]],"&lt;="&amp;$M$3)&amp;" uds "&amp;BDCORRECTIVAINF[[#Headers],[Servoembrague]]&amp;", ")</f>
        <v/>
      </c>
      <c r="CF56" s="467" t="str">
        <f>+IF(SUMIFS(BDCORRECTIVAINF[Tubo Hidraulico],BDCORRECTIVAINF[[Nº CAMIÓN]:[Nº CAMIÓN]],$C56,BDCORRECTIVAINF[[Fecha entrada]:[Fecha entrada]],"&gt;=" &amp;$M$2,BDCORRECTIVAINF[[Fecha Fin]:[Fecha Fin]],"&lt;="&amp;$M$3)=0,"",SUMIFS(BDCORRECTIVAINF[Tubo Hidraulico],BDCORRECTIVAINF[[Nº CAMIÓN]:[Nº CAMIÓN]],$C56,BDCORRECTIVAINF[[Fecha entrada]:[Fecha entrada]],"&gt;=" &amp;$M$2,BDCORRECTIVAINF[[Fecha Fin]:[Fecha Fin]],"&lt;="&amp;$M$3)&amp;" uds "&amp;BDCORRECTIVAINF[[#Headers],[Tubo Hidraulico]]&amp;", ")</f>
        <v/>
      </c>
      <c r="CG56" s="467" t="str">
        <f>+IF(SUMIFS(BDCORRECTIVAINF[Valvula 4 vias],BDCORRECTIVAINF[[Nº CAMIÓN]:[Nº CAMIÓN]],$C56,BDCORRECTIVAINF[[Fecha entrada]:[Fecha entrada]],"&gt;=" &amp;$M$2,BDCORRECTIVAINF[[Fecha Fin]:[Fecha Fin]],"&lt;="&amp;$M$3)=0,"",SUMIFS(BDCORRECTIVAINF[Valvula 4 vias],BDCORRECTIVAINF[[Nº CAMIÓN]:[Nº CAMIÓN]],$C56,BDCORRECTIVAINF[[Fecha entrada]:[Fecha entrada]],"&gt;=" &amp;$M$2,BDCORRECTIVAINF[[Fecha Fin]:[Fecha Fin]],"&lt;="&amp;$M$3)&amp;" uds "&amp;BDCORRECTIVAINF[[#Headers],[Valvula 4 vias]]&amp;", ")</f>
        <v/>
      </c>
      <c r="CH56" s="467" t="str">
        <f>+IF(SUMIFS(BDCORRECTIVAINF[Valvula Freno],BDCORRECTIVAINF[[Nº CAMIÓN]:[Nº CAMIÓN]],$C56,BDCORRECTIVAINF[[Fecha entrada]:[Fecha entrada]],"&gt;=" &amp;$M$2,BDCORRECTIVAINF[[Fecha Fin]:[Fecha Fin]],"&lt;="&amp;$M$3)=0,"",SUMIFS(BDCORRECTIVAINF[Valvula Freno],BDCORRECTIVAINF[[Nº CAMIÓN]:[Nº CAMIÓN]],$C56,BDCORRECTIVAINF[[Fecha entrada]:[Fecha entrada]],"&gt;=" &amp;$M$2,BDCORRECTIVAINF[[Fecha Fin]:[Fecha Fin]],"&lt;="&amp;$M$3)&amp;" uds "&amp;BDCORRECTIVAINF[[#Headers],[Valvula Freno]]&amp;", ")</f>
        <v/>
      </c>
      <c r="CI56" s="467" t="str">
        <f>+IF(SUMIFS(BDCORRECTIVAINF[Valvula Secadora],BDCORRECTIVAINF[[Nº CAMIÓN]:[Nº CAMIÓN]],$C56,BDCORRECTIVAINF[[Fecha entrada]:[Fecha entrada]],"&gt;=" &amp;$M$2,BDCORRECTIVAINF[[Fecha Fin]:[Fecha Fin]],"&lt;="&amp;$M$3)=0,"",SUMIFS(BDCORRECTIVAINF[Valvula Secadora],BDCORRECTIVAINF[[Nº CAMIÓN]:[Nº CAMIÓN]],$C56,BDCORRECTIVAINF[[Fecha entrada]:[Fecha entrada]],"&gt;=" &amp;$M$2,BDCORRECTIVAINF[[Fecha Fin]:[Fecha Fin]],"&lt;="&amp;$M$3)&amp;" uds "&amp;BDCORRECTIVAINF[[#Headers],[Valvula Secadora]]&amp;", ")</f>
        <v/>
      </c>
      <c r="CJ56" s="467" t="str">
        <f>+IF(SUMIFS(BDCORRECTIVAINF[Correas],BDCORRECTIVAINF[[Nº CAMIÓN]:[Nº CAMIÓN]],$C56,BDCORRECTIVAINF[[Fecha entrada]:[Fecha entrada]],"&gt;=" &amp;$M$2,BDCORRECTIVAINF[[Fecha Fin]:[Fecha Fin]],"&lt;="&amp;$M$3)=0,"",SUMIFS(BDCORRECTIVAINF[Correas],BDCORRECTIVAINF[[Nº CAMIÓN]:[Nº CAMIÓN]],$C56,BDCORRECTIVAINF[[Fecha entrada]:[Fecha entrada]],"&gt;=" &amp;$M$2,BDCORRECTIVAINF[[Fecha Fin]:[Fecha Fin]],"&lt;="&amp;$M$3)&amp;" uds "&amp;BDCORRECTIVAINF[[#Headers],[Correas]]&amp;", ")</f>
        <v/>
      </c>
    </row>
    <row r="57" spans="1:93" ht="19.5" thickBot="1" x14ac:dyDescent="0.25">
      <c r="A57" s="548"/>
      <c r="B57" s="221" t="s">
        <v>68</v>
      </c>
      <c r="C57" s="48" t="s">
        <v>190</v>
      </c>
      <c r="D57" s="41">
        <v>771483</v>
      </c>
      <c r="E57" s="290">
        <f>+SUMIFS(BDCORRECTIVA[Chasis],BDCORRECTIVA[[Nº CAMIÓN]:[Nº CAMIÓN]],$C57,BDCORRECTIVA[[Fecha entrada]:[Fecha entrada]],"&gt;=" &amp;$M$2,BDCORRECTIVA[[Fecha Fin]:[Fecha Fin]],"&lt;="&amp;$M$3)</f>
        <v>0</v>
      </c>
      <c r="F57" s="290">
        <f>+SUMIFS(BDCORRECTIVA[Carrocería],BDCORRECTIVA[[Nº CAMIÓN]:[Nº CAMIÓN]],$C57,BDCORRECTIVA[[Fecha entrada]:[Fecha entrada]],"&gt;=" &amp;$M$2,BDCORRECTIVA[[Fecha Fin]:[Fecha Fin]],"&lt;="&amp;$M$3)</f>
        <v>0</v>
      </c>
      <c r="G57" s="290">
        <f>+SUMIFS(BDCORRECTIVA[Ruedas],BDCORRECTIVA[[Nº CAMIÓN]:[Nº CAMIÓN]],$C57,BDCORRECTIVA[[Fecha entrada]:[Fecha entrada]],"&gt;=" &amp;$M$2,BDCORRECTIVA[[Fecha Fin]:[Fecha Fin]],"&lt;="&amp;$M$3)</f>
        <v>0</v>
      </c>
      <c r="H57" s="290">
        <f>+SUMIFS(BDCORRECTIVA[Mecanica],BDCORRECTIVA[[Nº CAMIÓN]:[Nº CAMIÓN]],$C57,BDCORRECTIVA[[Fecha entrada]:[Fecha entrada]],"&gt;=" &amp;$M$2,BDCORRECTIVA[[Fecha Fin]:[Fecha Fin]],"&lt;="&amp;$M$3)</f>
        <v>0</v>
      </c>
      <c r="I57" s="290">
        <f>+SUMIFS(BDCORRECTIVA[Elec, vehiculos],BDCORRECTIVA[[Nº CAMIÓN]:[Nº CAMIÓN]],$C57,BDCORRECTIVA[[Fecha entrada]:[Fecha entrada]],"&gt;=" &amp;$M$2,BDCORRECTIVA[[Fecha Fin]:[Fecha Fin]],"&lt;="&amp;$M$3)</f>
        <v>0</v>
      </c>
      <c r="J57" s="290">
        <f t="shared" si="16"/>
        <v>0</v>
      </c>
      <c r="K57" s="290" t="str">
        <f>+IF(COUNTIFS(BDCORRECTIVA[Tall/Rep],AUSERD,BDCORRECTIVA[Nº CAMIÓN],$C57,BDCORRECTIVA[[Fecha entrada]:[Fecha entrada]],"&gt;=" &amp;$M$2,BDCORRECTIVA[[Fecha Fin]:[Fecha Fin]],"&lt;="&amp;$M$3)=0,"",COUNTIFS(BDCORRECTIVA[Tall/Rep],AUSERD,BDCORRECTIVA[Nº CAMIÓN],$C57,BDCORRECTIVA[[Fecha entrada]:[Fecha entrada]],"&gt;=" &amp;$M$2,BDCORRECTIVA[[Fecha Fin]:[Fecha Fin]],"&lt;="&amp;$M$3)&amp;" "&amp;AUSERD&amp;", ")&amp;IF(COUNTIFS(BDCORRECTIVA[Tall/Rep],AAIUN,BDCORRECTIVA[Nº CAMIÓN],$C57,BDCORRECTIVA[[Fecha entrada]:[Fecha entrada]],"&gt;=" &amp;$M$2,BDCORRECTIVA[[Fecha Fin]:[Fecha Fin]],"&lt;="&amp;$M$3)=0,"",COUNTIFS(BDCORRECTIVA[Tall/Rep],AAIUN,BDCORRECTIVA[Nº CAMIÓN],$C57,BDCORRECTIVA[[Fecha entrada]:[Fecha entrada]],"&gt;=" &amp;$M$2,BDCORRECTIVA[[Fecha Fin]:[Fecha Fin]],"&lt;="&amp;$M$3)&amp;" "&amp;AAIUN&amp;", ")&amp;IF(COUNTIFS(BDCORRECTIVA[Tall/Rep],BOUJDUR,BDCORRECTIVA[Nº CAMIÓN],$C57,BDCORRECTIVA[[Fecha entrada]:[Fecha entrada]],"&gt;=" &amp;$M$2,BDCORRECTIVA[[Fecha Fin]:[Fecha Fin]],"&lt;="&amp;$M$3)=0,"",COUNTIFS(BDCORRECTIVA[Tall/Rep],BOUJDUR,BDCORRECTIVA[Nº CAMIÓN],$C57,BDCORRECTIVA[[Fecha entrada]:[Fecha entrada]],"&gt;=" &amp;$M$2,BDCORRECTIVA[[Fecha Fin]:[Fecha Fin]],"&lt;="&amp;$M$3)&amp;" "&amp;BOUJDUR&amp;", ")&amp;IF(COUNTIFS(BDCORRECTIVA[Tall/Rep],ATC,BDCORRECTIVA[Nº CAMIÓN],$C57,BDCORRECTIVA[[Fecha entrada]:[Fecha entrada]],"&gt;=" &amp;$M$2,BDCORRECTIVA[[Fecha Fin]:[Fecha Fin]],"&lt;="&amp;$M$3)=0,"",COUNTIFS(BDCORRECTIVA[Tall/Rep],ATC,BDCORRECTIVA[Nº CAMIÓN],$C57,BDCORRECTIVA[[Fecha entrada]:[Fecha entrada]],"&gt;=" &amp;$M$2,BDCORRECTIVA[[Fecha Fin]:[Fecha Fin]],"&lt;="&amp;$M$3)&amp;" "&amp;ATC&amp;", ")&amp;IF(COUNTIFS(BDCORRECTIVA[Tall/Rep],SMARA,BDCORRECTIVA[Nº CAMIÓN],$C57,BDCORRECTIVA[[Fecha entrada]:[Fecha entrada]],"&gt;=" &amp;$M$2,BDCORRECTIVA[[Fecha Fin]:[Fecha Fin]],"&lt;="&amp;$M$3)=0,"",COUNTIFS(BDCORRECTIVA[Tall/Rep],SMARA,BDCORRECTIVA[Nº CAMIÓN],$C57,BDCORRECTIVA[[Fecha entrada]:[Fecha entrada]],"&gt;=" &amp;$M$2,BDCORRECTIVA[[Fecha Fin]:[Fecha Fin]],"&lt;="&amp;$M$3)&amp;" "&amp;SMARA&amp;", ")&amp;IF(COUNTIFS(BDCORRECTIVA[Tall/Rep],DAJLA,BDCORRECTIVA[Nº CAMIÓN],$C57,BDCORRECTIVA[[Fecha entrada]:[Fecha entrada]],"&gt;=" &amp;$M$2,BDCORRECTIVA[[Fecha Fin]:[Fecha Fin]],"&lt;="&amp;$M$3)=0,"",COUNTIFS(BDCORRECTIVA[Tall/Rep],DAJLA,BDCORRECTIVA[Nº CAMIÓN],$C57,BDCORRECTIVA[[Fecha entrada]:[Fecha entrada]],"&gt;=" &amp;$M$2,BDCORRECTIVA[[Fecha Fin]:[Fecha Fin]],"&lt;="&amp;$M$3)&amp;" "&amp;DAJLA&amp;", ")&amp;IF(COUNTIFS(BDCORRECTIVA[Tall/Rep],TRANSPORT,BDCORRECTIVA[Nº CAMIÓN],$C57,BDCORRECTIVA[[Fecha entrada]:[Fecha entrada]],"&gt;=" &amp;$M$2,BDCORRECTIVA[[Fecha Fin]:[Fecha Fin]],"&lt;="&amp;$M$3)=0,"",COUNTIFS(BDCORRECTIVA[Tall/Rep],TRANSPORT,BDCORRECTIVA[Nº CAMIÓN],$C57,BDCORRECTIVA[[Fecha entrada]:[Fecha entrada]],"&gt;=" &amp;$M$2,BDCORRECTIVA[[Fecha Fin]:[Fecha Fin]],"&lt;="&amp;$M$3)&amp;" "&amp;TRANSPORT&amp;", ")</f>
        <v/>
      </c>
      <c r="L57" s="525" t="str">
        <f t="shared" si="0"/>
        <v/>
      </c>
      <c r="M57" s="472" t="str">
        <f>+IF(SUMIFS(BDCORRECTIVAINF[Coste TOTAL],BDCORRECTIVAINF[[Nº CAMIÓN]:[Nº CAMIÓN]],$C57,BDCORRECTIVAINF[[Fecha entrada]:[Fecha entrada]],"&gt;=" &amp;$M$2,BDCORRECTIVAINF[[Fecha Fin]:[Fecha Fin]],"&lt;="&amp;$M$3)=0,"",SUMIFS(BDCORRECTIVAINF[Coste TOTAL],BDCORRECTIVAINF[[Nº CAMIÓN]:[Nº CAMIÓN]],$C57,BDCORRECTIVAINF[[Fecha entrada]:[Fecha entrada]],"&gt;=" &amp;$M$2,BDCORRECTIVAINF[[Fecha Fin]:[Fecha Fin]],"&lt;="&amp;$M$3))</f>
        <v/>
      </c>
      <c r="N57" s="292"/>
      <c r="P57" s="49"/>
      <c r="Q57" s="44"/>
      <c r="R57" s="44"/>
      <c r="S57" s="44"/>
      <c r="T57" s="44"/>
      <c r="U57" s="44"/>
      <c r="V57" s="44"/>
      <c r="W57" s="44"/>
      <c r="AF57" s="467" t="str">
        <f>+IF(SUMIFS(BDCORRECTIVAINF[Amortiguador],BDCORRECTIVAINF[[Nº CAMIÓN]:[Nº CAMIÓN]],$C57,BDCORRECTIVAINF[[Fecha entrada]:[Fecha entrada]],"&gt;=" &amp;$M$2,BDCORRECTIVAINF[[Fecha Fin]:[Fecha Fin]],"&lt;="&amp;$M$3)=0,"",SUMIFS(BDCORRECTIVAINF[Amortiguador],BDCORRECTIVAINF[[Nº CAMIÓN]:[Nº CAMIÓN]],$C57,BDCORRECTIVAINF[[Fecha entrada]:[Fecha entrada]],"&gt;=" &amp;$M$2,BDCORRECTIVAINF[[Fecha Fin]:[Fecha Fin]],"&lt;="&amp;$M$3)&amp;" uds "&amp;BDCORRECTIVAINF[[#Headers],[Amortiguador]]&amp;", ")</f>
        <v/>
      </c>
      <c r="AG57" s="467" t="str">
        <f>+IF(SUMIFS(BDCORRECTIVAINF[Cables palanca],BDCORRECTIVAINF[[Nº CAMIÓN]:[Nº CAMIÓN]],$C57,BDCORRECTIVAINF[[Fecha entrada]:[Fecha entrada]],"&gt;=" &amp;$M$2,BDCORRECTIVAINF[[Fecha Fin]:[Fecha Fin]],"&lt;="&amp;$M$3)=0,"",SUMIFS(BDCORRECTIVAINF[Cables palanca],BDCORRECTIVAINF[[Nº CAMIÓN]:[Nº CAMIÓN]],$C57,BDCORRECTIVAINF[[Fecha entrada]:[Fecha entrada]],"&gt;=" &amp;$M$2,BDCORRECTIVAINF[[Fecha Fin]:[Fecha Fin]],"&lt;="&amp;$M$3)&amp;" uds "&amp;BDCORRECTIVAINF[[#Headers],[Cables palanca]]&amp;", ")</f>
        <v/>
      </c>
      <c r="AH57" s="467" t="str">
        <f>+IF(SUMIFS(BDCORRECTIVAINF[Casquillos],BDCORRECTIVAINF[[Nº CAMIÓN]:[Nº CAMIÓN]],$C57,BDCORRECTIVAINF[[Fecha entrada]:[Fecha entrada]],"&gt;=" &amp;$M$2,BDCORRECTIVAINF[[Fecha Fin]:[Fecha Fin]],"&lt;="&amp;$M$3)=0,"",SUMIFS(BDCORRECTIVAINF[Casquillos],BDCORRECTIVAINF[[Nº CAMIÓN]:[Nº CAMIÓN]],$C57,BDCORRECTIVAINF[[Fecha entrada]:[Fecha entrada]],"&gt;=" &amp;$M$2,BDCORRECTIVAINF[[Fecha Fin]:[Fecha Fin]],"&lt;="&amp;$M$3)&amp;" uds "&amp;BDCORRECTIVAINF[[#Headers],[Casquillos]]&amp;", ")</f>
        <v/>
      </c>
      <c r="AI57" s="467" t="str">
        <f>+IF(SUMIFS(BDCORRECTIVAINF[Esparragos],BDCORRECTIVAINF[[Nº CAMIÓN]:[Nº CAMIÓN]],$C57,BDCORRECTIVAINF[[Fecha entrada]:[Fecha entrada]],"&gt;=" &amp;$M$2,BDCORRECTIVAINF[[Fecha Fin]:[Fecha Fin]],"&lt;="&amp;$M$3)=0,"",SUMIFS(BDCORRECTIVAINF[Esparragos],BDCORRECTIVAINF[[Nº CAMIÓN]:[Nº CAMIÓN]],$C57,BDCORRECTIVAINF[[Fecha entrada]:[Fecha entrada]],"&gt;=" &amp;$M$2,BDCORRECTIVAINF[[Fecha Fin]:[Fecha Fin]],"&lt;="&amp;$M$3)&amp;" uds "&amp;BDCORRECTIVAINF[[#Headers],[Esparragos]]&amp;", ")</f>
        <v/>
      </c>
      <c r="AJ57" s="467" t="str">
        <f>+IF(SUMIFS(BDCORRECTIVAINF[Neceser palanca],BDCORRECTIVAINF[[Nº CAMIÓN]:[Nº CAMIÓN]],$C57,BDCORRECTIVAINF[[Fecha entrada]:[Fecha entrada]],"&gt;=" &amp;$M$2,BDCORRECTIVAINF[[Fecha Fin]:[Fecha Fin]],"&lt;="&amp;$M$3)=0,"",SUMIFS(BDCORRECTIVAINF[Neceser palanca],BDCORRECTIVAINF[[Nº CAMIÓN]:[Nº CAMIÓN]],$C57,BDCORRECTIVAINF[[Fecha entrada]:[Fecha entrada]],"&gt;=" &amp;$M$2,BDCORRECTIVAINF[[Fecha Fin]:[Fecha Fin]],"&lt;="&amp;$M$3)&amp;" uds "&amp;BDCORRECTIVAINF[[#Headers],[Neceser palanca]]&amp;", ")</f>
        <v/>
      </c>
      <c r="AK57" s="467" t="str">
        <f>+IF(SUMIFS(BDCORRECTIVAINF[Palanca],BDCORRECTIVAINF[[Nº CAMIÓN]:[Nº CAMIÓN]],$C57,BDCORRECTIVAINF[[Fecha entrada]:[Fecha entrada]],"&gt;=" &amp;$M$2,BDCORRECTIVAINF[[Fecha Fin]:[Fecha Fin]],"&lt;="&amp;$M$3)=0,"",SUMIFS(BDCORRECTIVAINF[Palanca],BDCORRECTIVAINF[[Nº CAMIÓN]:[Nº CAMIÓN]],$C57,BDCORRECTIVAINF[[Fecha entrada]:[Fecha entrada]],"&gt;=" &amp;$M$2,BDCORRECTIVAINF[[Fecha Fin]:[Fecha Fin]],"&lt;="&amp;$M$3)&amp;" uds "&amp;BDCORRECTIVAINF[[#Headers],[Palanca]]&amp;", ")</f>
        <v/>
      </c>
      <c r="AL57" s="467" t="str">
        <f>+IF(SUMIFS(BDCORRECTIVAINF[Travesaño],BDCORRECTIVAINF[[Nº CAMIÓN]:[Nº CAMIÓN]],$C57,BDCORRECTIVAINF[[Fecha entrada]:[Fecha entrada]],"&gt;=" &amp;$M$2,BDCORRECTIVAINF[[Fecha Fin]:[Fecha Fin]],"&lt;="&amp;$M$3)=0,"",SUMIFS(BDCORRECTIVAINF[Travesaño],BDCORRECTIVAINF[[Nº CAMIÓN]:[Nº CAMIÓN]],$C57,BDCORRECTIVAINF[[Fecha entrada]:[Fecha entrada]],"&gt;=" &amp;$M$2,BDCORRECTIVAINF[[Fecha Fin]:[Fecha Fin]],"&lt;="&amp;$M$3)&amp;" uds "&amp;BDCORRECTIVAINF[[#Headers],[Travesaño]]&amp;", ")</f>
        <v/>
      </c>
      <c r="AM57" s="467" t="str">
        <f>+IF(SUMIFS(BDCORRECTIVAINF[BALLESTA ENTERA D],BDCORRECTIVAINF[[Nº CAMIÓN]:[Nº CAMIÓN]],$C57,BDCORRECTIVAINF[[Fecha entrada]:[Fecha entrada]],"&gt;=" &amp;$M$2,BDCORRECTIVAINF[[Fecha Fin]:[Fecha Fin]],"&lt;="&amp;$M$3)=0,"",SUMIFS(BDCORRECTIVAINF[BALLESTA ENTERA D],BDCORRECTIVAINF[[Nº CAMIÓN]:[Nº CAMIÓN]],$C57,BDCORRECTIVAINF[[Fecha entrada]:[Fecha entrada]],"&gt;=" &amp;$M$2,BDCORRECTIVAINF[[Fecha Fin]:[Fecha Fin]],"&lt;="&amp;$M$3)&amp;" uds "&amp;BDCORRECTIVAINF[[#Headers],[BALLESTA ENTERA D]]&amp;", ")</f>
        <v/>
      </c>
      <c r="AN57" s="467" t="str">
        <f>+IF(SUMIFS(BDCORRECTIVAINF[HOJA MAESTRA D],BDCORRECTIVAINF[[Nº CAMIÓN]:[Nº CAMIÓN]],$C57,BDCORRECTIVAINF[[Fecha entrada]:[Fecha entrada]],"&gt;=" &amp;$M$2,BDCORRECTIVAINF[[Fecha Fin]:[Fecha Fin]],"&lt;="&amp;$M$3)=0,"",SUMIFS(BDCORRECTIVAINF[HOJA MAESTRA D],BDCORRECTIVAINF[[Nº CAMIÓN]:[Nº CAMIÓN]],$C57,BDCORRECTIVAINF[[Fecha entrada]:[Fecha entrada]],"&gt;=" &amp;$M$2,BDCORRECTIVAINF[[Fecha Fin]:[Fecha Fin]],"&lt;="&amp;$M$3)&amp;" uds "&amp;BDCORRECTIVAINF[[#Headers],[HOJA MAESTRA D]]&amp;", ")</f>
        <v/>
      </c>
      <c r="AO57" s="467" t="str">
        <f>+IF(SUMIFS(BDCORRECTIVAINF[1ª HOJA D],BDCORRECTIVAINF[[Nº CAMIÓN]:[Nº CAMIÓN]],$C57,BDCORRECTIVAINF[[Fecha entrada]:[Fecha entrada]],"&gt;=" &amp;$M$2,BDCORRECTIVAINF[[Fecha Fin]:[Fecha Fin]],"&lt;="&amp;$M$3)=0,"",SUMIFS(BDCORRECTIVAINF[1ª HOJA D],BDCORRECTIVAINF[[Nº CAMIÓN]:[Nº CAMIÓN]],$C57,BDCORRECTIVAINF[[Fecha entrada]:[Fecha entrada]],"&gt;=" &amp;$M$2,BDCORRECTIVAINF[[Fecha Fin]:[Fecha Fin]],"&lt;="&amp;$M$3)&amp;" uds "&amp;BDCORRECTIVAINF[[#Headers],[1ª HOJA D]]&amp;", ")</f>
        <v/>
      </c>
      <c r="AP57" s="467" t="str">
        <f>+IF(SUMIFS(BDCORRECTIVAINF[2ª HOJAS D],BDCORRECTIVAINF[[Nº CAMIÓN]:[Nº CAMIÓN]],$C57,BDCORRECTIVAINF[[Fecha entrada]:[Fecha entrada]],"&gt;=" &amp;$M$2,BDCORRECTIVAINF[[Fecha Fin]:[Fecha Fin]],"&lt;="&amp;$M$3)=0,"",SUMIFS(BDCORRECTIVAINF[2ª HOJAS D],BDCORRECTIVAINF[[Nº CAMIÓN]:[Nº CAMIÓN]],$C57,BDCORRECTIVAINF[[Fecha entrada]:[Fecha entrada]],"&gt;=" &amp;$M$2,BDCORRECTIVAINF[[Fecha Fin]:[Fecha Fin]],"&lt;="&amp;$M$3)&amp;" uds "&amp;BDCORRECTIVAINF[[#Headers],[2ª HOJAS D]]&amp;", ")</f>
        <v/>
      </c>
      <c r="AQ57" s="467" t="str">
        <f>+IF(SUMIFS(BDCORRECTIVAINF[3ª HOJAS D],BDCORRECTIVAINF[[Nº CAMIÓN]:[Nº CAMIÓN]],$C57,BDCORRECTIVAINF[[Fecha entrada]:[Fecha entrada]],"&gt;=" &amp;$M$2,BDCORRECTIVAINF[[Fecha Fin]:[Fecha Fin]],"&lt;="&amp;$M$3)=0,"",SUMIFS(BDCORRECTIVAINF[3ª HOJAS D],BDCORRECTIVAINF[[Nº CAMIÓN]:[Nº CAMIÓN]],$C57,BDCORRECTIVAINF[[Fecha entrada]:[Fecha entrada]],"&gt;=" &amp;$M$2,BDCORRECTIVAINF[[Fecha Fin]:[Fecha Fin]],"&lt;="&amp;$M$3)&amp;" uds "&amp;BDCORRECTIVAINF[[#Headers],[3ª HOJAS D]]&amp;", ")</f>
        <v/>
      </c>
      <c r="AR57" s="467" t="str">
        <f>+IF(SUMIFS(BDCORRECTIVAINF[4ª HOJAS D],BDCORRECTIVAINF[[Nº CAMIÓN]:[Nº CAMIÓN]],$C57,BDCORRECTIVAINF[[Fecha entrada]:[Fecha entrada]],"&gt;=" &amp;$M$2,BDCORRECTIVAINF[[Fecha Fin]:[Fecha Fin]],"&lt;="&amp;$M$3)=0,"",SUMIFS(BDCORRECTIVAINF[4ª HOJAS D],BDCORRECTIVAINF[[Nº CAMIÓN]:[Nº CAMIÓN]],$C57,BDCORRECTIVAINF[[Fecha entrada]:[Fecha entrada]],"&gt;=" &amp;$M$2,BDCORRECTIVAINF[[Fecha Fin]:[Fecha Fin]],"&lt;="&amp;$M$3)&amp;" uds "&amp;BDCORRECTIVAINF[[#Headers],[4ª HOJAS D]]&amp;", ")</f>
        <v/>
      </c>
      <c r="AS57" s="467" t="str">
        <f>+IF(SUMIFS(BDCORRECTIVAINF[5ª HOJAS D],BDCORRECTIVAINF[[Nº CAMIÓN]:[Nº CAMIÓN]],$C57,BDCORRECTIVAINF[[Fecha entrada]:[Fecha entrada]],"&gt;=" &amp;$M$2,BDCORRECTIVAINF[[Fecha Fin]:[Fecha Fin]],"&lt;="&amp;$M$3)=0,"",SUMIFS(BDCORRECTIVAINF[5ª HOJAS D],BDCORRECTIVAINF[[Nº CAMIÓN]:[Nº CAMIÓN]],$C57,BDCORRECTIVAINF[[Fecha entrada]:[Fecha entrada]],"&gt;=" &amp;$M$2,BDCORRECTIVAINF[[Fecha Fin]:[Fecha Fin]],"&lt;="&amp;$M$3)&amp;" uds "&amp;BDCORRECTIVAINF[[#Headers],[5ª HOJAS D]]&amp;", ")</f>
        <v/>
      </c>
      <c r="AT57" s="467" t="str">
        <f>+IF(SUMIFS(BDCORRECTIVAINF[BRIDA D],BDCORRECTIVAINF[[Nº CAMIÓN]:[Nº CAMIÓN]],$C57,BDCORRECTIVAINF[[Fecha entrada]:[Fecha entrada]],"&gt;=" &amp;$M$2,BDCORRECTIVAINF[[Fecha Fin]:[Fecha Fin]],"&lt;="&amp;$M$3)=0,"",SUMIFS(BDCORRECTIVAINF[BRIDA D],BDCORRECTIVAINF[[Nº CAMIÓN]:[Nº CAMIÓN]],$C57,BDCORRECTIVAINF[[Fecha entrada]:[Fecha entrada]],"&gt;=" &amp;$M$2,BDCORRECTIVAINF[[Fecha Fin]:[Fecha Fin]],"&lt;="&amp;$M$3)&amp;" uds "&amp;BDCORRECTIVAINF[[#Headers],[BRIDA D]]&amp;", ")</f>
        <v/>
      </c>
      <c r="AU57" s="467" t="str">
        <f>+IF(SUMIFS(BDCORRECTIVAINF[BULÓN D],BDCORRECTIVAINF[[Nº CAMIÓN]:[Nº CAMIÓN]],$C57,BDCORRECTIVAINF[[Fecha entrada]:[Fecha entrada]],"&gt;=" &amp;$M$2,BDCORRECTIVAINF[[Fecha Fin]:[Fecha Fin]],"&lt;="&amp;$M$3)=0,"",SUMIFS(BDCORRECTIVAINF[BULÓN D],BDCORRECTIVAINF[[Nº CAMIÓN]:[Nº CAMIÓN]],$C57,BDCORRECTIVAINF[[Fecha entrada]:[Fecha entrada]],"&gt;=" &amp;$M$2,BDCORRECTIVAINF[[Fecha Fin]:[Fecha Fin]],"&lt;="&amp;$M$3)&amp;" uds "&amp;BDCORRECTIVAINF[[#Headers],[BULÓN D]]&amp;", ")</f>
        <v/>
      </c>
      <c r="AV57" s="467" t="str">
        <f>+IF(SUMIFS(BDCORRECTIVAINF[GEMELA D],BDCORRECTIVAINF[[Nº CAMIÓN]:[Nº CAMIÓN]],$C57,BDCORRECTIVAINF[[Fecha entrada]:[Fecha entrada]],"&gt;=" &amp;$M$2,BDCORRECTIVAINF[[Fecha Fin]:[Fecha Fin]],"&lt;="&amp;$M$3)=0,"",SUMIFS(BDCORRECTIVAINF[GEMELA D],BDCORRECTIVAINF[[Nº CAMIÓN]:[Nº CAMIÓN]],$C57,BDCORRECTIVAINF[[Fecha entrada]:[Fecha entrada]],"&gt;=" &amp;$M$2,BDCORRECTIVAINF[[Fecha Fin]:[Fecha Fin]],"&lt;="&amp;$M$3)&amp;" uds "&amp;BDCORRECTIVAINF[[#Headers],[GEMELA D]]&amp;", ")</f>
        <v/>
      </c>
      <c r="AW57" s="467" t="str">
        <f>+IF(SUMIFS(BDCORRECTIVAINF[BALLESTA ENTERA T],BDCORRECTIVAINF[[Nº CAMIÓN]:[Nº CAMIÓN]],$C57,BDCORRECTIVAINF[[Fecha entrada]:[Fecha entrada]],"&gt;=" &amp;$M$2,BDCORRECTIVAINF[[Fecha Fin]:[Fecha Fin]],"&lt;="&amp;$M$3)=0,"",SUMIFS(BDCORRECTIVAINF[BALLESTA ENTERA T],BDCORRECTIVAINF[[Nº CAMIÓN]:[Nº CAMIÓN]],$C57,BDCORRECTIVAINF[[Fecha entrada]:[Fecha entrada]],"&gt;=" &amp;$M$2,BDCORRECTIVAINF[[Fecha Fin]:[Fecha Fin]],"&lt;="&amp;$M$3)&amp;" uds "&amp;BDCORRECTIVAINF[[#Headers],[BALLESTA ENTERA T]]&amp;", ")</f>
        <v/>
      </c>
      <c r="AX57" s="467" t="str">
        <f>+IF(SUMIFS(BDCORRECTIVAINF[HOJA MAESTRA T],BDCORRECTIVAINF[[Nº CAMIÓN]:[Nº CAMIÓN]],$C57,BDCORRECTIVAINF[[Fecha entrada]:[Fecha entrada]],"&gt;=" &amp;$M$2,BDCORRECTIVAINF[[Fecha Fin]:[Fecha Fin]],"&lt;="&amp;$M$3)=0,"",SUMIFS(BDCORRECTIVAINF[HOJA MAESTRA T],BDCORRECTIVAINF[[Nº CAMIÓN]:[Nº CAMIÓN]],$C57,BDCORRECTIVAINF[[Fecha entrada]:[Fecha entrada]],"&gt;=" &amp;$M$2,BDCORRECTIVAINF[[Fecha Fin]:[Fecha Fin]],"&lt;="&amp;$M$3)&amp;" uds "&amp;BDCORRECTIVAINF[[#Headers],[HOJA MAESTRA T]]&amp;", ")</f>
        <v/>
      </c>
      <c r="AY57" s="467" t="str">
        <f>+IF(SUMIFS(BDCORRECTIVAINF[1ª HOJA T],BDCORRECTIVAINF[[Nº CAMIÓN]:[Nº CAMIÓN]],$C57,BDCORRECTIVAINF[[Fecha entrada]:[Fecha entrada]],"&gt;=" &amp;$M$2,BDCORRECTIVAINF[[Fecha Fin]:[Fecha Fin]],"&lt;="&amp;$M$3)=0,"",SUMIFS(BDCORRECTIVAINF[1ª HOJA T],BDCORRECTIVAINF[[Nº CAMIÓN]:[Nº CAMIÓN]],$C57,BDCORRECTIVAINF[[Fecha entrada]:[Fecha entrada]],"&gt;=" &amp;$M$2,BDCORRECTIVAINF[[Fecha Fin]:[Fecha Fin]],"&lt;="&amp;$M$3)&amp;" uds "&amp;BDCORRECTIVAINF[[#Headers],[1ª HOJA T]]&amp;", ")</f>
        <v/>
      </c>
      <c r="AZ57" s="467" t="str">
        <f>+IF(SUMIFS(BDCORRECTIVAINF[2ª HOJAS T],BDCORRECTIVAINF[[Nº CAMIÓN]:[Nº CAMIÓN]],$C57,BDCORRECTIVAINF[[Fecha entrada]:[Fecha entrada]],"&gt;=" &amp;$M$2,BDCORRECTIVAINF[[Fecha Fin]:[Fecha Fin]],"&lt;="&amp;$M$3)=0,"",SUMIFS(BDCORRECTIVAINF[2ª HOJAS T],BDCORRECTIVAINF[[Nº CAMIÓN]:[Nº CAMIÓN]],$C57,BDCORRECTIVAINF[[Fecha entrada]:[Fecha entrada]],"&gt;=" &amp;$M$2,BDCORRECTIVAINF[[Fecha Fin]:[Fecha Fin]],"&lt;="&amp;$M$3)&amp;" uds "&amp;BDCORRECTIVAINF[[#Headers],[2ª HOJAS T]]&amp;", ")</f>
        <v/>
      </c>
      <c r="BA57" s="467" t="str">
        <f>+IF(SUMIFS(BDCORRECTIVAINF[3ª HOJAS T],BDCORRECTIVAINF[[Nº CAMIÓN]:[Nº CAMIÓN]],$C57,BDCORRECTIVAINF[[Fecha entrada]:[Fecha entrada]],"&gt;=" &amp;$M$2,BDCORRECTIVAINF[[Fecha Fin]:[Fecha Fin]],"&lt;="&amp;$M$3)=0,"",SUMIFS(BDCORRECTIVAINF[3ª HOJAS T],BDCORRECTIVAINF[[Nº CAMIÓN]:[Nº CAMIÓN]],$C57,BDCORRECTIVAINF[[Fecha entrada]:[Fecha entrada]],"&gt;=" &amp;$M$2,BDCORRECTIVAINF[[Fecha Fin]:[Fecha Fin]],"&lt;="&amp;$M$3)&amp;" uds "&amp;BDCORRECTIVAINF[[#Headers],[3ª HOJAS T]]&amp;", ")</f>
        <v/>
      </c>
      <c r="BB57" s="467" t="str">
        <f>+IF(SUMIFS(BDCORRECTIVAINF[4ª HOJAS T],BDCORRECTIVAINF[[Nº CAMIÓN]:[Nº CAMIÓN]],$C57,BDCORRECTIVAINF[[Fecha entrada]:[Fecha entrada]],"&gt;=" &amp;$M$2,BDCORRECTIVAINF[[Fecha Fin]:[Fecha Fin]],"&lt;="&amp;$M$3)=0,"",SUMIFS(BDCORRECTIVAINF[4ª HOJAS T],BDCORRECTIVAINF[[Nº CAMIÓN]:[Nº CAMIÓN]],$C57,BDCORRECTIVAINF[[Fecha entrada]:[Fecha entrada]],"&gt;=" &amp;$M$2,BDCORRECTIVAINF[[Fecha Fin]:[Fecha Fin]],"&lt;="&amp;$M$3)&amp;" uds "&amp;BDCORRECTIVAINF[[#Headers],[4ª HOJAS T]]&amp;", ")</f>
        <v/>
      </c>
      <c r="BC57" s="467" t="str">
        <f>+IF(SUMIFS(BDCORRECTIVAINF[5ª HOJAS T],BDCORRECTIVAINF[[Nº CAMIÓN]:[Nº CAMIÓN]],$C57,BDCORRECTIVAINF[[Fecha entrada]:[Fecha entrada]],"&gt;=" &amp;$M$2,BDCORRECTIVAINF[[Fecha Fin]:[Fecha Fin]],"&lt;="&amp;$M$3)=0,"",SUMIFS(BDCORRECTIVAINF[5ª HOJAS T],BDCORRECTIVAINF[[Nº CAMIÓN]:[Nº CAMIÓN]],$C57,BDCORRECTIVAINF[[Fecha entrada]:[Fecha entrada]],"&gt;=" &amp;$M$2,BDCORRECTIVAINF[[Fecha Fin]:[Fecha Fin]],"&lt;="&amp;$M$3)&amp;" uds "&amp;BDCORRECTIVAINF[[#Headers],[5ª HOJAS T]]&amp;", ")</f>
        <v/>
      </c>
      <c r="BD57" s="467" t="str">
        <f>+IF(SUMIFS(BDCORRECTIVAINF[BRIDA T],BDCORRECTIVAINF[[Nº CAMIÓN]:[Nº CAMIÓN]],$C57,BDCORRECTIVAINF[[Fecha entrada]:[Fecha entrada]],"&gt;=" &amp;$M$2,BDCORRECTIVAINF[[Fecha Fin]:[Fecha Fin]],"&lt;="&amp;$M$3)=0,"",SUMIFS(BDCORRECTIVAINF[BRIDA T],BDCORRECTIVAINF[[Nº CAMIÓN]:[Nº CAMIÓN]],$C57,BDCORRECTIVAINF[[Fecha entrada]:[Fecha entrada]],"&gt;=" &amp;$M$2,BDCORRECTIVAINF[[Fecha Fin]:[Fecha Fin]],"&lt;="&amp;$M$3)&amp;" uds "&amp;BDCORRECTIVAINF[[#Headers],[BRIDA T]]&amp;", ")</f>
        <v/>
      </c>
      <c r="BE57" s="467" t="str">
        <f>+IF(SUMIFS(BDCORRECTIVAINF[BULÓN T],BDCORRECTIVAINF[[Nº CAMIÓN]:[Nº CAMIÓN]],$C57,BDCORRECTIVAINF[[Fecha entrada]:[Fecha entrada]],"&gt;=" &amp;$M$2,BDCORRECTIVAINF[[Fecha Fin]:[Fecha Fin]],"&lt;="&amp;$M$3)=0,"",SUMIFS(BDCORRECTIVAINF[BULÓN T],BDCORRECTIVAINF[[Nº CAMIÓN]:[Nº CAMIÓN]],$C57,BDCORRECTIVAINF[[Fecha entrada]:[Fecha entrada]],"&gt;=" &amp;$M$2,BDCORRECTIVAINF[[Fecha Fin]:[Fecha Fin]],"&lt;="&amp;$M$3)&amp;" uds "&amp;BDCORRECTIVAINF[[#Headers],[BULÓN T]]&amp;", ")</f>
        <v/>
      </c>
      <c r="BF57" s="467" t="str">
        <f>+IF(SUMIFS(BDCORRECTIVAINF[GEMELA T],BDCORRECTIVAINF[[Nº CAMIÓN]:[Nº CAMIÓN]],$C57,BDCORRECTIVAINF[[Fecha entrada]:[Fecha entrada]],"&gt;=" &amp;$M$2,BDCORRECTIVAINF[[Fecha Fin]:[Fecha Fin]],"&lt;="&amp;$M$3)=0,"",SUMIFS(BDCORRECTIVAINF[GEMELA T],BDCORRECTIVAINF[[Nº CAMIÓN]:[Nº CAMIÓN]],$C57,BDCORRECTIVAINF[[Fecha entrada]:[Fecha entrada]],"&gt;=" &amp;$M$2,BDCORRECTIVAINF[[Fecha Fin]:[Fecha Fin]],"&lt;="&amp;$M$3)&amp;" uds "&amp;BDCORRECTIVAINF[[#Headers],[GEMELA T]]&amp;", ")</f>
        <v/>
      </c>
      <c r="BG57" s="467" t="str">
        <f>+IF(SUMIFS(BDCORRECTIVAINF[CÁMARA 12R20],BDCORRECTIVAINF[[Nº CAMIÓN]:[Nº CAMIÓN]],$C57,BDCORRECTIVAINF[[Fecha entrada]:[Fecha entrada]],"&gt;=" &amp;$M$2,BDCORRECTIVAINF[[Fecha Fin]:[Fecha Fin]],"&lt;="&amp;$M$3)=0,"",SUMIFS(BDCORRECTIVAINF[CÁMARA 12R20],BDCORRECTIVAINF[[Nº CAMIÓN]:[Nº CAMIÓN]],$C57,BDCORRECTIVAINF[[Fecha entrada]:[Fecha entrada]],"&gt;=" &amp;$M$2,BDCORRECTIVAINF[[Fecha Fin]:[Fecha Fin]],"&lt;="&amp;$M$3)&amp;" uds "&amp;BDCORRECTIVAINF[[#Headers],[CÁMARA 12R20]]&amp;", ")</f>
        <v/>
      </c>
      <c r="BH57" s="467" t="str">
        <f>+IF(SUMIFS(BDCORRECTIVAINF[CÁMARA 12R24],BDCORRECTIVAINF[[Nº CAMIÓN]:[Nº CAMIÓN]],$C57,BDCORRECTIVAINF[[Fecha entrada]:[Fecha entrada]],"&gt;=" &amp;$M$2,BDCORRECTIVAINF[[Fecha Fin]:[Fecha Fin]],"&lt;="&amp;$M$3)=0,"",SUMIFS(BDCORRECTIVAINF[CÁMARA 12R24],BDCORRECTIVAINF[[Nº CAMIÓN]:[Nº CAMIÓN]],$C57,BDCORRECTIVAINF[[Fecha entrada]:[Fecha entrada]],"&gt;=" &amp;$M$2,BDCORRECTIVAINF[[Fecha Fin]:[Fecha Fin]],"&lt;="&amp;$M$3)&amp;" uds "&amp;BDCORRECTIVAINF[[#Headers],[CÁMARA 12R24]]&amp;", ")</f>
        <v/>
      </c>
      <c r="BI57" s="467" t="str">
        <f>+IF(SUMIFS(BDCORRECTIVAINF[NEUMÁTICO 12R20],BDCORRECTIVAINF[[Nº CAMIÓN]:[Nº CAMIÓN]],$C57,BDCORRECTIVAINF[[Fecha entrada]:[Fecha entrada]],"&gt;=" &amp;$M$2,BDCORRECTIVAINF[[Fecha Fin]:[Fecha Fin]],"&lt;="&amp;$M$3)=0,"",SUMIFS(BDCORRECTIVAINF[NEUMÁTICO 12R20],BDCORRECTIVAINF[[Nº CAMIÓN]:[Nº CAMIÓN]],$C57,BDCORRECTIVAINF[[Fecha entrada]:[Fecha entrada]],"&gt;=" &amp;$M$2,BDCORRECTIVAINF[[Fecha Fin]:[Fecha Fin]],"&lt;="&amp;$M$3)&amp;" uds "&amp;BDCORRECTIVAINF[[#Headers],[NEUMÁTICO 12R20]]&amp;", ")</f>
        <v/>
      </c>
      <c r="BJ57" s="467" t="str">
        <f>+IF(SUMIFS(BDCORRECTIVAINF[NEUMÁTICO 13/80 R22,5],BDCORRECTIVAINF[[Nº CAMIÓN]:[Nº CAMIÓN]],$C57,BDCORRECTIVAINF[[Fecha entrada]:[Fecha entrada]],"&gt;=" &amp;$M$2,BDCORRECTIVAINF[[Fecha Fin]:[Fecha Fin]],"&lt;="&amp;$M$3)=0,"",SUMIFS(BDCORRECTIVAINF[NEUMÁTICO 13/80 R22,5],BDCORRECTIVAINF[[Nº CAMIÓN]:[Nº CAMIÓN]],$C57,BDCORRECTIVAINF[[Fecha entrada]:[Fecha entrada]],"&gt;=" &amp;$M$2,BDCORRECTIVAINF[[Fecha Fin]:[Fecha Fin]],"&lt;="&amp;$M$3)&amp;" uds "&amp;BDCORRECTIVAINF[[#Headers],[NEUMÁTICO 13/80 R22,5]]&amp;", ")</f>
        <v/>
      </c>
      <c r="BK57" s="467" t="str">
        <f>+IF(SUMIFS(BDCORRECTIVAINF[[NEUMÁTICO 12R24 ]],BDCORRECTIVAINF[[Nº CAMIÓN]:[Nº CAMIÓN]],$C57,BDCORRECTIVAINF[[Fecha entrada]:[Fecha entrada]],"&gt;=" &amp;$M$2,BDCORRECTIVAINF[[Fecha Fin]:[Fecha Fin]],"&lt;="&amp;$M$3)=0,"",SUMIFS(BDCORRECTIVAINF[[NEUMÁTICO 12R24 ]],BDCORRECTIVAINF[[Nº CAMIÓN]:[Nº CAMIÓN]],$C57,BDCORRECTIVAINF[[Fecha entrada]:[Fecha entrada]],"&gt;=" &amp;$M$2,BDCORRECTIVAINF[[Fecha Fin]:[Fecha Fin]],"&lt;="&amp;$M$3)&amp;" uds "&amp;BDCORRECTIVAINF[[#Headers],[NEUMÁTICO 12R24 ]]&amp;", ")</f>
        <v/>
      </c>
      <c r="BL57" s="467" t="str">
        <f>+IF(SUMIFS(BDCORRECTIVAINF[NEUMÁTICO 295/80 R22,5],BDCORRECTIVAINF[[Nº CAMIÓN]:[Nº CAMIÓN]],$C57,BDCORRECTIVAINF[[Fecha entrada]:[Fecha entrada]],"&gt;=" &amp;$M$2,BDCORRECTIVAINF[[Fecha Fin]:[Fecha Fin]],"&lt;="&amp;$M$3)=0,"",SUMIFS(BDCORRECTIVAINF[NEUMÁTICO 295/80 R22,5],BDCORRECTIVAINF[[Nº CAMIÓN]:[Nº CAMIÓN]],$C57,BDCORRECTIVAINF[[Fecha entrada]:[Fecha entrada]],"&gt;=" &amp;$M$2,BDCORRECTIVAINF[[Fecha Fin]:[Fecha Fin]],"&lt;="&amp;$M$3)&amp;" uds "&amp;BDCORRECTIVAINF[[#Headers],[NEUMÁTICO 295/80 R22,5]]&amp;", ")</f>
        <v/>
      </c>
      <c r="BM57" s="467" t="str">
        <f>+IF(SUMIFS(BDCORRECTIVAINF[NEUMÁTICO 315/80R22.5],BDCORRECTIVAINF[[Nº CAMIÓN]:[Nº CAMIÓN]],$C57,BDCORRECTIVAINF[[Fecha entrada]:[Fecha entrada]],"&gt;=" &amp;$M$2,BDCORRECTIVAINF[[Fecha Fin]:[Fecha Fin]],"&lt;="&amp;$M$3)=0,"",SUMIFS(BDCORRECTIVAINF[NEUMÁTICO 315/80R22.5],BDCORRECTIVAINF[[Nº CAMIÓN]:[Nº CAMIÓN]],$C57,BDCORRECTIVAINF[[Fecha entrada]:[Fecha entrada]],"&gt;=" &amp;$M$2,BDCORRECTIVAINF[[Fecha Fin]:[Fecha Fin]],"&lt;="&amp;$M$3)&amp;" uds "&amp;BDCORRECTIVAINF[[#Headers],[NEUMÁTICO 315/80R22.5]]&amp;", ")</f>
        <v/>
      </c>
      <c r="BN57" s="467" t="str">
        <f>+IF(SUMIFS(BDCORRECTIVAINF[NEUMÁTICO 7.5R16 CON CAMARA  ],BDCORRECTIVAINF[[Nº CAMIÓN]:[Nº CAMIÓN]],$C57,BDCORRECTIVAINF[[Fecha entrada]:[Fecha entrada]],"&gt;=" &amp;$M$2,BDCORRECTIVAINF[[Fecha Fin]:[Fecha Fin]],"&lt;="&amp;$M$3)=0,"",SUMIFS(BDCORRECTIVAINF[NEUMÁTICO 7.5R16 CON CAMARA  ],BDCORRECTIVAINF[[Nº CAMIÓN]:[Nº CAMIÓN]],$C57,BDCORRECTIVAINF[[Fecha entrada]:[Fecha entrada]],"&gt;=" &amp;$M$2,BDCORRECTIVAINF[[Fecha Fin]:[Fecha Fin]],"&lt;="&amp;$M$3)&amp;" uds "&amp;BDCORRECTIVAINF[[#Headers],[NEUMÁTICO 7.5R16 CON CAMARA  ]]&amp;", ")</f>
        <v/>
      </c>
      <c r="BO57" s="467" t="str">
        <f>+IF(SUMIFS(BDCORRECTIVAINF[Parche],BDCORRECTIVAINF[[Nº CAMIÓN]:[Nº CAMIÓN]],$C57,BDCORRECTIVAINF[[Fecha entrada]:[Fecha entrada]],"&gt;=" &amp;$M$2,BDCORRECTIVAINF[[Fecha Fin]:[Fecha Fin]],"&lt;="&amp;$M$3)=0,"",SUMIFS(BDCORRECTIVAINF[Parche],BDCORRECTIVAINF[[Nº CAMIÓN]:[Nº CAMIÓN]],$C57,BDCORRECTIVAINF[[Fecha entrada]:[Fecha entrada]],"&gt;=" &amp;$M$2,BDCORRECTIVAINF[[Fecha Fin]:[Fecha Fin]],"&lt;="&amp;$M$3)&amp;" uds "&amp;BDCORRECTIVAINF[[#Headers],[Parche]]&amp;", ")</f>
        <v/>
      </c>
      <c r="BP57" s="467" t="str">
        <f>+IF(SUMIFS(BDCORRECTIVAINF[Pasta],BDCORRECTIVAINF[[Nº CAMIÓN]:[Nº CAMIÓN]],$C57,BDCORRECTIVAINF[[Fecha entrada]:[Fecha entrada]],"&gt;=" &amp;$M$2,BDCORRECTIVAINF[[Fecha Fin]:[Fecha Fin]],"&lt;="&amp;$M$3)=0,"",SUMIFS(BDCORRECTIVAINF[Pasta],BDCORRECTIVAINF[[Nº CAMIÓN]:[Nº CAMIÓN]],$C57,BDCORRECTIVAINF[[Fecha entrada]:[Fecha entrada]],"&gt;=" &amp;$M$2,BDCORRECTIVAINF[[Fecha Fin]:[Fecha Fin]],"&lt;="&amp;$M$3)&amp;" uds "&amp;BDCORRECTIVAINF[[#Headers],[Pasta]]&amp;", ")</f>
        <v/>
      </c>
      <c r="BQ57" s="467" t="str">
        <f>+IF(SUMIFS(BDCORRECTIVAINF[BATERIA 12V 100AH],BDCORRECTIVAINF[[Nº CAMIÓN]:[Nº CAMIÓN]],$C57,BDCORRECTIVAINF[[Fecha entrada]:[Fecha entrada]],"&gt;=" &amp;$M$2,BDCORRECTIVAINF[[Fecha Fin]:[Fecha Fin]],"&lt;="&amp;$M$3)=0,"",SUMIFS(BDCORRECTIVAINF[BATERIA 12V 100AH],BDCORRECTIVAINF[[Nº CAMIÓN]:[Nº CAMIÓN]],$C57,BDCORRECTIVAINF[[Fecha entrada]:[Fecha entrada]],"&gt;=" &amp;$M$2,BDCORRECTIVAINF[[Fecha Fin]:[Fecha Fin]],"&lt;="&amp;$M$3)&amp;" uds "&amp;BDCORRECTIVAINF[[#Headers],[BATERIA 12V 100AH]]&amp;", ")</f>
        <v/>
      </c>
      <c r="BR57" s="467" t="str">
        <f>+IF(SUMIFS(BDCORRECTIVAINF[BATERIA 12V 120AH],BDCORRECTIVAINF[[Nº CAMIÓN]:[Nº CAMIÓN]],$C57,BDCORRECTIVAINF[[Fecha entrada]:[Fecha entrada]],"&gt;=" &amp;$M$2,BDCORRECTIVAINF[[Fecha Fin]:[Fecha Fin]],"&lt;="&amp;$M$3)=0,"",SUMIFS(BDCORRECTIVAINF[BATERIA 12V 120AH],BDCORRECTIVAINF[[Nº CAMIÓN]:[Nº CAMIÓN]],$C57,BDCORRECTIVAINF[[Fecha entrada]:[Fecha entrada]],"&gt;=" &amp;$M$2,BDCORRECTIVAINF[[Fecha Fin]:[Fecha Fin]],"&lt;="&amp;$M$3)&amp;" uds "&amp;BDCORRECTIVAINF[[#Headers],[BATERIA 12V 120AH]]&amp;", ")</f>
        <v/>
      </c>
      <c r="BS57" s="467" t="str">
        <f>+IF(SUMIFS(BDCORRECTIVAINF[[BATERIA 12V 70AH ]],BDCORRECTIVAINF[[Nº CAMIÓN]:[Nº CAMIÓN]],$C57,BDCORRECTIVAINF[[Fecha entrada]:[Fecha entrada]],"&gt;=" &amp;$M$2,BDCORRECTIVAINF[[Fecha Fin]:[Fecha Fin]],"&lt;="&amp;$M$3)=0,"",SUMIFS(BDCORRECTIVAINF[[BATERIA 12V 70AH ]],BDCORRECTIVAINF[[Nº CAMIÓN]:[Nº CAMIÓN]],$C57,BDCORRECTIVAINF[[Fecha entrada]:[Fecha entrada]],"&gt;=" &amp;$M$2,BDCORRECTIVAINF[[Fecha Fin]:[Fecha Fin]],"&lt;="&amp;$M$3)&amp;" uds "&amp;BDCORRECTIVAINF[[#Headers],[BATERIA 12V 70AH ]]&amp;", ")</f>
        <v/>
      </c>
      <c r="BT57" s="467" t="str">
        <f>+IF(SUMIFS(BDCORRECTIVAINF[[BATERIA 12V 77AH ]],BDCORRECTIVAINF[[Nº CAMIÓN]:[Nº CAMIÓN]],$C57,BDCORRECTIVAINF[[Fecha entrada]:[Fecha entrada]],"&gt;=" &amp;$M$2,BDCORRECTIVAINF[[Fecha Fin]:[Fecha Fin]],"&lt;="&amp;$M$3)=0,"",SUMIFS(BDCORRECTIVAINF[[BATERIA 12V 77AH ]],BDCORRECTIVAINF[[Nº CAMIÓN]:[Nº CAMIÓN]],$C57,BDCORRECTIVAINF[[Fecha entrada]:[Fecha entrada]],"&gt;=" &amp;$M$2,BDCORRECTIVAINF[[Fecha Fin]:[Fecha Fin]],"&lt;="&amp;$M$3)&amp;" uds "&amp;BDCORRECTIVAINF[[#Headers],[BATERIA 12V 77AH ]]&amp;", ")</f>
        <v/>
      </c>
      <c r="BU57" s="467" t="str">
        <f>+IF(SUMIFS(BDCORRECTIVAINF[Manguera amarilla 60D],BDCORRECTIVAINF[[Nº CAMIÓN]:[Nº CAMIÓN]],$C57,BDCORRECTIVAINF[[Fecha entrada]:[Fecha entrada]],"&gt;=" &amp;$M$2,BDCORRECTIVAINF[[Fecha Fin]:[Fecha Fin]],"&lt;="&amp;$M$3)=0,"",SUMIFS(BDCORRECTIVAINF[Manguera amarilla 60D],BDCORRECTIVAINF[[Nº CAMIÓN]:[Nº CAMIÓN]],$C57,BDCORRECTIVAINF[[Fecha entrada]:[Fecha entrada]],"&gt;=" &amp;$M$2,BDCORRECTIVAINF[[Fecha Fin]:[Fecha Fin]],"&lt;="&amp;$M$3)&amp;" m "&amp;BDCORRECTIVAINF[[#Headers],[Manguera amarilla 60D]]&amp;", ")</f>
        <v/>
      </c>
      <c r="BV57" s="467" t="str">
        <f>+IF(SUMIFS(BDCORRECTIVAINF[Manguera amarilla 80D],BDCORRECTIVAINF[[Nº CAMIÓN]:[Nº CAMIÓN]],$C57,BDCORRECTIVAINF[[Fecha entrada]:[Fecha entrada]],"&gt;=" &amp;$M$2,BDCORRECTIVAINF[[Fecha Fin]:[Fecha Fin]],"&lt;="&amp;$M$3)=0,"",SUMIFS(BDCORRECTIVAINF[Manguera amarilla 80D],BDCORRECTIVAINF[[Nº CAMIÓN]:[Nº CAMIÓN]],$C57,BDCORRECTIVAINF[[Fecha entrada]:[Fecha entrada]],"&gt;=" &amp;$M$2,BDCORRECTIVAINF[[Fecha Fin]:[Fecha Fin]],"&lt;="&amp;$M$3)&amp;" m "&amp;BDCORRECTIVAINF[[#Headers],[Manguera amarilla 80D]]&amp;", ")</f>
        <v/>
      </c>
      <c r="BW57" s="467" t="str">
        <f>+IF(SUMIFS(BDCORRECTIVAINF[Manguera azul 60D],BDCORRECTIVAINF[[Nº CAMIÓN]:[Nº CAMIÓN]],$C57,BDCORRECTIVAINF[[Fecha entrada]:[Fecha entrada]],"&gt;=" &amp;$M$2,BDCORRECTIVAINF[[Fecha Fin]:[Fecha Fin]],"&lt;="&amp;$M$3)=0,"",SUMIFS(BDCORRECTIVAINF[Manguera azul 60D],BDCORRECTIVAINF[[Nº CAMIÓN]:[Nº CAMIÓN]],$C57,BDCORRECTIVAINF[[Fecha entrada]:[Fecha entrada]],"&gt;=" &amp;$M$2,BDCORRECTIVAINF[[Fecha Fin]:[Fecha Fin]],"&lt;="&amp;$M$3)&amp;" m "&amp;BDCORRECTIVAINF[[#Headers],[Manguera azul 60D]]&amp;", ")</f>
        <v/>
      </c>
      <c r="BX57" s="467" t="str">
        <f>+IF(SUMIFS(BDCORRECTIVAINF[Manguera azul 80D],BDCORRECTIVAINF[[Nº CAMIÓN]:[Nº CAMIÓN]],$C57,BDCORRECTIVAINF[[Fecha entrada]:[Fecha entrada]],"&gt;=" &amp;$M$2,BDCORRECTIVAINF[[Fecha Fin]:[Fecha Fin]],"&lt;="&amp;$M$3)=0,"",SUMIFS(BDCORRECTIVAINF[Manguera azul 80D],BDCORRECTIVAINF[[Nº CAMIÓN]:[Nº CAMIÓN]],$C57,BDCORRECTIVAINF[[Fecha entrada]:[Fecha entrada]],"&gt;=" &amp;$M$2,BDCORRECTIVAINF[[Fecha Fin]:[Fecha Fin]],"&lt;="&amp;$M$3)&amp;" m "&amp;BDCORRECTIVAINF[[#Headers],[Manguera azul 80D]]&amp;", ")</f>
        <v/>
      </c>
      <c r="BY57" s="467" t="str">
        <f>+IF(SUMIFS(BDCORRECTIVAINF[Bomba Embrague],BDCORRECTIVAINF[[Nº CAMIÓN]:[Nº CAMIÓN]],$C57,BDCORRECTIVAINF[[Fecha entrada]:[Fecha entrada]],"&gt;=" &amp;$M$2,BDCORRECTIVAINF[[Fecha Fin]:[Fecha Fin]],"&lt;="&amp;$M$3)=0,"",SUMIFS(BDCORRECTIVAINF[Bomba Embrague],BDCORRECTIVAINF[[Nº CAMIÓN]:[Nº CAMIÓN]],$C57,BDCORRECTIVAINF[[Fecha entrada]:[Fecha entrada]],"&gt;=" &amp;$M$2,BDCORRECTIVAINF[[Fecha Fin]:[Fecha Fin]],"&lt;="&amp;$M$3)&amp;" uds "&amp;BDCORRECTIVAINF[[#Headers],[Bomba Embrague]]&amp;", ")</f>
        <v/>
      </c>
      <c r="BZ57" s="467" t="str">
        <f>+IF(SUMIFS(BDCORRECTIVAINF[Compresor],BDCORRECTIVAINF[[Nº CAMIÓN]:[Nº CAMIÓN]],$C57,BDCORRECTIVAINF[[Fecha entrada]:[Fecha entrada]],"&gt;=" &amp;$M$2,BDCORRECTIVAINF[[Fecha Fin]:[Fecha Fin]],"&lt;="&amp;$M$3)=0,"",SUMIFS(BDCORRECTIVAINF[Compresor],BDCORRECTIVAINF[[Nº CAMIÓN]:[Nº CAMIÓN]],$C57,BDCORRECTIVAINF[[Fecha entrada]:[Fecha entrada]],"&gt;=" &amp;$M$2,BDCORRECTIVAINF[[Fecha Fin]:[Fecha Fin]],"&lt;="&amp;$M$3)&amp;" uds "&amp;BDCORRECTIVAINF[[#Headers],[Compresor]]&amp;", ")</f>
        <v/>
      </c>
      <c r="CA57" s="467" t="str">
        <f>+IF(SUMIFS(BDCORRECTIVAINF[Disco Embrague],BDCORRECTIVAINF[[Nº CAMIÓN]:[Nº CAMIÓN]],$C57,BDCORRECTIVAINF[[Fecha entrada]:[Fecha entrada]],"&gt;=" &amp;$M$2,BDCORRECTIVAINF[[Fecha Fin]:[Fecha Fin]],"&lt;="&amp;$M$3)=0,"",SUMIFS(BDCORRECTIVAINF[Disco Embrague],BDCORRECTIVAINF[[Nº CAMIÓN]:[Nº CAMIÓN]],$C57,BDCORRECTIVAINF[[Fecha entrada]:[Fecha entrada]],"&gt;=" &amp;$M$2,BDCORRECTIVAINF[[Fecha Fin]:[Fecha Fin]],"&lt;="&amp;$M$3)&amp;" uds "&amp;BDCORRECTIVAINF[[#Headers],[Disco Embrague]]&amp;", ")</f>
        <v/>
      </c>
      <c r="CB57" s="467" t="str">
        <f>+IF(SUMIFS(BDCORRECTIVAINF[Empalme],BDCORRECTIVAINF[[Nº CAMIÓN]:[Nº CAMIÓN]],$C57,BDCORRECTIVAINF[[Fecha entrada]:[Fecha entrada]],"&gt;=" &amp;$M$2,BDCORRECTIVAINF[[Fecha Fin]:[Fecha Fin]],"&lt;="&amp;$M$3)=0,"",SUMIFS(BDCORRECTIVAINF[Empalme],BDCORRECTIVAINF[[Nº CAMIÓN]:[Nº CAMIÓN]],$C57,BDCORRECTIVAINF[[Fecha entrada]:[Fecha entrada]],"&gt;=" &amp;$M$2,BDCORRECTIVAINF[[Fecha Fin]:[Fecha Fin]],"&lt;="&amp;$M$3)&amp;" uds "&amp;BDCORRECTIVAINF[[#Headers],[Empalme]]&amp;", ")</f>
        <v/>
      </c>
      <c r="CC57" s="467" t="str">
        <f>+IF(SUMIFS(BDCORRECTIVAINF[Filtro Secador],BDCORRECTIVAINF[[Nº CAMIÓN]:[Nº CAMIÓN]],$C57,BDCORRECTIVAINF[[Fecha entrada]:[Fecha entrada]],"&gt;=" &amp;$M$2,BDCORRECTIVAINF[[Fecha Fin]:[Fecha Fin]],"&lt;="&amp;$M$3)=0,"",SUMIFS(BDCORRECTIVAINF[Filtro Secador],BDCORRECTIVAINF[[Nº CAMIÓN]:[Nº CAMIÓN]],$C57,BDCORRECTIVAINF[[Fecha entrada]:[Fecha entrada]],"&gt;=" &amp;$M$2,BDCORRECTIVAINF[[Fecha Fin]:[Fecha Fin]],"&lt;="&amp;$M$3)&amp;" uds "&amp;BDCORRECTIVAINF[[#Headers],[Filtro Secador]]&amp;", ")</f>
        <v/>
      </c>
      <c r="CD57" s="467" t="str">
        <f>+IF(SUMIFS(BDCORRECTIVAINF[Pulmon Freno],BDCORRECTIVAINF[[Nº CAMIÓN]:[Nº CAMIÓN]],$C57,BDCORRECTIVAINF[[Fecha entrada]:[Fecha entrada]],"&gt;=" &amp;$M$2,BDCORRECTIVAINF[[Fecha Fin]:[Fecha Fin]],"&lt;="&amp;$M$3)=0,"",SUMIFS(BDCORRECTIVAINF[Pulmon Freno],BDCORRECTIVAINF[[Nº CAMIÓN]:[Nº CAMIÓN]],$C57,BDCORRECTIVAINF[[Fecha entrada]:[Fecha entrada]],"&gt;=" &amp;$M$2,BDCORRECTIVAINF[[Fecha Fin]:[Fecha Fin]],"&lt;="&amp;$M$3)&amp;" uds "&amp;BDCORRECTIVAINF[[#Headers],[Pulmon Freno]]&amp;", ")</f>
        <v/>
      </c>
      <c r="CE57" s="467" t="str">
        <f>+IF(SUMIFS(BDCORRECTIVAINF[Servoembrague],BDCORRECTIVAINF[[Nº CAMIÓN]:[Nº CAMIÓN]],$C57,BDCORRECTIVAINF[[Fecha entrada]:[Fecha entrada]],"&gt;=" &amp;$M$2,BDCORRECTIVAINF[[Fecha Fin]:[Fecha Fin]],"&lt;="&amp;$M$3)=0,"",SUMIFS(BDCORRECTIVAINF[Servoembrague],BDCORRECTIVAINF[[Nº CAMIÓN]:[Nº CAMIÓN]],$C57,BDCORRECTIVAINF[[Fecha entrada]:[Fecha entrada]],"&gt;=" &amp;$M$2,BDCORRECTIVAINF[[Fecha Fin]:[Fecha Fin]],"&lt;="&amp;$M$3)&amp;" uds "&amp;BDCORRECTIVAINF[[#Headers],[Servoembrague]]&amp;", ")</f>
        <v/>
      </c>
      <c r="CF57" s="467" t="str">
        <f>+IF(SUMIFS(BDCORRECTIVAINF[Tubo Hidraulico],BDCORRECTIVAINF[[Nº CAMIÓN]:[Nº CAMIÓN]],$C57,BDCORRECTIVAINF[[Fecha entrada]:[Fecha entrada]],"&gt;=" &amp;$M$2,BDCORRECTIVAINF[[Fecha Fin]:[Fecha Fin]],"&lt;="&amp;$M$3)=0,"",SUMIFS(BDCORRECTIVAINF[Tubo Hidraulico],BDCORRECTIVAINF[[Nº CAMIÓN]:[Nº CAMIÓN]],$C57,BDCORRECTIVAINF[[Fecha entrada]:[Fecha entrada]],"&gt;=" &amp;$M$2,BDCORRECTIVAINF[[Fecha Fin]:[Fecha Fin]],"&lt;="&amp;$M$3)&amp;" uds "&amp;BDCORRECTIVAINF[[#Headers],[Tubo Hidraulico]]&amp;", ")</f>
        <v/>
      </c>
      <c r="CG57" s="467" t="str">
        <f>+IF(SUMIFS(BDCORRECTIVAINF[Valvula 4 vias],BDCORRECTIVAINF[[Nº CAMIÓN]:[Nº CAMIÓN]],$C57,BDCORRECTIVAINF[[Fecha entrada]:[Fecha entrada]],"&gt;=" &amp;$M$2,BDCORRECTIVAINF[[Fecha Fin]:[Fecha Fin]],"&lt;="&amp;$M$3)=0,"",SUMIFS(BDCORRECTIVAINF[Valvula 4 vias],BDCORRECTIVAINF[[Nº CAMIÓN]:[Nº CAMIÓN]],$C57,BDCORRECTIVAINF[[Fecha entrada]:[Fecha entrada]],"&gt;=" &amp;$M$2,BDCORRECTIVAINF[[Fecha Fin]:[Fecha Fin]],"&lt;="&amp;$M$3)&amp;" uds "&amp;BDCORRECTIVAINF[[#Headers],[Valvula 4 vias]]&amp;", ")</f>
        <v/>
      </c>
      <c r="CH57" s="467" t="str">
        <f>+IF(SUMIFS(BDCORRECTIVAINF[Valvula Freno],BDCORRECTIVAINF[[Nº CAMIÓN]:[Nº CAMIÓN]],$C57,BDCORRECTIVAINF[[Fecha entrada]:[Fecha entrada]],"&gt;=" &amp;$M$2,BDCORRECTIVAINF[[Fecha Fin]:[Fecha Fin]],"&lt;="&amp;$M$3)=0,"",SUMIFS(BDCORRECTIVAINF[Valvula Freno],BDCORRECTIVAINF[[Nº CAMIÓN]:[Nº CAMIÓN]],$C57,BDCORRECTIVAINF[[Fecha entrada]:[Fecha entrada]],"&gt;=" &amp;$M$2,BDCORRECTIVAINF[[Fecha Fin]:[Fecha Fin]],"&lt;="&amp;$M$3)&amp;" uds "&amp;BDCORRECTIVAINF[[#Headers],[Valvula Freno]]&amp;", ")</f>
        <v/>
      </c>
      <c r="CI57" s="467" t="str">
        <f>+IF(SUMIFS(BDCORRECTIVAINF[Valvula Secadora],BDCORRECTIVAINF[[Nº CAMIÓN]:[Nº CAMIÓN]],$C57,BDCORRECTIVAINF[[Fecha entrada]:[Fecha entrada]],"&gt;=" &amp;$M$2,BDCORRECTIVAINF[[Fecha Fin]:[Fecha Fin]],"&lt;="&amp;$M$3)=0,"",SUMIFS(BDCORRECTIVAINF[Valvula Secadora],BDCORRECTIVAINF[[Nº CAMIÓN]:[Nº CAMIÓN]],$C57,BDCORRECTIVAINF[[Fecha entrada]:[Fecha entrada]],"&gt;=" &amp;$M$2,BDCORRECTIVAINF[[Fecha Fin]:[Fecha Fin]],"&lt;="&amp;$M$3)&amp;" uds "&amp;BDCORRECTIVAINF[[#Headers],[Valvula Secadora]]&amp;", ")</f>
        <v/>
      </c>
      <c r="CJ57" s="467" t="str">
        <f>+IF(SUMIFS(BDCORRECTIVAINF[Correas],BDCORRECTIVAINF[[Nº CAMIÓN]:[Nº CAMIÓN]],$C57,BDCORRECTIVAINF[[Fecha entrada]:[Fecha entrada]],"&gt;=" &amp;$M$2,BDCORRECTIVAINF[[Fecha Fin]:[Fecha Fin]],"&lt;="&amp;$M$3)=0,"",SUMIFS(BDCORRECTIVAINF[Correas],BDCORRECTIVAINF[[Nº CAMIÓN]:[Nº CAMIÓN]],$C57,BDCORRECTIVAINF[[Fecha entrada]:[Fecha entrada]],"&gt;=" &amp;$M$2,BDCORRECTIVAINF[[Fecha Fin]:[Fecha Fin]],"&lt;="&amp;$M$3)&amp;" uds "&amp;BDCORRECTIVAINF[[#Headers],[Correas]]&amp;", ")</f>
        <v/>
      </c>
    </row>
    <row r="58" spans="1:93" ht="19.5" thickBot="1" x14ac:dyDescent="0.25">
      <c r="A58" s="332"/>
      <c r="B58" s="333"/>
      <c r="C58" s="52" t="s">
        <v>27</v>
      </c>
      <c r="D58" s="53"/>
      <c r="E58" s="54">
        <f t="shared" ref="E58:I58" si="17">+SUM(E48:E57)</f>
        <v>4</v>
      </c>
      <c r="F58" s="54">
        <f t="shared" si="17"/>
        <v>2</v>
      </c>
      <c r="G58" s="54">
        <f t="shared" si="17"/>
        <v>21</v>
      </c>
      <c r="H58" s="54">
        <f t="shared" si="17"/>
        <v>3</v>
      </c>
      <c r="I58" s="54">
        <f t="shared" si="17"/>
        <v>3</v>
      </c>
      <c r="J58" s="54">
        <f>+SUM(J48:J57)</f>
        <v>33</v>
      </c>
      <c r="K58" s="54"/>
      <c r="L58" s="523" t="str">
        <f t="shared" si="0"/>
        <v/>
      </c>
      <c r="M58" s="474">
        <f>+SUM(M48:M57)</f>
        <v>353000</v>
      </c>
      <c r="N58" s="54"/>
      <c r="P58" s="49"/>
      <c r="Q58" s="44"/>
      <c r="R58" s="25"/>
      <c r="W58" s="44"/>
      <c r="AF58" s="467" t="str">
        <f>+IF(SUMIFS(BDCORRECTIVAINF[Amortiguador],BDCORRECTIVAINF[[Nº CAMIÓN]:[Nº CAMIÓN]],$C58,BDCORRECTIVAINF[[Fecha entrada]:[Fecha entrada]],"&gt;=" &amp;$M$2,BDCORRECTIVAINF[[Fecha Fin]:[Fecha Fin]],"&lt;="&amp;$M$3)=0,"",SUMIFS(BDCORRECTIVAINF[Amortiguador],BDCORRECTIVAINF[[Nº CAMIÓN]:[Nº CAMIÓN]],$C58,BDCORRECTIVAINF[[Fecha entrada]:[Fecha entrada]],"&gt;=" &amp;$M$2,BDCORRECTIVAINF[[Fecha Fin]:[Fecha Fin]],"&lt;="&amp;$M$3)&amp;" uds "&amp;BDCORRECTIVAINF[[#Headers],[Amortiguador]]&amp;", ")</f>
        <v/>
      </c>
      <c r="AG58" s="467" t="str">
        <f>+IF(SUMIFS(BDCORRECTIVAINF[Cables palanca],BDCORRECTIVAINF[[Nº CAMIÓN]:[Nº CAMIÓN]],$C58,BDCORRECTIVAINF[[Fecha entrada]:[Fecha entrada]],"&gt;=" &amp;$M$2,BDCORRECTIVAINF[[Fecha Fin]:[Fecha Fin]],"&lt;="&amp;$M$3)=0,"",SUMIFS(BDCORRECTIVAINF[Cables palanca],BDCORRECTIVAINF[[Nº CAMIÓN]:[Nº CAMIÓN]],$C58,BDCORRECTIVAINF[[Fecha entrada]:[Fecha entrada]],"&gt;=" &amp;$M$2,BDCORRECTIVAINF[[Fecha Fin]:[Fecha Fin]],"&lt;="&amp;$M$3)&amp;" uds "&amp;BDCORRECTIVAINF[[#Headers],[Cables palanca]]&amp;", ")</f>
        <v/>
      </c>
      <c r="AH58" s="467" t="str">
        <f>+IF(SUMIFS(BDCORRECTIVAINF[Casquillos],BDCORRECTIVAINF[[Nº CAMIÓN]:[Nº CAMIÓN]],$C58,BDCORRECTIVAINF[[Fecha entrada]:[Fecha entrada]],"&gt;=" &amp;$M$2,BDCORRECTIVAINF[[Fecha Fin]:[Fecha Fin]],"&lt;="&amp;$M$3)=0,"",SUMIFS(BDCORRECTIVAINF[Casquillos],BDCORRECTIVAINF[[Nº CAMIÓN]:[Nº CAMIÓN]],$C58,BDCORRECTIVAINF[[Fecha entrada]:[Fecha entrada]],"&gt;=" &amp;$M$2,BDCORRECTIVAINF[[Fecha Fin]:[Fecha Fin]],"&lt;="&amp;$M$3)&amp;" uds "&amp;BDCORRECTIVAINF[[#Headers],[Casquillos]]&amp;", ")</f>
        <v/>
      </c>
      <c r="AI58" s="467" t="str">
        <f>+IF(SUMIFS(BDCORRECTIVAINF[Esparragos],BDCORRECTIVAINF[[Nº CAMIÓN]:[Nº CAMIÓN]],$C58,BDCORRECTIVAINF[[Fecha entrada]:[Fecha entrada]],"&gt;=" &amp;$M$2,BDCORRECTIVAINF[[Fecha Fin]:[Fecha Fin]],"&lt;="&amp;$M$3)=0,"",SUMIFS(BDCORRECTIVAINF[Esparragos],BDCORRECTIVAINF[[Nº CAMIÓN]:[Nº CAMIÓN]],$C58,BDCORRECTIVAINF[[Fecha entrada]:[Fecha entrada]],"&gt;=" &amp;$M$2,BDCORRECTIVAINF[[Fecha Fin]:[Fecha Fin]],"&lt;="&amp;$M$3)&amp;" uds "&amp;BDCORRECTIVAINF[[#Headers],[Esparragos]]&amp;", ")</f>
        <v/>
      </c>
      <c r="AJ58" s="467" t="str">
        <f>+IF(SUMIFS(BDCORRECTIVAINF[Neceser palanca],BDCORRECTIVAINF[[Nº CAMIÓN]:[Nº CAMIÓN]],$C58,BDCORRECTIVAINF[[Fecha entrada]:[Fecha entrada]],"&gt;=" &amp;$M$2,BDCORRECTIVAINF[[Fecha Fin]:[Fecha Fin]],"&lt;="&amp;$M$3)=0,"",SUMIFS(BDCORRECTIVAINF[Neceser palanca],BDCORRECTIVAINF[[Nº CAMIÓN]:[Nº CAMIÓN]],$C58,BDCORRECTIVAINF[[Fecha entrada]:[Fecha entrada]],"&gt;=" &amp;$M$2,BDCORRECTIVAINF[[Fecha Fin]:[Fecha Fin]],"&lt;="&amp;$M$3)&amp;" uds "&amp;BDCORRECTIVAINF[[#Headers],[Neceser palanca]]&amp;", ")</f>
        <v/>
      </c>
      <c r="AK58" s="467" t="str">
        <f>+IF(SUMIFS(BDCORRECTIVAINF[Palanca],BDCORRECTIVAINF[[Nº CAMIÓN]:[Nº CAMIÓN]],$C58,BDCORRECTIVAINF[[Fecha entrada]:[Fecha entrada]],"&gt;=" &amp;$M$2,BDCORRECTIVAINF[[Fecha Fin]:[Fecha Fin]],"&lt;="&amp;$M$3)=0,"",SUMIFS(BDCORRECTIVAINF[Palanca],BDCORRECTIVAINF[[Nº CAMIÓN]:[Nº CAMIÓN]],$C58,BDCORRECTIVAINF[[Fecha entrada]:[Fecha entrada]],"&gt;=" &amp;$M$2,BDCORRECTIVAINF[[Fecha Fin]:[Fecha Fin]],"&lt;="&amp;$M$3)&amp;" uds "&amp;BDCORRECTIVAINF[[#Headers],[Palanca]]&amp;", ")</f>
        <v/>
      </c>
      <c r="AL58" s="467" t="str">
        <f>+IF(SUMIFS(BDCORRECTIVAINF[Travesaño],BDCORRECTIVAINF[[Nº CAMIÓN]:[Nº CAMIÓN]],$C58,BDCORRECTIVAINF[[Fecha entrada]:[Fecha entrada]],"&gt;=" &amp;$M$2,BDCORRECTIVAINF[[Fecha Fin]:[Fecha Fin]],"&lt;="&amp;$M$3)=0,"",SUMIFS(BDCORRECTIVAINF[Travesaño],BDCORRECTIVAINF[[Nº CAMIÓN]:[Nº CAMIÓN]],$C58,BDCORRECTIVAINF[[Fecha entrada]:[Fecha entrada]],"&gt;=" &amp;$M$2,BDCORRECTIVAINF[[Fecha Fin]:[Fecha Fin]],"&lt;="&amp;$M$3)&amp;" uds "&amp;BDCORRECTIVAINF[[#Headers],[Travesaño]]&amp;", ")</f>
        <v/>
      </c>
      <c r="AM58" s="467" t="str">
        <f>+IF(SUMIFS(BDCORRECTIVAINF[BALLESTA ENTERA D],BDCORRECTIVAINF[[Nº CAMIÓN]:[Nº CAMIÓN]],$C58,BDCORRECTIVAINF[[Fecha entrada]:[Fecha entrada]],"&gt;=" &amp;$M$2,BDCORRECTIVAINF[[Fecha Fin]:[Fecha Fin]],"&lt;="&amp;$M$3)=0,"",SUMIFS(BDCORRECTIVAINF[BALLESTA ENTERA D],BDCORRECTIVAINF[[Nº CAMIÓN]:[Nº CAMIÓN]],$C58,BDCORRECTIVAINF[[Fecha entrada]:[Fecha entrada]],"&gt;=" &amp;$M$2,BDCORRECTIVAINF[[Fecha Fin]:[Fecha Fin]],"&lt;="&amp;$M$3)&amp;" uds "&amp;BDCORRECTIVAINF[[#Headers],[BALLESTA ENTERA D]]&amp;", ")</f>
        <v/>
      </c>
      <c r="AN58" s="467" t="str">
        <f>+IF(SUMIFS(BDCORRECTIVAINF[HOJA MAESTRA D],BDCORRECTIVAINF[[Nº CAMIÓN]:[Nº CAMIÓN]],$C58,BDCORRECTIVAINF[[Fecha entrada]:[Fecha entrada]],"&gt;=" &amp;$M$2,BDCORRECTIVAINF[[Fecha Fin]:[Fecha Fin]],"&lt;="&amp;$M$3)=0,"",SUMIFS(BDCORRECTIVAINF[HOJA MAESTRA D],BDCORRECTIVAINF[[Nº CAMIÓN]:[Nº CAMIÓN]],$C58,BDCORRECTIVAINF[[Fecha entrada]:[Fecha entrada]],"&gt;=" &amp;$M$2,BDCORRECTIVAINF[[Fecha Fin]:[Fecha Fin]],"&lt;="&amp;$M$3)&amp;" uds "&amp;BDCORRECTIVAINF[[#Headers],[HOJA MAESTRA D]]&amp;", ")</f>
        <v/>
      </c>
      <c r="AO58" s="467" t="str">
        <f>+IF(SUMIFS(BDCORRECTIVAINF[1ª HOJA D],BDCORRECTIVAINF[[Nº CAMIÓN]:[Nº CAMIÓN]],$C58,BDCORRECTIVAINF[[Fecha entrada]:[Fecha entrada]],"&gt;=" &amp;$M$2,BDCORRECTIVAINF[[Fecha Fin]:[Fecha Fin]],"&lt;="&amp;$M$3)=0,"",SUMIFS(BDCORRECTIVAINF[1ª HOJA D],BDCORRECTIVAINF[[Nº CAMIÓN]:[Nº CAMIÓN]],$C58,BDCORRECTIVAINF[[Fecha entrada]:[Fecha entrada]],"&gt;=" &amp;$M$2,BDCORRECTIVAINF[[Fecha Fin]:[Fecha Fin]],"&lt;="&amp;$M$3)&amp;" uds "&amp;BDCORRECTIVAINF[[#Headers],[1ª HOJA D]]&amp;", ")</f>
        <v/>
      </c>
      <c r="AP58" s="467" t="str">
        <f>+IF(SUMIFS(BDCORRECTIVAINF[2ª HOJAS D],BDCORRECTIVAINF[[Nº CAMIÓN]:[Nº CAMIÓN]],$C58,BDCORRECTIVAINF[[Fecha entrada]:[Fecha entrada]],"&gt;=" &amp;$M$2,BDCORRECTIVAINF[[Fecha Fin]:[Fecha Fin]],"&lt;="&amp;$M$3)=0,"",SUMIFS(BDCORRECTIVAINF[2ª HOJAS D],BDCORRECTIVAINF[[Nº CAMIÓN]:[Nº CAMIÓN]],$C58,BDCORRECTIVAINF[[Fecha entrada]:[Fecha entrada]],"&gt;=" &amp;$M$2,BDCORRECTIVAINF[[Fecha Fin]:[Fecha Fin]],"&lt;="&amp;$M$3)&amp;" uds "&amp;BDCORRECTIVAINF[[#Headers],[2ª HOJAS D]]&amp;", ")</f>
        <v/>
      </c>
      <c r="AQ58" s="467" t="str">
        <f>+IF(SUMIFS(BDCORRECTIVAINF[3ª HOJAS D],BDCORRECTIVAINF[[Nº CAMIÓN]:[Nº CAMIÓN]],$C58,BDCORRECTIVAINF[[Fecha entrada]:[Fecha entrada]],"&gt;=" &amp;$M$2,BDCORRECTIVAINF[[Fecha Fin]:[Fecha Fin]],"&lt;="&amp;$M$3)=0,"",SUMIFS(BDCORRECTIVAINF[3ª HOJAS D],BDCORRECTIVAINF[[Nº CAMIÓN]:[Nº CAMIÓN]],$C58,BDCORRECTIVAINF[[Fecha entrada]:[Fecha entrada]],"&gt;=" &amp;$M$2,BDCORRECTIVAINF[[Fecha Fin]:[Fecha Fin]],"&lt;="&amp;$M$3)&amp;" uds "&amp;BDCORRECTIVAINF[[#Headers],[3ª HOJAS D]]&amp;", ")</f>
        <v/>
      </c>
      <c r="AR58" s="467" t="str">
        <f>+IF(SUMIFS(BDCORRECTIVAINF[4ª HOJAS D],BDCORRECTIVAINF[[Nº CAMIÓN]:[Nº CAMIÓN]],$C58,BDCORRECTIVAINF[[Fecha entrada]:[Fecha entrada]],"&gt;=" &amp;$M$2,BDCORRECTIVAINF[[Fecha Fin]:[Fecha Fin]],"&lt;="&amp;$M$3)=0,"",SUMIFS(BDCORRECTIVAINF[4ª HOJAS D],BDCORRECTIVAINF[[Nº CAMIÓN]:[Nº CAMIÓN]],$C58,BDCORRECTIVAINF[[Fecha entrada]:[Fecha entrada]],"&gt;=" &amp;$M$2,BDCORRECTIVAINF[[Fecha Fin]:[Fecha Fin]],"&lt;="&amp;$M$3)&amp;" uds "&amp;BDCORRECTIVAINF[[#Headers],[4ª HOJAS D]]&amp;", ")</f>
        <v/>
      </c>
      <c r="AS58" s="467" t="str">
        <f>+IF(SUMIFS(BDCORRECTIVAINF[5ª HOJAS D],BDCORRECTIVAINF[[Nº CAMIÓN]:[Nº CAMIÓN]],$C58,BDCORRECTIVAINF[[Fecha entrada]:[Fecha entrada]],"&gt;=" &amp;$M$2,BDCORRECTIVAINF[[Fecha Fin]:[Fecha Fin]],"&lt;="&amp;$M$3)=0,"",SUMIFS(BDCORRECTIVAINF[5ª HOJAS D],BDCORRECTIVAINF[[Nº CAMIÓN]:[Nº CAMIÓN]],$C58,BDCORRECTIVAINF[[Fecha entrada]:[Fecha entrada]],"&gt;=" &amp;$M$2,BDCORRECTIVAINF[[Fecha Fin]:[Fecha Fin]],"&lt;="&amp;$M$3)&amp;" uds "&amp;BDCORRECTIVAINF[[#Headers],[5ª HOJAS D]]&amp;", ")</f>
        <v/>
      </c>
      <c r="AT58" s="467" t="str">
        <f>+IF(SUMIFS(BDCORRECTIVAINF[BRIDA D],BDCORRECTIVAINF[[Nº CAMIÓN]:[Nº CAMIÓN]],$C58,BDCORRECTIVAINF[[Fecha entrada]:[Fecha entrada]],"&gt;=" &amp;$M$2,BDCORRECTIVAINF[[Fecha Fin]:[Fecha Fin]],"&lt;="&amp;$M$3)=0,"",SUMIFS(BDCORRECTIVAINF[BRIDA D],BDCORRECTIVAINF[[Nº CAMIÓN]:[Nº CAMIÓN]],$C58,BDCORRECTIVAINF[[Fecha entrada]:[Fecha entrada]],"&gt;=" &amp;$M$2,BDCORRECTIVAINF[[Fecha Fin]:[Fecha Fin]],"&lt;="&amp;$M$3)&amp;" uds "&amp;BDCORRECTIVAINF[[#Headers],[BRIDA D]]&amp;", ")</f>
        <v/>
      </c>
      <c r="AU58" s="467" t="str">
        <f>+IF(SUMIFS(BDCORRECTIVAINF[BULÓN D],BDCORRECTIVAINF[[Nº CAMIÓN]:[Nº CAMIÓN]],$C58,BDCORRECTIVAINF[[Fecha entrada]:[Fecha entrada]],"&gt;=" &amp;$M$2,BDCORRECTIVAINF[[Fecha Fin]:[Fecha Fin]],"&lt;="&amp;$M$3)=0,"",SUMIFS(BDCORRECTIVAINF[BULÓN D],BDCORRECTIVAINF[[Nº CAMIÓN]:[Nº CAMIÓN]],$C58,BDCORRECTIVAINF[[Fecha entrada]:[Fecha entrada]],"&gt;=" &amp;$M$2,BDCORRECTIVAINF[[Fecha Fin]:[Fecha Fin]],"&lt;="&amp;$M$3)&amp;" uds "&amp;BDCORRECTIVAINF[[#Headers],[BULÓN D]]&amp;", ")</f>
        <v/>
      </c>
      <c r="AV58" s="467" t="str">
        <f>+IF(SUMIFS(BDCORRECTIVAINF[GEMELA D],BDCORRECTIVAINF[[Nº CAMIÓN]:[Nº CAMIÓN]],$C58,BDCORRECTIVAINF[[Fecha entrada]:[Fecha entrada]],"&gt;=" &amp;$M$2,BDCORRECTIVAINF[[Fecha Fin]:[Fecha Fin]],"&lt;="&amp;$M$3)=0,"",SUMIFS(BDCORRECTIVAINF[GEMELA D],BDCORRECTIVAINF[[Nº CAMIÓN]:[Nº CAMIÓN]],$C58,BDCORRECTIVAINF[[Fecha entrada]:[Fecha entrada]],"&gt;=" &amp;$M$2,BDCORRECTIVAINF[[Fecha Fin]:[Fecha Fin]],"&lt;="&amp;$M$3)&amp;" uds "&amp;BDCORRECTIVAINF[[#Headers],[GEMELA D]]&amp;", ")</f>
        <v/>
      </c>
      <c r="AW58" s="467" t="str">
        <f>+IF(SUMIFS(BDCORRECTIVAINF[BALLESTA ENTERA T],BDCORRECTIVAINF[[Nº CAMIÓN]:[Nº CAMIÓN]],$C58,BDCORRECTIVAINF[[Fecha entrada]:[Fecha entrada]],"&gt;=" &amp;$M$2,BDCORRECTIVAINF[[Fecha Fin]:[Fecha Fin]],"&lt;="&amp;$M$3)=0,"",SUMIFS(BDCORRECTIVAINF[BALLESTA ENTERA T],BDCORRECTIVAINF[[Nº CAMIÓN]:[Nº CAMIÓN]],$C58,BDCORRECTIVAINF[[Fecha entrada]:[Fecha entrada]],"&gt;=" &amp;$M$2,BDCORRECTIVAINF[[Fecha Fin]:[Fecha Fin]],"&lt;="&amp;$M$3)&amp;" uds "&amp;BDCORRECTIVAINF[[#Headers],[BALLESTA ENTERA T]]&amp;", ")</f>
        <v/>
      </c>
      <c r="AX58" s="467" t="str">
        <f>+IF(SUMIFS(BDCORRECTIVAINF[HOJA MAESTRA T],BDCORRECTIVAINF[[Nº CAMIÓN]:[Nº CAMIÓN]],$C58,BDCORRECTIVAINF[[Fecha entrada]:[Fecha entrada]],"&gt;=" &amp;$M$2,BDCORRECTIVAINF[[Fecha Fin]:[Fecha Fin]],"&lt;="&amp;$M$3)=0,"",SUMIFS(BDCORRECTIVAINF[HOJA MAESTRA T],BDCORRECTIVAINF[[Nº CAMIÓN]:[Nº CAMIÓN]],$C58,BDCORRECTIVAINF[[Fecha entrada]:[Fecha entrada]],"&gt;=" &amp;$M$2,BDCORRECTIVAINF[[Fecha Fin]:[Fecha Fin]],"&lt;="&amp;$M$3)&amp;" uds "&amp;BDCORRECTIVAINF[[#Headers],[HOJA MAESTRA T]]&amp;", ")</f>
        <v/>
      </c>
      <c r="AY58" s="467" t="str">
        <f>+IF(SUMIFS(BDCORRECTIVAINF[1ª HOJA T],BDCORRECTIVAINF[[Nº CAMIÓN]:[Nº CAMIÓN]],$C58,BDCORRECTIVAINF[[Fecha entrada]:[Fecha entrada]],"&gt;=" &amp;$M$2,BDCORRECTIVAINF[[Fecha Fin]:[Fecha Fin]],"&lt;="&amp;$M$3)=0,"",SUMIFS(BDCORRECTIVAINF[1ª HOJA T],BDCORRECTIVAINF[[Nº CAMIÓN]:[Nº CAMIÓN]],$C58,BDCORRECTIVAINF[[Fecha entrada]:[Fecha entrada]],"&gt;=" &amp;$M$2,BDCORRECTIVAINF[[Fecha Fin]:[Fecha Fin]],"&lt;="&amp;$M$3)&amp;" uds "&amp;BDCORRECTIVAINF[[#Headers],[1ª HOJA T]]&amp;", ")</f>
        <v/>
      </c>
      <c r="AZ58" s="467" t="str">
        <f>+IF(SUMIFS(BDCORRECTIVAINF[2ª HOJAS T],BDCORRECTIVAINF[[Nº CAMIÓN]:[Nº CAMIÓN]],$C58,BDCORRECTIVAINF[[Fecha entrada]:[Fecha entrada]],"&gt;=" &amp;$M$2,BDCORRECTIVAINF[[Fecha Fin]:[Fecha Fin]],"&lt;="&amp;$M$3)=0,"",SUMIFS(BDCORRECTIVAINF[2ª HOJAS T],BDCORRECTIVAINF[[Nº CAMIÓN]:[Nº CAMIÓN]],$C58,BDCORRECTIVAINF[[Fecha entrada]:[Fecha entrada]],"&gt;=" &amp;$M$2,BDCORRECTIVAINF[[Fecha Fin]:[Fecha Fin]],"&lt;="&amp;$M$3)&amp;" uds "&amp;BDCORRECTIVAINF[[#Headers],[2ª HOJAS T]]&amp;", ")</f>
        <v/>
      </c>
      <c r="BA58" s="467" t="str">
        <f>+IF(SUMIFS(BDCORRECTIVAINF[3ª HOJAS T],BDCORRECTIVAINF[[Nº CAMIÓN]:[Nº CAMIÓN]],$C58,BDCORRECTIVAINF[[Fecha entrada]:[Fecha entrada]],"&gt;=" &amp;$M$2,BDCORRECTIVAINF[[Fecha Fin]:[Fecha Fin]],"&lt;="&amp;$M$3)=0,"",SUMIFS(BDCORRECTIVAINF[3ª HOJAS T],BDCORRECTIVAINF[[Nº CAMIÓN]:[Nº CAMIÓN]],$C58,BDCORRECTIVAINF[[Fecha entrada]:[Fecha entrada]],"&gt;=" &amp;$M$2,BDCORRECTIVAINF[[Fecha Fin]:[Fecha Fin]],"&lt;="&amp;$M$3)&amp;" uds "&amp;BDCORRECTIVAINF[[#Headers],[3ª HOJAS T]]&amp;", ")</f>
        <v/>
      </c>
      <c r="BB58" s="467" t="str">
        <f>+IF(SUMIFS(BDCORRECTIVAINF[4ª HOJAS T],BDCORRECTIVAINF[[Nº CAMIÓN]:[Nº CAMIÓN]],$C58,BDCORRECTIVAINF[[Fecha entrada]:[Fecha entrada]],"&gt;=" &amp;$M$2,BDCORRECTIVAINF[[Fecha Fin]:[Fecha Fin]],"&lt;="&amp;$M$3)=0,"",SUMIFS(BDCORRECTIVAINF[4ª HOJAS T],BDCORRECTIVAINF[[Nº CAMIÓN]:[Nº CAMIÓN]],$C58,BDCORRECTIVAINF[[Fecha entrada]:[Fecha entrada]],"&gt;=" &amp;$M$2,BDCORRECTIVAINF[[Fecha Fin]:[Fecha Fin]],"&lt;="&amp;$M$3)&amp;" uds "&amp;BDCORRECTIVAINF[[#Headers],[4ª HOJAS T]]&amp;", ")</f>
        <v/>
      </c>
      <c r="BC58" s="467" t="str">
        <f>+IF(SUMIFS(BDCORRECTIVAINF[5ª HOJAS T],BDCORRECTIVAINF[[Nº CAMIÓN]:[Nº CAMIÓN]],$C58,BDCORRECTIVAINF[[Fecha entrada]:[Fecha entrada]],"&gt;=" &amp;$M$2,BDCORRECTIVAINF[[Fecha Fin]:[Fecha Fin]],"&lt;="&amp;$M$3)=0,"",SUMIFS(BDCORRECTIVAINF[5ª HOJAS T],BDCORRECTIVAINF[[Nº CAMIÓN]:[Nº CAMIÓN]],$C58,BDCORRECTIVAINF[[Fecha entrada]:[Fecha entrada]],"&gt;=" &amp;$M$2,BDCORRECTIVAINF[[Fecha Fin]:[Fecha Fin]],"&lt;="&amp;$M$3)&amp;" uds "&amp;BDCORRECTIVAINF[[#Headers],[5ª HOJAS T]]&amp;", ")</f>
        <v/>
      </c>
      <c r="BD58" s="467" t="str">
        <f>+IF(SUMIFS(BDCORRECTIVAINF[BRIDA T],BDCORRECTIVAINF[[Nº CAMIÓN]:[Nº CAMIÓN]],$C58,BDCORRECTIVAINF[[Fecha entrada]:[Fecha entrada]],"&gt;=" &amp;$M$2,BDCORRECTIVAINF[[Fecha Fin]:[Fecha Fin]],"&lt;="&amp;$M$3)=0,"",SUMIFS(BDCORRECTIVAINF[BRIDA T],BDCORRECTIVAINF[[Nº CAMIÓN]:[Nº CAMIÓN]],$C58,BDCORRECTIVAINF[[Fecha entrada]:[Fecha entrada]],"&gt;=" &amp;$M$2,BDCORRECTIVAINF[[Fecha Fin]:[Fecha Fin]],"&lt;="&amp;$M$3)&amp;" uds "&amp;BDCORRECTIVAINF[[#Headers],[BRIDA T]]&amp;", ")</f>
        <v/>
      </c>
      <c r="BE58" s="467" t="str">
        <f>+IF(SUMIFS(BDCORRECTIVAINF[BULÓN T],BDCORRECTIVAINF[[Nº CAMIÓN]:[Nº CAMIÓN]],$C58,BDCORRECTIVAINF[[Fecha entrada]:[Fecha entrada]],"&gt;=" &amp;$M$2,BDCORRECTIVAINF[[Fecha Fin]:[Fecha Fin]],"&lt;="&amp;$M$3)=0,"",SUMIFS(BDCORRECTIVAINF[BULÓN T],BDCORRECTIVAINF[[Nº CAMIÓN]:[Nº CAMIÓN]],$C58,BDCORRECTIVAINF[[Fecha entrada]:[Fecha entrada]],"&gt;=" &amp;$M$2,BDCORRECTIVAINF[[Fecha Fin]:[Fecha Fin]],"&lt;="&amp;$M$3)&amp;" uds "&amp;BDCORRECTIVAINF[[#Headers],[BULÓN T]]&amp;", ")</f>
        <v/>
      </c>
      <c r="BF58" s="467" t="str">
        <f>+IF(SUMIFS(BDCORRECTIVAINF[GEMELA T],BDCORRECTIVAINF[[Nº CAMIÓN]:[Nº CAMIÓN]],$C58,BDCORRECTIVAINF[[Fecha entrada]:[Fecha entrada]],"&gt;=" &amp;$M$2,BDCORRECTIVAINF[[Fecha Fin]:[Fecha Fin]],"&lt;="&amp;$M$3)=0,"",SUMIFS(BDCORRECTIVAINF[GEMELA T],BDCORRECTIVAINF[[Nº CAMIÓN]:[Nº CAMIÓN]],$C58,BDCORRECTIVAINF[[Fecha entrada]:[Fecha entrada]],"&gt;=" &amp;$M$2,BDCORRECTIVAINF[[Fecha Fin]:[Fecha Fin]],"&lt;="&amp;$M$3)&amp;" uds "&amp;BDCORRECTIVAINF[[#Headers],[GEMELA T]]&amp;", ")</f>
        <v/>
      </c>
      <c r="BG58" s="467" t="str">
        <f>+IF(SUMIFS(BDCORRECTIVAINF[CÁMARA 12R20],BDCORRECTIVAINF[[Nº CAMIÓN]:[Nº CAMIÓN]],$C58,BDCORRECTIVAINF[[Fecha entrada]:[Fecha entrada]],"&gt;=" &amp;$M$2,BDCORRECTIVAINF[[Fecha Fin]:[Fecha Fin]],"&lt;="&amp;$M$3)=0,"",SUMIFS(BDCORRECTIVAINF[CÁMARA 12R20],BDCORRECTIVAINF[[Nº CAMIÓN]:[Nº CAMIÓN]],$C58,BDCORRECTIVAINF[[Fecha entrada]:[Fecha entrada]],"&gt;=" &amp;$M$2,BDCORRECTIVAINF[[Fecha Fin]:[Fecha Fin]],"&lt;="&amp;$M$3)&amp;" uds "&amp;BDCORRECTIVAINF[[#Headers],[CÁMARA 12R20]]&amp;", ")</f>
        <v/>
      </c>
      <c r="BH58" s="467" t="str">
        <f>+IF(SUMIFS(BDCORRECTIVAINF[CÁMARA 12R24],BDCORRECTIVAINF[[Nº CAMIÓN]:[Nº CAMIÓN]],$C58,BDCORRECTIVAINF[[Fecha entrada]:[Fecha entrada]],"&gt;=" &amp;$M$2,BDCORRECTIVAINF[[Fecha Fin]:[Fecha Fin]],"&lt;="&amp;$M$3)=0,"",SUMIFS(BDCORRECTIVAINF[CÁMARA 12R24],BDCORRECTIVAINF[[Nº CAMIÓN]:[Nº CAMIÓN]],$C58,BDCORRECTIVAINF[[Fecha entrada]:[Fecha entrada]],"&gt;=" &amp;$M$2,BDCORRECTIVAINF[[Fecha Fin]:[Fecha Fin]],"&lt;="&amp;$M$3)&amp;" uds "&amp;BDCORRECTIVAINF[[#Headers],[CÁMARA 12R24]]&amp;", ")</f>
        <v/>
      </c>
      <c r="BI58" s="467" t="str">
        <f>+IF(SUMIFS(BDCORRECTIVAINF[NEUMÁTICO 12R20],BDCORRECTIVAINF[[Nº CAMIÓN]:[Nº CAMIÓN]],$C58,BDCORRECTIVAINF[[Fecha entrada]:[Fecha entrada]],"&gt;=" &amp;$M$2,BDCORRECTIVAINF[[Fecha Fin]:[Fecha Fin]],"&lt;="&amp;$M$3)=0,"",SUMIFS(BDCORRECTIVAINF[NEUMÁTICO 12R20],BDCORRECTIVAINF[[Nº CAMIÓN]:[Nº CAMIÓN]],$C58,BDCORRECTIVAINF[[Fecha entrada]:[Fecha entrada]],"&gt;=" &amp;$M$2,BDCORRECTIVAINF[[Fecha Fin]:[Fecha Fin]],"&lt;="&amp;$M$3)&amp;" uds "&amp;BDCORRECTIVAINF[[#Headers],[NEUMÁTICO 12R20]]&amp;", ")</f>
        <v/>
      </c>
      <c r="BJ58" s="467" t="str">
        <f>+IF(SUMIFS(BDCORRECTIVAINF[NEUMÁTICO 13/80 R22,5],BDCORRECTIVAINF[[Nº CAMIÓN]:[Nº CAMIÓN]],$C58,BDCORRECTIVAINF[[Fecha entrada]:[Fecha entrada]],"&gt;=" &amp;$M$2,BDCORRECTIVAINF[[Fecha Fin]:[Fecha Fin]],"&lt;="&amp;$M$3)=0,"",SUMIFS(BDCORRECTIVAINF[NEUMÁTICO 13/80 R22,5],BDCORRECTIVAINF[[Nº CAMIÓN]:[Nº CAMIÓN]],$C58,BDCORRECTIVAINF[[Fecha entrada]:[Fecha entrada]],"&gt;=" &amp;$M$2,BDCORRECTIVAINF[[Fecha Fin]:[Fecha Fin]],"&lt;="&amp;$M$3)&amp;" uds "&amp;BDCORRECTIVAINF[[#Headers],[NEUMÁTICO 13/80 R22,5]]&amp;", ")</f>
        <v/>
      </c>
      <c r="BK58" s="467" t="str">
        <f>+IF(SUMIFS(BDCORRECTIVAINF[[NEUMÁTICO 12R24 ]],BDCORRECTIVAINF[[Nº CAMIÓN]:[Nº CAMIÓN]],$C58,BDCORRECTIVAINF[[Fecha entrada]:[Fecha entrada]],"&gt;=" &amp;$M$2,BDCORRECTIVAINF[[Fecha Fin]:[Fecha Fin]],"&lt;="&amp;$M$3)=0,"",SUMIFS(BDCORRECTIVAINF[[NEUMÁTICO 12R24 ]],BDCORRECTIVAINF[[Nº CAMIÓN]:[Nº CAMIÓN]],$C58,BDCORRECTIVAINF[[Fecha entrada]:[Fecha entrada]],"&gt;=" &amp;$M$2,BDCORRECTIVAINF[[Fecha Fin]:[Fecha Fin]],"&lt;="&amp;$M$3)&amp;" uds "&amp;BDCORRECTIVAINF[[#Headers],[NEUMÁTICO 12R24 ]]&amp;", ")</f>
        <v/>
      </c>
      <c r="BL58" s="467" t="str">
        <f>+IF(SUMIFS(BDCORRECTIVAINF[NEUMÁTICO 295/80 R22,5],BDCORRECTIVAINF[[Nº CAMIÓN]:[Nº CAMIÓN]],$C58,BDCORRECTIVAINF[[Fecha entrada]:[Fecha entrada]],"&gt;=" &amp;$M$2,BDCORRECTIVAINF[[Fecha Fin]:[Fecha Fin]],"&lt;="&amp;$M$3)=0,"",SUMIFS(BDCORRECTIVAINF[NEUMÁTICO 295/80 R22,5],BDCORRECTIVAINF[[Nº CAMIÓN]:[Nº CAMIÓN]],$C58,BDCORRECTIVAINF[[Fecha entrada]:[Fecha entrada]],"&gt;=" &amp;$M$2,BDCORRECTIVAINF[[Fecha Fin]:[Fecha Fin]],"&lt;="&amp;$M$3)&amp;" uds "&amp;BDCORRECTIVAINF[[#Headers],[NEUMÁTICO 295/80 R22,5]]&amp;", ")</f>
        <v/>
      </c>
      <c r="BM58" s="467" t="str">
        <f>+IF(SUMIFS(BDCORRECTIVAINF[NEUMÁTICO 315/80R22.5],BDCORRECTIVAINF[[Nº CAMIÓN]:[Nº CAMIÓN]],$C58,BDCORRECTIVAINF[[Fecha entrada]:[Fecha entrada]],"&gt;=" &amp;$M$2,BDCORRECTIVAINF[[Fecha Fin]:[Fecha Fin]],"&lt;="&amp;$M$3)=0,"",SUMIFS(BDCORRECTIVAINF[NEUMÁTICO 315/80R22.5],BDCORRECTIVAINF[[Nº CAMIÓN]:[Nº CAMIÓN]],$C58,BDCORRECTIVAINF[[Fecha entrada]:[Fecha entrada]],"&gt;=" &amp;$M$2,BDCORRECTIVAINF[[Fecha Fin]:[Fecha Fin]],"&lt;="&amp;$M$3)&amp;" uds "&amp;BDCORRECTIVAINF[[#Headers],[NEUMÁTICO 315/80R22.5]]&amp;", ")</f>
        <v/>
      </c>
      <c r="BN58" s="467" t="str">
        <f>+IF(SUMIFS(BDCORRECTIVAINF[NEUMÁTICO 7.5R16 CON CAMARA  ],BDCORRECTIVAINF[[Nº CAMIÓN]:[Nº CAMIÓN]],$C58,BDCORRECTIVAINF[[Fecha entrada]:[Fecha entrada]],"&gt;=" &amp;$M$2,BDCORRECTIVAINF[[Fecha Fin]:[Fecha Fin]],"&lt;="&amp;$M$3)=0,"",SUMIFS(BDCORRECTIVAINF[NEUMÁTICO 7.5R16 CON CAMARA  ],BDCORRECTIVAINF[[Nº CAMIÓN]:[Nº CAMIÓN]],$C58,BDCORRECTIVAINF[[Fecha entrada]:[Fecha entrada]],"&gt;=" &amp;$M$2,BDCORRECTIVAINF[[Fecha Fin]:[Fecha Fin]],"&lt;="&amp;$M$3)&amp;" uds "&amp;BDCORRECTIVAINF[[#Headers],[NEUMÁTICO 7.5R16 CON CAMARA  ]]&amp;", ")</f>
        <v/>
      </c>
      <c r="BO58" s="467" t="str">
        <f>+IF(SUMIFS(BDCORRECTIVAINF[Parche],BDCORRECTIVAINF[[Nº CAMIÓN]:[Nº CAMIÓN]],$C58,BDCORRECTIVAINF[[Fecha entrada]:[Fecha entrada]],"&gt;=" &amp;$M$2,BDCORRECTIVAINF[[Fecha Fin]:[Fecha Fin]],"&lt;="&amp;$M$3)=0,"",SUMIFS(BDCORRECTIVAINF[Parche],BDCORRECTIVAINF[[Nº CAMIÓN]:[Nº CAMIÓN]],$C58,BDCORRECTIVAINF[[Fecha entrada]:[Fecha entrada]],"&gt;=" &amp;$M$2,BDCORRECTIVAINF[[Fecha Fin]:[Fecha Fin]],"&lt;="&amp;$M$3)&amp;" uds "&amp;BDCORRECTIVAINF[[#Headers],[Parche]]&amp;", ")</f>
        <v/>
      </c>
      <c r="BP58" s="467" t="str">
        <f>+IF(SUMIFS(BDCORRECTIVAINF[Pasta],BDCORRECTIVAINF[[Nº CAMIÓN]:[Nº CAMIÓN]],$C58,BDCORRECTIVAINF[[Fecha entrada]:[Fecha entrada]],"&gt;=" &amp;$M$2,BDCORRECTIVAINF[[Fecha Fin]:[Fecha Fin]],"&lt;="&amp;$M$3)=0,"",SUMIFS(BDCORRECTIVAINF[Pasta],BDCORRECTIVAINF[[Nº CAMIÓN]:[Nº CAMIÓN]],$C58,BDCORRECTIVAINF[[Fecha entrada]:[Fecha entrada]],"&gt;=" &amp;$M$2,BDCORRECTIVAINF[[Fecha Fin]:[Fecha Fin]],"&lt;="&amp;$M$3)&amp;" uds "&amp;BDCORRECTIVAINF[[#Headers],[Pasta]]&amp;", ")</f>
        <v/>
      </c>
      <c r="BQ58" s="467" t="str">
        <f>+IF(SUMIFS(BDCORRECTIVAINF[BATERIA 12V 100AH],BDCORRECTIVAINF[[Nº CAMIÓN]:[Nº CAMIÓN]],$C58,BDCORRECTIVAINF[[Fecha entrada]:[Fecha entrada]],"&gt;=" &amp;$M$2,BDCORRECTIVAINF[[Fecha Fin]:[Fecha Fin]],"&lt;="&amp;$M$3)=0,"",SUMIFS(BDCORRECTIVAINF[BATERIA 12V 100AH],BDCORRECTIVAINF[[Nº CAMIÓN]:[Nº CAMIÓN]],$C58,BDCORRECTIVAINF[[Fecha entrada]:[Fecha entrada]],"&gt;=" &amp;$M$2,BDCORRECTIVAINF[[Fecha Fin]:[Fecha Fin]],"&lt;="&amp;$M$3)&amp;" uds "&amp;BDCORRECTIVAINF[[#Headers],[BATERIA 12V 100AH]]&amp;", ")</f>
        <v/>
      </c>
      <c r="BR58" s="467" t="str">
        <f>+IF(SUMIFS(BDCORRECTIVAINF[BATERIA 12V 120AH],BDCORRECTIVAINF[[Nº CAMIÓN]:[Nº CAMIÓN]],$C58,BDCORRECTIVAINF[[Fecha entrada]:[Fecha entrada]],"&gt;=" &amp;$M$2,BDCORRECTIVAINF[[Fecha Fin]:[Fecha Fin]],"&lt;="&amp;$M$3)=0,"",SUMIFS(BDCORRECTIVAINF[BATERIA 12V 120AH],BDCORRECTIVAINF[[Nº CAMIÓN]:[Nº CAMIÓN]],$C58,BDCORRECTIVAINF[[Fecha entrada]:[Fecha entrada]],"&gt;=" &amp;$M$2,BDCORRECTIVAINF[[Fecha Fin]:[Fecha Fin]],"&lt;="&amp;$M$3)&amp;" uds "&amp;BDCORRECTIVAINF[[#Headers],[BATERIA 12V 120AH]]&amp;", ")</f>
        <v/>
      </c>
      <c r="BS58" s="467" t="str">
        <f>+IF(SUMIFS(BDCORRECTIVAINF[[BATERIA 12V 70AH ]],BDCORRECTIVAINF[[Nº CAMIÓN]:[Nº CAMIÓN]],$C58,BDCORRECTIVAINF[[Fecha entrada]:[Fecha entrada]],"&gt;=" &amp;$M$2,BDCORRECTIVAINF[[Fecha Fin]:[Fecha Fin]],"&lt;="&amp;$M$3)=0,"",SUMIFS(BDCORRECTIVAINF[[BATERIA 12V 70AH ]],BDCORRECTIVAINF[[Nº CAMIÓN]:[Nº CAMIÓN]],$C58,BDCORRECTIVAINF[[Fecha entrada]:[Fecha entrada]],"&gt;=" &amp;$M$2,BDCORRECTIVAINF[[Fecha Fin]:[Fecha Fin]],"&lt;="&amp;$M$3)&amp;" uds "&amp;BDCORRECTIVAINF[[#Headers],[BATERIA 12V 70AH ]]&amp;", ")</f>
        <v/>
      </c>
      <c r="BT58" s="467" t="str">
        <f>+IF(SUMIFS(BDCORRECTIVAINF[[BATERIA 12V 77AH ]],BDCORRECTIVAINF[[Nº CAMIÓN]:[Nº CAMIÓN]],$C58,BDCORRECTIVAINF[[Fecha entrada]:[Fecha entrada]],"&gt;=" &amp;$M$2,BDCORRECTIVAINF[[Fecha Fin]:[Fecha Fin]],"&lt;="&amp;$M$3)=0,"",SUMIFS(BDCORRECTIVAINF[[BATERIA 12V 77AH ]],BDCORRECTIVAINF[[Nº CAMIÓN]:[Nº CAMIÓN]],$C58,BDCORRECTIVAINF[[Fecha entrada]:[Fecha entrada]],"&gt;=" &amp;$M$2,BDCORRECTIVAINF[[Fecha Fin]:[Fecha Fin]],"&lt;="&amp;$M$3)&amp;" uds "&amp;BDCORRECTIVAINF[[#Headers],[BATERIA 12V 77AH ]]&amp;", ")</f>
        <v/>
      </c>
      <c r="BU58" s="467" t="str">
        <f>+IF(SUMIFS(BDCORRECTIVAINF[Manguera amarilla 60D],BDCORRECTIVAINF[[Nº CAMIÓN]:[Nº CAMIÓN]],$C58,BDCORRECTIVAINF[[Fecha entrada]:[Fecha entrada]],"&gt;=" &amp;$M$2,BDCORRECTIVAINF[[Fecha Fin]:[Fecha Fin]],"&lt;="&amp;$M$3)=0,"",SUMIFS(BDCORRECTIVAINF[Manguera amarilla 60D],BDCORRECTIVAINF[[Nº CAMIÓN]:[Nº CAMIÓN]],$C58,BDCORRECTIVAINF[[Fecha entrada]:[Fecha entrada]],"&gt;=" &amp;$M$2,BDCORRECTIVAINF[[Fecha Fin]:[Fecha Fin]],"&lt;="&amp;$M$3)&amp;" m "&amp;BDCORRECTIVAINF[[#Headers],[Manguera amarilla 60D]]&amp;", ")</f>
        <v/>
      </c>
      <c r="BV58" s="467" t="str">
        <f>+IF(SUMIFS(BDCORRECTIVAINF[Manguera amarilla 80D],BDCORRECTIVAINF[[Nº CAMIÓN]:[Nº CAMIÓN]],$C58,BDCORRECTIVAINF[[Fecha entrada]:[Fecha entrada]],"&gt;=" &amp;$M$2,BDCORRECTIVAINF[[Fecha Fin]:[Fecha Fin]],"&lt;="&amp;$M$3)=0,"",SUMIFS(BDCORRECTIVAINF[Manguera amarilla 80D],BDCORRECTIVAINF[[Nº CAMIÓN]:[Nº CAMIÓN]],$C58,BDCORRECTIVAINF[[Fecha entrada]:[Fecha entrada]],"&gt;=" &amp;$M$2,BDCORRECTIVAINF[[Fecha Fin]:[Fecha Fin]],"&lt;="&amp;$M$3)&amp;" m "&amp;BDCORRECTIVAINF[[#Headers],[Manguera amarilla 80D]]&amp;", ")</f>
        <v/>
      </c>
      <c r="BW58" s="467" t="str">
        <f>+IF(SUMIFS(BDCORRECTIVAINF[Manguera azul 60D],BDCORRECTIVAINF[[Nº CAMIÓN]:[Nº CAMIÓN]],$C58,BDCORRECTIVAINF[[Fecha entrada]:[Fecha entrada]],"&gt;=" &amp;$M$2,BDCORRECTIVAINF[[Fecha Fin]:[Fecha Fin]],"&lt;="&amp;$M$3)=0,"",SUMIFS(BDCORRECTIVAINF[Manguera azul 60D],BDCORRECTIVAINF[[Nº CAMIÓN]:[Nº CAMIÓN]],$C58,BDCORRECTIVAINF[[Fecha entrada]:[Fecha entrada]],"&gt;=" &amp;$M$2,BDCORRECTIVAINF[[Fecha Fin]:[Fecha Fin]],"&lt;="&amp;$M$3)&amp;" m "&amp;BDCORRECTIVAINF[[#Headers],[Manguera azul 60D]]&amp;", ")</f>
        <v/>
      </c>
      <c r="BX58" s="467" t="str">
        <f>+IF(SUMIFS(BDCORRECTIVAINF[Manguera azul 80D],BDCORRECTIVAINF[[Nº CAMIÓN]:[Nº CAMIÓN]],$C58,BDCORRECTIVAINF[[Fecha entrada]:[Fecha entrada]],"&gt;=" &amp;$M$2,BDCORRECTIVAINF[[Fecha Fin]:[Fecha Fin]],"&lt;="&amp;$M$3)=0,"",SUMIFS(BDCORRECTIVAINF[Manguera azul 80D],BDCORRECTIVAINF[[Nº CAMIÓN]:[Nº CAMIÓN]],$C58,BDCORRECTIVAINF[[Fecha entrada]:[Fecha entrada]],"&gt;=" &amp;$M$2,BDCORRECTIVAINF[[Fecha Fin]:[Fecha Fin]],"&lt;="&amp;$M$3)&amp;" m "&amp;BDCORRECTIVAINF[[#Headers],[Manguera azul 80D]]&amp;", ")</f>
        <v/>
      </c>
      <c r="BY58" s="467" t="str">
        <f>+IF(SUMIFS(BDCORRECTIVAINF[Bomba Embrague],BDCORRECTIVAINF[[Nº CAMIÓN]:[Nº CAMIÓN]],$C58,BDCORRECTIVAINF[[Fecha entrada]:[Fecha entrada]],"&gt;=" &amp;$M$2,BDCORRECTIVAINF[[Fecha Fin]:[Fecha Fin]],"&lt;="&amp;$M$3)=0,"",SUMIFS(BDCORRECTIVAINF[Bomba Embrague],BDCORRECTIVAINF[[Nº CAMIÓN]:[Nº CAMIÓN]],$C58,BDCORRECTIVAINF[[Fecha entrada]:[Fecha entrada]],"&gt;=" &amp;$M$2,BDCORRECTIVAINF[[Fecha Fin]:[Fecha Fin]],"&lt;="&amp;$M$3)&amp;" uds "&amp;BDCORRECTIVAINF[[#Headers],[Bomba Embrague]]&amp;", ")</f>
        <v/>
      </c>
      <c r="BZ58" s="467" t="str">
        <f>+IF(SUMIFS(BDCORRECTIVAINF[Compresor],BDCORRECTIVAINF[[Nº CAMIÓN]:[Nº CAMIÓN]],$C58,BDCORRECTIVAINF[[Fecha entrada]:[Fecha entrada]],"&gt;=" &amp;$M$2,BDCORRECTIVAINF[[Fecha Fin]:[Fecha Fin]],"&lt;="&amp;$M$3)=0,"",SUMIFS(BDCORRECTIVAINF[Compresor],BDCORRECTIVAINF[[Nº CAMIÓN]:[Nº CAMIÓN]],$C58,BDCORRECTIVAINF[[Fecha entrada]:[Fecha entrada]],"&gt;=" &amp;$M$2,BDCORRECTIVAINF[[Fecha Fin]:[Fecha Fin]],"&lt;="&amp;$M$3)&amp;" uds "&amp;BDCORRECTIVAINF[[#Headers],[Compresor]]&amp;", ")</f>
        <v/>
      </c>
      <c r="CA58" s="467" t="str">
        <f>+IF(SUMIFS(BDCORRECTIVAINF[Disco Embrague],BDCORRECTIVAINF[[Nº CAMIÓN]:[Nº CAMIÓN]],$C58,BDCORRECTIVAINF[[Fecha entrada]:[Fecha entrada]],"&gt;=" &amp;$M$2,BDCORRECTIVAINF[[Fecha Fin]:[Fecha Fin]],"&lt;="&amp;$M$3)=0,"",SUMIFS(BDCORRECTIVAINF[Disco Embrague],BDCORRECTIVAINF[[Nº CAMIÓN]:[Nº CAMIÓN]],$C58,BDCORRECTIVAINF[[Fecha entrada]:[Fecha entrada]],"&gt;=" &amp;$M$2,BDCORRECTIVAINF[[Fecha Fin]:[Fecha Fin]],"&lt;="&amp;$M$3)&amp;" uds "&amp;BDCORRECTIVAINF[[#Headers],[Disco Embrague]]&amp;", ")</f>
        <v/>
      </c>
      <c r="CB58" s="467" t="str">
        <f>+IF(SUMIFS(BDCORRECTIVAINF[Empalme],BDCORRECTIVAINF[[Nº CAMIÓN]:[Nº CAMIÓN]],$C58,BDCORRECTIVAINF[[Fecha entrada]:[Fecha entrada]],"&gt;=" &amp;$M$2,BDCORRECTIVAINF[[Fecha Fin]:[Fecha Fin]],"&lt;="&amp;$M$3)=0,"",SUMIFS(BDCORRECTIVAINF[Empalme],BDCORRECTIVAINF[[Nº CAMIÓN]:[Nº CAMIÓN]],$C58,BDCORRECTIVAINF[[Fecha entrada]:[Fecha entrada]],"&gt;=" &amp;$M$2,BDCORRECTIVAINF[[Fecha Fin]:[Fecha Fin]],"&lt;="&amp;$M$3)&amp;" uds "&amp;BDCORRECTIVAINF[[#Headers],[Empalme]]&amp;", ")</f>
        <v/>
      </c>
      <c r="CC58" s="467" t="str">
        <f>+IF(SUMIFS(BDCORRECTIVAINF[Filtro Secador],BDCORRECTIVAINF[[Nº CAMIÓN]:[Nº CAMIÓN]],$C58,BDCORRECTIVAINF[[Fecha entrada]:[Fecha entrada]],"&gt;=" &amp;$M$2,BDCORRECTIVAINF[[Fecha Fin]:[Fecha Fin]],"&lt;="&amp;$M$3)=0,"",SUMIFS(BDCORRECTIVAINF[Filtro Secador],BDCORRECTIVAINF[[Nº CAMIÓN]:[Nº CAMIÓN]],$C58,BDCORRECTIVAINF[[Fecha entrada]:[Fecha entrada]],"&gt;=" &amp;$M$2,BDCORRECTIVAINF[[Fecha Fin]:[Fecha Fin]],"&lt;="&amp;$M$3)&amp;" uds "&amp;BDCORRECTIVAINF[[#Headers],[Filtro Secador]]&amp;", ")</f>
        <v/>
      </c>
      <c r="CD58" s="467" t="str">
        <f>+IF(SUMIFS(BDCORRECTIVAINF[Pulmon Freno],BDCORRECTIVAINF[[Nº CAMIÓN]:[Nº CAMIÓN]],$C58,BDCORRECTIVAINF[[Fecha entrada]:[Fecha entrada]],"&gt;=" &amp;$M$2,BDCORRECTIVAINF[[Fecha Fin]:[Fecha Fin]],"&lt;="&amp;$M$3)=0,"",SUMIFS(BDCORRECTIVAINF[Pulmon Freno],BDCORRECTIVAINF[[Nº CAMIÓN]:[Nº CAMIÓN]],$C58,BDCORRECTIVAINF[[Fecha entrada]:[Fecha entrada]],"&gt;=" &amp;$M$2,BDCORRECTIVAINF[[Fecha Fin]:[Fecha Fin]],"&lt;="&amp;$M$3)&amp;" uds "&amp;BDCORRECTIVAINF[[#Headers],[Pulmon Freno]]&amp;", ")</f>
        <v/>
      </c>
      <c r="CE58" s="467" t="str">
        <f>+IF(SUMIFS(BDCORRECTIVAINF[Servoembrague],BDCORRECTIVAINF[[Nº CAMIÓN]:[Nº CAMIÓN]],$C58,BDCORRECTIVAINF[[Fecha entrada]:[Fecha entrada]],"&gt;=" &amp;$M$2,BDCORRECTIVAINF[[Fecha Fin]:[Fecha Fin]],"&lt;="&amp;$M$3)=0,"",SUMIFS(BDCORRECTIVAINF[Servoembrague],BDCORRECTIVAINF[[Nº CAMIÓN]:[Nº CAMIÓN]],$C58,BDCORRECTIVAINF[[Fecha entrada]:[Fecha entrada]],"&gt;=" &amp;$M$2,BDCORRECTIVAINF[[Fecha Fin]:[Fecha Fin]],"&lt;="&amp;$M$3)&amp;" uds "&amp;BDCORRECTIVAINF[[#Headers],[Servoembrague]]&amp;", ")</f>
        <v/>
      </c>
      <c r="CF58" s="467" t="str">
        <f>+IF(SUMIFS(BDCORRECTIVAINF[Tubo Hidraulico],BDCORRECTIVAINF[[Nº CAMIÓN]:[Nº CAMIÓN]],$C58,BDCORRECTIVAINF[[Fecha entrada]:[Fecha entrada]],"&gt;=" &amp;$M$2,BDCORRECTIVAINF[[Fecha Fin]:[Fecha Fin]],"&lt;="&amp;$M$3)=0,"",SUMIFS(BDCORRECTIVAINF[Tubo Hidraulico],BDCORRECTIVAINF[[Nº CAMIÓN]:[Nº CAMIÓN]],$C58,BDCORRECTIVAINF[[Fecha entrada]:[Fecha entrada]],"&gt;=" &amp;$M$2,BDCORRECTIVAINF[[Fecha Fin]:[Fecha Fin]],"&lt;="&amp;$M$3)&amp;" uds "&amp;BDCORRECTIVAINF[[#Headers],[Tubo Hidraulico]]&amp;", ")</f>
        <v/>
      </c>
      <c r="CG58" s="467" t="str">
        <f>+IF(SUMIFS(BDCORRECTIVAINF[Valvula 4 vias],BDCORRECTIVAINF[[Nº CAMIÓN]:[Nº CAMIÓN]],$C58,BDCORRECTIVAINF[[Fecha entrada]:[Fecha entrada]],"&gt;=" &amp;$M$2,BDCORRECTIVAINF[[Fecha Fin]:[Fecha Fin]],"&lt;="&amp;$M$3)=0,"",SUMIFS(BDCORRECTIVAINF[Valvula 4 vias],BDCORRECTIVAINF[[Nº CAMIÓN]:[Nº CAMIÓN]],$C58,BDCORRECTIVAINF[[Fecha entrada]:[Fecha entrada]],"&gt;=" &amp;$M$2,BDCORRECTIVAINF[[Fecha Fin]:[Fecha Fin]],"&lt;="&amp;$M$3)&amp;" uds "&amp;BDCORRECTIVAINF[[#Headers],[Valvula 4 vias]]&amp;", ")</f>
        <v/>
      </c>
      <c r="CH58" s="467" t="str">
        <f>+IF(SUMIFS(BDCORRECTIVAINF[Valvula Freno],BDCORRECTIVAINF[[Nº CAMIÓN]:[Nº CAMIÓN]],$C58,BDCORRECTIVAINF[[Fecha entrada]:[Fecha entrada]],"&gt;=" &amp;$M$2,BDCORRECTIVAINF[[Fecha Fin]:[Fecha Fin]],"&lt;="&amp;$M$3)=0,"",SUMIFS(BDCORRECTIVAINF[Valvula Freno],BDCORRECTIVAINF[[Nº CAMIÓN]:[Nº CAMIÓN]],$C58,BDCORRECTIVAINF[[Fecha entrada]:[Fecha entrada]],"&gt;=" &amp;$M$2,BDCORRECTIVAINF[[Fecha Fin]:[Fecha Fin]],"&lt;="&amp;$M$3)&amp;" uds "&amp;BDCORRECTIVAINF[[#Headers],[Valvula Freno]]&amp;", ")</f>
        <v/>
      </c>
      <c r="CI58" s="467" t="str">
        <f>+IF(SUMIFS(BDCORRECTIVAINF[Valvula Secadora],BDCORRECTIVAINF[[Nº CAMIÓN]:[Nº CAMIÓN]],$C58,BDCORRECTIVAINF[[Fecha entrada]:[Fecha entrada]],"&gt;=" &amp;$M$2,BDCORRECTIVAINF[[Fecha Fin]:[Fecha Fin]],"&lt;="&amp;$M$3)=0,"",SUMIFS(BDCORRECTIVAINF[Valvula Secadora],BDCORRECTIVAINF[[Nº CAMIÓN]:[Nº CAMIÓN]],$C58,BDCORRECTIVAINF[[Fecha entrada]:[Fecha entrada]],"&gt;=" &amp;$M$2,BDCORRECTIVAINF[[Fecha Fin]:[Fecha Fin]],"&lt;="&amp;$M$3)&amp;" uds "&amp;BDCORRECTIVAINF[[#Headers],[Valvula Secadora]]&amp;", ")</f>
        <v/>
      </c>
      <c r="CJ58" s="467" t="str">
        <f>+IF(SUMIFS(BDCORRECTIVAINF[Correas],BDCORRECTIVAINF[[Nº CAMIÓN]:[Nº CAMIÓN]],$C58,BDCORRECTIVAINF[[Fecha entrada]:[Fecha entrada]],"&gt;=" &amp;$M$2,BDCORRECTIVAINF[[Fecha Fin]:[Fecha Fin]],"&lt;="&amp;$M$3)=0,"",SUMIFS(BDCORRECTIVAINF[Correas],BDCORRECTIVAINF[[Nº CAMIÓN]:[Nº CAMIÓN]],$C58,BDCORRECTIVAINF[[Fecha entrada]:[Fecha entrada]],"&gt;=" &amp;$M$2,BDCORRECTIVAINF[[Fecha Fin]:[Fecha Fin]],"&lt;="&amp;$M$3)&amp;" uds "&amp;BDCORRECTIVAINF[[#Headers],[Correas]]&amp;", ")</f>
        <v/>
      </c>
    </row>
    <row r="59" spans="1:93" s="14" customFormat="1" ht="18.75" x14ac:dyDescent="0.25">
      <c r="A59" s="550" t="s">
        <v>185</v>
      </c>
      <c r="B59" s="294" t="s">
        <v>605</v>
      </c>
      <c r="C59" s="55" t="s">
        <v>144</v>
      </c>
      <c r="D59" s="57" t="s">
        <v>278</v>
      </c>
      <c r="E59" s="41">
        <f>+SUMIFS(BDCORRECTIVA[Chasis],BDCORRECTIVA[[Nº CAMIÓN]:[Nº CAMIÓN]],$C59,BDCORRECTIVA[[Fecha entrada]:[Fecha entrada]],"&gt;=" &amp;$M$2,BDCORRECTIVA[[Fecha Fin]:[Fecha Fin]],"&lt;="&amp;$M$3)</f>
        <v>0</v>
      </c>
      <c r="F59" s="41">
        <f>+SUMIFS(BDCORRECTIVA[Carrocería],BDCORRECTIVA[[Nº CAMIÓN]:[Nº CAMIÓN]],$C59,BDCORRECTIVA[[Fecha entrada]:[Fecha entrada]],"&gt;=" &amp;$M$2,BDCORRECTIVA[[Fecha Fin]:[Fecha Fin]],"&lt;="&amp;$M$3)</f>
        <v>0</v>
      </c>
      <c r="G59" s="41">
        <f>+SUMIFS(BDCORRECTIVA[Ruedas],BDCORRECTIVA[[Nº CAMIÓN]:[Nº CAMIÓN]],$C59,BDCORRECTIVA[[Fecha entrada]:[Fecha entrada]],"&gt;=" &amp;$M$2,BDCORRECTIVA[[Fecha Fin]:[Fecha Fin]],"&lt;="&amp;$M$3)</f>
        <v>0</v>
      </c>
      <c r="H59" s="41">
        <f>+SUMIFS(BDCORRECTIVA[Mecanica],BDCORRECTIVA[[Nº CAMIÓN]:[Nº CAMIÓN]],$C59,BDCORRECTIVA[[Fecha entrada]:[Fecha entrada]],"&gt;=" &amp;$M$2,BDCORRECTIVA[[Fecha Fin]:[Fecha Fin]],"&lt;="&amp;$M$3)</f>
        <v>0</v>
      </c>
      <c r="I59" s="41">
        <f>+SUMIFS(BDCORRECTIVA[Elec, vehiculos],BDCORRECTIVA[[Nº CAMIÓN]:[Nº CAMIÓN]],$C59,BDCORRECTIVA[[Fecha entrada]:[Fecha entrada]],"&gt;=" &amp;$M$2,BDCORRECTIVA[[Fecha Fin]:[Fecha Fin]],"&lt;="&amp;$M$3)</f>
        <v>0</v>
      </c>
      <c r="J59" s="41">
        <f t="shared" ref="J59" si="18">+SUM(E59:I59)</f>
        <v>0</v>
      </c>
      <c r="K59" s="41" t="str">
        <f>+IF(COUNTIFS(BDCORRECTIVA[Tall/Rep],AUSERD,BDCORRECTIVA[Nº CAMIÓN],$C59,BDCORRECTIVA[[Fecha entrada]:[Fecha entrada]],"&gt;=" &amp;$M$2,BDCORRECTIVA[[Fecha Fin]:[Fecha Fin]],"&lt;="&amp;$M$3)=0,"",COUNTIFS(BDCORRECTIVA[Tall/Rep],AUSERD,BDCORRECTIVA[Nº CAMIÓN],$C59,BDCORRECTIVA[[Fecha entrada]:[Fecha entrada]],"&gt;=" &amp;$M$2,BDCORRECTIVA[[Fecha Fin]:[Fecha Fin]],"&lt;="&amp;$M$3)&amp;" "&amp;AUSERD&amp;", ")&amp;IF(COUNTIFS(BDCORRECTIVA[Tall/Rep],AAIUN,BDCORRECTIVA[Nº CAMIÓN],$C59,BDCORRECTIVA[[Fecha entrada]:[Fecha entrada]],"&gt;=" &amp;$M$2,BDCORRECTIVA[[Fecha Fin]:[Fecha Fin]],"&lt;="&amp;$M$3)=0,"",COUNTIFS(BDCORRECTIVA[Tall/Rep],AAIUN,BDCORRECTIVA[Nº CAMIÓN],$C59,BDCORRECTIVA[[Fecha entrada]:[Fecha entrada]],"&gt;=" &amp;$M$2,BDCORRECTIVA[[Fecha Fin]:[Fecha Fin]],"&lt;="&amp;$M$3)&amp;" "&amp;AAIUN&amp;", ")&amp;IF(COUNTIFS(BDCORRECTIVA[Tall/Rep],BOUJDUR,BDCORRECTIVA[Nº CAMIÓN],$C59,BDCORRECTIVA[[Fecha entrada]:[Fecha entrada]],"&gt;=" &amp;$M$2,BDCORRECTIVA[[Fecha Fin]:[Fecha Fin]],"&lt;="&amp;$M$3)=0,"",COUNTIFS(BDCORRECTIVA[Tall/Rep],BOUJDUR,BDCORRECTIVA[Nº CAMIÓN],$C59,BDCORRECTIVA[[Fecha entrada]:[Fecha entrada]],"&gt;=" &amp;$M$2,BDCORRECTIVA[[Fecha Fin]:[Fecha Fin]],"&lt;="&amp;$M$3)&amp;" "&amp;BOUJDUR&amp;", ")&amp;IF(COUNTIFS(BDCORRECTIVA[Tall/Rep],ATC,BDCORRECTIVA[Nº CAMIÓN],$C59,BDCORRECTIVA[[Fecha entrada]:[Fecha entrada]],"&gt;=" &amp;$M$2,BDCORRECTIVA[[Fecha Fin]:[Fecha Fin]],"&lt;="&amp;$M$3)=0,"",COUNTIFS(BDCORRECTIVA[Tall/Rep],ATC,BDCORRECTIVA[Nº CAMIÓN],$C59,BDCORRECTIVA[[Fecha entrada]:[Fecha entrada]],"&gt;=" &amp;$M$2,BDCORRECTIVA[[Fecha Fin]:[Fecha Fin]],"&lt;="&amp;$M$3)&amp;" "&amp;ATC&amp;", ")&amp;IF(COUNTIFS(BDCORRECTIVA[Tall/Rep],SMARA,BDCORRECTIVA[Nº CAMIÓN],$C59,BDCORRECTIVA[[Fecha entrada]:[Fecha entrada]],"&gt;=" &amp;$M$2,BDCORRECTIVA[[Fecha Fin]:[Fecha Fin]],"&lt;="&amp;$M$3)=0,"",COUNTIFS(BDCORRECTIVA[Tall/Rep],SMARA,BDCORRECTIVA[Nº CAMIÓN],$C59,BDCORRECTIVA[[Fecha entrada]:[Fecha entrada]],"&gt;=" &amp;$M$2,BDCORRECTIVA[[Fecha Fin]:[Fecha Fin]],"&lt;="&amp;$M$3)&amp;" "&amp;SMARA&amp;", ")&amp;IF(COUNTIFS(BDCORRECTIVA[Tall/Rep],DAJLA,BDCORRECTIVA[Nº CAMIÓN],$C59,BDCORRECTIVA[[Fecha entrada]:[Fecha entrada]],"&gt;=" &amp;$M$2,BDCORRECTIVA[[Fecha Fin]:[Fecha Fin]],"&lt;="&amp;$M$3)=0,"",COUNTIFS(BDCORRECTIVA[Tall/Rep],DAJLA,BDCORRECTIVA[Nº CAMIÓN],$C59,BDCORRECTIVA[[Fecha entrada]:[Fecha entrada]],"&gt;=" &amp;$M$2,BDCORRECTIVA[[Fecha Fin]:[Fecha Fin]],"&lt;="&amp;$M$3)&amp;" "&amp;DAJLA&amp;", ")&amp;IF(COUNTIFS(BDCORRECTIVA[Tall/Rep],TRANSPORT,BDCORRECTIVA[Nº CAMIÓN],$C59,BDCORRECTIVA[[Fecha entrada]:[Fecha entrada]],"&gt;=" &amp;$M$2,BDCORRECTIVA[[Fecha Fin]:[Fecha Fin]],"&lt;="&amp;$M$3)=0,"",COUNTIFS(BDCORRECTIVA[Tall/Rep],TRANSPORT,BDCORRECTIVA[Nº CAMIÓN],$C59,BDCORRECTIVA[[Fecha entrada]:[Fecha entrada]],"&gt;=" &amp;$M$2,BDCORRECTIVA[[Fecha Fin]:[Fecha Fin]],"&lt;="&amp;$M$3)&amp;" "&amp;TRANSPORT&amp;", ")</f>
        <v/>
      </c>
      <c r="L59" s="518" t="str">
        <f t="shared" si="0"/>
        <v/>
      </c>
      <c r="M59" s="472" t="str">
        <f>+IF(SUMIFS(BDCORRECTIVAINF[Coste TOTAL],BDCORRECTIVAINF[[Nº CAMIÓN]:[Nº CAMIÓN]],$C59,BDCORRECTIVAINF[[Fecha entrada]:[Fecha entrada]],"&gt;=" &amp;$M$2,BDCORRECTIVAINF[[Fecha Fin]:[Fecha Fin]],"&lt;="&amp;$M$3)=0,"",SUMIFS(BDCORRECTIVAINF[Coste TOTAL],BDCORRECTIVAINF[[Nº CAMIÓN]:[Nº CAMIÓN]],$C59,BDCORRECTIVAINF[[Fecha entrada]:[Fecha entrada]],"&gt;=" &amp;$M$2,BDCORRECTIVAINF[[Fecha Fin]:[Fecha Fin]],"&lt;="&amp;$M$3))</f>
        <v/>
      </c>
      <c r="N59" s="209"/>
      <c r="O59" s="56"/>
      <c r="P59" s="49"/>
      <c r="Q59" s="44"/>
      <c r="R59" s="44"/>
      <c r="S59" s="44"/>
      <c r="T59" s="44"/>
      <c r="U59" s="44"/>
      <c r="V59" s="44"/>
      <c r="W59" s="44"/>
      <c r="AF59" s="467" t="str">
        <f>+IF(SUMIFS(BDCORRECTIVAINF[Amortiguador],BDCORRECTIVAINF[[Nº CAMIÓN]:[Nº CAMIÓN]],$C59,BDCORRECTIVAINF[[Fecha entrada]:[Fecha entrada]],"&gt;=" &amp;$M$2,BDCORRECTIVAINF[[Fecha Fin]:[Fecha Fin]],"&lt;="&amp;$M$3)=0,"",SUMIFS(BDCORRECTIVAINF[Amortiguador],BDCORRECTIVAINF[[Nº CAMIÓN]:[Nº CAMIÓN]],$C59,BDCORRECTIVAINF[[Fecha entrada]:[Fecha entrada]],"&gt;=" &amp;$M$2,BDCORRECTIVAINF[[Fecha Fin]:[Fecha Fin]],"&lt;="&amp;$M$3)&amp;" uds "&amp;BDCORRECTIVAINF[[#Headers],[Amortiguador]]&amp;", ")</f>
        <v/>
      </c>
      <c r="AG59" s="467" t="str">
        <f>+IF(SUMIFS(BDCORRECTIVAINF[Cables palanca],BDCORRECTIVAINF[[Nº CAMIÓN]:[Nº CAMIÓN]],$C59,BDCORRECTIVAINF[[Fecha entrada]:[Fecha entrada]],"&gt;=" &amp;$M$2,BDCORRECTIVAINF[[Fecha Fin]:[Fecha Fin]],"&lt;="&amp;$M$3)=0,"",SUMIFS(BDCORRECTIVAINF[Cables palanca],BDCORRECTIVAINF[[Nº CAMIÓN]:[Nº CAMIÓN]],$C59,BDCORRECTIVAINF[[Fecha entrada]:[Fecha entrada]],"&gt;=" &amp;$M$2,BDCORRECTIVAINF[[Fecha Fin]:[Fecha Fin]],"&lt;="&amp;$M$3)&amp;" uds "&amp;BDCORRECTIVAINF[[#Headers],[Cables palanca]]&amp;", ")</f>
        <v/>
      </c>
      <c r="AH59" s="467" t="str">
        <f>+IF(SUMIFS(BDCORRECTIVAINF[Casquillos],BDCORRECTIVAINF[[Nº CAMIÓN]:[Nº CAMIÓN]],$C59,BDCORRECTIVAINF[[Fecha entrada]:[Fecha entrada]],"&gt;=" &amp;$M$2,BDCORRECTIVAINF[[Fecha Fin]:[Fecha Fin]],"&lt;="&amp;$M$3)=0,"",SUMIFS(BDCORRECTIVAINF[Casquillos],BDCORRECTIVAINF[[Nº CAMIÓN]:[Nº CAMIÓN]],$C59,BDCORRECTIVAINF[[Fecha entrada]:[Fecha entrada]],"&gt;=" &amp;$M$2,BDCORRECTIVAINF[[Fecha Fin]:[Fecha Fin]],"&lt;="&amp;$M$3)&amp;" uds "&amp;BDCORRECTIVAINF[[#Headers],[Casquillos]]&amp;", ")</f>
        <v/>
      </c>
      <c r="AI59" s="467" t="str">
        <f>+IF(SUMIFS(BDCORRECTIVAINF[Esparragos],BDCORRECTIVAINF[[Nº CAMIÓN]:[Nº CAMIÓN]],$C59,BDCORRECTIVAINF[[Fecha entrada]:[Fecha entrada]],"&gt;=" &amp;$M$2,BDCORRECTIVAINF[[Fecha Fin]:[Fecha Fin]],"&lt;="&amp;$M$3)=0,"",SUMIFS(BDCORRECTIVAINF[Esparragos],BDCORRECTIVAINF[[Nº CAMIÓN]:[Nº CAMIÓN]],$C59,BDCORRECTIVAINF[[Fecha entrada]:[Fecha entrada]],"&gt;=" &amp;$M$2,BDCORRECTIVAINF[[Fecha Fin]:[Fecha Fin]],"&lt;="&amp;$M$3)&amp;" uds "&amp;BDCORRECTIVAINF[[#Headers],[Esparragos]]&amp;", ")</f>
        <v/>
      </c>
      <c r="AJ59" s="467" t="str">
        <f>+IF(SUMIFS(BDCORRECTIVAINF[Neceser palanca],BDCORRECTIVAINF[[Nº CAMIÓN]:[Nº CAMIÓN]],$C59,BDCORRECTIVAINF[[Fecha entrada]:[Fecha entrada]],"&gt;=" &amp;$M$2,BDCORRECTIVAINF[[Fecha Fin]:[Fecha Fin]],"&lt;="&amp;$M$3)=0,"",SUMIFS(BDCORRECTIVAINF[Neceser palanca],BDCORRECTIVAINF[[Nº CAMIÓN]:[Nº CAMIÓN]],$C59,BDCORRECTIVAINF[[Fecha entrada]:[Fecha entrada]],"&gt;=" &amp;$M$2,BDCORRECTIVAINF[[Fecha Fin]:[Fecha Fin]],"&lt;="&amp;$M$3)&amp;" uds "&amp;BDCORRECTIVAINF[[#Headers],[Neceser palanca]]&amp;", ")</f>
        <v/>
      </c>
      <c r="AK59" s="467" t="str">
        <f>+IF(SUMIFS(BDCORRECTIVAINF[Palanca],BDCORRECTIVAINF[[Nº CAMIÓN]:[Nº CAMIÓN]],$C59,BDCORRECTIVAINF[[Fecha entrada]:[Fecha entrada]],"&gt;=" &amp;$M$2,BDCORRECTIVAINF[[Fecha Fin]:[Fecha Fin]],"&lt;="&amp;$M$3)=0,"",SUMIFS(BDCORRECTIVAINF[Palanca],BDCORRECTIVAINF[[Nº CAMIÓN]:[Nº CAMIÓN]],$C59,BDCORRECTIVAINF[[Fecha entrada]:[Fecha entrada]],"&gt;=" &amp;$M$2,BDCORRECTIVAINF[[Fecha Fin]:[Fecha Fin]],"&lt;="&amp;$M$3)&amp;" uds "&amp;BDCORRECTIVAINF[[#Headers],[Palanca]]&amp;", ")</f>
        <v/>
      </c>
      <c r="AL59" s="467" t="str">
        <f>+IF(SUMIFS(BDCORRECTIVAINF[Travesaño],BDCORRECTIVAINF[[Nº CAMIÓN]:[Nº CAMIÓN]],$C59,BDCORRECTIVAINF[[Fecha entrada]:[Fecha entrada]],"&gt;=" &amp;$M$2,BDCORRECTIVAINF[[Fecha Fin]:[Fecha Fin]],"&lt;="&amp;$M$3)=0,"",SUMIFS(BDCORRECTIVAINF[Travesaño],BDCORRECTIVAINF[[Nº CAMIÓN]:[Nº CAMIÓN]],$C59,BDCORRECTIVAINF[[Fecha entrada]:[Fecha entrada]],"&gt;=" &amp;$M$2,BDCORRECTIVAINF[[Fecha Fin]:[Fecha Fin]],"&lt;="&amp;$M$3)&amp;" uds "&amp;BDCORRECTIVAINF[[#Headers],[Travesaño]]&amp;", ")</f>
        <v/>
      </c>
      <c r="AM59" s="467" t="str">
        <f>+IF(SUMIFS(BDCORRECTIVAINF[BALLESTA ENTERA D],BDCORRECTIVAINF[[Nº CAMIÓN]:[Nº CAMIÓN]],$C59,BDCORRECTIVAINF[[Fecha entrada]:[Fecha entrada]],"&gt;=" &amp;$M$2,BDCORRECTIVAINF[[Fecha Fin]:[Fecha Fin]],"&lt;="&amp;$M$3)=0,"",SUMIFS(BDCORRECTIVAINF[BALLESTA ENTERA D],BDCORRECTIVAINF[[Nº CAMIÓN]:[Nº CAMIÓN]],$C59,BDCORRECTIVAINF[[Fecha entrada]:[Fecha entrada]],"&gt;=" &amp;$M$2,BDCORRECTIVAINF[[Fecha Fin]:[Fecha Fin]],"&lt;="&amp;$M$3)&amp;" uds "&amp;BDCORRECTIVAINF[[#Headers],[BALLESTA ENTERA D]]&amp;", ")</f>
        <v/>
      </c>
      <c r="AN59" s="467" t="str">
        <f>+IF(SUMIFS(BDCORRECTIVAINF[HOJA MAESTRA D],BDCORRECTIVAINF[[Nº CAMIÓN]:[Nº CAMIÓN]],$C59,BDCORRECTIVAINF[[Fecha entrada]:[Fecha entrada]],"&gt;=" &amp;$M$2,BDCORRECTIVAINF[[Fecha Fin]:[Fecha Fin]],"&lt;="&amp;$M$3)=0,"",SUMIFS(BDCORRECTIVAINF[HOJA MAESTRA D],BDCORRECTIVAINF[[Nº CAMIÓN]:[Nº CAMIÓN]],$C59,BDCORRECTIVAINF[[Fecha entrada]:[Fecha entrada]],"&gt;=" &amp;$M$2,BDCORRECTIVAINF[[Fecha Fin]:[Fecha Fin]],"&lt;="&amp;$M$3)&amp;" uds "&amp;BDCORRECTIVAINF[[#Headers],[HOJA MAESTRA D]]&amp;", ")</f>
        <v/>
      </c>
      <c r="AO59" s="467" t="str">
        <f>+IF(SUMIFS(BDCORRECTIVAINF[1ª HOJA D],BDCORRECTIVAINF[[Nº CAMIÓN]:[Nº CAMIÓN]],$C59,BDCORRECTIVAINF[[Fecha entrada]:[Fecha entrada]],"&gt;=" &amp;$M$2,BDCORRECTIVAINF[[Fecha Fin]:[Fecha Fin]],"&lt;="&amp;$M$3)=0,"",SUMIFS(BDCORRECTIVAINF[1ª HOJA D],BDCORRECTIVAINF[[Nº CAMIÓN]:[Nº CAMIÓN]],$C59,BDCORRECTIVAINF[[Fecha entrada]:[Fecha entrada]],"&gt;=" &amp;$M$2,BDCORRECTIVAINF[[Fecha Fin]:[Fecha Fin]],"&lt;="&amp;$M$3)&amp;" uds "&amp;BDCORRECTIVAINF[[#Headers],[1ª HOJA D]]&amp;", ")</f>
        <v/>
      </c>
      <c r="AP59" s="467" t="str">
        <f>+IF(SUMIFS(BDCORRECTIVAINF[2ª HOJAS D],BDCORRECTIVAINF[[Nº CAMIÓN]:[Nº CAMIÓN]],$C59,BDCORRECTIVAINF[[Fecha entrada]:[Fecha entrada]],"&gt;=" &amp;$M$2,BDCORRECTIVAINF[[Fecha Fin]:[Fecha Fin]],"&lt;="&amp;$M$3)=0,"",SUMIFS(BDCORRECTIVAINF[2ª HOJAS D],BDCORRECTIVAINF[[Nº CAMIÓN]:[Nº CAMIÓN]],$C59,BDCORRECTIVAINF[[Fecha entrada]:[Fecha entrada]],"&gt;=" &amp;$M$2,BDCORRECTIVAINF[[Fecha Fin]:[Fecha Fin]],"&lt;="&amp;$M$3)&amp;" uds "&amp;BDCORRECTIVAINF[[#Headers],[2ª HOJAS D]]&amp;", ")</f>
        <v/>
      </c>
      <c r="AQ59" s="467" t="str">
        <f>+IF(SUMIFS(BDCORRECTIVAINF[3ª HOJAS D],BDCORRECTIVAINF[[Nº CAMIÓN]:[Nº CAMIÓN]],$C59,BDCORRECTIVAINF[[Fecha entrada]:[Fecha entrada]],"&gt;=" &amp;$M$2,BDCORRECTIVAINF[[Fecha Fin]:[Fecha Fin]],"&lt;="&amp;$M$3)=0,"",SUMIFS(BDCORRECTIVAINF[3ª HOJAS D],BDCORRECTIVAINF[[Nº CAMIÓN]:[Nº CAMIÓN]],$C59,BDCORRECTIVAINF[[Fecha entrada]:[Fecha entrada]],"&gt;=" &amp;$M$2,BDCORRECTIVAINF[[Fecha Fin]:[Fecha Fin]],"&lt;="&amp;$M$3)&amp;" uds "&amp;BDCORRECTIVAINF[[#Headers],[3ª HOJAS D]]&amp;", ")</f>
        <v/>
      </c>
      <c r="AR59" s="467" t="str">
        <f>+IF(SUMIFS(BDCORRECTIVAINF[4ª HOJAS D],BDCORRECTIVAINF[[Nº CAMIÓN]:[Nº CAMIÓN]],$C59,BDCORRECTIVAINF[[Fecha entrada]:[Fecha entrada]],"&gt;=" &amp;$M$2,BDCORRECTIVAINF[[Fecha Fin]:[Fecha Fin]],"&lt;="&amp;$M$3)=0,"",SUMIFS(BDCORRECTIVAINF[4ª HOJAS D],BDCORRECTIVAINF[[Nº CAMIÓN]:[Nº CAMIÓN]],$C59,BDCORRECTIVAINF[[Fecha entrada]:[Fecha entrada]],"&gt;=" &amp;$M$2,BDCORRECTIVAINF[[Fecha Fin]:[Fecha Fin]],"&lt;="&amp;$M$3)&amp;" uds "&amp;BDCORRECTIVAINF[[#Headers],[4ª HOJAS D]]&amp;", ")</f>
        <v/>
      </c>
      <c r="AS59" s="467" t="str">
        <f>+IF(SUMIFS(BDCORRECTIVAINF[5ª HOJAS D],BDCORRECTIVAINF[[Nº CAMIÓN]:[Nº CAMIÓN]],$C59,BDCORRECTIVAINF[[Fecha entrada]:[Fecha entrada]],"&gt;=" &amp;$M$2,BDCORRECTIVAINF[[Fecha Fin]:[Fecha Fin]],"&lt;="&amp;$M$3)=0,"",SUMIFS(BDCORRECTIVAINF[5ª HOJAS D],BDCORRECTIVAINF[[Nº CAMIÓN]:[Nº CAMIÓN]],$C59,BDCORRECTIVAINF[[Fecha entrada]:[Fecha entrada]],"&gt;=" &amp;$M$2,BDCORRECTIVAINF[[Fecha Fin]:[Fecha Fin]],"&lt;="&amp;$M$3)&amp;" uds "&amp;BDCORRECTIVAINF[[#Headers],[5ª HOJAS D]]&amp;", ")</f>
        <v/>
      </c>
      <c r="AT59" s="467" t="str">
        <f>+IF(SUMIFS(BDCORRECTIVAINF[BRIDA D],BDCORRECTIVAINF[[Nº CAMIÓN]:[Nº CAMIÓN]],$C59,BDCORRECTIVAINF[[Fecha entrada]:[Fecha entrada]],"&gt;=" &amp;$M$2,BDCORRECTIVAINF[[Fecha Fin]:[Fecha Fin]],"&lt;="&amp;$M$3)=0,"",SUMIFS(BDCORRECTIVAINF[BRIDA D],BDCORRECTIVAINF[[Nº CAMIÓN]:[Nº CAMIÓN]],$C59,BDCORRECTIVAINF[[Fecha entrada]:[Fecha entrada]],"&gt;=" &amp;$M$2,BDCORRECTIVAINF[[Fecha Fin]:[Fecha Fin]],"&lt;="&amp;$M$3)&amp;" uds "&amp;BDCORRECTIVAINF[[#Headers],[BRIDA D]]&amp;", ")</f>
        <v/>
      </c>
      <c r="AU59" s="467" t="str">
        <f>+IF(SUMIFS(BDCORRECTIVAINF[BULÓN D],BDCORRECTIVAINF[[Nº CAMIÓN]:[Nº CAMIÓN]],$C59,BDCORRECTIVAINF[[Fecha entrada]:[Fecha entrada]],"&gt;=" &amp;$M$2,BDCORRECTIVAINF[[Fecha Fin]:[Fecha Fin]],"&lt;="&amp;$M$3)=0,"",SUMIFS(BDCORRECTIVAINF[BULÓN D],BDCORRECTIVAINF[[Nº CAMIÓN]:[Nº CAMIÓN]],$C59,BDCORRECTIVAINF[[Fecha entrada]:[Fecha entrada]],"&gt;=" &amp;$M$2,BDCORRECTIVAINF[[Fecha Fin]:[Fecha Fin]],"&lt;="&amp;$M$3)&amp;" uds "&amp;BDCORRECTIVAINF[[#Headers],[BULÓN D]]&amp;", ")</f>
        <v/>
      </c>
      <c r="AV59" s="467" t="str">
        <f>+IF(SUMIFS(BDCORRECTIVAINF[GEMELA D],BDCORRECTIVAINF[[Nº CAMIÓN]:[Nº CAMIÓN]],$C59,BDCORRECTIVAINF[[Fecha entrada]:[Fecha entrada]],"&gt;=" &amp;$M$2,BDCORRECTIVAINF[[Fecha Fin]:[Fecha Fin]],"&lt;="&amp;$M$3)=0,"",SUMIFS(BDCORRECTIVAINF[GEMELA D],BDCORRECTIVAINF[[Nº CAMIÓN]:[Nº CAMIÓN]],$C59,BDCORRECTIVAINF[[Fecha entrada]:[Fecha entrada]],"&gt;=" &amp;$M$2,BDCORRECTIVAINF[[Fecha Fin]:[Fecha Fin]],"&lt;="&amp;$M$3)&amp;" uds "&amp;BDCORRECTIVAINF[[#Headers],[GEMELA D]]&amp;", ")</f>
        <v/>
      </c>
      <c r="AW59" s="467" t="str">
        <f>+IF(SUMIFS(BDCORRECTIVAINF[BALLESTA ENTERA T],BDCORRECTIVAINF[[Nº CAMIÓN]:[Nº CAMIÓN]],$C59,BDCORRECTIVAINF[[Fecha entrada]:[Fecha entrada]],"&gt;=" &amp;$M$2,BDCORRECTIVAINF[[Fecha Fin]:[Fecha Fin]],"&lt;="&amp;$M$3)=0,"",SUMIFS(BDCORRECTIVAINF[BALLESTA ENTERA T],BDCORRECTIVAINF[[Nº CAMIÓN]:[Nº CAMIÓN]],$C59,BDCORRECTIVAINF[[Fecha entrada]:[Fecha entrada]],"&gt;=" &amp;$M$2,BDCORRECTIVAINF[[Fecha Fin]:[Fecha Fin]],"&lt;="&amp;$M$3)&amp;" uds "&amp;BDCORRECTIVAINF[[#Headers],[BALLESTA ENTERA T]]&amp;", ")</f>
        <v/>
      </c>
      <c r="AX59" s="467" t="str">
        <f>+IF(SUMIFS(BDCORRECTIVAINF[HOJA MAESTRA T],BDCORRECTIVAINF[[Nº CAMIÓN]:[Nº CAMIÓN]],$C59,BDCORRECTIVAINF[[Fecha entrada]:[Fecha entrada]],"&gt;=" &amp;$M$2,BDCORRECTIVAINF[[Fecha Fin]:[Fecha Fin]],"&lt;="&amp;$M$3)=0,"",SUMIFS(BDCORRECTIVAINF[HOJA MAESTRA T],BDCORRECTIVAINF[[Nº CAMIÓN]:[Nº CAMIÓN]],$C59,BDCORRECTIVAINF[[Fecha entrada]:[Fecha entrada]],"&gt;=" &amp;$M$2,BDCORRECTIVAINF[[Fecha Fin]:[Fecha Fin]],"&lt;="&amp;$M$3)&amp;" uds "&amp;BDCORRECTIVAINF[[#Headers],[HOJA MAESTRA T]]&amp;", ")</f>
        <v/>
      </c>
      <c r="AY59" s="467" t="str">
        <f>+IF(SUMIFS(BDCORRECTIVAINF[1ª HOJA T],BDCORRECTIVAINF[[Nº CAMIÓN]:[Nº CAMIÓN]],$C59,BDCORRECTIVAINF[[Fecha entrada]:[Fecha entrada]],"&gt;=" &amp;$M$2,BDCORRECTIVAINF[[Fecha Fin]:[Fecha Fin]],"&lt;="&amp;$M$3)=0,"",SUMIFS(BDCORRECTIVAINF[1ª HOJA T],BDCORRECTIVAINF[[Nº CAMIÓN]:[Nº CAMIÓN]],$C59,BDCORRECTIVAINF[[Fecha entrada]:[Fecha entrada]],"&gt;=" &amp;$M$2,BDCORRECTIVAINF[[Fecha Fin]:[Fecha Fin]],"&lt;="&amp;$M$3)&amp;" uds "&amp;BDCORRECTIVAINF[[#Headers],[1ª HOJA T]]&amp;", ")</f>
        <v/>
      </c>
      <c r="AZ59" s="467" t="str">
        <f>+IF(SUMIFS(BDCORRECTIVAINF[2ª HOJAS T],BDCORRECTIVAINF[[Nº CAMIÓN]:[Nº CAMIÓN]],$C59,BDCORRECTIVAINF[[Fecha entrada]:[Fecha entrada]],"&gt;=" &amp;$M$2,BDCORRECTIVAINF[[Fecha Fin]:[Fecha Fin]],"&lt;="&amp;$M$3)=0,"",SUMIFS(BDCORRECTIVAINF[2ª HOJAS T],BDCORRECTIVAINF[[Nº CAMIÓN]:[Nº CAMIÓN]],$C59,BDCORRECTIVAINF[[Fecha entrada]:[Fecha entrada]],"&gt;=" &amp;$M$2,BDCORRECTIVAINF[[Fecha Fin]:[Fecha Fin]],"&lt;="&amp;$M$3)&amp;" uds "&amp;BDCORRECTIVAINF[[#Headers],[2ª HOJAS T]]&amp;", ")</f>
        <v/>
      </c>
      <c r="BA59" s="467" t="str">
        <f>+IF(SUMIFS(BDCORRECTIVAINF[3ª HOJAS T],BDCORRECTIVAINF[[Nº CAMIÓN]:[Nº CAMIÓN]],$C59,BDCORRECTIVAINF[[Fecha entrada]:[Fecha entrada]],"&gt;=" &amp;$M$2,BDCORRECTIVAINF[[Fecha Fin]:[Fecha Fin]],"&lt;="&amp;$M$3)=0,"",SUMIFS(BDCORRECTIVAINF[3ª HOJAS T],BDCORRECTIVAINF[[Nº CAMIÓN]:[Nº CAMIÓN]],$C59,BDCORRECTIVAINF[[Fecha entrada]:[Fecha entrada]],"&gt;=" &amp;$M$2,BDCORRECTIVAINF[[Fecha Fin]:[Fecha Fin]],"&lt;="&amp;$M$3)&amp;" uds "&amp;BDCORRECTIVAINF[[#Headers],[3ª HOJAS T]]&amp;", ")</f>
        <v/>
      </c>
      <c r="BB59" s="467" t="str">
        <f>+IF(SUMIFS(BDCORRECTIVAINF[4ª HOJAS T],BDCORRECTIVAINF[[Nº CAMIÓN]:[Nº CAMIÓN]],$C59,BDCORRECTIVAINF[[Fecha entrada]:[Fecha entrada]],"&gt;=" &amp;$M$2,BDCORRECTIVAINF[[Fecha Fin]:[Fecha Fin]],"&lt;="&amp;$M$3)=0,"",SUMIFS(BDCORRECTIVAINF[4ª HOJAS T],BDCORRECTIVAINF[[Nº CAMIÓN]:[Nº CAMIÓN]],$C59,BDCORRECTIVAINF[[Fecha entrada]:[Fecha entrada]],"&gt;=" &amp;$M$2,BDCORRECTIVAINF[[Fecha Fin]:[Fecha Fin]],"&lt;="&amp;$M$3)&amp;" uds "&amp;BDCORRECTIVAINF[[#Headers],[4ª HOJAS T]]&amp;", ")</f>
        <v/>
      </c>
      <c r="BC59" s="467" t="str">
        <f>+IF(SUMIFS(BDCORRECTIVAINF[5ª HOJAS T],BDCORRECTIVAINF[[Nº CAMIÓN]:[Nº CAMIÓN]],$C59,BDCORRECTIVAINF[[Fecha entrada]:[Fecha entrada]],"&gt;=" &amp;$M$2,BDCORRECTIVAINF[[Fecha Fin]:[Fecha Fin]],"&lt;="&amp;$M$3)=0,"",SUMIFS(BDCORRECTIVAINF[5ª HOJAS T],BDCORRECTIVAINF[[Nº CAMIÓN]:[Nº CAMIÓN]],$C59,BDCORRECTIVAINF[[Fecha entrada]:[Fecha entrada]],"&gt;=" &amp;$M$2,BDCORRECTIVAINF[[Fecha Fin]:[Fecha Fin]],"&lt;="&amp;$M$3)&amp;" uds "&amp;BDCORRECTIVAINF[[#Headers],[5ª HOJAS T]]&amp;", ")</f>
        <v/>
      </c>
      <c r="BD59" s="467" t="str">
        <f>+IF(SUMIFS(BDCORRECTIVAINF[BRIDA T],BDCORRECTIVAINF[[Nº CAMIÓN]:[Nº CAMIÓN]],$C59,BDCORRECTIVAINF[[Fecha entrada]:[Fecha entrada]],"&gt;=" &amp;$M$2,BDCORRECTIVAINF[[Fecha Fin]:[Fecha Fin]],"&lt;="&amp;$M$3)=0,"",SUMIFS(BDCORRECTIVAINF[BRIDA T],BDCORRECTIVAINF[[Nº CAMIÓN]:[Nº CAMIÓN]],$C59,BDCORRECTIVAINF[[Fecha entrada]:[Fecha entrada]],"&gt;=" &amp;$M$2,BDCORRECTIVAINF[[Fecha Fin]:[Fecha Fin]],"&lt;="&amp;$M$3)&amp;" uds "&amp;BDCORRECTIVAINF[[#Headers],[BRIDA T]]&amp;", ")</f>
        <v/>
      </c>
      <c r="BE59" s="467" t="str">
        <f>+IF(SUMIFS(BDCORRECTIVAINF[BULÓN T],BDCORRECTIVAINF[[Nº CAMIÓN]:[Nº CAMIÓN]],$C59,BDCORRECTIVAINF[[Fecha entrada]:[Fecha entrada]],"&gt;=" &amp;$M$2,BDCORRECTIVAINF[[Fecha Fin]:[Fecha Fin]],"&lt;="&amp;$M$3)=0,"",SUMIFS(BDCORRECTIVAINF[BULÓN T],BDCORRECTIVAINF[[Nº CAMIÓN]:[Nº CAMIÓN]],$C59,BDCORRECTIVAINF[[Fecha entrada]:[Fecha entrada]],"&gt;=" &amp;$M$2,BDCORRECTIVAINF[[Fecha Fin]:[Fecha Fin]],"&lt;="&amp;$M$3)&amp;" uds "&amp;BDCORRECTIVAINF[[#Headers],[BULÓN T]]&amp;", ")</f>
        <v/>
      </c>
      <c r="BF59" s="467" t="str">
        <f>+IF(SUMIFS(BDCORRECTIVAINF[GEMELA T],BDCORRECTIVAINF[[Nº CAMIÓN]:[Nº CAMIÓN]],$C59,BDCORRECTIVAINF[[Fecha entrada]:[Fecha entrada]],"&gt;=" &amp;$M$2,BDCORRECTIVAINF[[Fecha Fin]:[Fecha Fin]],"&lt;="&amp;$M$3)=0,"",SUMIFS(BDCORRECTIVAINF[GEMELA T],BDCORRECTIVAINF[[Nº CAMIÓN]:[Nº CAMIÓN]],$C59,BDCORRECTIVAINF[[Fecha entrada]:[Fecha entrada]],"&gt;=" &amp;$M$2,BDCORRECTIVAINF[[Fecha Fin]:[Fecha Fin]],"&lt;="&amp;$M$3)&amp;" uds "&amp;BDCORRECTIVAINF[[#Headers],[GEMELA T]]&amp;", ")</f>
        <v/>
      </c>
      <c r="BG59" s="467" t="str">
        <f>+IF(SUMIFS(BDCORRECTIVAINF[CÁMARA 12R20],BDCORRECTIVAINF[[Nº CAMIÓN]:[Nº CAMIÓN]],$C59,BDCORRECTIVAINF[[Fecha entrada]:[Fecha entrada]],"&gt;=" &amp;$M$2,BDCORRECTIVAINF[[Fecha Fin]:[Fecha Fin]],"&lt;="&amp;$M$3)=0,"",SUMIFS(BDCORRECTIVAINF[CÁMARA 12R20],BDCORRECTIVAINF[[Nº CAMIÓN]:[Nº CAMIÓN]],$C59,BDCORRECTIVAINF[[Fecha entrada]:[Fecha entrada]],"&gt;=" &amp;$M$2,BDCORRECTIVAINF[[Fecha Fin]:[Fecha Fin]],"&lt;="&amp;$M$3)&amp;" uds "&amp;BDCORRECTIVAINF[[#Headers],[CÁMARA 12R20]]&amp;", ")</f>
        <v/>
      </c>
      <c r="BH59" s="467" t="str">
        <f>+IF(SUMIFS(BDCORRECTIVAINF[CÁMARA 12R24],BDCORRECTIVAINF[[Nº CAMIÓN]:[Nº CAMIÓN]],$C59,BDCORRECTIVAINF[[Fecha entrada]:[Fecha entrada]],"&gt;=" &amp;$M$2,BDCORRECTIVAINF[[Fecha Fin]:[Fecha Fin]],"&lt;="&amp;$M$3)=0,"",SUMIFS(BDCORRECTIVAINF[CÁMARA 12R24],BDCORRECTIVAINF[[Nº CAMIÓN]:[Nº CAMIÓN]],$C59,BDCORRECTIVAINF[[Fecha entrada]:[Fecha entrada]],"&gt;=" &amp;$M$2,BDCORRECTIVAINF[[Fecha Fin]:[Fecha Fin]],"&lt;="&amp;$M$3)&amp;" uds "&amp;BDCORRECTIVAINF[[#Headers],[CÁMARA 12R24]]&amp;", ")</f>
        <v/>
      </c>
      <c r="BI59" s="467" t="str">
        <f>+IF(SUMIFS(BDCORRECTIVAINF[NEUMÁTICO 12R20],BDCORRECTIVAINF[[Nº CAMIÓN]:[Nº CAMIÓN]],$C59,BDCORRECTIVAINF[[Fecha entrada]:[Fecha entrada]],"&gt;=" &amp;$M$2,BDCORRECTIVAINF[[Fecha Fin]:[Fecha Fin]],"&lt;="&amp;$M$3)=0,"",SUMIFS(BDCORRECTIVAINF[NEUMÁTICO 12R20],BDCORRECTIVAINF[[Nº CAMIÓN]:[Nº CAMIÓN]],$C59,BDCORRECTIVAINF[[Fecha entrada]:[Fecha entrada]],"&gt;=" &amp;$M$2,BDCORRECTIVAINF[[Fecha Fin]:[Fecha Fin]],"&lt;="&amp;$M$3)&amp;" uds "&amp;BDCORRECTIVAINF[[#Headers],[NEUMÁTICO 12R20]]&amp;", ")</f>
        <v/>
      </c>
      <c r="BJ59" s="467" t="str">
        <f>+IF(SUMIFS(BDCORRECTIVAINF[NEUMÁTICO 13/80 R22,5],BDCORRECTIVAINF[[Nº CAMIÓN]:[Nº CAMIÓN]],$C59,BDCORRECTIVAINF[[Fecha entrada]:[Fecha entrada]],"&gt;=" &amp;$M$2,BDCORRECTIVAINF[[Fecha Fin]:[Fecha Fin]],"&lt;="&amp;$M$3)=0,"",SUMIFS(BDCORRECTIVAINF[NEUMÁTICO 13/80 R22,5],BDCORRECTIVAINF[[Nº CAMIÓN]:[Nº CAMIÓN]],$C59,BDCORRECTIVAINF[[Fecha entrada]:[Fecha entrada]],"&gt;=" &amp;$M$2,BDCORRECTIVAINF[[Fecha Fin]:[Fecha Fin]],"&lt;="&amp;$M$3)&amp;" uds "&amp;BDCORRECTIVAINF[[#Headers],[NEUMÁTICO 13/80 R22,5]]&amp;", ")</f>
        <v/>
      </c>
      <c r="BK59" s="467" t="str">
        <f>+IF(SUMIFS(BDCORRECTIVAINF[[NEUMÁTICO 12R24 ]],BDCORRECTIVAINF[[Nº CAMIÓN]:[Nº CAMIÓN]],$C59,BDCORRECTIVAINF[[Fecha entrada]:[Fecha entrada]],"&gt;=" &amp;$M$2,BDCORRECTIVAINF[[Fecha Fin]:[Fecha Fin]],"&lt;="&amp;$M$3)=0,"",SUMIFS(BDCORRECTIVAINF[[NEUMÁTICO 12R24 ]],BDCORRECTIVAINF[[Nº CAMIÓN]:[Nº CAMIÓN]],$C59,BDCORRECTIVAINF[[Fecha entrada]:[Fecha entrada]],"&gt;=" &amp;$M$2,BDCORRECTIVAINF[[Fecha Fin]:[Fecha Fin]],"&lt;="&amp;$M$3)&amp;" uds "&amp;BDCORRECTIVAINF[[#Headers],[NEUMÁTICO 12R24 ]]&amp;", ")</f>
        <v/>
      </c>
      <c r="BL59" s="467" t="str">
        <f>+IF(SUMIFS(BDCORRECTIVAINF[NEUMÁTICO 295/80 R22,5],BDCORRECTIVAINF[[Nº CAMIÓN]:[Nº CAMIÓN]],$C59,BDCORRECTIVAINF[[Fecha entrada]:[Fecha entrada]],"&gt;=" &amp;$M$2,BDCORRECTIVAINF[[Fecha Fin]:[Fecha Fin]],"&lt;="&amp;$M$3)=0,"",SUMIFS(BDCORRECTIVAINF[NEUMÁTICO 295/80 R22,5],BDCORRECTIVAINF[[Nº CAMIÓN]:[Nº CAMIÓN]],$C59,BDCORRECTIVAINF[[Fecha entrada]:[Fecha entrada]],"&gt;=" &amp;$M$2,BDCORRECTIVAINF[[Fecha Fin]:[Fecha Fin]],"&lt;="&amp;$M$3)&amp;" uds "&amp;BDCORRECTIVAINF[[#Headers],[NEUMÁTICO 295/80 R22,5]]&amp;", ")</f>
        <v/>
      </c>
      <c r="BM59" s="467" t="str">
        <f>+IF(SUMIFS(BDCORRECTIVAINF[NEUMÁTICO 315/80R22.5],BDCORRECTIVAINF[[Nº CAMIÓN]:[Nº CAMIÓN]],$C59,BDCORRECTIVAINF[[Fecha entrada]:[Fecha entrada]],"&gt;=" &amp;$M$2,BDCORRECTIVAINF[[Fecha Fin]:[Fecha Fin]],"&lt;="&amp;$M$3)=0,"",SUMIFS(BDCORRECTIVAINF[NEUMÁTICO 315/80R22.5],BDCORRECTIVAINF[[Nº CAMIÓN]:[Nº CAMIÓN]],$C59,BDCORRECTIVAINF[[Fecha entrada]:[Fecha entrada]],"&gt;=" &amp;$M$2,BDCORRECTIVAINF[[Fecha Fin]:[Fecha Fin]],"&lt;="&amp;$M$3)&amp;" uds "&amp;BDCORRECTIVAINF[[#Headers],[NEUMÁTICO 315/80R22.5]]&amp;", ")</f>
        <v/>
      </c>
      <c r="BN59" s="467" t="str">
        <f>+IF(SUMIFS(BDCORRECTIVAINF[NEUMÁTICO 7.5R16 CON CAMARA  ],BDCORRECTIVAINF[[Nº CAMIÓN]:[Nº CAMIÓN]],$C59,BDCORRECTIVAINF[[Fecha entrada]:[Fecha entrada]],"&gt;=" &amp;$M$2,BDCORRECTIVAINF[[Fecha Fin]:[Fecha Fin]],"&lt;="&amp;$M$3)=0,"",SUMIFS(BDCORRECTIVAINF[NEUMÁTICO 7.5R16 CON CAMARA  ],BDCORRECTIVAINF[[Nº CAMIÓN]:[Nº CAMIÓN]],$C59,BDCORRECTIVAINF[[Fecha entrada]:[Fecha entrada]],"&gt;=" &amp;$M$2,BDCORRECTIVAINF[[Fecha Fin]:[Fecha Fin]],"&lt;="&amp;$M$3)&amp;" uds "&amp;BDCORRECTIVAINF[[#Headers],[NEUMÁTICO 7.5R16 CON CAMARA  ]]&amp;", ")</f>
        <v/>
      </c>
      <c r="BO59" s="467" t="str">
        <f>+IF(SUMIFS(BDCORRECTIVAINF[Parche],BDCORRECTIVAINF[[Nº CAMIÓN]:[Nº CAMIÓN]],$C59,BDCORRECTIVAINF[[Fecha entrada]:[Fecha entrada]],"&gt;=" &amp;$M$2,BDCORRECTIVAINF[[Fecha Fin]:[Fecha Fin]],"&lt;="&amp;$M$3)=0,"",SUMIFS(BDCORRECTIVAINF[Parche],BDCORRECTIVAINF[[Nº CAMIÓN]:[Nº CAMIÓN]],$C59,BDCORRECTIVAINF[[Fecha entrada]:[Fecha entrada]],"&gt;=" &amp;$M$2,BDCORRECTIVAINF[[Fecha Fin]:[Fecha Fin]],"&lt;="&amp;$M$3)&amp;" uds "&amp;BDCORRECTIVAINF[[#Headers],[Parche]]&amp;", ")</f>
        <v/>
      </c>
      <c r="BP59" s="467" t="str">
        <f>+IF(SUMIFS(BDCORRECTIVAINF[Pasta],BDCORRECTIVAINF[[Nº CAMIÓN]:[Nº CAMIÓN]],$C59,BDCORRECTIVAINF[[Fecha entrada]:[Fecha entrada]],"&gt;=" &amp;$M$2,BDCORRECTIVAINF[[Fecha Fin]:[Fecha Fin]],"&lt;="&amp;$M$3)=0,"",SUMIFS(BDCORRECTIVAINF[Pasta],BDCORRECTIVAINF[[Nº CAMIÓN]:[Nº CAMIÓN]],$C59,BDCORRECTIVAINF[[Fecha entrada]:[Fecha entrada]],"&gt;=" &amp;$M$2,BDCORRECTIVAINF[[Fecha Fin]:[Fecha Fin]],"&lt;="&amp;$M$3)&amp;" uds "&amp;BDCORRECTIVAINF[[#Headers],[Pasta]]&amp;", ")</f>
        <v/>
      </c>
      <c r="BQ59" s="467" t="str">
        <f>+IF(SUMIFS(BDCORRECTIVAINF[BATERIA 12V 100AH],BDCORRECTIVAINF[[Nº CAMIÓN]:[Nº CAMIÓN]],$C59,BDCORRECTIVAINF[[Fecha entrada]:[Fecha entrada]],"&gt;=" &amp;$M$2,BDCORRECTIVAINF[[Fecha Fin]:[Fecha Fin]],"&lt;="&amp;$M$3)=0,"",SUMIFS(BDCORRECTIVAINF[BATERIA 12V 100AH],BDCORRECTIVAINF[[Nº CAMIÓN]:[Nº CAMIÓN]],$C59,BDCORRECTIVAINF[[Fecha entrada]:[Fecha entrada]],"&gt;=" &amp;$M$2,BDCORRECTIVAINF[[Fecha Fin]:[Fecha Fin]],"&lt;="&amp;$M$3)&amp;" uds "&amp;BDCORRECTIVAINF[[#Headers],[BATERIA 12V 100AH]]&amp;", ")</f>
        <v/>
      </c>
      <c r="BR59" s="467" t="str">
        <f>+IF(SUMIFS(BDCORRECTIVAINF[BATERIA 12V 120AH],BDCORRECTIVAINF[[Nº CAMIÓN]:[Nº CAMIÓN]],$C59,BDCORRECTIVAINF[[Fecha entrada]:[Fecha entrada]],"&gt;=" &amp;$M$2,BDCORRECTIVAINF[[Fecha Fin]:[Fecha Fin]],"&lt;="&amp;$M$3)=0,"",SUMIFS(BDCORRECTIVAINF[BATERIA 12V 120AH],BDCORRECTIVAINF[[Nº CAMIÓN]:[Nº CAMIÓN]],$C59,BDCORRECTIVAINF[[Fecha entrada]:[Fecha entrada]],"&gt;=" &amp;$M$2,BDCORRECTIVAINF[[Fecha Fin]:[Fecha Fin]],"&lt;="&amp;$M$3)&amp;" uds "&amp;BDCORRECTIVAINF[[#Headers],[BATERIA 12V 120AH]]&amp;", ")</f>
        <v/>
      </c>
      <c r="BS59" s="467" t="str">
        <f>+IF(SUMIFS(BDCORRECTIVAINF[[BATERIA 12V 70AH ]],BDCORRECTIVAINF[[Nº CAMIÓN]:[Nº CAMIÓN]],$C59,BDCORRECTIVAINF[[Fecha entrada]:[Fecha entrada]],"&gt;=" &amp;$M$2,BDCORRECTIVAINF[[Fecha Fin]:[Fecha Fin]],"&lt;="&amp;$M$3)=0,"",SUMIFS(BDCORRECTIVAINF[[BATERIA 12V 70AH ]],BDCORRECTIVAINF[[Nº CAMIÓN]:[Nº CAMIÓN]],$C59,BDCORRECTIVAINF[[Fecha entrada]:[Fecha entrada]],"&gt;=" &amp;$M$2,BDCORRECTIVAINF[[Fecha Fin]:[Fecha Fin]],"&lt;="&amp;$M$3)&amp;" uds "&amp;BDCORRECTIVAINF[[#Headers],[BATERIA 12V 70AH ]]&amp;", ")</f>
        <v/>
      </c>
      <c r="BT59" s="467" t="str">
        <f>+IF(SUMIFS(BDCORRECTIVAINF[[BATERIA 12V 77AH ]],BDCORRECTIVAINF[[Nº CAMIÓN]:[Nº CAMIÓN]],$C59,BDCORRECTIVAINF[[Fecha entrada]:[Fecha entrada]],"&gt;=" &amp;$M$2,BDCORRECTIVAINF[[Fecha Fin]:[Fecha Fin]],"&lt;="&amp;$M$3)=0,"",SUMIFS(BDCORRECTIVAINF[[BATERIA 12V 77AH ]],BDCORRECTIVAINF[[Nº CAMIÓN]:[Nº CAMIÓN]],$C59,BDCORRECTIVAINF[[Fecha entrada]:[Fecha entrada]],"&gt;=" &amp;$M$2,BDCORRECTIVAINF[[Fecha Fin]:[Fecha Fin]],"&lt;="&amp;$M$3)&amp;" uds "&amp;BDCORRECTIVAINF[[#Headers],[BATERIA 12V 77AH ]]&amp;", ")</f>
        <v/>
      </c>
      <c r="BU59" s="467" t="str">
        <f>+IF(SUMIFS(BDCORRECTIVAINF[Manguera amarilla 60D],BDCORRECTIVAINF[[Nº CAMIÓN]:[Nº CAMIÓN]],$C59,BDCORRECTIVAINF[[Fecha entrada]:[Fecha entrada]],"&gt;=" &amp;$M$2,BDCORRECTIVAINF[[Fecha Fin]:[Fecha Fin]],"&lt;="&amp;$M$3)=0,"",SUMIFS(BDCORRECTIVAINF[Manguera amarilla 60D],BDCORRECTIVAINF[[Nº CAMIÓN]:[Nº CAMIÓN]],$C59,BDCORRECTIVAINF[[Fecha entrada]:[Fecha entrada]],"&gt;=" &amp;$M$2,BDCORRECTIVAINF[[Fecha Fin]:[Fecha Fin]],"&lt;="&amp;$M$3)&amp;" m "&amp;BDCORRECTIVAINF[[#Headers],[Manguera amarilla 60D]]&amp;", ")</f>
        <v/>
      </c>
      <c r="BV59" s="467" t="str">
        <f>+IF(SUMIFS(BDCORRECTIVAINF[Manguera amarilla 80D],BDCORRECTIVAINF[[Nº CAMIÓN]:[Nº CAMIÓN]],$C59,BDCORRECTIVAINF[[Fecha entrada]:[Fecha entrada]],"&gt;=" &amp;$M$2,BDCORRECTIVAINF[[Fecha Fin]:[Fecha Fin]],"&lt;="&amp;$M$3)=0,"",SUMIFS(BDCORRECTIVAINF[Manguera amarilla 80D],BDCORRECTIVAINF[[Nº CAMIÓN]:[Nº CAMIÓN]],$C59,BDCORRECTIVAINF[[Fecha entrada]:[Fecha entrada]],"&gt;=" &amp;$M$2,BDCORRECTIVAINF[[Fecha Fin]:[Fecha Fin]],"&lt;="&amp;$M$3)&amp;" m "&amp;BDCORRECTIVAINF[[#Headers],[Manguera amarilla 80D]]&amp;", ")</f>
        <v/>
      </c>
      <c r="BW59" s="467" t="str">
        <f>+IF(SUMIFS(BDCORRECTIVAINF[Manguera azul 60D],BDCORRECTIVAINF[[Nº CAMIÓN]:[Nº CAMIÓN]],$C59,BDCORRECTIVAINF[[Fecha entrada]:[Fecha entrada]],"&gt;=" &amp;$M$2,BDCORRECTIVAINF[[Fecha Fin]:[Fecha Fin]],"&lt;="&amp;$M$3)=0,"",SUMIFS(BDCORRECTIVAINF[Manguera azul 60D],BDCORRECTIVAINF[[Nº CAMIÓN]:[Nº CAMIÓN]],$C59,BDCORRECTIVAINF[[Fecha entrada]:[Fecha entrada]],"&gt;=" &amp;$M$2,BDCORRECTIVAINF[[Fecha Fin]:[Fecha Fin]],"&lt;="&amp;$M$3)&amp;" m "&amp;BDCORRECTIVAINF[[#Headers],[Manguera azul 60D]]&amp;", ")</f>
        <v/>
      </c>
      <c r="BX59" s="467" t="str">
        <f>+IF(SUMIFS(BDCORRECTIVAINF[Manguera azul 80D],BDCORRECTIVAINF[[Nº CAMIÓN]:[Nº CAMIÓN]],$C59,BDCORRECTIVAINF[[Fecha entrada]:[Fecha entrada]],"&gt;=" &amp;$M$2,BDCORRECTIVAINF[[Fecha Fin]:[Fecha Fin]],"&lt;="&amp;$M$3)=0,"",SUMIFS(BDCORRECTIVAINF[Manguera azul 80D],BDCORRECTIVAINF[[Nº CAMIÓN]:[Nº CAMIÓN]],$C59,BDCORRECTIVAINF[[Fecha entrada]:[Fecha entrada]],"&gt;=" &amp;$M$2,BDCORRECTIVAINF[[Fecha Fin]:[Fecha Fin]],"&lt;="&amp;$M$3)&amp;" m "&amp;BDCORRECTIVAINF[[#Headers],[Manguera azul 80D]]&amp;", ")</f>
        <v/>
      </c>
      <c r="BY59" s="467" t="str">
        <f>+IF(SUMIFS(BDCORRECTIVAINF[Bomba Embrague],BDCORRECTIVAINF[[Nº CAMIÓN]:[Nº CAMIÓN]],$C59,BDCORRECTIVAINF[[Fecha entrada]:[Fecha entrada]],"&gt;=" &amp;$M$2,BDCORRECTIVAINF[[Fecha Fin]:[Fecha Fin]],"&lt;="&amp;$M$3)=0,"",SUMIFS(BDCORRECTIVAINF[Bomba Embrague],BDCORRECTIVAINF[[Nº CAMIÓN]:[Nº CAMIÓN]],$C59,BDCORRECTIVAINF[[Fecha entrada]:[Fecha entrada]],"&gt;=" &amp;$M$2,BDCORRECTIVAINF[[Fecha Fin]:[Fecha Fin]],"&lt;="&amp;$M$3)&amp;" uds "&amp;BDCORRECTIVAINF[[#Headers],[Bomba Embrague]]&amp;", ")</f>
        <v/>
      </c>
      <c r="BZ59" s="467" t="str">
        <f>+IF(SUMIFS(BDCORRECTIVAINF[Compresor],BDCORRECTIVAINF[[Nº CAMIÓN]:[Nº CAMIÓN]],$C59,BDCORRECTIVAINF[[Fecha entrada]:[Fecha entrada]],"&gt;=" &amp;$M$2,BDCORRECTIVAINF[[Fecha Fin]:[Fecha Fin]],"&lt;="&amp;$M$3)=0,"",SUMIFS(BDCORRECTIVAINF[Compresor],BDCORRECTIVAINF[[Nº CAMIÓN]:[Nº CAMIÓN]],$C59,BDCORRECTIVAINF[[Fecha entrada]:[Fecha entrada]],"&gt;=" &amp;$M$2,BDCORRECTIVAINF[[Fecha Fin]:[Fecha Fin]],"&lt;="&amp;$M$3)&amp;" uds "&amp;BDCORRECTIVAINF[[#Headers],[Compresor]]&amp;", ")</f>
        <v/>
      </c>
      <c r="CA59" s="467" t="str">
        <f>+IF(SUMIFS(BDCORRECTIVAINF[Disco Embrague],BDCORRECTIVAINF[[Nº CAMIÓN]:[Nº CAMIÓN]],$C59,BDCORRECTIVAINF[[Fecha entrada]:[Fecha entrada]],"&gt;=" &amp;$M$2,BDCORRECTIVAINF[[Fecha Fin]:[Fecha Fin]],"&lt;="&amp;$M$3)=0,"",SUMIFS(BDCORRECTIVAINF[Disco Embrague],BDCORRECTIVAINF[[Nº CAMIÓN]:[Nº CAMIÓN]],$C59,BDCORRECTIVAINF[[Fecha entrada]:[Fecha entrada]],"&gt;=" &amp;$M$2,BDCORRECTIVAINF[[Fecha Fin]:[Fecha Fin]],"&lt;="&amp;$M$3)&amp;" uds "&amp;BDCORRECTIVAINF[[#Headers],[Disco Embrague]]&amp;", ")</f>
        <v/>
      </c>
      <c r="CB59" s="467" t="str">
        <f>+IF(SUMIFS(BDCORRECTIVAINF[Empalme],BDCORRECTIVAINF[[Nº CAMIÓN]:[Nº CAMIÓN]],$C59,BDCORRECTIVAINF[[Fecha entrada]:[Fecha entrada]],"&gt;=" &amp;$M$2,BDCORRECTIVAINF[[Fecha Fin]:[Fecha Fin]],"&lt;="&amp;$M$3)=0,"",SUMIFS(BDCORRECTIVAINF[Empalme],BDCORRECTIVAINF[[Nº CAMIÓN]:[Nº CAMIÓN]],$C59,BDCORRECTIVAINF[[Fecha entrada]:[Fecha entrada]],"&gt;=" &amp;$M$2,BDCORRECTIVAINF[[Fecha Fin]:[Fecha Fin]],"&lt;="&amp;$M$3)&amp;" uds "&amp;BDCORRECTIVAINF[[#Headers],[Empalme]]&amp;", ")</f>
        <v/>
      </c>
      <c r="CC59" s="467" t="str">
        <f>+IF(SUMIFS(BDCORRECTIVAINF[Filtro Secador],BDCORRECTIVAINF[[Nº CAMIÓN]:[Nº CAMIÓN]],$C59,BDCORRECTIVAINF[[Fecha entrada]:[Fecha entrada]],"&gt;=" &amp;$M$2,BDCORRECTIVAINF[[Fecha Fin]:[Fecha Fin]],"&lt;="&amp;$M$3)=0,"",SUMIFS(BDCORRECTIVAINF[Filtro Secador],BDCORRECTIVAINF[[Nº CAMIÓN]:[Nº CAMIÓN]],$C59,BDCORRECTIVAINF[[Fecha entrada]:[Fecha entrada]],"&gt;=" &amp;$M$2,BDCORRECTIVAINF[[Fecha Fin]:[Fecha Fin]],"&lt;="&amp;$M$3)&amp;" uds "&amp;BDCORRECTIVAINF[[#Headers],[Filtro Secador]]&amp;", ")</f>
        <v/>
      </c>
      <c r="CD59" s="467" t="str">
        <f>+IF(SUMIFS(BDCORRECTIVAINF[Pulmon Freno],BDCORRECTIVAINF[[Nº CAMIÓN]:[Nº CAMIÓN]],$C59,BDCORRECTIVAINF[[Fecha entrada]:[Fecha entrada]],"&gt;=" &amp;$M$2,BDCORRECTIVAINF[[Fecha Fin]:[Fecha Fin]],"&lt;="&amp;$M$3)=0,"",SUMIFS(BDCORRECTIVAINF[Pulmon Freno],BDCORRECTIVAINF[[Nº CAMIÓN]:[Nº CAMIÓN]],$C59,BDCORRECTIVAINF[[Fecha entrada]:[Fecha entrada]],"&gt;=" &amp;$M$2,BDCORRECTIVAINF[[Fecha Fin]:[Fecha Fin]],"&lt;="&amp;$M$3)&amp;" uds "&amp;BDCORRECTIVAINF[[#Headers],[Pulmon Freno]]&amp;", ")</f>
        <v/>
      </c>
      <c r="CE59" s="467" t="str">
        <f>+IF(SUMIFS(BDCORRECTIVAINF[Servoembrague],BDCORRECTIVAINF[[Nº CAMIÓN]:[Nº CAMIÓN]],$C59,BDCORRECTIVAINF[[Fecha entrada]:[Fecha entrada]],"&gt;=" &amp;$M$2,BDCORRECTIVAINF[[Fecha Fin]:[Fecha Fin]],"&lt;="&amp;$M$3)=0,"",SUMIFS(BDCORRECTIVAINF[Servoembrague],BDCORRECTIVAINF[[Nº CAMIÓN]:[Nº CAMIÓN]],$C59,BDCORRECTIVAINF[[Fecha entrada]:[Fecha entrada]],"&gt;=" &amp;$M$2,BDCORRECTIVAINF[[Fecha Fin]:[Fecha Fin]],"&lt;="&amp;$M$3)&amp;" uds "&amp;BDCORRECTIVAINF[[#Headers],[Servoembrague]]&amp;", ")</f>
        <v/>
      </c>
      <c r="CF59" s="467" t="str">
        <f>+IF(SUMIFS(BDCORRECTIVAINF[Tubo Hidraulico],BDCORRECTIVAINF[[Nº CAMIÓN]:[Nº CAMIÓN]],$C59,BDCORRECTIVAINF[[Fecha entrada]:[Fecha entrada]],"&gt;=" &amp;$M$2,BDCORRECTIVAINF[[Fecha Fin]:[Fecha Fin]],"&lt;="&amp;$M$3)=0,"",SUMIFS(BDCORRECTIVAINF[Tubo Hidraulico],BDCORRECTIVAINF[[Nº CAMIÓN]:[Nº CAMIÓN]],$C59,BDCORRECTIVAINF[[Fecha entrada]:[Fecha entrada]],"&gt;=" &amp;$M$2,BDCORRECTIVAINF[[Fecha Fin]:[Fecha Fin]],"&lt;="&amp;$M$3)&amp;" uds "&amp;BDCORRECTIVAINF[[#Headers],[Tubo Hidraulico]]&amp;", ")</f>
        <v/>
      </c>
      <c r="CG59" s="467" t="str">
        <f>+IF(SUMIFS(BDCORRECTIVAINF[Valvula 4 vias],BDCORRECTIVAINF[[Nº CAMIÓN]:[Nº CAMIÓN]],$C59,BDCORRECTIVAINF[[Fecha entrada]:[Fecha entrada]],"&gt;=" &amp;$M$2,BDCORRECTIVAINF[[Fecha Fin]:[Fecha Fin]],"&lt;="&amp;$M$3)=0,"",SUMIFS(BDCORRECTIVAINF[Valvula 4 vias],BDCORRECTIVAINF[[Nº CAMIÓN]:[Nº CAMIÓN]],$C59,BDCORRECTIVAINF[[Fecha entrada]:[Fecha entrada]],"&gt;=" &amp;$M$2,BDCORRECTIVAINF[[Fecha Fin]:[Fecha Fin]],"&lt;="&amp;$M$3)&amp;" uds "&amp;BDCORRECTIVAINF[[#Headers],[Valvula 4 vias]]&amp;", ")</f>
        <v/>
      </c>
      <c r="CH59" s="467" t="str">
        <f>+IF(SUMIFS(BDCORRECTIVAINF[Valvula Freno],BDCORRECTIVAINF[[Nº CAMIÓN]:[Nº CAMIÓN]],$C59,BDCORRECTIVAINF[[Fecha entrada]:[Fecha entrada]],"&gt;=" &amp;$M$2,BDCORRECTIVAINF[[Fecha Fin]:[Fecha Fin]],"&lt;="&amp;$M$3)=0,"",SUMIFS(BDCORRECTIVAINF[Valvula Freno],BDCORRECTIVAINF[[Nº CAMIÓN]:[Nº CAMIÓN]],$C59,BDCORRECTIVAINF[[Fecha entrada]:[Fecha entrada]],"&gt;=" &amp;$M$2,BDCORRECTIVAINF[[Fecha Fin]:[Fecha Fin]],"&lt;="&amp;$M$3)&amp;" uds "&amp;BDCORRECTIVAINF[[#Headers],[Valvula Freno]]&amp;", ")</f>
        <v/>
      </c>
      <c r="CI59" s="467" t="str">
        <f>+IF(SUMIFS(BDCORRECTIVAINF[Valvula Secadora],BDCORRECTIVAINF[[Nº CAMIÓN]:[Nº CAMIÓN]],$C59,BDCORRECTIVAINF[[Fecha entrada]:[Fecha entrada]],"&gt;=" &amp;$M$2,BDCORRECTIVAINF[[Fecha Fin]:[Fecha Fin]],"&lt;="&amp;$M$3)=0,"",SUMIFS(BDCORRECTIVAINF[Valvula Secadora],BDCORRECTIVAINF[[Nº CAMIÓN]:[Nº CAMIÓN]],$C59,BDCORRECTIVAINF[[Fecha entrada]:[Fecha entrada]],"&gt;=" &amp;$M$2,BDCORRECTIVAINF[[Fecha Fin]:[Fecha Fin]],"&lt;="&amp;$M$3)&amp;" uds "&amp;BDCORRECTIVAINF[[#Headers],[Valvula Secadora]]&amp;", ")</f>
        <v/>
      </c>
      <c r="CJ59" s="467" t="str">
        <f>+IF(SUMIFS(BDCORRECTIVAINF[Correas],BDCORRECTIVAINF[[Nº CAMIÓN]:[Nº CAMIÓN]],$C59,BDCORRECTIVAINF[[Fecha entrada]:[Fecha entrada]],"&gt;=" &amp;$M$2,BDCORRECTIVAINF[[Fecha Fin]:[Fecha Fin]],"&lt;="&amp;$M$3)=0,"",SUMIFS(BDCORRECTIVAINF[Correas],BDCORRECTIVAINF[[Nº CAMIÓN]:[Nº CAMIÓN]],$C59,BDCORRECTIVAINF[[Fecha entrada]:[Fecha entrada]],"&gt;=" &amp;$M$2,BDCORRECTIVAINF[[Fecha Fin]:[Fecha Fin]],"&lt;="&amp;$M$3)&amp;" uds "&amp;BDCORRECTIVAINF[[#Headers],[Correas]]&amp;", ")</f>
        <v/>
      </c>
      <c r="CK59"/>
      <c r="CL59"/>
      <c r="CM59"/>
      <c r="CN59"/>
      <c r="CO59"/>
    </row>
    <row r="60" spans="1:93" s="14" customFormat="1" ht="36.75" customHeight="1" x14ac:dyDescent="0.25">
      <c r="A60" s="551"/>
      <c r="B60" s="294" t="s">
        <v>206</v>
      </c>
      <c r="C60" s="46" t="s">
        <v>41</v>
      </c>
      <c r="D60" s="47" t="s">
        <v>278</v>
      </c>
      <c r="E60" s="47">
        <f>+SUMIFS(BDCORRECTIVA[Chasis],BDCORRECTIVA[[Nº CAMIÓN]:[Nº CAMIÓN]],$C60,BDCORRECTIVA[[Fecha entrada]:[Fecha entrada]],"&gt;=" &amp;$M$2,BDCORRECTIVA[[Fecha Fin]:[Fecha Fin]],"&lt;="&amp;$M$3)</f>
        <v>0</v>
      </c>
      <c r="F60" s="47">
        <f>+SUMIFS(BDCORRECTIVA[Carrocería],BDCORRECTIVA[[Nº CAMIÓN]:[Nº CAMIÓN]],$C60,BDCORRECTIVA[[Fecha entrada]:[Fecha entrada]],"&gt;=" &amp;$M$2,BDCORRECTIVA[[Fecha Fin]:[Fecha Fin]],"&lt;="&amp;$M$3)</f>
        <v>1</v>
      </c>
      <c r="G60" s="47">
        <f>+SUMIFS(BDCORRECTIVA[Ruedas],BDCORRECTIVA[[Nº CAMIÓN]:[Nº CAMIÓN]],$C60,BDCORRECTIVA[[Fecha entrada]:[Fecha entrada]],"&gt;=" &amp;$M$2,BDCORRECTIVA[[Fecha Fin]:[Fecha Fin]],"&lt;="&amp;$M$3)</f>
        <v>1</v>
      </c>
      <c r="H60" s="47">
        <f>+SUMIFS(BDCORRECTIVA[Mecanica],BDCORRECTIVA[[Nº CAMIÓN]:[Nº CAMIÓN]],$C60,BDCORRECTIVA[[Fecha entrada]:[Fecha entrada]],"&gt;=" &amp;$M$2,BDCORRECTIVA[[Fecha Fin]:[Fecha Fin]],"&lt;="&amp;$M$3)</f>
        <v>0</v>
      </c>
      <c r="I60" s="47">
        <f>+SUMIFS(BDCORRECTIVA[Elec, vehiculos],BDCORRECTIVA[[Nº CAMIÓN]:[Nº CAMIÓN]],$C60,BDCORRECTIVA[[Fecha entrada]:[Fecha entrada]],"&gt;=" &amp;$M$2,BDCORRECTIVA[[Fecha Fin]:[Fecha Fin]],"&lt;="&amp;$M$3)</f>
        <v>0</v>
      </c>
      <c r="J60" s="47">
        <f t="shared" ref="J60:J61" si="19">+SUM(E60:I60)</f>
        <v>2</v>
      </c>
      <c r="K60" s="47" t="str">
        <f>+IF(COUNTIFS(BDCORRECTIVA[Tall/Rep],AUSERD,BDCORRECTIVA[Nº CAMIÓN],$C60,BDCORRECTIVA[[Fecha entrada]:[Fecha entrada]],"&gt;=" &amp;$M$2,BDCORRECTIVA[[Fecha Fin]:[Fecha Fin]],"&lt;="&amp;$M$3)=0,"",COUNTIFS(BDCORRECTIVA[Tall/Rep],AUSERD,BDCORRECTIVA[Nº CAMIÓN],$C60,BDCORRECTIVA[[Fecha entrada]:[Fecha entrada]],"&gt;=" &amp;$M$2,BDCORRECTIVA[[Fecha Fin]:[Fecha Fin]],"&lt;="&amp;$M$3)&amp;" "&amp;AUSERD&amp;", ")&amp;IF(COUNTIFS(BDCORRECTIVA[Tall/Rep],AAIUN,BDCORRECTIVA[Nº CAMIÓN],$C60,BDCORRECTIVA[[Fecha entrada]:[Fecha entrada]],"&gt;=" &amp;$M$2,BDCORRECTIVA[[Fecha Fin]:[Fecha Fin]],"&lt;="&amp;$M$3)=0,"",COUNTIFS(BDCORRECTIVA[Tall/Rep],AAIUN,BDCORRECTIVA[Nº CAMIÓN],$C60,BDCORRECTIVA[[Fecha entrada]:[Fecha entrada]],"&gt;=" &amp;$M$2,BDCORRECTIVA[[Fecha Fin]:[Fecha Fin]],"&lt;="&amp;$M$3)&amp;" "&amp;AAIUN&amp;", ")&amp;IF(COUNTIFS(BDCORRECTIVA[Tall/Rep],BOUJDUR,BDCORRECTIVA[Nº CAMIÓN],$C60,BDCORRECTIVA[[Fecha entrada]:[Fecha entrada]],"&gt;=" &amp;$M$2,BDCORRECTIVA[[Fecha Fin]:[Fecha Fin]],"&lt;="&amp;$M$3)=0,"",COUNTIFS(BDCORRECTIVA[Tall/Rep],BOUJDUR,BDCORRECTIVA[Nº CAMIÓN],$C60,BDCORRECTIVA[[Fecha entrada]:[Fecha entrada]],"&gt;=" &amp;$M$2,BDCORRECTIVA[[Fecha Fin]:[Fecha Fin]],"&lt;="&amp;$M$3)&amp;" "&amp;BOUJDUR&amp;", ")&amp;IF(COUNTIFS(BDCORRECTIVA[Tall/Rep],ATC,BDCORRECTIVA[Nº CAMIÓN],$C60,BDCORRECTIVA[[Fecha entrada]:[Fecha entrada]],"&gt;=" &amp;$M$2,BDCORRECTIVA[[Fecha Fin]:[Fecha Fin]],"&lt;="&amp;$M$3)=0,"",COUNTIFS(BDCORRECTIVA[Tall/Rep],ATC,BDCORRECTIVA[Nº CAMIÓN],$C60,BDCORRECTIVA[[Fecha entrada]:[Fecha entrada]],"&gt;=" &amp;$M$2,BDCORRECTIVA[[Fecha Fin]:[Fecha Fin]],"&lt;="&amp;$M$3)&amp;" "&amp;ATC&amp;", ")&amp;IF(COUNTIFS(BDCORRECTIVA[Tall/Rep],SMARA,BDCORRECTIVA[Nº CAMIÓN],$C60,BDCORRECTIVA[[Fecha entrada]:[Fecha entrada]],"&gt;=" &amp;$M$2,BDCORRECTIVA[[Fecha Fin]:[Fecha Fin]],"&lt;="&amp;$M$3)=0,"",COUNTIFS(BDCORRECTIVA[Tall/Rep],SMARA,BDCORRECTIVA[Nº CAMIÓN],$C60,BDCORRECTIVA[[Fecha entrada]:[Fecha entrada]],"&gt;=" &amp;$M$2,BDCORRECTIVA[[Fecha Fin]:[Fecha Fin]],"&lt;="&amp;$M$3)&amp;" "&amp;SMARA&amp;", ")&amp;IF(COUNTIFS(BDCORRECTIVA[Tall/Rep],DAJLA,BDCORRECTIVA[Nº CAMIÓN],$C60,BDCORRECTIVA[[Fecha entrada]:[Fecha entrada]],"&gt;=" &amp;$M$2,BDCORRECTIVA[[Fecha Fin]:[Fecha Fin]],"&lt;="&amp;$M$3)=0,"",COUNTIFS(BDCORRECTIVA[Tall/Rep],DAJLA,BDCORRECTIVA[Nº CAMIÓN],$C60,BDCORRECTIVA[[Fecha entrada]:[Fecha entrada]],"&gt;=" &amp;$M$2,BDCORRECTIVA[[Fecha Fin]:[Fecha Fin]],"&lt;="&amp;$M$3)&amp;" "&amp;DAJLA&amp;", ")&amp;IF(COUNTIFS(BDCORRECTIVA[Tall/Rep],TRANSPORT,BDCORRECTIVA[Nº CAMIÓN],$C60,BDCORRECTIVA[[Fecha entrada]:[Fecha entrada]],"&gt;=" &amp;$M$2,BDCORRECTIVA[[Fecha Fin]:[Fecha Fin]],"&lt;="&amp;$M$3)=0,"",COUNTIFS(BDCORRECTIVA[Tall/Rep],TRANSPORT,BDCORRECTIVA[Nº CAMIÓN],$C60,BDCORRECTIVA[[Fecha entrada]:[Fecha entrada]],"&gt;=" &amp;$M$2,BDCORRECTIVA[[Fecha Fin]:[Fecha Fin]],"&lt;="&amp;$M$3)&amp;" "&amp;TRANSPORT&amp;", ")</f>
        <v xml:space="preserve">2 ATC RABUNI, </v>
      </c>
      <c r="L60" s="516" t="str">
        <f t="shared" si="0"/>
        <v xml:space="preserve">2 uds NEUMÁTICO 12R24 , 5 m Manguera amarilla 80D, </v>
      </c>
      <c r="M60" s="475">
        <f>+IF(SUMIFS(BDCORRECTIVAINF[Coste TOTAL],BDCORRECTIVAINF[[Nº CAMIÓN]:[Nº CAMIÓN]],$C60,BDCORRECTIVAINF[[Fecha entrada]:[Fecha entrada]],"&gt;=" &amp;$M$2,BDCORRECTIVAINF[[Fecha Fin]:[Fecha Fin]],"&lt;="&amp;$M$3)=0,"",SUMIFS(BDCORRECTIVAINF[Coste TOTAL],BDCORRECTIVAINF[[Nº CAMIÓN]:[Nº CAMIÓN]],$C60,BDCORRECTIVAINF[[Fecha entrada]:[Fecha entrada]],"&gt;=" &amp;$M$2,BDCORRECTIVAINF[[Fecha Fin]:[Fecha Fin]],"&lt;="&amp;$M$3))</f>
        <v>124500</v>
      </c>
      <c r="N60" s="210"/>
      <c r="O60" s="56"/>
      <c r="P60" s="49"/>
      <c r="Q60" s="44"/>
      <c r="R60" s="44"/>
      <c r="S60" s="44"/>
      <c r="T60" s="44"/>
      <c r="U60" s="44"/>
      <c r="V60" s="44"/>
      <c r="W60" s="44"/>
      <c r="AF60" s="467" t="str">
        <f>+IF(SUMIFS(BDCORRECTIVAINF[Amortiguador],BDCORRECTIVAINF[[Nº CAMIÓN]:[Nº CAMIÓN]],$C60,BDCORRECTIVAINF[[Fecha entrada]:[Fecha entrada]],"&gt;=" &amp;$M$2,BDCORRECTIVAINF[[Fecha Fin]:[Fecha Fin]],"&lt;="&amp;$M$3)=0,"",SUMIFS(BDCORRECTIVAINF[Amortiguador],BDCORRECTIVAINF[[Nº CAMIÓN]:[Nº CAMIÓN]],$C60,BDCORRECTIVAINF[[Fecha entrada]:[Fecha entrada]],"&gt;=" &amp;$M$2,BDCORRECTIVAINF[[Fecha Fin]:[Fecha Fin]],"&lt;="&amp;$M$3)&amp;" uds "&amp;BDCORRECTIVAINF[[#Headers],[Amortiguador]]&amp;", ")</f>
        <v/>
      </c>
      <c r="AG60" s="467" t="str">
        <f>+IF(SUMIFS(BDCORRECTIVAINF[Cables palanca],BDCORRECTIVAINF[[Nº CAMIÓN]:[Nº CAMIÓN]],$C60,BDCORRECTIVAINF[[Fecha entrada]:[Fecha entrada]],"&gt;=" &amp;$M$2,BDCORRECTIVAINF[[Fecha Fin]:[Fecha Fin]],"&lt;="&amp;$M$3)=0,"",SUMIFS(BDCORRECTIVAINF[Cables palanca],BDCORRECTIVAINF[[Nº CAMIÓN]:[Nº CAMIÓN]],$C60,BDCORRECTIVAINF[[Fecha entrada]:[Fecha entrada]],"&gt;=" &amp;$M$2,BDCORRECTIVAINF[[Fecha Fin]:[Fecha Fin]],"&lt;="&amp;$M$3)&amp;" uds "&amp;BDCORRECTIVAINF[[#Headers],[Cables palanca]]&amp;", ")</f>
        <v/>
      </c>
      <c r="AH60" s="467" t="str">
        <f>+IF(SUMIFS(BDCORRECTIVAINF[Casquillos],BDCORRECTIVAINF[[Nº CAMIÓN]:[Nº CAMIÓN]],$C60,BDCORRECTIVAINF[[Fecha entrada]:[Fecha entrada]],"&gt;=" &amp;$M$2,BDCORRECTIVAINF[[Fecha Fin]:[Fecha Fin]],"&lt;="&amp;$M$3)=0,"",SUMIFS(BDCORRECTIVAINF[Casquillos],BDCORRECTIVAINF[[Nº CAMIÓN]:[Nº CAMIÓN]],$C60,BDCORRECTIVAINF[[Fecha entrada]:[Fecha entrada]],"&gt;=" &amp;$M$2,BDCORRECTIVAINF[[Fecha Fin]:[Fecha Fin]],"&lt;="&amp;$M$3)&amp;" uds "&amp;BDCORRECTIVAINF[[#Headers],[Casquillos]]&amp;", ")</f>
        <v/>
      </c>
      <c r="AI60" s="467" t="str">
        <f>+IF(SUMIFS(BDCORRECTIVAINF[Esparragos],BDCORRECTIVAINF[[Nº CAMIÓN]:[Nº CAMIÓN]],$C60,BDCORRECTIVAINF[[Fecha entrada]:[Fecha entrada]],"&gt;=" &amp;$M$2,BDCORRECTIVAINF[[Fecha Fin]:[Fecha Fin]],"&lt;="&amp;$M$3)=0,"",SUMIFS(BDCORRECTIVAINF[Esparragos],BDCORRECTIVAINF[[Nº CAMIÓN]:[Nº CAMIÓN]],$C60,BDCORRECTIVAINF[[Fecha entrada]:[Fecha entrada]],"&gt;=" &amp;$M$2,BDCORRECTIVAINF[[Fecha Fin]:[Fecha Fin]],"&lt;="&amp;$M$3)&amp;" uds "&amp;BDCORRECTIVAINF[[#Headers],[Esparragos]]&amp;", ")</f>
        <v/>
      </c>
      <c r="AJ60" s="467" t="str">
        <f>+IF(SUMIFS(BDCORRECTIVAINF[Neceser palanca],BDCORRECTIVAINF[[Nº CAMIÓN]:[Nº CAMIÓN]],$C60,BDCORRECTIVAINF[[Fecha entrada]:[Fecha entrada]],"&gt;=" &amp;$M$2,BDCORRECTIVAINF[[Fecha Fin]:[Fecha Fin]],"&lt;="&amp;$M$3)=0,"",SUMIFS(BDCORRECTIVAINF[Neceser palanca],BDCORRECTIVAINF[[Nº CAMIÓN]:[Nº CAMIÓN]],$C60,BDCORRECTIVAINF[[Fecha entrada]:[Fecha entrada]],"&gt;=" &amp;$M$2,BDCORRECTIVAINF[[Fecha Fin]:[Fecha Fin]],"&lt;="&amp;$M$3)&amp;" uds "&amp;BDCORRECTIVAINF[[#Headers],[Neceser palanca]]&amp;", ")</f>
        <v/>
      </c>
      <c r="AK60" s="467" t="str">
        <f>+IF(SUMIFS(BDCORRECTIVAINF[Palanca],BDCORRECTIVAINF[[Nº CAMIÓN]:[Nº CAMIÓN]],$C60,BDCORRECTIVAINF[[Fecha entrada]:[Fecha entrada]],"&gt;=" &amp;$M$2,BDCORRECTIVAINF[[Fecha Fin]:[Fecha Fin]],"&lt;="&amp;$M$3)=0,"",SUMIFS(BDCORRECTIVAINF[Palanca],BDCORRECTIVAINF[[Nº CAMIÓN]:[Nº CAMIÓN]],$C60,BDCORRECTIVAINF[[Fecha entrada]:[Fecha entrada]],"&gt;=" &amp;$M$2,BDCORRECTIVAINF[[Fecha Fin]:[Fecha Fin]],"&lt;="&amp;$M$3)&amp;" uds "&amp;BDCORRECTIVAINF[[#Headers],[Palanca]]&amp;", ")</f>
        <v/>
      </c>
      <c r="AL60" s="467" t="str">
        <f>+IF(SUMIFS(BDCORRECTIVAINF[Travesaño],BDCORRECTIVAINF[[Nº CAMIÓN]:[Nº CAMIÓN]],$C60,BDCORRECTIVAINF[[Fecha entrada]:[Fecha entrada]],"&gt;=" &amp;$M$2,BDCORRECTIVAINF[[Fecha Fin]:[Fecha Fin]],"&lt;="&amp;$M$3)=0,"",SUMIFS(BDCORRECTIVAINF[Travesaño],BDCORRECTIVAINF[[Nº CAMIÓN]:[Nº CAMIÓN]],$C60,BDCORRECTIVAINF[[Fecha entrada]:[Fecha entrada]],"&gt;=" &amp;$M$2,BDCORRECTIVAINF[[Fecha Fin]:[Fecha Fin]],"&lt;="&amp;$M$3)&amp;" uds "&amp;BDCORRECTIVAINF[[#Headers],[Travesaño]]&amp;", ")</f>
        <v/>
      </c>
      <c r="AM60" s="467" t="str">
        <f>+IF(SUMIFS(BDCORRECTIVAINF[BALLESTA ENTERA D],BDCORRECTIVAINF[[Nº CAMIÓN]:[Nº CAMIÓN]],$C60,BDCORRECTIVAINF[[Fecha entrada]:[Fecha entrada]],"&gt;=" &amp;$M$2,BDCORRECTIVAINF[[Fecha Fin]:[Fecha Fin]],"&lt;="&amp;$M$3)=0,"",SUMIFS(BDCORRECTIVAINF[BALLESTA ENTERA D],BDCORRECTIVAINF[[Nº CAMIÓN]:[Nº CAMIÓN]],$C60,BDCORRECTIVAINF[[Fecha entrada]:[Fecha entrada]],"&gt;=" &amp;$M$2,BDCORRECTIVAINF[[Fecha Fin]:[Fecha Fin]],"&lt;="&amp;$M$3)&amp;" uds "&amp;BDCORRECTIVAINF[[#Headers],[BALLESTA ENTERA D]]&amp;", ")</f>
        <v/>
      </c>
      <c r="AN60" s="467" t="str">
        <f>+IF(SUMIFS(BDCORRECTIVAINF[HOJA MAESTRA D],BDCORRECTIVAINF[[Nº CAMIÓN]:[Nº CAMIÓN]],$C60,BDCORRECTIVAINF[[Fecha entrada]:[Fecha entrada]],"&gt;=" &amp;$M$2,BDCORRECTIVAINF[[Fecha Fin]:[Fecha Fin]],"&lt;="&amp;$M$3)=0,"",SUMIFS(BDCORRECTIVAINF[HOJA MAESTRA D],BDCORRECTIVAINF[[Nº CAMIÓN]:[Nº CAMIÓN]],$C60,BDCORRECTIVAINF[[Fecha entrada]:[Fecha entrada]],"&gt;=" &amp;$M$2,BDCORRECTIVAINF[[Fecha Fin]:[Fecha Fin]],"&lt;="&amp;$M$3)&amp;" uds "&amp;BDCORRECTIVAINF[[#Headers],[HOJA MAESTRA D]]&amp;", ")</f>
        <v/>
      </c>
      <c r="AO60" s="467" t="str">
        <f>+IF(SUMIFS(BDCORRECTIVAINF[1ª HOJA D],BDCORRECTIVAINF[[Nº CAMIÓN]:[Nº CAMIÓN]],$C60,BDCORRECTIVAINF[[Fecha entrada]:[Fecha entrada]],"&gt;=" &amp;$M$2,BDCORRECTIVAINF[[Fecha Fin]:[Fecha Fin]],"&lt;="&amp;$M$3)=0,"",SUMIFS(BDCORRECTIVAINF[1ª HOJA D],BDCORRECTIVAINF[[Nº CAMIÓN]:[Nº CAMIÓN]],$C60,BDCORRECTIVAINF[[Fecha entrada]:[Fecha entrada]],"&gt;=" &amp;$M$2,BDCORRECTIVAINF[[Fecha Fin]:[Fecha Fin]],"&lt;="&amp;$M$3)&amp;" uds "&amp;BDCORRECTIVAINF[[#Headers],[1ª HOJA D]]&amp;", ")</f>
        <v/>
      </c>
      <c r="AP60" s="467" t="str">
        <f>+IF(SUMIFS(BDCORRECTIVAINF[2ª HOJAS D],BDCORRECTIVAINF[[Nº CAMIÓN]:[Nº CAMIÓN]],$C60,BDCORRECTIVAINF[[Fecha entrada]:[Fecha entrada]],"&gt;=" &amp;$M$2,BDCORRECTIVAINF[[Fecha Fin]:[Fecha Fin]],"&lt;="&amp;$M$3)=0,"",SUMIFS(BDCORRECTIVAINF[2ª HOJAS D],BDCORRECTIVAINF[[Nº CAMIÓN]:[Nº CAMIÓN]],$C60,BDCORRECTIVAINF[[Fecha entrada]:[Fecha entrada]],"&gt;=" &amp;$M$2,BDCORRECTIVAINF[[Fecha Fin]:[Fecha Fin]],"&lt;="&amp;$M$3)&amp;" uds "&amp;BDCORRECTIVAINF[[#Headers],[2ª HOJAS D]]&amp;", ")</f>
        <v/>
      </c>
      <c r="AQ60" s="467" t="str">
        <f>+IF(SUMIFS(BDCORRECTIVAINF[3ª HOJAS D],BDCORRECTIVAINF[[Nº CAMIÓN]:[Nº CAMIÓN]],$C60,BDCORRECTIVAINF[[Fecha entrada]:[Fecha entrada]],"&gt;=" &amp;$M$2,BDCORRECTIVAINF[[Fecha Fin]:[Fecha Fin]],"&lt;="&amp;$M$3)=0,"",SUMIFS(BDCORRECTIVAINF[3ª HOJAS D],BDCORRECTIVAINF[[Nº CAMIÓN]:[Nº CAMIÓN]],$C60,BDCORRECTIVAINF[[Fecha entrada]:[Fecha entrada]],"&gt;=" &amp;$M$2,BDCORRECTIVAINF[[Fecha Fin]:[Fecha Fin]],"&lt;="&amp;$M$3)&amp;" uds "&amp;BDCORRECTIVAINF[[#Headers],[3ª HOJAS D]]&amp;", ")</f>
        <v/>
      </c>
      <c r="AR60" s="467" t="str">
        <f>+IF(SUMIFS(BDCORRECTIVAINF[4ª HOJAS D],BDCORRECTIVAINF[[Nº CAMIÓN]:[Nº CAMIÓN]],$C60,BDCORRECTIVAINF[[Fecha entrada]:[Fecha entrada]],"&gt;=" &amp;$M$2,BDCORRECTIVAINF[[Fecha Fin]:[Fecha Fin]],"&lt;="&amp;$M$3)=0,"",SUMIFS(BDCORRECTIVAINF[4ª HOJAS D],BDCORRECTIVAINF[[Nº CAMIÓN]:[Nº CAMIÓN]],$C60,BDCORRECTIVAINF[[Fecha entrada]:[Fecha entrada]],"&gt;=" &amp;$M$2,BDCORRECTIVAINF[[Fecha Fin]:[Fecha Fin]],"&lt;="&amp;$M$3)&amp;" uds "&amp;BDCORRECTIVAINF[[#Headers],[4ª HOJAS D]]&amp;", ")</f>
        <v/>
      </c>
      <c r="AS60" s="467" t="str">
        <f>+IF(SUMIFS(BDCORRECTIVAINF[5ª HOJAS D],BDCORRECTIVAINF[[Nº CAMIÓN]:[Nº CAMIÓN]],$C60,BDCORRECTIVAINF[[Fecha entrada]:[Fecha entrada]],"&gt;=" &amp;$M$2,BDCORRECTIVAINF[[Fecha Fin]:[Fecha Fin]],"&lt;="&amp;$M$3)=0,"",SUMIFS(BDCORRECTIVAINF[5ª HOJAS D],BDCORRECTIVAINF[[Nº CAMIÓN]:[Nº CAMIÓN]],$C60,BDCORRECTIVAINF[[Fecha entrada]:[Fecha entrada]],"&gt;=" &amp;$M$2,BDCORRECTIVAINF[[Fecha Fin]:[Fecha Fin]],"&lt;="&amp;$M$3)&amp;" uds "&amp;BDCORRECTIVAINF[[#Headers],[5ª HOJAS D]]&amp;", ")</f>
        <v/>
      </c>
      <c r="AT60" s="467" t="str">
        <f>+IF(SUMIFS(BDCORRECTIVAINF[BRIDA D],BDCORRECTIVAINF[[Nº CAMIÓN]:[Nº CAMIÓN]],$C60,BDCORRECTIVAINF[[Fecha entrada]:[Fecha entrada]],"&gt;=" &amp;$M$2,BDCORRECTIVAINF[[Fecha Fin]:[Fecha Fin]],"&lt;="&amp;$M$3)=0,"",SUMIFS(BDCORRECTIVAINF[BRIDA D],BDCORRECTIVAINF[[Nº CAMIÓN]:[Nº CAMIÓN]],$C60,BDCORRECTIVAINF[[Fecha entrada]:[Fecha entrada]],"&gt;=" &amp;$M$2,BDCORRECTIVAINF[[Fecha Fin]:[Fecha Fin]],"&lt;="&amp;$M$3)&amp;" uds "&amp;BDCORRECTIVAINF[[#Headers],[BRIDA D]]&amp;", ")</f>
        <v/>
      </c>
      <c r="AU60" s="467" t="str">
        <f>+IF(SUMIFS(BDCORRECTIVAINF[BULÓN D],BDCORRECTIVAINF[[Nº CAMIÓN]:[Nº CAMIÓN]],$C60,BDCORRECTIVAINF[[Fecha entrada]:[Fecha entrada]],"&gt;=" &amp;$M$2,BDCORRECTIVAINF[[Fecha Fin]:[Fecha Fin]],"&lt;="&amp;$M$3)=0,"",SUMIFS(BDCORRECTIVAINF[BULÓN D],BDCORRECTIVAINF[[Nº CAMIÓN]:[Nº CAMIÓN]],$C60,BDCORRECTIVAINF[[Fecha entrada]:[Fecha entrada]],"&gt;=" &amp;$M$2,BDCORRECTIVAINF[[Fecha Fin]:[Fecha Fin]],"&lt;="&amp;$M$3)&amp;" uds "&amp;BDCORRECTIVAINF[[#Headers],[BULÓN D]]&amp;", ")</f>
        <v/>
      </c>
      <c r="AV60" s="467" t="str">
        <f>+IF(SUMIFS(BDCORRECTIVAINF[GEMELA D],BDCORRECTIVAINF[[Nº CAMIÓN]:[Nº CAMIÓN]],$C60,BDCORRECTIVAINF[[Fecha entrada]:[Fecha entrada]],"&gt;=" &amp;$M$2,BDCORRECTIVAINF[[Fecha Fin]:[Fecha Fin]],"&lt;="&amp;$M$3)=0,"",SUMIFS(BDCORRECTIVAINF[GEMELA D],BDCORRECTIVAINF[[Nº CAMIÓN]:[Nº CAMIÓN]],$C60,BDCORRECTIVAINF[[Fecha entrada]:[Fecha entrada]],"&gt;=" &amp;$M$2,BDCORRECTIVAINF[[Fecha Fin]:[Fecha Fin]],"&lt;="&amp;$M$3)&amp;" uds "&amp;BDCORRECTIVAINF[[#Headers],[GEMELA D]]&amp;", ")</f>
        <v/>
      </c>
      <c r="AW60" s="467" t="str">
        <f>+IF(SUMIFS(BDCORRECTIVAINF[BALLESTA ENTERA T],BDCORRECTIVAINF[[Nº CAMIÓN]:[Nº CAMIÓN]],$C60,BDCORRECTIVAINF[[Fecha entrada]:[Fecha entrada]],"&gt;=" &amp;$M$2,BDCORRECTIVAINF[[Fecha Fin]:[Fecha Fin]],"&lt;="&amp;$M$3)=0,"",SUMIFS(BDCORRECTIVAINF[BALLESTA ENTERA T],BDCORRECTIVAINF[[Nº CAMIÓN]:[Nº CAMIÓN]],$C60,BDCORRECTIVAINF[[Fecha entrada]:[Fecha entrada]],"&gt;=" &amp;$M$2,BDCORRECTIVAINF[[Fecha Fin]:[Fecha Fin]],"&lt;="&amp;$M$3)&amp;" uds "&amp;BDCORRECTIVAINF[[#Headers],[BALLESTA ENTERA T]]&amp;", ")</f>
        <v/>
      </c>
      <c r="AX60" s="467" t="str">
        <f>+IF(SUMIFS(BDCORRECTIVAINF[HOJA MAESTRA T],BDCORRECTIVAINF[[Nº CAMIÓN]:[Nº CAMIÓN]],$C60,BDCORRECTIVAINF[[Fecha entrada]:[Fecha entrada]],"&gt;=" &amp;$M$2,BDCORRECTIVAINF[[Fecha Fin]:[Fecha Fin]],"&lt;="&amp;$M$3)=0,"",SUMIFS(BDCORRECTIVAINF[HOJA MAESTRA T],BDCORRECTIVAINF[[Nº CAMIÓN]:[Nº CAMIÓN]],$C60,BDCORRECTIVAINF[[Fecha entrada]:[Fecha entrada]],"&gt;=" &amp;$M$2,BDCORRECTIVAINF[[Fecha Fin]:[Fecha Fin]],"&lt;="&amp;$M$3)&amp;" uds "&amp;BDCORRECTIVAINF[[#Headers],[HOJA MAESTRA T]]&amp;", ")</f>
        <v/>
      </c>
      <c r="AY60" s="467" t="str">
        <f>+IF(SUMIFS(BDCORRECTIVAINF[1ª HOJA T],BDCORRECTIVAINF[[Nº CAMIÓN]:[Nº CAMIÓN]],$C60,BDCORRECTIVAINF[[Fecha entrada]:[Fecha entrada]],"&gt;=" &amp;$M$2,BDCORRECTIVAINF[[Fecha Fin]:[Fecha Fin]],"&lt;="&amp;$M$3)=0,"",SUMIFS(BDCORRECTIVAINF[1ª HOJA T],BDCORRECTIVAINF[[Nº CAMIÓN]:[Nº CAMIÓN]],$C60,BDCORRECTIVAINF[[Fecha entrada]:[Fecha entrada]],"&gt;=" &amp;$M$2,BDCORRECTIVAINF[[Fecha Fin]:[Fecha Fin]],"&lt;="&amp;$M$3)&amp;" uds "&amp;BDCORRECTIVAINF[[#Headers],[1ª HOJA T]]&amp;", ")</f>
        <v/>
      </c>
      <c r="AZ60" s="467" t="str">
        <f>+IF(SUMIFS(BDCORRECTIVAINF[2ª HOJAS T],BDCORRECTIVAINF[[Nº CAMIÓN]:[Nº CAMIÓN]],$C60,BDCORRECTIVAINF[[Fecha entrada]:[Fecha entrada]],"&gt;=" &amp;$M$2,BDCORRECTIVAINF[[Fecha Fin]:[Fecha Fin]],"&lt;="&amp;$M$3)=0,"",SUMIFS(BDCORRECTIVAINF[2ª HOJAS T],BDCORRECTIVAINF[[Nº CAMIÓN]:[Nº CAMIÓN]],$C60,BDCORRECTIVAINF[[Fecha entrada]:[Fecha entrada]],"&gt;=" &amp;$M$2,BDCORRECTIVAINF[[Fecha Fin]:[Fecha Fin]],"&lt;="&amp;$M$3)&amp;" uds "&amp;BDCORRECTIVAINF[[#Headers],[2ª HOJAS T]]&amp;", ")</f>
        <v/>
      </c>
      <c r="BA60" s="467" t="str">
        <f>+IF(SUMIFS(BDCORRECTIVAINF[3ª HOJAS T],BDCORRECTIVAINF[[Nº CAMIÓN]:[Nº CAMIÓN]],$C60,BDCORRECTIVAINF[[Fecha entrada]:[Fecha entrada]],"&gt;=" &amp;$M$2,BDCORRECTIVAINF[[Fecha Fin]:[Fecha Fin]],"&lt;="&amp;$M$3)=0,"",SUMIFS(BDCORRECTIVAINF[3ª HOJAS T],BDCORRECTIVAINF[[Nº CAMIÓN]:[Nº CAMIÓN]],$C60,BDCORRECTIVAINF[[Fecha entrada]:[Fecha entrada]],"&gt;=" &amp;$M$2,BDCORRECTIVAINF[[Fecha Fin]:[Fecha Fin]],"&lt;="&amp;$M$3)&amp;" uds "&amp;BDCORRECTIVAINF[[#Headers],[3ª HOJAS T]]&amp;", ")</f>
        <v/>
      </c>
      <c r="BB60" s="467" t="str">
        <f>+IF(SUMIFS(BDCORRECTIVAINF[4ª HOJAS T],BDCORRECTIVAINF[[Nº CAMIÓN]:[Nº CAMIÓN]],$C60,BDCORRECTIVAINF[[Fecha entrada]:[Fecha entrada]],"&gt;=" &amp;$M$2,BDCORRECTIVAINF[[Fecha Fin]:[Fecha Fin]],"&lt;="&amp;$M$3)=0,"",SUMIFS(BDCORRECTIVAINF[4ª HOJAS T],BDCORRECTIVAINF[[Nº CAMIÓN]:[Nº CAMIÓN]],$C60,BDCORRECTIVAINF[[Fecha entrada]:[Fecha entrada]],"&gt;=" &amp;$M$2,BDCORRECTIVAINF[[Fecha Fin]:[Fecha Fin]],"&lt;="&amp;$M$3)&amp;" uds "&amp;BDCORRECTIVAINF[[#Headers],[4ª HOJAS T]]&amp;", ")</f>
        <v/>
      </c>
      <c r="BC60" s="467" t="str">
        <f>+IF(SUMIFS(BDCORRECTIVAINF[5ª HOJAS T],BDCORRECTIVAINF[[Nº CAMIÓN]:[Nº CAMIÓN]],$C60,BDCORRECTIVAINF[[Fecha entrada]:[Fecha entrada]],"&gt;=" &amp;$M$2,BDCORRECTIVAINF[[Fecha Fin]:[Fecha Fin]],"&lt;="&amp;$M$3)=0,"",SUMIFS(BDCORRECTIVAINF[5ª HOJAS T],BDCORRECTIVAINF[[Nº CAMIÓN]:[Nº CAMIÓN]],$C60,BDCORRECTIVAINF[[Fecha entrada]:[Fecha entrada]],"&gt;=" &amp;$M$2,BDCORRECTIVAINF[[Fecha Fin]:[Fecha Fin]],"&lt;="&amp;$M$3)&amp;" uds "&amp;BDCORRECTIVAINF[[#Headers],[5ª HOJAS T]]&amp;", ")</f>
        <v/>
      </c>
      <c r="BD60" s="467" t="str">
        <f>+IF(SUMIFS(BDCORRECTIVAINF[BRIDA T],BDCORRECTIVAINF[[Nº CAMIÓN]:[Nº CAMIÓN]],$C60,BDCORRECTIVAINF[[Fecha entrada]:[Fecha entrada]],"&gt;=" &amp;$M$2,BDCORRECTIVAINF[[Fecha Fin]:[Fecha Fin]],"&lt;="&amp;$M$3)=0,"",SUMIFS(BDCORRECTIVAINF[BRIDA T],BDCORRECTIVAINF[[Nº CAMIÓN]:[Nº CAMIÓN]],$C60,BDCORRECTIVAINF[[Fecha entrada]:[Fecha entrada]],"&gt;=" &amp;$M$2,BDCORRECTIVAINF[[Fecha Fin]:[Fecha Fin]],"&lt;="&amp;$M$3)&amp;" uds "&amp;BDCORRECTIVAINF[[#Headers],[BRIDA T]]&amp;", ")</f>
        <v/>
      </c>
      <c r="BE60" s="467" t="str">
        <f>+IF(SUMIFS(BDCORRECTIVAINF[BULÓN T],BDCORRECTIVAINF[[Nº CAMIÓN]:[Nº CAMIÓN]],$C60,BDCORRECTIVAINF[[Fecha entrada]:[Fecha entrada]],"&gt;=" &amp;$M$2,BDCORRECTIVAINF[[Fecha Fin]:[Fecha Fin]],"&lt;="&amp;$M$3)=0,"",SUMIFS(BDCORRECTIVAINF[BULÓN T],BDCORRECTIVAINF[[Nº CAMIÓN]:[Nº CAMIÓN]],$C60,BDCORRECTIVAINF[[Fecha entrada]:[Fecha entrada]],"&gt;=" &amp;$M$2,BDCORRECTIVAINF[[Fecha Fin]:[Fecha Fin]],"&lt;="&amp;$M$3)&amp;" uds "&amp;BDCORRECTIVAINF[[#Headers],[BULÓN T]]&amp;", ")</f>
        <v/>
      </c>
      <c r="BF60" s="467" t="str">
        <f>+IF(SUMIFS(BDCORRECTIVAINF[GEMELA T],BDCORRECTIVAINF[[Nº CAMIÓN]:[Nº CAMIÓN]],$C60,BDCORRECTIVAINF[[Fecha entrada]:[Fecha entrada]],"&gt;=" &amp;$M$2,BDCORRECTIVAINF[[Fecha Fin]:[Fecha Fin]],"&lt;="&amp;$M$3)=0,"",SUMIFS(BDCORRECTIVAINF[GEMELA T],BDCORRECTIVAINF[[Nº CAMIÓN]:[Nº CAMIÓN]],$C60,BDCORRECTIVAINF[[Fecha entrada]:[Fecha entrada]],"&gt;=" &amp;$M$2,BDCORRECTIVAINF[[Fecha Fin]:[Fecha Fin]],"&lt;="&amp;$M$3)&amp;" uds "&amp;BDCORRECTIVAINF[[#Headers],[GEMELA T]]&amp;", ")</f>
        <v/>
      </c>
      <c r="BG60" s="467" t="str">
        <f>+IF(SUMIFS(BDCORRECTIVAINF[CÁMARA 12R20],BDCORRECTIVAINF[[Nº CAMIÓN]:[Nº CAMIÓN]],$C60,BDCORRECTIVAINF[[Fecha entrada]:[Fecha entrada]],"&gt;=" &amp;$M$2,BDCORRECTIVAINF[[Fecha Fin]:[Fecha Fin]],"&lt;="&amp;$M$3)=0,"",SUMIFS(BDCORRECTIVAINF[CÁMARA 12R20],BDCORRECTIVAINF[[Nº CAMIÓN]:[Nº CAMIÓN]],$C60,BDCORRECTIVAINF[[Fecha entrada]:[Fecha entrada]],"&gt;=" &amp;$M$2,BDCORRECTIVAINF[[Fecha Fin]:[Fecha Fin]],"&lt;="&amp;$M$3)&amp;" uds "&amp;BDCORRECTIVAINF[[#Headers],[CÁMARA 12R20]]&amp;", ")</f>
        <v/>
      </c>
      <c r="BH60" s="467" t="str">
        <f>+IF(SUMIFS(BDCORRECTIVAINF[CÁMARA 12R24],BDCORRECTIVAINF[[Nº CAMIÓN]:[Nº CAMIÓN]],$C60,BDCORRECTIVAINF[[Fecha entrada]:[Fecha entrada]],"&gt;=" &amp;$M$2,BDCORRECTIVAINF[[Fecha Fin]:[Fecha Fin]],"&lt;="&amp;$M$3)=0,"",SUMIFS(BDCORRECTIVAINF[CÁMARA 12R24],BDCORRECTIVAINF[[Nº CAMIÓN]:[Nº CAMIÓN]],$C60,BDCORRECTIVAINF[[Fecha entrada]:[Fecha entrada]],"&gt;=" &amp;$M$2,BDCORRECTIVAINF[[Fecha Fin]:[Fecha Fin]],"&lt;="&amp;$M$3)&amp;" uds "&amp;BDCORRECTIVAINF[[#Headers],[CÁMARA 12R24]]&amp;", ")</f>
        <v/>
      </c>
      <c r="BI60" s="467" t="str">
        <f>+IF(SUMIFS(BDCORRECTIVAINF[NEUMÁTICO 12R20],BDCORRECTIVAINF[[Nº CAMIÓN]:[Nº CAMIÓN]],$C60,BDCORRECTIVAINF[[Fecha entrada]:[Fecha entrada]],"&gt;=" &amp;$M$2,BDCORRECTIVAINF[[Fecha Fin]:[Fecha Fin]],"&lt;="&amp;$M$3)=0,"",SUMIFS(BDCORRECTIVAINF[NEUMÁTICO 12R20],BDCORRECTIVAINF[[Nº CAMIÓN]:[Nº CAMIÓN]],$C60,BDCORRECTIVAINF[[Fecha entrada]:[Fecha entrada]],"&gt;=" &amp;$M$2,BDCORRECTIVAINF[[Fecha Fin]:[Fecha Fin]],"&lt;="&amp;$M$3)&amp;" uds "&amp;BDCORRECTIVAINF[[#Headers],[NEUMÁTICO 12R20]]&amp;", ")</f>
        <v/>
      </c>
      <c r="BJ60" s="467" t="str">
        <f>+IF(SUMIFS(BDCORRECTIVAINF[NEUMÁTICO 13/80 R22,5],BDCORRECTIVAINF[[Nº CAMIÓN]:[Nº CAMIÓN]],$C60,BDCORRECTIVAINF[[Fecha entrada]:[Fecha entrada]],"&gt;=" &amp;$M$2,BDCORRECTIVAINF[[Fecha Fin]:[Fecha Fin]],"&lt;="&amp;$M$3)=0,"",SUMIFS(BDCORRECTIVAINF[NEUMÁTICO 13/80 R22,5],BDCORRECTIVAINF[[Nº CAMIÓN]:[Nº CAMIÓN]],$C60,BDCORRECTIVAINF[[Fecha entrada]:[Fecha entrada]],"&gt;=" &amp;$M$2,BDCORRECTIVAINF[[Fecha Fin]:[Fecha Fin]],"&lt;="&amp;$M$3)&amp;" uds "&amp;BDCORRECTIVAINF[[#Headers],[NEUMÁTICO 13/80 R22,5]]&amp;", ")</f>
        <v/>
      </c>
      <c r="BK60" s="467" t="str">
        <f>+IF(SUMIFS(BDCORRECTIVAINF[[NEUMÁTICO 12R24 ]],BDCORRECTIVAINF[[Nº CAMIÓN]:[Nº CAMIÓN]],$C60,BDCORRECTIVAINF[[Fecha entrada]:[Fecha entrada]],"&gt;=" &amp;$M$2,BDCORRECTIVAINF[[Fecha Fin]:[Fecha Fin]],"&lt;="&amp;$M$3)=0,"",SUMIFS(BDCORRECTIVAINF[[NEUMÁTICO 12R24 ]],BDCORRECTIVAINF[[Nº CAMIÓN]:[Nº CAMIÓN]],$C60,BDCORRECTIVAINF[[Fecha entrada]:[Fecha entrada]],"&gt;=" &amp;$M$2,BDCORRECTIVAINF[[Fecha Fin]:[Fecha Fin]],"&lt;="&amp;$M$3)&amp;" uds "&amp;BDCORRECTIVAINF[[#Headers],[NEUMÁTICO 12R24 ]]&amp;", ")</f>
        <v xml:space="preserve">2 uds NEUMÁTICO 12R24 , </v>
      </c>
      <c r="BL60" s="467" t="str">
        <f>+IF(SUMIFS(BDCORRECTIVAINF[NEUMÁTICO 295/80 R22,5],BDCORRECTIVAINF[[Nº CAMIÓN]:[Nº CAMIÓN]],$C60,BDCORRECTIVAINF[[Fecha entrada]:[Fecha entrada]],"&gt;=" &amp;$M$2,BDCORRECTIVAINF[[Fecha Fin]:[Fecha Fin]],"&lt;="&amp;$M$3)=0,"",SUMIFS(BDCORRECTIVAINF[NEUMÁTICO 295/80 R22,5],BDCORRECTIVAINF[[Nº CAMIÓN]:[Nº CAMIÓN]],$C60,BDCORRECTIVAINF[[Fecha entrada]:[Fecha entrada]],"&gt;=" &amp;$M$2,BDCORRECTIVAINF[[Fecha Fin]:[Fecha Fin]],"&lt;="&amp;$M$3)&amp;" uds "&amp;BDCORRECTIVAINF[[#Headers],[NEUMÁTICO 295/80 R22,5]]&amp;", ")</f>
        <v/>
      </c>
      <c r="BM60" s="467" t="str">
        <f>+IF(SUMIFS(BDCORRECTIVAINF[NEUMÁTICO 315/80R22.5],BDCORRECTIVAINF[[Nº CAMIÓN]:[Nº CAMIÓN]],$C60,BDCORRECTIVAINF[[Fecha entrada]:[Fecha entrada]],"&gt;=" &amp;$M$2,BDCORRECTIVAINF[[Fecha Fin]:[Fecha Fin]],"&lt;="&amp;$M$3)=0,"",SUMIFS(BDCORRECTIVAINF[NEUMÁTICO 315/80R22.5],BDCORRECTIVAINF[[Nº CAMIÓN]:[Nº CAMIÓN]],$C60,BDCORRECTIVAINF[[Fecha entrada]:[Fecha entrada]],"&gt;=" &amp;$M$2,BDCORRECTIVAINF[[Fecha Fin]:[Fecha Fin]],"&lt;="&amp;$M$3)&amp;" uds "&amp;BDCORRECTIVAINF[[#Headers],[NEUMÁTICO 315/80R22.5]]&amp;", ")</f>
        <v/>
      </c>
      <c r="BN60" s="467" t="str">
        <f>+IF(SUMIFS(BDCORRECTIVAINF[NEUMÁTICO 7.5R16 CON CAMARA  ],BDCORRECTIVAINF[[Nº CAMIÓN]:[Nº CAMIÓN]],$C60,BDCORRECTIVAINF[[Fecha entrada]:[Fecha entrada]],"&gt;=" &amp;$M$2,BDCORRECTIVAINF[[Fecha Fin]:[Fecha Fin]],"&lt;="&amp;$M$3)=0,"",SUMIFS(BDCORRECTIVAINF[NEUMÁTICO 7.5R16 CON CAMARA  ],BDCORRECTIVAINF[[Nº CAMIÓN]:[Nº CAMIÓN]],$C60,BDCORRECTIVAINF[[Fecha entrada]:[Fecha entrada]],"&gt;=" &amp;$M$2,BDCORRECTIVAINF[[Fecha Fin]:[Fecha Fin]],"&lt;="&amp;$M$3)&amp;" uds "&amp;BDCORRECTIVAINF[[#Headers],[NEUMÁTICO 7.5R16 CON CAMARA  ]]&amp;", ")</f>
        <v/>
      </c>
      <c r="BO60" s="467" t="str">
        <f>+IF(SUMIFS(BDCORRECTIVAINF[Parche],BDCORRECTIVAINF[[Nº CAMIÓN]:[Nº CAMIÓN]],$C60,BDCORRECTIVAINF[[Fecha entrada]:[Fecha entrada]],"&gt;=" &amp;$M$2,BDCORRECTIVAINF[[Fecha Fin]:[Fecha Fin]],"&lt;="&amp;$M$3)=0,"",SUMIFS(BDCORRECTIVAINF[Parche],BDCORRECTIVAINF[[Nº CAMIÓN]:[Nº CAMIÓN]],$C60,BDCORRECTIVAINF[[Fecha entrada]:[Fecha entrada]],"&gt;=" &amp;$M$2,BDCORRECTIVAINF[[Fecha Fin]:[Fecha Fin]],"&lt;="&amp;$M$3)&amp;" uds "&amp;BDCORRECTIVAINF[[#Headers],[Parche]]&amp;", ")</f>
        <v/>
      </c>
      <c r="BP60" s="467" t="str">
        <f>+IF(SUMIFS(BDCORRECTIVAINF[Pasta],BDCORRECTIVAINF[[Nº CAMIÓN]:[Nº CAMIÓN]],$C60,BDCORRECTIVAINF[[Fecha entrada]:[Fecha entrada]],"&gt;=" &amp;$M$2,BDCORRECTIVAINF[[Fecha Fin]:[Fecha Fin]],"&lt;="&amp;$M$3)=0,"",SUMIFS(BDCORRECTIVAINF[Pasta],BDCORRECTIVAINF[[Nº CAMIÓN]:[Nº CAMIÓN]],$C60,BDCORRECTIVAINF[[Fecha entrada]:[Fecha entrada]],"&gt;=" &amp;$M$2,BDCORRECTIVAINF[[Fecha Fin]:[Fecha Fin]],"&lt;="&amp;$M$3)&amp;" uds "&amp;BDCORRECTIVAINF[[#Headers],[Pasta]]&amp;", ")</f>
        <v/>
      </c>
      <c r="BQ60" s="467" t="str">
        <f>+IF(SUMIFS(BDCORRECTIVAINF[BATERIA 12V 100AH],BDCORRECTIVAINF[[Nº CAMIÓN]:[Nº CAMIÓN]],$C60,BDCORRECTIVAINF[[Fecha entrada]:[Fecha entrada]],"&gt;=" &amp;$M$2,BDCORRECTIVAINF[[Fecha Fin]:[Fecha Fin]],"&lt;="&amp;$M$3)=0,"",SUMIFS(BDCORRECTIVAINF[BATERIA 12V 100AH],BDCORRECTIVAINF[[Nº CAMIÓN]:[Nº CAMIÓN]],$C60,BDCORRECTIVAINF[[Fecha entrada]:[Fecha entrada]],"&gt;=" &amp;$M$2,BDCORRECTIVAINF[[Fecha Fin]:[Fecha Fin]],"&lt;="&amp;$M$3)&amp;" uds "&amp;BDCORRECTIVAINF[[#Headers],[BATERIA 12V 100AH]]&amp;", ")</f>
        <v/>
      </c>
      <c r="BR60" s="467" t="str">
        <f>+IF(SUMIFS(BDCORRECTIVAINF[BATERIA 12V 120AH],BDCORRECTIVAINF[[Nº CAMIÓN]:[Nº CAMIÓN]],$C60,BDCORRECTIVAINF[[Fecha entrada]:[Fecha entrada]],"&gt;=" &amp;$M$2,BDCORRECTIVAINF[[Fecha Fin]:[Fecha Fin]],"&lt;="&amp;$M$3)=0,"",SUMIFS(BDCORRECTIVAINF[BATERIA 12V 120AH],BDCORRECTIVAINF[[Nº CAMIÓN]:[Nº CAMIÓN]],$C60,BDCORRECTIVAINF[[Fecha entrada]:[Fecha entrada]],"&gt;=" &amp;$M$2,BDCORRECTIVAINF[[Fecha Fin]:[Fecha Fin]],"&lt;="&amp;$M$3)&amp;" uds "&amp;BDCORRECTIVAINF[[#Headers],[BATERIA 12V 120AH]]&amp;", ")</f>
        <v/>
      </c>
      <c r="BS60" s="467" t="str">
        <f>+IF(SUMIFS(BDCORRECTIVAINF[[BATERIA 12V 70AH ]],BDCORRECTIVAINF[[Nº CAMIÓN]:[Nº CAMIÓN]],$C60,BDCORRECTIVAINF[[Fecha entrada]:[Fecha entrada]],"&gt;=" &amp;$M$2,BDCORRECTIVAINF[[Fecha Fin]:[Fecha Fin]],"&lt;="&amp;$M$3)=0,"",SUMIFS(BDCORRECTIVAINF[[BATERIA 12V 70AH ]],BDCORRECTIVAINF[[Nº CAMIÓN]:[Nº CAMIÓN]],$C60,BDCORRECTIVAINF[[Fecha entrada]:[Fecha entrada]],"&gt;=" &amp;$M$2,BDCORRECTIVAINF[[Fecha Fin]:[Fecha Fin]],"&lt;="&amp;$M$3)&amp;" uds "&amp;BDCORRECTIVAINF[[#Headers],[BATERIA 12V 70AH ]]&amp;", ")</f>
        <v/>
      </c>
      <c r="BT60" s="467" t="str">
        <f>+IF(SUMIFS(BDCORRECTIVAINF[[BATERIA 12V 77AH ]],BDCORRECTIVAINF[[Nº CAMIÓN]:[Nº CAMIÓN]],$C60,BDCORRECTIVAINF[[Fecha entrada]:[Fecha entrada]],"&gt;=" &amp;$M$2,BDCORRECTIVAINF[[Fecha Fin]:[Fecha Fin]],"&lt;="&amp;$M$3)=0,"",SUMIFS(BDCORRECTIVAINF[[BATERIA 12V 77AH ]],BDCORRECTIVAINF[[Nº CAMIÓN]:[Nº CAMIÓN]],$C60,BDCORRECTIVAINF[[Fecha entrada]:[Fecha entrada]],"&gt;=" &amp;$M$2,BDCORRECTIVAINF[[Fecha Fin]:[Fecha Fin]],"&lt;="&amp;$M$3)&amp;" uds "&amp;BDCORRECTIVAINF[[#Headers],[BATERIA 12V 77AH ]]&amp;", ")</f>
        <v/>
      </c>
      <c r="BU60" s="467" t="str">
        <f>+IF(SUMIFS(BDCORRECTIVAINF[Manguera amarilla 60D],BDCORRECTIVAINF[[Nº CAMIÓN]:[Nº CAMIÓN]],$C60,BDCORRECTIVAINF[[Fecha entrada]:[Fecha entrada]],"&gt;=" &amp;$M$2,BDCORRECTIVAINF[[Fecha Fin]:[Fecha Fin]],"&lt;="&amp;$M$3)=0,"",SUMIFS(BDCORRECTIVAINF[Manguera amarilla 60D],BDCORRECTIVAINF[[Nº CAMIÓN]:[Nº CAMIÓN]],$C60,BDCORRECTIVAINF[[Fecha entrada]:[Fecha entrada]],"&gt;=" &amp;$M$2,BDCORRECTIVAINF[[Fecha Fin]:[Fecha Fin]],"&lt;="&amp;$M$3)&amp;" m "&amp;BDCORRECTIVAINF[[#Headers],[Manguera amarilla 60D]]&amp;", ")</f>
        <v/>
      </c>
      <c r="BV60" s="467" t="str">
        <f>+IF(SUMIFS(BDCORRECTIVAINF[Manguera amarilla 80D],BDCORRECTIVAINF[[Nº CAMIÓN]:[Nº CAMIÓN]],$C60,BDCORRECTIVAINF[[Fecha entrada]:[Fecha entrada]],"&gt;=" &amp;$M$2,BDCORRECTIVAINF[[Fecha Fin]:[Fecha Fin]],"&lt;="&amp;$M$3)=0,"",SUMIFS(BDCORRECTIVAINF[Manguera amarilla 80D],BDCORRECTIVAINF[[Nº CAMIÓN]:[Nº CAMIÓN]],$C60,BDCORRECTIVAINF[[Fecha entrada]:[Fecha entrada]],"&gt;=" &amp;$M$2,BDCORRECTIVAINF[[Fecha Fin]:[Fecha Fin]],"&lt;="&amp;$M$3)&amp;" m "&amp;BDCORRECTIVAINF[[#Headers],[Manguera amarilla 80D]]&amp;", ")</f>
        <v xml:space="preserve">5 m Manguera amarilla 80D, </v>
      </c>
      <c r="BW60" s="467" t="str">
        <f>+IF(SUMIFS(BDCORRECTIVAINF[Manguera azul 60D],BDCORRECTIVAINF[[Nº CAMIÓN]:[Nº CAMIÓN]],$C60,BDCORRECTIVAINF[[Fecha entrada]:[Fecha entrada]],"&gt;=" &amp;$M$2,BDCORRECTIVAINF[[Fecha Fin]:[Fecha Fin]],"&lt;="&amp;$M$3)=0,"",SUMIFS(BDCORRECTIVAINF[Manguera azul 60D],BDCORRECTIVAINF[[Nº CAMIÓN]:[Nº CAMIÓN]],$C60,BDCORRECTIVAINF[[Fecha entrada]:[Fecha entrada]],"&gt;=" &amp;$M$2,BDCORRECTIVAINF[[Fecha Fin]:[Fecha Fin]],"&lt;="&amp;$M$3)&amp;" m "&amp;BDCORRECTIVAINF[[#Headers],[Manguera azul 60D]]&amp;", ")</f>
        <v/>
      </c>
      <c r="BX60" s="467" t="str">
        <f>+IF(SUMIFS(BDCORRECTIVAINF[Manguera azul 80D],BDCORRECTIVAINF[[Nº CAMIÓN]:[Nº CAMIÓN]],$C60,BDCORRECTIVAINF[[Fecha entrada]:[Fecha entrada]],"&gt;=" &amp;$M$2,BDCORRECTIVAINF[[Fecha Fin]:[Fecha Fin]],"&lt;="&amp;$M$3)=0,"",SUMIFS(BDCORRECTIVAINF[Manguera azul 80D],BDCORRECTIVAINF[[Nº CAMIÓN]:[Nº CAMIÓN]],$C60,BDCORRECTIVAINF[[Fecha entrada]:[Fecha entrada]],"&gt;=" &amp;$M$2,BDCORRECTIVAINF[[Fecha Fin]:[Fecha Fin]],"&lt;="&amp;$M$3)&amp;" m "&amp;BDCORRECTIVAINF[[#Headers],[Manguera azul 80D]]&amp;", ")</f>
        <v/>
      </c>
      <c r="BY60" s="467" t="str">
        <f>+IF(SUMIFS(BDCORRECTIVAINF[Bomba Embrague],BDCORRECTIVAINF[[Nº CAMIÓN]:[Nº CAMIÓN]],$C60,BDCORRECTIVAINF[[Fecha entrada]:[Fecha entrada]],"&gt;=" &amp;$M$2,BDCORRECTIVAINF[[Fecha Fin]:[Fecha Fin]],"&lt;="&amp;$M$3)=0,"",SUMIFS(BDCORRECTIVAINF[Bomba Embrague],BDCORRECTIVAINF[[Nº CAMIÓN]:[Nº CAMIÓN]],$C60,BDCORRECTIVAINF[[Fecha entrada]:[Fecha entrada]],"&gt;=" &amp;$M$2,BDCORRECTIVAINF[[Fecha Fin]:[Fecha Fin]],"&lt;="&amp;$M$3)&amp;" uds "&amp;BDCORRECTIVAINF[[#Headers],[Bomba Embrague]]&amp;", ")</f>
        <v/>
      </c>
      <c r="BZ60" s="467" t="str">
        <f>+IF(SUMIFS(BDCORRECTIVAINF[Compresor],BDCORRECTIVAINF[[Nº CAMIÓN]:[Nº CAMIÓN]],$C60,BDCORRECTIVAINF[[Fecha entrada]:[Fecha entrada]],"&gt;=" &amp;$M$2,BDCORRECTIVAINF[[Fecha Fin]:[Fecha Fin]],"&lt;="&amp;$M$3)=0,"",SUMIFS(BDCORRECTIVAINF[Compresor],BDCORRECTIVAINF[[Nº CAMIÓN]:[Nº CAMIÓN]],$C60,BDCORRECTIVAINF[[Fecha entrada]:[Fecha entrada]],"&gt;=" &amp;$M$2,BDCORRECTIVAINF[[Fecha Fin]:[Fecha Fin]],"&lt;="&amp;$M$3)&amp;" uds "&amp;BDCORRECTIVAINF[[#Headers],[Compresor]]&amp;", ")</f>
        <v/>
      </c>
      <c r="CA60" s="467" t="str">
        <f>+IF(SUMIFS(BDCORRECTIVAINF[Disco Embrague],BDCORRECTIVAINF[[Nº CAMIÓN]:[Nº CAMIÓN]],$C60,BDCORRECTIVAINF[[Fecha entrada]:[Fecha entrada]],"&gt;=" &amp;$M$2,BDCORRECTIVAINF[[Fecha Fin]:[Fecha Fin]],"&lt;="&amp;$M$3)=0,"",SUMIFS(BDCORRECTIVAINF[Disco Embrague],BDCORRECTIVAINF[[Nº CAMIÓN]:[Nº CAMIÓN]],$C60,BDCORRECTIVAINF[[Fecha entrada]:[Fecha entrada]],"&gt;=" &amp;$M$2,BDCORRECTIVAINF[[Fecha Fin]:[Fecha Fin]],"&lt;="&amp;$M$3)&amp;" uds "&amp;BDCORRECTIVAINF[[#Headers],[Disco Embrague]]&amp;", ")</f>
        <v/>
      </c>
      <c r="CB60" s="467" t="str">
        <f>+IF(SUMIFS(BDCORRECTIVAINF[Empalme],BDCORRECTIVAINF[[Nº CAMIÓN]:[Nº CAMIÓN]],$C60,BDCORRECTIVAINF[[Fecha entrada]:[Fecha entrada]],"&gt;=" &amp;$M$2,BDCORRECTIVAINF[[Fecha Fin]:[Fecha Fin]],"&lt;="&amp;$M$3)=0,"",SUMIFS(BDCORRECTIVAINF[Empalme],BDCORRECTIVAINF[[Nº CAMIÓN]:[Nº CAMIÓN]],$C60,BDCORRECTIVAINF[[Fecha entrada]:[Fecha entrada]],"&gt;=" &amp;$M$2,BDCORRECTIVAINF[[Fecha Fin]:[Fecha Fin]],"&lt;="&amp;$M$3)&amp;" uds "&amp;BDCORRECTIVAINF[[#Headers],[Empalme]]&amp;", ")</f>
        <v/>
      </c>
      <c r="CC60" s="467" t="str">
        <f>+IF(SUMIFS(BDCORRECTIVAINF[Filtro Secador],BDCORRECTIVAINF[[Nº CAMIÓN]:[Nº CAMIÓN]],$C60,BDCORRECTIVAINF[[Fecha entrada]:[Fecha entrada]],"&gt;=" &amp;$M$2,BDCORRECTIVAINF[[Fecha Fin]:[Fecha Fin]],"&lt;="&amp;$M$3)=0,"",SUMIFS(BDCORRECTIVAINF[Filtro Secador],BDCORRECTIVAINF[[Nº CAMIÓN]:[Nº CAMIÓN]],$C60,BDCORRECTIVAINF[[Fecha entrada]:[Fecha entrada]],"&gt;=" &amp;$M$2,BDCORRECTIVAINF[[Fecha Fin]:[Fecha Fin]],"&lt;="&amp;$M$3)&amp;" uds "&amp;BDCORRECTIVAINF[[#Headers],[Filtro Secador]]&amp;", ")</f>
        <v/>
      </c>
      <c r="CD60" s="467" t="str">
        <f>+IF(SUMIFS(BDCORRECTIVAINF[Pulmon Freno],BDCORRECTIVAINF[[Nº CAMIÓN]:[Nº CAMIÓN]],$C60,BDCORRECTIVAINF[[Fecha entrada]:[Fecha entrada]],"&gt;=" &amp;$M$2,BDCORRECTIVAINF[[Fecha Fin]:[Fecha Fin]],"&lt;="&amp;$M$3)=0,"",SUMIFS(BDCORRECTIVAINF[Pulmon Freno],BDCORRECTIVAINF[[Nº CAMIÓN]:[Nº CAMIÓN]],$C60,BDCORRECTIVAINF[[Fecha entrada]:[Fecha entrada]],"&gt;=" &amp;$M$2,BDCORRECTIVAINF[[Fecha Fin]:[Fecha Fin]],"&lt;="&amp;$M$3)&amp;" uds "&amp;BDCORRECTIVAINF[[#Headers],[Pulmon Freno]]&amp;", ")</f>
        <v/>
      </c>
      <c r="CE60" s="467" t="str">
        <f>+IF(SUMIFS(BDCORRECTIVAINF[Servoembrague],BDCORRECTIVAINF[[Nº CAMIÓN]:[Nº CAMIÓN]],$C60,BDCORRECTIVAINF[[Fecha entrada]:[Fecha entrada]],"&gt;=" &amp;$M$2,BDCORRECTIVAINF[[Fecha Fin]:[Fecha Fin]],"&lt;="&amp;$M$3)=0,"",SUMIFS(BDCORRECTIVAINF[Servoembrague],BDCORRECTIVAINF[[Nº CAMIÓN]:[Nº CAMIÓN]],$C60,BDCORRECTIVAINF[[Fecha entrada]:[Fecha entrada]],"&gt;=" &amp;$M$2,BDCORRECTIVAINF[[Fecha Fin]:[Fecha Fin]],"&lt;="&amp;$M$3)&amp;" uds "&amp;BDCORRECTIVAINF[[#Headers],[Servoembrague]]&amp;", ")</f>
        <v/>
      </c>
      <c r="CF60" s="467" t="str">
        <f>+IF(SUMIFS(BDCORRECTIVAINF[Tubo Hidraulico],BDCORRECTIVAINF[[Nº CAMIÓN]:[Nº CAMIÓN]],$C60,BDCORRECTIVAINF[[Fecha entrada]:[Fecha entrada]],"&gt;=" &amp;$M$2,BDCORRECTIVAINF[[Fecha Fin]:[Fecha Fin]],"&lt;="&amp;$M$3)=0,"",SUMIFS(BDCORRECTIVAINF[Tubo Hidraulico],BDCORRECTIVAINF[[Nº CAMIÓN]:[Nº CAMIÓN]],$C60,BDCORRECTIVAINF[[Fecha entrada]:[Fecha entrada]],"&gt;=" &amp;$M$2,BDCORRECTIVAINF[[Fecha Fin]:[Fecha Fin]],"&lt;="&amp;$M$3)&amp;" uds "&amp;BDCORRECTIVAINF[[#Headers],[Tubo Hidraulico]]&amp;", ")</f>
        <v/>
      </c>
      <c r="CG60" s="467" t="str">
        <f>+IF(SUMIFS(BDCORRECTIVAINF[Valvula 4 vias],BDCORRECTIVAINF[[Nº CAMIÓN]:[Nº CAMIÓN]],$C60,BDCORRECTIVAINF[[Fecha entrada]:[Fecha entrada]],"&gt;=" &amp;$M$2,BDCORRECTIVAINF[[Fecha Fin]:[Fecha Fin]],"&lt;="&amp;$M$3)=0,"",SUMIFS(BDCORRECTIVAINF[Valvula 4 vias],BDCORRECTIVAINF[[Nº CAMIÓN]:[Nº CAMIÓN]],$C60,BDCORRECTIVAINF[[Fecha entrada]:[Fecha entrada]],"&gt;=" &amp;$M$2,BDCORRECTIVAINF[[Fecha Fin]:[Fecha Fin]],"&lt;="&amp;$M$3)&amp;" uds "&amp;BDCORRECTIVAINF[[#Headers],[Valvula 4 vias]]&amp;", ")</f>
        <v/>
      </c>
      <c r="CH60" s="467" t="str">
        <f>+IF(SUMIFS(BDCORRECTIVAINF[Valvula Freno],BDCORRECTIVAINF[[Nº CAMIÓN]:[Nº CAMIÓN]],$C60,BDCORRECTIVAINF[[Fecha entrada]:[Fecha entrada]],"&gt;=" &amp;$M$2,BDCORRECTIVAINF[[Fecha Fin]:[Fecha Fin]],"&lt;="&amp;$M$3)=0,"",SUMIFS(BDCORRECTIVAINF[Valvula Freno],BDCORRECTIVAINF[[Nº CAMIÓN]:[Nº CAMIÓN]],$C60,BDCORRECTIVAINF[[Fecha entrada]:[Fecha entrada]],"&gt;=" &amp;$M$2,BDCORRECTIVAINF[[Fecha Fin]:[Fecha Fin]],"&lt;="&amp;$M$3)&amp;" uds "&amp;BDCORRECTIVAINF[[#Headers],[Valvula Freno]]&amp;", ")</f>
        <v/>
      </c>
      <c r="CI60" s="467" t="str">
        <f>+IF(SUMIFS(BDCORRECTIVAINF[Valvula Secadora],BDCORRECTIVAINF[[Nº CAMIÓN]:[Nº CAMIÓN]],$C60,BDCORRECTIVAINF[[Fecha entrada]:[Fecha entrada]],"&gt;=" &amp;$M$2,BDCORRECTIVAINF[[Fecha Fin]:[Fecha Fin]],"&lt;="&amp;$M$3)=0,"",SUMIFS(BDCORRECTIVAINF[Valvula Secadora],BDCORRECTIVAINF[[Nº CAMIÓN]:[Nº CAMIÓN]],$C60,BDCORRECTIVAINF[[Fecha entrada]:[Fecha entrada]],"&gt;=" &amp;$M$2,BDCORRECTIVAINF[[Fecha Fin]:[Fecha Fin]],"&lt;="&amp;$M$3)&amp;" uds "&amp;BDCORRECTIVAINF[[#Headers],[Valvula Secadora]]&amp;", ")</f>
        <v/>
      </c>
      <c r="CJ60" s="467" t="str">
        <f>+IF(SUMIFS(BDCORRECTIVAINF[Correas],BDCORRECTIVAINF[[Nº CAMIÓN]:[Nº CAMIÓN]],$C60,BDCORRECTIVAINF[[Fecha entrada]:[Fecha entrada]],"&gt;=" &amp;$M$2,BDCORRECTIVAINF[[Fecha Fin]:[Fecha Fin]],"&lt;="&amp;$M$3)=0,"",SUMIFS(BDCORRECTIVAINF[Correas],BDCORRECTIVAINF[[Nº CAMIÓN]:[Nº CAMIÓN]],$C60,BDCORRECTIVAINF[[Fecha entrada]:[Fecha entrada]],"&gt;=" &amp;$M$2,BDCORRECTIVAINF[[Fecha Fin]:[Fecha Fin]],"&lt;="&amp;$M$3)&amp;" uds "&amp;BDCORRECTIVAINF[[#Headers],[Correas]]&amp;", ")</f>
        <v/>
      </c>
      <c r="CK60"/>
      <c r="CL60"/>
      <c r="CM60"/>
      <c r="CN60"/>
      <c r="CO60"/>
    </row>
    <row r="61" spans="1:93" s="14" customFormat="1" ht="19.5" thickBot="1" x14ac:dyDescent="0.3">
      <c r="A61" s="552"/>
      <c r="B61" s="294" t="s">
        <v>206</v>
      </c>
      <c r="C61" s="55" t="s">
        <v>51</v>
      </c>
      <c r="D61" s="57" t="s">
        <v>278</v>
      </c>
      <c r="E61" s="41">
        <f>+SUMIFS(BDCORRECTIVA[Chasis],BDCORRECTIVA[[Nº CAMIÓN]:[Nº CAMIÓN]],$C61,BDCORRECTIVA[[Fecha entrada]:[Fecha entrada]],"&gt;=" &amp;$M$2,BDCORRECTIVA[[Fecha Fin]:[Fecha Fin]],"&lt;="&amp;$M$3)</f>
        <v>0</v>
      </c>
      <c r="F61" s="41">
        <f>+SUMIFS(BDCORRECTIVA[Carrocería],BDCORRECTIVA[[Nº CAMIÓN]:[Nº CAMIÓN]],$C61,BDCORRECTIVA[[Fecha entrada]:[Fecha entrada]],"&gt;=" &amp;$M$2,BDCORRECTIVA[[Fecha Fin]:[Fecha Fin]],"&lt;="&amp;$M$3)</f>
        <v>0</v>
      </c>
      <c r="G61" s="41">
        <f>+SUMIFS(BDCORRECTIVA[Ruedas],BDCORRECTIVA[[Nº CAMIÓN]:[Nº CAMIÓN]],$C61,BDCORRECTIVA[[Fecha entrada]:[Fecha entrada]],"&gt;=" &amp;$M$2,BDCORRECTIVA[[Fecha Fin]:[Fecha Fin]],"&lt;="&amp;$M$3)</f>
        <v>0</v>
      </c>
      <c r="H61" s="41">
        <f>+SUMIFS(BDCORRECTIVA[Mecanica],BDCORRECTIVA[[Nº CAMIÓN]:[Nº CAMIÓN]],$C61,BDCORRECTIVA[[Fecha entrada]:[Fecha entrada]],"&gt;=" &amp;$M$2,BDCORRECTIVA[[Fecha Fin]:[Fecha Fin]],"&lt;="&amp;$M$3)</f>
        <v>0</v>
      </c>
      <c r="I61" s="41">
        <f>+SUMIFS(BDCORRECTIVA[Elec, vehiculos],BDCORRECTIVA[[Nº CAMIÓN]:[Nº CAMIÓN]],$C61,BDCORRECTIVA[[Fecha entrada]:[Fecha entrada]],"&gt;=" &amp;$M$2,BDCORRECTIVA[[Fecha Fin]:[Fecha Fin]],"&lt;="&amp;$M$3)</f>
        <v>0</v>
      </c>
      <c r="J61" s="41">
        <f t="shared" si="19"/>
        <v>0</v>
      </c>
      <c r="K61" s="41" t="str">
        <f>+IF(COUNTIFS(BDCORRECTIVA[Tall/Rep],AUSERD,BDCORRECTIVA[Nº CAMIÓN],$C61,BDCORRECTIVA[[Fecha entrada]:[Fecha entrada]],"&gt;=" &amp;$M$2,BDCORRECTIVA[[Fecha Fin]:[Fecha Fin]],"&lt;="&amp;$M$3)=0,"",COUNTIFS(BDCORRECTIVA[Tall/Rep],AUSERD,BDCORRECTIVA[Nº CAMIÓN],$C61,BDCORRECTIVA[[Fecha entrada]:[Fecha entrada]],"&gt;=" &amp;$M$2,BDCORRECTIVA[[Fecha Fin]:[Fecha Fin]],"&lt;="&amp;$M$3)&amp;" "&amp;AUSERD&amp;", ")&amp;IF(COUNTIFS(BDCORRECTIVA[Tall/Rep],AAIUN,BDCORRECTIVA[Nº CAMIÓN],$C61,BDCORRECTIVA[[Fecha entrada]:[Fecha entrada]],"&gt;=" &amp;$M$2,BDCORRECTIVA[[Fecha Fin]:[Fecha Fin]],"&lt;="&amp;$M$3)=0,"",COUNTIFS(BDCORRECTIVA[Tall/Rep],AAIUN,BDCORRECTIVA[Nº CAMIÓN],$C61,BDCORRECTIVA[[Fecha entrada]:[Fecha entrada]],"&gt;=" &amp;$M$2,BDCORRECTIVA[[Fecha Fin]:[Fecha Fin]],"&lt;="&amp;$M$3)&amp;" "&amp;AAIUN&amp;", ")&amp;IF(COUNTIFS(BDCORRECTIVA[Tall/Rep],BOUJDUR,BDCORRECTIVA[Nº CAMIÓN],$C61,BDCORRECTIVA[[Fecha entrada]:[Fecha entrada]],"&gt;=" &amp;$M$2,BDCORRECTIVA[[Fecha Fin]:[Fecha Fin]],"&lt;="&amp;$M$3)=0,"",COUNTIFS(BDCORRECTIVA[Tall/Rep],BOUJDUR,BDCORRECTIVA[Nº CAMIÓN],$C61,BDCORRECTIVA[[Fecha entrada]:[Fecha entrada]],"&gt;=" &amp;$M$2,BDCORRECTIVA[[Fecha Fin]:[Fecha Fin]],"&lt;="&amp;$M$3)&amp;" "&amp;BOUJDUR&amp;", ")&amp;IF(COUNTIFS(BDCORRECTIVA[Tall/Rep],ATC,BDCORRECTIVA[Nº CAMIÓN],$C61,BDCORRECTIVA[[Fecha entrada]:[Fecha entrada]],"&gt;=" &amp;$M$2,BDCORRECTIVA[[Fecha Fin]:[Fecha Fin]],"&lt;="&amp;$M$3)=0,"",COUNTIFS(BDCORRECTIVA[Tall/Rep],ATC,BDCORRECTIVA[Nº CAMIÓN],$C61,BDCORRECTIVA[[Fecha entrada]:[Fecha entrada]],"&gt;=" &amp;$M$2,BDCORRECTIVA[[Fecha Fin]:[Fecha Fin]],"&lt;="&amp;$M$3)&amp;" "&amp;ATC&amp;", ")&amp;IF(COUNTIFS(BDCORRECTIVA[Tall/Rep],SMARA,BDCORRECTIVA[Nº CAMIÓN],$C61,BDCORRECTIVA[[Fecha entrada]:[Fecha entrada]],"&gt;=" &amp;$M$2,BDCORRECTIVA[[Fecha Fin]:[Fecha Fin]],"&lt;="&amp;$M$3)=0,"",COUNTIFS(BDCORRECTIVA[Tall/Rep],SMARA,BDCORRECTIVA[Nº CAMIÓN],$C61,BDCORRECTIVA[[Fecha entrada]:[Fecha entrada]],"&gt;=" &amp;$M$2,BDCORRECTIVA[[Fecha Fin]:[Fecha Fin]],"&lt;="&amp;$M$3)&amp;" "&amp;SMARA&amp;", ")&amp;IF(COUNTIFS(BDCORRECTIVA[Tall/Rep],DAJLA,BDCORRECTIVA[Nº CAMIÓN],$C61,BDCORRECTIVA[[Fecha entrada]:[Fecha entrada]],"&gt;=" &amp;$M$2,BDCORRECTIVA[[Fecha Fin]:[Fecha Fin]],"&lt;="&amp;$M$3)=0,"",COUNTIFS(BDCORRECTIVA[Tall/Rep],DAJLA,BDCORRECTIVA[Nº CAMIÓN],$C61,BDCORRECTIVA[[Fecha entrada]:[Fecha entrada]],"&gt;=" &amp;$M$2,BDCORRECTIVA[[Fecha Fin]:[Fecha Fin]],"&lt;="&amp;$M$3)&amp;" "&amp;DAJLA&amp;", ")&amp;IF(COUNTIFS(BDCORRECTIVA[Tall/Rep],TRANSPORT,BDCORRECTIVA[Nº CAMIÓN],$C61,BDCORRECTIVA[[Fecha entrada]:[Fecha entrada]],"&gt;=" &amp;$M$2,BDCORRECTIVA[[Fecha Fin]:[Fecha Fin]],"&lt;="&amp;$M$3)=0,"",COUNTIFS(BDCORRECTIVA[Tall/Rep],TRANSPORT,BDCORRECTIVA[Nº CAMIÓN],$C61,BDCORRECTIVA[[Fecha entrada]:[Fecha entrada]],"&gt;=" &amp;$M$2,BDCORRECTIVA[[Fecha Fin]:[Fecha Fin]],"&lt;="&amp;$M$3)&amp;" "&amp;TRANSPORT&amp;", ")</f>
        <v/>
      </c>
      <c r="L61" s="518" t="str">
        <f t="shared" si="0"/>
        <v/>
      </c>
      <c r="M61" s="473" t="str">
        <f>+IF(SUMIFS(BDCORRECTIVAINF[Coste TOTAL],BDCORRECTIVAINF[[Nº CAMIÓN]:[Nº CAMIÓN]],$C61,BDCORRECTIVAINF[[Fecha entrada]:[Fecha entrada]],"&gt;=" &amp;$M$2,BDCORRECTIVAINF[[Fecha Fin]:[Fecha Fin]],"&lt;="&amp;$M$3)=0,"",SUMIFS(BDCORRECTIVAINF[Coste TOTAL],BDCORRECTIVAINF[[Nº CAMIÓN]:[Nº CAMIÓN]],$C61,BDCORRECTIVAINF[[Fecha entrada]:[Fecha entrada]],"&gt;=" &amp;$M$2,BDCORRECTIVAINF[[Fecha Fin]:[Fecha Fin]],"&lt;="&amp;$M$3))</f>
        <v/>
      </c>
      <c r="N61" s="209"/>
      <c r="O61" s="56"/>
      <c r="P61" s="49"/>
      <c r="Q61" s="44"/>
      <c r="R61" s="44"/>
      <c r="S61" s="44"/>
      <c r="T61" s="44"/>
      <c r="U61" s="44"/>
      <c r="V61" s="44"/>
      <c r="W61" s="44"/>
      <c r="AF61" s="467" t="str">
        <f>+IF(SUMIFS(BDCORRECTIVAINF[Amortiguador],BDCORRECTIVAINF[[Nº CAMIÓN]:[Nº CAMIÓN]],$C61,BDCORRECTIVAINF[[Fecha entrada]:[Fecha entrada]],"&gt;=" &amp;$M$2,BDCORRECTIVAINF[[Fecha Fin]:[Fecha Fin]],"&lt;="&amp;$M$3)=0,"",SUMIFS(BDCORRECTIVAINF[Amortiguador],BDCORRECTIVAINF[[Nº CAMIÓN]:[Nº CAMIÓN]],$C61,BDCORRECTIVAINF[[Fecha entrada]:[Fecha entrada]],"&gt;=" &amp;$M$2,BDCORRECTIVAINF[[Fecha Fin]:[Fecha Fin]],"&lt;="&amp;$M$3)&amp;" uds "&amp;BDCORRECTIVAINF[[#Headers],[Amortiguador]]&amp;", ")</f>
        <v/>
      </c>
      <c r="AG61" s="467" t="str">
        <f>+IF(SUMIFS(BDCORRECTIVAINF[Cables palanca],BDCORRECTIVAINF[[Nº CAMIÓN]:[Nº CAMIÓN]],$C61,BDCORRECTIVAINF[[Fecha entrada]:[Fecha entrada]],"&gt;=" &amp;$M$2,BDCORRECTIVAINF[[Fecha Fin]:[Fecha Fin]],"&lt;="&amp;$M$3)=0,"",SUMIFS(BDCORRECTIVAINF[Cables palanca],BDCORRECTIVAINF[[Nº CAMIÓN]:[Nº CAMIÓN]],$C61,BDCORRECTIVAINF[[Fecha entrada]:[Fecha entrada]],"&gt;=" &amp;$M$2,BDCORRECTIVAINF[[Fecha Fin]:[Fecha Fin]],"&lt;="&amp;$M$3)&amp;" uds "&amp;BDCORRECTIVAINF[[#Headers],[Cables palanca]]&amp;", ")</f>
        <v/>
      </c>
      <c r="AH61" s="467" t="str">
        <f>+IF(SUMIFS(BDCORRECTIVAINF[Casquillos],BDCORRECTIVAINF[[Nº CAMIÓN]:[Nº CAMIÓN]],$C61,BDCORRECTIVAINF[[Fecha entrada]:[Fecha entrada]],"&gt;=" &amp;$M$2,BDCORRECTIVAINF[[Fecha Fin]:[Fecha Fin]],"&lt;="&amp;$M$3)=0,"",SUMIFS(BDCORRECTIVAINF[Casquillos],BDCORRECTIVAINF[[Nº CAMIÓN]:[Nº CAMIÓN]],$C61,BDCORRECTIVAINF[[Fecha entrada]:[Fecha entrada]],"&gt;=" &amp;$M$2,BDCORRECTIVAINF[[Fecha Fin]:[Fecha Fin]],"&lt;="&amp;$M$3)&amp;" uds "&amp;BDCORRECTIVAINF[[#Headers],[Casquillos]]&amp;", ")</f>
        <v/>
      </c>
      <c r="AI61" s="467" t="str">
        <f>+IF(SUMIFS(BDCORRECTIVAINF[Esparragos],BDCORRECTIVAINF[[Nº CAMIÓN]:[Nº CAMIÓN]],$C61,BDCORRECTIVAINF[[Fecha entrada]:[Fecha entrada]],"&gt;=" &amp;$M$2,BDCORRECTIVAINF[[Fecha Fin]:[Fecha Fin]],"&lt;="&amp;$M$3)=0,"",SUMIFS(BDCORRECTIVAINF[Esparragos],BDCORRECTIVAINF[[Nº CAMIÓN]:[Nº CAMIÓN]],$C61,BDCORRECTIVAINF[[Fecha entrada]:[Fecha entrada]],"&gt;=" &amp;$M$2,BDCORRECTIVAINF[[Fecha Fin]:[Fecha Fin]],"&lt;="&amp;$M$3)&amp;" uds "&amp;BDCORRECTIVAINF[[#Headers],[Esparragos]]&amp;", ")</f>
        <v/>
      </c>
      <c r="AJ61" s="467" t="str">
        <f>+IF(SUMIFS(BDCORRECTIVAINF[Neceser palanca],BDCORRECTIVAINF[[Nº CAMIÓN]:[Nº CAMIÓN]],$C61,BDCORRECTIVAINF[[Fecha entrada]:[Fecha entrada]],"&gt;=" &amp;$M$2,BDCORRECTIVAINF[[Fecha Fin]:[Fecha Fin]],"&lt;="&amp;$M$3)=0,"",SUMIFS(BDCORRECTIVAINF[Neceser palanca],BDCORRECTIVAINF[[Nº CAMIÓN]:[Nº CAMIÓN]],$C61,BDCORRECTIVAINF[[Fecha entrada]:[Fecha entrada]],"&gt;=" &amp;$M$2,BDCORRECTIVAINF[[Fecha Fin]:[Fecha Fin]],"&lt;="&amp;$M$3)&amp;" uds "&amp;BDCORRECTIVAINF[[#Headers],[Neceser palanca]]&amp;", ")</f>
        <v/>
      </c>
      <c r="AK61" s="467" t="str">
        <f>+IF(SUMIFS(BDCORRECTIVAINF[Palanca],BDCORRECTIVAINF[[Nº CAMIÓN]:[Nº CAMIÓN]],$C61,BDCORRECTIVAINF[[Fecha entrada]:[Fecha entrada]],"&gt;=" &amp;$M$2,BDCORRECTIVAINF[[Fecha Fin]:[Fecha Fin]],"&lt;="&amp;$M$3)=0,"",SUMIFS(BDCORRECTIVAINF[Palanca],BDCORRECTIVAINF[[Nº CAMIÓN]:[Nº CAMIÓN]],$C61,BDCORRECTIVAINF[[Fecha entrada]:[Fecha entrada]],"&gt;=" &amp;$M$2,BDCORRECTIVAINF[[Fecha Fin]:[Fecha Fin]],"&lt;="&amp;$M$3)&amp;" uds "&amp;BDCORRECTIVAINF[[#Headers],[Palanca]]&amp;", ")</f>
        <v/>
      </c>
      <c r="AL61" s="467" t="str">
        <f>+IF(SUMIFS(BDCORRECTIVAINF[Travesaño],BDCORRECTIVAINF[[Nº CAMIÓN]:[Nº CAMIÓN]],$C61,BDCORRECTIVAINF[[Fecha entrada]:[Fecha entrada]],"&gt;=" &amp;$M$2,BDCORRECTIVAINF[[Fecha Fin]:[Fecha Fin]],"&lt;="&amp;$M$3)=0,"",SUMIFS(BDCORRECTIVAINF[Travesaño],BDCORRECTIVAINF[[Nº CAMIÓN]:[Nº CAMIÓN]],$C61,BDCORRECTIVAINF[[Fecha entrada]:[Fecha entrada]],"&gt;=" &amp;$M$2,BDCORRECTIVAINF[[Fecha Fin]:[Fecha Fin]],"&lt;="&amp;$M$3)&amp;" uds "&amp;BDCORRECTIVAINF[[#Headers],[Travesaño]]&amp;", ")</f>
        <v/>
      </c>
      <c r="AM61" s="467" t="str">
        <f>+IF(SUMIFS(BDCORRECTIVAINF[BALLESTA ENTERA D],BDCORRECTIVAINF[[Nº CAMIÓN]:[Nº CAMIÓN]],$C61,BDCORRECTIVAINF[[Fecha entrada]:[Fecha entrada]],"&gt;=" &amp;$M$2,BDCORRECTIVAINF[[Fecha Fin]:[Fecha Fin]],"&lt;="&amp;$M$3)=0,"",SUMIFS(BDCORRECTIVAINF[BALLESTA ENTERA D],BDCORRECTIVAINF[[Nº CAMIÓN]:[Nº CAMIÓN]],$C61,BDCORRECTIVAINF[[Fecha entrada]:[Fecha entrada]],"&gt;=" &amp;$M$2,BDCORRECTIVAINF[[Fecha Fin]:[Fecha Fin]],"&lt;="&amp;$M$3)&amp;" uds "&amp;BDCORRECTIVAINF[[#Headers],[BALLESTA ENTERA D]]&amp;", ")</f>
        <v/>
      </c>
      <c r="AN61" s="467" t="str">
        <f>+IF(SUMIFS(BDCORRECTIVAINF[HOJA MAESTRA D],BDCORRECTIVAINF[[Nº CAMIÓN]:[Nº CAMIÓN]],$C61,BDCORRECTIVAINF[[Fecha entrada]:[Fecha entrada]],"&gt;=" &amp;$M$2,BDCORRECTIVAINF[[Fecha Fin]:[Fecha Fin]],"&lt;="&amp;$M$3)=0,"",SUMIFS(BDCORRECTIVAINF[HOJA MAESTRA D],BDCORRECTIVAINF[[Nº CAMIÓN]:[Nº CAMIÓN]],$C61,BDCORRECTIVAINF[[Fecha entrada]:[Fecha entrada]],"&gt;=" &amp;$M$2,BDCORRECTIVAINF[[Fecha Fin]:[Fecha Fin]],"&lt;="&amp;$M$3)&amp;" uds "&amp;BDCORRECTIVAINF[[#Headers],[HOJA MAESTRA D]]&amp;", ")</f>
        <v/>
      </c>
      <c r="AO61" s="467" t="str">
        <f>+IF(SUMIFS(BDCORRECTIVAINF[1ª HOJA D],BDCORRECTIVAINF[[Nº CAMIÓN]:[Nº CAMIÓN]],$C61,BDCORRECTIVAINF[[Fecha entrada]:[Fecha entrada]],"&gt;=" &amp;$M$2,BDCORRECTIVAINF[[Fecha Fin]:[Fecha Fin]],"&lt;="&amp;$M$3)=0,"",SUMIFS(BDCORRECTIVAINF[1ª HOJA D],BDCORRECTIVAINF[[Nº CAMIÓN]:[Nº CAMIÓN]],$C61,BDCORRECTIVAINF[[Fecha entrada]:[Fecha entrada]],"&gt;=" &amp;$M$2,BDCORRECTIVAINF[[Fecha Fin]:[Fecha Fin]],"&lt;="&amp;$M$3)&amp;" uds "&amp;BDCORRECTIVAINF[[#Headers],[1ª HOJA D]]&amp;", ")</f>
        <v/>
      </c>
      <c r="AP61" s="467" t="str">
        <f>+IF(SUMIFS(BDCORRECTIVAINF[2ª HOJAS D],BDCORRECTIVAINF[[Nº CAMIÓN]:[Nº CAMIÓN]],$C61,BDCORRECTIVAINF[[Fecha entrada]:[Fecha entrada]],"&gt;=" &amp;$M$2,BDCORRECTIVAINF[[Fecha Fin]:[Fecha Fin]],"&lt;="&amp;$M$3)=0,"",SUMIFS(BDCORRECTIVAINF[2ª HOJAS D],BDCORRECTIVAINF[[Nº CAMIÓN]:[Nº CAMIÓN]],$C61,BDCORRECTIVAINF[[Fecha entrada]:[Fecha entrada]],"&gt;=" &amp;$M$2,BDCORRECTIVAINF[[Fecha Fin]:[Fecha Fin]],"&lt;="&amp;$M$3)&amp;" uds "&amp;BDCORRECTIVAINF[[#Headers],[2ª HOJAS D]]&amp;", ")</f>
        <v/>
      </c>
      <c r="AQ61" s="467" t="str">
        <f>+IF(SUMIFS(BDCORRECTIVAINF[3ª HOJAS D],BDCORRECTIVAINF[[Nº CAMIÓN]:[Nº CAMIÓN]],$C61,BDCORRECTIVAINF[[Fecha entrada]:[Fecha entrada]],"&gt;=" &amp;$M$2,BDCORRECTIVAINF[[Fecha Fin]:[Fecha Fin]],"&lt;="&amp;$M$3)=0,"",SUMIFS(BDCORRECTIVAINF[3ª HOJAS D],BDCORRECTIVAINF[[Nº CAMIÓN]:[Nº CAMIÓN]],$C61,BDCORRECTIVAINF[[Fecha entrada]:[Fecha entrada]],"&gt;=" &amp;$M$2,BDCORRECTIVAINF[[Fecha Fin]:[Fecha Fin]],"&lt;="&amp;$M$3)&amp;" uds "&amp;BDCORRECTIVAINF[[#Headers],[3ª HOJAS D]]&amp;", ")</f>
        <v/>
      </c>
      <c r="AR61" s="467" t="str">
        <f>+IF(SUMIFS(BDCORRECTIVAINF[4ª HOJAS D],BDCORRECTIVAINF[[Nº CAMIÓN]:[Nº CAMIÓN]],$C61,BDCORRECTIVAINF[[Fecha entrada]:[Fecha entrada]],"&gt;=" &amp;$M$2,BDCORRECTIVAINF[[Fecha Fin]:[Fecha Fin]],"&lt;="&amp;$M$3)=0,"",SUMIFS(BDCORRECTIVAINF[4ª HOJAS D],BDCORRECTIVAINF[[Nº CAMIÓN]:[Nº CAMIÓN]],$C61,BDCORRECTIVAINF[[Fecha entrada]:[Fecha entrada]],"&gt;=" &amp;$M$2,BDCORRECTIVAINF[[Fecha Fin]:[Fecha Fin]],"&lt;="&amp;$M$3)&amp;" uds "&amp;BDCORRECTIVAINF[[#Headers],[4ª HOJAS D]]&amp;", ")</f>
        <v/>
      </c>
      <c r="AS61" s="467" t="str">
        <f>+IF(SUMIFS(BDCORRECTIVAINF[5ª HOJAS D],BDCORRECTIVAINF[[Nº CAMIÓN]:[Nº CAMIÓN]],$C61,BDCORRECTIVAINF[[Fecha entrada]:[Fecha entrada]],"&gt;=" &amp;$M$2,BDCORRECTIVAINF[[Fecha Fin]:[Fecha Fin]],"&lt;="&amp;$M$3)=0,"",SUMIFS(BDCORRECTIVAINF[5ª HOJAS D],BDCORRECTIVAINF[[Nº CAMIÓN]:[Nº CAMIÓN]],$C61,BDCORRECTIVAINF[[Fecha entrada]:[Fecha entrada]],"&gt;=" &amp;$M$2,BDCORRECTIVAINF[[Fecha Fin]:[Fecha Fin]],"&lt;="&amp;$M$3)&amp;" uds "&amp;BDCORRECTIVAINF[[#Headers],[5ª HOJAS D]]&amp;", ")</f>
        <v/>
      </c>
      <c r="AT61" s="467" t="str">
        <f>+IF(SUMIFS(BDCORRECTIVAINF[BRIDA D],BDCORRECTIVAINF[[Nº CAMIÓN]:[Nº CAMIÓN]],$C61,BDCORRECTIVAINF[[Fecha entrada]:[Fecha entrada]],"&gt;=" &amp;$M$2,BDCORRECTIVAINF[[Fecha Fin]:[Fecha Fin]],"&lt;="&amp;$M$3)=0,"",SUMIFS(BDCORRECTIVAINF[BRIDA D],BDCORRECTIVAINF[[Nº CAMIÓN]:[Nº CAMIÓN]],$C61,BDCORRECTIVAINF[[Fecha entrada]:[Fecha entrada]],"&gt;=" &amp;$M$2,BDCORRECTIVAINF[[Fecha Fin]:[Fecha Fin]],"&lt;="&amp;$M$3)&amp;" uds "&amp;BDCORRECTIVAINF[[#Headers],[BRIDA D]]&amp;", ")</f>
        <v/>
      </c>
      <c r="AU61" s="467" t="str">
        <f>+IF(SUMIFS(BDCORRECTIVAINF[BULÓN D],BDCORRECTIVAINF[[Nº CAMIÓN]:[Nº CAMIÓN]],$C61,BDCORRECTIVAINF[[Fecha entrada]:[Fecha entrada]],"&gt;=" &amp;$M$2,BDCORRECTIVAINF[[Fecha Fin]:[Fecha Fin]],"&lt;="&amp;$M$3)=0,"",SUMIFS(BDCORRECTIVAINF[BULÓN D],BDCORRECTIVAINF[[Nº CAMIÓN]:[Nº CAMIÓN]],$C61,BDCORRECTIVAINF[[Fecha entrada]:[Fecha entrada]],"&gt;=" &amp;$M$2,BDCORRECTIVAINF[[Fecha Fin]:[Fecha Fin]],"&lt;="&amp;$M$3)&amp;" uds "&amp;BDCORRECTIVAINF[[#Headers],[BULÓN D]]&amp;", ")</f>
        <v/>
      </c>
      <c r="AV61" s="467" t="str">
        <f>+IF(SUMIFS(BDCORRECTIVAINF[GEMELA D],BDCORRECTIVAINF[[Nº CAMIÓN]:[Nº CAMIÓN]],$C61,BDCORRECTIVAINF[[Fecha entrada]:[Fecha entrada]],"&gt;=" &amp;$M$2,BDCORRECTIVAINF[[Fecha Fin]:[Fecha Fin]],"&lt;="&amp;$M$3)=0,"",SUMIFS(BDCORRECTIVAINF[GEMELA D],BDCORRECTIVAINF[[Nº CAMIÓN]:[Nº CAMIÓN]],$C61,BDCORRECTIVAINF[[Fecha entrada]:[Fecha entrada]],"&gt;=" &amp;$M$2,BDCORRECTIVAINF[[Fecha Fin]:[Fecha Fin]],"&lt;="&amp;$M$3)&amp;" uds "&amp;BDCORRECTIVAINF[[#Headers],[GEMELA D]]&amp;", ")</f>
        <v/>
      </c>
      <c r="AW61" s="467" t="str">
        <f>+IF(SUMIFS(BDCORRECTIVAINF[BALLESTA ENTERA T],BDCORRECTIVAINF[[Nº CAMIÓN]:[Nº CAMIÓN]],$C61,BDCORRECTIVAINF[[Fecha entrada]:[Fecha entrada]],"&gt;=" &amp;$M$2,BDCORRECTIVAINF[[Fecha Fin]:[Fecha Fin]],"&lt;="&amp;$M$3)=0,"",SUMIFS(BDCORRECTIVAINF[BALLESTA ENTERA T],BDCORRECTIVAINF[[Nº CAMIÓN]:[Nº CAMIÓN]],$C61,BDCORRECTIVAINF[[Fecha entrada]:[Fecha entrada]],"&gt;=" &amp;$M$2,BDCORRECTIVAINF[[Fecha Fin]:[Fecha Fin]],"&lt;="&amp;$M$3)&amp;" uds "&amp;BDCORRECTIVAINF[[#Headers],[BALLESTA ENTERA T]]&amp;", ")</f>
        <v/>
      </c>
      <c r="AX61" s="467" t="str">
        <f>+IF(SUMIFS(BDCORRECTIVAINF[HOJA MAESTRA T],BDCORRECTIVAINF[[Nº CAMIÓN]:[Nº CAMIÓN]],$C61,BDCORRECTIVAINF[[Fecha entrada]:[Fecha entrada]],"&gt;=" &amp;$M$2,BDCORRECTIVAINF[[Fecha Fin]:[Fecha Fin]],"&lt;="&amp;$M$3)=0,"",SUMIFS(BDCORRECTIVAINF[HOJA MAESTRA T],BDCORRECTIVAINF[[Nº CAMIÓN]:[Nº CAMIÓN]],$C61,BDCORRECTIVAINF[[Fecha entrada]:[Fecha entrada]],"&gt;=" &amp;$M$2,BDCORRECTIVAINF[[Fecha Fin]:[Fecha Fin]],"&lt;="&amp;$M$3)&amp;" uds "&amp;BDCORRECTIVAINF[[#Headers],[HOJA MAESTRA T]]&amp;", ")</f>
        <v/>
      </c>
      <c r="AY61" s="467" t="str">
        <f>+IF(SUMIFS(BDCORRECTIVAINF[1ª HOJA T],BDCORRECTIVAINF[[Nº CAMIÓN]:[Nº CAMIÓN]],$C61,BDCORRECTIVAINF[[Fecha entrada]:[Fecha entrada]],"&gt;=" &amp;$M$2,BDCORRECTIVAINF[[Fecha Fin]:[Fecha Fin]],"&lt;="&amp;$M$3)=0,"",SUMIFS(BDCORRECTIVAINF[1ª HOJA T],BDCORRECTIVAINF[[Nº CAMIÓN]:[Nº CAMIÓN]],$C61,BDCORRECTIVAINF[[Fecha entrada]:[Fecha entrada]],"&gt;=" &amp;$M$2,BDCORRECTIVAINF[[Fecha Fin]:[Fecha Fin]],"&lt;="&amp;$M$3)&amp;" uds "&amp;BDCORRECTIVAINF[[#Headers],[1ª HOJA T]]&amp;", ")</f>
        <v/>
      </c>
      <c r="AZ61" s="467" t="str">
        <f>+IF(SUMIFS(BDCORRECTIVAINF[2ª HOJAS T],BDCORRECTIVAINF[[Nº CAMIÓN]:[Nº CAMIÓN]],$C61,BDCORRECTIVAINF[[Fecha entrada]:[Fecha entrada]],"&gt;=" &amp;$M$2,BDCORRECTIVAINF[[Fecha Fin]:[Fecha Fin]],"&lt;="&amp;$M$3)=0,"",SUMIFS(BDCORRECTIVAINF[2ª HOJAS T],BDCORRECTIVAINF[[Nº CAMIÓN]:[Nº CAMIÓN]],$C61,BDCORRECTIVAINF[[Fecha entrada]:[Fecha entrada]],"&gt;=" &amp;$M$2,BDCORRECTIVAINF[[Fecha Fin]:[Fecha Fin]],"&lt;="&amp;$M$3)&amp;" uds "&amp;BDCORRECTIVAINF[[#Headers],[2ª HOJAS T]]&amp;", ")</f>
        <v/>
      </c>
      <c r="BA61" s="467" t="str">
        <f>+IF(SUMIFS(BDCORRECTIVAINF[3ª HOJAS T],BDCORRECTIVAINF[[Nº CAMIÓN]:[Nº CAMIÓN]],$C61,BDCORRECTIVAINF[[Fecha entrada]:[Fecha entrada]],"&gt;=" &amp;$M$2,BDCORRECTIVAINF[[Fecha Fin]:[Fecha Fin]],"&lt;="&amp;$M$3)=0,"",SUMIFS(BDCORRECTIVAINF[3ª HOJAS T],BDCORRECTIVAINF[[Nº CAMIÓN]:[Nº CAMIÓN]],$C61,BDCORRECTIVAINF[[Fecha entrada]:[Fecha entrada]],"&gt;=" &amp;$M$2,BDCORRECTIVAINF[[Fecha Fin]:[Fecha Fin]],"&lt;="&amp;$M$3)&amp;" uds "&amp;BDCORRECTIVAINF[[#Headers],[3ª HOJAS T]]&amp;", ")</f>
        <v/>
      </c>
      <c r="BB61" s="467" t="str">
        <f>+IF(SUMIFS(BDCORRECTIVAINF[4ª HOJAS T],BDCORRECTIVAINF[[Nº CAMIÓN]:[Nº CAMIÓN]],$C61,BDCORRECTIVAINF[[Fecha entrada]:[Fecha entrada]],"&gt;=" &amp;$M$2,BDCORRECTIVAINF[[Fecha Fin]:[Fecha Fin]],"&lt;="&amp;$M$3)=0,"",SUMIFS(BDCORRECTIVAINF[4ª HOJAS T],BDCORRECTIVAINF[[Nº CAMIÓN]:[Nº CAMIÓN]],$C61,BDCORRECTIVAINF[[Fecha entrada]:[Fecha entrada]],"&gt;=" &amp;$M$2,BDCORRECTIVAINF[[Fecha Fin]:[Fecha Fin]],"&lt;="&amp;$M$3)&amp;" uds "&amp;BDCORRECTIVAINF[[#Headers],[4ª HOJAS T]]&amp;", ")</f>
        <v/>
      </c>
      <c r="BC61" s="467" t="str">
        <f>+IF(SUMIFS(BDCORRECTIVAINF[5ª HOJAS T],BDCORRECTIVAINF[[Nº CAMIÓN]:[Nº CAMIÓN]],$C61,BDCORRECTIVAINF[[Fecha entrada]:[Fecha entrada]],"&gt;=" &amp;$M$2,BDCORRECTIVAINF[[Fecha Fin]:[Fecha Fin]],"&lt;="&amp;$M$3)=0,"",SUMIFS(BDCORRECTIVAINF[5ª HOJAS T],BDCORRECTIVAINF[[Nº CAMIÓN]:[Nº CAMIÓN]],$C61,BDCORRECTIVAINF[[Fecha entrada]:[Fecha entrada]],"&gt;=" &amp;$M$2,BDCORRECTIVAINF[[Fecha Fin]:[Fecha Fin]],"&lt;="&amp;$M$3)&amp;" uds "&amp;BDCORRECTIVAINF[[#Headers],[5ª HOJAS T]]&amp;", ")</f>
        <v/>
      </c>
      <c r="BD61" s="467" t="str">
        <f>+IF(SUMIFS(BDCORRECTIVAINF[BRIDA T],BDCORRECTIVAINF[[Nº CAMIÓN]:[Nº CAMIÓN]],$C61,BDCORRECTIVAINF[[Fecha entrada]:[Fecha entrada]],"&gt;=" &amp;$M$2,BDCORRECTIVAINF[[Fecha Fin]:[Fecha Fin]],"&lt;="&amp;$M$3)=0,"",SUMIFS(BDCORRECTIVAINF[BRIDA T],BDCORRECTIVAINF[[Nº CAMIÓN]:[Nº CAMIÓN]],$C61,BDCORRECTIVAINF[[Fecha entrada]:[Fecha entrada]],"&gt;=" &amp;$M$2,BDCORRECTIVAINF[[Fecha Fin]:[Fecha Fin]],"&lt;="&amp;$M$3)&amp;" uds "&amp;BDCORRECTIVAINF[[#Headers],[BRIDA T]]&amp;", ")</f>
        <v/>
      </c>
      <c r="BE61" s="467" t="str">
        <f>+IF(SUMIFS(BDCORRECTIVAINF[BULÓN T],BDCORRECTIVAINF[[Nº CAMIÓN]:[Nº CAMIÓN]],$C61,BDCORRECTIVAINF[[Fecha entrada]:[Fecha entrada]],"&gt;=" &amp;$M$2,BDCORRECTIVAINF[[Fecha Fin]:[Fecha Fin]],"&lt;="&amp;$M$3)=0,"",SUMIFS(BDCORRECTIVAINF[BULÓN T],BDCORRECTIVAINF[[Nº CAMIÓN]:[Nº CAMIÓN]],$C61,BDCORRECTIVAINF[[Fecha entrada]:[Fecha entrada]],"&gt;=" &amp;$M$2,BDCORRECTIVAINF[[Fecha Fin]:[Fecha Fin]],"&lt;="&amp;$M$3)&amp;" uds "&amp;BDCORRECTIVAINF[[#Headers],[BULÓN T]]&amp;", ")</f>
        <v/>
      </c>
      <c r="BF61" s="467" t="str">
        <f>+IF(SUMIFS(BDCORRECTIVAINF[GEMELA T],BDCORRECTIVAINF[[Nº CAMIÓN]:[Nº CAMIÓN]],$C61,BDCORRECTIVAINF[[Fecha entrada]:[Fecha entrada]],"&gt;=" &amp;$M$2,BDCORRECTIVAINF[[Fecha Fin]:[Fecha Fin]],"&lt;="&amp;$M$3)=0,"",SUMIFS(BDCORRECTIVAINF[GEMELA T],BDCORRECTIVAINF[[Nº CAMIÓN]:[Nº CAMIÓN]],$C61,BDCORRECTIVAINF[[Fecha entrada]:[Fecha entrada]],"&gt;=" &amp;$M$2,BDCORRECTIVAINF[[Fecha Fin]:[Fecha Fin]],"&lt;="&amp;$M$3)&amp;" uds "&amp;BDCORRECTIVAINF[[#Headers],[GEMELA T]]&amp;", ")</f>
        <v/>
      </c>
      <c r="BG61" s="467" t="str">
        <f>+IF(SUMIFS(BDCORRECTIVAINF[CÁMARA 12R20],BDCORRECTIVAINF[[Nº CAMIÓN]:[Nº CAMIÓN]],$C61,BDCORRECTIVAINF[[Fecha entrada]:[Fecha entrada]],"&gt;=" &amp;$M$2,BDCORRECTIVAINF[[Fecha Fin]:[Fecha Fin]],"&lt;="&amp;$M$3)=0,"",SUMIFS(BDCORRECTIVAINF[CÁMARA 12R20],BDCORRECTIVAINF[[Nº CAMIÓN]:[Nº CAMIÓN]],$C61,BDCORRECTIVAINF[[Fecha entrada]:[Fecha entrada]],"&gt;=" &amp;$M$2,BDCORRECTIVAINF[[Fecha Fin]:[Fecha Fin]],"&lt;="&amp;$M$3)&amp;" uds "&amp;BDCORRECTIVAINF[[#Headers],[CÁMARA 12R20]]&amp;", ")</f>
        <v/>
      </c>
      <c r="BH61" s="467" t="str">
        <f>+IF(SUMIFS(BDCORRECTIVAINF[CÁMARA 12R24],BDCORRECTIVAINF[[Nº CAMIÓN]:[Nº CAMIÓN]],$C61,BDCORRECTIVAINF[[Fecha entrada]:[Fecha entrada]],"&gt;=" &amp;$M$2,BDCORRECTIVAINF[[Fecha Fin]:[Fecha Fin]],"&lt;="&amp;$M$3)=0,"",SUMIFS(BDCORRECTIVAINF[CÁMARA 12R24],BDCORRECTIVAINF[[Nº CAMIÓN]:[Nº CAMIÓN]],$C61,BDCORRECTIVAINF[[Fecha entrada]:[Fecha entrada]],"&gt;=" &amp;$M$2,BDCORRECTIVAINF[[Fecha Fin]:[Fecha Fin]],"&lt;="&amp;$M$3)&amp;" uds "&amp;BDCORRECTIVAINF[[#Headers],[CÁMARA 12R24]]&amp;", ")</f>
        <v/>
      </c>
      <c r="BI61" s="467" t="str">
        <f>+IF(SUMIFS(BDCORRECTIVAINF[NEUMÁTICO 12R20],BDCORRECTIVAINF[[Nº CAMIÓN]:[Nº CAMIÓN]],$C61,BDCORRECTIVAINF[[Fecha entrada]:[Fecha entrada]],"&gt;=" &amp;$M$2,BDCORRECTIVAINF[[Fecha Fin]:[Fecha Fin]],"&lt;="&amp;$M$3)=0,"",SUMIFS(BDCORRECTIVAINF[NEUMÁTICO 12R20],BDCORRECTIVAINF[[Nº CAMIÓN]:[Nº CAMIÓN]],$C61,BDCORRECTIVAINF[[Fecha entrada]:[Fecha entrada]],"&gt;=" &amp;$M$2,BDCORRECTIVAINF[[Fecha Fin]:[Fecha Fin]],"&lt;="&amp;$M$3)&amp;" uds "&amp;BDCORRECTIVAINF[[#Headers],[NEUMÁTICO 12R20]]&amp;", ")</f>
        <v/>
      </c>
      <c r="BJ61" s="467" t="str">
        <f>+IF(SUMIFS(BDCORRECTIVAINF[NEUMÁTICO 13/80 R22,5],BDCORRECTIVAINF[[Nº CAMIÓN]:[Nº CAMIÓN]],$C61,BDCORRECTIVAINF[[Fecha entrada]:[Fecha entrada]],"&gt;=" &amp;$M$2,BDCORRECTIVAINF[[Fecha Fin]:[Fecha Fin]],"&lt;="&amp;$M$3)=0,"",SUMIFS(BDCORRECTIVAINF[NEUMÁTICO 13/80 R22,5],BDCORRECTIVAINF[[Nº CAMIÓN]:[Nº CAMIÓN]],$C61,BDCORRECTIVAINF[[Fecha entrada]:[Fecha entrada]],"&gt;=" &amp;$M$2,BDCORRECTIVAINF[[Fecha Fin]:[Fecha Fin]],"&lt;="&amp;$M$3)&amp;" uds "&amp;BDCORRECTIVAINF[[#Headers],[NEUMÁTICO 13/80 R22,5]]&amp;", ")</f>
        <v/>
      </c>
      <c r="BK61" s="467" t="str">
        <f>+IF(SUMIFS(BDCORRECTIVAINF[[NEUMÁTICO 12R24 ]],BDCORRECTIVAINF[[Nº CAMIÓN]:[Nº CAMIÓN]],$C61,BDCORRECTIVAINF[[Fecha entrada]:[Fecha entrada]],"&gt;=" &amp;$M$2,BDCORRECTIVAINF[[Fecha Fin]:[Fecha Fin]],"&lt;="&amp;$M$3)=0,"",SUMIFS(BDCORRECTIVAINF[[NEUMÁTICO 12R24 ]],BDCORRECTIVAINF[[Nº CAMIÓN]:[Nº CAMIÓN]],$C61,BDCORRECTIVAINF[[Fecha entrada]:[Fecha entrada]],"&gt;=" &amp;$M$2,BDCORRECTIVAINF[[Fecha Fin]:[Fecha Fin]],"&lt;="&amp;$M$3)&amp;" uds "&amp;BDCORRECTIVAINF[[#Headers],[NEUMÁTICO 12R24 ]]&amp;", ")</f>
        <v/>
      </c>
      <c r="BL61" s="467" t="str">
        <f>+IF(SUMIFS(BDCORRECTIVAINF[NEUMÁTICO 295/80 R22,5],BDCORRECTIVAINF[[Nº CAMIÓN]:[Nº CAMIÓN]],$C61,BDCORRECTIVAINF[[Fecha entrada]:[Fecha entrada]],"&gt;=" &amp;$M$2,BDCORRECTIVAINF[[Fecha Fin]:[Fecha Fin]],"&lt;="&amp;$M$3)=0,"",SUMIFS(BDCORRECTIVAINF[NEUMÁTICO 295/80 R22,5],BDCORRECTIVAINF[[Nº CAMIÓN]:[Nº CAMIÓN]],$C61,BDCORRECTIVAINF[[Fecha entrada]:[Fecha entrada]],"&gt;=" &amp;$M$2,BDCORRECTIVAINF[[Fecha Fin]:[Fecha Fin]],"&lt;="&amp;$M$3)&amp;" uds "&amp;BDCORRECTIVAINF[[#Headers],[NEUMÁTICO 295/80 R22,5]]&amp;", ")</f>
        <v/>
      </c>
      <c r="BM61" s="467" t="str">
        <f>+IF(SUMIFS(BDCORRECTIVAINF[NEUMÁTICO 315/80R22.5],BDCORRECTIVAINF[[Nº CAMIÓN]:[Nº CAMIÓN]],$C61,BDCORRECTIVAINF[[Fecha entrada]:[Fecha entrada]],"&gt;=" &amp;$M$2,BDCORRECTIVAINF[[Fecha Fin]:[Fecha Fin]],"&lt;="&amp;$M$3)=0,"",SUMIFS(BDCORRECTIVAINF[NEUMÁTICO 315/80R22.5],BDCORRECTIVAINF[[Nº CAMIÓN]:[Nº CAMIÓN]],$C61,BDCORRECTIVAINF[[Fecha entrada]:[Fecha entrada]],"&gt;=" &amp;$M$2,BDCORRECTIVAINF[[Fecha Fin]:[Fecha Fin]],"&lt;="&amp;$M$3)&amp;" uds "&amp;BDCORRECTIVAINF[[#Headers],[NEUMÁTICO 315/80R22.5]]&amp;", ")</f>
        <v/>
      </c>
      <c r="BN61" s="467" t="str">
        <f>+IF(SUMIFS(BDCORRECTIVAINF[NEUMÁTICO 7.5R16 CON CAMARA  ],BDCORRECTIVAINF[[Nº CAMIÓN]:[Nº CAMIÓN]],$C61,BDCORRECTIVAINF[[Fecha entrada]:[Fecha entrada]],"&gt;=" &amp;$M$2,BDCORRECTIVAINF[[Fecha Fin]:[Fecha Fin]],"&lt;="&amp;$M$3)=0,"",SUMIFS(BDCORRECTIVAINF[NEUMÁTICO 7.5R16 CON CAMARA  ],BDCORRECTIVAINF[[Nº CAMIÓN]:[Nº CAMIÓN]],$C61,BDCORRECTIVAINF[[Fecha entrada]:[Fecha entrada]],"&gt;=" &amp;$M$2,BDCORRECTIVAINF[[Fecha Fin]:[Fecha Fin]],"&lt;="&amp;$M$3)&amp;" uds "&amp;BDCORRECTIVAINF[[#Headers],[NEUMÁTICO 7.5R16 CON CAMARA  ]]&amp;", ")</f>
        <v/>
      </c>
      <c r="BO61" s="467" t="str">
        <f>+IF(SUMIFS(BDCORRECTIVAINF[Parche],BDCORRECTIVAINF[[Nº CAMIÓN]:[Nº CAMIÓN]],$C61,BDCORRECTIVAINF[[Fecha entrada]:[Fecha entrada]],"&gt;=" &amp;$M$2,BDCORRECTIVAINF[[Fecha Fin]:[Fecha Fin]],"&lt;="&amp;$M$3)=0,"",SUMIFS(BDCORRECTIVAINF[Parche],BDCORRECTIVAINF[[Nº CAMIÓN]:[Nº CAMIÓN]],$C61,BDCORRECTIVAINF[[Fecha entrada]:[Fecha entrada]],"&gt;=" &amp;$M$2,BDCORRECTIVAINF[[Fecha Fin]:[Fecha Fin]],"&lt;="&amp;$M$3)&amp;" uds "&amp;BDCORRECTIVAINF[[#Headers],[Parche]]&amp;", ")</f>
        <v/>
      </c>
      <c r="BP61" s="467" t="str">
        <f>+IF(SUMIFS(BDCORRECTIVAINF[Pasta],BDCORRECTIVAINF[[Nº CAMIÓN]:[Nº CAMIÓN]],$C61,BDCORRECTIVAINF[[Fecha entrada]:[Fecha entrada]],"&gt;=" &amp;$M$2,BDCORRECTIVAINF[[Fecha Fin]:[Fecha Fin]],"&lt;="&amp;$M$3)=0,"",SUMIFS(BDCORRECTIVAINF[Pasta],BDCORRECTIVAINF[[Nº CAMIÓN]:[Nº CAMIÓN]],$C61,BDCORRECTIVAINF[[Fecha entrada]:[Fecha entrada]],"&gt;=" &amp;$M$2,BDCORRECTIVAINF[[Fecha Fin]:[Fecha Fin]],"&lt;="&amp;$M$3)&amp;" uds "&amp;BDCORRECTIVAINF[[#Headers],[Pasta]]&amp;", ")</f>
        <v/>
      </c>
      <c r="BQ61" s="467" t="str">
        <f>+IF(SUMIFS(BDCORRECTIVAINF[BATERIA 12V 100AH],BDCORRECTIVAINF[[Nº CAMIÓN]:[Nº CAMIÓN]],$C61,BDCORRECTIVAINF[[Fecha entrada]:[Fecha entrada]],"&gt;=" &amp;$M$2,BDCORRECTIVAINF[[Fecha Fin]:[Fecha Fin]],"&lt;="&amp;$M$3)=0,"",SUMIFS(BDCORRECTIVAINF[BATERIA 12V 100AH],BDCORRECTIVAINF[[Nº CAMIÓN]:[Nº CAMIÓN]],$C61,BDCORRECTIVAINF[[Fecha entrada]:[Fecha entrada]],"&gt;=" &amp;$M$2,BDCORRECTIVAINF[[Fecha Fin]:[Fecha Fin]],"&lt;="&amp;$M$3)&amp;" uds "&amp;BDCORRECTIVAINF[[#Headers],[BATERIA 12V 100AH]]&amp;", ")</f>
        <v/>
      </c>
      <c r="BR61" s="467" t="str">
        <f>+IF(SUMIFS(BDCORRECTIVAINF[BATERIA 12V 120AH],BDCORRECTIVAINF[[Nº CAMIÓN]:[Nº CAMIÓN]],$C61,BDCORRECTIVAINF[[Fecha entrada]:[Fecha entrada]],"&gt;=" &amp;$M$2,BDCORRECTIVAINF[[Fecha Fin]:[Fecha Fin]],"&lt;="&amp;$M$3)=0,"",SUMIFS(BDCORRECTIVAINF[BATERIA 12V 120AH],BDCORRECTIVAINF[[Nº CAMIÓN]:[Nº CAMIÓN]],$C61,BDCORRECTIVAINF[[Fecha entrada]:[Fecha entrada]],"&gt;=" &amp;$M$2,BDCORRECTIVAINF[[Fecha Fin]:[Fecha Fin]],"&lt;="&amp;$M$3)&amp;" uds "&amp;BDCORRECTIVAINF[[#Headers],[BATERIA 12V 120AH]]&amp;", ")</f>
        <v/>
      </c>
      <c r="BS61" s="467" t="str">
        <f>+IF(SUMIFS(BDCORRECTIVAINF[[BATERIA 12V 70AH ]],BDCORRECTIVAINF[[Nº CAMIÓN]:[Nº CAMIÓN]],$C61,BDCORRECTIVAINF[[Fecha entrada]:[Fecha entrada]],"&gt;=" &amp;$M$2,BDCORRECTIVAINF[[Fecha Fin]:[Fecha Fin]],"&lt;="&amp;$M$3)=0,"",SUMIFS(BDCORRECTIVAINF[[BATERIA 12V 70AH ]],BDCORRECTIVAINF[[Nº CAMIÓN]:[Nº CAMIÓN]],$C61,BDCORRECTIVAINF[[Fecha entrada]:[Fecha entrada]],"&gt;=" &amp;$M$2,BDCORRECTIVAINF[[Fecha Fin]:[Fecha Fin]],"&lt;="&amp;$M$3)&amp;" uds "&amp;BDCORRECTIVAINF[[#Headers],[BATERIA 12V 70AH ]]&amp;", ")</f>
        <v/>
      </c>
      <c r="BT61" s="467" t="str">
        <f>+IF(SUMIFS(BDCORRECTIVAINF[[BATERIA 12V 77AH ]],BDCORRECTIVAINF[[Nº CAMIÓN]:[Nº CAMIÓN]],$C61,BDCORRECTIVAINF[[Fecha entrada]:[Fecha entrada]],"&gt;=" &amp;$M$2,BDCORRECTIVAINF[[Fecha Fin]:[Fecha Fin]],"&lt;="&amp;$M$3)=0,"",SUMIFS(BDCORRECTIVAINF[[BATERIA 12V 77AH ]],BDCORRECTIVAINF[[Nº CAMIÓN]:[Nº CAMIÓN]],$C61,BDCORRECTIVAINF[[Fecha entrada]:[Fecha entrada]],"&gt;=" &amp;$M$2,BDCORRECTIVAINF[[Fecha Fin]:[Fecha Fin]],"&lt;="&amp;$M$3)&amp;" uds "&amp;BDCORRECTIVAINF[[#Headers],[BATERIA 12V 77AH ]]&amp;", ")</f>
        <v/>
      </c>
      <c r="BU61" s="467" t="str">
        <f>+IF(SUMIFS(BDCORRECTIVAINF[Manguera amarilla 60D],BDCORRECTIVAINF[[Nº CAMIÓN]:[Nº CAMIÓN]],$C61,BDCORRECTIVAINF[[Fecha entrada]:[Fecha entrada]],"&gt;=" &amp;$M$2,BDCORRECTIVAINF[[Fecha Fin]:[Fecha Fin]],"&lt;="&amp;$M$3)=0,"",SUMIFS(BDCORRECTIVAINF[Manguera amarilla 60D],BDCORRECTIVAINF[[Nº CAMIÓN]:[Nº CAMIÓN]],$C61,BDCORRECTIVAINF[[Fecha entrada]:[Fecha entrada]],"&gt;=" &amp;$M$2,BDCORRECTIVAINF[[Fecha Fin]:[Fecha Fin]],"&lt;="&amp;$M$3)&amp;" m "&amp;BDCORRECTIVAINF[[#Headers],[Manguera amarilla 60D]]&amp;", ")</f>
        <v/>
      </c>
      <c r="BV61" s="467" t="str">
        <f>+IF(SUMIFS(BDCORRECTIVAINF[Manguera amarilla 80D],BDCORRECTIVAINF[[Nº CAMIÓN]:[Nº CAMIÓN]],$C61,BDCORRECTIVAINF[[Fecha entrada]:[Fecha entrada]],"&gt;=" &amp;$M$2,BDCORRECTIVAINF[[Fecha Fin]:[Fecha Fin]],"&lt;="&amp;$M$3)=0,"",SUMIFS(BDCORRECTIVAINF[Manguera amarilla 80D],BDCORRECTIVAINF[[Nº CAMIÓN]:[Nº CAMIÓN]],$C61,BDCORRECTIVAINF[[Fecha entrada]:[Fecha entrada]],"&gt;=" &amp;$M$2,BDCORRECTIVAINF[[Fecha Fin]:[Fecha Fin]],"&lt;="&amp;$M$3)&amp;" m "&amp;BDCORRECTIVAINF[[#Headers],[Manguera amarilla 80D]]&amp;", ")</f>
        <v/>
      </c>
      <c r="BW61" s="467" t="str">
        <f>+IF(SUMIFS(BDCORRECTIVAINF[Manguera azul 60D],BDCORRECTIVAINF[[Nº CAMIÓN]:[Nº CAMIÓN]],$C61,BDCORRECTIVAINF[[Fecha entrada]:[Fecha entrada]],"&gt;=" &amp;$M$2,BDCORRECTIVAINF[[Fecha Fin]:[Fecha Fin]],"&lt;="&amp;$M$3)=0,"",SUMIFS(BDCORRECTIVAINF[Manguera azul 60D],BDCORRECTIVAINF[[Nº CAMIÓN]:[Nº CAMIÓN]],$C61,BDCORRECTIVAINF[[Fecha entrada]:[Fecha entrada]],"&gt;=" &amp;$M$2,BDCORRECTIVAINF[[Fecha Fin]:[Fecha Fin]],"&lt;="&amp;$M$3)&amp;" m "&amp;BDCORRECTIVAINF[[#Headers],[Manguera azul 60D]]&amp;", ")</f>
        <v/>
      </c>
      <c r="BX61" s="467" t="str">
        <f>+IF(SUMIFS(BDCORRECTIVAINF[Manguera azul 80D],BDCORRECTIVAINF[[Nº CAMIÓN]:[Nº CAMIÓN]],$C61,BDCORRECTIVAINF[[Fecha entrada]:[Fecha entrada]],"&gt;=" &amp;$M$2,BDCORRECTIVAINF[[Fecha Fin]:[Fecha Fin]],"&lt;="&amp;$M$3)=0,"",SUMIFS(BDCORRECTIVAINF[Manguera azul 80D],BDCORRECTIVAINF[[Nº CAMIÓN]:[Nº CAMIÓN]],$C61,BDCORRECTIVAINF[[Fecha entrada]:[Fecha entrada]],"&gt;=" &amp;$M$2,BDCORRECTIVAINF[[Fecha Fin]:[Fecha Fin]],"&lt;="&amp;$M$3)&amp;" m "&amp;BDCORRECTIVAINF[[#Headers],[Manguera azul 80D]]&amp;", ")</f>
        <v/>
      </c>
      <c r="BY61" s="467" t="str">
        <f>+IF(SUMIFS(BDCORRECTIVAINF[Bomba Embrague],BDCORRECTIVAINF[[Nº CAMIÓN]:[Nº CAMIÓN]],$C61,BDCORRECTIVAINF[[Fecha entrada]:[Fecha entrada]],"&gt;=" &amp;$M$2,BDCORRECTIVAINF[[Fecha Fin]:[Fecha Fin]],"&lt;="&amp;$M$3)=0,"",SUMIFS(BDCORRECTIVAINF[Bomba Embrague],BDCORRECTIVAINF[[Nº CAMIÓN]:[Nº CAMIÓN]],$C61,BDCORRECTIVAINF[[Fecha entrada]:[Fecha entrada]],"&gt;=" &amp;$M$2,BDCORRECTIVAINF[[Fecha Fin]:[Fecha Fin]],"&lt;="&amp;$M$3)&amp;" uds "&amp;BDCORRECTIVAINF[[#Headers],[Bomba Embrague]]&amp;", ")</f>
        <v/>
      </c>
      <c r="BZ61" s="467" t="str">
        <f>+IF(SUMIFS(BDCORRECTIVAINF[Compresor],BDCORRECTIVAINF[[Nº CAMIÓN]:[Nº CAMIÓN]],$C61,BDCORRECTIVAINF[[Fecha entrada]:[Fecha entrada]],"&gt;=" &amp;$M$2,BDCORRECTIVAINF[[Fecha Fin]:[Fecha Fin]],"&lt;="&amp;$M$3)=0,"",SUMIFS(BDCORRECTIVAINF[Compresor],BDCORRECTIVAINF[[Nº CAMIÓN]:[Nº CAMIÓN]],$C61,BDCORRECTIVAINF[[Fecha entrada]:[Fecha entrada]],"&gt;=" &amp;$M$2,BDCORRECTIVAINF[[Fecha Fin]:[Fecha Fin]],"&lt;="&amp;$M$3)&amp;" uds "&amp;BDCORRECTIVAINF[[#Headers],[Compresor]]&amp;", ")</f>
        <v/>
      </c>
      <c r="CA61" s="467" t="str">
        <f>+IF(SUMIFS(BDCORRECTIVAINF[Disco Embrague],BDCORRECTIVAINF[[Nº CAMIÓN]:[Nº CAMIÓN]],$C61,BDCORRECTIVAINF[[Fecha entrada]:[Fecha entrada]],"&gt;=" &amp;$M$2,BDCORRECTIVAINF[[Fecha Fin]:[Fecha Fin]],"&lt;="&amp;$M$3)=0,"",SUMIFS(BDCORRECTIVAINF[Disco Embrague],BDCORRECTIVAINF[[Nº CAMIÓN]:[Nº CAMIÓN]],$C61,BDCORRECTIVAINF[[Fecha entrada]:[Fecha entrada]],"&gt;=" &amp;$M$2,BDCORRECTIVAINF[[Fecha Fin]:[Fecha Fin]],"&lt;="&amp;$M$3)&amp;" uds "&amp;BDCORRECTIVAINF[[#Headers],[Disco Embrague]]&amp;", ")</f>
        <v/>
      </c>
      <c r="CB61" s="467" t="str">
        <f>+IF(SUMIFS(BDCORRECTIVAINF[Empalme],BDCORRECTIVAINF[[Nº CAMIÓN]:[Nº CAMIÓN]],$C61,BDCORRECTIVAINF[[Fecha entrada]:[Fecha entrada]],"&gt;=" &amp;$M$2,BDCORRECTIVAINF[[Fecha Fin]:[Fecha Fin]],"&lt;="&amp;$M$3)=0,"",SUMIFS(BDCORRECTIVAINF[Empalme],BDCORRECTIVAINF[[Nº CAMIÓN]:[Nº CAMIÓN]],$C61,BDCORRECTIVAINF[[Fecha entrada]:[Fecha entrada]],"&gt;=" &amp;$M$2,BDCORRECTIVAINF[[Fecha Fin]:[Fecha Fin]],"&lt;="&amp;$M$3)&amp;" uds "&amp;BDCORRECTIVAINF[[#Headers],[Empalme]]&amp;", ")</f>
        <v/>
      </c>
      <c r="CC61" s="467" t="str">
        <f>+IF(SUMIFS(BDCORRECTIVAINF[Filtro Secador],BDCORRECTIVAINF[[Nº CAMIÓN]:[Nº CAMIÓN]],$C61,BDCORRECTIVAINF[[Fecha entrada]:[Fecha entrada]],"&gt;=" &amp;$M$2,BDCORRECTIVAINF[[Fecha Fin]:[Fecha Fin]],"&lt;="&amp;$M$3)=0,"",SUMIFS(BDCORRECTIVAINF[Filtro Secador],BDCORRECTIVAINF[[Nº CAMIÓN]:[Nº CAMIÓN]],$C61,BDCORRECTIVAINF[[Fecha entrada]:[Fecha entrada]],"&gt;=" &amp;$M$2,BDCORRECTIVAINF[[Fecha Fin]:[Fecha Fin]],"&lt;="&amp;$M$3)&amp;" uds "&amp;BDCORRECTIVAINF[[#Headers],[Filtro Secador]]&amp;", ")</f>
        <v/>
      </c>
      <c r="CD61" s="467" t="str">
        <f>+IF(SUMIFS(BDCORRECTIVAINF[Pulmon Freno],BDCORRECTIVAINF[[Nº CAMIÓN]:[Nº CAMIÓN]],$C61,BDCORRECTIVAINF[[Fecha entrada]:[Fecha entrada]],"&gt;=" &amp;$M$2,BDCORRECTIVAINF[[Fecha Fin]:[Fecha Fin]],"&lt;="&amp;$M$3)=0,"",SUMIFS(BDCORRECTIVAINF[Pulmon Freno],BDCORRECTIVAINF[[Nº CAMIÓN]:[Nº CAMIÓN]],$C61,BDCORRECTIVAINF[[Fecha entrada]:[Fecha entrada]],"&gt;=" &amp;$M$2,BDCORRECTIVAINF[[Fecha Fin]:[Fecha Fin]],"&lt;="&amp;$M$3)&amp;" uds "&amp;BDCORRECTIVAINF[[#Headers],[Pulmon Freno]]&amp;", ")</f>
        <v/>
      </c>
      <c r="CE61" s="467" t="str">
        <f>+IF(SUMIFS(BDCORRECTIVAINF[Servoembrague],BDCORRECTIVAINF[[Nº CAMIÓN]:[Nº CAMIÓN]],$C61,BDCORRECTIVAINF[[Fecha entrada]:[Fecha entrada]],"&gt;=" &amp;$M$2,BDCORRECTIVAINF[[Fecha Fin]:[Fecha Fin]],"&lt;="&amp;$M$3)=0,"",SUMIFS(BDCORRECTIVAINF[Servoembrague],BDCORRECTIVAINF[[Nº CAMIÓN]:[Nº CAMIÓN]],$C61,BDCORRECTIVAINF[[Fecha entrada]:[Fecha entrada]],"&gt;=" &amp;$M$2,BDCORRECTIVAINF[[Fecha Fin]:[Fecha Fin]],"&lt;="&amp;$M$3)&amp;" uds "&amp;BDCORRECTIVAINF[[#Headers],[Servoembrague]]&amp;", ")</f>
        <v/>
      </c>
      <c r="CF61" s="467" t="str">
        <f>+IF(SUMIFS(BDCORRECTIVAINF[Tubo Hidraulico],BDCORRECTIVAINF[[Nº CAMIÓN]:[Nº CAMIÓN]],$C61,BDCORRECTIVAINF[[Fecha entrada]:[Fecha entrada]],"&gt;=" &amp;$M$2,BDCORRECTIVAINF[[Fecha Fin]:[Fecha Fin]],"&lt;="&amp;$M$3)=0,"",SUMIFS(BDCORRECTIVAINF[Tubo Hidraulico],BDCORRECTIVAINF[[Nº CAMIÓN]:[Nº CAMIÓN]],$C61,BDCORRECTIVAINF[[Fecha entrada]:[Fecha entrada]],"&gt;=" &amp;$M$2,BDCORRECTIVAINF[[Fecha Fin]:[Fecha Fin]],"&lt;="&amp;$M$3)&amp;" uds "&amp;BDCORRECTIVAINF[[#Headers],[Tubo Hidraulico]]&amp;", ")</f>
        <v/>
      </c>
      <c r="CG61" s="467" t="str">
        <f>+IF(SUMIFS(BDCORRECTIVAINF[Valvula 4 vias],BDCORRECTIVAINF[[Nº CAMIÓN]:[Nº CAMIÓN]],$C61,BDCORRECTIVAINF[[Fecha entrada]:[Fecha entrada]],"&gt;=" &amp;$M$2,BDCORRECTIVAINF[[Fecha Fin]:[Fecha Fin]],"&lt;="&amp;$M$3)=0,"",SUMIFS(BDCORRECTIVAINF[Valvula 4 vias],BDCORRECTIVAINF[[Nº CAMIÓN]:[Nº CAMIÓN]],$C61,BDCORRECTIVAINF[[Fecha entrada]:[Fecha entrada]],"&gt;=" &amp;$M$2,BDCORRECTIVAINF[[Fecha Fin]:[Fecha Fin]],"&lt;="&amp;$M$3)&amp;" uds "&amp;BDCORRECTIVAINF[[#Headers],[Valvula 4 vias]]&amp;", ")</f>
        <v/>
      </c>
      <c r="CH61" s="467" t="str">
        <f>+IF(SUMIFS(BDCORRECTIVAINF[Valvula Freno],BDCORRECTIVAINF[[Nº CAMIÓN]:[Nº CAMIÓN]],$C61,BDCORRECTIVAINF[[Fecha entrada]:[Fecha entrada]],"&gt;=" &amp;$M$2,BDCORRECTIVAINF[[Fecha Fin]:[Fecha Fin]],"&lt;="&amp;$M$3)=0,"",SUMIFS(BDCORRECTIVAINF[Valvula Freno],BDCORRECTIVAINF[[Nº CAMIÓN]:[Nº CAMIÓN]],$C61,BDCORRECTIVAINF[[Fecha entrada]:[Fecha entrada]],"&gt;=" &amp;$M$2,BDCORRECTIVAINF[[Fecha Fin]:[Fecha Fin]],"&lt;="&amp;$M$3)&amp;" uds "&amp;BDCORRECTIVAINF[[#Headers],[Valvula Freno]]&amp;", ")</f>
        <v/>
      </c>
      <c r="CI61" s="467" t="str">
        <f>+IF(SUMIFS(BDCORRECTIVAINF[Valvula Secadora],BDCORRECTIVAINF[[Nº CAMIÓN]:[Nº CAMIÓN]],$C61,BDCORRECTIVAINF[[Fecha entrada]:[Fecha entrada]],"&gt;=" &amp;$M$2,BDCORRECTIVAINF[[Fecha Fin]:[Fecha Fin]],"&lt;="&amp;$M$3)=0,"",SUMIFS(BDCORRECTIVAINF[Valvula Secadora],BDCORRECTIVAINF[[Nº CAMIÓN]:[Nº CAMIÓN]],$C61,BDCORRECTIVAINF[[Fecha entrada]:[Fecha entrada]],"&gt;=" &amp;$M$2,BDCORRECTIVAINF[[Fecha Fin]:[Fecha Fin]],"&lt;="&amp;$M$3)&amp;" uds "&amp;BDCORRECTIVAINF[[#Headers],[Valvula Secadora]]&amp;", ")</f>
        <v/>
      </c>
      <c r="CJ61" s="467" t="str">
        <f>+IF(SUMIFS(BDCORRECTIVAINF[Correas],BDCORRECTIVAINF[[Nº CAMIÓN]:[Nº CAMIÓN]],$C61,BDCORRECTIVAINF[[Fecha entrada]:[Fecha entrada]],"&gt;=" &amp;$M$2,BDCORRECTIVAINF[[Fecha Fin]:[Fecha Fin]],"&lt;="&amp;$M$3)=0,"",SUMIFS(BDCORRECTIVAINF[Correas],BDCORRECTIVAINF[[Nº CAMIÓN]:[Nº CAMIÓN]],$C61,BDCORRECTIVAINF[[Fecha entrada]:[Fecha entrada]],"&gt;=" &amp;$M$2,BDCORRECTIVAINF[[Fecha Fin]:[Fecha Fin]],"&lt;="&amp;$M$3)&amp;" uds "&amp;BDCORRECTIVAINF[[#Headers],[Correas]]&amp;", ")</f>
        <v/>
      </c>
      <c r="CK61"/>
      <c r="CL61"/>
      <c r="CM61"/>
      <c r="CN61"/>
      <c r="CO61"/>
    </row>
    <row r="62" spans="1:93" s="14" customFormat="1" ht="19.5" thickBot="1" x14ac:dyDescent="0.3">
      <c r="A62" s="332"/>
      <c r="B62" s="333"/>
      <c r="C62" s="298" t="s">
        <v>27</v>
      </c>
      <c r="D62" s="299"/>
      <c r="E62" s="300">
        <f>+SUM(E59:E61)</f>
        <v>0</v>
      </c>
      <c r="F62" s="300">
        <f t="shared" ref="F62:J62" si="20">+SUM(F59:F61)</f>
        <v>1</v>
      </c>
      <c r="G62" s="300">
        <f t="shared" si="20"/>
        <v>1</v>
      </c>
      <c r="H62" s="300">
        <f t="shared" si="20"/>
        <v>0</v>
      </c>
      <c r="I62" s="300">
        <f t="shared" si="20"/>
        <v>0</v>
      </c>
      <c r="J62" s="300">
        <f t="shared" si="20"/>
        <v>2</v>
      </c>
      <c r="K62" s="300"/>
      <c r="L62" s="526" t="str">
        <f t="shared" si="0"/>
        <v/>
      </c>
      <c r="M62" s="474">
        <f>+SUM(M59:M61)</f>
        <v>124500</v>
      </c>
      <c r="N62" s="300"/>
      <c r="O62" s="56"/>
      <c r="P62" s="49"/>
      <c r="Q62" s="44"/>
      <c r="R62" s="25"/>
      <c r="S62" s="9"/>
      <c r="T62" s="9"/>
      <c r="U62" s="9"/>
      <c r="V62" s="9"/>
      <c r="W62" s="44"/>
      <c r="AF62" s="467" t="str">
        <f>+IF(SUMIFS(BDCORRECTIVAINF[Amortiguador],BDCORRECTIVAINF[[Nº CAMIÓN]:[Nº CAMIÓN]],$C62,BDCORRECTIVAINF[[Fecha entrada]:[Fecha entrada]],"&gt;=" &amp;$M$2,BDCORRECTIVAINF[[Fecha Fin]:[Fecha Fin]],"&lt;="&amp;$M$3)=0,"",SUMIFS(BDCORRECTIVAINF[Amortiguador],BDCORRECTIVAINF[[Nº CAMIÓN]:[Nº CAMIÓN]],$C62,BDCORRECTIVAINF[[Fecha entrada]:[Fecha entrada]],"&gt;=" &amp;$M$2,BDCORRECTIVAINF[[Fecha Fin]:[Fecha Fin]],"&lt;="&amp;$M$3)&amp;" uds "&amp;BDCORRECTIVAINF[[#Headers],[Amortiguador]]&amp;", ")</f>
        <v/>
      </c>
      <c r="AG62" s="467" t="str">
        <f>+IF(SUMIFS(BDCORRECTIVAINF[Cables palanca],BDCORRECTIVAINF[[Nº CAMIÓN]:[Nº CAMIÓN]],$C62,BDCORRECTIVAINF[[Fecha entrada]:[Fecha entrada]],"&gt;=" &amp;$M$2,BDCORRECTIVAINF[[Fecha Fin]:[Fecha Fin]],"&lt;="&amp;$M$3)=0,"",SUMIFS(BDCORRECTIVAINF[Cables palanca],BDCORRECTIVAINF[[Nº CAMIÓN]:[Nº CAMIÓN]],$C62,BDCORRECTIVAINF[[Fecha entrada]:[Fecha entrada]],"&gt;=" &amp;$M$2,BDCORRECTIVAINF[[Fecha Fin]:[Fecha Fin]],"&lt;="&amp;$M$3)&amp;" uds "&amp;BDCORRECTIVAINF[[#Headers],[Cables palanca]]&amp;", ")</f>
        <v/>
      </c>
      <c r="AH62" s="467" t="str">
        <f>+IF(SUMIFS(BDCORRECTIVAINF[Casquillos],BDCORRECTIVAINF[[Nº CAMIÓN]:[Nº CAMIÓN]],$C62,BDCORRECTIVAINF[[Fecha entrada]:[Fecha entrada]],"&gt;=" &amp;$M$2,BDCORRECTIVAINF[[Fecha Fin]:[Fecha Fin]],"&lt;="&amp;$M$3)=0,"",SUMIFS(BDCORRECTIVAINF[Casquillos],BDCORRECTIVAINF[[Nº CAMIÓN]:[Nº CAMIÓN]],$C62,BDCORRECTIVAINF[[Fecha entrada]:[Fecha entrada]],"&gt;=" &amp;$M$2,BDCORRECTIVAINF[[Fecha Fin]:[Fecha Fin]],"&lt;="&amp;$M$3)&amp;" uds "&amp;BDCORRECTIVAINF[[#Headers],[Casquillos]]&amp;", ")</f>
        <v/>
      </c>
      <c r="AI62" s="467" t="str">
        <f>+IF(SUMIFS(BDCORRECTIVAINF[Esparragos],BDCORRECTIVAINF[[Nº CAMIÓN]:[Nº CAMIÓN]],$C62,BDCORRECTIVAINF[[Fecha entrada]:[Fecha entrada]],"&gt;=" &amp;$M$2,BDCORRECTIVAINF[[Fecha Fin]:[Fecha Fin]],"&lt;="&amp;$M$3)=0,"",SUMIFS(BDCORRECTIVAINF[Esparragos],BDCORRECTIVAINF[[Nº CAMIÓN]:[Nº CAMIÓN]],$C62,BDCORRECTIVAINF[[Fecha entrada]:[Fecha entrada]],"&gt;=" &amp;$M$2,BDCORRECTIVAINF[[Fecha Fin]:[Fecha Fin]],"&lt;="&amp;$M$3)&amp;" uds "&amp;BDCORRECTIVAINF[[#Headers],[Esparragos]]&amp;", ")</f>
        <v/>
      </c>
      <c r="AJ62" s="467" t="str">
        <f>+IF(SUMIFS(BDCORRECTIVAINF[Neceser palanca],BDCORRECTIVAINF[[Nº CAMIÓN]:[Nº CAMIÓN]],$C62,BDCORRECTIVAINF[[Fecha entrada]:[Fecha entrada]],"&gt;=" &amp;$M$2,BDCORRECTIVAINF[[Fecha Fin]:[Fecha Fin]],"&lt;="&amp;$M$3)=0,"",SUMIFS(BDCORRECTIVAINF[Neceser palanca],BDCORRECTIVAINF[[Nº CAMIÓN]:[Nº CAMIÓN]],$C62,BDCORRECTIVAINF[[Fecha entrada]:[Fecha entrada]],"&gt;=" &amp;$M$2,BDCORRECTIVAINF[[Fecha Fin]:[Fecha Fin]],"&lt;="&amp;$M$3)&amp;" uds "&amp;BDCORRECTIVAINF[[#Headers],[Neceser palanca]]&amp;", ")</f>
        <v/>
      </c>
      <c r="AK62" s="467" t="str">
        <f>+IF(SUMIFS(BDCORRECTIVAINF[Palanca],BDCORRECTIVAINF[[Nº CAMIÓN]:[Nº CAMIÓN]],$C62,BDCORRECTIVAINF[[Fecha entrada]:[Fecha entrada]],"&gt;=" &amp;$M$2,BDCORRECTIVAINF[[Fecha Fin]:[Fecha Fin]],"&lt;="&amp;$M$3)=0,"",SUMIFS(BDCORRECTIVAINF[Palanca],BDCORRECTIVAINF[[Nº CAMIÓN]:[Nº CAMIÓN]],$C62,BDCORRECTIVAINF[[Fecha entrada]:[Fecha entrada]],"&gt;=" &amp;$M$2,BDCORRECTIVAINF[[Fecha Fin]:[Fecha Fin]],"&lt;="&amp;$M$3)&amp;" uds "&amp;BDCORRECTIVAINF[[#Headers],[Palanca]]&amp;", ")</f>
        <v/>
      </c>
      <c r="AL62" s="467" t="str">
        <f>+IF(SUMIFS(BDCORRECTIVAINF[Travesaño],BDCORRECTIVAINF[[Nº CAMIÓN]:[Nº CAMIÓN]],$C62,BDCORRECTIVAINF[[Fecha entrada]:[Fecha entrada]],"&gt;=" &amp;$M$2,BDCORRECTIVAINF[[Fecha Fin]:[Fecha Fin]],"&lt;="&amp;$M$3)=0,"",SUMIFS(BDCORRECTIVAINF[Travesaño],BDCORRECTIVAINF[[Nº CAMIÓN]:[Nº CAMIÓN]],$C62,BDCORRECTIVAINF[[Fecha entrada]:[Fecha entrada]],"&gt;=" &amp;$M$2,BDCORRECTIVAINF[[Fecha Fin]:[Fecha Fin]],"&lt;="&amp;$M$3)&amp;" uds "&amp;BDCORRECTIVAINF[[#Headers],[Travesaño]]&amp;", ")</f>
        <v/>
      </c>
      <c r="AM62" s="467" t="str">
        <f>+IF(SUMIFS(BDCORRECTIVAINF[BALLESTA ENTERA D],BDCORRECTIVAINF[[Nº CAMIÓN]:[Nº CAMIÓN]],$C62,BDCORRECTIVAINF[[Fecha entrada]:[Fecha entrada]],"&gt;=" &amp;$M$2,BDCORRECTIVAINF[[Fecha Fin]:[Fecha Fin]],"&lt;="&amp;$M$3)=0,"",SUMIFS(BDCORRECTIVAINF[BALLESTA ENTERA D],BDCORRECTIVAINF[[Nº CAMIÓN]:[Nº CAMIÓN]],$C62,BDCORRECTIVAINF[[Fecha entrada]:[Fecha entrada]],"&gt;=" &amp;$M$2,BDCORRECTIVAINF[[Fecha Fin]:[Fecha Fin]],"&lt;="&amp;$M$3)&amp;" uds "&amp;BDCORRECTIVAINF[[#Headers],[BALLESTA ENTERA D]]&amp;", ")</f>
        <v/>
      </c>
      <c r="AN62" s="467" t="str">
        <f>+IF(SUMIFS(BDCORRECTIVAINF[HOJA MAESTRA D],BDCORRECTIVAINF[[Nº CAMIÓN]:[Nº CAMIÓN]],$C62,BDCORRECTIVAINF[[Fecha entrada]:[Fecha entrada]],"&gt;=" &amp;$M$2,BDCORRECTIVAINF[[Fecha Fin]:[Fecha Fin]],"&lt;="&amp;$M$3)=0,"",SUMIFS(BDCORRECTIVAINF[HOJA MAESTRA D],BDCORRECTIVAINF[[Nº CAMIÓN]:[Nº CAMIÓN]],$C62,BDCORRECTIVAINF[[Fecha entrada]:[Fecha entrada]],"&gt;=" &amp;$M$2,BDCORRECTIVAINF[[Fecha Fin]:[Fecha Fin]],"&lt;="&amp;$M$3)&amp;" uds "&amp;BDCORRECTIVAINF[[#Headers],[HOJA MAESTRA D]]&amp;", ")</f>
        <v/>
      </c>
      <c r="AO62" s="467" t="str">
        <f>+IF(SUMIFS(BDCORRECTIVAINF[1ª HOJA D],BDCORRECTIVAINF[[Nº CAMIÓN]:[Nº CAMIÓN]],$C62,BDCORRECTIVAINF[[Fecha entrada]:[Fecha entrada]],"&gt;=" &amp;$M$2,BDCORRECTIVAINF[[Fecha Fin]:[Fecha Fin]],"&lt;="&amp;$M$3)=0,"",SUMIFS(BDCORRECTIVAINF[1ª HOJA D],BDCORRECTIVAINF[[Nº CAMIÓN]:[Nº CAMIÓN]],$C62,BDCORRECTIVAINF[[Fecha entrada]:[Fecha entrada]],"&gt;=" &amp;$M$2,BDCORRECTIVAINF[[Fecha Fin]:[Fecha Fin]],"&lt;="&amp;$M$3)&amp;" uds "&amp;BDCORRECTIVAINF[[#Headers],[1ª HOJA D]]&amp;", ")</f>
        <v/>
      </c>
      <c r="AP62" s="467" t="str">
        <f>+IF(SUMIFS(BDCORRECTIVAINF[2ª HOJAS D],BDCORRECTIVAINF[[Nº CAMIÓN]:[Nº CAMIÓN]],$C62,BDCORRECTIVAINF[[Fecha entrada]:[Fecha entrada]],"&gt;=" &amp;$M$2,BDCORRECTIVAINF[[Fecha Fin]:[Fecha Fin]],"&lt;="&amp;$M$3)=0,"",SUMIFS(BDCORRECTIVAINF[2ª HOJAS D],BDCORRECTIVAINF[[Nº CAMIÓN]:[Nº CAMIÓN]],$C62,BDCORRECTIVAINF[[Fecha entrada]:[Fecha entrada]],"&gt;=" &amp;$M$2,BDCORRECTIVAINF[[Fecha Fin]:[Fecha Fin]],"&lt;="&amp;$M$3)&amp;" uds "&amp;BDCORRECTIVAINF[[#Headers],[2ª HOJAS D]]&amp;", ")</f>
        <v/>
      </c>
      <c r="AQ62" s="467" t="str">
        <f>+IF(SUMIFS(BDCORRECTIVAINF[3ª HOJAS D],BDCORRECTIVAINF[[Nº CAMIÓN]:[Nº CAMIÓN]],$C62,BDCORRECTIVAINF[[Fecha entrada]:[Fecha entrada]],"&gt;=" &amp;$M$2,BDCORRECTIVAINF[[Fecha Fin]:[Fecha Fin]],"&lt;="&amp;$M$3)=0,"",SUMIFS(BDCORRECTIVAINF[3ª HOJAS D],BDCORRECTIVAINF[[Nº CAMIÓN]:[Nº CAMIÓN]],$C62,BDCORRECTIVAINF[[Fecha entrada]:[Fecha entrada]],"&gt;=" &amp;$M$2,BDCORRECTIVAINF[[Fecha Fin]:[Fecha Fin]],"&lt;="&amp;$M$3)&amp;" uds "&amp;BDCORRECTIVAINF[[#Headers],[3ª HOJAS D]]&amp;", ")</f>
        <v/>
      </c>
      <c r="AR62" s="467" t="str">
        <f>+IF(SUMIFS(BDCORRECTIVAINF[4ª HOJAS D],BDCORRECTIVAINF[[Nº CAMIÓN]:[Nº CAMIÓN]],$C62,BDCORRECTIVAINF[[Fecha entrada]:[Fecha entrada]],"&gt;=" &amp;$M$2,BDCORRECTIVAINF[[Fecha Fin]:[Fecha Fin]],"&lt;="&amp;$M$3)=0,"",SUMIFS(BDCORRECTIVAINF[4ª HOJAS D],BDCORRECTIVAINF[[Nº CAMIÓN]:[Nº CAMIÓN]],$C62,BDCORRECTIVAINF[[Fecha entrada]:[Fecha entrada]],"&gt;=" &amp;$M$2,BDCORRECTIVAINF[[Fecha Fin]:[Fecha Fin]],"&lt;="&amp;$M$3)&amp;" uds "&amp;BDCORRECTIVAINF[[#Headers],[4ª HOJAS D]]&amp;", ")</f>
        <v/>
      </c>
      <c r="AS62" s="467" t="str">
        <f>+IF(SUMIFS(BDCORRECTIVAINF[5ª HOJAS D],BDCORRECTIVAINF[[Nº CAMIÓN]:[Nº CAMIÓN]],$C62,BDCORRECTIVAINF[[Fecha entrada]:[Fecha entrada]],"&gt;=" &amp;$M$2,BDCORRECTIVAINF[[Fecha Fin]:[Fecha Fin]],"&lt;="&amp;$M$3)=0,"",SUMIFS(BDCORRECTIVAINF[5ª HOJAS D],BDCORRECTIVAINF[[Nº CAMIÓN]:[Nº CAMIÓN]],$C62,BDCORRECTIVAINF[[Fecha entrada]:[Fecha entrada]],"&gt;=" &amp;$M$2,BDCORRECTIVAINF[[Fecha Fin]:[Fecha Fin]],"&lt;="&amp;$M$3)&amp;" uds "&amp;BDCORRECTIVAINF[[#Headers],[5ª HOJAS D]]&amp;", ")</f>
        <v/>
      </c>
      <c r="AT62" s="467" t="str">
        <f>+IF(SUMIFS(BDCORRECTIVAINF[BRIDA D],BDCORRECTIVAINF[[Nº CAMIÓN]:[Nº CAMIÓN]],$C62,BDCORRECTIVAINF[[Fecha entrada]:[Fecha entrada]],"&gt;=" &amp;$M$2,BDCORRECTIVAINF[[Fecha Fin]:[Fecha Fin]],"&lt;="&amp;$M$3)=0,"",SUMIFS(BDCORRECTIVAINF[BRIDA D],BDCORRECTIVAINF[[Nº CAMIÓN]:[Nº CAMIÓN]],$C62,BDCORRECTIVAINF[[Fecha entrada]:[Fecha entrada]],"&gt;=" &amp;$M$2,BDCORRECTIVAINF[[Fecha Fin]:[Fecha Fin]],"&lt;="&amp;$M$3)&amp;" uds "&amp;BDCORRECTIVAINF[[#Headers],[BRIDA D]]&amp;", ")</f>
        <v/>
      </c>
      <c r="AU62" s="467" t="str">
        <f>+IF(SUMIFS(BDCORRECTIVAINF[BULÓN D],BDCORRECTIVAINF[[Nº CAMIÓN]:[Nº CAMIÓN]],$C62,BDCORRECTIVAINF[[Fecha entrada]:[Fecha entrada]],"&gt;=" &amp;$M$2,BDCORRECTIVAINF[[Fecha Fin]:[Fecha Fin]],"&lt;="&amp;$M$3)=0,"",SUMIFS(BDCORRECTIVAINF[BULÓN D],BDCORRECTIVAINF[[Nº CAMIÓN]:[Nº CAMIÓN]],$C62,BDCORRECTIVAINF[[Fecha entrada]:[Fecha entrada]],"&gt;=" &amp;$M$2,BDCORRECTIVAINF[[Fecha Fin]:[Fecha Fin]],"&lt;="&amp;$M$3)&amp;" uds "&amp;BDCORRECTIVAINF[[#Headers],[BULÓN D]]&amp;", ")</f>
        <v/>
      </c>
      <c r="AV62" s="467" t="str">
        <f>+IF(SUMIFS(BDCORRECTIVAINF[GEMELA D],BDCORRECTIVAINF[[Nº CAMIÓN]:[Nº CAMIÓN]],$C62,BDCORRECTIVAINF[[Fecha entrada]:[Fecha entrada]],"&gt;=" &amp;$M$2,BDCORRECTIVAINF[[Fecha Fin]:[Fecha Fin]],"&lt;="&amp;$M$3)=0,"",SUMIFS(BDCORRECTIVAINF[GEMELA D],BDCORRECTIVAINF[[Nº CAMIÓN]:[Nº CAMIÓN]],$C62,BDCORRECTIVAINF[[Fecha entrada]:[Fecha entrada]],"&gt;=" &amp;$M$2,BDCORRECTIVAINF[[Fecha Fin]:[Fecha Fin]],"&lt;="&amp;$M$3)&amp;" uds "&amp;BDCORRECTIVAINF[[#Headers],[GEMELA D]]&amp;", ")</f>
        <v/>
      </c>
      <c r="AW62" s="467" t="str">
        <f>+IF(SUMIFS(BDCORRECTIVAINF[BALLESTA ENTERA T],BDCORRECTIVAINF[[Nº CAMIÓN]:[Nº CAMIÓN]],$C62,BDCORRECTIVAINF[[Fecha entrada]:[Fecha entrada]],"&gt;=" &amp;$M$2,BDCORRECTIVAINF[[Fecha Fin]:[Fecha Fin]],"&lt;="&amp;$M$3)=0,"",SUMIFS(BDCORRECTIVAINF[BALLESTA ENTERA T],BDCORRECTIVAINF[[Nº CAMIÓN]:[Nº CAMIÓN]],$C62,BDCORRECTIVAINF[[Fecha entrada]:[Fecha entrada]],"&gt;=" &amp;$M$2,BDCORRECTIVAINF[[Fecha Fin]:[Fecha Fin]],"&lt;="&amp;$M$3)&amp;" uds "&amp;BDCORRECTIVAINF[[#Headers],[BALLESTA ENTERA T]]&amp;", ")</f>
        <v/>
      </c>
      <c r="AX62" s="467" t="str">
        <f>+IF(SUMIFS(BDCORRECTIVAINF[HOJA MAESTRA T],BDCORRECTIVAINF[[Nº CAMIÓN]:[Nº CAMIÓN]],$C62,BDCORRECTIVAINF[[Fecha entrada]:[Fecha entrada]],"&gt;=" &amp;$M$2,BDCORRECTIVAINF[[Fecha Fin]:[Fecha Fin]],"&lt;="&amp;$M$3)=0,"",SUMIFS(BDCORRECTIVAINF[HOJA MAESTRA T],BDCORRECTIVAINF[[Nº CAMIÓN]:[Nº CAMIÓN]],$C62,BDCORRECTIVAINF[[Fecha entrada]:[Fecha entrada]],"&gt;=" &amp;$M$2,BDCORRECTIVAINF[[Fecha Fin]:[Fecha Fin]],"&lt;="&amp;$M$3)&amp;" uds "&amp;BDCORRECTIVAINF[[#Headers],[HOJA MAESTRA T]]&amp;", ")</f>
        <v/>
      </c>
      <c r="AY62" s="467" t="str">
        <f>+IF(SUMIFS(BDCORRECTIVAINF[1ª HOJA T],BDCORRECTIVAINF[[Nº CAMIÓN]:[Nº CAMIÓN]],$C62,BDCORRECTIVAINF[[Fecha entrada]:[Fecha entrada]],"&gt;=" &amp;$M$2,BDCORRECTIVAINF[[Fecha Fin]:[Fecha Fin]],"&lt;="&amp;$M$3)=0,"",SUMIFS(BDCORRECTIVAINF[1ª HOJA T],BDCORRECTIVAINF[[Nº CAMIÓN]:[Nº CAMIÓN]],$C62,BDCORRECTIVAINF[[Fecha entrada]:[Fecha entrada]],"&gt;=" &amp;$M$2,BDCORRECTIVAINF[[Fecha Fin]:[Fecha Fin]],"&lt;="&amp;$M$3)&amp;" uds "&amp;BDCORRECTIVAINF[[#Headers],[1ª HOJA T]]&amp;", ")</f>
        <v/>
      </c>
      <c r="AZ62" s="467" t="str">
        <f>+IF(SUMIFS(BDCORRECTIVAINF[2ª HOJAS T],BDCORRECTIVAINF[[Nº CAMIÓN]:[Nº CAMIÓN]],$C62,BDCORRECTIVAINF[[Fecha entrada]:[Fecha entrada]],"&gt;=" &amp;$M$2,BDCORRECTIVAINF[[Fecha Fin]:[Fecha Fin]],"&lt;="&amp;$M$3)=0,"",SUMIFS(BDCORRECTIVAINF[2ª HOJAS T],BDCORRECTIVAINF[[Nº CAMIÓN]:[Nº CAMIÓN]],$C62,BDCORRECTIVAINF[[Fecha entrada]:[Fecha entrada]],"&gt;=" &amp;$M$2,BDCORRECTIVAINF[[Fecha Fin]:[Fecha Fin]],"&lt;="&amp;$M$3)&amp;" uds "&amp;BDCORRECTIVAINF[[#Headers],[2ª HOJAS T]]&amp;", ")</f>
        <v/>
      </c>
      <c r="BA62" s="467" t="str">
        <f>+IF(SUMIFS(BDCORRECTIVAINF[3ª HOJAS T],BDCORRECTIVAINF[[Nº CAMIÓN]:[Nº CAMIÓN]],$C62,BDCORRECTIVAINF[[Fecha entrada]:[Fecha entrada]],"&gt;=" &amp;$M$2,BDCORRECTIVAINF[[Fecha Fin]:[Fecha Fin]],"&lt;="&amp;$M$3)=0,"",SUMIFS(BDCORRECTIVAINF[3ª HOJAS T],BDCORRECTIVAINF[[Nº CAMIÓN]:[Nº CAMIÓN]],$C62,BDCORRECTIVAINF[[Fecha entrada]:[Fecha entrada]],"&gt;=" &amp;$M$2,BDCORRECTIVAINF[[Fecha Fin]:[Fecha Fin]],"&lt;="&amp;$M$3)&amp;" uds "&amp;BDCORRECTIVAINF[[#Headers],[3ª HOJAS T]]&amp;", ")</f>
        <v/>
      </c>
      <c r="BB62" s="467" t="str">
        <f>+IF(SUMIFS(BDCORRECTIVAINF[4ª HOJAS T],BDCORRECTIVAINF[[Nº CAMIÓN]:[Nº CAMIÓN]],$C62,BDCORRECTIVAINF[[Fecha entrada]:[Fecha entrada]],"&gt;=" &amp;$M$2,BDCORRECTIVAINF[[Fecha Fin]:[Fecha Fin]],"&lt;="&amp;$M$3)=0,"",SUMIFS(BDCORRECTIVAINF[4ª HOJAS T],BDCORRECTIVAINF[[Nº CAMIÓN]:[Nº CAMIÓN]],$C62,BDCORRECTIVAINF[[Fecha entrada]:[Fecha entrada]],"&gt;=" &amp;$M$2,BDCORRECTIVAINF[[Fecha Fin]:[Fecha Fin]],"&lt;="&amp;$M$3)&amp;" uds "&amp;BDCORRECTIVAINF[[#Headers],[4ª HOJAS T]]&amp;", ")</f>
        <v/>
      </c>
      <c r="BC62" s="467" t="str">
        <f>+IF(SUMIFS(BDCORRECTIVAINF[5ª HOJAS T],BDCORRECTIVAINF[[Nº CAMIÓN]:[Nº CAMIÓN]],$C62,BDCORRECTIVAINF[[Fecha entrada]:[Fecha entrada]],"&gt;=" &amp;$M$2,BDCORRECTIVAINF[[Fecha Fin]:[Fecha Fin]],"&lt;="&amp;$M$3)=0,"",SUMIFS(BDCORRECTIVAINF[5ª HOJAS T],BDCORRECTIVAINF[[Nº CAMIÓN]:[Nº CAMIÓN]],$C62,BDCORRECTIVAINF[[Fecha entrada]:[Fecha entrada]],"&gt;=" &amp;$M$2,BDCORRECTIVAINF[[Fecha Fin]:[Fecha Fin]],"&lt;="&amp;$M$3)&amp;" uds "&amp;BDCORRECTIVAINF[[#Headers],[5ª HOJAS T]]&amp;", ")</f>
        <v/>
      </c>
      <c r="BD62" s="467" t="str">
        <f>+IF(SUMIFS(BDCORRECTIVAINF[BRIDA T],BDCORRECTIVAINF[[Nº CAMIÓN]:[Nº CAMIÓN]],$C62,BDCORRECTIVAINF[[Fecha entrada]:[Fecha entrada]],"&gt;=" &amp;$M$2,BDCORRECTIVAINF[[Fecha Fin]:[Fecha Fin]],"&lt;="&amp;$M$3)=0,"",SUMIFS(BDCORRECTIVAINF[BRIDA T],BDCORRECTIVAINF[[Nº CAMIÓN]:[Nº CAMIÓN]],$C62,BDCORRECTIVAINF[[Fecha entrada]:[Fecha entrada]],"&gt;=" &amp;$M$2,BDCORRECTIVAINF[[Fecha Fin]:[Fecha Fin]],"&lt;="&amp;$M$3)&amp;" uds "&amp;BDCORRECTIVAINF[[#Headers],[BRIDA T]]&amp;", ")</f>
        <v/>
      </c>
      <c r="BE62" s="467" t="str">
        <f>+IF(SUMIFS(BDCORRECTIVAINF[BULÓN T],BDCORRECTIVAINF[[Nº CAMIÓN]:[Nº CAMIÓN]],$C62,BDCORRECTIVAINF[[Fecha entrada]:[Fecha entrada]],"&gt;=" &amp;$M$2,BDCORRECTIVAINF[[Fecha Fin]:[Fecha Fin]],"&lt;="&amp;$M$3)=0,"",SUMIFS(BDCORRECTIVAINF[BULÓN T],BDCORRECTIVAINF[[Nº CAMIÓN]:[Nº CAMIÓN]],$C62,BDCORRECTIVAINF[[Fecha entrada]:[Fecha entrada]],"&gt;=" &amp;$M$2,BDCORRECTIVAINF[[Fecha Fin]:[Fecha Fin]],"&lt;="&amp;$M$3)&amp;" uds "&amp;BDCORRECTIVAINF[[#Headers],[BULÓN T]]&amp;", ")</f>
        <v/>
      </c>
      <c r="BF62" s="467" t="str">
        <f>+IF(SUMIFS(BDCORRECTIVAINF[GEMELA T],BDCORRECTIVAINF[[Nº CAMIÓN]:[Nº CAMIÓN]],$C62,BDCORRECTIVAINF[[Fecha entrada]:[Fecha entrada]],"&gt;=" &amp;$M$2,BDCORRECTIVAINF[[Fecha Fin]:[Fecha Fin]],"&lt;="&amp;$M$3)=0,"",SUMIFS(BDCORRECTIVAINF[GEMELA T],BDCORRECTIVAINF[[Nº CAMIÓN]:[Nº CAMIÓN]],$C62,BDCORRECTIVAINF[[Fecha entrada]:[Fecha entrada]],"&gt;=" &amp;$M$2,BDCORRECTIVAINF[[Fecha Fin]:[Fecha Fin]],"&lt;="&amp;$M$3)&amp;" uds "&amp;BDCORRECTIVAINF[[#Headers],[GEMELA T]]&amp;", ")</f>
        <v/>
      </c>
      <c r="BG62" s="467" t="str">
        <f>+IF(SUMIFS(BDCORRECTIVAINF[CÁMARA 12R20],BDCORRECTIVAINF[[Nº CAMIÓN]:[Nº CAMIÓN]],$C62,BDCORRECTIVAINF[[Fecha entrada]:[Fecha entrada]],"&gt;=" &amp;$M$2,BDCORRECTIVAINF[[Fecha Fin]:[Fecha Fin]],"&lt;="&amp;$M$3)=0,"",SUMIFS(BDCORRECTIVAINF[CÁMARA 12R20],BDCORRECTIVAINF[[Nº CAMIÓN]:[Nº CAMIÓN]],$C62,BDCORRECTIVAINF[[Fecha entrada]:[Fecha entrada]],"&gt;=" &amp;$M$2,BDCORRECTIVAINF[[Fecha Fin]:[Fecha Fin]],"&lt;="&amp;$M$3)&amp;" uds "&amp;BDCORRECTIVAINF[[#Headers],[CÁMARA 12R20]]&amp;", ")</f>
        <v/>
      </c>
      <c r="BH62" s="467" t="str">
        <f>+IF(SUMIFS(BDCORRECTIVAINF[CÁMARA 12R24],BDCORRECTIVAINF[[Nº CAMIÓN]:[Nº CAMIÓN]],$C62,BDCORRECTIVAINF[[Fecha entrada]:[Fecha entrada]],"&gt;=" &amp;$M$2,BDCORRECTIVAINF[[Fecha Fin]:[Fecha Fin]],"&lt;="&amp;$M$3)=0,"",SUMIFS(BDCORRECTIVAINF[CÁMARA 12R24],BDCORRECTIVAINF[[Nº CAMIÓN]:[Nº CAMIÓN]],$C62,BDCORRECTIVAINF[[Fecha entrada]:[Fecha entrada]],"&gt;=" &amp;$M$2,BDCORRECTIVAINF[[Fecha Fin]:[Fecha Fin]],"&lt;="&amp;$M$3)&amp;" uds "&amp;BDCORRECTIVAINF[[#Headers],[CÁMARA 12R24]]&amp;", ")</f>
        <v/>
      </c>
      <c r="BI62" s="467" t="str">
        <f>+IF(SUMIFS(BDCORRECTIVAINF[NEUMÁTICO 12R20],BDCORRECTIVAINF[[Nº CAMIÓN]:[Nº CAMIÓN]],$C62,BDCORRECTIVAINF[[Fecha entrada]:[Fecha entrada]],"&gt;=" &amp;$M$2,BDCORRECTIVAINF[[Fecha Fin]:[Fecha Fin]],"&lt;="&amp;$M$3)=0,"",SUMIFS(BDCORRECTIVAINF[NEUMÁTICO 12R20],BDCORRECTIVAINF[[Nº CAMIÓN]:[Nº CAMIÓN]],$C62,BDCORRECTIVAINF[[Fecha entrada]:[Fecha entrada]],"&gt;=" &amp;$M$2,BDCORRECTIVAINF[[Fecha Fin]:[Fecha Fin]],"&lt;="&amp;$M$3)&amp;" uds "&amp;BDCORRECTIVAINF[[#Headers],[NEUMÁTICO 12R20]]&amp;", ")</f>
        <v/>
      </c>
      <c r="BJ62" s="467" t="str">
        <f>+IF(SUMIFS(BDCORRECTIVAINF[NEUMÁTICO 13/80 R22,5],BDCORRECTIVAINF[[Nº CAMIÓN]:[Nº CAMIÓN]],$C62,BDCORRECTIVAINF[[Fecha entrada]:[Fecha entrada]],"&gt;=" &amp;$M$2,BDCORRECTIVAINF[[Fecha Fin]:[Fecha Fin]],"&lt;="&amp;$M$3)=0,"",SUMIFS(BDCORRECTIVAINF[NEUMÁTICO 13/80 R22,5],BDCORRECTIVAINF[[Nº CAMIÓN]:[Nº CAMIÓN]],$C62,BDCORRECTIVAINF[[Fecha entrada]:[Fecha entrada]],"&gt;=" &amp;$M$2,BDCORRECTIVAINF[[Fecha Fin]:[Fecha Fin]],"&lt;="&amp;$M$3)&amp;" uds "&amp;BDCORRECTIVAINF[[#Headers],[NEUMÁTICO 13/80 R22,5]]&amp;", ")</f>
        <v/>
      </c>
      <c r="BK62" s="467" t="str">
        <f>+IF(SUMIFS(BDCORRECTIVAINF[[NEUMÁTICO 12R24 ]],BDCORRECTIVAINF[[Nº CAMIÓN]:[Nº CAMIÓN]],$C62,BDCORRECTIVAINF[[Fecha entrada]:[Fecha entrada]],"&gt;=" &amp;$M$2,BDCORRECTIVAINF[[Fecha Fin]:[Fecha Fin]],"&lt;="&amp;$M$3)=0,"",SUMIFS(BDCORRECTIVAINF[[NEUMÁTICO 12R24 ]],BDCORRECTIVAINF[[Nº CAMIÓN]:[Nº CAMIÓN]],$C62,BDCORRECTIVAINF[[Fecha entrada]:[Fecha entrada]],"&gt;=" &amp;$M$2,BDCORRECTIVAINF[[Fecha Fin]:[Fecha Fin]],"&lt;="&amp;$M$3)&amp;" uds "&amp;BDCORRECTIVAINF[[#Headers],[NEUMÁTICO 12R24 ]]&amp;", ")</f>
        <v/>
      </c>
      <c r="BL62" s="467" t="str">
        <f>+IF(SUMIFS(BDCORRECTIVAINF[NEUMÁTICO 295/80 R22,5],BDCORRECTIVAINF[[Nº CAMIÓN]:[Nº CAMIÓN]],$C62,BDCORRECTIVAINF[[Fecha entrada]:[Fecha entrada]],"&gt;=" &amp;$M$2,BDCORRECTIVAINF[[Fecha Fin]:[Fecha Fin]],"&lt;="&amp;$M$3)=0,"",SUMIFS(BDCORRECTIVAINF[NEUMÁTICO 295/80 R22,5],BDCORRECTIVAINF[[Nº CAMIÓN]:[Nº CAMIÓN]],$C62,BDCORRECTIVAINF[[Fecha entrada]:[Fecha entrada]],"&gt;=" &amp;$M$2,BDCORRECTIVAINF[[Fecha Fin]:[Fecha Fin]],"&lt;="&amp;$M$3)&amp;" uds "&amp;BDCORRECTIVAINF[[#Headers],[NEUMÁTICO 295/80 R22,5]]&amp;", ")</f>
        <v/>
      </c>
      <c r="BM62" s="467" t="str">
        <f>+IF(SUMIFS(BDCORRECTIVAINF[NEUMÁTICO 315/80R22.5],BDCORRECTIVAINF[[Nº CAMIÓN]:[Nº CAMIÓN]],$C62,BDCORRECTIVAINF[[Fecha entrada]:[Fecha entrada]],"&gt;=" &amp;$M$2,BDCORRECTIVAINF[[Fecha Fin]:[Fecha Fin]],"&lt;="&amp;$M$3)=0,"",SUMIFS(BDCORRECTIVAINF[NEUMÁTICO 315/80R22.5],BDCORRECTIVAINF[[Nº CAMIÓN]:[Nº CAMIÓN]],$C62,BDCORRECTIVAINF[[Fecha entrada]:[Fecha entrada]],"&gt;=" &amp;$M$2,BDCORRECTIVAINF[[Fecha Fin]:[Fecha Fin]],"&lt;="&amp;$M$3)&amp;" uds "&amp;BDCORRECTIVAINF[[#Headers],[NEUMÁTICO 315/80R22.5]]&amp;", ")</f>
        <v/>
      </c>
      <c r="BN62" s="467" t="str">
        <f>+IF(SUMIFS(BDCORRECTIVAINF[NEUMÁTICO 7.5R16 CON CAMARA  ],BDCORRECTIVAINF[[Nº CAMIÓN]:[Nº CAMIÓN]],$C62,BDCORRECTIVAINF[[Fecha entrada]:[Fecha entrada]],"&gt;=" &amp;$M$2,BDCORRECTIVAINF[[Fecha Fin]:[Fecha Fin]],"&lt;="&amp;$M$3)=0,"",SUMIFS(BDCORRECTIVAINF[NEUMÁTICO 7.5R16 CON CAMARA  ],BDCORRECTIVAINF[[Nº CAMIÓN]:[Nº CAMIÓN]],$C62,BDCORRECTIVAINF[[Fecha entrada]:[Fecha entrada]],"&gt;=" &amp;$M$2,BDCORRECTIVAINF[[Fecha Fin]:[Fecha Fin]],"&lt;="&amp;$M$3)&amp;" uds "&amp;BDCORRECTIVAINF[[#Headers],[NEUMÁTICO 7.5R16 CON CAMARA  ]]&amp;", ")</f>
        <v/>
      </c>
      <c r="BO62" s="467" t="str">
        <f>+IF(SUMIFS(BDCORRECTIVAINF[Parche],BDCORRECTIVAINF[[Nº CAMIÓN]:[Nº CAMIÓN]],$C62,BDCORRECTIVAINF[[Fecha entrada]:[Fecha entrada]],"&gt;=" &amp;$M$2,BDCORRECTIVAINF[[Fecha Fin]:[Fecha Fin]],"&lt;="&amp;$M$3)=0,"",SUMIFS(BDCORRECTIVAINF[Parche],BDCORRECTIVAINF[[Nº CAMIÓN]:[Nº CAMIÓN]],$C62,BDCORRECTIVAINF[[Fecha entrada]:[Fecha entrada]],"&gt;=" &amp;$M$2,BDCORRECTIVAINF[[Fecha Fin]:[Fecha Fin]],"&lt;="&amp;$M$3)&amp;" uds "&amp;BDCORRECTIVAINF[[#Headers],[Parche]]&amp;", ")</f>
        <v/>
      </c>
      <c r="BP62" s="467" t="str">
        <f>+IF(SUMIFS(BDCORRECTIVAINF[Pasta],BDCORRECTIVAINF[[Nº CAMIÓN]:[Nº CAMIÓN]],$C62,BDCORRECTIVAINF[[Fecha entrada]:[Fecha entrada]],"&gt;=" &amp;$M$2,BDCORRECTIVAINF[[Fecha Fin]:[Fecha Fin]],"&lt;="&amp;$M$3)=0,"",SUMIFS(BDCORRECTIVAINF[Pasta],BDCORRECTIVAINF[[Nº CAMIÓN]:[Nº CAMIÓN]],$C62,BDCORRECTIVAINF[[Fecha entrada]:[Fecha entrada]],"&gt;=" &amp;$M$2,BDCORRECTIVAINF[[Fecha Fin]:[Fecha Fin]],"&lt;="&amp;$M$3)&amp;" uds "&amp;BDCORRECTIVAINF[[#Headers],[Pasta]]&amp;", ")</f>
        <v/>
      </c>
      <c r="BQ62" s="467" t="str">
        <f>+IF(SUMIFS(BDCORRECTIVAINF[BATERIA 12V 100AH],BDCORRECTIVAINF[[Nº CAMIÓN]:[Nº CAMIÓN]],$C62,BDCORRECTIVAINF[[Fecha entrada]:[Fecha entrada]],"&gt;=" &amp;$M$2,BDCORRECTIVAINF[[Fecha Fin]:[Fecha Fin]],"&lt;="&amp;$M$3)=0,"",SUMIFS(BDCORRECTIVAINF[BATERIA 12V 100AH],BDCORRECTIVAINF[[Nº CAMIÓN]:[Nº CAMIÓN]],$C62,BDCORRECTIVAINF[[Fecha entrada]:[Fecha entrada]],"&gt;=" &amp;$M$2,BDCORRECTIVAINF[[Fecha Fin]:[Fecha Fin]],"&lt;="&amp;$M$3)&amp;" uds "&amp;BDCORRECTIVAINF[[#Headers],[BATERIA 12V 100AH]]&amp;", ")</f>
        <v/>
      </c>
      <c r="BR62" s="467" t="str">
        <f>+IF(SUMIFS(BDCORRECTIVAINF[BATERIA 12V 120AH],BDCORRECTIVAINF[[Nº CAMIÓN]:[Nº CAMIÓN]],$C62,BDCORRECTIVAINF[[Fecha entrada]:[Fecha entrada]],"&gt;=" &amp;$M$2,BDCORRECTIVAINF[[Fecha Fin]:[Fecha Fin]],"&lt;="&amp;$M$3)=0,"",SUMIFS(BDCORRECTIVAINF[BATERIA 12V 120AH],BDCORRECTIVAINF[[Nº CAMIÓN]:[Nº CAMIÓN]],$C62,BDCORRECTIVAINF[[Fecha entrada]:[Fecha entrada]],"&gt;=" &amp;$M$2,BDCORRECTIVAINF[[Fecha Fin]:[Fecha Fin]],"&lt;="&amp;$M$3)&amp;" uds "&amp;BDCORRECTIVAINF[[#Headers],[BATERIA 12V 120AH]]&amp;", ")</f>
        <v/>
      </c>
      <c r="BS62" s="467" t="str">
        <f>+IF(SUMIFS(BDCORRECTIVAINF[[BATERIA 12V 70AH ]],BDCORRECTIVAINF[[Nº CAMIÓN]:[Nº CAMIÓN]],$C62,BDCORRECTIVAINF[[Fecha entrada]:[Fecha entrada]],"&gt;=" &amp;$M$2,BDCORRECTIVAINF[[Fecha Fin]:[Fecha Fin]],"&lt;="&amp;$M$3)=0,"",SUMIFS(BDCORRECTIVAINF[[BATERIA 12V 70AH ]],BDCORRECTIVAINF[[Nº CAMIÓN]:[Nº CAMIÓN]],$C62,BDCORRECTIVAINF[[Fecha entrada]:[Fecha entrada]],"&gt;=" &amp;$M$2,BDCORRECTIVAINF[[Fecha Fin]:[Fecha Fin]],"&lt;="&amp;$M$3)&amp;" uds "&amp;BDCORRECTIVAINF[[#Headers],[BATERIA 12V 70AH ]]&amp;", ")</f>
        <v/>
      </c>
      <c r="BT62" s="467" t="str">
        <f>+IF(SUMIFS(BDCORRECTIVAINF[[BATERIA 12V 77AH ]],BDCORRECTIVAINF[[Nº CAMIÓN]:[Nº CAMIÓN]],$C62,BDCORRECTIVAINF[[Fecha entrada]:[Fecha entrada]],"&gt;=" &amp;$M$2,BDCORRECTIVAINF[[Fecha Fin]:[Fecha Fin]],"&lt;="&amp;$M$3)=0,"",SUMIFS(BDCORRECTIVAINF[[BATERIA 12V 77AH ]],BDCORRECTIVAINF[[Nº CAMIÓN]:[Nº CAMIÓN]],$C62,BDCORRECTIVAINF[[Fecha entrada]:[Fecha entrada]],"&gt;=" &amp;$M$2,BDCORRECTIVAINF[[Fecha Fin]:[Fecha Fin]],"&lt;="&amp;$M$3)&amp;" uds "&amp;BDCORRECTIVAINF[[#Headers],[BATERIA 12V 77AH ]]&amp;", ")</f>
        <v/>
      </c>
      <c r="BU62" s="467" t="str">
        <f>+IF(SUMIFS(BDCORRECTIVAINF[Manguera amarilla 60D],BDCORRECTIVAINF[[Nº CAMIÓN]:[Nº CAMIÓN]],$C62,BDCORRECTIVAINF[[Fecha entrada]:[Fecha entrada]],"&gt;=" &amp;$M$2,BDCORRECTIVAINF[[Fecha Fin]:[Fecha Fin]],"&lt;="&amp;$M$3)=0,"",SUMIFS(BDCORRECTIVAINF[Manguera amarilla 60D],BDCORRECTIVAINF[[Nº CAMIÓN]:[Nº CAMIÓN]],$C62,BDCORRECTIVAINF[[Fecha entrada]:[Fecha entrada]],"&gt;=" &amp;$M$2,BDCORRECTIVAINF[[Fecha Fin]:[Fecha Fin]],"&lt;="&amp;$M$3)&amp;" m "&amp;BDCORRECTIVAINF[[#Headers],[Manguera amarilla 60D]]&amp;", ")</f>
        <v/>
      </c>
      <c r="BV62" s="467" t="str">
        <f>+IF(SUMIFS(BDCORRECTIVAINF[Manguera amarilla 80D],BDCORRECTIVAINF[[Nº CAMIÓN]:[Nº CAMIÓN]],$C62,BDCORRECTIVAINF[[Fecha entrada]:[Fecha entrada]],"&gt;=" &amp;$M$2,BDCORRECTIVAINF[[Fecha Fin]:[Fecha Fin]],"&lt;="&amp;$M$3)=0,"",SUMIFS(BDCORRECTIVAINF[Manguera amarilla 80D],BDCORRECTIVAINF[[Nº CAMIÓN]:[Nº CAMIÓN]],$C62,BDCORRECTIVAINF[[Fecha entrada]:[Fecha entrada]],"&gt;=" &amp;$M$2,BDCORRECTIVAINF[[Fecha Fin]:[Fecha Fin]],"&lt;="&amp;$M$3)&amp;" m "&amp;BDCORRECTIVAINF[[#Headers],[Manguera amarilla 80D]]&amp;", ")</f>
        <v/>
      </c>
      <c r="BW62" s="467" t="str">
        <f>+IF(SUMIFS(BDCORRECTIVAINF[Manguera azul 60D],BDCORRECTIVAINF[[Nº CAMIÓN]:[Nº CAMIÓN]],$C62,BDCORRECTIVAINF[[Fecha entrada]:[Fecha entrada]],"&gt;=" &amp;$M$2,BDCORRECTIVAINF[[Fecha Fin]:[Fecha Fin]],"&lt;="&amp;$M$3)=0,"",SUMIFS(BDCORRECTIVAINF[Manguera azul 60D],BDCORRECTIVAINF[[Nº CAMIÓN]:[Nº CAMIÓN]],$C62,BDCORRECTIVAINF[[Fecha entrada]:[Fecha entrada]],"&gt;=" &amp;$M$2,BDCORRECTIVAINF[[Fecha Fin]:[Fecha Fin]],"&lt;="&amp;$M$3)&amp;" m "&amp;BDCORRECTIVAINF[[#Headers],[Manguera azul 60D]]&amp;", ")</f>
        <v/>
      </c>
      <c r="BX62" s="467" t="str">
        <f>+IF(SUMIFS(BDCORRECTIVAINF[Manguera azul 80D],BDCORRECTIVAINF[[Nº CAMIÓN]:[Nº CAMIÓN]],$C62,BDCORRECTIVAINF[[Fecha entrada]:[Fecha entrada]],"&gt;=" &amp;$M$2,BDCORRECTIVAINF[[Fecha Fin]:[Fecha Fin]],"&lt;="&amp;$M$3)=0,"",SUMIFS(BDCORRECTIVAINF[Manguera azul 80D],BDCORRECTIVAINF[[Nº CAMIÓN]:[Nº CAMIÓN]],$C62,BDCORRECTIVAINF[[Fecha entrada]:[Fecha entrada]],"&gt;=" &amp;$M$2,BDCORRECTIVAINF[[Fecha Fin]:[Fecha Fin]],"&lt;="&amp;$M$3)&amp;" m "&amp;BDCORRECTIVAINF[[#Headers],[Manguera azul 80D]]&amp;", ")</f>
        <v/>
      </c>
      <c r="BY62" s="467" t="str">
        <f>+IF(SUMIFS(BDCORRECTIVAINF[Bomba Embrague],BDCORRECTIVAINF[[Nº CAMIÓN]:[Nº CAMIÓN]],$C62,BDCORRECTIVAINF[[Fecha entrada]:[Fecha entrada]],"&gt;=" &amp;$M$2,BDCORRECTIVAINF[[Fecha Fin]:[Fecha Fin]],"&lt;="&amp;$M$3)=0,"",SUMIFS(BDCORRECTIVAINF[Bomba Embrague],BDCORRECTIVAINF[[Nº CAMIÓN]:[Nº CAMIÓN]],$C62,BDCORRECTIVAINF[[Fecha entrada]:[Fecha entrada]],"&gt;=" &amp;$M$2,BDCORRECTIVAINF[[Fecha Fin]:[Fecha Fin]],"&lt;="&amp;$M$3)&amp;" uds "&amp;BDCORRECTIVAINF[[#Headers],[Bomba Embrague]]&amp;", ")</f>
        <v/>
      </c>
      <c r="BZ62" s="467" t="str">
        <f>+IF(SUMIFS(BDCORRECTIVAINF[Compresor],BDCORRECTIVAINF[[Nº CAMIÓN]:[Nº CAMIÓN]],$C62,BDCORRECTIVAINF[[Fecha entrada]:[Fecha entrada]],"&gt;=" &amp;$M$2,BDCORRECTIVAINF[[Fecha Fin]:[Fecha Fin]],"&lt;="&amp;$M$3)=0,"",SUMIFS(BDCORRECTIVAINF[Compresor],BDCORRECTIVAINF[[Nº CAMIÓN]:[Nº CAMIÓN]],$C62,BDCORRECTIVAINF[[Fecha entrada]:[Fecha entrada]],"&gt;=" &amp;$M$2,BDCORRECTIVAINF[[Fecha Fin]:[Fecha Fin]],"&lt;="&amp;$M$3)&amp;" uds "&amp;BDCORRECTIVAINF[[#Headers],[Compresor]]&amp;", ")</f>
        <v/>
      </c>
      <c r="CA62" s="467" t="str">
        <f>+IF(SUMIFS(BDCORRECTIVAINF[Disco Embrague],BDCORRECTIVAINF[[Nº CAMIÓN]:[Nº CAMIÓN]],$C62,BDCORRECTIVAINF[[Fecha entrada]:[Fecha entrada]],"&gt;=" &amp;$M$2,BDCORRECTIVAINF[[Fecha Fin]:[Fecha Fin]],"&lt;="&amp;$M$3)=0,"",SUMIFS(BDCORRECTIVAINF[Disco Embrague],BDCORRECTIVAINF[[Nº CAMIÓN]:[Nº CAMIÓN]],$C62,BDCORRECTIVAINF[[Fecha entrada]:[Fecha entrada]],"&gt;=" &amp;$M$2,BDCORRECTIVAINF[[Fecha Fin]:[Fecha Fin]],"&lt;="&amp;$M$3)&amp;" uds "&amp;BDCORRECTIVAINF[[#Headers],[Disco Embrague]]&amp;", ")</f>
        <v/>
      </c>
      <c r="CB62" s="467" t="str">
        <f>+IF(SUMIFS(BDCORRECTIVAINF[Empalme],BDCORRECTIVAINF[[Nº CAMIÓN]:[Nº CAMIÓN]],$C62,BDCORRECTIVAINF[[Fecha entrada]:[Fecha entrada]],"&gt;=" &amp;$M$2,BDCORRECTIVAINF[[Fecha Fin]:[Fecha Fin]],"&lt;="&amp;$M$3)=0,"",SUMIFS(BDCORRECTIVAINF[Empalme],BDCORRECTIVAINF[[Nº CAMIÓN]:[Nº CAMIÓN]],$C62,BDCORRECTIVAINF[[Fecha entrada]:[Fecha entrada]],"&gt;=" &amp;$M$2,BDCORRECTIVAINF[[Fecha Fin]:[Fecha Fin]],"&lt;="&amp;$M$3)&amp;" uds "&amp;BDCORRECTIVAINF[[#Headers],[Empalme]]&amp;", ")</f>
        <v/>
      </c>
      <c r="CC62" s="467" t="str">
        <f>+IF(SUMIFS(BDCORRECTIVAINF[Filtro Secador],BDCORRECTIVAINF[[Nº CAMIÓN]:[Nº CAMIÓN]],$C62,BDCORRECTIVAINF[[Fecha entrada]:[Fecha entrada]],"&gt;=" &amp;$M$2,BDCORRECTIVAINF[[Fecha Fin]:[Fecha Fin]],"&lt;="&amp;$M$3)=0,"",SUMIFS(BDCORRECTIVAINF[Filtro Secador],BDCORRECTIVAINF[[Nº CAMIÓN]:[Nº CAMIÓN]],$C62,BDCORRECTIVAINF[[Fecha entrada]:[Fecha entrada]],"&gt;=" &amp;$M$2,BDCORRECTIVAINF[[Fecha Fin]:[Fecha Fin]],"&lt;="&amp;$M$3)&amp;" uds "&amp;BDCORRECTIVAINF[[#Headers],[Filtro Secador]]&amp;", ")</f>
        <v/>
      </c>
      <c r="CD62" s="467" t="str">
        <f>+IF(SUMIFS(BDCORRECTIVAINF[Pulmon Freno],BDCORRECTIVAINF[[Nº CAMIÓN]:[Nº CAMIÓN]],$C62,BDCORRECTIVAINF[[Fecha entrada]:[Fecha entrada]],"&gt;=" &amp;$M$2,BDCORRECTIVAINF[[Fecha Fin]:[Fecha Fin]],"&lt;="&amp;$M$3)=0,"",SUMIFS(BDCORRECTIVAINF[Pulmon Freno],BDCORRECTIVAINF[[Nº CAMIÓN]:[Nº CAMIÓN]],$C62,BDCORRECTIVAINF[[Fecha entrada]:[Fecha entrada]],"&gt;=" &amp;$M$2,BDCORRECTIVAINF[[Fecha Fin]:[Fecha Fin]],"&lt;="&amp;$M$3)&amp;" uds "&amp;BDCORRECTIVAINF[[#Headers],[Pulmon Freno]]&amp;", ")</f>
        <v/>
      </c>
      <c r="CE62" s="467" t="str">
        <f>+IF(SUMIFS(BDCORRECTIVAINF[Servoembrague],BDCORRECTIVAINF[[Nº CAMIÓN]:[Nº CAMIÓN]],$C62,BDCORRECTIVAINF[[Fecha entrada]:[Fecha entrada]],"&gt;=" &amp;$M$2,BDCORRECTIVAINF[[Fecha Fin]:[Fecha Fin]],"&lt;="&amp;$M$3)=0,"",SUMIFS(BDCORRECTIVAINF[Servoembrague],BDCORRECTIVAINF[[Nº CAMIÓN]:[Nº CAMIÓN]],$C62,BDCORRECTIVAINF[[Fecha entrada]:[Fecha entrada]],"&gt;=" &amp;$M$2,BDCORRECTIVAINF[[Fecha Fin]:[Fecha Fin]],"&lt;="&amp;$M$3)&amp;" uds "&amp;BDCORRECTIVAINF[[#Headers],[Servoembrague]]&amp;", ")</f>
        <v/>
      </c>
      <c r="CF62" s="467" t="str">
        <f>+IF(SUMIFS(BDCORRECTIVAINF[Tubo Hidraulico],BDCORRECTIVAINF[[Nº CAMIÓN]:[Nº CAMIÓN]],$C62,BDCORRECTIVAINF[[Fecha entrada]:[Fecha entrada]],"&gt;=" &amp;$M$2,BDCORRECTIVAINF[[Fecha Fin]:[Fecha Fin]],"&lt;="&amp;$M$3)=0,"",SUMIFS(BDCORRECTIVAINF[Tubo Hidraulico],BDCORRECTIVAINF[[Nº CAMIÓN]:[Nº CAMIÓN]],$C62,BDCORRECTIVAINF[[Fecha entrada]:[Fecha entrada]],"&gt;=" &amp;$M$2,BDCORRECTIVAINF[[Fecha Fin]:[Fecha Fin]],"&lt;="&amp;$M$3)&amp;" uds "&amp;BDCORRECTIVAINF[[#Headers],[Tubo Hidraulico]]&amp;", ")</f>
        <v/>
      </c>
      <c r="CG62" s="467" t="str">
        <f>+IF(SUMIFS(BDCORRECTIVAINF[Valvula 4 vias],BDCORRECTIVAINF[[Nº CAMIÓN]:[Nº CAMIÓN]],$C62,BDCORRECTIVAINF[[Fecha entrada]:[Fecha entrada]],"&gt;=" &amp;$M$2,BDCORRECTIVAINF[[Fecha Fin]:[Fecha Fin]],"&lt;="&amp;$M$3)=0,"",SUMIFS(BDCORRECTIVAINF[Valvula 4 vias],BDCORRECTIVAINF[[Nº CAMIÓN]:[Nº CAMIÓN]],$C62,BDCORRECTIVAINF[[Fecha entrada]:[Fecha entrada]],"&gt;=" &amp;$M$2,BDCORRECTIVAINF[[Fecha Fin]:[Fecha Fin]],"&lt;="&amp;$M$3)&amp;" uds "&amp;BDCORRECTIVAINF[[#Headers],[Valvula 4 vias]]&amp;", ")</f>
        <v/>
      </c>
      <c r="CH62" s="467" t="str">
        <f>+IF(SUMIFS(BDCORRECTIVAINF[Valvula Freno],BDCORRECTIVAINF[[Nº CAMIÓN]:[Nº CAMIÓN]],$C62,BDCORRECTIVAINF[[Fecha entrada]:[Fecha entrada]],"&gt;=" &amp;$M$2,BDCORRECTIVAINF[[Fecha Fin]:[Fecha Fin]],"&lt;="&amp;$M$3)=0,"",SUMIFS(BDCORRECTIVAINF[Valvula Freno],BDCORRECTIVAINF[[Nº CAMIÓN]:[Nº CAMIÓN]],$C62,BDCORRECTIVAINF[[Fecha entrada]:[Fecha entrada]],"&gt;=" &amp;$M$2,BDCORRECTIVAINF[[Fecha Fin]:[Fecha Fin]],"&lt;="&amp;$M$3)&amp;" uds "&amp;BDCORRECTIVAINF[[#Headers],[Valvula Freno]]&amp;", ")</f>
        <v/>
      </c>
      <c r="CI62" s="467" t="str">
        <f>+IF(SUMIFS(BDCORRECTIVAINF[Valvula Secadora],BDCORRECTIVAINF[[Nº CAMIÓN]:[Nº CAMIÓN]],$C62,BDCORRECTIVAINF[[Fecha entrada]:[Fecha entrada]],"&gt;=" &amp;$M$2,BDCORRECTIVAINF[[Fecha Fin]:[Fecha Fin]],"&lt;="&amp;$M$3)=0,"",SUMIFS(BDCORRECTIVAINF[Valvula Secadora],BDCORRECTIVAINF[[Nº CAMIÓN]:[Nº CAMIÓN]],$C62,BDCORRECTIVAINF[[Fecha entrada]:[Fecha entrada]],"&gt;=" &amp;$M$2,BDCORRECTIVAINF[[Fecha Fin]:[Fecha Fin]],"&lt;="&amp;$M$3)&amp;" uds "&amp;BDCORRECTIVAINF[[#Headers],[Valvula Secadora]]&amp;", ")</f>
        <v/>
      </c>
      <c r="CJ62" s="467" t="str">
        <f>+IF(SUMIFS(BDCORRECTIVAINF[Correas],BDCORRECTIVAINF[[Nº CAMIÓN]:[Nº CAMIÓN]],$C62,BDCORRECTIVAINF[[Fecha entrada]:[Fecha entrada]],"&gt;=" &amp;$M$2,BDCORRECTIVAINF[[Fecha Fin]:[Fecha Fin]],"&lt;="&amp;$M$3)=0,"",SUMIFS(BDCORRECTIVAINF[Correas],BDCORRECTIVAINF[[Nº CAMIÓN]:[Nº CAMIÓN]],$C62,BDCORRECTIVAINF[[Fecha entrada]:[Fecha entrada]],"&gt;=" &amp;$M$2,BDCORRECTIVAINF[[Fecha Fin]:[Fecha Fin]],"&lt;="&amp;$M$3)&amp;" uds "&amp;BDCORRECTIVAINF[[#Headers],[Correas]]&amp;", ")</f>
        <v/>
      </c>
      <c r="CK62"/>
      <c r="CL62"/>
      <c r="CM62"/>
      <c r="CN62"/>
      <c r="CO62"/>
    </row>
    <row r="63" spans="1:93" s="14" customFormat="1" ht="19.5" thickBot="1" x14ac:dyDescent="0.3">
      <c r="A63" s="295" t="s">
        <v>607</v>
      </c>
      <c r="B63" s="221" t="s">
        <v>608</v>
      </c>
      <c r="C63" s="339" t="s">
        <v>609</v>
      </c>
      <c r="D63" s="47">
        <v>981367</v>
      </c>
      <c r="E63" s="47">
        <f>+SUMIFS(BDCORRECTIVA[Chasis],BDCORRECTIVA[[Nº CAMIÓN]:[Nº CAMIÓN]],$C63,BDCORRECTIVA[[Fecha entrada]:[Fecha entrada]],"&gt;=" &amp;$M$2,BDCORRECTIVA[[Fecha Fin]:[Fecha Fin]],"&lt;="&amp;$M$3)</f>
        <v>0</v>
      </c>
      <c r="F63" s="47">
        <f>+SUMIFS(BDCORRECTIVA[Carrocería],BDCORRECTIVA[[Nº CAMIÓN]:[Nº CAMIÓN]],$C63,BDCORRECTIVA[[Fecha entrada]:[Fecha entrada]],"&gt;=" &amp;$M$2,BDCORRECTIVA[[Fecha Fin]:[Fecha Fin]],"&lt;="&amp;$M$3)</f>
        <v>0</v>
      </c>
      <c r="G63" s="47">
        <f>+SUMIFS(BDCORRECTIVA[Ruedas],BDCORRECTIVA[[Nº CAMIÓN]:[Nº CAMIÓN]],$C63,BDCORRECTIVA[[Fecha entrada]:[Fecha entrada]],"&gt;=" &amp;$M$2,BDCORRECTIVA[[Fecha Fin]:[Fecha Fin]],"&lt;="&amp;$M$3)</f>
        <v>0</v>
      </c>
      <c r="H63" s="47">
        <f>+SUMIFS(BDCORRECTIVA[Mecanica],BDCORRECTIVA[[Nº CAMIÓN]:[Nº CAMIÓN]],$C63,BDCORRECTIVA[[Fecha entrada]:[Fecha entrada]],"&gt;=" &amp;$M$2,BDCORRECTIVA[[Fecha Fin]:[Fecha Fin]],"&lt;="&amp;$M$3)</f>
        <v>0</v>
      </c>
      <c r="I63" s="47">
        <f>+SUMIFS(BDCORRECTIVA[Elec, vehiculos],BDCORRECTIVA[[Nº CAMIÓN]:[Nº CAMIÓN]],$C63,BDCORRECTIVA[[Fecha entrada]:[Fecha entrada]],"&gt;=" &amp;$M$2,BDCORRECTIVA[[Fecha Fin]:[Fecha Fin]],"&lt;="&amp;$M$3)</f>
        <v>0</v>
      </c>
      <c r="J63" s="47">
        <f t="shared" ref="J63" si="21">+SUM(E63:I63)</f>
        <v>0</v>
      </c>
      <c r="K63" s="47" t="str">
        <f>+IF(COUNTIFS(BDCORRECTIVA[Tall/Rep],AUSERD,BDCORRECTIVA[Nº CAMIÓN],$C63,BDCORRECTIVA[[Fecha entrada]:[Fecha entrada]],"&gt;=" &amp;$M$2,BDCORRECTIVA[[Fecha Fin]:[Fecha Fin]],"&lt;="&amp;$M$3)=0,"",COUNTIFS(BDCORRECTIVA[Tall/Rep],AUSERD,BDCORRECTIVA[Nº CAMIÓN],$C63,BDCORRECTIVA[[Fecha entrada]:[Fecha entrada]],"&gt;=" &amp;$M$2,BDCORRECTIVA[[Fecha Fin]:[Fecha Fin]],"&lt;="&amp;$M$3)&amp;" "&amp;AUSERD&amp;", ")&amp;IF(COUNTIFS(BDCORRECTIVA[Tall/Rep],AAIUN,BDCORRECTIVA[Nº CAMIÓN],$C63,BDCORRECTIVA[[Fecha entrada]:[Fecha entrada]],"&gt;=" &amp;$M$2,BDCORRECTIVA[[Fecha Fin]:[Fecha Fin]],"&lt;="&amp;$M$3)=0,"",COUNTIFS(BDCORRECTIVA[Tall/Rep],AAIUN,BDCORRECTIVA[Nº CAMIÓN],$C63,BDCORRECTIVA[[Fecha entrada]:[Fecha entrada]],"&gt;=" &amp;$M$2,BDCORRECTIVA[[Fecha Fin]:[Fecha Fin]],"&lt;="&amp;$M$3)&amp;" "&amp;AAIUN&amp;", ")&amp;IF(COUNTIFS(BDCORRECTIVA[Tall/Rep],BOUJDUR,BDCORRECTIVA[Nº CAMIÓN],$C63,BDCORRECTIVA[[Fecha entrada]:[Fecha entrada]],"&gt;=" &amp;$M$2,BDCORRECTIVA[[Fecha Fin]:[Fecha Fin]],"&lt;="&amp;$M$3)=0,"",COUNTIFS(BDCORRECTIVA[Tall/Rep],BOUJDUR,BDCORRECTIVA[Nº CAMIÓN],$C63,BDCORRECTIVA[[Fecha entrada]:[Fecha entrada]],"&gt;=" &amp;$M$2,BDCORRECTIVA[[Fecha Fin]:[Fecha Fin]],"&lt;="&amp;$M$3)&amp;" "&amp;BOUJDUR&amp;", ")&amp;IF(COUNTIFS(BDCORRECTIVA[Tall/Rep],ATC,BDCORRECTIVA[Nº CAMIÓN],$C63,BDCORRECTIVA[[Fecha entrada]:[Fecha entrada]],"&gt;=" &amp;$M$2,BDCORRECTIVA[[Fecha Fin]:[Fecha Fin]],"&lt;="&amp;$M$3)=0,"",COUNTIFS(BDCORRECTIVA[Tall/Rep],ATC,BDCORRECTIVA[Nº CAMIÓN],$C63,BDCORRECTIVA[[Fecha entrada]:[Fecha entrada]],"&gt;=" &amp;$M$2,BDCORRECTIVA[[Fecha Fin]:[Fecha Fin]],"&lt;="&amp;$M$3)&amp;" "&amp;ATC&amp;", ")&amp;IF(COUNTIFS(BDCORRECTIVA[Tall/Rep],SMARA,BDCORRECTIVA[Nº CAMIÓN],$C63,BDCORRECTIVA[[Fecha entrada]:[Fecha entrada]],"&gt;=" &amp;$M$2,BDCORRECTIVA[[Fecha Fin]:[Fecha Fin]],"&lt;="&amp;$M$3)=0,"",COUNTIFS(BDCORRECTIVA[Tall/Rep],SMARA,BDCORRECTIVA[Nº CAMIÓN],$C63,BDCORRECTIVA[[Fecha entrada]:[Fecha entrada]],"&gt;=" &amp;$M$2,BDCORRECTIVA[[Fecha Fin]:[Fecha Fin]],"&lt;="&amp;$M$3)&amp;" "&amp;SMARA&amp;", ")&amp;IF(COUNTIFS(BDCORRECTIVA[Tall/Rep],DAJLA,BDCORRECTIVA[Nº CAMIÓN],$C63,BDCORRECTIVA[[Fecha entrada]:[Fecha entrada]],"&gt;=" &amp;$M$2,BDCORRECTIVA[[Fecha Fin]:[Fecha Fin]],"&lt;="&amp;$M$3)=0,"",COUNTIFS(BDCORRECTIVA[Tall/Rep],DAJLA,BDCORRECTIVA[Nº CAMIÓN],$C63,BDCORRECTIVA[[Fecha entrada]:[Fecha entrada]],"&gt;=" &amp;$M$2,BDCORRECTIVA[[Fecha Fin]:[Fecha Fin]],"&lt;="&amp;$M$3)&amp;" "&amp;DAJLA&amp;", ")&amp;IF(COUNTIFS(BDCORRECTIVA[Tall/Rep],TRANSPORT,BDCORRECTIVA[Nº CAMIÓN],$C63,BDCORRECTIVA[[Fecha entrada]:[Fecha entrada]],"&gt;=" &amp;$M$2,BDCORRECTIVA[[Fecha Fin]:[Fecha Fin]],"&lt;="&amp;$M$3)=0,"",COUNTIFS(BDCORRECTIVA[Tall/Rep],TRANSPORT,BDCORRECTIVA[Nº CAMIÓN],$C63,BDCORRECTIVA[[Fecha entrada]:[Fecha entrada]],"&gt;=" &amp;$M$2,BDCORRECTIVA[[Fecha Fin]:[Fecha Fin]],"&lt;="&amp;$M$3)&amp;" "&amp;TRANSPORT&amp;", ")</f>
        <v/>
      </c>
      <c r="L63" s="514" t="str">
        <f t="shared" si="0"/>
        <v/>
      </c>
      <c r="M63" s="469" t="str">
        <f>+IF(SUMIFS(BDCORRECTIVAINF[Coste TOTAL],BDCORRECTIVAINF[[Nº CAMIÓN]:[Nº CAMIÓN]],$C63,BDCORRECTIVAINF[[Fecha entrada]:[Fecha entrada]],"&gt;=" &amp;$M$2,BDCORRECTIVAINF[[Fecha Fin]:[Fecha Fin]],"&lt;="&amp;$M$3)=0,"",SUMIFS(BDCORRECTIVAINF[Coste TOTAL],BDCORRECTIVAINF[[Nº CAMIÓN]:[Nº CAMIÓN]],$C63,BDCORRECTIVAINF[[Fecha entrada]:[Fecha entrada]],"&gt;=" &amp;$M$2,BDCORRECTIVAINF[[Fecha Fin]:[Fecha Fin]],"&lt;="&amp;$M$3))</f>
        <v/>
      </c>
      <c r="N63" s="210"/>
      <c r="O63" s="56"/>
      <c r="P63" s="9"/>
      <c r="Q63" s="9"/>
      <c r="R63" s="9"/>
      <c r="S63" s="9"/>
      <c r="T63" s="9"/>
      <c r="U63" s="9"/>
      <c r="V63" s="9"/>
      <c r="W63" s="50"/>
      <c r="AF63" s="467" t="str">
        <f>+IF(SUMIFS(BDCORRECTIVAINF[Amortiguador],BDCORRECTIVAINF[[Nº CAMIÓN]:[Nº CAMIÓN]],$C63,BDCORRECTIVAINF[[Fecha entrada]:[Fecha entrada]],"&gt;=" &amp;$M$2,BDCORRECTIVAINF[[Fecha Fin]:[Fecha Fin]],"&lt;="&amp;$M$3)=0,"",SUMIFS(BDCORRECTIVAINF[Amortiguador],BDCORRECTIVAINF[[Nº CAMIÓN]:[Nº CAMIÓN]],$C63,BDCORRECTIVAINF[[Fecha entrada]:[Fecha entrada]],"&gt;=" &amp;$M$2,BDCORRECTIVAINF[[Fecha Fin]:[Fecha Fin]],"&lt;="&amp;$M$3)&amp;" uds "&amp;BDCORRECTIVAINF[[#Headers],[Amortiguador]]&amp;", ")</f>
        <v/>
      </c>
      <c r="AG63" s="467" t="str">
        <f>+IF(SUMIFS(BDCORRECTIVAINF[Cables palanca],BDCORRECTIVAINF[[Nº CAMIÓN]:[Nº CAMIÓN]],$C63,BDCORRECTIVAINF[[Fecha entrada]:[Fecha entrada]],"&gt;=" &amp;$M$2,BDCORRECTIVAINF[[Fecha Fin]:[Fecha Fin]],"&lt;="&amp;$M$3)=0,"",SUMIFS(BDCORRECTIVAINF[Cables palanca],BDCORRECTIVAINF[[Nº CAMIÓN]:[Nº CAMIÓN]],$C63,BDCORRECTIVAINF[[Fecha entrada]:[Fecha entrada]],"&gt;=" &amp;$M$2,BDCORRECTIVAINF[[Fecha Fin]:[Fecha Fin]],"&lt;="&amp;$M$3)&amp;" uds "&amp;BDCORRECTIVAINF[[#Headers],[Cables palanca]]&amp;", ")</f>
        <v/>
      </c>
      <c r="AH63" s="467" t="str">
        <f>+IF(SUMIFS(BDCORRECTIVAINF[Casquillos],BDCORRECTIVAINF[[Nº CAMIÓN]:[Nº CAMIÓN]],$C63,BDCORRECTIVAINF[[Fecha entrada]:[Fecha entrada]],"&gt;=" &amp;$M$2,BDCORRECTIVAINF[[Fecha Fin]:[Fecha Fin]],"&lt;="&amp;$M$3)=0,"",SUMIFS(BDCORRECTIVAINF[Casquillos],BDCORRECTIVAINF[[Nº CAMIÓN]:[Nº CAMIÓN]],$C63,BDCORRECTIVAINF[[Fecha entrada]:[Fecha entrada]],"&gt;=" &amp;$M$2,BDCORRECTIVAINF[[Fecha Fin]:[Fecha Fin]],"&lt;="&amp;$M$3)&amp;" uds "&amp;BDCORRECTIVAINF[[#Headers],[Casquillos]]&amp;", ")</f>
        <v/>
      </c>
      <c r="AI63" s="467" t="str">
        <f>+IF(SUMIFS(BDCORRECTIVAINF[Esparragos],BDCORRECTIVAINF[[Nº CAMIÓN]:[Nº CAMIÓN]],$C63,BDCORRECTIVAINF[[Fecha entrada]:[Fecha entrada]],"&gt;=" &amp;$M$2,BDCORRECTIVAINF[[Fecha Fin]:[Fecha Fin]],"&lt;="&amp;$M$3)=0,"",SUMIFS(BDCORRECTIVAINF[Esparragos],BDCORRECTIVAINF[[Nº CAMIÓN]:[Nº CAMIÓN]],$C63,BDCORRECTIVAINF[[Fecha entrada]:[Fecha entrada]],"&gt;=" &amp;$M$2,BDCORRECTIVAINF[[Fecha Fin]:[Fecha Fin]],"&lt;="&amp;$M$3)&amp;" uds "&amp;BDCORRECTIVAINF[[#Headers],[Esparragos]]&amp;", ")</f>
        <v/>
      </c>
      <c r="AJ63" s="467" t="str">
        <f>+IF(SUMIFS(BDCORRECTIVAINF[Neceser palanca],BDCORRECTIVAINF[[Nº CAMIÓN]:[Nº CAMIÓN]],$C63,BDCORRECTIVAINF[[Fecha entrada]:[Fecha entrada]],"&gt;=" &amp;$M$2,BDCORRECTIVAINF[[Fecha Fin]:[Fecha Fin]],"&lt;="&amp;$M$3)=0,"",SUMIFS(BDCORRECTIVAINF[Neceser palanca],BDCORRECTIVAINF[[Nº CAMIÓN]:[Nº CAMIÓN]],$C63,BDCORRECTIVAINF[[Fecha entrada]:[Fecha entrada]],"&gt;=" &amp;$M$2,BDCORRECTIVAINF[[Fecha Fin]:[Fecha Fin]],"&lt;="&amp;$M$3)&amp;" uds "&amp;BDCORRECTIVAINF[[#Headers],[Neceser palanca]]&amp;", ")</f>
        <v/>
      </c>
      <c r="AK63" s="467" t="str">
        <f>+IF(SUMIFS(BDCORRECTIVAINF[Palanca],BDCORRECTIVAINF[[Nº CAMIÓN]:[Nº CAMIÓN]],$C63,BDCORRECTIVAINF[[Fecha entrada]:[Fecha entrada]],"&gt;=" &amp;$M$2,BDCORRECTIVAINF[[Fecha Fin]:[Fecha Fin]],"&lt;="&amp;$M$3)=0,"",SUMIFS(BDCORRECTIVAINF[Palanca],BDCORRECTIVAINF[[Nº CAMIÓN]:[Nº CAMIÓN]],$C63,BDCORRECTIVAINF[[Fecha entrada]:[Fecha entrada]],"&gt;=" &amp;$M$2,BDCORRECTIVAINF[[Fecha Fin]:[Fecha Fin]],"&lt;="&amp;$M$3)&amp;" uds "&amp;BDCORRECTIVAINF[[#Headers],[Palanca]]&amp;", ")</f>
        <v/>
      </c>
      <c r="AL63" s="467" t="str">
        <f>+IF(SUMIFS(BDCORRECTIVAINF[Travesaño],BDCORRECTIVAINF[[Nº CAMIÓN]:[Nº CAMIÓN]],$C63,BDCORRECTIVAINF[[Fecha entrada]:[Fecha entrada]],"&gt;=" &amp;$M$2,BDCORRECTIVAINF[[Fecha Fin]:[Fecha Fin]],"&lt;="&amp;$M$3)=0,"",SUMIFS(BDCORRECTIVAINF[Travesaño],BDCORRECTIVAINF[[Nº CAMIÓN]:[Nº CAMIÓN]],$C63,BDCORRECTIVAINF[[Fecha entrada]:[Fecha entrada]],"&gt;=" &amp;$M$2,BDCORRECTIVAINF[[Fecha Fin]:[Fecha Fin]],"&lt;="&amp;$M$3)&amp;" uds "&amp;BDCORRECTIVAINF[[#Headers],[Travesaño]]&amp;", ")</f>
        <v/>
      </c>
      <c r="AM63" s="467" t="str">
        <f>+IF(SUMIFS(BDCORRECTIVAINF[BALLESTA ENTERA D],BDCORRECTIVAINF[[Nº CAMIÓN]:[Nº CAMIÓN]],$C63,BDCORRECTIVAINF[[Fecha entrada]:[Fecha entrada]],"&gt;=" &amp;$M$2,BDCORRECTIVAINF[[Fecha Fin]:[Fecha Fin]],"&lt;="&amp;$M$3)=0,"",SUMIFS(BDCORRECTIVAINF[BALLESTA ENTERA D],BDCORRECTIVAINF[[Nº CAMIÓN]:[Nº CAMIÓN]],$C63,BDCORRECTIVAINF[[Fecha entrada]:[Fecha entrada]],"&gt;=" &amp;$M$2,BDCORRECTIVAINF[[Fecha Fin]:[Fecha Fin]],"&lt;="&amp;$M$3)&amp;" uds "&amp;BDCORRECTIVAINF[[#Headers],[BALLESTA ENTERA D]]&amp;", ")</f>
        <v/>
      </c>
      <c r="AN63" s="467" t="str">
        <f>+IF(SUMIFS(BDCORRECTIVAINF[HOJA MAESTRA D],BDCORRECTIVAINF[[Nº CAMIÓN]:[Nº CAMIÓN]],$C63,BDCORRECTIVAINF[[Fecha entrada]:[Fecha entrada]],"&gt;=" &amp;$M$2,BDCORRECTIVAINF[[Fecha Fin]:[Fecha Fin]],"&lt;="&amp;$M$3)=0,"",SUMIFS(BDCORRECTIVAINF[HOJA MAESTRA D],BDCORRECTIVAINF[[Nº CAMIÓN]:[Nº CAMIÓN]],$C63,BDCORRECTIVAINF[[Fecha entrada]:[Fecha entrada]],"&gt;=" &amp;$M$2,BDCORRECTIVAINF[[Fecha Fin]:[Fecha Fin]],"&lt;="&amp;$M$3)&amp;" uds "&amp;BDCORRECTIVAINF[[#Headers],[HOJA MAESTRA D]]&amp;", ")</f>
        <v/>
      </c>
      <c r="AO63" s="467" t="str">
        <f>+IF(SUMIFS(BDCORRECTIVAINF[1ª HOJA D],BDCORRECTIVAINF[[Nº CAMIÓN]:[Nº CAMIÓN]],$C63,BDCORRECTIVAINF[[Fecha entrada]:[Fecha entrada]],"&gt;=" &amp;$M$2,BDCORRECTIVAINF[[Fecha Fin]:[Fecha Fin]],"&lt;="&amp;$M$3)=0,"",SUMIFS(BDCORRECTIVAINF[1ª HOJA D],BDCORRECTIVAINF[[Nº CAMIÓN]:[Nº CAMIÓN]],$C63,BDCORRECTIVAINF[[Fecha entrada]:[Fecha entrada]],"&gt;=" &amp;$M$2,BDCORRECTIVAINF[[Fecha Fin]:[Fecha Fin]],"&lt;="&amp;$M$3)&amp;" uds "&amp;BDCORRECTIVAINF[[#Headers],[1ª HOJA D]]&amp;", ")</f>
        <v/>
      </c>
      <c r="AP63" s="467" t="str">
        <f>+IF(SUMIFS(BDCORRECTIVAINF[2ª HOJAS D],BDCORRECTIVAINF[[Nº CAMIÓN]:[Nº CAMIÓN]],$C63,BDCORRECTIVAINF[[Fecha entrada]:[Fecha entrada]],"&gt;=" &amp;$M$2,BDCORRECTIVAINF[[Fecha Fin]:[Fecha Fin]],"&lt;="&amp;$M$3)=0,"",SUMIFS(BDCORRECTIVAINF[2ª HOJAS D],BDCORRECTIVAINF[[Nº CAMIÓN]:[Nº CAMIÓN]],$C63,BDCORRECTIVAINF[[Fecha entrada]:[Fecha entrada]],"&gt;=" &amp;$M$2,BDCORRECTIVAINF[[Fecha Fin]:[Fecha Fin]],"&lt;="&amp;$M$3)&amp;" uds "&amp;BDCORRECTIVAINF[[#Headers],[2ª HOJAS D]]&amp;", ")</f>
        <v/>
      </c>
      <c r="AQ63" s="467" t="str">
        <f>+IF(SUMIFS(BDCORRECTIVAINF[3ª HOJAS D],BDCORRECTIVAINF[[Nº CAMIÓN]:[Nº CAMIÓN]],$C63,BDCORRECTIVAINF[[Fecha entrada]:[Fecha entrada]],"&gt;=" &amp;$M$2,BDCORRECTIVAINF[[Fecha Fin]:[Fecha Fin]],"&lt;="&amp;$M$3)=0,"",SUMIFS(BDCORRECTIVAINF[3ª HOJAS D],BDCORRECTIVAINF[[Nº CAMIÓN]:[Nº CAMIÓN]],$C63,BDCORRECTIVAINF[[Fecha entrada]:[Fecha entrada]],"&gt;=" &amp;$M$2,BDCORRECTIVAINF[[Fecha Fin]:[Fecha Fin]],"&lt;="&amp;$M$3)&amp;" uds "&amp;BDCORRECTIVAINF[[#Headers],[3ª HOJAS D]]&amp;", ")</f>
        <v/>
      </c>
      <c r="AR63" s="467" t="str">
        <f>+IF(SUMIFS(BDCORRECTIVAINF[4ª HOJAS D],BDCORRECTIVAINF[[Nº CAMIÓN]:[Nº CAMIÓN]],$C63,BDCORRECTIVAINF[[Fecha entrada]:[Fecha entrada]],"&gt;=" &amp;$M$2,BDCORRECTIVAINF[[Fecha Fin]:[Fecha Fin]],"&lt;="&amp;$M$3)=0,"",SUMIFS(BDCORRECTIVAINF[4ª HOJAS D],BDCORRECTIVAINF[[Nº CAMIÓN]:[Nº CAMIÓN]],$C63,BDCORRECTIVAINF[[Fecha entrada]:[Fecha entrada]],"&gt;=" &amp;$M$2,BDCORRECTIVAINF[[Fecha Fin]:[Fecha Fin]],"&lt;="&amp;$M$3)&amp;" uds "&amp;BDCORRECTIVAINF[[#Headers],[4ª HOJAS D]]&amp;", ")</f>
        <v/>
      </c>
      <c r="AS63" s="467" t="str">
        <f>+IF(SUMIFS(BDCORRECTIVAINF[5ª HOJAS D],BDCORRECTIVAINF[[Nº CAMIÓN]:[Nº CAMIÓN]],$C63,BDCORRECTIVAINF[[Fecha entrada]:[Fecha entrada]],"&gt;=" &amp;$M$2,BDCORRECTIVAINF[[Fecha Fin]:[Fecha Fin]],"&lt;="&amp;$M$3)=0,"",SUMIFS(BDCORRECTIVAINF[5ª HOJAS D],BDCORRECTIVAINF[[Nº CAMIÓN]:[Nº CAMIÓN]],$C63,BDCORRECTIVAINF[[Fecha entrada]:[Fecha entrada]],"&gt;=" &amp;$M$2,BDCORRECTIVAINF[[Fecha Fin]:[Fecha Fin]],"&lt;="&amp;$M$3)&amp;" uds "&amp;BDCORRECTIVAINF[[#Headers],[5ª HOJAS D]]&amp;", ")</f>
        <v/>
      </c>
      <c r="AT63" s="467" t="str">
        <f>+IF(SUMIFS(BDCORRECTIVAINF[BRIDA D],BDCORRECTIVAINF[[Nº CAMIÓN]:[Nº CAMIÓN]],$C63,BDCORRECTIVAINF[[Fecha entrada]:[Fecha entrada]],"&gt;=" &amp;$M$2,BDCORRECTIVAINF[[Fecha Fin]:[Fecha Fin]],"&lt;="&amp;$M$3)=0,"",SUMIFS(BDCORRECTIVAINF[BRIDA D],BDCORRECTIVAINF[[Nº CAMIÓN]:[Nº CAMIÓN]],$C63,BDCORRECTIVAINF[[Fecha entrada]:[Fecha entrada]],"&gt;=" &amp;$M$2,BDCORRECTIVAINF[[Fecha Fin]:[Fecha Fin]],"&lt;="&amp;$M$3)&amp;" uds "&amp;BDCORRECTIVAINF[[#Headers],[BRIDA D]]&amp;", ")</f>
        <v/>
      </c>
      <c r="AU63" s="467" t="str">
        <f>+IF(SUMIFS(BDCORRECTIVAINF[BULÓN D],BDCORRECTIVAINF[[Nº CAMIÓN]:[Nº CAMIÓN]],$C63,BDCORRECTIVAINF[[Fecha entrada]:[Fecha entrada]],"&gt;=" &amp;$M$2,BDCORRECTIVAINF[[Fecha Fin]:[Fecha Fin]],"&lt;="&amp;$M$3)=0,"",SUMIFS(BDCORRECTIVAINF[BULÓN D],BDCORRECTIVAINF[[Nº CAMIÓN]:[Nº CAMIÓN]],$C63,BDCORRECTIVAINF[[Fecha entrada]:[Fecha entrada]],"&gt;=" &amp;$M$2,BDCORRECTIVAINF[[Fecha Fin]:[Fecha Fin]],"&lt;="&amp;$M$3)&amp;" uds "&amp;BDCORRECTIVAINF[[#Headers],[BULÓN D]]&amp;", ")</f>
        <v/>
      </c>
      <c r="AV63" s="467" t="str">
        <f>+IF(SUMIFS(BDCORRECTIVAINF[GEMELA D],BDCORRECTIVAINF[[Nº CAMIÓN]:[Nº CAMIÓN]],$C63,BDCORRECTIVAINF[[Fecha entrada]:[Fecha entrada]],"&gt;=" &amp;$M$2,BDCORRECTIVAINF[[Fecha Fin]:[Fecha Fin]],"&lt;="&amp;$M$3)=0,"",SUMIFS(BDCORRECTIVAINF[GEMELA D],BDCORRECTIVAINF[[Nº CAMIÓN]:[Nº CAMIÓN]],$C63,BDCORRECTIVAINF[[Fecha entrada]:[Fecha entrada]],"&gt;=" &amp;$M$2,BDCORRECTIVAINF[[Fecha Fin]:[Fecha Fin]],"&lt;="&amp;$M$3)&amp;" uds "&amp;BDCORRECTIVAINF[[#Headers],[GEMELA D]]&amp;", ")</f>
        <v/>
      </c>
      <c r="AW63" s="467" t="str">
        <f>+IF(SUMIFS(BDCORRECTIVAINF[BALLESTA ENTERA T],BDCORRECTIVAINF[[Nº CAMIÓN]:[Nº CAMIÓN]],$C63,BDCORRECTIVAINF[[Fecha entrada]:[Fecha entrada]],"&gt;=" &amp;$M$2,BDCORRECTIVAINF[[Fecha Fin]:[Fecha Fin]],"&lt;="&amp;$M$3)=0,"",SUMIFS(BDCORRECTIVAINF[BALLESTA ENTERA T],BDCORRECTIVAINF[[Nº CAMIÓN]:[Nº CAMIÓN]],$C63,BDCORRECTIVAINF[[Fecha entrada]:[Fecha entrada]],"&gt;=" &amp;$M$2,BDCORRECTIVAINF[[Fecha Fin]:[Fecha Fin]],"&lt;="&amp;$M$3)&amp;" uds "&amp;BDCORRECTIVAINF[[#Headers],[BALLESTA ENTERA T]]&amp;", ")</f>
        <v/>
      </c>
      <c r="AX63" s="467" t="str">
        <f>+IF(SUMIFS(BDCORRECTIVAINF[HOJA MAESTRA T],BDCORRECTIVAINF[[Nº CAMIÓN]:[Nº CAMIÓN]],$C63,BDCORRECTIVAINF[[Fecha entrada]:[Fecha entrada]],"&gt;=" &amp;$M$2,BDCORRECTIVAINF[[Fecha Fin]:[Fecha Fin]],"&lt;="&amp;$M$3)=0,"",SUMIFS(BDCORRECTIVAINF[HOJA MAESTRA T],BDCORRECTIVAINF[[Nº CAMIÓN]:[Nº CAMIÓN]],$C63,BDCORRECTIVAINF[[Fecha entrada]:[Fecha entrada]],"&gt;=" &amp;$M$2,BDCORRECTIVAINF[[Fecha Fin]:[Fecha Fin]],"&lt;="&amp;$M$3)&amp;" uds "&amp;BDCORRECTIVAINF[[#Headers],[HOJA MAESTRA T]]&amp;", ")</f>
        <v/>
      </c>
      <c r="AY63" s="467" t="str">
        <f>+IF(SUMIFS(BDCORRECTIVAINF[1ª HOJA T],BDCORRECTIVAINF[[Nº CAMIÓN]:[Nº CAMIÓN]],$C63,BDCORRECTIVAINF[[Fecha entrada]:[Fecha entrada]],"&gt;=" &amp;$M$2,BDCORRECTIVAINF[[Fecha Fin]:[Fecha Fin]],"&lt;="&amp;$M$3)=0,"",SUMIFS(BDCORRECTIVAINF[1ª HOJA T],BDCORRECTIVAINF[[Nº CAMIÓN]:[Nº CAMIÓN]],$C63,BDCORRECTIVAINF[[Fecha entrada]:[Fecha entrada]],"&gt;=" &amp;$M$2,BDCORRECTIVAINF[[Fecha Fin]:[Fecha Fin]],"&lt;="&amp;$M$3)&amp;" uds "&amp;BDCORRECTIVAINF[[#Headers],[1ª HOJA T]]&amp;", ")</f>
        <v/>
      </c>
      <c r="AZ63" s="467" t="str">
        <f>+IF(SUMIFS(BDCORRECTIVAINF[2ª HOJAS T],BDCORRECTIVAINF[[Nº CAMIÓN]:[Nº CAMIÓN]],$C63,BDCORRECTIVAINF[[Fecha entrada]:[Fecha entrada]],"&gt;=" &amp;$M$2,BDCORRECTIVAINF[[Fecha Fin]:[Fecha Fin]],"&lt;="&amp;$M$3)=0,"",SUMIFS(BDCORRECTIVAINF[2ª HOJAS T],BDCORRECTIVAINF[[Nº CAMIÓN]:[Nº CAMIÓN]],$C63,BDCORRECTIVAINF[[Fecha entrada]:[Fecha entrada]],"&gt;=" &amp;$M$2,BDCORRECTIVAINF[[Fecha Fin]:[Fecha Fin]],"&lt;="&amp;$M$3)&amp;" uds "&amp;BDCORRECTIVAINF[[#Headers],[2ª HOJAS T]]&amp;", ")</f>
        <v/>
      </c>
      <c r="BA63" s="467" t="str">
        <f>+IF(SUMIFS(BDCORRECTIVAINF[3ª HOJAS T],BDCORRECTIVAINF[[Nº CAMIÓN]:[Nº CAMIÓN]],$C63,BDCORRECTIVAINF[[Fecha entrada]:[Fecha entrada]],"&gt;=" &amp;$M$2,BDCORRECTIVAINF[[Fecha Fin]:[Fecha Fin]],"&lt;="&amp;$M$3)=0,"",SUMIFS(BDCORRECTIVAINF[3ª HOJAS T],BDCORRECTIVAINF[[Nº CAMIÓN]:[Nº CAMIÓN]],$C63,BDCORRECTIVAINF[[Fecha entrada]:[Fecha entrada]],"&gt;=" &amp;$M$2,BDCORRECTIVAINF[[Fecha Fin]:[Fecha Fin]],"&lt;="&amp;$M$3)&amp;" uds "&amp;BDCORRECTIVAINF[[#Headers],[3ª HOJAS T]]&amp;", ")</f>
        <v/>
      </c>
      <c r="BB63" s="467" t="str">
        <f>+IF(SUMIFS(BDCORRECTIVAINF[4ª HOJAS T],BDCORRECTIVAINF[[Nº CAMIÓN]:[Nº CAMIÓN]],$C63,BDCORRECTIVAINF[[Fecha entrada]:[Fecha entrada]],"&gt;=" &amp;$M$2,BDCORRECTIVAINF[[Fecha Fin]:[Fecha Fin]],"&lt;="&amp;$M$3)=0,"",SUMIFS(BDCORRECTIVAINF[4ª HOJAS T],BDCORRECTIVAINF[[Nº CAMIÓN]:[Nº CAMIÓN]],$C63,BDCORRECTIVAINF[[Fecha entrada]:[Fecha entrada]],"&gt;=" &amp;$M$2,BDCORRECTIVAINF[[Fecha Fin]:[Fecha Fin]],"&lt;="&amp;$M$3)&amp;" uds "&amp;BDCORRECTIVAINF[[#Headers],[4ª HOJAS T]]&amp;", ")</f>
        <v/>
      </c>
      <c r="BC63" s="467" t="str">
        <f>+IF(SUMIFS(BDCORRECTIVAINF[5ª HOJAS T],BDCORRECTIVAINF[[Nº CAMIÓN]:[Nº CAMIÓN]],$C63,BDCORRECTIVAINF[[Fecha entrada]:[Fecha entrada]],"&gt;=" &amp;$M$2,BDCORRECTIVAINF[[Fecha Fin]:[Fecha Fin]],"&lt;="&amp;$M$3)=0,"",SUMIFS(BDCORRECTIVAINF[5ª HOJAS T],BDCORRECTIVAINF[[Nº CAMIÓN]:[Nº CAMIÓN]],$C63,BDCORRECTIVAINF[[Fecha entrada]:[Fecha entrada]],"&gt;=" &amp;$M$2,BDCORRECTIVAINF[[Fecha Fin]:[Fecha Fin]],"&lt;="&amp;$M$3)&amp;" uds "&amp;BDCORRECTIVAINF[[#Headers],[5ª HOJAS T]]&amp;", ")</f>
        <v/>
      </c>
      <c r="BD63" s="467" t="str">
        <f>+IF(SUMIFS(BDCORRECTIVAINF[BRIDA T],BDCORRECTIVAINF[[Nº CAMIÓN]:[Nº CAMIÓN]],$C63,BDCORRECTIVAINF[[Fecha entrada]:[Fecha entrada]],"&gt;=" &amp;$M$2,BDCORRECTIVAINF[[Fecha Fin]:[Fecha Fin]],"&lt;="&amp;$M$3)=0,"",SUMIFS(BDCORRECTIVAINF[BRIDA T],BDCORRECTIVAINF[[Nº CAMIÓN]:[Nº CAMIÓN]],$C63,BDCORRECTIVAINF[[Fecha entrada]:[Fecha entrada]],"&gt;=" &amp;$M$2,BDCORRECTIVAINF[[Fecha Fin]:[Fecha Fin]],"&lt;="&amp;$M$3)&amp;" uds "&amp;BDCORRECTIVAINF[[#Headers],[BRIDA T]]&amp;", ")</f>
        <v/>
      </c>
      <c r="BE63" s="467" t="str">
        <f>+IF(SUMIFS(BDCORRECTIVAINF[BULÓN T],BDCORRECTIVAINF[[Nº CAMIÓN]:[Nº CAMIÓN]],$C63,BDCORRECTIVAINF[[Fecha entrada]:[Fecha entrada]],"&gt;=" &amp;$M$2,BDCORRECTIVAINF[[Fecha Fin]:[Fecha Fin]],"&lt;="&amp;$M$3)=0,"",SUMIFS(BDCORRECTIVAINF[BULÓN T],BDCORRECTIVAINF[[Nº CAMIÓN]:[Nº CAMIÓN]],$C63,BDCORRECTIVAINF[[Fecha entrada]:[Fecha entrada]],"&gt;=" &amp;$M$2,BDCORRECTIVAINF[[Fecha Fin]:[Fecha Fin]],"&lt;="&amp;$M$3)&amp;" uds "&amp;BDCORRECTIVAINF[[#Headers],[BULÓN T]]&amp;", ")</f>
        <v/>
      </c>
      <c r="BF63" s="467" t="str">
        <f>+IF(SUMIFS(BDCORRECTIVAINF[GEMELA T],BDCORRECTIVAINF[[Nº CAMIÓN]:[Nº CAMIÓN]],$C63,BDCORRECTIVAINF[[Fecha entrada]:[Fecha entrada]],"&gt;=" &amp;$M$2,BDCORRECTIVAINF[[Fecha Fin]:[Fecha Fin]],"&lt;="&amp;$M$3)=0,"",SUMIFS(BDCORRECTIVAINF[GEMELA T],BDCORRECTIVAINF[[Nº CAMIÓN]:[Nº CAMIÓN]],$C63,BDCORRECTIVAINF[[Fecha entrada]:[Fecha entrada]],"&gt;=" &amp;$M$2,BDCORRECTIVAINF[[Fecha Fin]:[Fecha Fin]],"&lt;="&amp;$M$3)&amp;" uds "&amp;BDCORRECTIVAINF[[#Headers],[GEMELA T]]&amp;", ")</f>
        <v/>
      </c>
      <c r="BG63" s="467" t="str">
        <f>+IF(SUMIFS(BDCORRECTIVAINF[CÁMARA 12R20],BDCORRECTIVAINF[[Nº CAMIÓN]:[Nº CAMIÓN]],$C63,BDCORRECTIVAINF[[Fecha entrada]:[Fecha entrada]],"&gt;=" &amp;$M$2,BDCORRECTIVAINF[[Fecha Fin]:[Fecha Fin]],"&lt;="&amp;$M$3)=0,"",SUMIFS(BDCORRECTIVAINF[CÁMARA 12R20],BDCORRECTIVAINF[[Nº CAMIÓN]:[Nº CAMIÓN]],$C63,BDCORRECTIVAINF[[Fecha entrada]:[Fecha entrada]],"&gt;=" &amp;$M$2,BDCORRECTIVAINF[[Fecha Fin]:[Fecha Fin]],"&lt;="&amp;$M$3)&amp;" uds "&amp;BDCORRECTIVAINF[[#Headers],[CÁMARA 12R20]]&amp;", ")</f>
        <v/>
      </c>
      <c r="BH63" s="467" t="str">
        <f>+IF(SUMIFS(BDCORRECTIVAINF[CÁMARA 12R24],BDCORRECTIVAINF[[Nº CAMIÓN]:[Nº CAMIÓN]],$C63,BDCORRECTIVAINF[[Fecha entrada]:[Fecha entrada]],"&gt;=" &amp;$M$2,BDCORRECTIVAINF[[Fecha Fin]:[Fecha Fin]],"&lt;="&amp;$M$3)=0,"",SUMIFS(BDCORRECTIVAINF[CÁMARA 12R24],BDCORRECTIVAINF[[Nº CAMIÓN]:[Nº CAMIÓN]],$C63,BDCORRECTIVAINF[[Fecha entrada]:[Fecha entrada]],"&gt;=" &amp;$M$2,BDCORRECTIVAINF[[Fecha Fin]:[Fecha Fin]],"&lt;="&amp;$M$3)&amp;" uds "&amp;BDCORRECTIVAINF[[#Headers],[CÁMARA 12R24]]&amp;", ")</f>
        <v/>
      </c>
      <c r="BI63" s="467" t="str">
        <f>+IF(SUMIFS(BDCORRECTIVAINF[NEUMÁTICO 12R20],BDCORRECTIVAINF[[Nº CAMIÓN]:[Nº CAMIÓN]],$C63,BDCORRECTIVAINF[[Fecha entrada]:[Fecha entrada]],"&gt;=" &amp;$M$2,BDCORRECTIVAINF[[Fecha Fin]:[Fecha Fin]],"&lt;="&amp;$M$3)=0,"",SUMIFS(BDCORRECTIVAINF[NEUMÁTICO 12R20],BDCORRECTIVAINF[[Nº CAMIÓN]:[Nº CAMIÓN]],$C63,BDCORRECTIVAINF[[Fecha entrada]:[Fecha entrada]],"&gt;=" &amp;$M$2,BDCORRECTIVAINF[[Fecha Fin]:[Fecha Fin]],"&lt;="&amp;$M$3)&amp;" uds "&amp;BDCORRECTIVAINF[[#Headers],[NEUMÁTICO 12R20]]&amp;", ")</f>
        <v/>
      </c>
      <c r="BJ63" s="467" t="str">
        <f>+IF(SUMIFS(BDCORRECTIVAINF[NEUMÁTICO 13/80 R22,5],BDCORRECTIVAINF[[Nº CAMIÓN]:[Nº CAMIÓN]],$C63,BDCORRECTIVAINF[[Fecha entrada]:[Fecha entrada]],"&gt;=" &amp;$M$2,BDCORRECTIVAINF[[Fecha Fin]:[Fecha Fin]],"&lt;="&amp;$M$3)=0,"",SUMIFS(BDCORRECTIVAINF[NEUMÁTICO 13/80 R22,5],BDCORRECTIVAINF[[Nº CAMIÓN]:[Nº CAMIÓN]],$C63,BDCORRECTIVAINF[[Fecha entrada]:[Fecha entrada]],"&gt;=" &amp;$M$2,BDCORRECTIVAINF[[Fecha Fin]:[Fecha Fin]],"&lt;="&amp;$M$3)&amp;" uds "&amp;BDCORRECTIVAINF[[#Headers],[NEUMÁTICO 13/80 R22,5]]&amp;", ")</f>
        <v/>
      </c>
      <c r="BK63" s="467" t="str">
        <f>+IF(SUMIFS(BDCORRECTIVAINF[[NEUMÁTICO 12R24 ]],BDCORRECTIVAINF[[Nº CAMIÓN]:[Nº CAMIÓN]],$C63,BDCORRECTIVAINF[[Fecha entrada]:[Fecha entrada]],"&gt;=" &amp;$M$2,BDCORRECTIVAINF[[Fecha Fin]:[Fecha Fin]],"&lt;="&amp;$M$3)=0,"",SUMIFS(BDCORRECTIVAINF[[NEUMÁTICO 12R24 ]],BDCORRECTIVAINF[[Nº CAMIÓN]:[Nº CAMIÓN]],$C63,BDCORRECTIVAINF[[Fecha entrada]:[Fecha entrada]],"&gt;=" &amp;$M$2,BDCORRECTIVAINF[[Fecha Fin]:[Fecha Fin]],"&lt;="&amp;$M$3)&amp;" uds "&amp;BDCORRECTIVAINF[[#Headers],[NEUMÁTICO 12R24 ]]&amp;", ")</f>
        <v/>
      </c>
      <c r="BL63" s="467" t="str">
        <f>+IF(SUMIFS(BDCORRECTIVAINF[NEUMÁTICO 295/80 R22,5],BDCORRECTIVAINF[[Nº CAMIÓN]:[Nº CAMIÓN]],$C63,BDCORRECTIVAINF[[Fecha entrada]:[Fecha entrada]],"&gt;=" &amp;$M$2,BDCORRECTIVAINF[[Fecha Fin]:[Fecha Fin]],"&lt;="&amp;$M$3)=0,"",SUMIFS(BDCORRECTIVAINF[NEUMÁTICO 295/80 R22,5],BDCORRECTIVAINF[[Nº CAMIÓN]:[Nº CAMIÓN]],$C63,BDCORRECTIVAINF[[Fecha entrada]:[Fecha entrada]],"&gt;=" &amp;$M$2,BDCORRECTIVAINF[[Fecha Fin]:[Fecha Fin]],"&lt;="&amp;$M$3)&amp;" uds "&amp;BDCORRECTIVAINF[[#Headers],[NEUMÁTICO 295/80 R22,5]]&amp;", ")</f>
        <v/>
      </c>
      <c r="BM63" s="467" t="str">
        <f>+IF(SUMIFS(BDCORRECTIVAINF[NEUMÁTICO 315/80R22.5],BDCORRECTIVAINF[[Nº CAMIÓN]:[Nº CAMIÓN]],$C63,BDCORRECTIVAINF[[Fecha entrada]:[Fecha entrada]],"&gt;=" &amp;$M$2,BDCORRECTIVAINF[[Fecha Fin]:[Fecha Fin]],"&lt;="&amp;$M$3)=0,"",SUMIFS(BDCORRECTIVAINF[NEUMÁTICO 315/80R22.5],BDCORRECTIVAINF[[Nº CAMIÓN]:[Nº CAMIÓN]],$C63,BDCORRECTIVAINF[[Fecha entrada]:[Fecha entrada]],"&gt;=" &amp;$M$2,BDCORRECTIVAINF[[Fecha Fin]:[Fecha Fin]],"&lt;="&amp;$M$3)&amp;" uds "&amp;BDCORRECTIVAINF[[#Headers],[NEUMÁTICO 315/80R22.5]]&amp;", ")</f>
        <v/>
      </c>
      <c r="BN63" s="467" t="str">
        <f>+IF(SUMIFS(BDCORRECTIVAINF[NEUMÁTICO 7.5R16 CON CAMARA  ],BDCORRECTIVAINF[[Nº CAMIÓN]:[Nº CAMIÓN]],$C63,BDCORRECTIVAINF[[Fecha entrada]:[Fecha entrada]],"&gt;=" &amp;$M$2,BDCORRECTIVAINF[[Fecha Fin]:[Fecha Fin]],"&lt;="&amp;$M$3)=0,"",SUMIFS(BDCORRECTIVAINF[NEUMÁTICO 7.5R16 CON CAMARA  ],BDCORRECTIVAINF[[Nº CAMIÓN]:[Nº CAMIÓN]],$C63,BDCORRECTIVAINF[[Fecha entrada]:[Fecha entrada]],"&gt;=" &amp;$M$2,BDCORRECTIVAINF[[Fecha Fin]:[Fecha Fin]],"&lt;="&amp;$M$3)&amp;" uds "&amp;BDCORRECTIVAINF[[#Headers],[NEUMÁTICO 7.5R16 CON CAMARA  ]]&amp;", ")</f>
        <v/>
      </c>
      <c r="BO63" s="467" t="str">
        <f>+IF(SUMIFS(BDCORRECTIVAINF[Parche],BDCORRECTIVAINF[[Nº CAMIÓN]:[Nº CAMIÓN]],$C63,BDCORRECTIVAINF[[Fecha entrada]:[Fecha entrada]],"&gt;=" &amp;$M$2,BDCORRECTIVAINF[[Fecha Fin]:[Fecha Fin]],"&lt;="&amp;$M$3)=0,"",SUMIFS(BDCORRECTIVAINF[Parche],BDCORRECTIVAINF[[Nº CAMIÓN]:[Nº CAMIÓN]],$C63,BDCORRECTIVAINF[[Fecha entrada]:[Fecha entrada]],"&gt;=" &amp;$M$2,BDCORRECTIVAINF[[Fecha Fin]:[Fecha Fin]],"&lt;="&amp;$M$3)&amp;" uds "&amp;BDCORRECTIVAINF[[#Headers],[Parche]]&amp;", ")</f>
        <v/>
      </c>
      <c r="BP63" s="467" t="str">
        <f>+IF(SUMIFS(BDCORRECTIVAINF[Pasta],BDCORRECTIVAINF[[Nº CAMIÓN]:[Nº CAMIÓN]],$C63,BDCORRECTIVAINF[[Fecha entrada]:[Fecha entrada]],"&gt;=" &amp;$M$2,BDCORRECTIVAINF[[Fecha Fin]:[Fecha Fin]],"&lt;="&amp;$M$3)=0,"",SUMIFS(BDCORRECTIVAINF[Pasta],BDCORRECTIVAINF[[Nº CAMIÓN]:[Nº CAMIÓN]],$C63,BDCORRECTIVAINF[[Fecha entrada]:[Fecha entrada]],"&gt;=" &amp;$M$2,BDCORRECTIVAINF[[Fecha Fin]:[Fecha Fin]],"&lt;="&amp;$M$3)&amp;" uds "&amp;BDCORRECTIVAINF[[#Headers],[Pasta]]&amp;", ")</f>
        <v/>
      </c>
      <c r="BQ63" s="467" t="str">
        <f>+IF(SUMIFS(BDCORRECTIVAINF[BATERIA 12V 100AH],BDCORRECTIVAINF[[Nº CAMIÓN]:[Nº CAMIÓN]],$C63,BDCORRECTIVAINF[[Fecha entrada]:[Fecha entrada]],"&gt;=" &amp;$M$2,BDCORRECTIVAINF[[Fecha Fin]:[Fecha Fin]],"&lt;="&amp;$M$3)=0,"",SUMIFS(BDCORRECTIVAINF[BATERIA 12V 100AH],BDCORRECTIVAINF[[Nº CAMIÓN]:[Nº CAMIÓN]],$C63,BDCORRECTIVAINF[[Fecha entrada]:[Fecha entrada]],"&gt;=" &amp;$M$2,BDCORRECTIVAINF[[Fecha Fin]:[Fecha Fin]],"&lt;="&amp;$M$3)&amp;" uds "&amp;BDCORRECTIVAINF[[#Headers],[BATERIA 12V 100AH]]&amp;", ")</f>
        <v/>
      </c>
      <c r="BR63" s="467" t="str">
        <f>+IF(SUMIFS(BDCORRECTIVAINF[BATERIA 12V 120AH],BDCORRECTIVAINF[[Nº CAMIÓN]:[Nº CAMIÓN]],$C63,BDCORRECTIVAINF[[Fecha entrada]:[Fecha entrada]],"&gt;=" &amp;$M$2,BDCORRECTIVAINF[[Fecha Fin]:[Fecha Fin]],"&lt;="&amp;$M$3)=0,"",SUMIFS(BDCORRECTIVAINF[BATERIA 12V 120AH],BDCORRECTIVAINF[[Nº CAMIÓN]:[Nº CAMIÓN]],$C63,BDCORRECTIVAINF[[Fecha entrada]:[Fecha entrada]],"&gt;=" &amp;$M$2,BDCORRECTIVAINF[[Fecha Fin]:[Fecha Fin]],"&lt;="&amp;$M$3)&amp;" uds "&amp;BDCORRECTIVAINF[[#Headers],[BATERIA 12V 120AH]]&amp;", ")</f>
        <v/>
      </c>
      <c r="BS63" s="467" t="str">
        <f>+IF(SUMIFS(BDCORRECTIVAINF[[BATERIA 12V 70AH ]],BDCORRECTIVAINF[[Nº CAMIÓN]:[Nº CAMIÓN]],$C63,BDCORRECTIVAINF[[Fecha entrada]:[Fecha entrada]],"&gt;=" &amp;$M$2,BDCORRECTIVAINF[[Fecha Fin]:[Fecha Fin]],"&lt;="&amp;$M$3)=0,"",SUMIFS(BDCORRECTIVAINF[[BATERIA 12V 70AH ]],BDCORRECTIVAINF[[Nº CAMIÓN]:[Nº CAMIÓN]],$C63,BDCORRECTIVAINF[[Fecha entrada]:[Fecha entrada]],"&gt;=" &amp;$M$2,BDCORRECTIVAINF[[Fecha Fin]:[Fecha Fin]],"&lt;="&amp;$M$3)&amp;" uds "&amp;BDCORRECTIVAINF[[#Headers],[BATERIA 12V 70AH ]]&amp;", ")</f>
        <v/>
      </c>
      <c r="BT63" s="467" t="str">
        <f>+IF(SUMIFS(BDCORRECTIVAINF[[BATERIA 12V 77AH ]],BDCORRECTIVAINF[[Nº CAMIÓN]:[Nº CAMIÓN]],$C63,BDCORRECTIVAINF[[Fecha entrada]:[Fecha entrada]],"&gt;=" &amp;$M$2,BDCORRECTIVAINF[[Fecha Fin]:[Fecha Fin]],"&lt;="&amp;$M$3)=0,"",SUMIFS(BDCORRECTIVAINF[[BATERIA 12V 77AH ]],BDCORRECTIVAINF[[Nº CAMIÓN]:[Nº CAMIÓN]],$C63,BDCORRECTIVAINF[[Fecha entrada]:[Fecha entrada]],"&gt;=" &amp;$M$2,BDCORRECTIVAINF[[Fecha Fin]:[Fecha Fin]],"&lt;="&amp;$M$3)&amp;" uds "&amp;BDCORRECTIVAINF[[#Headers],[BATERIA 12V 77AH ]]&amp;", ")</f>
        <v/>
      </c>
      <c r="BU63" s="467" t="str">
        <f>+IF(SUMIFS(BDCORRECTIVAINF[Manguera amarilla 60D],BDCORRECTIVAINF[[Nº CAMIÓN]:[Nº CAMIÓN]],$C63,BDCORRECTIVAINF[[Fecha entrada]:[Fecha entrada]],"&gt;=" &amp;$M$2,BDCORRECTIVAINF[[Fecha Fin]:[Fecha Fin]],"&lt;="&amp;$M$3)=0,"",SUMIFS(BDCORRECTIVAINF[Manguera amarilla 60D],BDCORRECTIVAINF[[Nº CAMIÓN]:[Nº CAMIÓN]],$C63,BDCORRECTIVAINF[[Fecha entrada]:[Fecha entrada]],"&gt;=" &amp;$M$2,BDCORRECTIVAINF[[Fecha Fin]:[Fecha Fin]],"&lt;="&amp;$M$3)&amp;" m "&amp;BDCORRECTIVAINF[[#Headers],[Manguera amarilla 60D]]&amp;", ")</f>
        <v/>
      </c>
      <c r="BV63" s="467" t="str">
        <f>+IF(SUMIFS(BDCORRECTIVAINF[Manguera amarilla 80D],BDCORRECTIVAINF[[Nº CAMIÓN]:[Nº CAMIÓN]],$C63,BDCORRECTIVAINF[[Fecha entrada]:[Fecha entrada]],"&gt;=" &amp;$M$2,BDCORRECTIVAINF[[Fecha Fin]:[Fecha Fin]],"&lt;="&amp;$M$3)=0,"",SUMIFS(BDCORRECTIVAINF[Manguera amarilla 80D],BDCORRECTIVAINF[[Nº CAMIÓN]:[Nº CAMIÓN]],$C63,BDCORRECTIVAINF[[Fecha entrada]:[Fecha entrada]],"&gt;=" &amp;$M$2,BDCORRECTIVAINF[[Fecha Fin]:[Fecha Fin]],"&lt;="&amp;$M$3)&amp;" m "&amp;BDCORRECTIVAINF[[#Headers],[Manguera amarilla 80D]]&amp;", ")</f>
        <v/>
      </c>
      <c r="BW63" s="467" t="str">
        <f>+IF(SUMIFS(BDCORRECTIVAINF[Manguera azul 60D],BDCORRECTIVAINF[[Nº CAMIÓN]:[Nº CAMIÓN]],$C63,BDCORRECTIVAINF[[Fecha entrada]:[Fecha entrada]],"&gt;=" &amp;$M$2,BDCORRECTIVAINF[[Fecha Fin]:[Fecha Fin]],"&lt;="&amp;$M$3)=0,"",SUMIFS(BDCORRECTIVAINF[Manguera azul 60D],BDCORRECTIVAINF[[Nº CAMIÓN]:[Nº CAMIÓN]],$C63,BDCORRECTIVAINF[[Fecha entrada]:[Fecha entrada]],"&gt;=" &amp;$M$2,BDCORRECTIVAINF[[Fecha Fin]:[Fecha Fin]],"&lt;="&amp;$M$3)&amp;" m "&amp;BDCORRECTIVAINF[[#Headers],[Manguera azul 60D]]&amp;", ")</f>
        <v/>
      </c>
      <c r="BX63" s="467" t="str">
        <f>+IF(SUMIFS(BDCORRECTIVAINF[Manguera azul 80D],BDCORRECTIVAINF[[Nº CAMIÓN]:[Nº CAMIÓN]],$C63,BDCORRECTIVAINF[[Fecha entrada]:[Fecha entrada]],"&gt;=" &amp;$M$2,BDCORRECTIVAINF[[Fecha Fin]:[Fecha Fin]],"&lt;="&amp;$M$3)=0,"",SUMIFS(BDCORRECTIVAINF[Manguera azul 80D],BDCORRECTIVAINF[[Nº CAMIÓN]:[Nº CAMIÓN]],$C63,BDCORRECTIVAINF[[Fecha entrada]:[Fecha entrada]],"&gt;=" &amp;$M$2,BDCORRECTIVAINF[[Fecha Fin]:[Fecha Fin]],"&lt;="&amp;$M$3)&amp;" m "&amp;BDCORRECTIVAINF[[#Headers],[Manguera azul 80D]]&amp;", ")</f>
        <v/>
      </c>
      <c r="BY63" s="467" t="str">
        <f>+IF(SUMIFS(BDCORRECTIVAINF[Bomba Embrague],BDCORRECTIVAINF[[Nº CAMIÓN]:[Nº CAMIÓN]],$C63,BDCORRECTIVAINF[[Fecha entrada]:[Fecha entrada]],"&gt;=" &amp;$M$2,BDCORRECTIVAINF[[Fecha Fin]:[Fecha Fin]],"&lt;="&amp;$M$3)=0,"",SUMIFS(BDCORRECTIVAINF[Bomba Embrague],BDCORRECTIVAINF[[Nº CAMIÓN]:[Nº CAMIÓN]],$C63,BDCORRECTIVAINF[[Fecha entrada]:[Fecha entrada]],"&gt;=" &amp;$M$2,BDCORRECTIVAINF[[Fecha Fin]:[Fecha Fin]],"&lt;="&amp;$M$3)&amp;" uds "&amp;BDCORRECTIVAINF[[#Headers],[Bomba Embrague]]&amp;", ")</f>
        <v/>
      </c>
      <c r="BZ63" s="467" t="str">
        <f>+IF(SUMIFS(BDCORRECTIVAINF[Compresor],BDCORRECTIVAINF[[Nº CAMIÓN]:[Nº CAMIÓN]],$C63,BDCORRECTIVAINF[[Fecha entrada]:[Fecha entrada]],"&gt;=" &amp;$M$2,BDCORRECTIVAINF[[Fecha Fin]:[Fecha Fin]],"&lt;="&amp;$M$3)=0,"",SUMIFS(BDCORRECTIVAINF[Compresor],BDCORRECTIVAINF[[Nº CAMIÓN]:[Nº CAMIÓN]],$C63,BDCORRECTIVAINF[[Fecha entrada]:[Fecha entrada]],"&gt;=" &amp;$M$2,BDCORRECTIVAINF[[Fecha Fin]:[Fecha Fin]],"&lt;="&amp;$M$3)&amp;" uds "&amp;BDCORRECTIVAINF[[#Headers],[Compresor]]&amp;", ")</f>
        <v/>
      </c>
      <c r="CA63" s="467" t="str">
        <f>+IF(SUMIFS(BDCORRECTIVAINF[Disco Embrague],BDCORRECTIVAINF[[Nº CAMIÓN]:[Nº CAMIÓN]],$C63,BDCORRECTIVAINF[[Fecha entrada]:[Fecha entrada]],"&gt;=" &amp;$M$2,BDCORRECTIVAINF[[Fecha Fin]:[Fecha Fin]],"&lt;="&amp;$M$3)=0,"",SUMIFS(BDCORRECTIVAINF[Disco Embrague],BDCORRECTIVAINF[[Nº CAMIÓN]:[Nº CAMIÓN]],$C63,BDCORRECTIVAINF[[Fecha entrada]:[Fecha entrada]],"&gt;=" &amp;$M$2,BDCORRECTIVAINF[[Fecha Fin]:[Fecha Fin]],"&lt;="&amp;$M$3)&amp;" uds "&amp;BDCORRECTIVAINF[[#Headers],[Disco Embrague]]&amp;", ")</f>
        <v/>
      </c>
      <c r="CB63" s="467" t="str">
        <f>+IF(SUMIFS(BDCORRECTIVAINF[Empalme],BDCORRECTIVAINF[[Nº CAMIÓN]:[Nº CAMIÓN]],$C63,BDCORRECTIVAINF[[Fecha entrada]:[Fecha entrada]],"&gt;=" &amp;$M$2,BDCORRECTIVAINF[[Fecha Fin]:[Fecha Fin]],"&lt;="&amp;$M$3)=0,"",SUMIFS(BDCORRECTIVAINF[Empalme],BDCORRECTIVAINF[[Nº CAMIÓN]:[Nº CAMIÓN]],$C63,BDCORRECTIVAINF[[Fecha entrada]:[Fecha entrada]],"&gt;=" &amp;$M$2,BDCORRECTIVAINF[[Fecha Fin]:[Fecha Fin]],"&lt;="&amp;$M$3)&amp;" uds "&amp;BDCORRECTIVAINF[[#Headers],[Empalme]]&amp;", ")</f>
        <v/>
      </c>
      <c r="CC63" s="467" t="str">
        <f>+IF(SUMIFS(BDCORRECTIVAINF[Filtro Secador],BDCORRECTIVAINF[[Nº CAMIÓN]:[Nº CAMIÓN]],$C63,BDCORRECTIVAINF[[Fecha entrada]:[Fecha entrada]],"&gt;=" &amp;$M$2,BDCORRECTIVAINF[[Fecha Fin]:[Fecha Fin]],"&lt;="&amp;$M$3)=0,"",SUMIFS(BDCORRECTIVAINF[Filtro Secador],BDCORRECTIVAINF[[Nº CAMIÓN]:[Nº CAMIÓN]],$C63,BDCORRECTIVAINF[[Fecha entrada]:[Fecha entrada]],"&gt;=" &amp;$M$2,BDCORRECTIVAINF[[Fecha Fin]:[Fecha Fin]],"&lt;="&amp;$M$3)&amp;" uds "&amp;BDCORRECTIVAINF[[#Headers],[Filtro Secador]]&amp;", ")</f>
        <v/>
      </c>
      <c r="CD63" s="467" t="str">
        <f>+IF(SUMIFS(BDCORRECTIVAINF[Pulmon Freno],BDCORRECTIVAINF[[Nº CAMIÓN]:[Nº CAMIÓN]],$C63,BDCORRECTIVAINF[[Fecha entrada]:[Fecha entrada]],"&gt;=" &amp;$M$2,BDCORRECTIVAINF[[Fecha Fin]:[Fecha Fin]],"&lt;="&amp;$M$3)=0,"",SUMIFS(BDCORRECTIVAINF[Pulmon Freno],BDCORRECTIVAINF[[Nº CAMIÓN]:[Nº CAMIÓN]],$C63,BDCORRECTIVAINF[[Fecha entrada]:[Fecha entrada]],"&gt;=" &amp;$M$2,BDCORRECTIVAINF[[Fecha Fin]:[Fecha Fin]],"&lt;="&amp;$M$3)&amp;" uds "&amp;BDCORRECTIVAINF[[#Headers],[Pulmon Freno]]&amp;", ")</f>
        <v/>
      </c>
      <c r="CE63" s="467" t="str">
        <f>+IF(SUMIFS(BDCORRECTIVAINF[Servoembrague],BDCORRECTIVAINF[[Nº CAMIÓN]:[Nº CAMIÓN]],$C63,BDCORRECTIVAINF[[Fecha entrada]:[Fecha entrada]],"&gt;=" &amp;$M$2,BDCORRECTIVAINF[[Fecha Fin]:[Fecha Fin]],"&lt;="&amp;$M$3)=0,"",SUMIFS(BDCORRECTIVAINF[Servoembrague],BDCORRECTIVAINF[[Nº CAMIÓN]:[Nº CAMIÓN]],$C63,BDCORRECTIVAINF[[Fecha entrada]:[Fecha entrada]],"&gt;=" &amp;$M$2,BDCORRECTIVAINF[[Fecha Fin]:[Fecha Fin]],"&lt;="&amp;$M$3)&amp;" uds "&amp;BDCORRECTIVAINF[[#Headers],[Servoembrague]]&amp;", ")</f>
        <v/>
      </c>
      <c r="CF63" s="467" t="str">
        <f>+IF(SUMIFS(BDCORRECTIVAINF[Tubo Hidraulico],BDCORRECTIVAINF[[Nº CAMIÓN]:[Nº CAMIÓN]],$C63,BDCORRECTIVAINF[[Fecha entrada]:[Fecha entrada]],"&gt;=" &amp;$M$2,BDCORRECTIVAINF[[Fecha Fin]:[Fecha Fin]],"&lt;="&amp;$M$3)=0,"",SUMIFS(BDCORRECTIVAINF[Tubo Hidraulico],BDCORRECTIVAINF[[Nº CAMIÓN]:[Nº CAMIÓN]],$C63,BDCORRECTIVAINF[[Fecha entrada]:[Fecha entrada]],"&gt;=" &amp;$M$2,BDCORRECTIVAINF[[Fecha Fin]:[Fecha Fin]],"&lt;="&amp;$M$3)&amp;" uds "&amp;BDCORRECTIVAINF[[#Headers],[Tubo Hidraulico]]&amp;", ")</f>
        <v/>
      </c>
      <c r="CG63" s="467" t="str">
        <f>+IF(SUMIFS(BDCORRECTIVAINF[Valvula 4 vias],BDCORRECTIVAINF[[Nº CAMIÓN]:[Nº CAMIÓN]],$C63,BDCORRECTIVAINF[[Fecha entrada]:[Fecha entrada]],"&gt;=" &amp;$M$2,BDCORRECTIVAINF[[Fecha Fin]:[Fecha Fin]],"&lt;="&amp;$M$3)=0,"",SUMIFS(BDCORRECTIVAINF[Valvula 4 vias],BDCORRECTIVAINF[[Nº CAMIÓN]:[Nº CAMIÓN]],$C63,BDCORRECTIVAINF[[Fecha entrada]:[Fecha entrada]],"&gt;=" &amp;$M$2,BDCORRECTIVAINF[[Fecha Fin]:[Fecha Fin]],"&lt;="&amp;$M$3)&amp;" uds "&amp;BDCORRECTIVAINF[[#Headers],[Valvula 4 vias]]&amp;", ")</f>
        <v/>
      </c>
      <c r="CH63" s="467" t="str">
        <f>+IF(SUMIFS(BDCORRECTIVAINF[Valvula Freno],BDCORRECTIVAINF[[Nº CAMIÓN]:[Nº CAMIÓN]],$C63,BDCORRECTIVAINF[[Fecha entrada]:[Fecha entrada]],"&gt;=" &amp;$M$2,BDCORRECTIVAINF[[Fecha Fin]:[Fecha Fin]],"&lt;="&amp;$M$3)=0,"",SUMIFS(BDCORRECTIVAINF[Valvula Freno],BDCORRECTIVAINF[[Nº CAMIÓN]:[Nº CAMIÓN]],$C63,BDCORRECTIVAINF[[Fecha entrada]:[Fecha entrada]],"&gt;=" &amp;$M$2,BDCORRECTIVAINF[[Fecha Fin]:[Fecha Fin]],"&lt;="&amp;$M$3)&amp;" uds "&amp;BDCORRECTIVAINF[[#Headers],[Valvula Freno]]&amp;", ")</f>
        <v/>
      </c>
      <c r="CI63" s="467" t="str">
        <f>+IF(SUMIFS(BDCORRECTIVAINF[Valvula Secadora],BDCORRECTIVAINF[[Nº CAMIÓN]:[Nº CAMIÓN]],$C63,BDCORRECTIVAINF[[Fecha entrada]:[Fecha entrada]],"&gt;=" &amp;$M$2,BDCORRECTIVAINF[[Fecha Fin]:[Fecha Fin]],"&lt;="&amp;$M$3)=0,"",SUMIFS(BDCORRECTIVAINF[Valvula Secadora],BDCORRECTIVAINF[[Nº CAMIÓN]:[Nº CAMIÓN]],$C63,BDCORRECTIVAINF[[Fecha entrada]:[Fecha entrada]],"&gt;=" &amp;$M$2,BDCORRECTIVAINF[[Fecha Fin]:[Fecha Fin]],"&lt;="&amp;$M$3)&amp;" uds "&amp;BDCORRECTIVAINF[[#Headers],[Valvula Secadora]]&amp;", ")</f>
        <v/>
      </c>
      <c r="CJ63" s="467" t="str">
        <f>+IF(SUMIFS(BDCORRECTIVAINF[Correas],BDCORRECTIVAINF[[Nº CAMIÓN]:[Nº CAMIÓN]],$C63,BDCORRECTIVAINF[[Fecha entrada]:[Fecha entrada]],"&gt;=" &amp;$M$2,BDCORRECTIVAINF[[Fecha Fin]:[Fecha Fin]],"&lt;="&amp;$M$3)=0,"",SUMIFS(BDCORRECTIVAINF[Correas],BDCORRECTIVAINF[[Nº CAMIÓN]:[Nº CAMIÓN]],$C63,BDCORRECTIVAINF[[Fecha entrada]:[Fecha entrada]],"&gt;=" &amp;$M$2,BDCORRECTIVAINF[[Fecha Fin]:[Fecha Fin]],"&lt;="&amp;$M$3)&amp;" uds "&amp;BDCORRECTIVAINF[[#Headers],[Correas]]&amp;", ")</f>
        <v/>
      </c>
      <c r="CK63"/>
      <c r="CL63"/>
      <c r="CM63"/>
      <c r="CN63"/>
      <c r="CO63"/>
    </row>
    <row r="64" spans="1:93" s="14" customFormat="1" ht="40.9" customHeight="1" thickBot="1" x14ac:dyDescent="0.3">
      <c r="A64" s="295" t="s">
        <v>610</v>
      </c>
      <c r="B64" s="337" t="s">
        <v>611</v>
      </c>
      <c r="C64" s="340" t="s">
        <v>612</v>
      </c>
      <c r="D64" s="338" t="s">
        <v>278</v>
      </c>
      <c r="E64" s="125">
        <f>+SUMIFS(BDCORRECTIVA[Chasis],BDCORRECTIVA[[Nº CAMIÓN]:[Nº CAMIÓN]],$C64,BDCORRECTIVA[[Fecha entrada]:[Fecha entrada]],"&gt;=" &amp;$M$2,BDCORRECTIVA[[Fecha Fin]:[Fecha Fin]],"&lt;="&amp;$M$3)</f>
        <v>0</v>
      </c>
      <c r="F64" s="125">
        <f>+SUMIFS(BDCORRECTIVA[Carrocería],BDCORRECTIVA[[Nº CAMIÓN]:[Nº CAMIÓN]],$C64,BDCORRECTIVA[[Fecha entrada]:[Fecha entrada]],"&gt;=" &amp;$M$2,BDCORRECTIVA[[Fecha Fin]:[Fecha Fin]],"&lt;="&amp;$M$3)</f>
        <v>0</v>
      </c>
      <c r="G64" s="125">
        <f>+SUMIFS(BDCORRECTIVA[Ruedas],BDCORRECTIVA[[Nº CAMIÓN]:[Nº CAMIÓN]],$C64,BDCORRECTIVA[[Fecha entrada]:[Fecha entrada]],"&gt;=" &amp;$M$2,BDCORRECTIVA[[Fecha Fin]:[Fecha Fin]],"&lt;="&amp;$M$3)</f>
        <v>0</v>
      </c>
      <c r="H64" s="125">
        <f>+SUMIFS(BDCORRECTIVA[Mecanica],BDCORRECTIVA[[Nº CAMIÓN]:[Nº CAMIÓN]],$C64,BDCORRECTIVA[[Fecha entrada]:[Fecha entrada]],"&gt;=" &amp;$M$2,BDCORRECTIVA[[Fecha Fin]:[Fecha Fin]],"&lt;="&amp;$M$3)</f>
        <v>0</v>
      </c>
      <c r="I64" s="125">
        <f>+SUMIFS(BDCORRECTIVA[Elec, vehiculos],BDCORRECTIVA[[Nº CAMIÓN]:[Nº CAMIÓN]],$C64,BDCORRECTIVA[[Fecha entrada]:[Fecha entrada]],"&gt;=" &amp;$M$2,BDCORRECTIVA[[Fecha Fin]:[Fecha Fin]],"&lt;="&amp;$M$3)</f>
        <v>0</v>
      </c>
      <c r="J64" s="125">
        <f t="shared" ref="J64:J65" si="22">+SUM(E64:I64)</f>
        <v>0</v>
      </c>
      <c r="K64" s="126" t="str">
        <f>+IF(COUNTIFS(BDCORRECTIVA[Tall/Rep],AUSERD,BDCORRECTIVA[Nº CAMIÓN],$C64,BDCORRECTIVA[[Fecha entrada]:[Fecha entrada]],"&gt;=" &amp;$M$2,BDCORRECTIVA[[Fecha Fin]:[Fecha Fin]],"&lt;="&amp;$M$3)=0,"",COUNTIFS(BDCORRECTIVA[Tall/Rep],AUSERD,BDCORRECTIVA[Nº CAMIÓN],$C64,BDCORRECTIVA[[Fecha entrada]:[Fecha entrada]],"&gt;=" &amp;$M$2,BDCORRECTIVA[[Fecha Fin]:[Fecha Fin]],"&lt;="&amp;$M$3)&amp;" "&amp;AUSERD&amp;", ")&amp;IF(COUNTIFS(BDCORRECTIVA[Tall/Rep],AAIUN,BDCORRECTIVA[Nº CAMIÓN],$C64,BDCORRECTIVA[[Fecha entrada]:[Fecha entrada]],"&gt;=" &amp;$M$2,BDCORRECTIVA[[Fecha Fin]:[Fecha Fin]],"&lt;="&amp;$M$3)=0,"",COUNTIFS(BDCORRECTIVA[Tall/Rep],AAIUN,BDCORRECTIVA[Nº CAMIÓN],$C64,BDCORRECTIVA[[Fecha entrada]:[Fecha entrada]],"&gt;=" &amp;$M$2,BDCORRECTIVA[[Fecha Fin]:[Fecha Fin]],"&lt;="&amp;$M$3)&amp;" "&amp;AAIUN&amp;", ")&amp;IF(COUNTIFS(BDCORRECTIVA[Tall/Rep],BOUJDUR,BDCORRECTIVA[Nº CAMIÓN],$C64,BDCORRECTIVA[[Fecha entrada]:[Fecha entrada]],"&gt;=" &amp;$M$2,BDCORRECTIVA[[Fecha Fin]:[Fecha Fin]],"&lt;="&amp;$M$3)=0,"",COUNTIFS(BDCORRECTIVA[Tall/Rep],BOUJDUR,BDCORRECTIVA[Nº CAMIÓN],$C64,BDCORRECTIVA[[Fecha entrada]:[Fecha entrada]],"&gt;=" &amp;$M$2,BDCORRECTIVA[[Fecha Fin]:[Fecha Fin]],"&lt;="&amp;$M$3)&amp;" "&amp;BOUJDUR&amp;", ")&amp;IF(COUNTIFS(BDCORRECTIVA[Tall/Rep],ATC,BDCORRECTIVA[Nº CAMIÓN],$C64,BDCORRECTIVA[[Fecha entrada]:[Fecha entrada]],"&gt;=" &amp;$M$2,BDCORRECTIVA[[Fecha Fin]:[Fecha Fin]],"&lt;="&amp;$M$3)=0,"",COUNTIFS(BDCORRECTIVA[Tall/Rep],ATC,BDCORRECTIVA[Nº CAMIÓN],$C64,BDCORRECTIVA[[Fecha entrada]:[Fecha entrada]],"&gt;=" &amp;$M$2,BDCORRECTIVA[[Fecha Fin]:[Fecha Fin]],"&lt;="&amp;$M$3)&amp;" "&amp;ATC&amp;", ")&amp;IF(COUNTIFS(BDCORRECTIVA[Tall/Rep],SMARA,BDCORRECTIVA[Nº CAMIÓN],$C64,BDCORRECTIVA[[Fecha entrada]:[Fecha entrada]],"&gt;=" &amp;$M$2,BDCORRECTIVA[[Fecha Fin]:[Fecha Fin]],"&lt;="&amp;$M$3)=0,"",COUNTIFS(BDCORRECTIVA[Tall/Rep],SMARA,BDCORRECTIVA[Nº CAMIÓN],$C64,BDCORRECTIVA[[Fecha entrada]:[Fecha entrada]],"&gt;=" &amp;$M$2,BDCORRECTIVA[[Fecha Fin]:[Fecha Fin]],"&lt;="&amp;$M$3)&amp;" "&amp;SMARA&amp;", ")&amp;IF(COUNTIFS(BDCORRECTIVA[Tall/Rep],DAJLA,BDCORRECTIVA[Nº CAMIÓN],$C64,BDCORRECTIVA[[Fecha entrada]:[Fecha entrada]],"&gt;=" &amp;$M$2,BDCORRECTIVA[[Fecha Fin]:[Fecha Fin]],"&lt;="&amp;$M$3)=0,"",COUNTIFS(BDCORRECTIVA[Tall/Rep],DAJLA,BDCORRECTIVA[Nº CAMIÓN],$C64,BDCORRECTIVA[[Fecha entrada]:[Fecha entrada]],"&gt;=" &amp;$M$2,BDCORRECTIVA[[Fecha Fin]:[Fecha Fin]],"&lt;="&amp;$M$3)&amp;" "&amp;DAJLA&amp;", ")&amp;IF(COUNTIFS(BDCORRECTIVA[Tall/Rep],TRANSPORT,BDCORRECTIVA[Nº CAMIÓN],$C64,BDCORRECTIVA[[Fecha entrada]:[Fecha entrada]],"&gt;=" &amp;$M$2,BDCORRECTIVA[[Fecha Fin]:[Fecha Fin]],"&lt;="&amp;$M$3)=0,"",COUNTIFS(BDCORRECTIVA[Tall/Rep],TRANSPORT,BDCORRECTIVA[Nº CAMIÓN],$C64,BDCORRECTIVA[[Fecha entrada]:[Fecha entrada]],"&gt;=" &amp;$M$2,BDCORRECTIVA[[Fecha Fin]:[Fecha Fin]],"&lt;="&amp;$M$3)&amp;" "&amp;TRANSPORT&amp;", ")</f>
        <v/>
      </c>
      <c r="L64" s="518" t="str">
        <f t="shared" si="0"/>
        <v/>
      </c>
      <c r="M64" s="477" t="str">
        <f>+IF(SUMIFS(BDCORRECTIVAINF[Coste TOTAL],BDCORRECTIVAINF[[Nº CAMIÓN]:[Nº CAMIÓN]],$C64,BDCORRECTIVAINF[[Fecha entrada]:[Fecha entrada]],"&gt;=" &amp;$M$2,BDCORRECTIVAINF[[Fecha Fin]:[Fecha Fin]],"&lt;="&amp;$M$3)=0,"",SUMIFS(BDCORRECTIVAINF[Coste TOTAL],BDCORRECTIVAINF[[Nº CAMIÓN]:[Nº CAMIÓN]],$C64,BDCORRECTIVAINF[[Fecha entrada]:[Fecha entrada]],"&gt;=" &amp;$M$2,BDCORRECTIVAINF[[Fecha Fin]:[Fecha Fin]],"&lt;="&amp;$M$3))</f>
        <v/>
      </c>
      <c r="N64" s="209"/>
      <c r="O64" s="56"/>
      <c r="P64" s="9"/>
      <c r="Q64" s="9"/>
      <c r="R64" s="9"/>
      <c r="S64" s="9"/>
      <c r="T64" s="9"/>
      <c r="U64" s="9"/>
      <c r="V64" s="9"/>
      <c r="W64" s="9"/>
      <c r="AF64" s="467" t="str">
        <f>+IF(SUMIFS(BDCORRECTIVAINF[Amortiguador],BDCORRECTIVAINF[[Nº CAMIÓN]:[Nº CAMIÓN]],$C64,BDCORRECTIVAINF[[Fecha entrada]:[Fecha entrada]],"&gt;=" &amp;$M$2,BDCORRECTIVAINF[[Fecha Fin]:[Fecha Fin]],"&lt;="&amp;$M$3)=0,"",SUMIFS(BDCORRECTIVAINF[Amortiguador],BDCORRECTIVAINF[[Nº CAMIÓN]:[Nº CAMIÓN]],$C64,BDCORRECTIVAINF[[Fecha entrada]:[Fecha entrada]],"&gt;=" &amp;$M$2,BDCORRECTIVAINF[[Fecha Fin]:[Fecha Fin]],"&lt;="&amp;$M$3)&amp;" uds "&amp;BDCORRECTIVAINF[[#Headers],[Amortiguador]]&amp;", ")</f>
        <v/>
      </c>
      <c r="AG64" s="467" t="str">
        <f>+IF(SUMIFS(BDCORRECTIVAINF[Cables palanca],BDCORRECTIVAINF[[Nº CAMIÓN]:[Nº CAMIÓN]],$C64,BDCORRECTIVAINF[[Fecha entrada]:[Fecha entrada]],"&gt;=" &amp;$M$2,BDCORRECTIVAINF[[Fecha Fin]:[Fecha Fin]],"&lt;="&amp;$M$3)=0,"",SUMIFS(BDCORRECTIVAINF[Cables palanca],BDCORRECTIVAINF[[Nº CAMIÓN]:[Nº CAMIÓN]],$C64,BDCORRECTIVAINF[[Fecha entrada]:[Fecha entrada]],"&gt;=" &amp;$M$2,BDCORRECTIVAINF[[Fecha Fin]:[Fecha Fin]],"&lt;="&amp;$M$3)&amp;" uds "&amp;BDCORRECTIVAINF[[#Headers],[Cables palanca]]&amp;", ")</f>
        <v/>
      </c>
      <c r="AH64" s="467" t="str">
        <f>+IF(SUMIFS(BDCORRECTIVAINF[Casquillos],BDCORRECTIVAINF[[Nº CAMIÓN]:[Nº CAMIÓN]],$C64,BDCORRECTIVAINF[[Fecha entrada]:[Fecha entrada]],"&gt;=" &amp;$M$2,BDCORRECTIVAINF[[Fecha Fin]:[Fecha Fin]],"&lt;="&amp;$M$3)=0,"",SUMIFS(BDCORRECTIVAINF[Casquillos],BDCORRECTIVAINF[[Nº CAMIÓN]:[Nº CAMIÓN]],$C64,BDCORRECTIVAINF[[Fecha entrada]:[Fecha entrada]],"&gt;=" &amp;$M$2,BDCORRECTIVAINF[[Fecha Fin]:[Fecha Fin]],"&lt;="&amp;$M$3)&amp;" uds "&amp;BDCORRECTIVAINF[[#Headers],[Casquillos]]&amp;", ")</f>
        <v/>
      </c>
      <c r="AI64" s="467" t="str">
        <f>+IF(SUMIFS(BDCORRECTIVAINF[Esparragos],BDCORRECTIVAINF[[Nº CAMIÓN]:[Nº CAMIÓN]],$C64,BDCORRECTIVAINF[[Fecha entrada]:[Fecha entrada]],"&gt;=" &amp;$M$2,BDCORRECTIVAINF[[Fecha Fin]:[Fecha Fin]],"&lt;="&amp;$M$3)=0,"",SUMIFS(BDCORRECTIVAINF[Esparragos],BDCORRECTIVAINF[[Nº CAMIÓN]:[Nº CAMIÓN]],$C64,BDCORRECTIVAINF[[Fecha entrada]:[Fecha entrada]],"&gt;=" &amp;$M$2,BDCORRECTIVAINF[[Fecha Fin]:[Fecha Fin]],"&lt;="&amp;$M$3)&amp;" uds "&amp;BDCORRECTIVAINF[[#Headers],[Esparragos]]&amp;", ")</f>
        <v/>
      </c>
      <c r="AJ64" s="467" t="str">
        <f>+IF(SUMIFS(BDCORRECTIVAINF[Neceser palanca],BDCORRECTIVAINF[[Nº CAMIÓN]:[Nº CAMIÓN]],$C64,BDCORRECTIVAINF[[Fecha entrada]:[Fecha entrada]],"&gt;=" &amp;$M$2,BDCORRECTIVAINF[[Fecha Fin]:[Fecha Fin]],"&lt;="&amp;$M$3)=0,"",SUMIFS(BDCORRECTIVAINF[Neceser palanca],BDCORRECTIVAINF[[Nº CAMIÓN]:[Nº CAMIÓN]],$C64,BDCORRECTIVAINF[[Fecha entrada]:[Fecha entrada]],"&gt;=" &amp;$M$2,BDCORRECTIVAINF[[Fecha Fin]:[Fecha Fin]],"&lt;="&amp;$M$3)&amp;" uds "&amp;BDCORRECTIVAINF[[#Headers],[Neceser palanca]]&amp;", ")</f>
        <v/>
      </c>
      <c r="AK64" s="467" t="str">
        <f>+IF(SUMIFS(BDCORRECTIVAINF[Palanca],BDCORRECTIVAINF[[Nº CAMIÓN]:[Nº CAMIÓN]],$C64,BDCORRECTIVAINF[[Fecha entrada]:[Fecha entrada]],"&gt;=" &amp;$M$2,BDCORRECTIVAINF[[Fecha Fin]:[Fecha Fin]],"&lt;="&amp;$M$3)=0,"",SUMIFS(BDCORRECTIVAINF[Palanca],BDCORRECTIVAINF[[Nº CAMIÓN]:[Nº CAMIÓN]],$C64,BDCORRECTIVAINF[[Fecha entrada]:[Fecha entrada]],"&gt;=" &amp;$M$2,BDCORRECTIVAINF[[Fecha Fin]:[Fecha Fin]],"&lt;="&amp;$M$3)&amp;" uds "&amp;BDCORRECTIVAINF[[#Headers],[Palanca]]&amp;", ")</f>
        <v/>
      </c>
      <c r="AL64" s="467" t="str">
        <f>+IF(SUMIFS(BDCORRECTIVAINF[Travesaño],BDCORRECTIVAINF[[Nº CAMIÓN]:[Nº CAMIÓN]],$C64,BDCORRECTIVAINF[[Fecha entrada]:[Fecha entrada]],"&gt;=" &amp;$M$2,BDCORRECTIVAINF[[Fecha Fin]:[Fecha Fin]],"&lt;="&amp;$M$3)=0,"",SUMIFS(BDCORRECTIVAINF[Travesaño],BDCORRECTIVAINF[[Nº CAMIÓN]:[Nº CAMIÓN]],$C64,BDCORRECTIVAINF[[Fecha entrada]:[Fecha entrada]],"&gt;=" &amp;$M$2,BDCORRECTIVAINF[[Fecha Fin]:[Fecha Fin]],"&lt;="&amp;$M$3)&amp;" uds "&amp;BDCORRECTIVAINF[[#Headers],[Travesaño]]&amp;", ")</f>
        <v/>
      </c>
      <c r="AM64" s="467" t="str">
        <f>+IF(SUMIFS(BDCORRECTIVAINF[BALLESTA ENTERA D],BDCORRECTIVAINF[[Nº CAMIÓN]:[Nº CAMIÓN]],$C64,BDCORRECTIVAINF[[Fecha entrada]:[Fecha entrada]],"&gt;=" &amp;$M$2,BDCORRECTIVAINF[[Fecha Fin]:[Fecha Fin]],"&lt;="&amp;$M$3)=0,"",SUMIFS(BDCORRECTIVAINF[BALLESTA ENTERA D],BDCORRECTIVAINF[[Nº CAMIÓN]:[Nº CAMIÓN]],$C64,BDCORRECTIVAINF[[Fecha entrada]:[Fecha entrada]],"&gt;=" &amp;$M$2,BDCORRECTIVAINF[[Fecha Fin]:[Fecha Fin]],"&lt;="&amp;$M$3)&amp;" uds "&amp;BDCORRECTIVAINF[[#Headers],[BALLESTA ENTERA D]]&amp;", ")</f>
        <v/>
      </c>
      <c r="AN64" s="467" t="str">
        <f>+IF(SUMIFS(BDCORRECTIVAINF[HOJA MAESTRA D],BDCORRECTIVAINF[[Nº CAMIÓN]:[Nº CAMIÓN]],$C64,BDCORRECTIVAINF[[Fecha entrada]:[Fecha entrada]],"&gt;=" &amp;$M$2,BDCORRECTIVAINF[[Fecha Fin]:[Fecha Fin]],"&lt;="&amp;$M$3)=0,"",SUMIFS(BDCORRECTIVAINF[HOJA MAESTRA D],BDCORRECTIVAINF[[Nº CAMIÓN]:[Nº CAMIÓN]],$C64,BDCORRECTIVAINF[[Fecha entrada]:[Fecha entrada]],"&gt;=" &amp;$M$2,BDCORRECTIVAINF[[Fecha Fin]:[Fecha Fin]],"&lt;="&amp;$M$3)&amp;" uds "&amp;BDCORRECTIVAINF[[#Headers],[HOJA MAESTRA D]]&amp;", ")</f>
        <v/>
      </c>
      <c r="AO64" s="467" t="str">
        <f>+IF(SUMIFS(BDCORRECTIVAINF[1ª HOJA D],BDCORRECTIVAINF[[Nº CAMIÓN]:[Nº CAMIÓN]],$C64,BDCORRECTIVAINF[[Fecha entrada]:[Fecha entrada]],"&gt;=" &amp;$M$2,BDCORRECTIVAINF[[Fecha Fin]:[Fecha Fin]],"&lt;="&amp;$M$3)=0,"",SUMIFS(BDCORRECTIVAINF[1ª HOJA D],BDCORRECTIVAINF[[Nº CAMIÓN]:[Nº CAMIÓN]],$C64,BDCORRECTIVAINF[[Fecha entrada]:[Fecha entrada]],"&gt;=" &amp;$M$2,BDCORRECTIVAINF[[Fecha Fin]:[Fecha Fin]],"&lt;="&amp;$M$3)&amp;" uds "&amp;BDCORRECTIVAINF[[#Headers],[1ª HOJA D]]&amp;", ")</f>
        <v/>
      </c>
      <c r="AP64" s="467" t="str">
        <f>+IF(SUMIFS(BDCORRECTIVAINF[2ª HOJAS D],BDCORRECTIVAINF[[Nº CAMIÓN]:[Nº CAMIÓN]],$C64,BDCORRECTIVAINF[[Fecha entrada]:[Fecha entrada]],"&gt;=" &amp;$M$2,BDCORRECTIVAINF[[Fecha Fin]:[Fecha Fin]],"&lt;="&amp;$M$3)=0,"",SUMIFS(BDCORRECTIVAINF[2ª HOJAS D],BDCORRECTIVAINF[[Nº CAMIÓN]:[Nº CAMIÓN]],$C64,BDCORRECTIVAINF[[Fecha entrada]:[Fecha entrada]],"&gt;=" &amp;$M$2,BDCORRECTIVAINF[[Fecha Fin]:[Fecha Fin]],"&lt;="&amp;$M$3)&amp;" uds "&amp;BDCORRECTIVAINF[[#Headers],[2ª HOJAS D]]&amp;", ")</f>
        <v/>
      </c>
      <c r="AQ64" s="467" t="str">
        <f>+IF(SUMIFS(BDCORRECTIVAINF[3ª HOJAS D],BDCORRECTIVAINF[[Nº CAMIÓN]:[Nº CAMIÓN]],$C64,BDCORRECTIVAINF[[Fecha entrada]:[Fecha entrada]],"&gt;=" &amp;$M$2,BDCORRECTIVAINF[[Fecha Fin]:[Fecha Fin]],"&lt;="&amp;$M$3)=0,"",SUMIFS(BDCORRECTIVAINF[3ª HOJAS D],BDCORRECTIVAINF[[Nº CAMIÓN]:[Nº CAMIÓN]],$C64,BDCORRECTIVAINF[[Fecha entrada]:[Fecha entrada]],"&gt;=" &amp;$M$2,BDCORRECTIVAINF[[Fecha Fin]:[Fecha Fin]],"&lt;="&amp;$M$3)&amp;" uds "&amp;BDCORRECTIVAINF[[#Headers],[3ª HOJAS D]]&amp;", ")</f>
        <v/>
      </c>
      <c r="AR64" s="467" t="str">
        <f>+IF(SUMIFS(BDCORRECTIVAINF[4ª HOJAS D],BDCORRECTIVAINF[[Nº CAMIÓN]:[Nº CAMIÓN]],$C64,BDCORRECTIVAINF[[Fecha entrada]:[Fecha entrada]],"&gt;=" &amp;$M$2,BDCORRECTIVAINF[[Fecha Fin]:[Fecha Fin]],"&lt;="&amp;$M$3)=0,"",SUMIFS(BDCORRECTIVAINF[4ª HOJAS D],BDCORRECTIVAINF[[Nº CAMIÓN]:[Nº CAMIÓN]],$C64,BDCORRECTIVAINF[[Fecha entrada]:[Fecha entrada]],"&gt;=" &amp;$M$2,BDCORRECTIVAINF[[Fecha Fin]:[Fecha Fin]],"&lt;="&amp;$M$3)&amp;" uds "&amp;BDCORRECTIVAINF[[#Headers],[4ª HOJAS D]]&amp;", ")</f>
        <v/>
      </c>
      <c r="AS64" s="467" t="str">
        <f>+IF(SUMIFS(BDCORRECTIVAINF[5ª HOJAS D],BDCORRECTIVAINF[[Nº CAMIÓN]:[Nº CAMIÓN]],$C64,BDCORRECTIVAINF[[Fecha entrada]:[Fecha entrada]],"&gt;=" &amp;$M$2,BDCORRECTIVAINF[[Fecha Fin]:[Fecha Fin]],"&lt;="&amp;$M$3)=0,"",SUMIFS(BDCORRECTIVAINF[5ª HOJAS D],BDCORRECTIVAINF[[Nº CAMIÓN]:[Nº CAMIÓN]],$C64,BDCORRECTIVAINF[[Fecha entrada]:[Fecha entrada]],"&gt;=" &amp;$M$2,BDCORRECTIVAINF[[Fecha Fin]:[Fecha Fin]],"&lt;="&amp;$M$3)&amp;" uds "&amp;BDCORRECTIVAINF[[#Headers],[5ª HOJAS D]]&amp;", ")</f>
        <v/>
      </c>
      <c r="AT64" s="467" t="str">
        <f>+IF(SUMIFS(BDCORRECTIVAINF[BRIDA D],BDCORRECTIVAINF[[Nº CAMIÓN]:[Nº CAMIÓN]],$C64,BDCORRECTIVAINF[[Fecha entrada]:[Fecha entrada]],"&gt;=" &amp;$M$2,BDCORRECTIVAINF[[Fecha Fin]:[Fecha Fin]],"&lt;="&amp;$M$3)=0,"",SUMIFS(BDCORRECTIVAINF[BRIDA D],BDCORRECTIVAINF[[Nº CAMIÓN]:[Nº CAMIÓN]],$C64,BDCORRECTIVAINF[[Fecha entrada]:[Fecha entrada]],"&gt;=" &amp;$M$2,BDCORRECTIVAINF[[Fecha Fin]:[Fecha Fin]],"&lt;="&amp;$M$3)&amp;" uds "&amp;BDCORRECTIVAINF[[#Headers],[BRIDA D]]&amp;", ")</f>
        <v/>
      </c>
      <c r="AU64" s="467" t="str">
        <f>+IF(SUMIFS(BDCORRECTIVAINF[BULÓN D],BDCORRECTIVAINF[[Nº CAMIÓN]:[Nº CAMIÓN]],$C64,BDCORRECTIVAINF[[Fecha entrada]:[Fecha entrada]],"&gt;=" &amp;$M$2,BDCORRECTIVAINF[[Fecha Fin]:[Fecha Fin]],"&lt;="&amp;$M$3)=0,"",SUMIFS(BDCORRECTIVAINF[BULÓN D],BDCORRECTIVAINF[[Nº CAMIÓN]:[Nº CAMIÓN]],$C64,BDCORRECTIVAINF[[Fecha entrada]:[Fecha entrada]],"&gt;=" &amp;$M$2,BDCORRECTIVAINF[[Fecha Fin]:[Fecha Fin]],"&lt;="&amp;$M$3)&amp;" uds "&amp;BDCORRECTIVAINF[[#Headers],[BULÓN D]]&amp;", ")</f>
        <v/>
      </c>
      <c r="AV64" s="467" t="str">
        <f>+IF(SUMIFS(BDCORRECTIVAINF[GEMELA D],BDCORRECTIVAINF[[Nº CAMIÓN]:[Nº CAMIÓN]],$C64,BDCORRECTIVAINF[[Fecha entrada]:[Fecha entrada]],"&gt;=" &amp;$M$2,BDCORRECTIVAINF[[Fecha Fin]:[Fecha Fin]],"&lt;="&amp;$M$3)=0,"",SUMIFS(BDCORRECTIVAINF[GEMELA D],BDCORRECTIVAINF[[Nº CAMIÓN]:[Nº CAMIÓN]],$C64,BDCORRECTIVAINF[[Fecha entrada]:[Fecha entrada]],"&gt;=" &amp;$M$2,BDCORRECTIVAINF[[Fecha Fin]:[Fecha Fin]],"&lt;="&amp;$M$3)&amp;" uds "&amp;BDCORRECTIVAINF[[#Headers],[GEMELA D]]&amp;", ")</f>
        <v/>
      </c>
      <c r="AW64" s="467" t="str">
        <f>+IF(SUMIFS(BDCORRECTIVAINF[BALLESTA ENTERA T],BDCORRECTIVAINF[[Nº CAMIÓN]:[Nº CAMIÓN]],$C64,BDCORRECTIVAINF[[Fecha entrada]:[Fecha entrada]],"&gt;=" &amp;$M$2,BDCORRECTIVAINF[[Fecha Fin]:[Fecha Fin]],"&lt;="&amp;$M$3)=0,"",SUMIFS(BDCORRECTIVAINF[BALLESTA ENTERA T],BDCORRECTIVAINF[[Nº CAMIÓN]:[Nº CAMIÓN]],$C64,BDCORRECTIVAINF[[Fecha entrada]:[Fecha entrada]],"&gt;=" &amp;$M$2,BDCORRECTIVAINF[[Fecha Fin]:[Fecha Fin]],"&lt;="&amp;$M$3)&amp;" uds "&amp;BDCORRECTIVAINF[[#Headers],[BALLESTA ENTERA T]]&amp;", ")</f>
        <v/>
      </c>
      <c r="AX64" s="467" t="str">
        <f>+IF(SUMIFS(BDCORRECTIVAINF[HOJA MAESTRA T],BDCORRECTIVAINF[[Nº CAMIÓN]:[Nº CAMIÓN]],$C64,BDCORRECTIVAINF[[Fecha entrada]:[Fecha entrada]],"&gt;=" &amp;$M$2,BDCORRECTIVAINF[[Fecha Fin]:[Fecha Fin]],"&lt;="&amp;$M$3)=0,"",SUMIFS(BDCORRECTIVAINF[HOJA MAESTRA T],BDCORRECTIVAINF[[Nº CAMIÓN]:[Nº CAMIÓN]],$C64,BDCORRECTIVAINF[[Fecha entrada]:[Fecha entrada]],"&gt;=" &amp;$M$2,BDCORRECTIVAINF[[Fecha Fin]:[Fecha Fin]],"&lt;="&amp;$M$3)&amp;" uds "&amp;BDCORRECTIVAINF[[#Headers],[HOJA MAESTRA T]]&amp;", ")</f>
        <v/>
      </c>
      <c r="AY64" s="467" t="str">
        <f>+IF(SUMIFS(BDCORRECTIVAINF[1ª HOJA T],BDCORRECTIVAINF[[Nº CAMIÓN]:[Nº CAMIÓN]],$C64,BDCORRECTIVAINF[[Fecha entrada]:[Fecha entrada]],"&gt;=" &amp;$M$2,BDCORRECTIVAINF[[Fecha Fin]:[Fecha Fin]],"&lt;="&amp;$M$3)=0,"",SUMIFS(BDCORRECTIVAINF[1ª HOJA T],BDCORRECTIVAINF[[Nº CAMIÓN]:[Nº CAMIÓN]],$C64,BDCORRECTIVAINF[[Fecha entrada]:[Fecha entrada]],"&gt;=" &amp;$M$2,BDCORRECTIVAINF[[Fecha Fin]:[Fecha Fin]],"&lt;="&amp;$M$3)&amp;" uds "&amp;BDCORRECTIVAINF[[#Headers],[1ª HOJA T]]&amp;", ")</f>
        <v/>
      </c>
      <c r="AZ64" s="467" t="str">
        <f>+IF(SUMIFS(BDCORRECTIVAINF[2ª HOJAS T],BDCORRECTIVAINF[[Nº CAMIÓN]:[Nº CAMIÓN]],$C64,BDCORRECTIVAINF[[Fecha entrada]:[Fecha entrada]],"&gt;=" &amp;$M$2,BDCORRECTIVAINF[[Fecha Fin]:[Fecha Fin]],"&lt;="&amp;$M$3)=0,"",SUMIFS(BDCORRECTIVAINF[2ª HOJAS T],BDCORRECTIVAINF[[Nº CAMIÓN]:[Nº CAMIÓN]],$C64,BDCORRECTIVAINF[[Fecha entrada]:[Fecha entrada]],"&gt;=" &amp;$M$2,BDCORRECTIVAINF[[Fecha Fin]:[Fecha Fin]],"&lt;="&amp;$M$3)&amp;" uds "&amp;BDCORRECTIVAINF[[#Headers],[2ª HOJAS T]]&amp;", ")</f>
        <v/>
      </c>
      <c r="BA64" s="467" t="str">
        <f>+IF(SUMIFS(BDCORRECTIVAINF[3ª HOJAS T],BDCORRECTIVAINF[[Nº CAMIÓN]:[Nº CAMIÓN]],$C64,BDCORRECTIVAINF[[Fecha entrada]:[Fecha entrada]],"&gt;=" &amp;$M$2,BDCORRECTIVAINF[[Fecha Fin]:[Fecha Fin]],"&lt;="&amp;$M$3)=0,"",SUMIFS(BDCORRECTIVAINF[3ª HOJAS T],BDCORRECTIVAINF[[Nº CAMIÓN]:[Nº CAMIÓN]],$C64,BDCORRECTIVAINF[[Fecha entrada]:[Fecha entrada]],"&gt;=" &amp;$M$2,BDCORRECTIVAINF[[Fecha Fin]:[Fecha Fin]],"&lt;="&amp;$M$3)&amp;" uds "&amp;BDCORRECTIVAINF[[#Headers],[3ª HOJAS T]]&amp;", ")</f>
        <v/>
      </c>
      <c r="BB64" s="467" t="str">
        <f>+IF(SUMIFS(BDCORRECTIVAINF[4ª HOJAS T],BDCORRECTIVAINF[[Nº CAMIÓN]:[Nº CAMIÓN]],$C64,BDCORRECTIVAINF[[Fecha entrada]:[Fecha entrada]],"&gt;=" &amp;$M$2,BDCORRECTIVAINF[[Fecha Fin]:[Fecha Fin]],"&lt;="&amp;$M$3)=0,"",SUMIFS(BDCORRECTIVAINF[4ª HOJAS T],BDCORRECTIVAINF[[Nº CAMIÓN]:[Nº CAMIÓN]],$C64,BDCORRECTIVAINF[[Fecha entrada]:[Fecha entrada]],"&gt;=" &amp;$M$2,BDCORRECTIVAINF[[Fecha Fin]:[Fecha Fin]],"&lt;="&amp;$M$3)&amp;" uds "&amp;BDCORRECTIVAINF[[#Headers],[4ª HOJAS T]]&amp;", ")</f>
        <v/>
      </c>
      <c r="BC64" s="467" t="str">
        <f>+IF(SUMIFS(BDCORRECTIVAINF[5ª HOJAS T],BDCORRECTIVAINF[[Nº CAMIÓN]:[Nº CAMIÓN]],$C64,BDCORRECTIVAINF[[Fecha entrada]:[Fecha entrada]],"&gt;=" &amp;$M$2,BDCORRECTIVAINF[[Fecha Fin]:[Fecha Fin]],"&lt;="&amp;$M$3)=0,"",SUMIFS(BDCORRECTIVAINF[5ª HOJAS T],BDCORRECTIVAINF[[Nº CAMIÓN]:[Nº CAMIÓN]],$C64,BDCORRECTIVAINF[[Fecha entrada]:[Fecha entrada]],"&gt;=" &amp;$M$2,BDCORRECTIVAINF[[Fecha Fin]:[Fecha Fin]],"&lt;="&amp;$M$3)&amp;" uds "&amp;BDCORRECTIVAINF[[#Headers],[5ª HOJAS T]]&amp;", ")</f>
        <v/>
      </c>
      <c r="BD64" s="467" t="str">
        <f>+IF(SUMIFS(BDCORRECTIVAINF[BRIDA T],BDCORRECTIVAINF[[Nº CAMIÓN]:[Nº CAMIÓN]],$C64,BDCORRECTIVAINF[[Fecha entrada]:[Fecha entrada]],"&gt;=" &amp;$M$2,BDCORRECTIVAINF[[Fecha Fin]:[Fecha Fin]],"&lt;="&amp;$M$3)=0,"",SUMIFS(BDCORRECTIVAINF[BRIDA T],BDCORRECTIVAINF[[Nº CAMIÓN]:[Nº CAMIÓN]],$C64,BDCORRECTIVAINF[[Fecha entrada]:[Fecha entrada]],"&gt;=" &amp;$M$2,BDCORRECTIVAINF[[Fecha Fin]:[Fecha Fin]],"&lt;="&amp;$M$3)&amp;" uds "&amp;BDCORRECTIVAINF[[#Headers],[BRIDA T]]&amp;", ")</f>
        <v/>
      </c>
      <c r="BE64" s="467" t="str">
        <f>+IF(SUMIFS(BDCORRECTIVAINF[BULÓN T],BDCORRECTIVAINF[[Nº CAMIÓN]:[Nº CAMIÓN]],$C64,BDCORRECTIVAINF[[Fecha entrada]:[Fecha entrada]],"&gt;=" &amp;$M$2,BDCORRECTIVAINF[[Fecha Fin]:[Fecha Fin]],"&lt;="&amp;$M$3)=0,"",SUMIFS(BDCORRECTIVAINF[BULÓN T],BDCORRECTIVAINF[[Nº CAMIÓN]:[Nº CAMIÓN]],$C64,BDCORRECTIVAINF[[Fecha entrada]:[Fecha entrada]],"&gt;=" &amp;$M$2,BDCORRECTIVAINF[[Fecha Fin]:[Fecha Fin]],"&lt;="&amp;$M$3)&amp;" uds "&amp;BDCORRECTIVAINF[[#Headers],[BULÓN T]]&amp;", ")</f>
        <v/>
      </c>
      <c r="BF64" s="467" t="str">
        <f>+IF(SUMIFS(BDCORRECTIVAINF[GEMELA T],BDCORRECTIVAINF[[Nº CAMIÓN]:[Nº CAMIÓN]],$C64,BDCORRECTIVAINF[[Fecha entrada]:[Fecha entrada]],"&gt;=" &amp;$M$2,BDCORRECTIVAINF[[Fecha Fin]:[Fecha Fin]],"&lt;="&amp;$M$3)=0,"",SUMIFS(BDCORRECTIVAINF[GEMELA T],BDCORRECTIVAINF[[Nº CAMIÓN]:[Nº CAMIÓN]],$C64,BDCORRECTIVAINF[[Fecha entrada]:[Fecha entrada]],"&gt;=" &amp;$M$2,BDCORRECTIVAINF[[Fecha Fin]:[Fecha Fin]],"&lt;="&amp;$M$3)&amp;" uds "&amp;BDCORRECTIVAINF[[#Headers],[GEMELA T]]&amp;", ")</f>
        <v/>
      </c>
      <c r="BG64" s="467" t="str">
        <f>+IF(SUMIFS(BDCORRECTIVAINF[CÁMARA 12R20],BDCORRECTIVAINF[[Nº CAMIÓN]:[Nº CAMIÓN]],$C64,BDCORRECTIVAINF[[Fecha entrada]:[Fecha entrada]],"&gt;=" &amp;$M$2,BDCORRECTIVAINF[[Fecha Fin]:[Fecha Fin]],"&lt;="&amp;$M$3)=0,"",SUMIFS(BDCORRECTIVAINF[CÁMARA 12R20],BDCORRECTIVAINF[[Nº CAMIÓN]:[Nº CAMIÓN]],$C64,BDCORRECTIVAINF[[Fecha entrada]:[Fecha entrada]],"&gt;=" &amp;$M$2,BDCORRECTIVAINF[[Fecha Fin]:[Fecha Fin]],"&lt;="&amp;$M$3)&amp;" uds "&amp;BDCORRECTIVAINF[[#Headers],[CÁMARA 12R20]]&amp;", ")</f>
        <v/>
      </c>
      <c r="BH64" s="467" t="str">
        <f>+IF(SUMIFS(BDCORRECTIVAINF[CÁMARA 12R24],BDCORRECTIVAINF[[Nº CAMIÓN]:[Nº CAMIÓN]],$C64,BDCORRECTIVAINF[[Fecha entrada]:[Fecha entrada]],"&gt;=" &amp;$M$2,BDCORRECTIVAINF[[Fecha Fin]:[Fecha Fin]],"&lt;="&amp;$M$3)=0,"",SUMIFS(BDCORRECTIVAINF[CÁMARA 12R24],BDCORRECTIVAINF[[Nº CAMIÓN]:[Nº CAMIÓN]],$C64,BDCORRECTIVAINF[[Fecha entrada]:[Fecha entrada]],"&gt;=" &amp;$M$2,BDCORRECTIVAINF[[Fecha Fin]:[Fecha Fin]],"&lt;="&amp;$M$3)&amp;" uds "&amp;BDCORRECTIVAINF[[#Headers],[CÁMARA 12R24]]&amp;", ")</f>
        <v/>
      </c>
      <c r="BI64" s="467" t="str">
        <f>+IF(SUMIFS(BDCORRECTIVAINF[NEUMÁTICO 12R20],BDCORRECTIVAINF[[Nº CAMIÓN]:[Nº CAMIÓN]],$C64,BDCORRECTIVAINF[[Fecha entrada]:[Fecha entrada]],"&gt;=" &amp;$M$2,BDCORRECTIVAINF[[Fecha Fin]:[Fecha Fin]],"&lt;="&amp;$M$3)=0,"",SUMIFS(BDCORRECTIVAINF[NEUMÁTICO 12R20],BDCORRECTIVAINF[[Nº CAMIÓN]:[Nº CAMIÓN]],$C64,BDCORRECTIVAINF[[Fecha entrada]:[Fecha entrada]],"&gt;=" &amp;$M$2,BDCORRECTIVAINF[[Fecha Fin]:[Fecha Fin]],"&lt;="&amp;$M$3)&amp;" uds "&amp;BDCORRECTIVAINF[[#Headers],[NEUMÁTICO 12R20]]&amp;", ")</f>
        <v/>
      </c>
      <c r="BJ64" s="467" t="str">
        <f>+IF(SUMIFS(BDCORRECTIVAINF[NEUMÁTICO 13/80 R22,5],BDCORRECTIVAINF[[Nº CAMIÓN]:[Nº CAMIÓN]],$C64,BDCORRECTIVAINF[[Fecha entrada]:[Fecha entrada]],"&gt;=" &amp;$M$2,BDCORRECTIVAINF[[Fecha Fin]:[Fecha Fin]],"&lt;="&amp;$M$3)=0,"",SUMIFS(BDCORRECTIVAINF[NEUMÁTICO 13/80 R22,5],BDCORRECTIVAINF[[Nº CAMIÓN]:[Nº CAMIÓN]],$C64,BDCORRECTIVAINF[[Fecha entrada]:[Fecha entrada]],"&gt;=" &amp;$M$2,BDCORRECTIVAINF[[Fecha Fin]:[Fecha Fin]],"&lt;="&amp;$M$3)&amp;" uds "&amp;BDCORRECTIVAINF[[#Headers],[NEUMÁTICO 13/80 R22,5]]&amp;", ")</f>
        <v/>
      </c>
      <c r="BK64" s="467" t="str">
        <f>+IF(SUMIFS(BDCORRECTIVAINF[[NEUMÁTICO 12R24 ]],BDCORRECTIVAINF[[Nº CAMIÓN]:[Nº CAMIÓN]],$C64,BDCORRECTIVAINF[[Fecha entrada]:[Fecha entrada]],"&gt;=" &amp;$M$2,BDCORRECTIVAINF[[Fecha Fin]:[Fecha Fin]],"&lt;="&amp;$M$3)=0,"",SUMIFS(BDCORRECTIVAINF[[NEUMÁTICO 12R24 ]],BDCORRECTIVAINF[[Nº CAMIÓN]:[Nº CAMIÓN]],$C64,BDCORRECTIVAINF[[Fecha entrada]:[Fecha entrada]],"&gt;=" &amp;$M$2,BDCORRECTIVAINF[[Fecha Fin]:[Fecha Fin]],"&lt;="&amp;$M$3)&amp;" uds "&amp;BDCORRECTIVAINF[[#Headers],[NEUMÁTICO 12R24 ]]&amp;", ")</f>
        <v/>
      </c>
      <c r="BL64" s="467" t="str">
        <f>+IF(SUMIFS(BDCORRECTIVAINF[NEUMÁTICO 295/80 R22,5],BDCORRECTIVAINF[[Nº CAMIÓN]:[Nº CAMIÓN]],$C64,BDCORRECTIVAINF[[Fecha entrada]:[Fecha entrada]],"&gt;=" &amp;$M$2,BDCORRECTIVAINF[[Fecha Fin]:[Fecha Fin]],"&lt;="&amp;$M$3)=0,"",SUMIFS(BDCORRECTIVAINF[NEUMÁTICO 295/80 R22,5],BDCORRECTIVAINF[[Nº CAMIÓN]:[Nº CAMIÓN]],$C64,BDCORRECTIVAINF[[Fecha entrada]:[Fecha entrada]],"&gt;=" &amp;$M$2,BDCORRECTIVAINF[[Fecha Fin]:[Fecha Fin]],"&lt;="&amp;$M$3)&amp;" uds "&amp;BDCORRECTIVAINF[[#Headers],[NEUMÁTICO 295/80 R22,5]]&amp;", ")</f>
        <v/>
      </c>
      <c r="BM64" s="467" t="str">
        <f>+IF(SUMIFS(BDCORRECTIVAINF[NEUMÁTICO 315/80R22.5],BDCORRECTIVAINF[[Nº CAMIÓN]:[Nº CAMIÓN]],$C64,BDCORRECTIVAINF[[Fecha entrada]:[Fecha entrada]],"&gt;=" &amp;$M$2,BDCORRECTIVAINF[[Fecha Fin]:[Fecha Fin]],"&lt;="&amp;$M$3)=0,"",SUMIFS(BDCORRECTIVAINF[NEUMÁTICO 315/80R22.5],BDCORRECTIVAINF[[Nº CAMIÓN]:[Nº CAMIÓN]],$C64,BDCORRECTIVAINF[[Fecha entrada]:[Fecha entrada]],"&gt;=" &amp;$M$2,BDCORRECTIVAINF[[Fecha Fin]:[Fecha Fin]],"&lt;="&amp;$M$3)&amp;" uds "&amp;BDCORRECTIVAINF[[#Headers],[NEUMÁTICO 315/80R22.5]]&amp;", ")</f>
        <v/>
      </c>
      <c r="BN64" s="467" t="str">
        <f>+IF(SUMIFS(BDCORRECTIVAINF[NEUMÁTICO 7.5R16 CON CAMARA  ],BDCORRECTIVAINF[[Nº CAMIÓN]:[Nº CAMIÓN]],$C64,BDCORRECTIVAINF[[Fecha entrada]:[Fecha entrada]],"&gt;=" &amp;$M$2,BDCORRECTIVAINF[[Fecha Fin]:[Fecha Fin]],"&lt;="&amp;$M$3)=0,"",SUMIFS(BDCORRECTIVAINF[NEUMÁTICO 7.5R16 CON CAMARA  ],BDCORRECTIVAINF[[Nº CAMIÓN]:[Nº CAMIÓN]],$C64,BDCORRECTIVAINF[[Fecha entrada]:[Fecha entrada]],"&gt;=" &amp;$M$2,BDCORRECTIVAINF[[Fecha Fin]:[Fecha Fin]],"&lt;="&amp;$M$3)&amp;" uds "&amp;BDCORRECTIVAINF[[#Headers],[NEUMÁTICO 7.5R16 CON CAMARA  ]]&amp;", ")</f>
        <v/>
      </c>
      <c r="BO64" s="467" t="str">
        <f>+IF(SUMIFS(BDCORRECTIVAINF[Parche],BDCORRECTIVAINF[[Nº CAMIÓN]:[Nº CAMIÓN]],$C64,BDCORRECTIVAINF[[Fecha entrada]:[Fecha entrada]],"&gt;=" &amp;$M$2,BDCORRECTIVAINF[[Fecha Fin]:[Fecha Fin]],"&lt;="&amp;$M$3)=0,"",SUMIFS(BDCORRECTIVAINF[Parche],BDCORRECTIVAINF[[Nº CAMIÓN]:[Nº CAMIÓN]],$C64,BDCORRECTIVAINF[[Fecha entrada]:[Fecha entrada]],"&gt;=" &amp;$M$2,BDCORRECTIVAINF[[Fecha Fin]:[Fecha Fin]],"&lt;="&amp;$M$3)&amp;" uds "&amp;BDCORRECTIVAINF[[#Headers],[Parche]]&amp;", ")</f>
        <v/>
      </c>
      <c r="BP64" s="467" t="str">
        <f>+IF(SUMIFS(BDCORRECTIVAINF[Pasta],BDCORRECTIVAINF[[Nº CAMIÓN]:[Nº CAMIÓN]],$C64,BDCORRECTIVAINF[[Fecha entrada]:[Fecha entrada]],"&gt;=" &amp;$M$2,BDCORRECTIVAINF[[Fecha Fin]:[Fecha Fin]],"&lt;="&amp;$M$3)=0,"",SUMIFS(BDCORRECTIVAINF[Pasta],BDCORRECTIVAINF[[Nº CAMIÓN]:[Nº CAMIÓN]],$C64,BDCORRECTIVAINF[[Fecha entrada]:[Fecha entrada]],"&gt;=" &amp;$M$2,BDCORRECTIVAINF[[Fecha Fin]:[Fecha Fin]],"&lt;="&amp;$M$3)&amp;" uds "&amp;BDCORRECTIVAINF[[#Headers],[Pasta]]&amp;", ")</f>
        <v/>
      </c>
      <c r="BQ64" s="467" t="str">
        <f>+IF(SUMIFS(BDCORRECTIVAINF[BATERIA 12V 100AH],BDCORRECTIVAINF[[Nº CAMIÓN]:[Nº CAMIÓN]],$C64,BDCORRECTIVAINF[[Fecha entrada]:[Fecha entrada]],"&gt;=" &amp;$M$2,BDCORRECTIVAINF[[Fecha Fin]:[Fecha Fin]],"&lt;="&amp;$M$3)=0,"",SUMIFS(BDCORRECTIVAINF[BATERIA 12V 100AH],BDCORRECTIVAINF[[Nº CAMIÓN]:[Nº CAMIÓN]],$C64,BDCORRECTIVAINF[[Fecha entrada]:[Fecha entrada]],"&gt;=" &amp;$M$2,BDCORRECTIVAINF[[Fecha Fin]:[Fecha Fin]],"&lt;="&amp;$M$3)&amp;" uds "&amp;BDCORRECTIVAINF[[#Headers],[BATERIA 12V 100AH]]&amp;", ")</f>
        <v/>
      </c>
      <c r="BR64" s="467" t="str">
        <f>+IF(SUMIFS(BDCORRECTIVAINF[BATERIA 12V 120AH],BDCORRECTIVAINF[[Nº CAMIÓN]:[Nº CAMIÓN]],$C64,BDCORRECTIVAINF[[Fecha entrada]:[Fecha entrada]],"&gt;=" &amp;$M$2,BDCORRECTIVAINF[[Fecha Fin]:[Fecha Fin]],"&lt;="&amp;$M$3)=0,"",SUMIFS(BDCORRECTIVAINF[BATERIA 12V 120AH],BDCORRECTIVAINF[[Nº CAMIÓN]:[Nº CAMIÓN]],$C64,BDCORRECTIVAINF[[Fecha entrada]:[Fecha entrada]],"&gt;=" &amp;$M$2,BDCORRECTIVAINF[[Fecha Fin]:[Fecha Fin]],"&lt;="&amp;$M$3)&amp;" uds "&amp;BDCORRECTIVAINF[[#Headers],[BATERIA 12V 120AH]]&amp;", ")</f>
        <v/>
      </c>
      <c r="BS64" s="467" t="str">
        <f>+IF(SUMIFS(BDCORRECTIVAINF[[BATERIA 12V 70AH ]],BDCORRECTIVAINF[[Nº CAMIÓN]:[Nº CAMIÓN]],$C64,BDCORRECTIVAINF[[Fecha entrada]:[Fecha entrada]],"&gt;=" &amp;$M$2,BDCORRECTIVAINF[[Fecha Fin]:[Fecha Fin]],"&lt;="&amp;$M$3)=0,"",SUMIFS(BDCORRECTIVAINF[[BATERIA 12V 70AH ]],BDCORRECTIVAINF[[Nº CAMIÓN]:[Nº CAMIÓN]],$C64,BDCORRECTIVAINF[[Fecha entrada]:[Fecha entrada]],"&gt;=" &amp;$M$2,BDCORRECTIVAINF[[Fecha Fin]:[Fecha Fin]],"&lt;="&amp;$M$3)&amp;" uds "&amp;BDCORRECTIVAINF[[#Headers],[BATERIA 12V 70AH ]]&amp;", ")</f>
        <v/>
      </c>
      <c r="BT64" s="467" t="str">
        <f>+IF(SUMIFS(BDCORRECTIVAINF[[BATERIA 12V 77AH ]],BDCORRECTIVAINF[[Nº CAMIÓN]:[Nº CAMIÓN]],$C64,BDCORRECTIVAINF[[Fecha entrada]:[Fecha entrada]],"&gt;=" &amp;$M$2,BDCORRECTIVAINF[[Fecha Fin]:[Fecha Fin]],"&lt;="&amp;$M$3)=0,"",SUMIFS(BDCORRECTIVAINF[[BATERIA 12V 77AH ]],BDCORRECTIVAINF[[Nº CAMIÓN]:[Nº CAMIÓN]],$C64,BDCORRECTIVAINF[[Fecha entrada]:[Fecha entrada]],"&gt;=" &amp;$M$2,BDCORRECTIVAINF[[Fecha Fin]:[Fecha Fin]],"&lt;="&amp;$M$3)&amp;" uds "&amp;BDCORRECTIVAINF[[#Headers],[BATERIA 12V 77AH ]]&amp;", ")</f>
        <v/>
      </c>
      <c r="BU64" s="467" t="str">
        <f>+IF(SUMIFS(BDCORRECTIVAINF[Manguera amarilla 60D],BDCORRECTIVAINF[[Nº CAMIÓN]:[Nº CAMIÓN]],$C64,BDCORRECTIVAINF[[Fecha entrada]:[Fecha entrada]],"&gt;=" &amp;$M$2,BDCORRECTIVAINF[[Fecha Fin]:[Fecha Fin]],"&lt;="&amp;$M$3)=0,"",SUMIFS(BDCORRECTIVAINF[Manguera amarilla 60D],BDCORRECTIVAINF[[Nº CAMIÓN]:[Nº CAMIÓN]],$C64,BDCORRECTIVAINF[[Fecha entrada]:[Fecha entrada]],"&gt;=" &amp;$M$2,BDCORRECTIVAINF[[Fecha Fin]:[Fecha Fin]],"&lt;="&amp;$M$3)&amp;" m "&amp;BDCORRECTIVAINF[[#Headers],[Manguera amarilla 60D]]&amp;", ")</f>
        <v/>
      </c>
      <c r="BV64" s="467" t="str">
        <f>+IF(SUMIFS(BDCORRECTIVAINF[Manguera amarilla 80D],BDCORRECTIVAINF[[Nº CAMIÓN]:[Nº CAMIÓN]],$C64,BDCORRECTIVAINF[[Fecha entrada]:[Fecha entrada]],"&gt;=" &amp;$M$2,BDCORRECTIVAINF[[Fecha Fin]:[Fecha Fin]],"&lt;="&amp;$M$3)=0,"",SUMIFS(BDCORRECTIVAINF[Manguera amarilla 80D],BDCORRECTIVAINF[[Nº CAMIÓN]:[Nº CAMIÓN]],$C64,BDCORRECTIVAINF[[Fecha entrada]:[Fecha entrada]],"&gt;=" &amp;$M$2,BDCORRECTIVAINF[[Fecha Fin]:[Fecha Fin]],"&lt;="&amp;$M$3)&amp;" m "&amp;BDCORRECTIVAINF[[#Headers],[Manguera amarilla 80D]]&amp;", ")</f>
        <v/>
      </c>
      <c r="BW64" s="467" t="str">
        <f>+IF(SUMIFS(BDCORRECTIVAINF[Manguera azul 60D],BDCORRECTIVAINF[[Nº CAMIÓN]:[Nº CAMIÓN]],$C64,BDCORRECTIVAINF[[Fecha entrada]:[Fecha entrada]],"&gt;=" &amp;$M$2,BDCORRECTIVAINF[[Fecha Fin]:[Fecha Fin]],"&lt;="&amp;$M$3)=0,"",SUMIFS(BDCORRECTIVAINF[Manguera azul 60D],BDCORRECTIVAINF[[Nº CAMIÓN]:[Nº CAMIÓN]],$C64,BDCORRECTIVAINF[[Fecha entrada]:[Fecha entrada]],"&gt;=" &amp;$M$2,BDCORRECTIVAINF[[Fecha Fin]:[Fecha Fin]],"&lt;="&amp;$M$3)&amp;" m "&amp;BDCORRECTIVAINF[[#Headers],[Manguera azul 60D]]&amp;", ")</f>
        <v/>
      </c>
      <c r="BX64" s="467" t="str">
        <f>+IF(SUMIFS(BDCORRECTIVAINF[Manguera azul 80D],BDCORRECTIVAINF[[Nº CAMIÓN]:[Nº CAMIÓN]],$C64,BDCORRECTIVAINF[[Fecha entrada]:[Fecha entrada]],"&gt;=" &amp;$M$2,BDCORRECTIVAINF[[Fecha Fin]:[Fecha Fin]],"&lt;="&amp;$M$3)=0,"",SUMIFS(BDCORRECTIVAINF[Manguera azul 80D],BDCORRECTIVAINF[[Nº CAMIÓN]:[Nº CAMIÓN]],$C64,BDCORRECTIVAINF[[Fecha entrada]:[Fecha entrada]],"&gt;=" &amp;$M$2,BDCORRECTIVAINF[[Fecha Fin]:[Fecha Fin]],"&lt;="&amp;$M$3)&amp;" m "&amp;BDCORRECTIVAINF[[#Headers],[Manguera azul 80D]]&amp;", ")</f>
        <v/>
      </c>
      <c r="BY64" s="467" t="str">
        <f>+IF(SUMIFS(BDCORRECTIVAINF[Bomba Embrague],BDCORRECTIVAINF[[Nº CAMIÓN]:[Nº CAMIÓN]],$C64,BDCORRECTIVAINF[[Fecha entrada]:[Fecha entrada]],"&gt;=" &amp;$M$2,BDCORRECTIVAINF[[Fecha Fin]:[Fecha Fin]],"&lt;="&amp;$M$3)=0,"",SUMIFS(BDCORRECTIVAINF[Bomba Embrague],BDCORRECTIVAINF[[Nº CAMIÓN]:[Nº CAMIÓN]],$C64,BDCORRECTIVAINF[[Fecha entrada]:[Fecha entrada]],"&gt;=" &amp;$M$2,BDCORRECTIVAINF[[Fecha Fin]:[Fecha Fin]],"&lt;="&amp;$M$3)&amp;" uds "&amp;BDCORRECTIVAINF[[#Headers],[Bomba Embrague]]&amp;", ")</f>
        <v/>
      </c>
      <c r="BZ64" s="467" t="str">
        <f>+IF(SUMIFS(BDCORRECTIVAINF[Compresor],BDCORRECTIVAINF[[Nº CAMIÓN]:[Nº CAMIÓN]],$C64,BDCORRECTIVAINF[[Fecha entrada]:[Fecha entrada]],"&gt;=" &amp;$M$2,BDCORRECTIVAINF[[Fecha Fin]:[Fecha Fin]],"&lt;="&amp;$M$3)=0,"",SUMIFS(BDCORRECTIVAINF[Compresor],BDCORRECTIVAINF[[Nº CAMIÓN]:[Nº CAMIÓN]],$C64,BDCORRECTIVAINF[[Fecha entrada]:[Fecha entrada]],"&gt;=" &amp;$M$2,BDCORRECTIVAINF[[Fecha Fin]:[Fecha Fin]],"&lt;="&amp;$M$3)&amp;" uds "&amp;BDCORRECTIVAINF[[#Headers],[Compresor]]&amp;", ")</f>
        <v/>
      </c>
      <c r="CA64" s="467" t="str">
        <f>+IF(SUMIFS(BDCORRECTIVAINF[Disco Embrague],BDCORRECTIVAINF[[Nº CAMIÓN]:[Nº CAMIÓN]],$C64,BDCORRECTIVAINF[[Fecha entrada]:[Fecha entrada]],"&gt;=" &amp;$M$2,BDCORRECTIVAINF[[Fecha Fin]:[Fecha Fin]],"&lt;="&amp;$M$3)=0,"",SUMIFS(BDCORRECTIVAINF[Disco Embrague],BDCORRECTIVAINF[[Nº CAMIÓN]:[Nº CAMIÓN]],$C64,BDCORRECTIVAINF[[Fecha entrada]:[Fecha entrada]],"&gt;=" &amp;$M$2,BDCORRECTIVAINF[[Fecha Fin]:[Fecha Fin]],"&lt;="&amp;$M$3)&amp;" uds "&amp;BDCORRECTIVAINF[[#Headers],[Disco Embrague]]&amp;", ")</f>
        <v/>
      </c>
      <c r="CB64" s="467" t="str">
        <f>+IF(SUMIFS(BDCORRECTIVAINF[Empalme],BDCORRECTIVAINF[[Nº CAMIÓN]:[Nº CAMIÓN]],$C64,BDCORRECTIVAINF[[Fecha entrada]:[Fecha entrada]],"&gt;=" &amp;$M$2,BDCORRECTIVAINF[[Fecha Fin]:[Fecha Fin]],"&lt;="&amp;$M$3)=0,"",SUMIFS(BDCORRECTIVAINF[Empalme],BDCORRECTIVAINF[[Nº CAMIÓN]:[Nº CAMIÓN]],$C64,BDCORRECTIVAINF[[Fecha entrada]:[Fecha entrada]],"&gt;=" &amp;$M$2,BDCORRECTIVAINF[[Fecha Fin]:[Fecha Fin]],"&lt;="&amp;$M$3)&amp;" uds "&amp;BDCORRECTIVAINF[[#Headers],[Empalme]]&amp;", ")</f>
        <v/>
      </c>
      <c r="CC64" s="467" t="str">
        <f>+IF(SUMIFS(BDCORRECTIVAINF[Filtro Secador],BDCORRECTIVAINF[[Nº CAMIÓN]:[Nº CAMIÓN]],$C64,BDCORRECTIVAINF[[Fecha entrada]:[Fecha entrada]],"&gt;=" &amp;$M$2,BDCORRECTIVAINF[[Fecha Fin]:[Fecha Fin]],"&lt;="&amp;$M$3)=0,"",SUMIFS(BDCORRECTIVAINF[Filtro Secador],BDCORRECTIVAINF[[Nº CAMIÓN]:[Nº CAMIÓN]],$C64,BDCORRECTIVAINF[[Fecha entrada]:[Fecha entrada]],"&gt;=" &amp;$M$2,BDCORRECTIVAINF[[Fecha Fin]:[Fecha Fin]],"&lt;="&amp;$M$3)&amp;" uds "&amp;BDCORRECTIVAINF[[#Headers],[Filtro Secador]]&amp;", ")</f>
        <v/>
      </c>
      <c r="CD64" s="467" t="str">
        <f>+IF(SUMIFS(BDCORRECTIVAINF[Pulmon Freno],BDCORRECTIVAINF[[Nº CAMIÓN]:[Nº CAMIÓN]],$C64,BDCORRECTIVAINF[[Fecha entrada]:[Fecha entrada]],"&gt;=" &amp;$M$2,BDCORRECTIVAINF[[Fecha Fin]:[Fecha Fin]],"&lt;="&amp;$M$3)=0,"",SUMIFS(BDCORRECTIVAINF[Pulmon Freno],BDCORRECTIVAINF[[Nº CAMIÓN]:[Nº CAMIÓN]],$C64,BDCORRECTIVAINF[[Fecha entrada]:[Fecha entrada]],"&gt;=" &amp;$M$2,BDCORRECTIVAINF[[Fecha Fin]:[Fecha Fin]],"&lt;="&amp;$M$3)&amp;" uds "&amp;BDCORRECTIVAINF[[#Headers],[Pulmon Freno]]&amp;", ")</f>
        <v/>
      </c>
      <c r="CE64" s="467" t="str">
        <f>+IF(SUMIFS(BDCORRECTIVAINF[Servoembrague],BDCORRECTIVAINF[[Nº CAMIÓN]:[Nº CAMIÓN]],$C64,BDCORRECTIVAINF[[Fecha entrada]:[Fecha entrada]],"&gt;=" &amp;$M$2,BDCORRECTIVAINF[[Fecha Fin]:[Fecha Fin]],"&lt;="&amp;$M$3)=0,"",SUMIFS(BDCORRECTIVAINF[Servoembrague],BDCORRECTIVAINF[[Nº CAMIÓN]:[Nº CAMIÓN]],$C64,BDCORRECTIVAINF[[Fecha entrada]:[Fecha entrada]],"&gt;=" &amp;$M$2,BDCORRECTIVAINF[[Fecha Fin]:[Fecha Fin]],"&lt;="&amp;$M$3)&amp;" uds "&amp;BDCORRECTIVAINF[[#Headers],[Servoembrague]]&amp;", ")</f>
        <v/>
      </c>
      <c r="CF64" s="467" t="str">
        <f>+IF(SUMIFS(BDCORRECTIVAINF[Tubo Hidraulico],BDCORRECTIVAINF[[Nº CAMIÓN]:[Nº CAMIÓN]],$C64,BDCORRECTIVAINF[[Fecha entrada]:[Fecha entrada]],"&gt;=" &amp;$M$2,BDCORRECTIVAINF[[Fecha Fin]:[Fecha Fin]],"&lt;="&amp;$M$3)=0,"",SUMIFS(BDCORRECTIVAINF[Tubo Hidraulico],BDCORRECTIVAINF[[Nº CAMIÓN]:[Nº CAMIÓN]],$C64,BDCORRECTIVAINF[[Fecha entrada]:[Fecha entrada]],"&gt;=" &amp;$M$2,BDCORRECTIVAINF[[Fecha Fin]:[Fecha Fin]],"&lt;="&amp;$M$3)&amp;" uds "&amp;BDCORRECTIVAINF[[#Headers],[Tubo Hidraulico]]&amp;", ")</f>
        <v/>
      </c>
      <c r="CG64" s="467" t="str">
        <f>+IF(SUMIFS(BDCORRECTIVAINF[Valvula 4 vias],BDCORRECTIVAINF[[Nº CAMIÓN]:[Nº CAMIÓN]],$C64,BDCORRECTIVAINF[[Fecha entrada]:[Fecha entrada]],"&gt;=" &amp;$M$2,BDCORRECTIVAINF[[Fecha Fin]:[Fecha Fin]],"&lt;="&amp;$M$3)=0,"",SUMIFS(BDCORRECTIVAINF[Valvula 4 vias],BDCORRECTIVAINF[[Nº CAMIÓN]:[Nº CAMIÓN]],$C64,BDCORRECTIVAINF[[Fecha entrada]:[Fecha entrada]],"&gt;=" &amp;$M$2,BDCORRECTIVAINF[[Fecha Fin]:[Fecha Fin]],"&lt;="&amp;$M$3)&amp;" uds "&amp;BDCORRECTIVAINF[[#Headers],[Valvula 4 vias]]&amp;", ")</f>
        <v/>
      </c>
      <c r="CH64" s="467" t="str">
        <f>+IF(SUMIFS(BDCORRECTIVAINF[Valvula Freno],BDCORRECTIVAINF[[Nº CAMIÓN]:[Nº CAMIÓN]],$C64,BDCORRECTIVAINF[[Fecha entrada]:[Fecha entrada]],"&gt;=" &amp;$M$2,BDCORRECTIVAINF[[Fecha Fin]:[Fecha Fin]],"&lt;="&amp;$M$3)=0,"",SUMIFS(BDCORRECTIVAINF[Valvula Freno],BDCORRECTIVAINF[[Nº CAMIÓN]:[Nº CAMIÓN]],$C64,BDCORRECTIVAINF[[Fecha entrada]:[Fecha entrada]],"&gt;=" &amp;$M$2,BDCORRECTIVAINF[[Fecha Fin]:[Fecha Fin]],"&lt;="&amp;$M$3)&amp;" uds "&amp;BDCORRECTIVAINF[[#Headers],[Valvula Freno]]&amp;", ")</f>
        <v/>
      </c>
      <c r="CI64" s="467" t="str">
        <f>+IF(SUMIFS(BDCORRECTIVAINF[Valvula Secadora],BDCORRECTIVAINF[[Nº CAMIÓN]:[Nº CAMIÓN]],$C64,BDCORRECTIVAINF[[Fecha entrada]:[Fecha entrada]],"&gt;=" &amp;$M$2,BDCORRECTIVAINF[[Fecha Fin]:[Fecha Fin]],"&lt;="&amp;$M$3)=0,"",SUMIFS(BDCORRECTIVAINF[Valvula Secadora],BDCORRECTIVAINF[[Nº CAMIÓN]:[Nº CAMIÓN]],$C64,BDCORRECTIVAINF[[Fecha entrada]:[Fecha entrada]],"&gt;=" &amp;$M$2,BDCORRECTIVAINF[[Fecha Fin]:[Fecha Fin]],"&lt;="&amp;$M$3)&amp;" uds "&amp;BDCORRECTIVAINF[[#Headers],[Valvula Secadora]]&amp;", ")</f>
        <v/>
      </c>
      <c r="CJ64" s="467" t="str">
        <f>+IF(SUMIFS(BDCORRECTIVAINF[Correas],BDCORRECTIVAINF[[Nº CAMIÓN]:[Nº CAMIÓN]],$C64,BDCORRECTIVAINF[[Fecha entrada]:[Fecha entrada]],"&gt;=" &amp;$M$2,BDCORRECTIVAINF[[Fecha Fin]:[Fecha Fin]],"&lt;="&amp;$M$3)=0,"",SUMIFS(BDCORRECTIVAINF[Correas],BDCORRECTIVAINF[[Nº CAMIÓN]:[Nº CAMIÓN]],$C64,BDCORRECTIVAINF[[Fecha entrada]:[Fecha entrada]],"&gt;=" &amp;$M$2,BDCORRECTIVAINF[[Fecha Fin]:[Fecha Fin]],"&lt;="&amp;$M$3)&amp;" uds "&amp;BDCORRECTIVAINF[[#Headers],[Correas]]&amp;", ")</f>
        <v/>
      </c>
      <c r="CK64"/>
      <c r="CL64"/>
      <c r="CM64"/>
      <c r="CN64"/>
      <c r="CO64"/>
    </row>
    <row r="65" spans="1:93" s="14" customFormat="1" ht="40.9" customHeight="1" thickBot="1" x14ac:dyDescent="0.3">
      <c r="A65" s="295" t="s">
        <v>613</v>
      </c>
      <c r="B65" s="236" t="s">
        <v>614</v>
      </c>
      <c r="C65" s="341" t="s">
        <v>615</v>
      </c>
      <c r="D65" s="47" t="s">
        <v>278</v>
      </c>
      <c r="E65" s="47">
        <f>+SUMIFS(BDCORRECTIVA[Chasis],BDCORRECTIVA[[Nº CAMIÓN]:[Nº CAMIÓN]],$C65,BDCORRECTIVA[[Fecha entrada]:[Fecha entrada]],"&gt;=" &amp;$M$2,BDCORRECTIVA[[Fecha Fin]:[Fecha Fin]],"&lt;="&amp;$M$3)</f>
        <v>0</v>
      </c>
      <c r="F65" s="47">
        <f>+SUMIFS(BDCORRECTIVA[Carrocería],BDCORRECTIVA[[Nº CAMIÓN]:[Nº CAMIÓN]],$C65,BDCORRECTIVA[[Fecha entrada]:[Fecha entrada]],"&gt;=" &amp;$M$2,BDCORRECTIVA[[Fecha Fin]:[Fecha Fin]],"&lt;="&amp;$M$3)</f>
        <v>0</v>
      </c>
      <c r="G65" s="47">
        <f>+SUMIFS(BDCORRECTIVA[Ruedas],BDCORRECTIVA[[Nº CAMIÓN]:[Nº CAMIÓN]],$C65,BDCORRECTIVA[[Fecha entrada]:[Fecha entrada]],"&gt;=" &amp;$M$2,BDCORRECTIVA[[Fecha Fin]:[Fecha Fin]],"&lt;="&amp;$M$3)</f>
        <v>0</v>
      </c>
      <c r="H65" s="47">
        <f>+SUMIFS(BDCORRECTIVA[Mecanica],BDCORRECTIVA[[Nº CAMIÓN]:[Nº CAMIÓN]],$C65,BDCORRECTIVA[[Fecha entrada]:[Fecha entrada]],"&gt;=" &amp;$M$2,BDCORRECTIVA[[Fecha Fin]:[Fecha Fin]],"&lt;="&amp;$M$3)</f>
        <v>0</v>
      </c>
      <c r="I65" s="47">
        <f>+SUMIFS(BDCORRECTIVA[Elec, vehiculos],BDCORRECTIVA[[Nº CAMIÓN]:[Nº CAMIÓN]],$C65,BDCORRECTIVA[[Fecha entrada]:[Fecha entrada]],"&gt;=" &amp;$M$2,BDCORRECTIVA[[Fecha Fin]:[Fecha Fin]],"&lt;="&amp;$M$3)</f>
        <v>0</v>
      </c>
      <c r="J65" s="47">
        <f t="shared" si="22"/>
        <v>0</v>
      </c>
      <c r="K65" s="47" t="str">
        <f>+IF(COUNTIFS(BDCORRECTIVA[Tall/Rep],AUSERD,BDCORRECTIVA[Nº CAMIÓN],$C65,BDCORRECTIVA[[Fecha entrada]:[Fecha entrada]],"&gt;=" &amp;$M$2,BDCORRECTIVA[[Fecha Fin]:[Fecha Fin]],"&lt;="&amp;$M$3)=0,"",COUNTIFS(BDCORRECTIVA[Tall/Rep],AUSERD,BDCORRECTIVA[Nº CAMIÓN],$C65,BDCORRECTIVA[[Fecha entrada]:[Fecha entrada]],"&gt;=" &amp;$M$2,BDCORRECTIVA[[Fecha Fin]:[Fecha Fin]],"&lt;="&amp;$M$3)&amp;" "&amp;AUSERD&amp;", ")&amp;IF(COUNTIFS(BDCORRECTIVA[Tall/Rep],AAIUN,BDCORRECTIVA[Nº CAMIÓN],$C65,BDCORRECTIVA[[Fecha entrada]:[Fecha entrada]],"&gt;=" &amp;$M$2,BDCORRECTIVA[[Fecha Fin]:[Fecha Fin]],"&lt;="&amp;$M$3)=0,"",COUNTIFS(BDCORRECTIVA[Tall/Rep],AAIUN,BDCORRECTIVA[Nº CAMIÓN],$C65,BDCORRECTIVA[[Fecha entrada]:[Fecha entrada]],"&gt;=" &amp;$M$2,BDCORRECTIVA[[Fecha Fin]:[Fecha Fin]],"&lt;="&amp;$M$3)&amp;" "&amp;AAIUN&amp;", ")&amp;IF(COUNTIFS(BDCORRECTIVA[Tall/Rep],BOUJDUR,BDCORRECTIVA[Nº CAMIÓN],$C65,BDCORRECTIVA[[Fecha entrada]:[Fecha entrada]],"&gt;=" &amp;$M$2,BDCORRECTIVA[[Fecha Fin]:[Fecha Fin]],"&lt;="&amp;$M$3)=0,"",COUNTIFS(BDCORRECTIVA[Tall/Rep],BOUJDUR,BDCORRECTIVA[Nº CAMIÓN],$C65,BDCORRECTIVA[[Fecha entrada]:[Fecha entrada]],"&gt;=" &amp;$M$2,BDCORRECTIVA[[Fecha Fin]:[Fecha Fin]],"&lt;="&amp;$M$3)&amp;" "&amp;BOUJDUR&amp;", ")&amp;IF(COUNTIFS(BDCORRECTIVA[Tall/Rep],ATC,BDCORRECTIVA[Nº CAMIÓN],$C65,BDCORRECTIVA[[Fecha entrada]:[Fecha entrada]],"&gt;=" &amp;$M$2,BDCORRECTIVA[[Fecha Fin]:[Fecha Fin]],"&lt;="&amp;$M$3)=0,"",COUNTIFS(BDCORRECTIVA[Tall/Rep],ATC,BDCORRECTIVA[Nº CAMIÓN],$C65,BDCORRECTIVA[[Fecha entrada]:[Fecha entrada]],"&gt;=" &amp;$M$2,BDCORRECTIVA[[Fecha Fin]:[Fecha Fin]],"&lt;="&amp;$M$3)&amp;" "&amp;ATC&amp;", ")&amp;IF(COUNTIFS(BDCORRECTIVA[Tall/Rep],SMARA,BDCORRECTIVA[Nº CAMIÓN],$C65,BDCORRECTIVA[[Fecha entrada]:[Fecha entrada]],"&gt;=" &amp;$M$2,BDCORRECTIVA[[Fecha Fin]:[Fecha Fin]],"&lt;="&amp;$M$3)=0,"",COUNTIFS(BDCORRECTIVA[Tall/Rep],SMARA,BDCORRECTIVA[Nº CAMIÓN],$C65,BDCORRECTIVA[[Fecha entrada]:[Fecha entrada]],"&gt;=" &amp;$M$2,BDCORRECTIVA[[Fecha Fin]:[Fecha Fin]],"&lt;="&amp;$M$3)&amp;" "&amp;SMARA&amp;", ")&amp;IF(COUNTIFS(BDCORRECTIVA[Tall/Rep],DAJLA,BDCORRECTIVA[Nº CAMIÓN],$C65,BDCORRECTIVA[[Fecha entrada]:[Fecha entrada]],"&gt;=" &amp;$M$2,BDCORRECTIVA[[Fecha Fin]:[Fecha Fin]],"&lt;="&amp;$M$3)=0,"",COUNTIFS(BDCORRECTIVA[Tall/Rep],DAJLA,BDCORRECTIVA[Nº CAMIÓN],$C65,BDCORRECTIVA[[Fecha entrada]:[Fecha entrada]],"&gt;=" &amp;$M$2,BDCORRECTIVA[[Fecha Fin]:[Fecha Fin]],"&lt;="&amp;$M$3)&amp;" "&amp;DAJLA&amp;", ")&amp;IF(COUNTIFS(BDCORRECTIVA[Tall/Rep],TRANSPORT,BDCORRECTIVA[Nº CAMIÓN],$C65,BDCORRECTIVA[[Fecha entrada]:[Fecha entrada]],"&gt;=" &amp;$M$2,BDCORRECTIVA[[Fecha Fin]:[Fecha Fin]],"&lt;="&amp;$M$3)=0,"",COUNTIFS(BDCORRECTIVA[Tall/Rep],TRANSPORT,BDCORRECTIVA[Nº CAMIÓN],$C65,BDCORRECTIVA[[Fecha entrada]:[Fecha entrada]],"&gt;=" &amp;$M$2,BDCORRECTIVA[[Fecha Fin]:[Fecha Fin]],"&lt;="&amp;$M$3)&amp;" "&amp;TRANSPORT&amp;", ")</f>
        <v/>
      </c>
      <c r="L65" s="214" t="str">
        <f t="shared" si="0"/>
        <v/>
      </c>
      <c r="M65" s="469" t="str">
        <f>+IF(SUMIFS(BDCORRECTIVAINF[Coste TOTAL],BDCORRECTIVAINF[[Nº CAMIÓN]:[Nº CAMIÓN]],$C65,BDCORRECTIVAINF[[Fecha entrada]:[Fecha entrada]],"&gt;=" &amp;$M$2,BDCORRECTIVAINF[[Fecha Fin]:[Fecha Fin]],"&lt;="&amp;$M$3)=0,"",SUMIFS(BDCORRECTIVAINF[Coste TOTAL],BDCORRECTIVAINF[[Nº CAMIÓN]:[Nº CAMIÓN]],$C65,BDCORRECTIVAINF[[Fecha entrada]:[Fecha entrada]],"&gt;=" &amp;$M$2,BDCORRECTIVAINF[[Fecha Fin]:[Fecha Fin]],"&lt;="&amp;$M$3))</f>
        <v/>
      </c>
      <c r="N65" s="210"/>
      <c r="O65" s="56"/>
      <c r="P65" s="9"/>
      <c r="Q65" s="9"/>
      <c r="R65" s="9"/>
      <c r="S65" s="9"/>
      <c r="T65" s="9"/>
      <c r="U65" s="9"/>
      <c r="V65" s="9"/>
      <c r="W65" s="9"/>
      <c r="AF65" s="467" t="str">
        <f>+IF(SUMIFS(BDCORRECTIVAINF[Amortiguador],BDCORRECTIVAINF[[Nº CAMIÓN]:[Nº CAMIÓN]],$C65,BDCORRECTIVAINF[[Fecha entrada]:[Fecha entrada]],"&gt;=" &amp;$M$2,BDCORRECTIVAINF[[Fecha Fin]:[Fecha Fin]],"&lt;="&amp;$M$3)=0,"",SUMIFS(BDCORRECTIVAINF[Amortiguador],BDCORRECTIVAINF[[Nº CAMIÓN]:[Nº CAMIÓN]],$C65,BDCORRECTIVAINF[[Fecha entrada]:[Fecha entrada]],"&gt;=" &amp;$M$2,BDCORRECTIVAINF[[Fecha Fin]:[Fecha Fin]],"&lt;="&amp;$M$3)&amp;" uds "&amp;BDCORRECTIVAINF[[#Headers],[Amortiguador]]&amp;", ")</f>
        <v/>
      </c>
      <c r="AG65" s="467" t="str">
        <f>+IF(SUMIFS(BDCORRECTIVAINF[Cables palanca],BDCORRECTIVAINF[[Nº CAMIÓN]:[Nº CAMIÓN]],$C65,BDCORRECTIVAINF[[Fecha entrada]:[Fecha entrada]],"&gt;=" &amp;$M$2,BDCORRECTIVAINF[[Fecha Fin]:[Fecha Fin]],"&lt;="&amp;$M$3)=0,"",SUMIFS(BDCORRECTIVAINF[Cables palanca],BDCORRECTIVAINF[[Nº CAMIÓN]:[Nº CAMIÓN]],$C65,BDCORRECTIVAINF[[Fecha entrada]:[Fecha entrada]],"&gt;=" &amp;$M$2,BDCORRECTIVAINF[[Fecha Fin]:[Fecha Fin]],"&lt;="&amp;$M$3)&amp;" uds "&amp;BDCORRECTIVAINF[[#Headers],[Cables palanca]]&amp;", ")</f>
        <v/>
      </c>
      <c r="AH65" s="467" t="str">
        <f>+IF(SUMIFS(BDCORRECTIVAINF[Casquillos],BDCORRECTIVAINF[[Nº CAMIÓN]:[Nº CAMIÓN]],$C65,BDCORRECTIVAINF[[Fecha entrada]:[Fecha entrada]],"&gt;=" &amp;$M$2,BDCORRECTIVAINF[[Fecha Fin]:[Fecha Fin]],"&lt;="&amp;$M$3)=0,"",SUMIFS(BDCORRECTIVAINF[Casquillos],BDCORRECTIVAINF[[Nº CAMIÓN]:[Nº CAMIÓN]],$C65,BDCORRECTIVAINF[[Fecha entrada]:[Fecha entrada]],"&gt;=" &amp;$M$2,BDCORRECTIVAINF[[Fecha Fin]:[Fecha Fin]],"&lt;="&amp;$M$3)&amp;" uds "&amp;BDCORRECTIVAINF[[#Headers],[Casquillos]]&amp;", ")</f>
        <v/>
      </c>
      <c r="AI65" s="467" t="str">
        <f>+IF(SUMIFS(BDCORRECTIVAINF[Esparragos],BDCORRECTIVAINF[[Nº CAMIÓN]:[Nº CAMIÓN]],$C65,BDCORRECTIVAINF[[Fecha entrada]:[Fecha entrada]],"&gt;=" &amp;$M$2,BDCORRECTIVAINF[[Fecha Fin]:[Fecha Fin]],"&lt;="&amp;$M$3)=0,"",SUMIFS(BDCORRECTIVAINF[Esparragos],BDCORRECTIVAINF[[Nº CAMIÓN]:[Nº CAMIÓN]],$C65,BDCORRECTIVAINF[[Fecha entrada]:[Fecha entrada]],"&gt;=" &amp;$M$2,BDCORRECTIVAINF[[Fecha Fin]:[Fecha Fin]],"&lt;="&amp;$M$3)&amp;" uds "&amp;BDCORRECTIVAINF[[#Headers],[Esparragos]]&amp;", ")</f>
        <v/>
      </c>
      <c r="AJ65" s="467" t="str">
        <f>+IF(SUMIFS(BDCORRECTIVAINF[Neceser palanca],BDCORRECTIVAINF[[Nº CAMIÓN]:[Nº CAMIÓN]],$C65,BDCORRECTIVAINF[[Fecha entrada]:[Fecha entrada]],"&gt;=" &amp;$M$2,BDCORRECTIVAINF[[Fecha Fin]:[Fecha Fin]],"&lt;="&amp;$M$3)=0,"",SUMIFS(BDCORRECTIVAINF[Neceser palanca],BDCORRECTIVAINF[[Nº CAMIÓN]:[Nº CAMIÓN]],$C65,BDCORRECTIVAINF[[Fecha entrada]:[Fecha entrada]],"&gt;=" &amp;$M$2,BDCORRECTIVAINF[[Fecha Fin]:[Fecha Fin]],"&lt;="&amp;$M$3)&amp;" uds "&amp;BDCORRECTIVAINF[[#Headers],[Neceser palanca]]&amp;", ")</f>
        <v/>
      </c>
      <c r="AK65" s="467" t="str">
        <f>+IF(SUMIFS(BDCORRECTIVAINF[Palanca],BDCORRECTIVAINF[[Nº CAMIÓN]:[Nº CAMIÓN]],$C65,BDCORRECTIVAINF[[Fecha entrada]:[Fecha entrada]],"&gt;=" &amp;$M$2,BDCORRECTIVAINF[[Fecha Fin]:[Fecha Fin]],"&lt;="&amp;$M$3)=0,"",SUMIFS(BDCORRECTIVAINF[Palanca],BDCORRECTIVAINF[[Nº CAMIÓN]:[Nº CAMIÓN]],$C65,BDCORRECTIVAINF[[Fecha entrada]:[Fecha entrada]],"&gt;=" &amp;$M$2,BDCORRECTIVAINF[[Fecha Fin]:[Fecha Fin]],"&lt;="&amp;$M$3)&amp;" uds "&amp;BDCORRECTIVAINF[[#Headers],[Palanca]]&amp;", ")</f>
        <v/>
      </c>
      <c r="AL65" s="467" t="str">
        <f>+IF(SUMIFS(BDCORRECTIVAINF[Travesaño],BDCORRECTIVAINF[[Nº CAMIÓN]:[Nº CAMIÓN]],$C65,BDCORRECTIVAINF[[Fecha entrada]:[Fecha entrada]],"&gt;=" &amp;$M$2,BDCORRECTIVAINF[[Fecha Fin]:[Fecha Fin]],"&lt;="&amp;$M$3)=0,"",SUMIFS(BDCORRECTIVAINF[Travesaño],BDCORRECTIVAINF[[Nº CAMIÓN]:[Nº CAMIÓN]],$C65,BDCORRECTIVAINF[[Fecha entrada]:[Fecha entrada]],"&gt;=" &amp;$M$2,BDCORRECTIVAINF[[Fecha Fin]:[Fecha Fin]],"&lt;="&amp;$M$3)&amp;" uds "&amp;BDCORRECTIVAINF[[#Headers],[Travesaño]]&amp;", ")</f>
        <v/>
      </c>
      <c r="AM65" s="467" t="str">
        <f>+IF(SUMIFS(BDCORRECTIVAINF[BALLESTA ENTERA D],BDCORRECTIVAINF[[Nº CAMIÓN]:[Nº CAMIÓN]],$C65,BDCORRECTIVAINF[[Fecha entrada]:[Fecha entrada]],"&gt;=" &amp;$M$2,BDCORRECTIVAINF[[Fecha Fin]:[Fecha Fin]],"&lt;="&amp;$M$3)=0,"",SUMIFS(BDCORRECTIVAINF[BALLESTA ENTERA D],BDCORRECTIVAINF[[Nº CAMIÓN]:[Nº CAMIÓN]],$C65,BDCORRECTIVAINF[[Fecha entrada]:[Fecha entrada]],"&gt;=" &amp;$M$2,BDCORRECTIVAINF[[Fecha Fin]:[Fecha Fin]],"&lt;="&amp;$M$3)&amp;" uds "&amp;BDCORRECTIVAINF[[#Headers],[BALLESTA ENTERA D]]&amp;", ")</f>
        <v/>
      </c>
      <c r="AN65" s="467" t="str">
        <f>+IF(SUMIFS(BDCORRECTIVAINF[HOJA MAESTRA D],BDCORRECTIVAINF[[Nº CAMIÓN]:[Nº CAMIÓN]],$C65,BDCORRECTIVAINF[[Fecha entrada]:[Fecha entrada]],"&gt;=" &amp;$M$2,BDCORRECTIVAINF[[Fecha Fin]:[Fecha Fin]],"&lt;="&amp;$M$3)=0,"",SUMIFS(BDCORRECTIVAINF[HOJA MAESTRA D],BDCORRECTIVAINF[[Nº CAMIÓN]:[Nº CAMIÓN]],$C65,BDCORRECTIVAINF[[Fecha entrada]:[Fecha entrada]],"&gt;=" &amp;$M$2,BDCORRECTIVAINF[[Fecha Fin]:[Fecha Fin]],"&lt;="&amp;$M$3)&amp;" uds "&amp;BDCORRECTIVAINF[[#Headers],[HOJA MAESTRA D]]&amp;", ")</f>
        <v/>
      </c>
      <c r="AO65" s="467" t="str">
        <f>+IF(SUMIFS(BDCORRECTIVAINF[1ª HOJA D],BDCORRECTIVAINF[[Nº CAMIÓN]:[Nº CAMIÓN]],$C65,BDCORRECTIVAINF[[Fecha entrada]:[Fecha entrada]],"&gt;=" &amp;$M$2,BDCORRECTIVAINF[[Fecha Fin]:[Fecha Fin]],"&lt;="&amp;$M$3)=0,"",SUMIFS(BDCORRECTIVAINF[1ª HOJA D],BDCORRECTIVAINF[[Nº CAMIÓN]:[Nº CAMIÓN]],$C65,BDCORRECTIVAINF[[Fecha entrada]:[Fecha entrada]],"&gt;=" &amp;$M$2,BDCORRECTIVAINF[[Fecha Fin]:[Fecha Fin]],"&lt;="&amp;$M$3)&amp;" uds "&amp;BDCORRECTIVAINF[[#Headers],[1ª HOJA D]]&amp;", ")</f>
        <v/>
      </c>
      <c r="AP65" s="467" t="str">
        <f>+IF(SUMIFS(BDCORRECTIVAINF[2ª HOJAS D],BDCORRECTIVAINF[[Nº CAMIÓN]:[Nº CAMIÓN]],$C65,BDCORRECTIVAINF[[Fecha entrada]:[Fecha entrada]],"&gt;=" &amp;$M$2,BDCORRECTIVAINF[[Fecha Fin]:[Fecha Fin]],"&lt;="&amp;$M$3)=0,"",SUMIFS(BDCORRECTIVAINF[2ª HOJAS D],BDCORRECTIVAINF[[Nº CAMIÓN]:[Nº CAMIÓN]],$C65,BDCORRECTIVAINF[[Fecha entrada]:[Fecha entrada]],"&gt;=" &amp;$M$2,BDCORRECTIVAINF[[Fecha Fin]:[Fecha Fin]],"&lt;="&amp;$M$3)&amp;" uds "&amp;BDCORRECTIVAINF[[#Headers],[2ª HOJAS D]]&amp;", ")</f>
        <v/>
      </c>
      <c r="AQ65" s="467" t="str">
        <f>+IF(SUMIFS(BDCORRECTIVAINF[3ª HOJAS D],BDCORRECTIVAINF[[Nº CAMIÓN]:[Nº CAMIÓN]],$C65,BDCORRECTIVAINF[[Fecha entrada]:[Fecha entrada]],"&gt;=" &amp;$M$2,BDCORRECTIVAINF[[Fecha Fin]:[Fecha Fin]],"&lt;="&amp;$M$3)=0,"",SUMIFS(BDCORRECTIVAINF[3ª HOJAS D],BDCORRECTIVAINF[[Nº CAMIÓN]:[Nº CAMIÓN]],$C65,BDCORRECTIVAINF[[Fecha entrada]:[Fecha entrada]],"&gt;=" &amp;$M$2,BDCORRECTIVAINF[[Fecha Fin]:[Fecha Fin]],"&lt;="&amp;$M$3)&amp;" uds "&amp;BDCORRECTIVAINF[[#Headers],[3ª HOJAS D]]&amp;", ")</f>
        <v/>
      </c>
      <c r="AR65" s="467" t="str">
        <f>+IF(SUMIFS(BDCORRECTIVAINF[4ª HOJAS D],BDCORRECTIVAINF[[Nº CAMIÓN]:[Nº CAMIÓN]],$C65,BDCORRECTIVAINF[[Fecha entrada]:[Fecha entrada]],"&gt;=" &amp;$M$2,BDCORRECTIVAINF[[Fecha Fin]:[Fecha Fin]],"&lt;="&amp;$M$3)=0,"",SUMIFS(BDCORRECTIVAINF[4ª HOJAS D],BDCORRECTIVAINF[[Nº CAMIÓN]:[Nº CAMIÓN]],$C65,BDCORRECTIVAINF[[Fecha entrada]:[Fecha entrada]],"&gt;=" &amp;$M$2,BDCORRECTIVAINF[[Fecha Fin]:[Fecha Fin]],"&lt;="&amp;$M$3)&amp;" uds "&amp;BDCORRECTIVAINF[[#Headers],[4ª HOJAS D]]&amp;", ")</f>
        <v/>
      </c>
      <c r="AS65" s="467" t="str">
        <f>+IF(SUMIFS(BDCORRECTIVAINF[5ª HOJAS D],BDCORRECTIVAINF[[Nº CAMIÓN]:[Nº CAMIÓN]],$C65,BDCORRECTIVAINF[[Fecha entrada]:[Fecha entrada]],"&gt;=" &amp;$M$2,BDCORRECTIVAINF[[Fecha Fin]:[Fecha Fin]],"&lt;="&amp;$M$3)=0,"",SUMIFS(BDCORRECTIVAINF[5ª HOJAS D],BDCORRECTIVAINF[[Nº CAMIÓN]:[Nº CAMIÓN]],$C65,BDCORRECTIVAINF[[Fecha entrada]:[Fecha entrada]],"&gt;=" &amp;$M$2,BDCORRECTIVAINF[[Fecha Fin]:[Fecha Fin]],"&lt;="&amp;$M$3)&amp;" uds "&amp;BDCORRECTIVAINF[[#Headers],[5ª HOJAS D]]&amp;", ")</f>
        <v/>
      </c>
      <c r="AT65" s="467" t="str">
        <f>+IF(SUMIFS(BDCORRECTIVAINF[BRIDA D],BDCORRECTIVAINF[[Nº CAMIÓN]:[Nº CAMIÓN]],$C65,BDCORRECTIVAINF[[Fecha entrada]:[Fecha entrada]],"&gt;=" &amp;$M$2,BDCORRECTIVAINF[[Fecha Fin]:[Fecha Fin]],"&lt;="&amp;$M$3)=0,"",SUMIFS(BDCORRECTIVAINF[BRIDA D],BDCORRECTIVAINF[[Nº CAMIÓN]:[Nº CAMIÓN]],$C65,BDCORRECTIVAINF[[Fecha entrada]:[Fecha entrada]],"&gt;=" &amp;$M$2,BDCORRECTIVAINF[[Fecha Fin]:[Fecha Fin]],"&lt;="&amp;$M$3)&amp;" uds "&amp;BDCORRECTIVAINF[[#Headers],[BRIDA D]]&amp;", ")</f>
        <v/>
      </c>
      <c r="AU65" s="467" t="str">
        <f>+IF(SUMIFS(BDCORRECTIVAINF[BULÓN D],BDCORRECTIVAINF[[Nº CAMIÓN]:[Nº CAMIÓN]],$C65,BDCORRECTIVAINF[[Fecha entrada]:[Fecha entrada]],"&gt;=" &amp;$M$2,BDCORRECTIVAINF[[Fecha Fin]:[Fecha Fin]],"&lt;="&amp;$M$3)=0,"",SUMIFS(BDCORRECTIVAINF[BULÓN D],BDCORRECTIVAINF[[Nº CAMIÓN]:[Nº CAMIÓN]],$C65,BDCORRECTIVAINF[[Fecha entrada]:[Fecha entrada]],"&gt;=" &amp;$M$2,BDCORRECTIVAINF[[Fecha Fin]:[Fecha Fin]],"&lt;="&amp;$M$3)&amp;" uds "&amp;BDCORRECTIVAINF[[#Headers],[BULÓN D]]&amp;", ")</f>
        <v/>
      </c>
      <c r="AV65" s="467" t="str">
        <f>+IF(SUMIFS(BDCORRECTIVAINF[GEMELA D],BDCORRECTIVAINF[[Nº CAMIÓN]:[Nº CAMIÓN]],$C65,BDCORRECTIVAINF[[Fecha entrada]:[Fecha entrada]],"&gt;=" &amp;$M$2,BDCORRECTIVAINF[[Fecha Fin]:[Fecha Fin]],"&lt;="&amp;$M$3)=0,"",SUMIFS(BDCORRECTIVAINF[GEMELA D],BDCORRECTIVAINF[[Nº CAMIÓN]:[Nº CAMIÓN]],$C65,BDCORRECTIVAINF[[Fecha entrada]:[Fecha entrada]],"&gt;=" &amp;$M$2,BDCORRECTIVAINF[[Fecha Fin]:[Fecha Fin]],"&lt;="&amp;$M$3)&amp;" uds "&amp;BDCORRECTIVAINF[[#Headers],[GEMELA D]]&amp;", ")</f>
        <v/>
      </c>
      <c r="AW65" s="467" t="str">
        <f>+IF(SUMIFS(BDCORRECTIVAINF[BALLESTA ENTERA T],BDCORRECTIVAINF[[Nº CAMIÓN]:[Nº CAMIÓN]],$C65,BDCORRECTIVAINF[[Fecha entrada]:[Fecha entrada]],"&gt;=" &amp;$M$2,BDCORRECTIVAINF[[Fecha Fin]:[Fecha Fin]],"&lt;="&amp;$M$3)=0,"",SUMIFS(BDCORRECTIVAINF[BALLESTA ENTERA T],BDCORRECTIVAINF[[Nº CAMIÓN]:[Nº CAMIÓN]],$C65,BDCORRECTIVAINF[[Fecha entrada]:[Fecha entrada]],"&gt;=" &amp;$M$2,BDCORRECTIVAINF[[Fecha Fin]:[Fecha Fin]],"&lt;="&amp;$M$3)&amp;" uds "&amp;BDCORRECTIVAINF[[#Headers],[BALLESTA ENTERA T]]&amp;", ")</f>
        <v/>
      </c>
      <c r="AX65" s="467" t="str">
        <f>+IF(SUMIFS(BDCORRECTIVAINF[HOJA MAESTRA T],BDCORRECTIVAINF[[Nº CAMIÓN]:[Nº CAMIÓN]],$C65,BDCORRECTIVAINF[[Fecha entrada]:[Fecha entrada]],"&gt;=" &amp;$M$2,BDCORRECTIVAINF[[Fecha Fin]:[Fecha Fin]],"&lt;="&amp;$M$3)=0,"",SUMIFS(BDCORRECTIVAINF[HOJA MAESTRA T],BDCORRECTIVAINF[[Nº CAMIÓN]:[Nº CAMIÓN]],$C65,BDCORRECTIVAINF[[Fecha entrada]:[Fecha entrada]],"&gt;=" &amp;$M$2,BDCORRECTIVAINF[[Fecha Fin]:[Fecha Fin]],"&lt;="&amp;$M$3)&amp;" uds "&amp;BDCORRECTIVAINF[[#Headers],[HOJA MAESTRA T]]&amp;", ")</f>
        <v/>
      </c>
      <c r="AY65" s="467" t="str">
        <f>+IF(SUMIFS(BDCORRECTIVAINF[1ª HOJA T],BDCORRECTIVAINF[[Nº CAMIÓN]:[Nº CAMIÓN]],$C65,BDCORRECTIVAINF[[Fecha entrada]:[Fecha entrada]],"&gt;=" &amp;$M$2,BDCORRECTIVAINF[[Fecha Fin]:[Fecha Fin]],"&lt;="&amp;$M$3)=0,"",SUMIFS(BDCORRECTIVAINF[1ª HOJA T],BDCORRECTIVAINF[[Nº CAMIÓN]:[Nº CAMIÓN]],$C65,BDCORRECTIVAINF[[Fecha entrada]:[Fecha entrada]],"&gt;=" &amp;$M$2,BDCORRECTIVAINF[[Fecha Fin]:[Fecha Fin]],"&lt;="&amp;$M$3)&amp;" uds "&amp;BDCORRECTIVAINF[[#Headers],[1ª HOJA T]]&amp;", ")</f>
        <v/>
      </c>
      <c r="AZ65" s="467" t="str">
        <f>+IF(SUMIFS(BDCORRECTIVAINF[2ª HOJAS T],BDCORRECTIVAINF[[Nº CAMIÓN]:[Nº CAMIÓN]],$C65,BDCORRECTIVAINF[[Fecha entrada]:[Fecha entrada]],"&gt;=" &amp;$M$2,BDCORRECTIVAINF[[Fecha Fin]:[Fecha Fin]],"&lt;="&amp;$M$3)=0,"",SUMIFS(BDCORRECTIVAINF[2ª HOJAS T],BDCORRECTIVAINF[[Nº CAMIÓN]:[Nº CAMIÓN]],$C65,BDCORRECTIVAINF[[Fecha entrada]:[Fecha entrada]],"&gt;=" &amp;$M$2,BDCORRECTIVAINF[[Fecha Fin]:[Fecha Fin]],"&lt;="&amp;$M$3)&amp;" uds "&amp;BDCORRECTIVAINF[[#Headers],[2ª HOJAS T]]&amp;", ")</f>
        <v/>
      </c>
      <c r="BA65" s="467" t="str">
        <f>+IF(SUMIFS(BDCORRECTIVAINF[3ª HOJAS T],BDCORRECTIVAINF[[Nº CAMIÓN]:[Nº CAMIÓN]],$C65,BDCORRECTIVAINF[[Fecha entrada]:[Fecha entrada]],"&gt;=" &amp;$M$2,BDCORRECTIVAINF[[Fecha Fin]:[Fecha Fin]],"&lt;="&amp;$M$3)=0,"",SUMIFS(BDCORRECTIVAINF[3ª HOJAS T],BDCORRECTIVAINF[[Nº CAMIÓN]:[Nº CAMIÓN]],$C65,BDCORRECTIVAINF[[Fecha entrada]:[Fecha entrada]],"&gt;=" &amp;$M$2,BDCORRECTIVAINF[[Fecha Fin]:[Fecha Fin]],"&lt;="&amp;$M$3)&amp;" uds "&amp;BDCORRECTIVAINF[[#Headers],[3ª HOJAS T]]&amp;", ")</f>
        <v/>
      </c>
      <c r="BB65" s="467" t="str">
        <f>+IF(SUMIFS(BDCORRECTIVAINF[4ª HOJAS T],BDCORRECTIVAINF[[Nº CAMIÓN]:[Nº CAMIÓN]],$C65,BDCORRECTIVAINF[[Fecha entrada]:[Fecha entrada]],"&gt;=" &amp;$M$2,BDCORRECTIVAINF[[Fecha Fin]:[Fecha Fin]],"&lt;="&amp;$M$3)=0,"",SUMIFS(BDCORRECTIVAINF[4ª HOJAS T],BDCORRECTIVAINF[[Nº CAMIÓN]:[Nº CAMIÓN]],$C65,BDCORRECTIVAINF[[Fecha entrada]:[Fecha entrada]],"&gt;=" &amp;$M$2,BDCORRECTIVAINF[[Fecha Fin]:[Fecha Fin]],"&lt;="&amp;$M$3)&amp;" uds "&amp;BDCORRECTIVAINF[[#Headers],[4ª HOJAS T]]&amp;", ")</f>
        <v/>
      </c>
      <c r="BC65" s="467" t="str">
        <f>+IF(SUMIFS(BDCORRECTIVAINF[5ª HOJAS T],BDCORRECTIVAINF[[Nº CAMIÓN]:[Nº CAMIÓN]],$C65,BDCORRECTIVAINF[[Fecha entrada]:[Fecha entrada]],"&gt;=" &amp;$M$2,BDCORRECTIVAINF[[Fecha Fin]:[Fecha Fin]],"&lt;="&amp;$M$3)=0,"",SUMIFS(BDCORRECTIVAINF[5ª HOJAS T],BDCORRECTIVAINF[[Nº CAMIÓN]:[Nº CAMIÓN]],$C65,BDCORRECTIVAINF[[Fecha entrada]:[Fecha entrada]],"&gt;=" &amp;$M$2,BDCORRECTIVAINF[[Fecha Fin]:[Fecha Fin]],"&lt;="&amp;$M$3)&amp;" uds "&amp;BDCORRECTIVAINF[[#Headers],[5ª HOJAS T]]&amp;", ")</f>
        <v/>
      </c>
      <c r="BD65" s="467" t="str">
        <f>+IF(SUMIFS(BDCORRECTIVAINF[BRIDA T],BDCORRECTIVAINF[[Nº CAMIÓN]:[Nº CAMIÓN]],$C65,BDCORRECTIVAINF[[Fecha entrada]:[Fecha entrada]],"&gt;=" &amp;$M$2,BDCORRECTIVAINF[[Fecha Fin]:[Fecha Fin]],"&lt;="&amp;$M$3)=0,"",SUMIFS(BDCORRECTIVAINF[BRIDA T],BDCORRECTIVAINF[[Nº CAMIÓN]:[Nº CAMIÓN]],$C65,BDCORRECTIVAINF[[Fecha entrada]:[Fecha entrada]],"&gt;=" &amp;$M$2,BDCORRECTIVAINF[[Fecha Fin]:[Fecha Fin]],"&lt;="&amp;$M$3)&amp;" uds "&amp;BDCORRECTIVAINF[[#Headers],[BRIDA T]]&amp;", ")</f>
        <v/>
      </c>
      <c r="BE65" s="467" t="str">
        <f>+IF(SUMIFS(BDCORRECTIVAINF[BULÓN T],BDCORRECTIVAINF[[Nº CAMIÓN]:[Nº CAMIÓN]],$C65,BDCORRECTIVAINF[[Fecha entrada]:[Fecha entrada]],"&gt;=" &amp;$M$2,BDCORRECTIVAINF[[Fecha Fin]:[Fecha Fin]],"&lt;="&amp;$M$3)=0,"",SUMIFS(BDCORRECTIVAINF[BULÓN T],BDCORRECTIVAINF[[Nº CAMIÓN]:[Nº CAMIÓN]],$C65,BDCORRECTIVAINF[[Fecha entrada]:[Fecha entrada]],"&gt;=" &amp;$M$2,BDCORRECTIVAINF[[Fecha Fin]:[Fecha Fin]],"&lt;="&amp;$M$3)&amp;" uds "&amp;BDCORRECTIVAINF[[#Headers],[BULÓN T]]&amp;", ")</f>
        <v/>
      </c>
      <c r="BF65" s="467" t="str">
        <f>+IF(SUMIFS(BDCORRECTIVAINF[GEMELA T],BDCORRECTIVAINF[[Nº CAMIÓN]:[Nº CAMIÓN]],$C65,BDCORRECTIVAINF[[Fecha entrada]:[Fecha entrada]],"&gt;=" &amp;$M$2,BDCORRECTIVAINF[[Fecha Fin]:[Fecha Fin]],"&lt;="&amp;$M$3)=0,"",SUMIFS(BDCORRECTIVAINF[GEMELA T],BDCORRECTIVAINF[[Nº CAMIÓN]:[Nº CAMIÓN]],$C65,BDCORRECTIVAINF[[Fecha entrada]:[Fecha entrada]],"&gt;=" &amp;$M$2,BDCORRECTIVAINF[[Fecha Fin]:[Fecha Fin]],"&lt;="&amp;$M$3)&amp;" uds "&amp;BDCORRECTIVAINF[[#Headers],[GEMELA T]]&amp;", ")</f>
        <v/>
      </c>
      <c r="BG65" s="467" t="str">
        <f>+IF(SUMIFS(BDCORRECTIVAINF[CÁMARA 12R20],BDCORRECTIVAINF[[Nº CAMIÓN]:[Nº CAMIÓN]],$C65,BDCORRECTIVAINF[[Fecha entrada]:[Fecha entrada]],"&gt;=" &amp;$M$2,BDCORRECTIVAINF[[Fecha Fin]:[Fecha Fin]],"&lt;="&amp;$M$3)=0,"",SUMIFS(BDCORRECTIVAINF[CÁMARA 12R20],BDCORRECTIVAINF[[Nº CAMIÓN]:[Nº CAMIÓN]],$C65,BDCORRECTIVAINF[[Fecha entrada]:[Fecha entrada]],"&gt;=" &amp;$M$2,BDCORRECTIVAINF[[Fecha Fin]:[Fecha Fin]],"&lt;="&amp;$M$3)&amp;" uds "&amp;BDCORRECTIVAINF[[#Headers],[CÁMARA 12R20]]&amp;", ")</f>
        <v/>
      </c>
      <c r="BH65" s="467" t="str">
        <f>+IF(SUMIFS(BDCORRECTIVAINF[CÁMARA 12R24],BDCORRECTIVAINF[[Nº CAMIÓN]:[Nº CAMIÓN]],$C65,BDCORRECTIVAINF[[Fecha entrada]:[Fecha entrada]],"&gt;=" &amp;$M$2,BDCORRECTIVAINF[[Fecha Fin]:[Fecha Fin]],"&lt;="&amp;$M$3)=0,"",SUMIFS(BDCORRECTIVAINF[CÁMARA 12R24],BDCORRECTIVAINF[[Nº CAMIÓN]:[Nº CAMIÓN]],$C65,BDCORRECTIVAINF[[Fecha entrada]:[Fecha entrada]],"&gt;=" &amp;$M$2,BDCORRECTIVAINF[[Fecha Fin]:[Fecha Fin]],"&lt;="&amp;$M$3)&amp;" uds "&amp;BDCORRECTIVAINF[[#Headers],[CÁMARA 12R24]]&amp;", ")</f>
        <v/>
      </c>
      <c r="BI65" s="467" t="str">
        <f>+IF(SUMIFS(BDCORRECTIVAINF[NEUMÁTICO 12R20],BDCORRECTIVAINF[[Nº CAMIÓN]:[Nº CAMIÓN]],$C65,BDCORRECTIVAINF[[Fecha entrada]:[Fecha entrada]],"&gt;=" &amp;$M$2,BDCORRECTIVAINF[[Fecha Fin]:[Fecha Fin]],"&lt;="&amp;$M$3)=0,"",SUMIFS(BDCORRECTIVAINF[NEUMÁTICO 12R20],BDCORRECTIVAINF[[Nº CAMIÓN]:[Nº CAMIÓN]],$C65,BDCORRECTIVAINF[[Fecha entrada]:[Fecha entrada]],"&gt;=" &amp;$M$2,BDCORRECTIVAINF[[Fecha Fin]:[Fecha Fin]],"&lt;="&amp;$M$3)&amp;" uds "&amp;BDCORRECTIVAINF[[#Headers],[NEUMÁTICO 12R20]]&amp;", ")</f>
        <v/>
      </c>
      <c r="BJ65" s="467" t="str">
        <f>+IF(SUMIFS(BDCORRECTIVAINF[NEUMÁTICO 13/80 R22,5],BDCORRECTIVAINF[[Nº CAMIÓN]:[Nº CAMIÓN]],$C65,BDCORRECTIVAINF[[Fecha entrada]:[Fecha entrada]],"&gt;=" &amp;$M$2,BDCORRECTIVAINF[[Fecha Fin]:[Fecha Fin]],"&lt;="&amp;$M$3)=0,"",SUMIFS(BDCORRECTIVAINF[NEUMÁTICO 13/80 R22,5],BDCORRECTIVAINF[[Nº CAMIÓN]:[Nº CAMIÓN]],$C65,BDCORRECTIVAINF[[Fecha entrada]:[Fecha entrada]],"&gt;=" &amp;$M$2,BDCORRECTIVAINF[[Fecha Fin]:[Fecha Fin]],"&lt;="&amp;$M$3)&amp;" uds "&amp;BDCORRECTIVAINF[[#Headers],[NEUMÁTICO 13/80 R22,5]]&amp;", ")</f>
        <v/>
      </c>
      <c r="BK65" s="467" t="str">
        <f>+IF(SUMIFS(BDCORRECTIVAINF[[NEUMÁTICO 12R24 ]],BDCORRECTIVAINF[[Nº CAMIÓN]:[Nº CAMIÓN]],$C65,BDCORRECTIVAINF[[Fecha entrada]:[Fecha entrada]],"&gt;=" &amp;$M$2,BDCORRECTIVAINF[[Fecha Fin]:[Fecha Fin]],"&lt;="&amp;$M$3)=0,"",SUMIFS(BDCORRECTIVAINF[[NEUMÁTICO 12R24 ]],BDCORRECTIVAINF[[Nº CAMIÓN]:[Nº CAMIÓN]],$C65,BDCORRECTIVAINF[[Fecha entrada]:[Fecha entrada]],"&gt;=" &amp;$M$2,BDCORRECTIVAINF[[Fecha Fin]:[Fecha Fin]],"&lt;="&amp;$M$3)&amp;" uds "&amp;BDCORRECTIVAINF[[#Headers],[NEUMÁTICO 12R24 ]]&amp;", ")</f>
        <v/>
      </c>
      <c r="BL65" s="467" t="str">
        <f>+IF(SUMIFS(BDCORRECTIVAINF[NEUMÁTICO 295/80 R22,5],BDCORRECTIVAINF[[Nº CAMIÓN]:[Nº CAMIÓN]],$C65,BDCORRECTIVAINF[[Fecha entrada]:[Fecha entrada]],"&gt;=" &amp;$M$2,BDCORRECTIVAINF[[Fecha Fin]:[Fecha Fin]],"&lt;="&amp;$M$3)=0,"",SUMIFS(BDCORRECTIVAINF[NEUMÁTICO 295/80 R22,5],BDCORRECTIVAINF[[Nº CAMIÓN]:[Nº CAMIÓN]],$C65,BDCORRECTIVAINF[[Fecha entrada]:[Fecha entrada]],"&gt;=" &amp;$M$2,BDCORRECTIVAINF[[Fecha Fin]:[Fecha Fin]],"&lt;="&amp;$M$3)&amp;" uds "&amp;BDCORRECTIVAINF[[#Headers],[NEUMÁTICO 295/80 R22,5]]&amp;", ")</f>
        <v/>
      </c>
      <c r="BM65" s="467" t="str">
        <f>+IF(SUMIFS(BDCORRECTIVAINF[NEUMÁTICO 315/80R22.5],BDCORRECTIVAINF[[Nº CAMIÓN]:[Nº CAMIÓN]],$C65,BDCORRECTIVAINF[[Fecha entrada]:[Fecha entrada]],"&gt;=" &amp;$M$2,BDCORRECTIVAINF[[Fecha Fin]:[Fecha Fin]],"&lt;="&amp;$M$3)=0,"",SUMIFS(BDCORRECTIVAINF[NEUMÁTICO 315/80R22.5],BDCORRECTIVAINF[[Nº CAMIÓN]:[Nº CAMIÓN]],$C65,BDCORRECTIVAINF[[Fecha entrada]:[Fecha entrada]],"&gt;=" &amp;$M$2,BDCORRECTIVAINF[[Fecha Fin]:[Fecha Fin]],"&lt;="&amp;$M$3)&amp;" uds "&amp;BDCORRECTIVAINF[[#Headers],[NEUMÁTICO 315/80R22.5]]&amp;", ")</f>
        <v/>
      </c>
      <c r="BN65" s="467" t="str">
        <f>+IF(SUMIFS(BDCORRECTIVAINF[NEUMÁTICO 7.5R16 CON CAMARA  ],BDCORRECTIVAINF[[Nº CAMIÓN]:[Nº CAMIÓN]],$C65,BDCORRECTIVAINF[[Fecha entrada]:[Fecha entrada]],"&gt;=" &amp;$M$2,BDCORRECTIVAINF[[Fecha Fin]:[Fecha Fin]],"&lt;="&amp;$M$3)=0,"",SUMIFS(BDCORRECTIVAINF[NEUMÁTICO 7.5R16 CON CAMARA  ],BDCORRECTIVAINF[[Nº CAMIÓN]:[Nº CAMIÓN]],$C65,BDCORRECTIVAINF[[Fecha entrada]:[Fecha entrada]],"&gt;=" &amp;$M$2,BDCORRECTIVAINF[[Fecha Fin]:[Fecha Fin]],"&lt;="&amp;$M$3)&amp;" uds "&amp;BDCORRECTIVAINF[[#Headers],[NEUMÁTICO 7.5R16 CON CAMARA  ]]&amp;", ")</f>
        <v/>
      </c>
      <c r="BO65" s="467" t="str">
        <f>+IF(SUMIFS(BDCORRECTIVAINF[Parche],BDCORRECTIVAINF[[Nº CAMIÓN]:[Nº CAMIÓN]],$C65,BDCORRECTIVAINF[[Fecha entrada]:[Fecha entrada]],"&gt;=" &amp;$M$2,BDCORRECTIVAINF[[Fecha Fin]:[Fecha Fin]],"&lt;="&amp;$M$3)=0,"",SUMIFS(BDCORRECTIVAINF[Parche],BDCORRECTIVAINF[[Nº CAMIÓN]:[Nº CAMIÓN]],$C65,BDCORRECTIVAINF[[Fecha entrada]:[Fecha entrada]],"&gt;=" &amp;$M$2,BDCORRECTIVAINF[[Fecha Fin]:[Fecha Fin]],"&lt;="&amp;$M$3)&amp;" uds "&amp;BDCORRECTIVAINF[[#Headers],[Parche]]&amp;", ")</f>
        <v/>
      </c>
      <c r="BP65" s="467" t="str">
        <f>+IF(SUMIFS(BDCORRECTIVAINF[Pasta],BDCORRECTIVAINF[[Nº CAMIÓN]:[Nº CAMIÓN]],$C65,BDCORRECTIVAINF[[Fecha entrada]:[Fecha entrada]],"&gt;=" &amp;$M$2,BDCORRECTIVAINF[[Fecha Fin]:[Fecha Fin]],"&lt;="&amp;$M$3)=0,"",SUMIFS(BDCORRECTIVAINF[Pasta],BDCORRECTIVAINF[[Nº CAMIÓN]:[Nº CAMIÓN]],$C65,BDCORRECTIVAINF[[Fecha entrada]:[Fecha entrada]],"&gt;=" &amp;$M$2,BDCORRECTIVAINF[[Fecha Fin]:[Fecha Fin]],"&lt;="&amp;$M$3)&amp;" uds "&amp;BDCORRECTIVAINF[[#Headers],[Pasta]]&amp;", ")</f>
        <v/>
      </c>
      <c r="BQ65" s="467" t="str">
        <f>+IF(SUMIFS(BDCORRECTIVAINF[BATERIA 12V 100AH],BDCORRECTIVAINF[[Nº CAMIÓN]:[Nº CAMIÓN]],$C65,BDCORRECTIVAINF[[Fecha entrada]:[Fecha entrada]],"&gt;=" &amp;$M$2,BDCORRECTIVAINF[[Fecha Fin]:[Fecha Fin]],"&lt;="&amp;$M$3)=0,"",SUMIFS(BDCORRECTIVAINF[BATERIA 12V 100AH],BDCORRECTIVAINF[[Nº CAMIÓN]:[Nº CAMIÓN]],$C65,BDCORRECTIVAINF[[Fecha entrada]:[Fecha entrada]],"&gt;=" &amp;$M$2,BDCORRECTIVAINF[[Fecha Fin]:[Fecha Fin]],"&lt;="&amp;$M$3)&amp;" uds "&amp;BDCORRECTIVAINF[[#Headers],[BATERIA 12V 100AH]]&amp;", ")</f>
        <v/>
      </c>
      <c r="BR65" s="467" t="str">
        <f>+IF(SUMIFS(BDCORRECTIVAINF[BATERIA 12V 120AH],BDCORRECTIVAINF[[Nº CAMIÓN]:[Nº CAMIÓN]],$C65,BDCORRECTIVAINF[[Fecha entrada]:[Fecha entrada]],"&gt;=" &amp;$M$2,BDCORRECTIVAINF[[Fecha Fin]:[Fecha Fin]],"&lt;="&amp;$M$3)=0,"",SUMIFS(BDCORRECTIVAINF[BATERIA 12V 120AH],BDCORRECTIVAINF[[Nº CAMIÓN]:[Nº CAMIÓN]],$C65,BDCORRECTIVAINF[[Fecha entrada]:[Fecha entrada]],"&gt;=" &amp;$M$2,BDCORRECTIVAINF[[Fecha Fin]:[Fecha Fin]],"&lt;="&amp;$M$3)&amp;" uds "&amp;BDCORRECTIVAINF[[#Headers],[BATERIA 12V 120AH]]&amp;", ")</f>
        <v/>
      </c>
      <c r="BS65" s="467" t="str">
        <f>+IF(SUMIFS(BDCORRECTIVAINF[[BATERIA 12V 70AH ]],BDCORRECTIVAINF[[Nº CAMIÓN]:[Nº CAMIÓN]],$C65,BDCORRECTIVAINF[[Fecha entrada]:[Fecha entrada]],"&gt;=" &amp;$M$2,BDCORRECTIVAINF[[Fecha Fin]:[Fecha Fin]],"&lt;="&amp;$M$3)=0,"",SUMIFS(BDCORRECTIVAINF[[BATERIA 12V 70AH ]],BDCORRECTIVAINF[[Nº CAMIÓN]:[Nº CAMIÓN]],$C65,BDCORRECTIVAINF[[Fecha entrada]:[Fecha entrada]],"&gt;=" &amp;$M$2,BDCORRECTIVAINF[[Fecha Fin]:[Fecha Fin]],"&lt;="&amp;$M$3)&amp;" uds "&amp;BDCORRECTIVAINF[[#Headers],[BATERIA 12V 70AH ]]&amp;", ")</f>
        <v/>
      </c>
      <c r="BT65" s="467" t="str">
        <f>+IF(SUMIFS(BDCORRECTIVAINF[[BATERIA 12V 77AH ]],BDCORRECTIVAINF[[Nº CAMIÓN]:[Nº CAMIÓN]],$C65,BDCORRECTIVAINF[[Fecha entrada]:[Fecha entrada]],"&gt;=" &amp;$M$2,BDCORRECTIVAINF[[Fecha Fin]:[Fecha Fin]],"&lt;="&amp;$M$3)=0,"",SUMIFS(BDCORRECTIVAINF[[BATERIA 12V 77AH ]],BDCORRECTIVAINF[[Nº CAMIÓN]:[Nº CAMIÓN]],$C65,BDCORRECTIVAINF[[Fecha entrada]:[Fecha entrada]],"&gt;=" &amp;$M$2,BDCORRECTIVAINF[[Fecha Fin]:[Fecha Fin]],"&lt;="&amp;$M$3)&amp;" uds "&amp;BDCORRECTIVAINF[[#Headers],[BATERIA 12V 77AH ]]&amp;", ")</f>
        <v/>
      </c>
      <c r="BU65" s="467" t="str">
        <f>+IF(SUMIFS(BDCORRECTIVAINF[Manguera amarilla 60D],BDCORRECTIVAINF[[Nº CAMIÓN]:[Nº CAMIÓN]],$C65,BDCORRECTIVAINF[[Fecha entrada]:[Fecha entrada]],"&gt;=" &amp;$M$2,BDCORRECTIVAINF[[Fecha Fin]:[Fecha Fin]],"&lt;="&amp;$M$3)=0,"",SUMIFS(BDCORRECTIVAINF[Manguera amarilla 60D],BDCORRECTIVAINF[[Nº CAMIÓN]:[Nº CAMIÓN]],$C65,BDCORRECTIVAINF[[Fecha entrada]:[Fecha entrada]],"&gt;=" &amp;$M$2,BDCORRECTIVAINF[[Fecha Fin]:[Fecha Fin]],"&lt;="&amp;$M$3)&amp;" m "&amp;BDCORRECTIVAINF[[#Headers],[Manguera amarilla 60D]]&amp;", ")</f>
        <v/>
      </c>
      <c r="BV65" s="467" t="str">
        <f>+IF(SUMIFS(BDCORRECTIVAINF[Manguera amarilla 80D],BDCORRECTIVAINF[[Nº CAMIÓN]:[Nº CAMIÓN]],$C65,BDCORRECTIVAINF[[Fecha entrada]:[Fecha entrada]],"&gt;=" &amp;$M$2,BDCORRECTIVAINF[[Fecha Fin]:[Fecha Fin]],"&lt;="&amp;$M$3)=0,"",SUMIFS(BDCORRECTIVAINF[Manguera amarilla 80D],BDCORRECTIVAINF[[Nº CAMIÓN]:[Nº CAMIÓN]],$C65,BDCORRECTIVAINF[[Fecha entrada]:[Fecha entrada]],"&gt;=" &amp;$M$2,BDCORRECTIVAINF[[Fecha Fin]:[Fecha Fin]],"&lt;="&amp;$M$3)&amp;" m "&amp;BDCORRECTIVAINF[[#Headers],[Manguera amarilla 80D]]&amp;", ")</f>
        <v/>
      </c>
      <c r="BW65" s="467" t="str">
        <f>+IF(SUMIFS(BDCORRECTIVAINF[Manguera azul 60D],BDCORRECTIVAINF[[Nº CAMIÓN]:[Nº CAMIÓN]],$C65,BDCORRECTIVAINF[[Fecha entrada]:[Fecha entrada]],"&gt;=" &amp;$M$2,BDCORRECTIVAINF[[Fecha Fin]:[Fecha Fin]],"&lt;="&amp;$M$3)=0,"",SUMIFS(BDCORRECTIVAINF[Manguera azul 60D],BDCORRECTIVAINF[[Nº CAMIÓN]:[Nº CAMIÓN]],$C65,BDCORRECTIVAINF[[Fecha entrada]:[Fecha entrada]],"&gt;=" &amp;$M$2,BDCORRECTIVAINF[[Fecha Fin]:[Fecha Fin]],"&lt;="&amp;$M$3)&amp;" m "&amp;BDCORRECTIVAINF[[#Headers],[Manguera azul 60D]]&amp;", ")</f>
        <v/>
      </c>
      <c r="BX65" s="467" t="str">
        <f>+IF(SUMIFS(BDCORRECTIVAINF[Manguera azul 80D],BDCORRECTIVAINF[[Nº CAMIÓN]:[Nº CAMIÓN]],$C65,BDCORRECTIVAINF[[Fecha entrada]:[Fecha entrada]],"&gt;=" &amp;$M$2,BDCORRECTIVAINF[[Fecha Fin]:[Fecha Fin]],"&lt;="&amp;$M$3)=0,"",SUMIFS(BDCORRECTIVAINF[Manguera azul 80D],BDCORRECTIVAINF[[Nº CAMIÓN]:[Nº CAMIÓN]],$C65,BDCORRECTIVAINF[[Fecha entrada]:[Fecha entrada]],"&gt;=" &amp;$M$2,BDCORRECTIVAINF[[Fecha Fin]:[Fecha Fin]],"&lt;="&amp;$M$3)&amp;" m "&amp;BDCORRECTIVAINF[[#Headers],[Manguera azul 80D]]&amp;", ")</f>
        <v/>
      </c>
      <c r="BY65" s="467" t="str">
        <f>+IF(SUMIFS(BDCORRECTIVAINF[Bomba Embrague],BDCORRECTIVAINF[[Nº CAMIÓN]:[Nº CAMIÓN]],$C65,BDCORRECTIVAINF[[Fecha entrada]:[Fecha entrada]],"&gt;=" &amp;$M$2,BDCORRECTIVAINF[[Fecha Fin]:[Fecha Fin]],"&lt;="&amp;$M$3)=0,"",SUMIFS(BDCORRECTIVAINF[Bomba Embrague],BDCORRECTIVAINF[[Nº CAMIÓN]:[Nº CAMIÓN]],$C65,BDCORRECTIVAINF[[Fecha entrada]:[Fecha entrada]],"&gt;=" &amp;$M$2,BDCORRECTIVAINF[[Fecha Fin]:[Fecha Fin]],"&lt;="&amp;$M$3)&amp;" uds "&amp;BDCORRECTIVAINF[[#Headers],[Bomba Embrague]]&amp;", ")</f>
        <v/>
      </c>
      <c r="BZ65" s="467" t="str">
        <f>+IF(SUMIFS(BDCORRECTIVAINF[Compresor],BDCORRECTIVAINF[[Nº CAMIÓN]:[Nº CAMIÓN]],$C65,BDCORRECTIVAINF[[Fecha entrada]:[Fecha entrada]],"&gt;=" &amp;$M$2,BDCORRECTIVAINF[[Fecha Fin]:[Fecha Fin]],"&lt;="&amp;$M$3)=0,"",SUMIFS(BDCORRECTIVAINF[Compresor],BDCORRECTIVAINF[[Nº CAMIÓN]:[Nº CAMIÓN]],$C65,BDCORRECTIVAINF[[Fecha entrada]:[Fecha entrada]],"&gt;=" &amp;$M$2,BDCORRECTIVAINF[[Fecha Fin]:[Fecha Fin]],"&lt;="&amp;$M$3)&amp;" uds "&amp;BDCORRECTIVAINF[[#Headers],[Compresor]]&amp;", ")</f>
        <v/>
      </c>
      <c r="CA65" s="467" t="str">
        <f>+IF(SUMIFS(BDCORRECTIVAINF[Disco Embrague],BDCORRECTIVAINF[[Nº CAMIÓN]:[Nº CAMIÓN]],$C65,BDCORRECTIVAINF[[Fecha entrada]:[Fecha entrada]],"&gt;=" &amp;$M$2,BDCORRECTIVAINF[[Fecha Fin]:[Fecha Fin]],"&lt;="&amp;$M$3)=0,"",SUMIFS(BDCORRECTIVAINF[Disco Embrague],BDCORRECTIVAINF[[Nº CAMIÓN]:[Nº CAMIÓN]],$C65,BDCORRECTIVAINF[[Fecha entrada]:[Fecha entrada]],"&gt;=" &amp;$M$2,BDCORRECTIVAINF[[Fecha Fin]:[Fecha Fin]],"&lt;="&amp;$M$3)&amp;" uds "&amp;BDCORRECTIVAINF[[#Headers],[Disco Embrague]]&amp;", ")</f>
        <v/>
      </c>
      <c r="CB65" s="467" t="str">
        <f>+IF(SUMIFS(BDCORRECTIVAINF[Empalme],BDCORRECTIVAINF[[Nº CAMIÓN]:[Nº CAMIÓN]],$C65,BDCORRECTIVAINF[[Fecha entrada]:[Fecha entrada]],"&gt;=" &amp;$M$2,BDCORRECTIVAINF[[Fecha Fin]:[Fecha Fin]],"&lt;="&amp;$M$3)=0,"",SUMIFS(BDCORRECTIVAINF[Empalme],BDCORRECTIVAINF[[Nº CAMIÓN]:[Nº CAMIÓN]],$C65,BDCORRECTIVAINF[[Fecha entrada]:[Fecha entrada]],"&gt;=" &amp;$M$2,BDCORRECTIVAINF[[Fecha Fin]:[Fecha Fin]],"&lt;="&amp;$M$3)&amp;" uds "&amp;BDCORRECTIVAINF[[#Headers],[Empalme]]&amp;", ")</f>
        <v/>
      </c>
      <c r="CC65" s="467" t="str">
        <f>+IF(SUMIFS(BDCORRECTIVAINF[Filtro Secador],BDCORRECTIVAINF[[Nº CAMIÓN]:[Nº CAMIÓN]],$C65,BDCORRECTIVAINF[[Fecha entrada]:[Fecha entrada]],"&gt;=" &amp;$M$2,BDCORRECTIVAINF[[Fecha Fin]:[Fecha Fin]],"&lt;="&amp;$M$3)=0,"",SUMIFS(BDCORRECTIVAINF[Filtro Secador],BDCORRECTIVAINF[[Nº CAMIÓN]:[Nº CAMIÓN]],$C65,BDCORRECTIVAINF[[Fecha entrada]:[Fecha entrada]],"&gt;=" &amp;$M$2,BDCORRECTIVAINF[[Fecha Fin]:[Fecha Fin]],"&lt;="&amp;$M$3)&amp;" uds "&amp;BDCORRECTIVAINF[[#Headers],[Filtro Secador]]&amp;", ")</f>
        <v/>
      </c>
      <c r="CD65" s="467" t="str">
        <f>+IF(SUMIFS(BDCORRECTIVAINF[Pulmon Freno],BDCORRECTIVAINF[[Nº CAMIÓN]:[Nº CAMIÓN]],$C65,BDCORRECTIVAINF[[Fecha entrada]:[Fecha entrada]],"&gt;=" &amp;$M$2,BDCORRECTIVAINF[[Fecha Fin]:[Fecha Fin]],"&lt;="&amp;$M$3)=0,"",SUMIFS(BDCORRECTIVAINF[Pulmon Freno],BDCORRECTIVAINF[[Nº CAMIÓN]:[Nº CAMIÓN]],$C65,BDCORRECTIVAINF[[Fecha entrada]:[Fecha entrada]],"&gt;=" &amp;$M$2,BDCORRECTIVAINF[[Fecha Fin]:[Fecha Fin]],"&lt;="&amp;$M$3)&amp;" uds "&amp;BDCORRECTIVAINF[[#Headers],[Pulmon Freno]]&amp;", ")</f>
        <v/>
      </c>
      <c r="CE65" s="467" t="str">
        <f>+IF(SUMIFS(BDCORRECTIVAINF[Servoembrague],BDCORRECTIVAINF[[Nº CAMIÓN]:[Nº CAMIÓN]],$C65,BDCORRECTIVAINF[[Fecha entrada]:[Fecha entrada]],"&gt;=" &amp;$M$2,BDCORRECTIVAINF[[Fecha Fin]:[Fecha Fin]],"&lt;="&amp;$M$3)=0,"",SUMIFS(BDCORRECTIVAINF[Servoembrague],BDCORRECTIVAINF[[Nº CAMIÓN]:[Nº CAMIÓN]],$C65,BDCORRECTIVAINF[[Fecha entrada]:[Fecha entrada]],"&gt;=" &amp;$M$2,BDCORRECTIVAINF[[Fecha Fin]:[Fecha Fin]],"&lt;="&amp;$M$3)&amp;" uds "&amp;BDCORRECTIVAINF[[#Headers],[Servoembrague]]&amp;", ")</f>
        <v/>
      </c>
      <c r="CF65" s="467" t="str">
        <f>+IF(SUMIFS(BDCORRECTIVAINF[Tubo Hidraulico],BDCORRECTIVAINF[[Nº CAMIÓN]:[Nº CAMIÓN]],$C65,BDCORRECTIVAINF[[Fecha entrada]:[Fecha entrada]],"&gt;=" &amp;$M$2,BDCORRECTIVAINF[[Fecha Fin]:[Fecha Fin]],"&lt;="&amp;$M$3)=0,"",SUMIFS(BDCORRECTIVAINF[Tubo Hidraulico],BDCORRECTIVAINF[[Nº CAMIÓN]:[Nº CAMIÓN]],$C65,BDCORRECTIVAINF[[Fecha entrada]:[Fecha entrada]],"&gt;=" &amp;$M$2,BDCORRECTIVAINF[[Fecha Fin]:[Fecha Fin]],"&lt;="&amp;$M$3)&amp;" uds "&amp;BDCORRECTIVAINF[[#Headers],[Tubo Hidraulico]]&amp;", ")</f>
        <v/>
      </c>
      <c r="CG65" s="467" t="str">
        <f>+IF(SUMIFS(BDCORRECTIVAINF[Valvula 4 vias],BDCORRECTIVAINF[[Nº CAMIÓN]:[Nº CAMIÓN]],$C65,BDCORRECTIVAINF[[Fecha entrada]:[Fecha entrada]],"&gt;=" &amp;$M$2,BDCORRECTIVAINF[[Fecha Fin]:[Fecha Fin]],"&lt;="&amp;$M$3)=0,"",SUMIFS(BDCORRECTIVAINF[Valvula 4 vias],BDCORRECTIVAINF[[Nº CAMIÓN]:[Nº CAMIÓN]],$C65,BDCORRECTIVAINF[[Fecha entrada]:[Fecha entrada]],"&gt;=" &amp;$M$2,BDCORRECTIVAINF[[Fecha Fin]:[Fecha Fin]],"&lt;="&amp;$M$3)&amp;" uds "&amp;BDCORRECTIVAINF[[#Headers],[Valvula 4 vias]]&amp;", ")</f>
        <v/>
      </c>
      <c r="CH65" s="467" t="str">
        <f>+IF(SUMIFS(BDCORRECTIVAINF[Valvula Freno],BDCORRECTIVAINF[[Nº CAMIÓN]:[Nº CAMIÓN]],$C65,BDCORRECTIVAINF[[Fecha entrada]:[Fecha entrada]],"&gt;=" &amp;$M$2,BDCORRECTIVAINF[[Fecha Fin]:[Fecha Fin]],"&lt;="&amp;$M$3)=0,"",SUMIFS(BDCORRECTIVAINF[Valvula Freno],BDCORRECTIVAINF[[Nº CAMIÓN]:[Nº CAMIÓN]],$C65,BDCORRECTIVAINF[[Fecha entrada]:[Fecha entrada]],"&gt;=" &amp;$M$2,BDCORRECTIVAINF[[Fecha Fin]:[Fecha Fin]],"&lt;="&amp;$M$3)&amp;" uds "&amp;BDCORRECTIVAINF[[#Headers],[Valvula Freno]]&amp;", ")</f>
        <v/>
      </c>
      <c r="CI65" s="467" t="str">
        <f>+IF(SUMIFS(BDCORRECTIVAINF[Valvula Secadora],BDCORRECTIVAINF[[Nº CAMIÓN]:[Nº CAMIÓN]],$C65,BDCORRECTIVAINF[[Fecha entrada]:[Fecha entrada]],"&gt;=" &amp;$M$2,BDCORRECTIVAINF[[Fecha Fin]:[Fecha Fin]],"&lt;="&amp;$M$3)=0,"",SUMIFS(BDCORRECTIVAINF[Valvula Secadora],BDCORRECTIVAINF[[Nº CAMIÓN]:[Nº CAMIÓN]],$C65,BDCORRECTIVAINF[[Fecha entrada]:[Fecha entrada]],"&gt;=" &amp;$M$2,BDCORRECTIVAINF[[Fecha Fin]:[Fecha Fin]],"&lt;="&amp;$M$3)&amp;" uds "&amp;BDCORRECTIVAINF[[#Headers],[Valvula Secadora]]&amp;", ")</f>
        <v/>
      </c>
      <c r="CJ65" s="467" t="str">
        <f>+IF(SUMIFS(BDCORRECTIVAINF[Correas],BDCORRECTIVAINF[[Nº CAMIÓN]:[Nº CAMIÓN]],$C65,BDCORRECTIVAINF[[Fecha entrada]:[Fecha entrada]],"&gt;=" &amp;$M$2,BDCORRECTIVAINF[[Fecha Fin]:[Fecha Fin]],"&lt;="&amp;$M$3)=0,"",SUMIFS(BDCORRECTIVAINF[Correas],BDCORRECTIVAINF[[Nº CAMIÓN]:[Nº CAMIÓN]],$C65,BDCORRECTIVAINF[[Fecha entrada]:[Fecha entrada]],"&gt;=" &amp;$M$2,BDCORRECTIVAINF[[Fecha Fin]:[Fecha Fin]],"&lt;="&amp;$M$3)&amp;" uds "&amp;BDCORRECTIVAINF[[#Headers],[Correas]]&amp;", ")</f>
        <v/>
      </c>
      <c r="CK65"/>
      <c r="CL65"/>
      <c r="CM65"/>
      <c r="CN65"/>
      <c r="CO65"/>
    </row>
    <row r="66" spans="1:93" s="14" customFormat="1" ht="19.5" thickBot="1" x14ac:dyDescent="0.3">
      <c r="A66" s="332"/>
      <c r="B66" s="333"/>
      <c r="C66" s="298" t="s">
        <v>27</v>
      </c>
      <c r="D66" s="301"/>
      <c r="E66" s="302">
        <f>+SUM(E63:E65)</f>
        <v>0</v>
      </c>
      <c r="F66" s="302">
        <f t="shared" ref="F66:I66" si="23">+SUM(F63:F65)</f>
        <v>0</v>
      </c>
      <c r="G66" s="302">
        <f t="shared" si="23"/>
        <v>0</v>
      </c>
      <c r="H66" s="302">
        <f t="shared" si="23"/>
        <v>0</v>
      </c>
      <c r="I66" s="302">
        <f t="shared" si="23"/>
        <v>0</v>
      </c>
      <c r="J66" s="302">
        <f>+SUM(J63:J65)</f>
        <v>0</v>
      </c>
      <c r="K66" s="302"/>
      <c r="L66" s="302"/>
      <c r="M66" s="118">
        <f>+SUM(M63:M65)</f>
        <v>0</v>
      </c>
      <c r="N66" s="300"/>
      <c r="O66" s="56"/>
      <c r="P66" s="9"/>
      <c r="Q66" s="9"/>
      <c r="R66" s="9"/>
      <c r="S66" s="9"/>
      <c r="T66" s="9"/>
      <c r="U66" s="9"/>
      <c r="V66" s="9"/>
      <c r="W66" s="9"/>
      <c r="X66" s="478"/>
      <c r="Y66" s="478"/>
      <c r="Z66" s="478"/>
      <c r="AA66" s="478"/>
      <c r="AB66" s="478"/>
      <c r="AC66" s="478"/>
      <c r="AD66" s="478"/>
      <c r="AE66" s="478"/>
      <c r="AF66" s="479" t="str">
        <f>+IF(SUMIFS(BDCORRECTIVAINF[Amortiguador],BDCORRECTIVAINF[[Nº CAMIÓN]:[Nº CAMIÓN]],$C66,BDCORRECTIVAINF[[Fecha entrada]:[Fecha entrada]],"&gt;=" &amp;$M$2,BDCORRECTIVAINF[[Fecha Fin]:[Fecha Fin]],"&lt;="&amp;$M$3)=0,"",SUMIFS(BDCORRECTIVAINF[Amortiguador],BDCORRECTIVAINF[[Nº CAMIÓN]:[Nº CAMIÓN]],$C66,BDCORRECTIVAINF[[Fecha entrada]:[Fecha entrada]],"&gt;=" &amp;$M$2,BDCORRECTIVAINF[[Fecha Fin]:[Fecha Fin]],"&lt;="&amp;$M$3)&amp;" uds "&amp;BDCORRECTIVAINF[[#Headers],[Amortiguador]]&amp;", ")</f>
        <v/>
      </c>
      <c r="AG66" s="479" t="str">
        <f>+IF(SUMIFS(BDCORRECTIVAINF[Cables palanca],BDCORRECTIVAINF[[Nº CAMIÓN]:[Nº CAMIÓN]],$C66,BDCORRECTIVAINF[[Fecha entrada]:[Fecha entrada]],"&gt;=" &amp;$M$2,BDCORRECTIVAINF[[Fecha Fin]:[Fecha Fin]],"&lt;="&amp;$M$3)=0,"",SUMIFS(BDCORRECTIVAINF[Cables palanca],BDCORRECTIVAINF[[Nº CAMIÓN]:[Nº CAMIÓN]],$C66,BDCORRECTIVAINF[[Fecha entrada]:[Fecha entrada]],"&gt;=" &amp;$M$2,BDCORRECTIVAINF[[Fecha Fin]:[Fecha Fin]],"&lt;="&amp;$M$3)&amp;" uds "&amp;BDCORRECTIVAINF[[#Headers],[Cables palanca]]&amp;", ")</f>
        <v/>
      </c>
      <c r="AH66" s="479" t="str">
        <f>+IF(SUMIFS(BDCORRECTIVAINF[Casquillos],BDCORRECTIVAINF[[Nº CAMIÓN]:[Nº CAMIÓN]],$C66,BDCORRECTIVAINF[[Fecha entrada]:[Fecha entrada]],"&gt;=" &amp;$M$2,BDCORRECTIVAINF[[Fecha Fin]:[Fecha Fin]],"&lt;="&amp;$M$3)=0,"",SUMIFS(BDCORRECTIVAINF[Casquillos],BDCORRECTIVAINF[[Nº CAMIÓN]:[Nº CAMIÓN]],$C66,BDCORRECTIVAINF[[Fecha entrada]:[Fecha entrada]],"&gt;=" &amp;$M$2,BDCORRECTIVAINF[[Fecha Fin]:[Fecha Fin]],"&lt;="&amp;$M$3)&amp;" uds "&amp;BDCORRECTIVAINF[[#Headers],[Casquillos]]&amp;", ")</f>
        <v/>
      </c>
      <c r="AI66" s="479" t="str">
        <f>+IF(SUMIFS(BDCORRECTIVAINF[Esparragos],BDCORRECTIVAINF[[Nº CAMIÓN]:[Nº CAMIÓN]],$C66,BDCORRECTIVAINF[[Fecha entrada]:[Fecha entrada]],"&gt;=" &amp;$M$2,BDCORRECTIVAINF[[Fecha Fin]:[Fecha Fin]],"&lt;="&amp;$M$3)=0,"",SUMIFS(BDCORRECTIVAINF[Esparragos],BDCORRECTIVAINF[[Nº CAMIÓN]:[Nº CAMIÓN]],$C66,BDCORRECTIVAINF[[Fecha entrada]:[Fecha entrada]],"&gt;=" &amp;$M$2,BDCORRECTIVAINF[[Fecha Fin]:[Fecha Fin]],"&lt;="&amp;$M$3)&amp;" uds "&amp;BDCORRECTIVAINF[[#Headers],[Esparragos]]&amp;", ")</f>
        <v/>
      </c>
      <c r="AJ66" s="479" t="str">
        <f>+IF(SUMIFS(BDCORRECTIVAINF[Neceser palanca],BDCORRECTIVAINF[[Nº CAMIÓN]:[Nº CAMIÓN]],$C66,BDCORRECTIVAINF[[Fecha entrada]:[Fecha entrada]],"&gt;=" &amp;$M$2,BDCORRECTIVAINF[[Fecha Fin]:[Fecha Fin]],"&lt;="&amp;$M$3)=0,"",SUMIFS(BDCORRECTIVAINF[Neceser palanca],BDCORRECTIVAINF[[Nº CAMIÓN]:[Nº CAMIÓN]],$C66,BDCORRECTIVAINF[[Fecha entrada]:[Fecha entrada]],"&gt;=" &amp;$M$2,BDCORRECTIVAINF[[Fecha Fin]:[Fecha Fin]],"&lt;="&amp;$M$3)&amp;" uds "&amp;BDCORRECTIVAINF[[#Headers],[Neceser palanca]]&amp;", ")</f>
        <v/>
      </c>
      <c r="AK66" s="479" t="str">
        <f>+IF(SUMIFS(BDCORRECTIVAINF[Palanca],BDCORRECTIVAINF[[Nº CAMIÓN]:[Nº CAMIÓN]],$C66,BDCORRECTIVAINF[[Fecha entrada]:[Fecha entrada]],"&gt;=" &amp;$M$2,BDCORRECTIVAINF[[Fecha Fin]:[Fecha Fin]],"&lt;="&amp;$M$3)=0,"",SUMIFS(BDCORRECTIVAINF[Palanca],BDCORRECTIVAINF[[Nº CAMIÓN]:[Nº CAMIÓN]],$C66,BDCORRECTIVAINF[[Fecha entrada]:[Fecha entrada]],"&gt;=" &amp;$M$2,BDCORRECTIVAINF[[Fecha Fin]:[Fecha Fin]],"&lt;="&amp;$M$3)&amp;" uds "&amp;BDCORRECTIVAINF[[#Headers],[Palanca]]&amp;", ")</f>
        <v/>
      </c>
      <c r="AL66" s="479" t="str">
        <f>+IF(SUMIFS(BDCORRECTIVAINF[Travesaño],BDCORRECTIVAINF[[Nº CAMIÓN]:[Nº CAMIÓN]],$C66,BDCORRECTIVAINF[[Fecha entrada]:[Fecha entrada]],"&gt;=" &amp;$M$2,BDCORRECTIVAINF[[Fecha Fin]:[Fecha Fin]],"&lt;="&amp;$M$3)=0,"",SUMIFS(BDCORRECTIVAINF[Travesaño],BDCORRECTIVAINF[[Nº CAMIÓN]:[Nº CAMIÓN]],$C66,BDCORRECTIVAINF[[Fecha entrada]:[Fecha entrada]],"&gt;=" &amp;$M$2,BDCORRECTIVAINF[[Fecha Fin]:[Fecha Fin]],"&lt;="&amp;$M$3)&amp;" uds "&amp;BDCORRECTIVAINF[[#Headers],[Travesaño]]&amp;", ")</f>
        <v/>
      </c>
      <c r="AM66" s="479" t="str">
        <f>+IF(SUMIFS(BDCORRECTIVAINF[BALLESTA ENTERA D],BDCORRECTIVAINF[[Nº CAMIÓN]:[Nº CAMIÓN]],$C66,BDCORRECTIVAINF[[Fecha entrada]:[Fecha entrada]],"&gt;=" &amp;$M$2,BDCORRECTIVAINF[[Fecha Fin]:[Fecha Fin]],"&lt;="&amp;$M$3)=0,"",SUMIFS(BDCORRECTIVAINF[BALLESTA ENTERA D],BDCORRECTIVAINF[[Nº CAMIÓN]:[Nº CAMIÓN]],$C66,BDCORRECTIVAINF[[Fecha entrada]:[Fecha entrada]],"&gt;=" &amp;$M$2,BDCORRECTIVAINF[[Fecha Fin]:[Fecha Fin]],"&lt;="&amp;$M$3)&amp;" uds "&amp;BDCORRECTIVAINF[[#Headers],[BALLESTA ENTERA D]]&amp;", ")</f>
        <v/>
      </c>
      <c r="AN66" s="479" t="str">
        <f>+IF(SUMIFS(BDCORRECTIVAINF[HOJA MAESTRA D],BDCORRECTIVAINF[[Nº CAMIÓN]:[Nº CAMIÓN]],$C66,BDCORRECTIVAINF[[Fecha entrada]:[Fecha entrada]],"&gt;=" &amp;$M$2,BDCORRECTIVAINF[[Fecha Fin]:[Fecha Fin]],"&lt;="&amp;$M$3)=0,"",SUMIFS(BDCORRECTIVAINF[HOJA MAESTRA D],BDCORRECTIVAINF[[Nº CAMIÓN]:[Nº CAMIÓN]],$C66,BDCORRECTIVAINF[[Fecha entrada]:[Fecha entrada]],"&gt;=" &amp;$M$2,BDCORRECTIVAINF[[Fecha Fin]:[Fecha Fin]],"&lt;="&amp;$M$3)&amp;" uds "&amp;BDCORRECTIVAINF[[#Headers],[HOJA MAESTRA D]]&amp;", ")</f>
        <v/>
      </c>
      <c r="AO66" s="479" t="str">
        <f>+IF(SUMIFS(BDCORRECTIVAINF[1ª HOJA D],BDCORRECTIVAINF[[Nº CAMIÓN]:[Nº CAMIÓN]],$C66,BDCORRECTIVAINF[[Fecha entrada]:[Fecha entrada]],"&gt;=" &amp;$M$2,BDCORRECTIVAINF[[Fecha Fin]:[Fecha Fin]],"&lt;="&amp;$M$3)=0,"",SUMIFS(BDCORRECTIVAINF[1ª HOJA D],BDCORRECTIVAINF[[Nº CAMIÓN]:[Nº CAMIÓN]],$C66,BDCORRECTIVAINF[[Fecha entrada]:[Fecha entrada]],"&gt;=" &amp;$M$2,BDCORRECTIVAINF[[Fecha Fin]:[Fecha Fin]],"&lt;="&amp;$M$3)&amp;" uds "&amp;BDCORRECTIVAINF[[#Headers],[1ª HOJA D]]&amp;", ")</f>
        <v/>
      </c>
      <c r="AP66" s="479" t="str">
        <f>+IF(SUMIFS(BDCORRECTIVAINF[2ª HOJAS D],BDCORRECTIVAINF[[Nº CAMIÓN]:[Nº CAMIÓN]],$C66,BDCORRECTIVAINF[[Fecha entrada]:[Fecha entrada]],"&gt;=" &amp;$M$2,BDCORRECTIVAINF[[Fecha Fin]:[Fecha Fin]],"&lt;="&amp;$M$3)=0,"",SUMIFS(BDCORRECTIVAINF[2ª HOJAS D],BDCORRECTIVAINF[[Nº CAMIÓN]:[Nº CAMIÓN]],$C66,BDCORRECTIVAINF[[Fecha entrada]:[Fecha entrada]],"&gt;=" &amp;$M$2,BDCORRECTIVAINF[[Fecha Fin]:[Fecha Fin]],"&lt;="&amp;$M$3)&amp;" uds "&amp;BDCORRECTIVAINF[[#Headers],[2ª HOJAS D]]&amp;", ")</f>
        <v/>
      </c>
      <c r="AQ66" s="479" t="str">
        <f>+IF(SUMIFS(BDCORRECTIVAINF[3ª HOJAS D],BDCORRECTIVAINF[[Nº CAMIÓN]:[Nº CAMIÓN]],$C66,BDCORRECTIVAINF[[Fecha entrada]:[Fecha entrada]],"&gt;=" &amp;$M$2,BDCORRECTIVAINF[[Fecha Fin]:[Fecha Fin]],"&lt;="&amp;$M$3)=0,"",SUMIFS(BDCORRECTIVAINF[3ª HOJAS D],BDCORRECTIVAINF[[Nº CAMIÓN]:[Nº CAMIÓN]],$C66,BDCORRECTIVAINF[[Fecha entrada]:[Fecha entrada]],"&gt;=" &amp;$M$2,BDCORRECTIVAINF[[Fecha Fin]:[Fecha Fin]],"&lt;="&amp;$M$3)&amp;" uds "&amp;BDCORRECTIVAINF[[#Headers],[3ª HOJAS D]]&amp;", ")</f>
        <v/>
      </c>
      <c r="AR66" s="479" t="str">
        <f>+IF(SUMIFS(BDCORRECTIVAINF[4ª HOJAS D],BDCORRECTIVAINF[[Nº CAMIÓN]:[Nº CAMIÓN]],$C66,BDCORRECTIVAINF[[Fecha entrada]:[Fecha entrada]],"&gt;=" &amp;$M$2,BDCORRECTIVAINF[[Fecha Fin]:[Fecha Fin]],"&lt;="&amp;$M$3)=0,"",SUMIFS(BDCORRECTIVAINF[4ª HOJAS D],BDCORRECTIVAINF[[Nº CAMIÓN]:[Nº CAMIÓN]],$C66,BDCORRECTIVAINF[[Fecha entrada]:[Fecha entrada]],"&gt;=" &amp;$M$2,BDCORRECTIVAINF[[Fecha Fin]:[Fecha Fin]],"&lt;="&amp;$M$3)&amp;" uds "&amp;BDCORRECTIVAINF[[#Headers],[4ª HOJAS D]]&amp;", ")</f>
        <v/>
      </c>
      <c r="AS66" s="479" t="str">
        <f>+IF(SUMIFS(BDCORRECTIVAINF[5ª HOJAS D],BDCORRECTIVAINF[[Nº CAMIÓN]:[Nº CAMIÓN]],$C66,BDCORRECTIVAINF[[Fecha entrada]:[Fecha entrada]],"&gt;=" &amp;$M$2,BDCORRECTIVAINF[[Fecha Fin]:[Fecha Fin]],"&lt;="&amp;$M$3)=0,"",SUMIFS(BDCORRECTIVAINF[5ª HOJAS D],BDCORRECTIVAINF[[Nº CAMIÓN]:[Nº CAMIÓN]],$C66,BDCORRECTIVAINF[[Fecha entrada]:[Fecha entrada]],"&gt;=" &amp;$M$2,BDCORRECTIVAINF[[Fecha Fin]:[Fecha Fin]],"&lt;="&amp;$M$3)&amp;" uds "&amp;BDCORRECTIVAINF[[#Headers],[5ª HOJAS D]]&amp;", ")</f>
        <v/>
      </c>
      <c r="AT66" s="479" t="str">
        <f>+IF(SUMIFS(BDCORRECTIVAINF[BRIDA D],BDCORRECTIVAINF[[Nº CAMIÓN]:[Nº CAMIÓN]],$C66,BDCORRECTIVAINF[[Fecha entrada]:[Fecha entrada]],"&gt;=" &amp;$M$2,BDCORRECTIVAINF[[Fecha Fin]:[Fecha Fin]],"&lt;="&amp;$M$3)=0,"",SUMIFS(BDCORRECTIVAINF[BRIDA D],BDCORRECTIVAINF[[Nº CAMIÓN]:[Nº CAMIÓN]],$C66,BDCORRECTIVAINF[[Fecha entrada]:[Fecha entrada]],"&gt;=" &amp;$M$2,BDCORRECTIVAINF[[Fecha Fin]:[Fecha Fin]],"&lt;="&amp;$M$3)&amp;" uds "&amp;BDCORRECTIVAINF[[#Headers],[BRIDA D]]&amp;", ")</f>
        <v/>
      </c>
      <c r="AU66" s="479" t="str">
        <f>+IF(SUMIFS(BDCORRECTIVAINF[BULÓN D],BDCORRECTIVAINF[[Nº CAMIÓN]:[Nº CAMIÓN]],$C66,BDCORRECTIVAINF[[Fecha entrada]:[Fecha entrada]],"&gt;=" &amp;$M$2,BDCORRECTIVAINF[[Fecha Fin]:[Fecha Fin]],"&lt;="&amp;$M$3)=0,"",SUMIFS(BDCORRECTIVAINF[BULÓN D],BDCORRECTIVAINF[[Nº CAMIÓN]:[Nº CAMIÓN]],$C66,BDCORRECTIVAINF[[Fecha entrada]:[Fecha entrada]],"&gt;=" &amp;$M$2,BDCORRECTIVAINF[[Fecha Fin]:[Fecha Fin]],"&lt;="&amp;$M$3)&amp;" uds "&amp;BDCORRECTIVAINF[[#Headers],[BULÓN D]]&amp;", ")</f>
        <v/>
      </c>
      <c r="AV66" s="479" t="str">
        <f>+IF(SUMIFS(BDCORRECTIVAINF[GEMELA D],BDCORRECTIVAINF[[Nº CAMIÓN]:[Nº CAMIÓN]],$C66,BDCORRECTIVAINF[[Fecha entrada]:[Fecha entrada]],"&gt;=" &amp;$M$2,BDCORRECTIVAINF[[Fecha Fin]:[Fecha Fin]],"&lt;="&amp;$M$3)=0,"",SUMIFS(BDCORRECTIVAINF[GEMELA D],BDCORRECTIVAINF[[Nº CAMIÓN]:[Nº CAMIÓN]],$C66,BDCORRECTIVAINF[[Fecha entrada]:[Fecha entrada]],"&gt;=" &amp;$M$2,BDCORRECTIVAINF[[Fecha Fin]:[Fecha Fin]],"&lt;="&amp;$M$3)&amp;" uds "&amp;BDCORRECTIVAINF[[#Headers],[GEMELA D]]&amp;", ")</f>
        <v/>
      </c>
      <c r="AW66" s="479" t="str">
        <f>+IF(SUMIFS(BDCORRECTIVAINF[BALLESTA ENTERA T],BDCORRECTIVAINF[[Nº CAMIÓN]:[Nº CAMIÓN]],$C66,BDCORRECTIVAINF[[Fecha entrada]:[Fecha entrada]],"&gt;=" &amp;$M$2,BDCORRECTIVAINF[[Fecha Fin]:[Fecha Fin]],"&lt;="&amp;$M$3)=0,"",SUMIFS(BDCORRECTIVAINF[BALLESTA ENTERA T],BDCORRECTIVAINF[[Nº CAMIÓN]:[Nº CAMIÓN]],$C66,BDCORRECTIVAINF[[Fecha entrada]:[Fecha entrada]],"&gt;=" &amp;$M$2,BDCORRECTIVAINF[[Fecha Fin]:[Fecha Fin]],"&lt;="&amp;$M$3)&amp;" uds "&amp;BDCORRECTIVAINF[[#Headers],[BALLESTA ENTERA T]]&amp;", ")</f>
        <v/>
      </c>
      <c r="AX66" s="479" t="str">
        <f>+IF(SUMIFS(BDCORRECTIVAINF[HOJA MAESTRA T],BDCORRECTIVAINF[[Nº CAMIÓN]:[Nº CAMIÓN]],$C66,BDCORRECTIVAINF[[Fecha entrada]:[Fecha entrada]],"&gt;=" &amp;$M$2,BDCORRECTIVAINF[[Fecha Fin]:[Fecha Fin]],"&lt;="&amp;$M$3)=0,"",SUMIFS(BDCORRECTIVAINF[HOJA MAESTRA T],BDCORRECTIVAINF[[Nº CAMIÓN]:[Nº CAMIÓN]],$C66,BDCORRECTIVAINF[[Fecha entrada]:[Fecha entrada]],"&gt;=" &amp;$M$2,BDCORRECTIVAINF[[Fecha Fin]:[Fecha Fin]],"&lt;="&amp;$M$3)&amp;" uds "&amp;BDCORRECTIVAINF[[#Headers],[HOJA MAESTRA T]]&amp;", ")</f>
        <v/>
      </c>
      <c r="AY66" s="479" t="str">
        <f>+IF(SUMIFS(BDCORRECTIVAINF[1ª HOJA T],BDCORRECTIVAINF[[Nº CAMIÓN]:[Nº CAMIÓN]],$C66,BDCORRECTIVAINF[[Fecha entrada]:[Fecha entrada]],"&gt;=" &amp;$M$2,BDCORRECTIVAINF[[Fecha Fin]:[Fecha Fin]],"&lt;="&amp;$M$3)=0,"",SUMIFS(BDCORRECTIVAINF[1ª HOJA T],BDCORRECTIVAINF[[Nº CAMIÓN]:[Nº CAMIÓN]],$C66,BDCORRECTIVAINF[[Fecha entrada]:[Fecha entrada]],"&gt;=" &amp;$M$2,BDCORRECTIVAINF[[Fecha Fin]:[Fecha Fin]],"&lt;="&amp;$M$3)&amp;" uds "&amp;BDCORRECTIVAINF[[#Headers],[1ª HOJA T]]&amp;", ")</f>
        <v/>
      </c>
      <c r="AZ66" s="479" t="str">
        <f>+IF(SUMIFS(BDCORRECTIVAINF[2ª HOJAS T],BDCORRECTIVAINF[[Nº CAMIÓN]:[Nº CAMIÓN]],$C66,BDCORRECTIVAINF[[Fecha entrada]:[Fecha entrada]],"&gt;=" &amp;$M$2,BDCORRECTIVAINF[[Fecha Fin]:[Fecha Fin]],"&lt;="&amp;$M$3)=0,"",SUMIFS(BDCORRECTIVAINF[2ª HOJAS T],BDCORRECTIVAINF[[Nº CAMIÓN]:[Nº CAMIÓN]],$C66,BDCORRECTIVAINF[[Fecha entrada]:[Fecha entrada]],"&gt;=" &amp;$M$2,BDCORRECTIVAINF[[Fecha Fin]:[Fecha Fin]],"&lt;="&amp;$M$3)&amp;" uds "&amp;BDCORRECTIVAINF[[#Headers],[2ª HOJAS T]]&amp;", ")</f>
        <v/>
      </c>
      <c r="BA66" s="479" t="str">
        <f>+IF(SUMIFS(BDCORRECTIVAINF[3ª HOJAS T],BDCORRECTIVAINF[[Nº CAMIÓN]:[Nº CAMIÓN]],$C66,BDCORRECTIVAINF[[Fecha entrada]:[Fecha entrada]],"&gt;=" &amp;$M$2,BDCORRECTIVAINF[[Fecha Fin]:[Fecha Fin]],"&lt;="&amp;$M$3)=0,"",SUMIFS(BDCORRECTIVAINF[3ª HOJAS T],BDCORRECTIVAINF[[Nº CAMIÓN]:[Nº CAMIÓN]],$C66,BDCORRECTIVAINF[[Fecha entrada]:[Fecha entrada]],"&gt;=" &amp;$M$2,BDCORRECTIVAINF[[Fecha Fin]:[Fecha Fin]],"&lt;="&amp;$M$3)&amp;" uds "&amp;BDCORRECTIVAINF[[#Headers],[3ª HOJAS T]]&amp;", ")</f>
        <v/>
      </c>
      <c r="BB66" s="479" t="str">
        <f>+IF(SUMIFS(BDCORRECTIVAINF[4ª HOJAS T],BDCORRECTIVAINF[[Nº CAMIÓN]:[Nº CAMIÓN]],$C66,BDCORRECTIVAINF[[Fecha entrada]:[Fecha entrada]],"&gt;=" &amp;$M$2,BDCORRECTIVAINF[[Fecha Fin]:[Fecha Fin]],"&lt;="&amp;$M$3)=0,"",SUMIFS(BDCORRECTIVAINF[4ª HOJAS T],BDCORRECTIVAINF[[Nº CAMIÓN]:[Nº CAMIÓN]],$C66,BDCORRECTIVAINF[[Fecha entrada]:[Fecha entrada]],"&gt;=" &amp;$M$2,BDCORRECTIVAINF[[Fecha Fin]:[Fecha Fin]],"&lt;="&amp;$M$3)&amp;" uds "&amp;BDCORRECTIVAINF[[#Headers],[4ª HOJAS T]]&amp;", ")</f>
        <v/>
      </c>
      <c r="BC66" s="479" t="str">
        <f>+IF(SUMIFS(BDCORRECTIVAINF[5ª HOJAS T],BDCORRECTIVAINF[[Nº CAMIÓN]:[Nº CAMIÓN]],$C66,BDCORRECTIVAINF[[Fecha entrada]:[Fecha entrada]],"&gt;=" &amp;$M$2,BDCORRECTIVAINF[[Fecha Fin]:[Fecha Fin]],"&lt;="&amp;$M$3)=0,"",SUMIFS(BDCORRECTIVAINF[5ª HOJAS T],BDCORRECTIVAINF[[Nº CAMIÓN]:[Nº CAMIÓN]],$C66,BDCORRECTIVAINF[[Fecha entrada]:[Fecha entrada]],"&gt;=" &amp;$M$2,BDCORRECTIVAINF[[Fecha Fin]:[Fecha Fin]],"&lt;="&amp;$M$3)&amp;" uds "&amp;BDCORRECTIVAINF[[#Headers],[5ª HOJAS T]]&amp;", ")</f>
        <v/>
      </c>
      <c r="BD66" s="479" t="str">
        <f>+IF(SUMIFS(BDCORRECTIVAINF[BRIDA T],BDCORRECTIVAINF[[Nº CAMIÓN]:[Nº CAMIÓN]],$C66,BDCORRECTIVAINF[[Fecha entrada]:[Fecha entrada]],"&gt;=" &amp;$M$2,BDCORRECTIVAINF[[Fecha Fin]:[Fecha Fin]],"&lt;="&amp;$M$3)=0,"",SUMIFS(BDCORRECTIVAINF[BRIDA T],BDCORRECTIVAINF[[Nº CAMIÓN]:[Nº CAMIÓN]],$C66,BDCORRECTIVAINF[[Fecha entrada]:[Fecha entrada]],"&gt;=" &amp;$M$2,BDCORRECTIVAINF[[Fecha Fin]:[Fecha Fin]],"&lt;="&amp;$M$3)&amp;" uds "&amp;BDCORRECTIVAINF[[#Headers],[BRIDA T]]&amp;", ")</f>
        <v/>
      </c>
      <c r="BE66" s="479" t="str">
        <f>+IF(SUMIFS(BDCORRECTIVAINF[BULÓN T],BDCORRECTIVAINF[[Nº CAMIÓN]:[Nº CAMIÓN]],$C66,BDCORRECTIVAINF[[Fecha entrada]:[Fecha entrada]],"&gt;=" &amp;$M$2,BDCORRECTIVAINF[[Fecha Fin]:[Fecha Fin]],"&lt;="&amp;$M$3)=0,"",SUMIFS(BDCORRECTIVAINF[BULÓN T],BDCORRECTIVAINF[[Nº CAMIÓN]:[Nº CAMIÓN]],$C66,BDCORRECTIVAINF[[Fecha entrada]:[Fecha entrada]],"&gt;=" &amp;$M$2,BDCORRECTIVAINF[[Fecha Fin]:[Fecha Fin]],"&lt;="&amp;$M$3)&amp;" uds "&amp;BDCORRECTIVAINF[[#Headers],[BULÓN T]]&amp;", ")</f>
        <v/>
      </c>
      <c r="BF66" s="479" t="str">
        <f>+IF(SUMIFS(BDCORRECTIVAINF[GEMELA T],BDCORRECTIVAINF[[Nº CAMIÓN]:[Nº CAMIÓN]],$C66,BDCORRECTIVAINF[[Fecha entrada]:[Fecha entrada]],"&gt;=" &amp;$M$2,BDCORRECTIVAINF[[Fecha Fin]:[Fecha Fin]],"&lt;="&amp;$M$3)=0,"",SUMIFS(BDCORRECTIVAINF[GEMELA T],BDCORRECTIVAINF[[Nº CAMIÓN]:[Nº CAMIÓN]],$C66,BDCORRECTIVAINF[[Fecha entrada]:[Fecha entrada]],"&gt;=" &amp;$M$2,BDCORRECTIVAINF[[Fecha Fin]:[Fecha Fin]],"&lt;="&amp;$M$3)&amp;" uds "&amp;BDCORRECTIVAINF[[#Headers],[GEMELA T]]&amp;", ")</f>
        <v/>
      </c>
      <c r="BG66" s="479" t="str">
        <f>+IF(SUMIFS(BDCORRECTIVAINF[CÁMARA 12R20],BDCORRECTIVAINF[[Nº CAMIÓN]:[Nº CAMIÓN]],$C66,BDCORRECTIVAINF[[Fecha entrada]:[Fecha entrada]],"&gt;=" &amp;$M$2,BDCORRECTIVAINF[[Fecha Fin]:[Fecha Fin]],"&lt;="&amp;$M$3)=0,"",SUMIFS(BDCORRECTIVAINF[CÁMARA 12R20],BDCORRECTIVAINF[[Nº CAMIÓN]:[Nº CAMIÓN]],$C66,BDCORRECTIVAINF[[Fecha entrada]:[Fecha entrada]],"&gt;=" &amp;$M$2,BDCORRECTIVAINF[[Fecha Fin]:[Fecha Fin]],"&lt;="&amp;$M$3)&amp;" uds "&amp;BDCORRECTIVAINF[[#Headers],[CÁMARA 12R20]]&amp;", ")</f>
        <v/>
      </c>
      <c r="BH66" s="479" t="str">
        <f>+IF(SUMIFS(BDCORRECTIVAINF[CÁMARA 12R24],BDCORRECTIVAINF[[Nº CAMIÓN]:[Nº CAMIÓN]],$C66,BDCORRECTIVAINF[[Fecha entrada]:[Fecha entrada]],"&gt;=" &amp;$M$2,BDCORRECTIVAINF[[Fecha Fin]:[Fecha Fin]],"&lt;="&amp;$M$3)=0,"",SUMIFS(BDCORRECTIVAINF[CÁMARA 12R24],BDCORRECTIVAINF[[Nº CAMIÓN]:[Nº CAMIÓN]],$C66,BDCORRECTIVAINF[[Fecha entrada]:[Fecha entrada]],"&gt;=" &amp;$M$2,BDCORRECTIVAINF[[Fecha Fin]:[Fecha Fin]],"&lt;="&amp;$M$3)&amp;" uds "&amp;BDCORRECTIVAINF[[#Headers],[CÁMARA 12R24]]&amp;", ")</f>
        <v/>
      </c>
      <c r="BI66" s="479" t="str">
        <f>+IF(SUMIFS(BDCORRECTIVAINF[NEUMÁTICO 12R20],BDCORRECTIVAINF[[Nº CAMIÓN]:[Nº CAMIÓN]],$C66,BDCORRECTIVAINF[[Fecha entrada]:[Fecha entrada]],"&gt;=" &amp;$M$2,BDCORRECTIVAINF[[Fecha Fin]:[Fecha Fin]],"&lt;="&amp;$M$3)=0,"",SUMIFS(BDCORRECTIVAINF[NEUMÁTICO 12R20],BDCORRECTIVAINF[[Nº CAMIÓN]:[Nº CAMIÓN]],$C66,BDCORRECTIVAINF[[Fecha entrada]:[Fecha entrada]],"&gt;=" &amp;$M$2,BDCORRECTIVAINF[[Fecha Fin]:[Fecha Fin]],"&lt;="&amp;$M$3)&amp;" uds "&amp;BDCORRECTIVAINF[[#Headers],[NEUMÁTICO 12R20]]&amp;", ")</f>
        <v/>
      </c>
      <c r="BJ66" s="479" t="str">
        <f>+IF(SUMIFS(BDCORRECTIVAINF[NEUMÁTICO 13/80 R22,5],BDCORRECTIVAINF[[Nº CAMIÓN]:[Nº CAMIÓN]],$C66,BDCORRECTIVAINF[[Fecha entrada]:[Fecha entrada]],"&gt;=" &amp;$M$2,BDCORRECTIVAINF[[Fecha Fin]:[Fecha Fin]],"&lt;="&amp;$M$3)=0,"",SUMIFS(BDCORRECTIVAINF[NEUMÁTICO 13/80 R22,5],BDCORRECTIVAINF[[Nº CAMIÓN]:[Nº CAMIÓN]],$C66,BDCORRECTIVAINF[[Fecha entrada]:[Fecha entrada]],"&gt;=" &amp;$M$2,BDCORRECTIVAINF[[Fecha Fin]:[Fecha Fin]],"&lt;="&amp;$M$3)&amp;" uds "&amp;BDCORRECTIVAINF[[#Headers],[NEUMÁTICO 13/80 R22,5]]&amp;", ")</f>
        <v/>
      </c>
      <c r="BK66" s="479" t="str">
        <f>+IF(SUMIFS(BDCORRECTIVAINF[[NEUMÁTICO 12R24 ]],BDCORRECTIVAINF[[Nº CAMIÓN]:[Nº CAMIÓN]],$C66,BDCORRECTIVAINF[[Fecha entrada]:[Fecha entrada]],"&gt;=" &amp;$M$2,BDCORRECTIVAINF[[Fecha Fin]:[Fecha Fin]],"&lt;="&amp;$M$3)=0,"",SUMIFS(BDCORRECTIVAINF[[NEUMÁTICO 12R24 ]],BDCORRECTIVAINF[[Nº CAMIÓN]:[Nº CAMIÓN]],$C66,BDCORRECTIVAINF[[Fecha entrada]:[Fecha entrada]],"&gt;=" &amp;$M$2,BDCORRECTIVAINF[[Fecha Fin]:[Fecha Fin]],"&lt;="&amp;$M$3)&amp;" uds "&amp;BDCORRECTIVAINF[[#Headers],[NEUMÁTICO 12R24 ]]&amp;", ")</f>
        <v/>
      </c>
      <c r="BL66" s="479" t="str">
        <f>+IF(SUMIFS(BDCORRECTIVAINF[NEUMÁTICO 295/80 R22,5],BDCORRECTIVAINF[[Nº CAMIÓN]:[Nº CAMIÓN]],$C66,BDCORRECTIVAINF[[Fecha entrada]:[Fecha entrada]],"&gt;=" &amp;$M$2,BDCORRECTIVAINF[[Fecha Fin]:[Fecha Fin]],"&lt;="&amp;$M$3)=0,"",SUMIFS(BDCORRECTIVAINF[NEUMÁTICO 295/80 R22,5],BDCORRECTIVAINF[[Nº CAMIÓN]:[Nº CAMIÓN]],$C66,BDCORRECTIVAINF[[Fecha entrada]:[Fecha entrada]],"&gt;=" &amp;$M$2,BDCORRECTIVAINF[[Fecha Fin]:[Fecha Fin]],"&lt;="&amp;$M$3)&amp;" uds "&amp;BDCORRECTIVAINF[[#Headers],[NEUMÁTICO 295/80 R22,5]]&amp;", ")</f>
        <v/>
      </c>
      <c r="BM66" s="479" t="str">
        <f>+IF(SUMIFS(BDCORRECTIVAINF[NEUMÁTICO 315/80R22.5],BDCORRECTIVAINF[[Nº CAMIÓN]:[Nº CAMIÓN]],$C66,BDCORRECTIVAINF[[Fecha entrada]:[Fecha entrada]],"&gt;=" &amp;$M$2,BDCORRECTIVAINF[[Fecha Fin]:[Fecha Fin]],"&lt;="&amp;$M$3)=0,"",SUMIFS(BDCORRECTIVAINF[NEUMÁTICO 315/80R22.5],BDCORRECTIVAINF[[Nº CAMIÓN]:[Nº CAMIÓN]],$C66,BDCORRECTIVAINF[[Fecha entrada]:[Fecha entrada]],"&gt;=" &amp;$M$2,BDCORRECTIVAINF[[Fecha Fin]:[Fecha Fin]],"&lt;="&amp;$M$3)&amp;" uds "&amp;BDCORRECTIVAINF[[#Headers],[NEUMÁTICO 315/80R22.5]]&amp;", ")</f>
        <v/>
      </c>
      <c r="BN66" s="479" t="str">
        <f>+IF(SUMIFS(BDCORRECTIVAINF[NEUMÁTICO 7.5R16 CON CAMARA  ],BDCORRECTIVAINF[[Nº CAMIÓN]:[Nº CAMIÓN]],$C66,BDCORRECTIVAINF[[Fecha entrada]:[Fecha entrada]],"&gt;=" &amp;$M$2,BDCORRECTIVAINF[[Fecha Fin]:[Fecha Fin]],"&lt;="&amp;$M$3)=0,"",SUMIFS(BDCORRECTIVAINF[NEUMÁTICO 7.5R16 CON CAMARA  ],BDCORRECTIVAINF[[Nº CAMIÓN]:[Nº CAMIÓN]],$C66,BDCORRECTIVAINF[[Fecha entrada]:[Fecha entrada]],"&gt;=" &amp;$M$2,BDCORRECTIVAINF[[Fecha Fin]:[Fecha Fin]],"&lt;="&amp;$M$3)&amp;" uds "&amp;BDCORRECTIVAINF[[#Headers],[NEUMÁTICO 7.5R16 CON CAMARA  ]]&amp;", ")</f>
        <v/>
      </c>
      <c r="BO66" s="479" t="str">
        <f>+IF(SUMIFS(BDCORRECTIVAINF[Parche],BDCORRECTIVAINF[[Nº CAMIÓN]:[Nº CAMIÓN]],$C66,BDCORRECTIVAINF[[Fecha entrada]:[Fecha entrada]],"&gt;=" &amp;$M$2,BDCORRECTIVAINF[[Fecha Fin]:[Fecha Fin]],"&lt;="&amp;$M$3)=0,"",SUMIFS(BDCORRECTIVAINF[Parche],BDCORRECTIVAINF[[Nº CAMIÓN]:[Nº CAMIÓN]],$C66,BDCORRECTIVAINF[[Fecha entrada]:[Fecha entrada]],"&gt;=" &amp;$M$2,BDCORRECTIVAINF[[Fecha Fin]:[Fecha Fin]],"&lt;="&amp;$M$3)&amp;" uds "&amp;BDCORRECTIVAINF[[#Headers],[Parche]]&amp;", ")</f>
        <v/>
      </c>
      <c r="BP66" s="479" t="str">
        <f>+IF(SUMIFS(BDCORRECTIVAINF[Pasta],BDCORRECTIVAINF[[Nº CAMIÓN]:[Nº CAMIÓN]],$C66,BDCORRECTIVAINF[[Fecha entrada]:[Fecha entrada]],"&gt;=" &amp;$M$2,BDCORRECTIVAINF[[Fecha Fin]:[Fecha Fin]],"&lt;="&amp;$M$3)=0,"",SUMIFS(BDCORRECTIVAINF[Pasta],BDCORRECTIVAINF[[Nº CAMIÓN]:[Nº CAMIÓN]],$C66,BDCORRECTIVAINF[[Fecha entrada]:[Fecha entrada]],"&gt;=" &amp;$M$2,BDCORRECTIVAINF[[Fecha Fin]:[Fecha Fin]],"&lt;="&amp;$M$3)&amp;" uds "&amp;BDCORRECTIVAINF[[#Headers],[Pasta]]&amp;", ")</f>
        <v/>
      </c>
      <c r="BQ66" s="479" t="str">
        <f>+IF(SUMIFS(BDCORRECTIVAINF[BATERIA 12V 100AH],BDCORRECTIVAINF[[Nº CAMIÓN]:[Nº CAMIÓN]],$C66,BDCORRECTIVAINF[[Fecha entrada]:[Fecha entrada]],"&gt;=" &amp;$M$2,BDCORRECTIVAINF[[Fecha Fin]:[Fecha Fin]],"&lt;="&amp;$M$3)=0,"",SUMIFS(BDCORRECTIVAINF[BATERIA 12V 100AH],BDCORRECTIVAINF[[Nº CAMIÓN]:[Nº CAMIÓN]],$C66,BDCORRECTIVAINF[[Fecha entrada]:[Fecha entrada]],"&gt;=" &amp;$M$2,BDCORRECTIVAINF[[Fecha Fin]:[Fecha Fin]],"&lt;="&amp;$M$3)&amp;" uds "&amp;BDCORRECTIVAINF[[#Headers],[BATERIA 12V 100AH]]&amp;", ")</f>
        <v/>
      </c>
      <c r="BR66" s="479" t="str">
        <f>+IF(SUMIFS(BDCORRECTIVAINF[BATERIA 12V 120AH],BDCORRECTIVAINF[[Nº CAMIÓN]:[Nº CAMIÓN]],$C66,BDCORRECTIVAINF[[Fecha entrada]:[Fecha entrada]],"&gt;=" &amp;$M$2,BDCORRECTIVAINF[[Fecha Fin]:[Fecha Fin]],"&lt;="&amp;$M$3)=0,"",SUMIFS(BDCORRECTIVAINF[BATERIA 12V 120AH],BDCORRECTIVAINF[[Nº CAMIÓN]:[Nº CAMIÓN]],$C66,BDCORRECTIVAINF[[Fecha entrada]:[Fecha entrada]],"&gt;=" &amp;$M$2,BDCORRECTIVAINF[[Fecha Fin]:[Fecha Fin]],"&lt;="&amp;$M$3)&amp;" uds "&amp;BDCORRECTIVAINF[[#Headers],[BATERIA 12V 120AH]]&amp;", ")</f>
        <v/>
      </c>
      <c r="BS66" s="479" t="str">
        <f>+IF(SUMIFS(BDCORRECTIVAINF[[BATERIA 12V 70AH ]],BDCORRECTIVAINF[[Nº CAMIÓN]:[Nº CAMIÓN]],$C66,BDCORRECTIVAINF[[Fecha entrada]:[Fecha entrada]],"&gt;=" &amp;$M$2,BDCORRECTIVAINF[[Fecha Fin]:[Fecha Fin]],"&lt;="&amp;$M$3)=0,"",SUMIFS(BDCORRECTIVAINF[[BATERIA 12V 70AH ]],BDCORRECTIVAINF[[Nº CAMIÓN]:[Nº CAMIÓN]],$C66,BDCORRECTIVAINF[[Fecha entrada]:[Fecha entrada]],"&gt;=" &amp;$M$2,BDCORRECTIVAINF[[Fecha Fin]:[Fecha Fin]],"&lt;="&amp;$M$3)&amp;" uds "&amp;BDCORRECTIVAINF[[#Headers],[BATERIA 12V 70AH ]]&amp;", ")</f>
        <v/>
      </c>
      <c r="BT66" s="479" t="str">
        <f>+IF(SUMIFS(BDCORRECTIVAINF[[BATERIA 12V 77AH ]],BDCORRECTIVAINF[[Nº CAMIÓN]:[Nº CAMIÓN]],$C66,BDCORRECTIVAINF[[Fecha entrada]:[Fecha entrada]],"&gt;=" &amp;$M$2,BDCORRECTIVAINF[[Fecha Fin]:[Fecha Fin]],"&lt;="&amp;$M$3)=0,"",SUMIFS(BDCORRECTIVAINF[[BATERIA 12V 77AH ]],BDCORRECTIVAINF[[Nº CAMIÓN]:[Nº CAMIÓN]],$C66,BDCORRECTIVAINF[[Fecha entrada]:[Fecha entrada]],"&gt;=" &amp;$M$2,BDCORRECTIVAINF[[Fecha Fin]:[Fecha Fin]],"&lt;="&amp;$M$3)&amp;" uds "&amp;BDCORRECTIVAINF[[#Headers],[BATERIA 12V 77AH ]]&amp;", ")</f>
        <v/>
      </c>
      <c r="BU66" s="479" t="str">
        <f>+IF(SUMIFS(BDCORRECTIVAINF[Manguera amarilla 60D],BDCORRECTIVAINF[[Nº CAMIÓN]:[Nº CAMIÓN]],$C66,BDCORRECTIVAINF[[Fecha entrada]:[Fecha entrada]],"&gt;=" &amp;$M$2,BDCORRECTIVAINF[[Fecha Fin]:[Fecha Fin]],"&lt;="&amp;$M$3)=0,"",SUMIFS(BDCORRECTIVAINF[Manguera amarilla 60D],BDCORRECTIVAINF[[Nº CAMIÓN]:[Nº CAMIÓN]],$C66,BDCORRECTIVAINF[[Fecha entrada]:[Fecha entrada]],"&gt;=" &amp;$M$2,BDCORRECTIVAINF[[Fecha Fin]:[Fecha Fin]],"&lt;="&amp;$M$3)&amp;" m "&amp;BDCORRECTIVAINF[[#Headers],[Manguera amarilla 60D]]&amp;", ")</f>
        <v/>
      </c>
      <c r="BV66" s="479" t="str">
        <f>+IF(SUMIFS(BDCORRECTIVAINF[Manguera amarilla 80D],BDCORRECTIVAINF[[Nº CAMIÓN]:[Nº CAMIÓN]],$C66,BDCORRECTIVAINF[[Fecha entrada]:[Fecha entrada]],"&gt;=" &amp;$M$2,BDCORRECTIVAINF[[Fecha Fin]:[Fecha Fin]],"&lt;="&amp;$M$3)=0,"",SUMIFS(BDCORRECTIVAINF[Manguera amarilla 80D],BDCORRECTIVAINF[[Nº CAMIÓN]:[Nº CAMIÓN]],$C66,BDCORRECTIVAINF[[Fecha entrada]:[Fecha entrada]],"&gt;=" &amp;$M$2,BDCORRECTIVAINF[[Fecha Fin]:[Fecha Fin]],"&lt;="&amp;$M$3)&amp;" m "&amp;BDCORRECTIVAINF[[#Headers],[Manguera amarilla 80D]]&amp;", ")</f>
        <v/>
      </c>
      <c r="BW66" s="479" t="str">
        <f>+IF(SUMIFS(BDCORRECTIVAINF[Manguera azul 60D],BDCORRECTIVAINF[[Nº CAMIÓN]:[Nº CAMIÓN]],$C66,BDCORRECTIVAINF[[Fecha entrada]:[Fecha entrada]],"&gt;=" &amp;$M$2,BDCORRECTIVAINF[[Fecha Fin]:[Fecha Fin]],"&lt;="&amp;$M$3)=0,"",SUMIFS(BDCORRECTIVAINF[Manguera azul 60D],BDCORRECTIVAINF[[Nº CAMIÓN]:[Nº CAMIÓN]],$C66,BDCORRECTIVAINF[[Fecha entrada]:[Fecha entrada]],"&gt;=" &amp;$M$2,BDCORRECTIVAINF[[Fecha Fin]:[Fecha Fin]],"&lt;="&amp;$M$3)&amp;" m "&amp;BDCORRECTIVAINF[[#Headers],[Manguera azul 60D]]&amp;", ")</f>
        <v/>
      </c>
      <c r="BX66" s="479" t="str">
        <f>+IF(SUMIFS(BDCORRECTIVAINF[Manguera azul 80D],BDCORRECTIVAINF[[Nº CAMIÓN]:[Nº CAMIÓN]],$C66,BDCORRECTIVAINF[[Fecha entrada]:[Fecha entrada]],"&gt;=" &amp;$M$2,BDCORRECTIVAINF[[Fecha Fin]:[Fecha Fin]],"&lt;="&amp;$M$3)=0,"",SUMIFS(BDCORRECTIVAINF[Manguera azul 80D],BDCORRECTIVAINF[[Nº CAMIÓN]:[Nº CAMIÓN]],$C66,BDCORRECTIVAINF[[Fecha entrada]:[Fecha entrada]],"&gt;=" &amp;$M$2,BDCORRECTIVAINF[[Fecha Fin]:[Fecha Fin]],"&lt;="&amp;$M$3)&amp;" m "&amp;BDCORRECTIVAINF[[#Headers],[Manguera azul 80D]]&amp;", ")</f>
        <v/>
      </c>
      <c r="BY66" s="479" t="str">
        <f>+IF(SUMIFS(BDCORRECTIVAINF[Bomba Embrague],BDCORRECTIVAINF[[Nº CAMIÓN]:[Nº CAMIÓN]],$C66,BDCORRECTIVAINF[[Fecha entrada]:[Fecha entrada]],"&gt;=" &amp;$M$2,BDCORRECTIVAINF[[Fecha Fin]:[Fecha Fin]],"&lt;="&amp;$M$3)=0,"",SUMIFS(BDCORRECTIVAINF[Bomba Embrague],BDCORRECTIVAINF[[Nº CAMIÓN]:[Nº CAMIÓN]],$C66,BDCORRECTIVAINF[[Fecha entrada]:[Fecha entrada]],"&gt;=" &amp;$M$2,BDCORRECTIVAINF[[Fecha Fin]:[Fecha Fin]],"&lt;="&amp;$M$3)&amp;" uds "&amp;BDCORRECTIVAINF[[#Headers],[Bomba Embrague]]&amp;", ")</f>
        <v/>
      </c>
      <c r="BZ66" s="479" t="str">
        <f>+IF(SUMIFS(BDCORRECTIVAINF[Compresor],BDCORRECTIVAINF[[Nº CAMIÓN]:[Nº CAMIÓN]],$C66,BDCORRECTIVAINF[[Fecha entrada]:[Fecha entrada]],"&gt;=" &amp;$M$2,BDCORRECTIVAINF[[Fecha Fin]:[Fecha Fin]],"&lt;="&amp;$M$3)=0,"",SUMIFS(BDCORRECTIVAINF[Compresor],BDCORRECTIVAINF[[Nº CAMIÓN]:[Nº CAMIÓN]],$C66,BDCORRECTIVAINF[[Fecha entrada]:[Fecha entrada]],"&gt;=" &amp;$M$2,BDCORRECTIVAINF[[Fecha Fin]:[Fecha Fin]],"&lt;="&amp;$M$3)&amp;" uds "&amp;BDCORRECTIVAINF[[#Headers],[Compresor]]&amp;", ")</f>
        <v/>
      </c>
      <c r="CA66" s="479" t="str">
        <f>+IF(SUMIFS(BDCORRECTIVAINF[Disco Embrague],BDCORRECTIVAINF[[Nº CAMIÓN]:[Nº CAMIÓN]],$C66,BDCORRECTIVAINF[[Fecha entrada]:[Fecha entrada]],"&gt;=" &amp;$M$2,BDCORRECTIVAINF[[Fecha Fin]:[Fecha Fin]],"&lt;="&amp;$M$3)=0,"",SUMIFS(BDCORRECTIVAINF[Disco Embrague],BDCORRECTIVAINF[[Nº CAMIÓN]:[Nº CAMIÓN]],$C66,BDCORRECTIVAINF[[Fecha entrada]:[Fecha entrada]],"&gt;=" &amp;$M$2,BDCORRECTIVAINF[[Fecha Fin]:[Fecha Fin]],"&lt;="&amp;$M$3)&amp;" uds "&amp;BDCORRECTIVAINF[[#Headers],[Disco Embrague]]&amp;", ")</f>
        <v/>
      </c>
      <c r="CB66" s="479" t="str">
        <f>+IF(SUMIFS(BDCORRECTIVAINF[Empalme],BDCORRECTIVAINF[[Nº CAMIÓN]:[Nº CAMIÓN]],$C66,BDCORRECTIVAINF[[Fecha entrada]:[Fecha entrada]],"&gt;=" &amp;$M$2,BDCORRECTIVAINF[[Fecha Fin]:[Fecha Fin]],"&lt;="&amp;$M$3)=0,"",SUMIFS(BDCORRECTIVAINF[Empalme],BDCORRECTIVAINF[[Nº CAMIÓN]:[Nº CAMIÓN]],$C66,BDCORRECTIVAINF[[Fecha entrada]:[Fecha entrada]],"&gt;=" &amp;$M$2,BDCORRECTIVAINF[[Fecha Fin]:[Fecha Fin]],"&lt;="&amp;$M$3)&amp;" uds "&amp;BDCORRECTIVAINF[[#Headers],[Empalme]]&amp;", ")</f>
        <v/>
      </c>
      <c r="CC66" s="479" t="str">
        <f>+IF(SUMIFS(BDCORRECTIVAINF[Filtro Secador],BDCORRECTIVAINF[[Nº CAMIÓN]:[Nº CAMIÓN]],$C66,BDCORRECTIVAINF[[Fecha entrada]:[Fecha entrada]],"&gt;=" &amp;$M$2,BDCORRECTIVAINF[[Fecha Fin]:[Fecha Fin]],"&lt;="&amp;$M$3)=0,"",SUMIFS(BDCORRECTIVAINF[Filtro Secador],BDCORRECTIVAINF[[Nº CAMIÓN]:[Nº CAMIÓN]],$C66,BDCORRECTIVAINF[[Fecha entrada]:[Fecha entrada]],"&gt;=" &amp;$M$2,BDCORRECTIVAINF[[Fecha Fin]:[Fecha Fin]],"&lt;="&amp;$M$3)&amp;" uds "&amp;BDCORRECTIVAINF[[#Headers],[Filtro Secador]]&amp;", ")</f>
        <v/>
      </c>
      <c r="CD66" s="479" t="str">
        <f>+IF(SUMIFS(BDCORRECTIVAINF[Pulmon Freno],BDCORRECTIVAINF[[Nº CAMIÓN]:[Nº CAMIÓN]],$C66,BDCORRECTIVAINF[[Fecha entrada]:[Fecha entrada]],"&gt;=" &amp;$M$2,BDCORRECTIVAINF[[Fecha Fin]:[Fecha Fin]],"&lt;="&amp;$M$3)=0,"",SUMIFS(BDCORRECTIVAINF[Pulmon Freno],BDCORRECTIVAINF[[Nº CAMIÓN]:[Nº CAMIÓN]],$C66,BDCORRECTIVAINF[[Fecha entrada]:[Fecha entrada]],"&gt;=" &amp;$M$2,BDCORRECTIVAINF[[Fecha Fin]:[Fecha Fin]],"&lt;="&amp;$M$3)&amp;" uds "&amp;BDCORRECTIVAINF[[#Headers],[Pulmon Freno]]&amp;", ")</f>
        <v/>
      </c>
      <c r="CE66" s="479" t="str">
        <f>+IF(SUMIFS(BDCORRECTIVAINF[Servoembrague],BDCORRECTIVAINF[[Nº CAMIÓN]:[Nº CAMIÓN]],$C66,BDCORRECTIVAINF[[Fecha entrada]:[Fecha entrada]],"&gt;=" &amp;$M$2,BDCORRECTIVAINF[[Fecha Fin]:[Fecha Fin]],"&lt;="&amp;$M$3)=0,"",SUMIFS(BDCORRECTIVAINF[Servoembrague],BDCORRECTIVAINF[[Nº CAMIÓN]:[Nº CAMIÓN]],$C66,BDCORRECTIVAINF[[Fecha entrada]:[Fecha entrada]],"&gt;=" &amp;$M$2,BDCORRECTIVAINF[[Fecha Fin]:[Fecha Fin]],"&lt;="&amp;$M$3)&amp;" uds "&amp;BDCORRECTIVAINF[[#Headers],[Servoembrague]]&amp;", ")</f>
        <v/>
      </c>
      <c r="CF66" s="479" t="str">
        <f>+IF(SUMIFS(BDCORRECTIVAINF[Tubo Hidraulico],BDCORRECTIVAINF[[Nº CAMIÓN]:[Nº CAMIÓN]],$C66,BDCORRECTIVAINF[[Fecha entrada]:[Fecha entrada]],"&gt;=" &amp;$M$2,BDCORRECTIVAINF[[Fecha Fin]:[Fecha Fin]],"&lt;="&amp;$M$3)=0,"",SUMIFS(BDCORRECTIVAINF[Tubo Hidraulico],BDCORRECTIVAINF[[Nº CAMIÓN]:[Nº CAMIÓN]],$C66,BDCORRECTIVAINF[[Fecha entrada]:[Fecha entrada]],"&gt;=" &amp;$M$2,BDCORRECTIVAINF[[Fecha Fin]:[Fecha Fin]],"&lt;="&amp;$M$3)&amp;" uds "&amp;BDCORRECTIVAINF[[#Headers],[Tubo Hidraulico]]&amp;", ")</f>
        <v/>
      </c>
      <c r="CG66" s="479" t="str">
        <f>+IF(SUMIFS(BDCORRECTIVAINF[Valvula 4 vias],BDCORRECTIVAINF[[Nº CAMIÓN]:[Nº CAMIÓN]],$C66,BDCORRECTIVAINF[[Fecha entrada]:[Fecha entrada]],"&gt;=" &amp;$M$2,BDCORRECTIVAINF[[Fecha Fin]:[Fecha Fin]],"&lt;="&amp;$M$3)=0,"",SUMIFS(BDCORRECTIVAINF[Valvula 4 vias],BDCORRECTIVAINF[[Nº CAMIÓN]:[Nº CAMIÓN]],$C66,BDCORRECTIVAINF[[Fecha entrada]:[Fecha entrada]],"&gt;=" &amp;$M$2,BDCORRECTIVAINF[[Fecha Fin]:[Fecha Fin]],"&lt;="&amp;$M$3)&amp;" uds "&amp;BDCORRECTIVAINF[[#Headers],[Valvula 4 vias]]&amp;", ")</f>
        <v/>
      </c>
      <c r="CH66" s="479" t="str">
        <f>+IF(SUMIFS(BDCORRECTIVAINF[Valvula Freno],BDCORRECTIVAINF[[Nº CAMIÓN]:[Nº CAMIÓN]],$C66,BDCORRECTIVAINF[[Fecha entrada]:[Fecha entrada]],"&gt;=" &amp;$M$2,BDCORRECTIVAINF[[Fecha Fin]:[Fecha Fin]],"&lt;="&amp;$M$3)=0,"",SUMIFS(BDCORRECTIVAINF[Valvula Freno],BDCORRECTIVAINF[[Nº CAMIÓN]:[Nº CAMIÓN]],$C66,BDCORRECTIVAINF[[Fecha entrada]:[Fecha entrada]],"&gt;=" &amp;$M$2,BDCORRECTIVAINF[[Fecha Fin]:[Fecha Fin]],"&lt;="&amp;$M$3)&amp;" uds "&amp;BDCORRECTIVAINF[[#Headers],[Valvula Freno]]&amp;", ")</f>
        <v/>
      </c>
      <c r="CI66" s="479" t="str">
        <f>+IF(SUMIFS(BDCORRECTIVAINF[Valvula Secadora],BDCORRECTIVAINF[[Nº CAMIÓN]:[Nº CAMIÓN]],$C66,BDCORRECTIVAINF[[Fecha entrada]:[Fecha entrada]],"&gt;=" &amp;$M$2,BDCORRECTIVAINF[[Fecha Fin]:[Fecha Fin]],"&lt;="&amp;$M$3)=0,"",SUMIFS(BDCORRECTIVAINF[Valvula Secadora],BDCORRECTIVAINF[[Nº CAMIÓN]:[Nº CAMIÓN]],$C66,BDCORRECTIVAINF[[Fecha entrada]:[Fecha entrada]],"&gt;=" &amp;$M$2,BDCORRECTIVAINF[[Fecha Fin]:[Fecha Fin]],"&lt;="&amp;$M$3)&amp;" uds "&amp;BDCORRECTIVAINF[[#Headers],[Valvula Secadora]]&amp;", ")</f>
        <v/>
      </c>
      <c r="CJ66" s="479" t="str">
        <f>+IF(SUMIFS(BDCORRECTIVAINF[Correas],BDCORRECTIVAINF[[Nº CAMIÓN]:[Nº CAMIÓN]],$C66,BDCORRECTIVAINF[[Fecha entrada]:[Fecha entrada]],"&gt;=" &amp;$M$2,BDCORRECTIVAINF[[Fecha Fin]:[Fecha Fin]],"&lt;="&amp;$M$3)=0,"",SUMIFS(BDCORRECTIVAINF[Correas],BDCORRECTIVAINF[[Nº CAMIÓN]:[Nº CAMIÓN]],$C66,BDCORRECTIVAINF[[Fecha entrada]:[Fecha entrada]],"&gt;=" &amp;$M$2,BDCORRECTIVAINF[[Fecha Fin]:[Fecha Fin]],"&lt;="&amp;$M$3)&amp;" uds "&amp;BDCORRECTIVAINF[[#Headers],[Correas]]&amp;", ")</f>
        <v/>
      </c>
      <c r="CK66" s="478"/>
      <c r="CL66" s="478"/>
    </row>
    <row r="67" spans="1:93" ht="30.75" customHeight="1" thickBot="1" x14ac:dyDescent="0.25">
      <c r="A67" s="334" t="s">
        <v>100</v>
      </c>
      <c r="B67" s="335"/>
      <c r="C67" s="336"/>
      <c r="D67" s="60"/>
      <c r="E67" s="61">
        <f t="shared" ref="E67:J67" si="24">+SUM(E58,E62,E66,E47,E45,E40,E38,E23)</f>
        <v>13</v>
      </c>
      <c r="F67" s="61">
        <f t="shared" si="24"/>
        <v>8</v>
      </c>
      <c r="G67" s="61">
        <f t="shared" si="24"/>
        <v>49</v>
      </c>
      <c r="H67" s="61">
        <f t="shared" si="24"/>
        <v>35</v>
      </c>
      <c r="I67" s="61">
        <f t="shared" si="24"/>
        <v>7</v>
      </c>
      <c r="J67" s="61">
        <f t="shared" si="24"/>
        <v>112</v>
      </c>
      <c r="K67" s="62"/>
      <c r="L67" s="62"/>
      <c r="M67" s="63">
        <f>+SUM(M58,M62,M66,M47,M45,M40,M38,M23)</f>
        <v>1812700</v>
      </c>
      <c r="N67" s="64"/>
      <c r="AF67" s="467" t="str">
        <f>+IF(SUMIFS(BDCORRECTIVAINF[Amortiguador],BDCORRECTIVAINF[[Nº CAMIÓN]:[Nº CAMIÓN]],$C67,BDCORRECTIVAINF[[Fecha entrada]:[Fecha entrada]],"&gt;=" &amp;$M$2,BDCORRECTIVAINF[[Fecha Fin]:[Fecha Fin]],"&lt;="&amp;$M$3)=0,"",SUMIFS(BDCORRECTIVAINF[Amortiguador],BDCORRECTIVAINF[[Nº CAMIÓN]:[Nº CAMIÓN]],$C67,BDCORRECTIVAINF[[Fecha entrada]:[Fecha entrada]],"&gt;=" &amp;$M$2,BDCORRECTIVAINF[[Fecha Fin]:[Fecha Fin]],"&lt;="&amp;$M$3)&amp;" uds "&amp;BDCORRECTIVAINF[[#Headers],[Amortiguador]]&amp;", ")</f>
        <v/>
      </c>
      <c r="AG67" s="467" t="str">
        <f>+IF(SUMIFS(BDCORRECTIVAINF[Cables palanca],BDCORRECTIVAINF[[Nº CAMIÓN]:[Nº CAMIÓN]],$C67,BDCORRECTIVAINF[[Fecha entrada]:[Fecha entrada]],"&gt;=" &amp;$M$2,BDCORRECTIVAINF[[Fecha Fin]:[Fecha Fin]],"&lt;="&amp;$M$3)=0,"",SUMIFS(BDCORRECTIVAINF[Cables palanca],BDCORRECTIVAINF[[Nº CAMIÓN]:[Nº CAMIÓN]],$C67,BDCORRECTIVAINF[[Fecha entrada]:[Fecha entrada]],"&gt;=" &amp;$M$2,BDCORRECTIVAINF[[Fecha Fin]:[Fecha Fin]],"&lt;="&amp;$M$3)&amp;" uds "&amp;BDCORRECTIVAINF[[#Headers],[Cables palanca]]&amp;", ")</f>
        <v/>
      </c>
      <c r="AH67" s="467" t="str">
        <f>+IF(SUMIFS(BDCORRECTIVAINF[Casquillos],BDCORRECTIVAINF[[Nº CAMIÓN]:[Nº CAMIÓN]],$C67,BDCORRECTIVAINF[[Fecha entrada]:[Fecha entrada]],"&gt;=" &amp;$M$2,BDCORRECTIVAINF[[Fecha Fin]:[Fecha Fin]],"&lt;="&amp;$M$3)=0,"",SUMIFS(BDCORRECTIVAINF[Casquillos],BDCORRECTIVAINF[[Nº CAMIÓN]:[Nº CAMIÓN]],$C67,BDCORRECTIVAINF[[Fecha entrada]:[Fecha entrada]],"&gt;=" &amp;$M$2,BDCORRECTIVAINF[[Fecha Fin]:[Fecha Fin]],"&lt;="&amp;$M$3)&amp;" uds "&amp;BDCORRECTIVAINF[[#Headers],[Casquillos]]&amp;", ")</f>
        <v/>
      </c>
      <c r="AI67" s="467" t="str">
        <f>+IF(SUMIFS(BDCORRECTIVAINF[Esparragos],BDCORRECTIVAINF[[Nº CAMIÓN]:[Nº CAMIÓN]],$C67,BDCORRECTIVAINF[[Fecha entrada]:[Fecha entrada]],"&gt;=" &amp;$M$2,BDCORRECTIVAINF[[Fecha Fin]:[Fecha Fin]],"&lt;="&amp;$M$3)=0,"",SUMIFS(BDCORRECTIVAINF[Esparragos],BDCORRECTIVAINF[[Nº CAMIÓN]:[Nº CAMIÓN]],$C67,BDCORRECTIVAINF[[Fecha entrada]:[Fecha entrada]],"&gt;=" &amp;$M$2,BDCORRECTIVAINF[[Fecha Fin]:[Fecha Fin]],"&lt;="&amp;$M$3)&amp;" uds "&amp;BDCORRECTIVAINF[[#Headers],[Esparragos]]&amp;", ")</f>
        <v/>
      </c>
      <c r="AJ67" s="467" t="str">
        <f>+IF(SUMIFS(BDCORRECTIVAINF[Neceser palanca],BDCORRECTIVAINF[[Nº CAMIÓN]:[Nº CAMIÓN]],$C67,BDCORRECTIVAINF[[Fecha entrada]:[Fecha entrada]],"&gt;=" &amp;$M$2,BDCORRECTIVAINF[[Fecha Fin]:[Fecha Fin]],"&lt;="&amp;$M$3)=0,"",SUMIFS(BDCORRECTIVAINF[Neceser palanca],BDCORRECTIVAINF[[Nº CAMIÓN]:[Nº CAMIÓN]],$C67,BDCORRECTIVAINF[[Fecha entrada]:[Fecha entrada]],"&gt;=" &amp;$M$2,BDCORRECTIVAINF[[Fecha Fin]:[Fecha Fin]],"&lt;="&amp;$M$3)&amp;" uds "&amp;BDCORRECTIVAINF[[#Headers],[Neceser palanca]]&amp;", ")</f>
        <v/>
      </c>
      <c r="AK67" s="467" t="str">
        <f>+IF(SUMIFS(BDCORRECTIVAINF[Palanca],BDCORRECTIVAINF[[Nº CAMIÓN]:[Nº CAMIÓN]],$C67,BDCORRECTIVAINF[[Fecha entrada]:[Fecha entrada]],"&gt;=" &amp;$M$2,BDCORRECTIVAINF[[Fecha Fin]:[Fecha Fin]],"&lt;="&amp;$M$3)=0,"",SUMIFS(BDCORRECTIVAINF[Palanca],BDCORRECTIVAINF[[Nº CAMIÓN]:[Nº CAMIÓN]],$C67,BDCORRECTIVAINF[[Fecha entrada]:[Fecha entrada]],"&gt;=" &amp;$M$2,BDCORRECTIVAINF[[Fecha Fin]:[Fecha Fin]],"&lt;="&amp;$M$3)&amp;" uds "&amp;BDCORRECTIVAINF[[#Headers],[Palanca]]&amp;", ")</f>
        <v/>
      </c>
      <c r="AL67" s="467" t="str">
        <f>+IF(SUMIFS(BDCORRECTIVAINF[Travesaño],BDCORRECTIVAINF[[Nº CAMIÓN]:[Nº CAMIÓN]],$C67,BDCORRECTIVAINF[[Fecha entrada]:[Fecha entrada]],"&gt;=" &amp;$M$2,BDCORRECTIVAINF[[Fecha Fin]:[Fecha Fin]],"&lt;="&amp;$M$3)=0,"",SUMIFS(BDCORRECTIVAINF[Travesaño],BDCORRECTIVAINF[[Nº CAMIÓN]:[Nº CAMIÓN]],$C67,BDCORRECTIVAINF[[Fecha entrada]:[Fecha entrada]],"&gt;=" &amp;$M$2,BDCORRECTIVAINF[[Fecha Fin]:[Fecha Fin]],"&lt;="&amp;$M$3)&amp;" uds "&amp;BDCORRECTIVAINF[[#Headers],[Travesaño]]&amp;", ")</f>
        <v/>
      </c>
      <c r="AM67" s="467" t="str">
        <f>+IF(SUMIFS(BDCORRECTIVAINF[BALLESTA ENTERA D],BDCORRECTIVAINF[[Nº CAMIÓN]:[Nº CAMIÓN]],$C67,BDCORRECTIVAINF[[Fecha entrada]:[Fecha entrada]],"&gt;=" &amp;$M$2,BDCORRECTIVAINF[[Fecha Fin]:[Fecha Fin]],"&lt;="&amp;$M$3)=0,"",SUMIFS(BDCORRECTIVAINF[BALLESTA ENTERA D],BDCORRECTIVAINF[[Nº CAMIÓN]:[Nº CAMIÓN]],$C67,BDCORRECTIVAINF[[Fecha entrada]:[Fecha entrada]],"&gt;=" &amp;$M$2,BDCORRECTIVAINF[[Fecha Fin]:[Fecha Fin]],"&lt;="&amp;$M$3)&amp;" uds "&amp;BDCORRECTIVAINF[[#Headers],[BALLESTA ENTERA D]]&amp;", ")</f>
        <v/>
      </c>
      <c r="AN67" s="467" t="str">
        <f>+IF(SUMIFS(BDCORRECTIVAINF[HOJA MAESTRA D],BDCORRECTIVAINF[[Nº CAMIÓN]:[Nº CAMIÓN]],$C67,BDCORRECTIVAINF[[Fecha entrada]:[Fecha entrada]],"&gt;=" &amp;$M$2,BDCORRECTIVAINF[[Fecha Fin]:[Fecha Fin]],"&lt;="&amp;$M$3)=0,"",SUMIFS(BDCORRECTIVAINF[HOJA MAESTRA D],BDCORRECTIVAINF[[Nº CAMIÓN]:[Nº CAMIÓN]],$C67,BDCORRECTIVAINF[[Fecha entrada]:[Fecha entrada]],"&gt;=" &amp;$M$2,BDCORRECTIVAINF[[Fecha Fin]:[Fecha Fin]],"&lt;="&amp;$M$3)&amp;" uds "&amp;BDCORRECTIVAINF[[#Headers],[HOJA MAESTRA D]]&amp;", ")</f>
        <v/>
      </c>
      <c r="AO67" s="467" t="str">
        <f>+IF(SUMIFS(BDCORRECTIVAINF[1ª HOJA D],BDCORRECTIVAINF[[Nº CAMIÓN]:[Nº CAMIÓN]],$C67,BDCORRECTIVAINF[[Fecha entrada]:[Fecha entrada]],"&gt;=" &amp;$M$2,BDCORRECTIVAINF[[Fecha Fin]:[Fecha Fin]],"&lt;="&amp;$M$3)=0,"",SUMIFS(BDCORRECTIVAINF[1ª HOJA D],BDCORRECTIVAINF[[Nº CAMIÓN]:[Nº CAMIÓN]],$C67,BDCORRECTIVAINF[[Fecha entrada]:[Fecha entrada]],"&gt;=" &amp;$M$2,BDCORRECTIVAINF[[Fecha Fin]:[Fecha Fin]],"&lt;="&amp;$M$3)&amp;" uds "&amp;BDCORRECTIVAINF[[#Headers],[1ª HOJA D]]&amp;", ")</f>
        <v/>
      </c>
      <c r="AP67" s="467" t="str">
        <f>+IF(SUMIFS(BDCORRECTIVAINF[2ª HOJAS D],BDCORRECTIVAINF[[Nº CAMIÓN]:[Nº CAMIÓN]],$C67,BDCORRECTIVAINF[[Fecha entrada]:[Fecha entrada]],"&gt;=" &amp;$M$2,BDCORRECTIVAINF[[Fecha Fin]:[Fecha Fin]],"&lt;="&amp;$M$3)=0,"",SUMIFS(BDCORRECTIVAINF[2ª HOJAS D],BDCORRECTIVAINF[[Nº CAMIÓN]:[Nº CAMIÓN]],$C67,BDCORRECTIVAINF[[Fecha entrada]:[Fecha entrada]],"&gt;=" &amp;$M$2,BDCORRECTIVAINF[[Fecha Fin]:[Fecha Fin]],"&lt;="&amp;$M$3)&amp;" uds "&amp;BDCORRECTIVAINF[[#Headers],[2ª HOJAS D]]&amp;", ")</f>
        <v/>
      </c>
      <c r="AQ67" s="467" t="str">
        <f>+IF(SUMIFS(BDCORRECTIVAINF[3ª HOJAS D],BDCORRECTIVAINF[[Nº CAMIÓN]:[Nº CAMIÓN]],$C67,BDCORRECTIVAINF[[Fecha entrada]:[Fecha entrada]],"&gt;=" &amp;$M$2,BDCORRECTIVAINF[[Fecha Fin]:[Fecha Fin]],"&lt;="&amp;$M$3)=0,"",SUMIFS(BDCORRECTIVAINF[3ª HOJAS D],BDCORRECTIVAINF[[Nº CAMIÓN]:[Nº CAMIÓN]],$C67,BDCORRECTIVAINF[[Fecha entrada]:[Fecha entrada]],"&gt;=" &amp;$M$2,BDCORRECTIVAINF[[Fecha Fin]:[Fecha Fin]],"&lt;="&amp;$M$3)&amp;" uds "&amp;BDCORRECTIVAINF[[#Headers],[3ª HOJAS D]]&amp;", ")</f>
        <v/>
      </c>
      <c r="AR67" s="467" t="str">
        <f>+IF(SUMIFS(BDCORRECTIVAINF[4ª HOJAS D],BDCORRECTIVAINF[[Nº CAMIÓN]:[Nº CAMIÓN]],$C67,BDCORRECTIVAINF[[Fecha entrada]:[Fecha entrada]],"&gt;=" &amp;$M$2,BDCORRECTIVAINF[[Fecha Fin]:[Fecha Fin]],"&lt;="&amp;$M$3)=0,"",SUMIFS(BDCORRECTIVAINF[4ª HOJAS D],BDCORRECTIVAINF[[Nº CAMIÓN]:[Nº CAMIÓN]],$C67,BDCORRECTIVAINF[[Fecha entrada]:[Fecha entrada]],"&gt;=" &amp;$M$2,BDCORRECTIVAINF[[Fecha Fin]:[Fecha Fin]],"&lt;="&amp;$M$3)&amp;" uds "&amp;BDCORRECTIVAINF[[#Headers],[4ª HOJAS D]]&amp;", ")</f>
        <v/>
      </c>
      <c r="AS67" s="467" t="str">
        <f>+IF(SUMIFS(BDCORRECTIVAINF[5ª HOJAS D],BDCORRECTIVAINF[[Nº CAMIÓN]:[Nº CAMIÓN]],$C67,BDCORRECTIVAINF[[Fecha entrada]:[Fecha entrada]],"&gt;=" &amp;$M$2,BDCORRECTIVAINF[[Fecha Fin]:[Fecha Fin]],"&lt;="&amp;$M$3)=0,"",SUMIFS(BDCORRECTIVAINF[5ª HOJAS D],BDCORRECTIVAINF[[Nº CAMIÓN]:[Nº CAMIÓN]],$C67,BDCORRECTIVAINF[[Fecha entrada]:[Fecha entrada]],"&gt;=" &amp;$M$2,BDCORRECTIVAINF[[Fecha Fin]:[Fecha Fin]],"&lt;="&amp;$M$3)&amp;" uds "&amp;BDCORRECTIVAINF[[#Headers],[5ª HOJAS D]]&amp;", ")</f>
        <v/>
      </c>
      <c r="AT67" s="467" t="str">
        <f>+IF(SUMIFS(BDCORRECTIVAINF[BRIDA D],BDCORRECTIVAINF[[Nº CAMIÓN]:[Nº CAMIÓN]],$C67,BDCORRECTIVAINF[[Fecha entrada]:[Fecha entrada]],"&gt;=" &amp;$M$2,BDCORRECTIVAINF[[Fecha Fin]:[Fecha Fin]],"&lt;="&amp;$M$3)=0,"",SUMIFS(BDCORRECTIVAINF[BRIDA D],BDCORRECTIVAINF[[Nº CAMIÓN]:[Nº CAMIÓN]],$C67,BDCORRECTIVAINF[[Fecha entrada]:[Fecha entrada]],"&gt;=" &amp;$M$2,BDCORRECTIVAINF[[Fecha Fin]:[Fecha Fin]],"&lt;="&amp;$M$3)&amp;" uds "&amp;BDCORRECTIVAINF[[#Headers],[BRIDA D]]&amp;", ")</f>
        <v/>
      </c>
      <c r="AU67" s="467" t="str">
        <f>+IF(SUMIFS(BDCORRECTIVAINF[BULÓN D],BDCORRECTIVAINF[[Nº CAMIÓN]:[Nº CAMIÓN]],$C67,BDCORRECTIVAINF[[Fecha entrada]:[Fecha entrada]],"&gt;=" &amp;$M$2,BDCORRECTIVAINF[[Fecha Fin]:[Fecha Fin]],"&lt;="&amp;$M$3)=0,"",SUMIFS(BDCORRECTIVAINF[BULÓN D],BDCORRECTIVAINF[[Nº CAMIÓN]:[Nº CAMIÓN]],$C67,BDCORRECTIVAINF[[Fecha entrada]:[Fecha entrada]],"&gt;=" &amp;$M$2,BDCORRECTIVAINF[[Fecha Fin]:[Fecha Fin]],"&lt;="&amp;$M$3)&amp;" uds "&amp;BDCORRECTIVAINF[[#Headers],[BULÓN D]]&amp;", ")</f>
        <v/>
      </c>
      <c r="AV67" s="467" t="str">
        <f>+IF(SUMIFS(BDCORRECTIVAINF[GEMELA D],BDCORRECTIVAINF[[Nº CAMIÓN]:[Nº CAMIÓN]],$C67,BDCORRECTIVAINF[[Fecha entrada]:[Fecha entrada]],"&gt;=" &amp;$M$2,BDCORRECTIVAINF[[Fecha Fin]:[Fecha Fin]],"&lt;="&amp;$M$3)=0,"",SUMIFS(BDCORRECTIVAINF[GEMELA D],BDCORRECTIVAINF[[Nº CAMIÓN]:[Nº CAMIÓN]],$C67,BDCORRECTIVAINF[[Fecha entrada]:[Fecha entrada]],"&gt;=" &amp;$M$2,BDCORRECTIVAINF[[Fecha Fin]:[Fecha Fin]],"&lt;="&amp;$M$3)&amp;" uds "&amp;BDCORRECTIVAINF[[#Headers],[GEMELA D]]&amp;", ")</f>
        <v/>
      </c>
      <c r="AW67" s="467" t="str">
        <f>+IF(SUMIFS(BDCORRECTIVAINF[BALLESTA ENTERA T],BDCORRECTIVAINF[[Nº CAMIÓN]:[Nº CAMIÓN]],$C67,BDCORRECTIVAINF[[Fecha entrada]:[Fecha entrada]],"&gt;=" &amp;$M$2,BDCORRECTIVAINF[[Fecha Fin]:[Fecha Fin]],"&lt;="&amp;$M$3)=0,"",SUMIFS(BDCORRECTIVAINF[BALLESTA ENTERA T],BDCORRECTIVAINF[[Nº CAMIÓN]:[Nº CAMIÓN]],$C67,BDCORRECTIVAINF[[Fecha entrada]:[Fecha entrada]],"&gt;=" &amp;$M$2,BDCORRECTIVAINF[[Fecha Fin]:[Fecha Fin]],"&lt;="&amp;$M$3)&amp;" uds "&amp;BDCORRECTIVAINF[[#Headers],[BALLESTA ENTERA T]]&amp;", ")</f>
        <v/>
      </c>
      <c r="AX67" s="467" t="str">
        <f>+IF(SUMIFS(BDCORRECTIVAINF[HOJA MAESTRA T],BDCORRECTIVAINF[[Nº CAMIÓN]:[Nº CAMIÓN]],$C67,BDCORRECTIVAINF[[Fecha entrada]:[Fecha entrada]],"&gt;=" &amp;$M$2,BDCORRECTIVAINF[[Fecha Fin]:[Fecha Fin]],"&lt;="&amp;$M$3)=0,"",SUMIFS(BDCORRECTIVAINF[HOJA MAESTRA T],BDCORRECTIVAINF[[Nº CAMIÓN]:[Nº CAMIÓN]],$C67,BDCORRECTIVAINF[[Fecha entrada]:[Fecha entrada]],"&gt;=" &amp;$M$2,BDCORRECTIVAINF[[Fecha Fin]:[Fecha Fin]],"&lt;="&amp;$M$3)&amp;" uds "&amp;BDCORRECTIVAINF[[#Headers],[HOJA MAESTRA T]]&amp;", ")</f>
        <v/>
      </c>
      <c r="AY67" s="467" t="str">
        <f>+IF(SUMIFS(BDCORRECTIVAINF[1ª HOJA T],BDCORRECTIVAINF[[Nº CAMIÓN]:[Nº CAMIÓN]],$C67,BDCORRECTIVAINF[[Fecha entrada]:[Fecha entrada]],"&gt;=" &amp;$M$2,BDCORRECTIVAINF[[Fecha Fin]:[Fecha Fin]],"&lt;="&amp;$M$3)=0,"",SUMIFS(BDCORRECTIVAINF[1ª HOJA T],BDCORRECTIVAINF[[Nº CAMIÓN]:[Nº CAMIÓN]],$C67,BDCORRECTIVAINF[[Fecha entrada]:[Fecha entrada]],"&gt;=" &amp;$M$2,BDCORRECTIVAINF[[Fecha Fin]:[Fecha Fin]],"&lt;="&amp;$M$3)&amp;" uds "&amp;BDCORRECTIVAINF[[#Headers],[1ª HOJA T]]&amp;", ")</f>
        <v/>
      </c>
      <c r="AZ67" s="467" t="str">
        <f>+IF(SUMIFS(BDCORRECTIVAINF[2ª HOJAS T],BDCORRECTIVAINF[[Nº CAMIÓN]:[Nº CAMIÓN]],$C67,BDCORRECTIVAINF[[Fecha entrada]:[Fecha entrada]],"&gt;=" &amp;$M$2,BDCORRECTIVAINF[[Fecha Fin]:[Fecha Fin]],"&lt;="&amp;$M$3)=0,"",SUMIFS(BDCORRECTIVAINF[2ª HOJAS T],BDCORRECTIVAINF[[Nº CAMIÓN]:[Nº CAMIÓN]],$C67,BDCORRECTIVAINF[[Fecha entrada]:[Fecha entrada]],"&gt;=" &amp;$M$2,BDCORRECTIVAINF[[Fecha Fin]:[Fecha Fin]],"&lt;="&amp;$M$3)&amp;" uds "&amp;BDCORRECTIVAINF[[#Headers],[2ª HOJAS T]]&amp;", ")</f>
        <v/>
      </c>
      <c r="BA67" s="467" t="str">
        <f>+IF(SUMIFS(BDCORRECTIVAINF[3ª HOJAS T],BDCORRECTIVAINF[[Nº CAMIÓN]:[Nº CAMIÓN]],$C67,BDCORRECTIVAINF[[Fecha entrada]:[Fecha entrada]],"&gt;=" &amp;$M$2,BDCORRECTIVAINF[[Fecha Fin]:[Fecha Fin]],"&lt;="&amp;$M$3)=0,"",SUMIFS(BDCORRECTIVAINF[3ª HOJAS T],BDCORRECTIVAINF[[Nº CAMIÓN]:[Nº CAMIÓN]],$C67,BDCORRECTIVAINF[[Fecha entrada]:[Fecha entrada]],"&gt;=" &amp;$M$2,BDCORRECTIVAINF[[Fecha Fin]:[Fecha Fin]],"&lt;="&amp;$M$3)&amp;" uds "&amp;BDCORRECTIVAINF[[#Headers],[3ª HOJAS T]]&amp;", ")</f>
        <v/>
      </c>
      <c r="BB67" s="467" t="str">
        <f>+IF(SUMIFS(BDCORRECTIVAINF[4ª HOJAS T],BDCORRECTIVAINF[[Nº CAMIÓN]:[Nº CAMIÓN]],$C67,BDCORRECTIVAINF[[Fecha entrada]:[Fecha entrada]],"&gt;=" &amp;$M$2,BDCORRECTIVAINF[[Fecha Fin]:[Fecha Fin]],"&lt;="&amp;$M$3)=0,"",SUMIFS(BDCORRECTIVAINF[4ª HOJAS T],BDCORRECTIVAINF[[Nº CAMIÓN]:[Nº CAMIÓN]],$C67,BDCORRECTIVAINF[[Fecha entrada]:[Fecha entrada]],"&gt;=" &amp;$M$2,BDCORRECTIVAINF[[Fecha Fin]:[Fecha Fin]],"&lt;="&amp;$M$3)&amp;" uds "&amp;BDCORRECTIVAINF[[#Headers],[4ª HOJAS T]]&amp;", ")</f>
        <v/>
      </c>
      <c r="BC67" s="467" t="str">
        <f>+IF(SUMIFS(BDCORRECTIVAINF[5ª HOJAS T],BDCORRECTIVAINF[[Nº CAMIÓN]:[Nº CAMIÓN]],$C67,BDCORRECTIVAINF[[Fecha entrada]:[Fecha entrada]],"&gt;=" &amp;$M$2,BDCORRECTIVAINF[[Fecha Fin]:[Fecha Fin]],"&lt;="&amp;$M$3)=0,"",SUMIFS(BDCORRECTIVAINF[5ª HOJAS T],BDCORRECTIVAINF[[Nº CAMIÓN]:[Nº CAMIÓN]],$C67,BDCORRECTIVAINF[[Fecha entrada]:[Fecha entrada]],"&gt;=" &amp;$M$2,BDCORRECTIVAINF[[Fecha Fin]:[Fecha Fin]],"&lt;="&amp;$M$3)&amp;" uds "&amp;BDCORRECTIVAINF[[#Headers],[5ª HOJAS T]]&amp;", ")</f>
        <v/>
      </c>
      <c r="BD67" s="467" t="str">
        <f>+IF(SUMIFS(BDCORRECTIVAINF[BRIDA T],BDCORRECTIVAINF[[Nº CAMIÓN]:[Nº CAMIÓN]],$C67,BDCORRECTIVAINF[[Fecha entrada]:[Fecha entrada]],"&gt;=" &amp;$M$2,BDCORRECTIVAINF[[Fecha Fin]:[Fecha Fin]],"&lt;="&amp;$M$3)=0,"",SUMIFS(BDCORRECTIVAINF[BRIDA T],BDCORRECTIVAINF[[Nº CAMIÓN]:[Nº CAMIÓN]],$C67,BDCORRECTIVAINF[[Fecha entrada]:[Fecha entrada]],"&gt;=" &amp;$M$2,BDCORRECTIVAINF[[Fecha Fin]:[Fecha Fin]],"&lt;="&amp;$M$3)&amp;" uds "&amp;BDCORRECTIVAINF[[#Headers],[BRIDA T]]&amp;", ")</f>
        <v/>
      </c>
      <c r="BE67" s="467" t="str">
        <f>+IF(SUMIFS(BDCORRECTIVAINF[BULÓN T],BDCORRECTIVAINF[[Nº CAMIÓN]:[Nº CAMIÓN]],$C67,BDCORRECTIVAINF[[Fecha entrada]:[Fecha entrada]],"&gt;=" &amp;$M$2,BDCORRECTIVAINF[[Fecha Fin]:[Fecha Fin]],"&lt;="&amp;$M$3)=0,"",SUMIFS(BDCORRECTIVAINF[BULÓN T],BDCORRECTIVAINF[[Nº CAMIÓN]:[Nº CAMIÓN]],$C67,BDCORRECTIVAINF[[Fecha entrada]:[Fecha entrada]],"&gt;=" &amp;$M$2,BDCORRECTIVAINF[[Fecha Fin]:[Fecha Fin]],"&lt;="&amp;$M$3)&amp;" uds "&amp;BDCORRECTIVAINF[[#Headers],[BULÓN T]]&amp;", ")</f>
        <v/>
      </c>
      <c r="BF67" s="467" t="str">
        <f>+IF(SUMIFS(BDCORRECTIVAINF[GEMELA T],BDCORRECTIVAINF[[Nº CAMIÓN]:[Nº CAMIÓN]],$C67,BDCORRECTIVAINF[[Fecha entrada]:[Fecha entrada]],"&gt;=" &amp;$M$2,BDCORRECTIVAINF[[Fecha Fin]:[Fecha Fin]],"&lt;="&amp;$M$3)=0,"",SUMIFS(BDCORRECTIVAINF[GEMELA T],BDCORRECTIVAINF[[Nº CAMIÓN]:[Nº CAMIÓN]],$C67,BDCORRECTIVAINF[[Fecha entrada]:[Fecha entrada]],"&gt;=" &amp;$M$2,BDCORRECTIVAINF[[Fecha Fin]:[Fecha Fin]],"&lt;="&amp;$M$3)&amp;" uds "&amp;BDCORRECTIVAINF[[#Headers],[GEMELA T]]&amp;", ")</f>
        <v/>
      </c>
      <c r="BG67" s="467" t="str">
        <f>+IF(SUMIFS(BDCORRECTIVAINF[CÁMARA 12R20],BDCORRECTIVAINF[[Nº CAMIÓN]:[Nº CAMIÓN]],$C67,BDCORRECTIVAINF[[Fecha entrada]:[Fecha entrada]],"&gt;=" &amp;$M$2,BDCORRECTIVAINF[[Fecha Fin]:[Fecha Fin]],"&lt;="&amp;$M$3)=0,"",SUMIFS(BDCORRECTIVAINF[CÁMARA 12R20],BDCORRECTIVAINF[[Nº CAMIÓN]:[Nº CAMIÓN]],$C67,BDCORRECTIVAINF[[Fecha entrada]:[Fecha entrada]],"&gt;=" &amp;$M$2,BDCORRECTIVAINF[[Fecha Fin]:[Fecha Fin]],"&lt;="&amp;$M$3)&amp;" uds "&amp;BDCORRECTIVAINF[[#Headers],[CÁMARA 12R20]]&amp;", ")</f>
        <v/>
      </c>
      <c r="BH67" s="467" t="str">
        <f>+IF(SUMIFS(BDCORRECTIVAINF[CÁMARA 12R24],BDCORRECTIVAINF[[Nº CAMIÓN]:[Nº CAMIÓN]],$C67,BDCORRECTIVAINF[[Fecha entrada]:[Fecha entrada]],"&gt;=" &amp;$M$2,BDCORRECTIVAINF[[Fecha Fin]:[Fecha Fin]],"&lt;="&amp;$M$3)=0,"",SUMIFS(BDCORRECTIVAINF[CÁMARA 12R24],BDCORRECTIVAINF[[Nº CAMIÓN]:[Nº CAMIÓN]],$C67,BDCORRECTIVAINF[[Fecha entrada]:[Fecha entrada]],"&gt;=" &amp;$M$2,BDCORRECTIVAINF[[Fecha Fin]:[Fecha Fin]],"&lt;="&amp;$M$3)&amp;" uds "&amp;BDCORRECTIVAINF[[#Headers],[CÁMARA 12R24]]&amp;", ")</f>
        <v/>
      </c>
      <c r="BI67" s="467" t="str">
        <f>+IF(SUMIFS(BDCORRECTIVAINF[NEUMÁTICO 12R20],BDCORRECTIVAINF[[Nº CAMIÓN]:[Nº CAMIÓN]],$C67,BDCORRECTIVAINF[[Fecha entrada]:[Fecha entrada]],"&gt;=" &amp;$M$2,BDCORRECTIVAINF[[Fecha Fin]:[Fecha Fin]],"&lt;="&amp;$M$3)=0,"",SUMIFS(BDCORRECTIVAINF[NEUMÁTICO 12R20],BDCORRECTIVAINF[[Nº CAMIÓN]:[Nº CAMIÓN]],$C67,BDCORRECTIVAINF[[Fecha entrada]:[Fecha entrada]],"&gt;=" &amp;$M$2,BDCORRECTIVAINF[[Fecha Fin]:[Fecha Fin]],"&lt;="&amp;$M$3)&amp;" uds "&amp;BDCORRECTIVAINF[[#Headers],[NEUMÁTICO 12R20]]&amp;", ")</f>
        <v/>
      </c>
      <c r="BJ67" s="467" t="str">
        <f>+IF(SUMIFS(BDCORRECTIVAINF[NEUMÁTICO 13/80 R22,5],BDCORRECTIVAINF[[Nº CAMIÓN]:[Nº CAMIÓN]],$C67,BDCORRECTIVAINF[[Fecha entrada]:[Fecha entrada]],"&gt;=" &amp;$M$2,BDCORRECTIVAINF[[Fecha Fin]:[Fecha Fin]],"&lt;="&amp;$M$3)=0,"",SUMIFS(BDCORRECTIVAINF[NEUMÁTICO 13/80 R22,5],BDCORRECTIVAINF[[Nº CAMIÓN]:[Nº CAMIÓN]],$C67,BDCORRECTIVAINF[[Fecha entrada]:[Fecha entrada]],"&gt;=" &amp;$M$2,BDCORRECTIVAINF[[Fecha Fin]:[Fecha Fin]],"&lt;="&amp;$M$3)&amp;" uds "&amp;BDCORRECTIVAINF[[#Headers],[NEUMÁTICO 13/80 R22,5]]&amp;", ")</f>
        <v/>
      </c>
      <c r="BK67" s="467" t="str">
        <f>+IF(SUMIFS(BDCORRECTIVAINF[[NEUMÁTICO 12R24 ]],BDCORRECTIVAINF[[Nº CAMIÓN]:[Nº CAMIÓN]],$C67,BDCORRECTIVAINF[[Fecha entrada]:[Fecha entrada]],"&gt;=" &amp;$M$2,BDCORRECTIVAINF[[Fecha Fin]:[Fecha Fin]],"&lt;="&amp;$M$3)=0,"",SUMIFS(BDCORRECTIVAINF[[NEUMÁTICO 12R24 ]],BDCORRECTIVAINF[[Nº CAMIÓN]:[Nº CAMIÓN]],$C67,BDCORRECTIVAINF[[Fecha entrada]:[Fecha entrada]],"&gt;=" &amp;$M$2,BDCORRECTIVAINF[[Fecha Fin]:[Fecha Fin]],"&lt;="&amp;$M$3)&amp;" uds "&amp;BDCORRECTIVAINF[[#Headers],[NEUMÁTICO 12R24 ]]&amp;", ")</f>
        <v/>
      </c>
      <c r="BL67" s="467" t="str">
        <f>+IF(SUMIFS(BDCORRECTIVAINF[NEUMÁTICO 295/80 R22,5],BDCORRECTIVAINF[[Nº CAMIÓN]:[Nº CAMIÓN]],$C67,BDCORRECTIVAINF[[Fecha entrada]:[Fecha entrada]],"&gt;=" &amp;$M$2,BDCORRECTIVAINF[[Fecha Fin]:[Fecha Fin]],"&lt;="&amp;$M$3)=0,"",SUMIFS(BDCORRECTIVAINF[NEUMÁTICO 295/80 R22,5],BDCORRECTIVAINF[[Nº CAMIÓN]:[Nº CAMIÓN]],$C67,BDCORRECTIVAINF[[Fecha entrada]:[Fecha entrada]],"&gt;=" &amp;$M$2,BDCORRECTIVAINF[[Fecha Fin]:[Fecha Fin]],"&lt;="&amp;$M$3)&amp;" uds "&amp;BDCORRECTIVAINF[[#Headers],[NEUMÁTICO 295/80 R22,5]]&amp;", ")</f>
        <v/>
      </c>
      <c r="BM67" s="467" t="str">
        <f>+IF(SUMIFS(BDCORRECTIVAINF[NEUMÁTICO 315/80R22.5],BDCORRECTIVAINF[[Nº CAMIÓN]:[Nº CAMIÓN]],$C67,BDCORRECTIVAINF[[Fecha entrada]:[Fecha entrada]],"&gt;=" &amp;$M$2,BDCORRECTIVAINF[[Fecha Fin]:[Fecha Fin]],"&lt;="&amp;$M$3)=0,"",SUMIFS(BDCORRECTIVAINF[NEUMÁTICO 315/80R22.5],BDCORRECTIVAINF[[Nº CAMIÓN]:[Nº CAMIÓN]],$C67,BDCORRECTIVAINF[[Fecha entrada]:[Fecha entrada]],"&gt;=" &amp;$M$2,BDCORRECTIVAINF[[Fecha Fin]:[Fecha Fin]],"&lt;="&amp;$M$3)&amp;" uds "&amp;BDCORRECTIVAINF[[#Headers],[NEUMÁTICO 315/80R22.5]]&amp;", ")</f>
        <v/>
      </c>
      <c r="BN67" s="467" t="str">
        <f>+IF(SUMIFS(BDCORRECTIVAINF[NEUMÁTICO 7.5R16 CON CAMARA  ],BDCORRECTIVAINF[[Nº CAMIÓN]:[Nº CAMIÓN]],$C67,BDCORRECTIVAINF[[Fecha entrada]:[Fecha entrada]],"&gt;=" &amp;$M$2,BDCORRECTIVAINF[[Fecha Fin]:[Fecha Fin]],"&lt;="&amp;$M$3)=0,"",SUMIFS(BDCORRECTIVAINF[NEUMÁTICO 7.5R16 CON CAMARA  ],BDCORRECTIVAINF[[Nº CAMIÓN]:[Nº CAMIÓN]],$C67,BDCORRECTIVAINF[[Fecha entrada]:[Fecha entrada]],"&gt;=" &amp;$M$2,BDCORRECTIVAINF[[Fecha Fin]:[Fecha Fin]],"&lt;="&amp;$M$3)&amp;" uds "&amp;BDCORRECTIVAINF[[#Headers],[NEUMÁTICO 7.5R16 CON CAMARA  ]]&amp;", ")</f>
        <v/>
      </c>
      <c r="BO67" s="467" t="str">
        <f>+IF(SUMIFS(BDCORRECTIVAINF[Parche],BDCORRECTIVAINF[[Nº CAMIÓN]:[Nº CAMIÓN]],$C67,BDCORRECTIVAINF[[Fecha entrada]:[Fecha entrada]],"&gt;=" &amp;$M$2,BDCORRECTIVAINF[[Fecha Fin]:[Fecha Fin]],"&lt;="&amp;$M$3)=0,"",SUMIFS(BDCORRECTIVAINF[Parche],BDCORRECTIVAINF[[Nº CAMIÓN]:[Nº CAMIÓN]],$C67,BDCORRECTIVAINF[[Fecha entrada]:[Fecha entrada]],"&gt;=" &amp;$M$2,BDCORRECTIVAINF[[Fecha Fin]:[Fecha Fin]],"&lt;="&amp;$M$3)&amp;" uds "&amp;BDCORRECTIVAINF[[#Headers],[Parche]]&amp;", ")</f>
        <v/>
      </c>
      <c r="BP67" s="467" t="str">
        <f>+IF(SUMIFS(BDCORRECTIVAINF[Pasta],BDCORRECTIVAINF[[Nº CAMIÓN]:[Nº CAMIÓN]],$C67,BDCORRECTIVAINF[[Fecha entrada]:[Fecha entrada]],"&gt;=" &amp;$M$2,BDCORRECTIVAINF[[Fecha Fin]:[Fecha Fin]],"&lt;="&amp;$M$3)=0,"",SUMIFS(BDCORRECTIVAINF[Pasta],BDCORRECTIVAINF[[Nº CAMIÓN]:[Nº CAMIÓN]],$C67,BDCORRECTIVAINF[[Fecha entrada]:[Fecha entrada]],"&gt;=" &amp;$M$2,BDCORRECTIVAINF[[Fecha Fin]:[Fecha Fin]],"&lt;="&amp;$M$3)&amp;" uds "&amp;BDCORRECTIVAINF[[#Headers],[Pasta]]&amp;", ")</f>
        <v/>
      </c>
      <c r="BQ67" s="467" t="str">
        <f>+IF(SUMIFS(BDCORRECTIVAINF[BATERIA 12V 100AH],BDCORRECTIVAINF[[Nº CAMIÓN]:[Nº CAMIÓN]],$C67,BDCORRECTIVAINF[[Fecha entrada]:[Fecha entrada]],"&gt;=" &amp;$M$2,BDCORRECTIVAINF[[Fecha Fin]:[Fecha Fin]],"&lt;="&amp;$M$3)=0,"",SUMIFS(BDCORRECTIVAINF[BATERIA 12V 100AH],BDCORRECTIVAINF[[Nº CAMIÓN]:[Nº CAMIÓN]],$C67,BDCORRECTIVAINF[[Fecha entrada]:[Fecha entrada]],"&gt;=" &amp;$M$2,BDCORRECTIVAINF[[Fecha Fin]:[Fecha Fin]],"&lt;="&amp;$M$3)&amp;" uds "&amp;BDCORRECTIVAINF[[#Headers],[BATERIA 12V 100AH]]&amp;", ")</f>
        <v/>
      </c>
      <c r="BR67" s="467" t="str">
        <f>+IF(SUMIFS(BDCORRECTIVAINF[BATERIA 12V 120AH],BDCORRECTIVAINF[[Nº CAMIÓN]:[Nº CAMIÓN]],$C67,BDCORRECTIVAINF[[Fecha entrada]:[Fecha entrada]],"&gt;=" &amp;$M$2,BDCORRECTIVAINF[[Fecha Fin]:[Fecha Fin]],"&lt;="&amp;$M$3)=0,"",SUMIFS(BDCORRECTIVAINF[BATERIA 12V 120AH],BDCORRECTIVAINF[[Nº CAMIÓN]:[Nº CAMIÓN]],$C67,BDCORRECTIVAINF[[Fecha entrada]:[Fecha entrada]],"&gt;=" &amp;$M$2,BDCORRECTIVAINF[[Fecha Fin]:[Fecha Fin]],"&lt;="&amp;$M$3)&amp;" uds "&amp;BDCORRECTIVAINF[[#Headers],[BATERIA 12V 120AH]]&amp;", ")</f>
        <v/>
      </c>
      <c r="BS67" s="467" t="str">
        <f>+IF(SUMIFS(BDCORRECTIVAINF[[BATERIA 12V 70AH ]],BDCORRECTIVAINF[[Nº CAMIÓN]:[Nº CAMIÓN]],$C67,BDCORRECTIVAINF[[Fecha entrada]:[Fecha entrada]],"&gt;=" &amp;$M$2,BDCORRECTIVAINF[[Fecha Fin]:[Fecha Fin]],"&lt;="&amp;$M$3)=0,"",SUMIFS(BDCORRECTIVAINF[[BATERIA 12V 70AH ]],BDCORRECTIVAINF[[Nº CAMIÓN]:[Nº CAMIÓN]],$C67,BDCORRECTIVAINF[[Fecha entrada]:[Fecha entrada]],"&gt;=" &amp;$M$2,BDCORRECTIVAINF[[Fecha Fin]:[Fecha Fin]],"&lt;="&amp;$M$3)&amp;" uds "&amp;BDCORRECTIVAINF[[#Headers],[BATERIA 12V 70AH ]]&amp;", ")</f>
        <v/>
      </c>
      <c r="BT67" s="467" t="str">
        <f>+IF(SUMIFS(BDCORRECTIVAINF[[BATERIA 12V 77AH ]],BDCORRECTIVAINF[[Nº CAMIÓN]:[Nº CAMIÓN]],$C67,BDCORRECTIVAINF[[Fecha entrada]:[Fecha entrada]],"&gt;=" &amp;$M$2,BDCORRECTIVAINF[[Fecha Fin]:[Fecha Fin]],"&lt;="&amp;$M$3)=0,"",SUMIFS(BDCORRECTIVAINF[[BATERIA 12V 77AH ]],BDCORRECTIVAINF[[Nº CAMIÓN]:[Nº CAMIÓN]],$C67,BDCORRECTIVAINF[[Fecha entrada]:[Fecha entrada]],"&gt;=" &amp;$M$2,BDCORRECTIVAINF[[Fecha Fin]:[Fecha Fin]],"&lt;="&amp;$M$3)&amp;" uds "&amp;BDCORRECTIVAINF[[#Headers],[BATERIA 12V 77AH ]]&amp;", ")</f>
        <v/>
      </c>
      <c r="BU67" s="467" t="str">
        <f>+IF(SUMIFS(BDCORRECTIVAINF[Manguera amarilla 60D],BDCORRECTIVAINF[[Nº CAMIÓN]:[Nº CAMIÓN]],$C67,BDCORRECTIVAINF[[Fecha entrada]:[Fecha entrada]],"&gt;=" &amp;$M$2,BDCORRECTIVAINF[[Fecha Fin]:[Fecha Fin]],"&lt;="&amp;$M$3)=0,"",SUMIFS(BDCORRECTIVAINF[Manguera amarilla 60D],BDCORRECTIVAINF[[Nº CAMIÓN]:[Nº CAMIÓN]],$C67,BDCORRECTIVAINF[[Fecha entrada]:[Fecha entrada]],"&gt;=" &amp;$M$2,BDCORRECTIVAINF[[Fecha Fin]:[Fecha Fin]],"&lt;="&amp;$M$3)&amp;" m "&amp;BDCORRECTIVAINF[[#Headers],[Manguera amarilla 60D]]&amp;", ")</f>
        <v/>
      </c>
      <c r="BV67" s="467" t="str">
        <f>+IF(SUMIFS(BDCORRECTIVAINF[Manguera amarilla 80D],BDCORRECTIVAINF[[Nº CAMIÓN]:[Nº CAMIÓN]],$C67,BDCORRECTIVAINF[[Fecha entrada]:[Fecha entrada]],"&gt;=" &amp;$M$2,BDCORRECTIVAINF[[Fecha Fin]:[Fecha Fin]],"&lt;="&amp;$M$3)=0,"",SUMIFS(BDCORRECTIVAINF[Manguera amarilla 80D],BDCORRECTIVAINF[[Nº CAMIÓN]:[Nº CAMIÓN]],$C67,BDCORRECTIVAINF[[Fecha entrada]:[Fecha entrada]],"&gt;=" &amp;$M$2,BDCORRECTIVAINF[[Fecha Fin]:[Fecha Fin]],"&lt;="&amp;$M$3)&amp;" m "&amp;BDCORRECTIVAINF[[#Headers],[Manguera amarilla 80D]]&amp;", ")</f>
        <v/>
      </c>
      <c r="BW67" s="467" t="str">
        <f>+IF(SUMIFS(BDCORRECTIVAINF[Manguera azul 60D],BDCORRECTIVAINF[[Nº CAMIÓN]:[Nº CAMIÓN]],$C67,BDCORRECTIVAINF[[Fecha entrada]:[Fecha entrada]],"&gt;=" &amp;$M$2,BDCORRECTIVAINF[[Fecha Fin]:[Fecha Fin]],"&lt;="&amp;$M$3)=0,"",SUMIFS(BDCORRECTIVAINF[Manguera azul 60D],BDCORRECTIVAINF[[Nº CAMIÓN]:[Nº CAMIÓN]],$C67,BDCORRECTIVAINF[[Fecha entrada]:[Fecha entrada]],"&gt;=" &amp;$M$2,BDCORRECTIVAINF[[Fecha Fin]:[Fecha Fin]],"&lt;="&amp;$M$3)&amp;" m "&amp;BDCORRECTIVAINF[[#Headers],[Manguera azul 60D]]&amp;", ")</f>
        <v/>
      </c>
      <c r="BX67" s="467" t="str">
        <f>+IF(SUMIFS(BDCORRECTIVAINF[Manguera azul 80D],BDCORRECTIVAINF[[Nº CAMIÓN]:[Nº CAMIÓN]],$C67,BDCORRECTIVAINF[[Fecha entrada]:[Fecha entrada]],"&gt;=" &amp;$M$2,BDCORRECTIVAINF[[Fecha Fin]:[Fecha Fin]],"&lt;="&amp;$M$3)=0,"",SUMIFS(BDCORRECTIVAINF[Manguera azul 80D],BDCORRECTIVAINF[[Nº CAMIÓN]:[Nº CAMIÓN]],$C67,BDCORRECTIVAINF[[Fecha entrada]:[Fecha entrada]],"&gt;=" &amp;$M$2,BDCORRECTIVAINF[[Fecha Fin]:[Fecha Fin]],"&lt;="&amp;$M$3)&amp;" m "&amp;BDCORRECTIVAINF[[#Headers],[Manguera azul 80D]]&amp;", ")</f>
        <v/>
      </c>
      <c r="BY67" s="467" t="str">
        <f>+IF(SUMIFS(BDCORRECTIVAINF[Bomba Embrague],BDCORRECTIVAINF[[Nº CAMIÓN]:[Nº CAMIÓN]],$C67,BDCORRECTIVAINF[[Fecha entrada]:[Fecha entrada]],"&gt;=" &amp;$M$2,BDCORRECTIVAINF[[Fecha Fin]:[Fecha Fin]],"&lt;="&amp;$M$3)=0,"",SUMIFS(BDCORRECTIVAINF[Bomba Embrague],BDCORRECTIVAINF[[Nº CAMIÓN]:[Nº CAMIÓN]],$C67,BDCORRECTIVAINF[[Fecha entrada]:[Fecha entrada]],"&gt;=" &amp;$M$2,BDCORRECTIVAINF[[Fecha Fin]:[Fecha Fin]],"&lt;="&amp;$M$3)&amp;" uds "&amp;BDCORRECTIVAINF[[#Headers],[Bomba Embrague]]&amp;", ")</f>
        <v/>
      </c>
      <c r="BZ67" s="467" t="str">
        <f>+IF(SUMIFS(BDCORRECTIVAINF[Compresor],BDCORRECTIVAINF[[Nº CAMIÓN]:[Nº CAMIÓN]],$C67,BDCORRECTIVAINF[[Fecha entrada]:[Fecha entrada]],"&gt;=" &amp;$M$2,BDCORRECTIVAINF[[Fecha Fin]:[Fecha Fin]],"&lt;="&amp;$M$3)=0,"",SUMIFS(BDCORRECTIVAINF[Compresor],BDCORRECTIVAINF[[Nº CAMIÓN]:[Nº CAMIÓN]],$C67,BDCORRECTIVAINF[[Fecha entrada]:[Fecha entrada]],"&gt;=" &amp;$M$2,BDCORRECTIVAINF[[Fecha Fin]:[Fecha Fin]],"&lt;="&amp;$M$3)&amp;" uds "&amp;BDCORRECTIVAINF[[#Headers],[Compresor]]&amp;", ")</f>
        <v/>
      </c>
      <c r="CA67" s="467" t="str">
        <f>+IF(SUMIFS(BDCORRECTIVAINF[Disco Embrague],BDCORRECTIVAINF[[Nº CAMIÓN]:[Nº CAMIÓN]],$C67,BDCORRECTIVAINF[[Fecha entrada]:[Fecha entrada]],"&gt;=" &amp;$M$2,BDCORRECTIVAINF[[Fecha Fin]:[Fecha Fin]],"&lt;="&amp;$M$3)=0,"",SUMIFS(BDCORRECTIVAINF[Disco Embrague],BDCORRECTIVAINF[[Nº CAMIÓN]:[Nº CAMIÓN]],$C67,BDCORRECTIVAINF[[Fecha entrada]:[Fecha entrada]],"&gt;=" &amp;$M$2,BDCORRECTIVAINF[[Fecha Fin]:[Fecha Fin]],"&lt;="&amp;$M$3)&amp;" uds "&amp;BDCORRECTIVAINF[[#Headers],[Disco Embrague]]&amp;", ")</f>
        <v/>
      </c>
      <c r="CB67" s="467" t="str">
        <f>+IF(SUMIFS(BDCORRECTIVAINF[Empalme],BDCORRECTIVAINF[[Nº CAMIÓN]:[Nº CAMIÓN]],$C67,BDCORRECTIVAINF[[Fecha entrada]:[Fecha entrada]],"&gt;=" &amp;$M$2,BDCORRECTIVAINF[[Fecha Fin]:[Fecha Fin]],"&lt;="&amp;$M$3)=0,"",SUMIFS(BDCORRECTIVAINF[Empalme],BDCORRECTIVAINF[[Nº CAMIÓN]:[Nº CAMIÓN]],$C67,BDCORRECTIVAINF[[Fecha entrada]:[Fecha entrada]],"&gt;=" &amp;$M$2,BDCORRECTIVAINF[[Fecha Fin]:[Fecha Fin]],"&lt;="&amp;$M$3)&amp;" uds "&amp;BDCORRECTIVAINF[[#Headers],[Empalme]]&amp;", ")</f>
        <v/>
      </c>
      <c r="CC67" s="467" t="str">
        <f>+IF(SUMIFS(BDCORRECTIVAINF[Filtro Secador],BDCORRECTIVAINF[[Nº CAMIÓN]:[Nº CAMIÓN]],$C67,BDCORRECTIVAINF[[Fecha entrada]:[Fecha entrada]],"&gt;=" &amp;$M$2,BDCORRECTIVAINF[[Fecha Fin]:[Fecha Fin]],"&lt;="&amp;$M$3)=0,"",SUMIFS(BDCORRECTIVAINF[Filtro Secador],BDCORRECTIVAINF[[Nº CAMIÓN]:[Nº CAMIÓN]],$C67,BDCORRECTIVAINF[[Fecha entrada]:[Fecha entrada]],"&gt;=" &amp;$M$2,BDCORRECTIVAINF[[Fecha Fin]:[Fecha Fin]],"&lt;="&amp;$M$3)&amp;" uds "&amp;BDCORRECTIVAINF[[#Headers],[Filtro Secador]]&amp;", ")</f>
        <v/>
      </c>
      <c r="CD67" s="467" t="str">
        <f>+IF(SUMIFS(BDCORRECTIVAINF[Pulmon Freno],BDCORRECTIVAINF[[Nº CAMIÓN]:[Nº CAMIÓN]],$C67,BDCORRECTIVAINF[[Fecha entrada]:[Fecha entrada]],"&gt;=" &amp;$M$2,BDCORRECTIVAINF[[Fecha Fin]:[Fecha Fin]],"&lt;="&amp;$M$3)=0,"",SUMIFS(BDCORRECTIVAINF[Pulmon Freno],BDCORRECTIVAINF[[Nº CAMIÓN]:[Nº CAMIÓN]],$C67,BDCORRECTIVAINF[[Fecha entrada]:[Fecha entrada]],"&gt;=" &amp;$M$2,BDCORRECTIVAINF[[Fecha Fin]:[Fecha Fin]],"&lt;="&amp;$M$3)&amp;" uds "&amp;BDCORRECTIVAINF[[#Headers],[Pulmon Freno]]&amp;", ")</f>
        <v/>
      </c>
      <c r="CE67" s="467" t="str">
        <f>+IF(SUMIFS(BDCORRECTIVAINF[Servoembrague],BDCORRECTIVAINF[[Nº CAMIÓN]:[Nº CAMIÓN]],$C67,BDCORRECTIVAINF[[Fecha entrada]:[Fecha entrada]],"&gt;=" &amp;$M$2,BDCORRECTIVAINF[[Fecha Fin]:[Fecha Fin]],"&lt;="&amp;$M$3)=0,"",SUMIFS(BDCORRECTIVAINF[Servoembrague],BDCORRECTIVAINF[[Nº CAMIÓN]:[Nº CAMIÓN]],$C67,BDCORRECTIVAINF[[Fecha entrada]:[Fecha entrada]],"&gt;=" &amp;$M$2,BDCORRECTIVAINF[[Fecha Fin]:[Fecha Fin]],"&lt;="&amp;$M$3)&amp;" uds "&amp;BDCORRECTIVAINF[[#Headers],[Servoembrague]]&amp;", ")</f>
        <v/>
      </c>
      <c r="CF67" s="467" t="str">
        <f>+IF(SUMIFS(BDCORRECTIVAINF[Tubo Hidraulico],BDCORRECTIVAINF[[Nº CAMIÓN]:[Nº CAMIÓN]],$C67,BDCORRECTIVAINF[[Fecha entrada]:[Fecha entrada]],"&gt;=" &amp;$M$2,BDCORRECTIVAINF[[Fecha Fin]:[Fecha Fin]],"&lt;="&amp;$M$3)=0,"",SUMIFS(BDCORRECTIVAINF[Tubo Hidraulico],BDCORRECTIVAINF[[Nº CAMIÓN]:[Nº CAMIÓN]],$C67,BDCORRECTIVAINF[[Fecha entrada]:[Fecha entrada]],"&gt;=" &amp;$M$2,BDCORRECTIVAINF[[Fecha Fin]:[Fecha Fin]],"&lt;="&amp;$M$3)&amp;" uds "&amp;BDCORRECTIVAINF[[#Headers],[Tubo Hidraulico]]&amp;", ")</f>
        <v/>
      </c>
      <c r="CG67" s="467" t="str">
        <f>+IF(SUMIFS(BDCORRECTIVAINF[Valvula 4 vias],BDCORRECTIVAINF[[Nº CAMIÓN]:[Nº CAMIÓN]],$C67,BDCORRECTIVAINF[[Fecha entrada]:[Fecha entrada]],"&gt;=" &amp;$M$2,BDCORRECTIVAINF[[Fecha Fin]:[Fecha Fin]],"&lt;="&amp;$M$3)=0,"",SUMIFS(BDCORRECTIVAINF[Valvula 4 vias],BDCORRECTIVAINF[[Nº CAMIÓN]:[Nº CAMIÓN]],$C67,BDCORRECTIVAINF[[Fecha entrada]:[Fecha entrada]],"&gt;=" &amp;$M$2,BDCORRECTIVAINF[[Fecha Fin]:[Fecha Fin]],"&lt;="&amp;$M$3)&amp;" uds "&amp;BDCORRECTIVAINF[[#Headers],[Valvula 4 vias]]&amp;", ")</f>
        <v/>
      </c>
      <c r="CH67" s="467" t="str">
        <f>+IF(SUMIFS(BDCORRECTIVAINF[Valvula Freno],BDCORRECTIVAINF[[Nº CAMIÓN]:[Nº CAMIÓN]],$C67,BDCORRECTIVAINF[[Fecha entrada]:[Fecha entrada]],"&gt;=" &amp;$M$2,BDCORRECTIVAINF[[Fecha Fin]:[Fecha Fin]],"&lt;="&amp;$M$3)=0,"",SUMIFS(BDCORRECTIVAINF[Valvula Freno],BDCORRECTIVAINF[[Nº CAMIÓN]:[Nº CAMIÓN]],$C67,BDCORRECTIVAINF[[Fecha entrada]:[Fecha entrada]],"&gt;=" &amp;$M$2,BDCORRECTIVAINF[[Fecha Fin]:[Fecha Fin]],"&lt;="&amp;$M$3)&amp;" uds "&amp;BDCORRECTIVAINF[[#Headers],[Valvula Freno]]&amp;", ")</f>
        <v/>
      </c>
      <c r="CI67" s="467" t="str">
        <f>+IF(SUMIFS(BDCORRECTIVAINF[Valvula Secadora],BDCORRECTIVAINF[[Nº CAMIÓN]:[Nº CAMIÓN]],$C67,BDCORRECTIVAINF[[Fecha entrada]:[Fecha entrada]],"&gt;=" &amp;$M$2,BDCORRECTIVAINF[[Fecha Fin]:[Fecha Fin]],"&lt;="&amp;$M$3)=0,"",SUMIFS(BDCORRECTIVAINF[Valvula Secadora],BDCORRECTIVAINF[[Nº CAMIÓN]:[Nº CAMIÓN]],$C67,BDCORRECTIVAINF[[Fecha entrada]:[Fecha entrada]],"&gt;=" &amp;$M$2,BDCORRECTIVAINF[[Fecha Fin]:[Fecha Fin]],"&lt;="&amp;$M$3)&amp;" uds "&amp;BDCORRECTIVAINF[[#Headers],[Valvula Secadora]]&amp;", ")</f>
        <v/>
      </c>
      <c r="CJ67" s="467" t="str">
        <f>+IF(SUMIFS(BDCORRECTIVAINF[Correas],BDCORRECTIVAINF[[Nº CAMIÓN]:[Nº CAMIÓN]],$C67,BDCORRECTIVAINF[[Fecha entrada]:[Fecha entrada]],"&gt;=" &amp;$M$2,BDCORRECTIVAINF[[Fecha Fin]:[Fecha Fin]],"&lt;="&amp;$M$3)=0,"",SUMIFS(BDCORRECTIVAINF[Correas],BDCORRECTIVAINF[[Nº CAMIÓN]:[Nº CAMIÓN]],$C67,BDCORRECTIVAINF[[Fecha entrada]:[Fecha entrada]],"&gt;=" &amp;$M$2,BDCORRECTIVAINF[[Fecha Fin]:[Fecha Fin]],"&lt;="&amp;$M$3)&amp;" uds "&amp;BDCORRECTIVAINF[[#Headers],[Correas]]&amp;", ")</f>
        <v/>
      </c>
    </row>
    <row r="68" spans="1:93" ht="15.75" x14ac:dyDescent="0.2">
      <c r="A68" s="9"/>
      <c r="B68" s="9"/>
      <c r="C68" s="24"/>
      <c r="D68" s="24"/>
      <c r="E68" s="25"/>
      <c r="F68" s="26"/>
      <c r="G68" s="27"/>
      <c r="H68" s="27"/>
      <c r="I68" s="9"/>
      <c r="J68" s="9"/>
      <c r="K68" s="9"/>
      <c r="L68" s="9"/>
      <c r="M68" s="9"/>
      <c r="N68" s="9"/>
      <c r="AF68" s="467" t="str">
        <f>+IF(SUMIFS(BDCORRECTIVAINF[Amortiguador],BDCORRECTIVAINF[[Nº CAMIÓN]:[Nº CAMIÓN]],$C68,BDCORRECTIVAINF[[Fecha entrada]:[Fecha entrada]],"&gt;=" &amp;$M$2,BDCORRECTIVAINF[[Fecha Fin]:[Fecha Fin]],"&lt;="&amp;$M$3)=0,"",SUMIFS(BDCORRECTIVAINF[Amortiguador],BDCORRECTIVAINF[[Nº CAMIÓN]:[Nº CAMIÓN]],$C68,BDCORRECTIVAINF[[Fecha entrada]:[Fecha entrada]],"&gt;=" &amp;$M$2,BDCORRECTIVAINF[[Fecha Fin]:[Fecha Fin]],"&lt;="&amp;$M$3)&amp;" uds "&amp;BDCORRECTIVAINF[[#Headers],[Amortiguador]]&amp;", ")</f>
        <v/>
      </c>
      <c r="AG68" s="467" t="str">
        <f>+IF(SUMIFS(BDCORRECTIVAINF[Cables palanca],BDCORRECTIVAINF[[Nº CAMIÓN]:[Nº CAMIÓN]],$C68,BDCORRECTIVAINF[[Fecha entrada]:[Fecha entrada]],"&gt;=" &amp;$M$2,BDCORRECTIVAINF[[Fecha Fin]:[Fecha Fin]],"&lt;="&amp;$M$3)=0,"",SUMIFS(BDCORRECTIVAINF[Cables palanca],BDCORRECTIVAINF[[Nº CAMIÓN]:[Nº CAMIÓN]],$C68,BDCORRECTIVAINF[[Fecha entrada]:[Fecha entrada]],"&gt;=" &amp;$M$2,BDCORRECTIVAINF[[Fecha Fin]:[Fecha Fin]],"&lt;="&amp;$M$3)&amp;" uds "&amp;BDCORRECTIVAINF[[#Headers],[Cables palanca]]&amp;", ")</f>
        <v/>
      </c>
      <c r="AH68" s="467" t="str">
        <f>+IF(SUMIFS(BDCORRECTIVAINF[Casquillos],BDCORRECTIVAINF[[Nº CAMIÓN]:[Nº CAMIÓN]],$C68,BDCORRECTIVAINF[[Fecha entrada]:[Fecha entrada]],"&gt;=" &amp;$M$2,BDCORRECTIVAINF[[Fecha Fin]:[Fecha Fin]],"&lt;="&amp;$M$3)=0,"",SUMIFS(BDCORRECTIVAINF[Casquillos],BDCORRECTIVAINF[[Nº CAMIÓN]:[Nº CAMIÓN]],$C68,BDCORRECTIVAINF[[Fecha entrada]:[Fecha entrada]],"&gt;=" &amp;$M$2,BDCORRECTIVAINF[[Fecha Fin]:[Fecha Fin]],"&lt;="&amp;$M$3)&amp;" uds "&amp;BDCORRECTIVAINF[[#Headers],[Casquillos]]&amp;", ")</f>
        <v/>
      </c>
      <c r="AI68" s="467" t="str">
        <f>+IF(SUMIFS(BDCORRECTIVAINF[Esparragos],BDCORRECTIVAINF[[Nº CAMIÓN]:[Nº CAMIÓN]],$C68,BDCORRECTIVAINF[[Fecha entrada]:[Fecha entrada]],"&gt;=" &amp;$M$2,BDCORRECTIVAINF[[Fecha Fin]:[Fecha Fin]],"&lt;="&amp;$M$3)=0,"",SUMIFS(BDCORRECTIVAINF[Esparragos],BDCORRECTIVAINF[[Nº CAMIÓN]:[Nº CAMIÓN]],$C68,BDCORRECTIVAINF[[Fecha entrada]:[Fecha entrada]],"&gt;=" &amp;$M$2,BDCORRECTIVAINF[[Fecha Fin]:[Fecha Fin]],"&lt;="&amp;$M$3)&amp;" uds "&amp;BDCORRECTIVAINF[[#Headers],[Esparragos]]&amp;", ")</f>
        <v/>
      </c>
      <c r="AJ68" s="467" t="str">
        <f>+IF(SUMIFS(BDCORRECTIVAINF[Neceser palanca],BDCORRECTIVAINF[[Nº CAMIÓN]:[Nº CAMIÓN]],$C68,BDCORRECTIVAINF[[Fecha entrada]:[Fecha entrada]],"&gt;=" &amp;$M$2,BDCORRECTIVAINF[[Fecha Fin]:[Fecha Fin]],"&lt;="&amp;$M$3)=0,"",SUMIFS(BDCORRECTIVAINF[Neceser palanca],BDCORRECTIVAINF[[Nº CAMIÓN]:[Nº CAMIÓN]],$C68,BDCORRECTIVAINF[[Fecha entrada]:[Fecha entrada]],"&gt;=" &amp;$M$2,BDCORRECTIVAINF[[Fecha Fin]:[Fecha Fin]],"&lt;="&amp;$M$3)&amp;" uds "&amp;BDCORRECTIVAINF[[#Headers],[Neceser palanca]]&amp;", ")</f>
        <v/>
      </c>
      <c r="AK68" s="467" t="str">
        <f>+IF(SUMIFS(BDCORRECTIVAINF[Palanca],BDCORRECTIVAINF[[Nº CAMIÓN]:[Nº CAMIÓN]],$C68,BDCORRECTIVAINF[[Fecha entrada]:[Fecha entrada]],"&gt;=" &amp;$M$2,BDCORRECTIVAINF[[Fecha Fin]:[Fecha Fin]],"&lt;="&amp;$M$3)=0,"",SUMIFS(BDCORRECTIVAINF[Palanca],BDCORRECTIVAINF[[Nº CAMIÓN]:[Nº CAMIÓN]],$C68,BDCORRECTIVAINF[[Fecha entrada]:[Fecha entrada]],"&gt;=" &amp;$M$2,BDCORRECTIVAINF[[Fecha Fin]:[Fecha Fin]],"&lt;="&amp;$M$3)&amp;" uds "&amp;BDCORRECTIVAINF[[#Headers],[Palanca]]&amp;", ")</f>
        <v/>
      </c>
      <c r="AL68" s="467" t="str">
        <f>+IF(SUMIFS(BDCORRECTIVAINF[Travesaño],BDCORRECTIVAINF[[Nº CAMIÓN]:[Nº CAMIÓN]],$C68,BDCORRECTIVAINF[[Fecha entrada]:[Fecha entrada]],"&gt;=" &amp;$M$2,BDCORRECTIVAINF[[Fecha Fin]:[Fecha Fin]],"&lt;="&amp;$M$3)=0,"",SUMIFS(BDCORRECTIVAINF[Travesaño],BDCORRECTIVAINF[[Nº CAMIÓN]:[Nº CAMIÓN]],$C68,BDCORRECTIVAINF[[Fecha entrada]:[Fecha entrada]],"&gt;=" &amp;$M$2,BDCORRECTIVAINF[[Fecha Fin]:[Fecha Fin]],"&lt;="&amp;$M$3)&amp;" uds "&amp;BDCORRECTIVAINF[[#Headers],[Travesaño]]&amp;", ")</f>
        <v/>
      </c>
      <c r="AM68" s="467" t="str">
        <f>+IF(SUMIFS(BDCORRECTIVAINF[BALLESTA ENTERA D],BDCORRECTIVAINF[[Nº CAMIÓN]:[Nº CAMIÓN]],$C68,BDCORRECTIVAINF[[Fecha entrada]:[Fecha entrada]],"&gt;=" &amp;$M$2,BDCORRECTIVAINF[[Fecha Fin]:[Fecha Fin]],"&lt;="&amp;$M$3)=0,"",SUMIFS(BDCORRECTIVAINF[BALLESTA ENTERA D],BDCORRECTIVAINF[[Nº CAMIÓN]:[Nº CAMIÓN]],$C68,BDCORRECTIVAINF[[Fecha entrada]:[Fecha entrada]],"&gt;=" &amp;$M$2,BDCORRECTIVAINF[[Fecha Fin]:[Fecha Fin]],"&lt;="&amp;$M$3)&amp;" uds "&amp;BDCORRECTIVAINF[[#Headers],[BALLESTA ENTERA D]]&amp;", ")</f>
        <v/>
      </c>
      <c r="AN68" s="467" t="str">
        <f>+IF(SUMIFS(BDCORRECTIVAINF[HOJA MAESTRA D],BDCORRECTIVAINF[[Nº CAMIÓN]:[Nº CAMIÓN]],$C68,BDCORRECTIVAINF[[Fecha entrada]:[Fecha entrada]],"&gt;=" &amp;$M$2,BDCORRECTIVAINF[[Fecha Fin]:[Fecha Fin]],"&lt;="&amp;$M$3)=0,"",SUMIFS(BDCORRECTIVAINF[HOJA MAESTRA D],BDCORRECTIVAINF[[Nº CAMIÓN]:[Nº CAMIÓN]],$C68,BDCORRECTIVAINF[[Fecha entrada]:[Fecha entrada]],"&gt;=" &amp;$M$2,BDCORRECTIVAINF[[Fecha Fin]:[Fecha Fin]],"&lt;="&amp;$M$3)&amp;" uds "&amp;BDCORRECTIVAINF[[#Headers],[HOJA MAESTRA D]]&amp;", ")</f>
        <v/>
      </c>
      <c r="AO68" s="467" t="str">
        <f>+IF(SUMIFS(BDCORRECTIVAINF[1ª HOJA D],BDCORRECTIVAINF[[Nº CAMIÓN]:[Nº CAMIÓN]],$C68,BDCORRECTIVAINF[[Fecha entrada]:[Fecha entrada]],"&gt;=" &amp;$M$2,BDCORRECTIVAINF[[Fecha Fin]:[Fecha Fin]],"&lt;="&amp;$M$3)=0,"",SUMIFS(BDCORRECTIVAINF[1ª HOJA D],BDCORRECTIVAINF[[Nº CAMIÓN]:[Nº CAMIÓN]],$C68,BDCORRECTIVAINF[[Fecha entrada]:[Fecha entrada]],"&gt;=" &amp;$M$2,BDCORRECTIVAINF[[Fecha Fin]:[Fecha Fin]],"&lt;="&amp;$M$3)&amp;" uds "&amp;BDCORRECTIVAINF[[#Headers],[1ª HOJA D]]&amp;", ")</f>
        <v/>
      </c>
      <c r="AP68" s="467" t="str">
        <f>+IF(SUMIFS(BDCORRECTIVAINF[2ª HOJAS D],BDCORRECTIVAINF[[Nº CAMIÓN]:[Nº CAMIÓN]],$C68,BDCORRECTIVAINF[[Fecha entrada]:[Fecha entrada]],"&gt;=" &amp;$M$2,BDCORRECTIVAINF[[Fecha Fin]:[Fecha Fin]],"&lt;="&amp;$M$3)=0,"",SUMIFS(BDCORRECTIVAINF[2ª HOJAS D],BDCORRECTIVAINF[[Nº CAMIÓN]:[Nº CAMIÓN]],$C68,BDCORRECTIVAINF[[Fecha entrada]:[Fecha entrada]],"&gt;=" &amp;$M$2,BDCORRECTIVAINF[[Fecha Fin]:[Fecha Fin]],"&lt;="&amp;$M$3)&amp;" uds "&amp;BDCORRECTIVAINF[[#Headers],[2ª HOJAS D]]&amp;", ")</f>
        <v/>
      </c>
      <c r="AQ68" s="467" t="str">
        <f>+IF(SUMIFS(BDCORRECTIVAINF[3ª HOJAS D],BDCORRECTIVAINF[[Nº CAMIÓN]:[Nº CAMIÓN]],$C68,BDCORRECTIVAINF[[Fecha entrada]:[Fecha entrada]],"&gt;=" &amp;$M$2,BDCORRECTIVAINF[[Fecha Fin]:[Fecha Fin]],"&lt;="&amp;$M$3)=0,"",SUMIFS(BDCORRECTIVAINF[3ª HOJAS D],BDCORRECTIVAINF[[Nº CAMIÓN]:[Nº CAMIÓN]],$C68,BDCORRECTIVAINF[[Fecha entrada]:[Fecha entrada]],"&gt;=" &amp;$M$2,BDCORRECTIVAINF[[Fecha Fin]:[Fecha Fin]],"&lt;="&amp;$M$3)&amp;" uds "&amp;BDCORRECTIVAINF[[#Headers],[3ª HOJAS D]]&amp;", ")</f>
        <v/>
      </c>
      <c r="AR68" s="467" t="str">
        <f>+IF(SUMIFS(BDCORRECTIVAINF[4ª HOJAS D],BDCORRECTIVAINF[[Nº CAMIÓN]:[Nº CAMIÓN]],$C68,BDCORRECTIVAINF[[Fecha entrada]:[Fecha entrada]],"&gt;=" &amp;$M$2,BDCORRECTIVAINF[[Fecha Fin]:[Fecha Fin]],"&lt;="&amp;$M$3)=0,"",SUMIFS(BDCORRECTIVAINF[4ª HOJAS D],BDCORRECTIVAINF[[Nº CAMIÓN]:[Nº CAMIÓN]],$C68,BDCORRECTIVAINF[[Fecha entrada]:[Fecha entrada]],"&gt;=" &amp;$M$2,BDCORRECTIVAINF[[Fecha Fin]:[Fecha Fin]],"&lt;="&amp;$M$3)&amp;" uds "&amp;BDCORRECTIVAINF[[#Headers],[4ª HOJAS D]]&amp;", ")</f>
        <v/>
      </c>
      <c r="AS68" s="467" t="str">
        <f>+IF(SUMIFS(BDCORRECTIVAINF[5ª HOJAS D],BDCORRECTIVAINF[[Nº CAMIÓN]:[Nº CAMIÓN]],$C68,BDCORRECTIVAINF[[Fecha entrada]:[Fecha entrada]],"&gt;=" &amp;$M$2,BDCORRECTIVAINF[[Fecha Fin]:[Fecha Fin]],"&lt;="&amp;$M$3)=0,"",SUMIFS(BDCORRECTIVAINF[5ª HOJAS D],BDCORRECTIVAINF[[Nº CAMIÓN]:[Nº CAMIÓN]],$C68,BDCORRECTIVAINF[[Fecha entrada]:[Fecha entrada]],"&gt;=" &amp;$M$2,BDCORRECTIVAINF[[Fecha Fin]:[Fecha Fin]],"&lt;="&amp;$M$3)&amp;" uds "&amp;BDCORRECTIVAINF[[#Headers],[5ª HOJAS D]]&amp;", ")</f>
        <v/>
      </c>
      <c r="AT68" s="467" t="str">
        <f>+IF(SUMIFS(BDCORRECTIVAINF[BRIDA D],BDCORRECTIVAINF[[Nº CAMIÓN]:[Nº CAMIÓN]],$C68,BDCORRECTIVAINF[[Fecha entrada]:[Fecha entrada]],"&gt;=" &amp;$M$2,BDCORRECTIVAINF[[Fecha Fin]:[Fecha Fin]],"&lt;="&amp;$M$3)=0,"",SUMIFS(BDCORRECTIVAINF[BRIDA D],BDCORRECTIVAINF[[Nº CAMIÓN]:[Nº CAMIÓN]],$C68,BDCORRECTIVAINF[[Fecha entrada]:[Fecha entrada]],"&gt;=" &amp;$M$2,BDCORRECTIVAINF[[Fecha Fin]:[Fecha Fin]],"&lt;="&amp;$M$3)&amp;" uds "&amp;BDCORRECTIVAINF[[#Headers],[BRIDA D]]&amp;", ")</f>
        <v/>
      </c>
      <c r="AU68" s="467" t="str">
        <f>+IF(SUMIFS(BDCORRECTIVAINF[BULÓN D],BDCORRECTIVAINF[[Nº CAMIÓN]:[Nº CAMIÓN]],$C68,BDCORRECTIVAINF[[Fecha entrada]:[Fecha entrada]],"&gt;=" &amp;$M$2,BDCORRECTIVAINF[[Fecha Fin]:[Fecha Fin]],"&lt;="&amp;$M$3)=0,"",SUMIFS(BDCORRECTIVAINF[BULÓN D],BDCORRECTIVAINF[[Nº CAMIÓN]:[Nº CAMIÓN]],$C68,BDCORRECTIVAINF[[Fecha entrada]:[Fecha entrada]],"&gt;=" &amp;$M$2,BDCORRECTIVAINF[[Fecha Fin]:[Fecha Fin]],"&lt;="&amp;$M$3)&amp;" uds "&amp;BDCORRECTIVAINF[[#Headers],[BULÓN D]]&amp;", ")</f>
        <v/>
      </c>
      <c r="AV68" s="467" t="str">
        <f>+IF(SUMIFS(BDCORRECTIVAINF[GEMELA D],BDCORRECTIVAINF[[Nº CAMIÓN]:[Nº CAMIÓN]],$C68,BDCORRECTIVAINF[[Fecha entrada]:[Fecha entrada]],"&gt;=" &amp;$M$2,BDCORRECTIVAINF[[Fecha Fin]:[Fecha Fin]],"&lt;="&amp;$M$3)=0,"",SUMIFS(BDCORRECTIVAINF[GEMELA D],BDCORRECTIVAINF[[Nº CAMIÓN]:[Nº CAMIÓN]],$C68,BDCORRECTIVAINF[[Fecha entrada]:[Fecha entrada]],"&gt;=" &amp;$M$2,BDCORRECTIVAINF[[Fecha Fin]:[Fecha Fin]],"&lt;="&amp;$M$3)&amp;" uds "&amp;BDCORRECTIVAINF[[#Headers],[GEMELA D]]&amp;", ")</f>
        <v/>
      </c>
      <c r="AW68" s="467" t="str">
        <f>+IF(SUMIFS(BDCORRECTIVAINF[BALLESTA ENTERA T],BDCORRECTIVAINF[[Nº CAMIÓN]:[Nº CAMIÓN]],$C68,BDCORRECTIVAINF[[Fecha entrada]:[Fecha entrada]],"&gt;=" &amp;$M$2,BDCORRECTIVAINF[[Fecha Fin]:[Fecha Fin]],"&lt;="&amp;$M$3)=0,"",SUMIFS(BDCORRECTIVAINF[BALLESTA ENTERA T],BDCORRECTIVAINF[[Nº CAMIÓN]:[Nº CAMIÓN]],$C68,BDCORRECTIVAINF[[Fecha entrada]:[Fecha entrada]],"&gt;=" &amp;$M$2,BDCORRECTIVAINF[[Fecha Fin]:[Fecha Fin]],"&lt;="&amp;$M$3)&amp;" uds "&amp;BDCORRECTIVAINF[[#Headers],[BALLESTA ENTERA T]]&amp;", ")</f>
        <v/>
      </c>
      <c r="AX68" s="467" t="str">
        <f>+IF(SUMIFS(BDCORRECTIVAINF[HOJA MAESTRA T],BDCORRECTIVAINF[[Nº CAMIÓN]:[Nº CAMIÓN]],$C68,BDCORRECTIVAINF[[Fecha entrada]:[Fecha entrada]],"&gt;=" &amp;$M$2,BDCORRECTIVAINF[[Fecha Fin]:[Fecha Fin]],"&lt;="&amp;$M$3)=0,"",SUMIFS(BDCORRECTIVAINF[HOJA MAESTRA T],BDCORRECTIVAINF[[Nº CAMIÓN]:[Nº CAMIÓN]],$C68,BDCORRECTIVAINF[[Fecha entrada]:[Fecha entrada]],"&gt;=" &amp;$M$2,BDCORRECTIVAINF[[Fecha Fin]:[Fecha Fin]],"&lt;="&amp;$M$3)&amp;" uds "&amp;BDCORRECTIVAINF[[#Headers],[HOJA MAESTRA T]]&amp;", ")</f>
        <v/>
      </c>
      <c r="AY68" s="467" t="str">
        <f>+IF(SUMIFS(BDCORRECTIVAINF[1ª HOJA T],BDCORRECTIVAINF[[Nº CAMIÓN]:[Nº CAMIÓN]],$C68,BDCORRECTIVAINF[[Fecha entrada]:[Fecha entrada]],"&gt;=" &amp;$M$2,BDCORRECTIVAINF[[Fecha Fin]:[Fecha Fin]],"&lt;="&amp;$M$3)=0,"",SUMIFS(BDCORRECTIVAINF[1ª HOJA T],BDCORRECTIVAINF[[Nº CAMIÓN]:[Nº CAMIÓN]],$C68,BDCORRECTIVAINF[[Fecha entrada]:[Fecha entrada]],"&gt;=" &amp;$M$2,BDCORRECTIVAINF[[Fecha Fin]:[Fecha Fin]],"&lt;="&amp;$M$3)&amp;" uds "&amp;BDCORRECTIVAINF[[#Headers],[1ª HOJA T]]&amp;", ")</f>
        <v/>
      </c>
      <c r="AZ68" s="467" t="str">
        <f>+IF(SUMIFS(BDCORRECTIVAINF[2ª HOJAS T],BDCORRECTIVAINF[[Nº CAMIÓN]:[Nº CAMIÓN]],$C68,BDCORRECTIVAINF[[Fecha entrada]:[Fecha entrada]],"&gt;=" &amp;$M$2,BDCORRECTIVAINF[[Fecha Fin]:[Fecha Fin]],"&lt;="&amp;$M$3)=0,"",SUMIFS(BDCORRECTIVAINF[2ª HOJAS T],BDCORRECTIVAINF[[Nº CAMIÓN]:[Nº CAMIÓN]],$C68,BDCORRECTIVAINF[[Fecha entrada]:[Fecha entrada]],"&gt;=" &amp;$M$2,BDCORRECTIVAINF[[Fecha Fin]:[Fecha Fin]],"&lt;="&amp;$M$3)&amp;" uds "&amp;BDCORRECTIVAINF[[#Headers],[2ª HOJAS T]]&amp;", ")</f>
        <v/>
      </c>
      <c r="BA68" s="467" t="str">
        <f>+IF(SUMIFS(BDCORRECTIVAINF[3ª HOJAS T],BDCORRECTIVAINF[[Nº CAMIÓN]:[Nº CAMIÓN]],$C68,BDCORRECTIVAINF[[Fecha entrada]:[Fecha entrada]],"&gt;=" &amp;$M$2,BDCORRECTIVAINF[[Fecha Fin]:[Fecha Fin]],"&lt;="&amp;$M$3)=0,"",SUMIFS(BDCORRECTIVAINF[3ª HOJAS T],BDCORRECTIVAINF[[Nº CAMIÓN]:[Nº CAMIÓN]],$C68,BDCORRECTIVAINF[[Fecha entrada]:[Fecha entrada]],"&gt;=" &amp;$M$2,BDCORRECTIVAINF[[Fecha Fin]:[Fecha Fin]],"&lt;="&amp;$M$3)&amp;" uds "&amp;BDCORRECTIVAINF[[#Headers],[3ª HOJAS T]]&amp;", ")</f>
        <v/>
      </c>
      <c r="BB68" s="467" t="str">
        <f>+IF(SUMIFS(BDCORRECTIVAINF[4ª HOJAS T],BDCORRECTIVAINF[[Nº CAMIÓN]:[Nº CAMIÓN]],$C68,BDCORRECTIVAINF[[Fecha entrada]:[Fecha entrada]],"&gt;=" &amp;$M$2,BDCORRECTIVAINF[[Fecha Fin]:[Fecha Fin]],"&lt;="&amp;$M$3)=0,"",SUMIFS(BDCORRECTIVAINF[4ª HOJAS T],BDCORRECTIVAINF[[Nº CAMIÓN]:[Nº CAMIÓN]],$C68,BDCORRECTIVAINF[[Fecha entrada]:[Fecha entrada]],"&gt;=" &amp;$M$2,BDCORRECTIVAINF[[Fecha Fin]:[Fecha Fin]],"&lt;="&amp;$M$3)&amp;" uds "&amp;BDCORRECTIVAINF[[#Headers],[4ª HOJAS T]]&amp;", ")</f>
        <v/>
      </c>
      <c r="BC68" s="467" t="str">
        <f>+IF(SUMIFS(BDCORRECTIVAINF[5ª HOJAS T],BDCORRECTIVAINF[[Nº CAMIÓN]:[Nº CAMIÓN]],$C68,BDCORRECTIVAINF[[Fecha entrada]:[Fecha entrada]],"&gt;=" &amp;$M$2,BDCORRECTIVAINF[[Fecha Fin]:[Fecha Fin]],"&lt;="&amp;$M$3)=0,"",SUMIFS(BDCORRECTIVAINF[5ª HOJAS T],BDCORRECTIVAINF[[Nº CAMIÓN]:[Nº CAMIÓN]],$C68,BDCORRECTIVAINF[[Fecha entrada]:[Fecha entrada]],"&gt;=" &amp;$M$2,BDCORRECTIVAINF[[Fecha Fin]:[Fecha Fin]],"&lt;="&amp;$M$3)&amp;" uds "&amp;BDCORRECTIVAINF[[#Headers],[5ª HOJAS T]]&amp;", ")</f>
        <v/>
      </c>
      <c r="BD68" s="467" t="str">
        <f>+IF(SUMIFS(BDCORRECTIVAINF[BRIDA T],BDCORRECTIVAINF[[Nº CAMIÓN]:[Nº CAMIÓN]],$C68,BDCORRECTIVAINF[[Fecha entrada]:[Fecha entrada]],"&gt;=" &amp;$M$2,BDCORRECTIVAINF[[Fecha Fin]:[Fecha Fin]],"&lt;="&amp;$M$3)=0,"",SUMIFS(BDCORRECTIVAINF[BRIDA T],BDCORRECTIVAINF[[Nº CAMIÓN]:[Nº CAMIÓN]],$C68,BDCORRECTIVAINF[[Fecha entrada]:[Fecha entrada]],"&gt;=" &amp;$M$2,BDCORRECTIVAINF[[Fecha Fin]:[Fecha Fin]],"&lt;="&amp;$M$3)&amp;" uds "&amp;BDCORRECTIVAINF[[#Headers],[BRIDA T]]&amp;", ")</f>
        <v/>
      </c>
      <c r="BE68" s="467" t="str">
        <f>+IF(SUMIFS(BDCORRECTIVAINF[BULÓN T],BDCORRECTIVAINF[[Nº CAMIÓN]:[Nº CAMIÓN]],$C68,BDCORRECTIVAINF[[Fecha entrada]:[Fecha entrada]],"&gt;=" &amp;$M$2,BDCORRECTIVAINF[[Fecha Fin]:[Fecha Fin]],"&lt;="&amp;$M$3)=0,"",SUMIFS(BDCORRECTIVAINF[BULÓN T],BDCORRECTIVAINF[[Nº CAMIÓN]:[Nº CAMIÓN]],$C68,BDCORRECTIVAINF[[Fecha entrada]:[Fecha entrada]],"&gt;=" &amp;$M$2,BDCORRECTIVAINF[[Fecha Fin]:[Fecha Fin]],"&lt;="&amp;$M$3)&amp;" uds "&amp;BDCORRECTIVAINF[[#Headers],[BULÓN T]]&amp;", ")</f>
        <v/>
      </c>
      <c r="BF68" s="467" t="str">
        <f>+IF(SUMIFS(BDCORRECTIVAINF[GEMELA T],BDCORRECTIVAINF[[Nº CAMIÓN]:[Nº CAMIÓN]],$C68,BDCORRECTIVAINF[[Fecha entrada]:[Fecha entrada]],"&gt;=" &amp;$M$2,BDCORRECTIVAINF[[Fecha Fin]:[Fecha Fin]],"&lt;="&amp;$M$3)=0,"",SUMIFS(BDCORRECTIVAINF[GEMELA T],BDCORRECTIVAINF[[Nº CAMIÓN]:[Nº CAMIÓN]],$C68,BDCORRECTIVAINF[[Fecha entrada]:[Fecha entrada]],"&gt;=" &amp;$M$2,BDCORRECTIVAINF[[Fecha Fin]:[Fecha Fin]],"&lt;="&amp;$M$3)&amp;" uds "&amp;BDCORRECTIVAINF[[#Headers],[GEMELA T]]&amp;", ")</f>
        <v/>
      </c>
      <c r="BG68" s="467" t="str">
        <f>+IF(SUMIFS(BDCORRECTIVAINF[CÁMARA 12R20],BDCORRECTIVAINF[[Nº CAMIÓN]:[Nº CAMIÓN]],$C68,BDCORRECTIVAINF[[Fecha entrada]:[Fecha entrada]],"&gt;=" &amp;$M$2,BDCORRECTIVAINF[[Fecha Fin]:[Fecha Fin]],"&lt;="&amp;$M$3)=0,"",SUMIFS(BDCORRECTIVAINF[CÁMARA 12R20],BDCORRECTIVAINF[[Nº CAMIÓN]:[Nº CAMIÓN]],$C68,BDCORRECTIVAINF[[Fecha entrada]:[Fecha entrada]],"&gt;=" &amp;$M$2,BDCORRECTIVAINF[[Fecha Fin]:[Fecha Fin]],"&lt;="&amp;$M$3)&amp;" uds "&amp;BDCORRECTIVAINF[[#Headers],[CÁMARA 12R20]]&amp;", ")</f>
        <v/>
      </c>
      <c r="BH68" s="467" t="str">
        <f>+IF(SUMIFS(BDCORRECTIVAINF[CÁMARA 12R24],BDCORRECTIVAINF[[Nº CAMIÓN]:[Nº CAMIÓN]],$C68,BDCORRECTIVAINF[[Fecha entrada]:[Fecha entrada]],"&gt;=" &amp;$M$2,BDCORRECTIVAINF[[Fecha Fin]:[Fecha Fin]],"&lt;="&amp;$M$3)=0,"",SUMIFS(BDCORRECTIVAINF[CÁMARA 12R24],BDCORRECTIVAINF[[Nº CAMIÓN]:[Nº CAMIÓN]],$C68,BDCORRECTIVAINF[[Fecha entrada]:[Fecha entrada]],"&gt;=" &amp;$M$2,BDCORRECTIVAINF[[Fecha Fin]:[Fecha Fin]],"&lt;="&amp;$M$3)&amp;" uds "&amp;BDCORRECTIVAINF[[#Headers],[CÁMARA 12R24]]&amp;", ")</f>
        <v/>
      </c>
      <c r="BI68" s="467" t="str">
        <f>+IF(SUMIFS(BDCORRECTIVAINF[NEUMÁTICO 12R20],BDCORRECTIVAINF[[Nº CAMIÓN]:[Nº CAMIÓN]],$C68,BDCORRECTIVAINF[[Fecha entrada]:[Fecha entrada]],"&gt;=" &amp;$M$2,BDCORRECTIVAINF[[Fecha Fin]:[Fecha Fin]],"&lt;="&amp;$M$3)=0,"",SUMIFS(BDCORRECTIVAINF[NEUMÁTICO 12R20],BDCORRECTIVAINF[[Nº CAMIÓN]:[Nº CAMIÓN]],$C68,BDCORRECTIVAINF[[Fecha entrada]:[Fecha entrada]],"&gt;=" &amp;$M$2,BDCORRECTIVAINF[[Fecha Fin]:[Fecha Fin]],"&lt;="&amp;$M$3)&amp;" uds "&amp;BDCORRECTIVAINF[[#Headers],[NEUMÁTICO 12R20]]&amp;", ")</f>
        <v/>
      </c>
      <c r="BJ68" s="467" t="str">
        <f>+IF(SUMIFS(BDCORRECTIVAINF[NEUMÁTICO 13/80 R22,5],BDCORRECTIVAINF[[Nº CAMIÓN]:[Nº CAMIÓN]],$C68,BDCORRECTIVAINF[[Fecha entrada]:[Fecha entrada]],"&gt;=" &amp;$M$2,BDCORRECTIVAINF[[Fecha Fin]:[Fecha Fin]],"&lt;="&amp;$M$3)=0,"",SUMIFS(BDCORRECTIVAINF[NEUMÁTICO 13/80 R22,5],BDCORRECTIVAINF[[Nº CAMIÓN]:[Nº CAMIÓN]],$C68,BDCORRECTIVAINF[[Fecha entrada]:[Fecha entrada]],"&gt;=" &amp;$M$2,BDCORRECTIVAINF[[Fecha Fin]:[Fecha Fin]],"&lt;="&amp;$M$3)&amp;" uds "&amp;BDCORRECTIVAINF[[#Headers],[NEUMÁTICO 13/80 R22,5]]&amp;", ")</f>
        <v/>
      </c>
      <c r="BK68" s="467" t="str">
        <f>+IF(SUMIFS(BDCORRECTIVAINF[[NEUMÁTICO 12R24 ]],BDCORRECTIVAINF[[Nº CAMIÓN]:[Nº CAMIÓN]],$C68,BDCORRECTIVAINF[[Fecha entrada]:[Fecha entrada]],"&gt;=" &amp;$M$2,BDCORRECTIVAINF[[Fecha Fin]:[Fecha Fin]],"&lt;="&amp;$M$3)=0,"",SUMIFS(BDCORRECTIVAINF[[NEUMÁTICO 12R24 ]],BDCORRECTIVAINF[[Nº CAMIÓN]:[Nº CAMIÓN]],$C68,BDCORRECTIVAINF[[Fecha entrada]:[Fecha entrada]],"&gt;=" &amp;$M$2,BDCORRECTIVAINF[[Fecha Fin]:[Fecha Fin]],"&lt;="&amp;$M$3)&amp;" uds "&amp;BDCORRECTIVAINF[[#Headers],[NEUMÁTICO 12R24 ]]&amp;", ")</f>
        <v/>
      </c>
      <c r="BL68" s="467" t="str">
        <f>+IF(SUMIFS(BDCORRECTIVAINF[NEUMÁTICO 295/80 R22,5],BDCORRECTIVAINF[[Nº CAMIÓN]:[Nº CAMIÓN]],$C68,BDCORRECTIVAINF[[Fecha entrada]:[Fecha entrada]],"&gt;=" &amp;$M$2,BDCORRECTIVAINF[[Fecha Fin]:[Fecha Fin]],"&lt;="&amp;$M$3)=0,"",SUMIFS(BDCORRECTIVAINF[NEUMÁTICO 295/80 R22,5],BDCORRECTIVAINF[[Nº CAMIÓN]:[Nº CAMIÓN]],$C68,BDCORRECTIVAINF[[Fecha entrada]:[Fecha entrada]],"&gt;=" &amp;$M$2,BDCORRECTIVAINF[[Fecha Fin]:[Fecha Fin]],"&lt;="&amp;$M$3)&amp;" uds "&amp;BDCORRECTIVAINF[[#Headers],[NEUMÁTICO 295/80 R22,5]]&amp;", ")</f>
        <v/>
      </c>
      <c r="BM68" s="467" t="str">
        <f>+IF(SUMIFS(BDCORRECTIVAINF[NEUMÁTICO 315/80R22.5],BDCORRECTIVAINF[[Nº CAMIÓN]:[Nº CAMIÓN]],$C68,BDCORRECTIVAINF[[Fecha entrada]:[Fecha entrada]],"&gt;=" &amp;$M$2,BDCORRECTIVAINF[[Fecha Fin]:[Fecha Fin]],"&lt;="&amp;$M$3)=0,"",SUMIFS(BDCORRECTIVAINF[NEUMÁTICO 315/80R22.5],BDCORRECTIVAINF[[Nº CAMIÓN]:[Nº CAMIÓN]],$C68,BDCORRECTIVAINF[[Fecha entrada]:[Fecha entrada]],"&gt;=" &amp;$M$2,BDCORRECTIVAINF[[Fecha Fin]:[Fecha Fin]],"&lt;="&amp;$M$3)&amp;" uds "&amp;BDCORRECTIVAINF[[#Headers],[NEUMÁTICO 315/80R22.5]]&amp;", ")</f>
        <v/>
      </c>
      <c r="BN68" s="467" t="str">
        <f>+IF(SUMIFS(BDCORRECTIVAINF[NEUMÁTICO 7.5R16 CON CAMARA  ],BDCORRECTIVAINF[[Nº CAMIÓN]:[Nº CAMIÓN]],$C68,BDCORRECTIVAINF[[Fecha entrada]:[Fecha entrada]],"&gt;=" &amp;$M$2,BDCORRECTIVAINF[[Fecha Fin]:[Fecha Fin]],"&lt;="&amp;$M$3)=0,"",SUMIFS(BDCORRECTIVAINF[NEUMÁTICO 7.5R16 CON CAMARA  ],BDCORRECTIVAINF[[Nº CAMIÓN]:[Nº CAMIÓN]],$C68,BDCORRECTIVAINF[[Fecha entrada]:[Fecha entrada]],"&gt;=" &amp;$M$2,BDCORRECTIVAINF[[Fecha Fin]:[Fecha Fin]],"&lt;="&amp;$M$3)&amp;" uds "&amp;BDCORRECTIVAINF[[#Headers],[NEUMÁTICO 7.5R16 CON CAMARA  ]]&amp;", ")</f>
        <v/>
      </c>
      <c r="BO68" s="467" t="str">
        <f>+IF(SUMIFS(BDCORRECTIVAINF[Parche],BDCORRECTIVAINF[[Nº CAMIÓN]:[Nº CAMIÓN]],$C68,BDCORRECTIVAINF[[Fecha entrada]:[Fecha entrada]],"&gt;=" &amp;$M$2,BDCORRECTIVAINF[[Fecha Fin]:[Fecha Fin]],"&lt;="&amp;$M$3)=0,"",SUMIFS(BDCORRECTIVAINF[Parche],BDCORRECTIVAINF[[Nº CAMIÓN]:[Nº CAMIÓN]],$C68,BDCORRECTIVAINF[[Fecha entrada]:[Fecha entrada]],"&gt;=" &amp;$M$2,BDCORRECTIVAINF[[Fecha Fin]:[Fecha Fin]],"&lt;="&amp;$M$3)&amp;" uds "&amp;BDCORRECTIVAINF[[#Headers],[Parche]]&amp;", ")</f>
        <v/>
      </c>
      <c r="BP68" s="467" t="str">
        <f>+IF(SUMIFS(BDCORRECTIVAINF[Pasta],BDCORRECTIVAINF[[Nº CAMIÓN]:[Nº CAMIÓN]],$C68,BDCORRECTIVAINF[[Fecha entrada]:[Fecha entrada]],"&gt;=" &amp;$M$2,BDCORRECTIVAINF[[Fecha Fin]:[Fecha Fin]],"&lt;="&amp;$M$3)=0,"",SUMIFS(BDCORRECTIVAINF[Pasta],BDCORRECTIVAINF[[Nº CAMIÓN]:[Nº CAMIÓN]],$C68,BDCORRECTIVAINF[[Fecha entrada]:[Fecha entrada]],"&gt;=" &amp;$M$2,BDCORRECTIVAINF[[Fecha Fin]:[Fecha Fin]],"&lt;="&amp;$M$3)&amp;" uds "&amp;BDCORRECTIVAINF[[#Headers],[Pasta]]&amp;", ")</f>
        <v/>
      </c>
      <c r="BQ68" s="467" t="str">
        <f>+IF(SUMIFS(BDCORRECTIVAINF[BATERIA 12V 100AH],BDCORRECTIVAINF[[Nº CAMIÓN]:[Nº CAMIÓN]],$C68,BDCORRECTIVAINF[[Fecha entrada]:[Fecha entrada]],"&gt;=" &amp;$M$2,BDCORRECTIVAINF[[Fecha Fin]:[Fecha Fin]],"&lt;="&amp;$M$3)=0,"",SUMIFS(BDCORRECTIVAINF[BATERIA 12V 100AH],BDCORRECTIVAINF[[Nº CAMIÓN]:[Nº CAMIÓN]],$C68,BDCORRECTIVAINF[[Fecha entrada]:[Fecha entrada]],"&gt;=" &amp;$M$2,BDCORRECTIVAINF[[Fecha Fin]:[Fecha Fin]],"&lt;="&amp;$M$3)&amp;" uds "&amp;BDCORRECTIVAINF[[#Headers],[BATERIA 12V 100AH]]&amp;", ")</f>
        <v/>
      </c>
      <c r="BR68" s="467" t="str">
        <f>+IF(SUMIFS(BDCORRECTIVAINF[BATERIA 12V 120AH],BDCORRECTIVAINF[[Nº CAMIÓN]:[Nº CAMIÓN]],$C68,BDCORRECTIVAINF[[Fecha entrada]:[Fecha entrada]],"&gt;=" &amp;$M$2,BDCORRECTIVAINF[[Fecha Fin]:[Fecha Fin]],"&lt;="&amp;$M$3)=0,"",SUMIFS(BDCORRECTIVAINF[BATERIA 12V 120AH],BDCORRECTIVAINF[[Nº CAMIÓN]:[Nº CAMIÓN]],$C68,BDCORRECTIVAINF[[Fecha entrada]:[Fecha entrada]],"&gt;=" &amp;$M$2,BDCORRECTIVAINF[[Fecha Fin]:[Fecha Fin]],"&lt;="&amp;$M$3)&amp;" uds "&amp;BDCORRECTIVAINF[[#Headers],[BATERIA 12V 120AH]]&amp;", ")</f>
        <v/>
      </c>
      <c r="BS68" s="467" t="str">
        <f>+IF(SUMIFS(BDCORRECTIVAINF[[BATERIA 12V 70AH ]],BDCORRECTIVAINF[[Nº CAMIÓN]:[Nº CAMIÓN]],$C68,BDCORRECTIVAINF[[Fecha entrada]:[Fecha entrada]],"&gt;=" &amp;$M$2,BDCORRECTIVAINF[[Fecha Fin]:[Fecha Fin]],"&lt;="&amp;$M$3)=0,"",SUMIFS(BDCORRECTIVAINF[[BATERIA 12V 70AH ]],BDCORRECTIVAINF[[Nº CAMIÓN]:[Nº CAMIÓN]],$C68,BDCORRECTIVAINF[[Fecha entrada]:[Fecha entrada]],"&gt;=" &amp;$M$2,BDCORRECTIVAINF[[Fecha Fin]:[Fecha Fin]],"&lt;="&amp;$M$3)&amp;" uds "&amp;BDCORRECTIVAINF[[#Headers],[BATERIA 12V 70AH ]]&amp;", ")</f>
        <v/>
      </c>
      <c r="BT68" s="467" t="str">
        <f>+IF(SUMIFS(BDCORRECTIVAINF[[BATERIA 12V 77AH ]],BDCORRECTIVAINF[[Nº CAMIÓN]:[Nº CAMIÓN]],$C68,BDCORRECTIVAINF[[Fecha entrada]:[Fecha entrada]],"&gt;=" &amp;$M$2,BDCORRECTIVAINF[[Fecha Fin]:[Fecha Fin]],"&lt;="&amp;$M$3)=0,"",SUMIFS(BDCORRECTIVAINF[[BATERIA 12V 77AH ]],BDCORRECTIVAINF[[Nº CAMIÓN]:[Nº CAMIÓN]],$C68,BDCORRECTIVAINF[[Fecha entrada]:[Fecha entrada]],"&gt;=" &amp;$M$2,BDCORRECTIVAINF[[Fecha Fin]:[Fecha Fin]],"&lt;="&amp;$M$3)&amp;" uds "&amp;BDCORRECTIVAINF[[#Headers],[BATERIA 12V 77AH ]]&amp;", ")</f>
        <v/>
      </c>
      <c r="BU68" s="467" t="str">
        <f>+IF(SUMIFS(BDCORRECTIVAINF[Manguera amarilla 60D],BDCORRECTIVAINF[[Nº CAMIÓN]:[Nº CAMIÓN]],$C68,BDCORRECTIVAINF[[Fecha entrada]:[Fecha entrada]],"&gt;=" &amp;$M$2,BDCORRECTIVAINF[[Fecha Fin]:[Fecha Fin]],"&lt;="&amp;$M$3)=0,"",SUMIFS(BDCORRECTIVAINF[Manguera amarilla 60D],BDCORRECTIVAINF[[Nº CAMIÓN]:[Nº CAMIÓN]],$C68,BDCORRECTIVAINF[[Fecha entrada]:[Fecha entrada]],"&gt;=" &amp;$M$2,BDCORRECTIVAINF[[Fecha Fin]:[Fecha Fin]],"&lt;="&amp;$M$3)&amp;" m "&amp;BDCORRECTIVAINF[[#Headers],[Manguera amarilla 60D]]&amp;", ")</f>
        <v/>
      </c>
      <c r="BV68" s="467" t="str">
        <f>+IF(SUMIFS(BDCORRECTIVAINF[Manguera amarilla 80D],BDCORRECTIVAINF[[Nº CAMIÓN]:[Nº CAMIÓN]],$C68,BDCORRECTIVAINF[[Fecha entrada]:[Fecha entrada]],"&gt;=" &amp;$M$2,BDCORRECTIVAINF[[Fecha Fin]:[Fecha Fin]],"&lt;="&amp;$M$3)=0,"",SUMIFS(BDCORRECTIVAINF[Manguera amarilla 80D],BDCORRECTIVAINF[[Nº CAMIÓN]:[Nº CAMIÓN]],$C68,BDCORRECTIVAINF[[Fecha entrada]:[Fecha entrada]],"&gt;=" &amp;$M$2,BDCORRECTIVAINF[[Fecha Fin]:[Fecha Fin]],"&lt;="&amp;$M$3)&amp;" m "&amp;BDCORRECTIVAINF[[#Headers],[Manguera amarilla 80D]]&amp;", ")</f>
        <v/>
      </c>
      <c r="BW68" s="467" t="str">
        <f>+IF(SUMIFS(BDCORRECTIVAINF[Manguera azul 60D],BDCORRECTIVAINF[[Nº CAMIÓN]:[Nº CAMIÓN]],$C68,BDCORRECTIVAINF[[Fecha entrada]:[Fecha entrada]],"&gt;=" &amp;$M$2,BDCORRECTIVAINF[[Fecha Fin]:[Fecha Fin]],"&lt;="&amp;$M$3)=0,"",SUMIFS(BDCORRECTIVAINF[Manguera azul 60D],BDCORRECTIVAINF[[Nº CAMIÓN]:[Nº CAMIÓN]],$C68,BDCORRECTIVAINF[[Fecha entrada]:[Fecha entrada]],"&gt;=" &amp;$M$2,BDCORRECTIVAINF[[Fecha Fin]:[Fecha Fin]],"&lt;="&amp;$M$3)&amp;" m "&amp;BDCORRECTIVAINF[[#Headers],[Manguera azul 60D]]&amp;", ")</f>
        <v/>
      </c>
      <c r="BX68" s="467" t="str">
        <f>+IF(SUMIFS(BDCORRECTIVAINF[Manguera azul 80D],BDCORRECTIVAINF[[Nº CAMIÓN]:[Nº CAMIÓN]],$C68,BDCORRECTIVAINF[[Fecha entrada]:[Fecha entrada]],"&gt;=" &amp;$M$2,BDCORRECTIVAINF[[Fecha Fin]:[Fecha Fin]],"&lt;="&amp;$M$3)=0,"",SUMIFS(BDCORRECTIVAINF[Manguera azul 80D],BDCORRECTIVAINF[[Nº CAMIÓN]:[Nº CAMIÓN]],$C68,BDCORRECTIVAINF[[Fecha entrada]:[Fecha entrada]],"&gt;=" &amp;$M$2,BDCORRECTIVAINF[[Fecha Fin]:[Fecha Fin]],"&lt;="&amp;$M$3)&amp;" m "&amp;BDCORRECTIVAINF[[#Headers],[Manguera azul 80D]]&amp;", ")</f>
        <v/>
      </c>
      <c r="BY68" s="467" t="str">
        <f>+IF(SUMIFS(BDCORRECTIVAINF[Bomba Embrague],BDCORRECTIVAINF[[Nº CAMIÓN]:[Nº CAMIÓN]],$C68,BDCORRECTIVAINF[[Fecha entrada]:[Fecha entrada]],"&gt;=" &amp;$M$2,BDCORRECTIVAINF[[Fecha Fin]:[Fecha Fin]],"&lt;="&amp;$M$3)=0,"",SUMIFS(BDCORRECTIVAINF[Bomba Embrague],BDCORRECTIVAINF[[Nº CAMIÓN]:[Nº CAMIÓN]],$C68,BDCORRECTIVAINF[[Fecha entrada]:[Fecha entrada]],"&gt;=" &amp;$M$2,BDCORRECTIVAINF[[Fecha Fin]:[Fecha Fin]],"&lt;="&amp;$M$3)&amp;" uds "&amp;BDCORRECTIVAINF[[#Headers],[Bomba Embrague]]&amp;", ")</f>
        <v/>
      </c>
      <c r="BZ68" s="467" t="str">
        <f>+IF(SUMIFS(BDCORRECTIVAINF[Compresor],BDCORRECTIVAINF[[Nº CAMIÓN]:[Nº CAMIÓN]],$C68,BDCORRECTIVAINF[[Fecha entrada]:[Fecha entrada]],"&gt;=" &amp;$M$2,BDCORRECTIVAINF[[Fecha Fin]:[Fecha Fin]],"&lt;="&amp;$M$3)=0,"",SUMIFS(BDCORRECTIVAINF[Compresor],BDCORRECTIVAINF[[Nº CAMIÓN]:[Nº CAMIÓN]],$C68,BDCORRECTIVAINF[[Fecha entrada]:[Fecha entrada]],"&gt;=" &amp;$M$2,BDCORRECTIVAINF[[Fecha Fin]:[Fecha Fin]],"&lt;="&amp;$M$3)&amp;" uds "&amp;BDCORRECTIVAINF[[#Headers],[Compresor]]&amp;", ")</f>
        <v/>
      </c>
      <c r="CA68" s="467" t="str">
        <f>+IF(SUMIFS(BDCORRECTIVAINF[Disco Embrague],BDCORRECTIVAINF[[Nº CAMIÓN]:[Nº CAMIÓN]],$C68,BDCORRECTIVAINF[[Fecha entrada]:[Fecha entrada]],"&gt;=" &amp;$M$2,BDCORRECTIVAINF[[Fecha Fin]:[Fecha Fin]],"&lt;="&amp;$M$3)=0,"",SUMIFS(BDCORRECTIVAINF[Disco Embrague],BDCORRECTIVAINF[[Nº CAMIÓN]:[Nº CAMIÓN]],$C68,BDCORRECTIVAINF[[Fecha entrada]:[Fecha entrada]],"&gt;=" &amp;$M$2,BDCORRECTIVAINF[[Fecha Fin]:[Fecha Fin]],"&lt;="&amp;$M$3)&amp;" uds "&amp;BDCORRECTIVAINF[[#Headers],[Disco Embrague]]&amp;", ")</f>
        <v/>
      </c>
      <c r="CB68" s="467" t="str">
        <f>+IF(SUMIFS(BDCORRECTIVAINF[Empalme],BDCORRECTIVAINF[[Nº CAMIÓN]:[Nº CAMIÓN]],$C68,BDCORRECTIVAINF[[Fecha entrada]:[Fecha entrada]],"&gt;=" &amp;$M$2,BDCORRECTIVAINF[[Fecha Fin]:[Fecha Fin]],"&lt;="&amp;$M$3)=0,"",SUMIFS(BDCORRECTIVAINF[Empalme],BDCORRECTIVAINF[[Nº CAMIÓN]:[Nº CAMIÓN]],$C68,BDCORRECTIVAINF[[Fecha entrada]:[Fecha entrada]],"&gt;=" &amp;$M$2,BDCORRECTIVAINF[[Fecha Fin]:[Fecha Fin]],"&lt;="&amp;$M$3)&amp;" uds "&amp;BDCORRECTIVAINF[[#Headers],[Empalme]]&amp;", ")</f>
        <v/>
      </c>
      <c r="CC68" s="467" t="str">
        <f>+IF(SUMIFS(BDCORRECTIVAINF[Filtro Secador],BDCORRECTIVAINF[[Nº CAMIÓN]:[Nº CAMIÓN]],$C68,BDCORRECTIVAINF[[Fecha entrada]:[Fecha entrada]],"&gt;=" &amp;$M$2,BDCORRECTIVAINF[[Fecha Fin]:[Fecha Fin]],"&lt;="&amp;$M$3)=0,"",SUMIFS(BDCORRECTIVAINF[Filtro Secador],BDCORRECTIVAINF[[Nº CAMIÓN]:[Nº CAMIÓN]],$C68,BDCORRECTIVAINF[[Fecha entrada]:[Fecha entrada]],"&gt;=" &amp;$M$2,BDCORRECTIVAINF[[Fecha Fin]:[Fecha Fin]],"&lt;="&amp;$M$3)&amp;" uds "&amp;BDCORRECTIVAINF[[#Headers],[Filtro Secador]]&amp;", ")</f>
        <v/>
      </c>
      <c r="CD68" s="467" t="str">
        <f>+IF(SUMIFS(BDCORRECTIVAINF[Pulmon Freno],BDCORRECTIVAINF[[Nº CAMIÓN]:[Nº CAMIÓN]],$C68,BDCORRECTIVAINF[[Fecha entrada]:[Fecha entrada]],"&gt;=" &amp;$M$2,BDCORRECTIVAINF[[Fecha Fin]:[Fecha Fin]],"&lt;="&amp;$M$3)=0,"",SUMIFS(BDCORRECTIVAINF[Pulmon Freno],BDCORRECTIVAINF[[Nº CAMIÓN]:[Nº CAMIÓN]],$C68,BDCORRECTIVAINF[[Fecha entrada]:[Fecha entrada]],"&gt;=" &amp;$M$2,BDCORRECTIVAINF[[Fecha Fin]:[Fecha Fin]],"&lt;="&amp;$M$3)&amp;" uds "&amp;BDCORRECTIVAINF[[#Headers],[Pulmon Freno]]&amp;", ")</f>
        <v/>
      </c>
      <c r="CE68" s="467" t="str">
        <f>+IF(SUMIFS(BDCORRECTIVAINF[Servoembrague],BDCORRECTIVAINF[[Nº CAMIÓN]:[Nº CAMIÓN]],$C68,BDCORRECTIVAINF[[Fecha entrada]:[Fecha entrada]],"&gt;=" &amp;$M$2,BDCORRECTIVAINF[[Fecha Fin]:[Fecha Fin]],"&lt;="&amp;$M$3)=0,"",SUMIFS(BDCORRECTIVAINF[Servoembrague],BDCORRECTIVAINF[[Nº CAMIÓN]:[Nº CAMIÓN]],$C68,BDCORRECTIVAINF[[Fecha entrada]:[Fecha entrada]],"&gt;=" &amp;$M$2,BDCORRECTIVAINF[[Fecha Fin]:[Fecha Fin]],"&lt;="&amp;$M$3)&amp;" uds "&amp;BDCORRECTIVAINF[[#Headers],[Servoembrague]]&amp;", ")</f>
        <v/>
      </c>
      <c r="CF68" s="467" t="str">
        <f>+IF(SUMIFS(BDCORRECTIVAINF[Tubo Hidraulico],BDCORRECTIVAINF[[Nº CAMIÓN]:[Nº CAMIÓN]],$C68,BDCORRECTIVAINF[[Fecha entrada]:[Fecha entrada]],"&gt;=" &amp;$M$2,BDCORRECTIVAINF[[Fecha Fin]:[Fecha Fin]],"&lt;="&amp;$M$3)=0,"",SUMIFS(BDCORRECTIVAINF[Tubo Hidraulico],BDCORRECTIVAINF[[Nº CAMIÓN]:[Nº CAMIÓN]],$C68,BDCORRECTIVAINF[[Fecha entrada]:[Fecha entrada]],"&gt;=" &amp;$M$2,BDCORRECTIVAINF[[Fecha Fin]:[Fecha Fin]],"&lt;="&amp;$M$3)&amp;" uds "&amp;BDCORRECTIVAINF[[#Headers],[Tubo Hidraulico]]&amp;", ")</f>
        <v/>
      </c>
      <c r="CG68" s="467" t="str">
        <f>+IF(SUMIFS(BDCORRECTIVAINF[Valvula 4 vias],BDCORRECTIVAINF[[Nº CAMIÓN]:[Nº CAMIÓN]],$C68,BDCORRECTIVAINF[[Fecha entrada]:[Fecha entrada]],"&gt;=" &amp;$M$2,BDCORRECTIVAINF[[Fecha Fin]:[Fecha Fin]],"&lt;="&amp;$M$3)=0,"",SUMIFS(BDCORRECTIVAINF[Valvula 4 vias],BDCORRECTIVAINF[[Nº CAMIÓN]:[Nº CAMIÓN]],$C68,BDCORRECTIVAINF[[Fecha entrada]:[Fecha entrada]],"&gt;=" &amp;$M$2,BDCORRECTIVAINF[[Fecha Fin]:[Fecha Fin]],"&lt;="&amp;$M$3)&amp;" uds "&amp;BDCORRECTIVAINF[[#Headers],[Valvula 4 vias]]&amp;", ")</f>
        <v/>
      </c>
      <c r="CH68" s="467" t="str">
        <f>+IF(SUMIFS(BDCORRECTIVAINF[Valvula Freno],BDCORRECTIVAINF[[Nº CAMIÓN]:[Nº CAMIÓN]],$C68,BDCORRECTIVAINF[[Fecha entrada]:[Fecha entrada]],"&gt;=" &amp;$M$2,BDCORRECTIVAINF[[Fecha Fin]:[Fecha Fin]],"&lt;="&amp;$M$3)=0,"",SUMIFS(BDCORRECTIVAINF[Valvula Freno],BDCORRECTIVAINF[[Nº CAMIÓN]:[Nº CAMIÓN]],$C68,BDCORRECTIVAINF[[Fecha entrada]:[Fecha entrada]],"&gt;=" &amp;$M$2,BDCORRECTIVAINF[[Fecha Fin]:[Fecha Fin]],"&lt;="&amp;$M$3)&amp;" uds "&amp;BDCORRECTIVAINF[[#Headers],[Valvula Freno]]&amp;", ")</f>
        <v/>
      </c>
      <c r="CI68" s="467" t="str">
        <f>+IF(SUMIFS(BDCORRECTIVAINF[Valvula Secadora],BDCORRECTIVAINF[[Nº CAMIÓN]:[Nº CAMIÓN]],$C68,BDCORRECTIVAINF[[Fecha entrada]:[Fecha entrada]],"&gt;=" &amp;$M$2,BDCORRECTIVAINF[[Fecha Fin]:[Fecha Fin]],"&lt;="&amp;$M$3)=0,"",SUMIFS(BDCORRECTIVAINF[Valvula Secadora],BDCORRECTIVAINF[[Nº CAMIÓN]:[Nº CAMIÓN]],$C68,BDCORRECTIVAINF[[Fecha entrada]:[Fecha entrada]],"&gt;=" &amp;$M$2,BDCORRECTIVAINF[[Fecha Fin]:[Fecha Fin]],"&lt;="&amp;$M$3)&amp;" uds "&amp;BDCORRECTIVAINF[[#Headers],[Valvula Secadora]]&amp;", ")</f>
        <v/>
      </c>
      <c r="CJ68" s="467" t="str">
        <f>+IF(SUMIFS(BDCORRECTIVAINF[Correas],BDCORRECTIVAINF[[Nº CAMIÓN]:[Nº CAMIÓN]],$C68,BDCORRECTIVAINF[[Fecha entrada]:[Fecha entrada]],"&gt;=" &amp;$M$2,BDCORRECTIVAINF[[Fecha Fin]:[Fecha Fin]],"&lt;="&amp;$M$3)=0,"",SUMIFS(BDCORRECTIVAINF[Correas],BDCORRECTIVAINF[[Nº CAMIÓN]:[Nº CAMIÓN]],$C68,BDCORRECTIVAINF[[Fecha entrada]:[Fecha entrada]],"&gt;=" &amp;$M$2,BDCORRECTIVAINF[[Fecha Fin]:[Fecha Fin]],"&lt;="&amp;$M$3)&amp;" uds "&amp;BDCORRECTIVAINF[[#Headers],[Correas]]&amp;", ")</f>
        <v/>
      </c>
    </row>
    <row r="69" spans="1:93" ht="15.75" x14ac:dyDescent="0.2">
      <c r="A69" s="9"/>
      <c r="B69" s="9"/>
      <c r="C69" s="24"/>
      <c r="D69" s="24"/>
      <c r="E69" s="25"/>
      <c r="F69" s="26"/>
      <c r="G69" s="27"/>
      <c r="H69" s="27"/>
      <c r="I69" s="9"/>
      <c r="J69" s="9"/>
      <c r="K69" s="9"/>
      <c r="L69" s="9"/>
      <c r="M69" s="9"/>
      <c r="N69" s="9"/>
      <c r="AF69" s="467" t="str">
        <f>+IF(SUMIFS(BDCORRECTIVAINF[Amortiguador],BDCORRECTIVAINF[[Nº CAMIÓN]:[Nº CAMIÓN]],$C69,BDCORRECTIVAINF[[Fecha entrada]:[Fecha entrada]],"&gt;=" &amp;$M$2,BDCORRECTIVAINF[[Fecha Fin]:[Fecha Fin]],"&lt;="&amp;$M$3)=0,"",SUMIFS(BDCORRECTIVAINF[Amortiguador],BDCORRECTIVAINF[[Nº CAMIÓN]:[Nº CAMIÓN]],$C69,BDCORRECTIVAINF[[Fecha entrada]:[Fecha entrada]],"&gt;=" &amp;$M$2,BDCORRECTIVAINF[[Fecha Fin]:[Fecha Fin]],"&lt;="&amp;$M$3)&amp;" uds "&amp;BDCORRECTIVAINF[[#Headers],[Amortiguador]]&amp;", ")</f>
        <v/>
      </c>
      <c r="AG69" s="467" t="str">
        <f>+IF(SUMIFS(BDCORRECTIVAINF[Cables palanca],BDCORRECTIVAINF[[Nº CAMIÓN]:[Nº CAMIÓN]],$C69,BDCORRECTIVAINF[[Fecha entrada]:[Fecha entrada]],"&gt;=" &amp;$M$2,BDCORRECTIVAINF[[Fecha Fin]:[Fecha Fin]],"&lt;="&amp;$M$3)=0,"",SUMIFS(BDCORRECTIVAINF[Cables palanca],BDCORRECTIVAINF[[Nº CAMIÓN]:[Nº CAMIÓN]],$C69,BDCORRECTIVAINF[[Fecha entrada]:[Fecha entrada]],"&gt;=" &amp;$M$2,BDCORRECTIVAINF[[Fecha Fin]:[Fecha Fin]],"&lt;="&amp;$M$3)&amp;" uds "&amp;BDCORRECTIVAINF[[#Headers],[Cables palanca]]&amp;", ")</f>
        <v/>
      </c>
      <c r="AH69" s="467" t="str">
        <f>+IF(SUMIFS(BDCORRECTIVAINF[Casquillos],BDCORRECTIVAINF[[Nº CAMIÓN]:[Nº CAMIÓN]],$C69,BDCORRECTIVAINF[[Fecha entrada]:[Fecha entrada]],"&gt;=" &amp;$M$2,BDCORRECTIVAINF[[Fecha Fin]:[Fecha Fin]],"&lt;="&amp;$M$3)=0,"",SUMIFS(BDCORRECTIVAINF[Casquillos],BDCORRECTIVAINF[[Nº CAMIÓN]:[Nº CAMIÓN]],$C69,BDCORRECTIVAINF[[Fecha entrada]:[Fecha entrada]],"&gt;=" &amp;$M$2,BDCORRECTIVAINF[[Fecha Fin]:[Fecha Fin]],"&lt;="&amp;$M$3)&amp;" uds "&amp;BDCORRECTIVAINF[[#Headers],[Casquillos]]&amp;", ")</f>
        <v/>
      </c>
      <c r="AI69" s="467" t="str">
        <f>+IF(SUMIFS(BDCORRECTIVAINF[Esparragos],BDCORRECTIVAINF[[Nº CAMIÓN]:[Nº CAMIÓN]],$C69,BDCORRECTIVAINF[[Fecha entrada]:[Fecha entrada]],"&gt;=" &amp;$M$2,BDCORRECTIVAINF[[Fecha Fin]:[Fecha Fin]],"&lt;="&amp;$M$3)=0,"",SUMIFS(BDCORRECTIVAINF[Esparragos],BDCORRECTIVAINF[[Nº CAMIÓN]:[Nº CAMIÓN]],$C69,BDCORRECTIVAINF[[Fecha entrada]:[Fecha entrada]],"&gt;=" &amp;$M$2,BDCORRECTIVAINF[[Fecha Fin]:[Fecha Fin]],"&lt;="&amp;$M$3)&amp;" uds "&amp;BDCORRECTIVAINF[[#Headers],[Esparragos]]&amp;", ")</f>
        <v/>
      </c>
      <c r="AJ69" s="467" t="str">
        <f>+IF(SUMIFS(BDCORRECTIVAINF[Neceser palanca],BDCORRECTIVAINF[[Nº CAMIÓN]:[Nº CAMIÓN]],$C69,BDCORRECTIVAINF[[Fecha entrada]:[Fecha entrada]],"&gt;=" &amp;$M$2,BDCORRECTIVAINF[[Fecha Fin]:[Fecha Fin]],"&lt;="&amp;$M$3)=0,"",SUMIFS(BDCORRECTIVAINF[Neceser palanca],BDCORRECTIVAINF[[Nº CAMIÓN]:[Nº CAMIÓN]],$C69,BDCORRECTIVAINF[[Fecha entrada]:[Fecha entrada]],"&gt;=" &amp;$M$2,BDCORRECTIVAINF[[Fecha Fin]:[Fecha Fin]],"&lt;="&amp;$M$3)&amp;" uds "&amp;BDCORRECTIVAINF[[#Headers],[Neceser palanca]]&amp;", ")</f>
        <v/>
      </c>
      <c r="AK69" s="467" t="str">
        <f>+IF(SUMIFS(BDCORRECTIVAINF[Palanca],BDCORRECTIVAINF[[Nº CAMIÓN]:[Nº CAMIÓN]],$C69,BDCORRECTIVAINF[[Fecha entrada]:[Fecha entrada]],"&gt;=" &amp;$M$2,BDCORRECTIVAINF[[Fecha Fin]:[Fecha Fin]],"&lt;="&amp;$M$3)=0,"",SUMIFS(BDCORRECTIVAINF[Palanca],BDCORRECTIVAINF[[Nº CAMIÓN]:[Nº CAMIÓN]],$C69,BDCORRECTIVAINF[[Fecha entrada]:[Fecha entrada]],"&gt;=" &amp;$M$2,BDCORRECTIVAINF[[Fecha Fin]:[Fecha Fin]],"&lt;="&amp;$M$3)&amp;" uds "&amp;BDCORRECTIVAINF[[#Headers],[Palanca]]&amp;", ")</f>
        <v/>
      </c>
      <c r="AL69" s="467" t="str">
        <f>+IF(SUMIFS(BDCORRECTIVAINF[Travesaño],BDCORRECTIVAINF[[Nº CAMIÓN]:[Nº CAMIÓN]],$C69,BDCORRECTIVAINF[[Fecha entrada]:[Fecha entrada]],"&gt;=" &amp;$M$2,BDCORRECTIVAINF[[Fecha Fin]:[Fecha Fin]],"&lt;="&amp;$M$3)=0,"",SUMIFS(BDCORRECTIVAINF[Travesaño],BDCORRECTIVAINF[[Nº CAMIÓN]:[Nº CAMIÓN]],$C69,BDCORRECTIVAINF[[Fecha entrada]:[Fecha entrada]],"&gt;=" &amp;$M$2,BDCORRECTIVAINF[[Fecha Fin]:[Fecha Fin]],"&lt;="&amp;$M$3)&amp;" uds "&amp;BDCORRECTIVAINF[[#Headers],[Travesaño]]&amp;", ")</f>
        <v/>
      </c>
      <c r="AM69" s="467" t="str">
        <f>+IF(SUMIFS(BDCORRECTIVAINF[BALLESTA ENTERA D],BDCORRECTIVAINF[[Nº CAMIÓN]:[Nº CAMIÓN]],$C69,BDCORRECTIVAINF[[Fecha entrada]:[Fecha entrada]],"&gt;=" &amp;$M$2,BDCORRECTIVAINF[[Fecha Fin]:[Fecha Fin]],"&lt;="&amp;$M$3)=0,"",SUMIFS(BDCORRECTIVAINF[BALLESTA ENTERA D],BDCORRECTIVAINF[[Nº CAMIÓN]:[Nº CAMIÓN]],$C69,BDCORRECTIVAINF[[Fecha entrada]:[Fecha entrada]],"&gt;=" &amp;$M$2,BDCORRECTIVAINF[[Fecha Fin]:[Fecha Fin]],"&lt;="&amp;$M$3)&amp;" uds "&amp;BDCORRECTIVAINF[[#Headers],[BALLESTA ENTERA D]]&amp;", ")</f>
        <v/>
      </c>
      <c r="AN69" s="467" t="str">
        <f>+IF(SUMIFS(BDCORRECTIVAINF[HOJA MAESTRA D],BDCORRECTIVAINF[[Nº CAMIÓN]:[Nº CAMIÓN]],$C69,BDCORRECTIVAINF[[Fecha entrada]:[Fecha entrada]],"&gt;=" &amp;$M$2,BDCORRECTIVAINF[[Fecha Fin]:[Fecha Fin]],"&lt;="&amp;$M$3)=0,"",SUMIFS(BDCORRECTIVAINF[HOJA MAESTRA D],BDCORRECTIVAINF[[Nº CAMIÓN]:[Nº CAMIÓN]],$C69,BDCORRECTIVAINF[[Fecha entrada]:[Fecha entrada]],"&gt;=" &amp;$M$2,BDCORRECTIVAINF[[Fecha Fin]:[Fecha Fin]],"&lt;="&amp;$M$3)&amp;" uds "&amp;BDCORRECTIVAINF[[#Headers],[HOJA MAESTRA D]]&amp;", ")</f>
        <v/>
      </c>
      <c r="AO69" s="467" t="str">
        <f>+IF(SUMIFS(BDCORRECTIVAINF[1ª HOJA D],BDCORRECTIVAINF[[Nº CAMIÓN]:[Nº CAMIÓN]],$C69,BDCORRECTIVAINF[[Fecha entrada]:[Fecha entrada]],"&gt;=" &amp;$M$2,BDCORRECTIVAINF[[Fecha Fin]:[Fecha Fin]],"&lt;="&amp;$M$3)=0,"",SUMIFS(BDCORRECTIVAINF[1ª HOJA D],BDCORRECTIVAINF[[Nº CAMIÓN]:[Nº CAMIÓN]],$C69,BDCORRECTIVAINF[[Fecha entrada]:[Fecha entrada]],"&gt;=" &amp;$M$2,BDCORRECTIVAINF[[Fecha Fin]:[Fecha Fin]],"&lt;="&amp;$M$3)&amp;" uds "&amp;BDCORRECTIVAINF[[#Headers],[1ª HOJA D]]&amp;", ")</f>
        <v/>
      </c>
      <c r="AP69" s="467" t="str">
        <f>+IF(SUMIFS(BDCORRECTIVAINF[2ª HOJAS D],BDCORRECTIVAINF[[Nº CAMIÓN]:[Nº CAMIÓN]],$C69,BDCORRECTIVAINF[[Fecha entrada]:[Fecha entrada]],"&gt;=" &amp;$M$2,BDCORRECTIVAINF[[Fecha Fin]:[Fecha Fin]],"&lt;="&amp;$M$3)=0,"",SUMIFS(BDCORRECTIVAINF[2ª HOJAS D],BDCORRECTIVAINF[[Nº CAMIÓN]:[Nº CAMIÓN]],$C69,BDCORRECTIVAINF[[Fecha entrada]:[Fecha entrada]],"&gt;=" &amp;$M$2,BDCORRECTIVAINF[[Fecha Fin]:[Fecha Fin]],"&lt;="&amp;$M$3)&amp;" uds "&amp;BDCORRECTIVAINF[[#Headers],[2ª HOJAS D]]&amp;", ")</f>
        <v/>
      </c>
      <c r="AQ69" s="467" t="str">
        <f>+IF(SUMIFS(BDCORRECTIVAINF[3ª HOJAS D],BDCORRECTIVAINF[[Nº CAMIÓN]:[Nº CAMIÓN]],$C69,BDCORRECTIVAINF[[Fecha entrada]:[Fecha entrada]],"&gt;=" &amp;$M$2,BDCORRECTIVAINF[[Fecha Fin]:[Fecha Fin]],"&lt;="&amp;$M$3)=0,"",SUMIFS(BDCORRECTIVAINF[3ª HOJAS D],BDCORRECTIVAINF[[Nº CAMIÓN]:[Nº CAMIÓN]],$C69,BDCORRECTIVAINF[[Fecha entrada]:[Fecha entrada]],"&gt;=" &amp;$M$2,BDCORRECTIVAINF[[Fecha Fin]:[Fecha Fin]],"&lt;="&amp;$M$3)&amp;" uds "&amp;BDCORRECTIVAINF[[#Headers],[3ª HOJAS D]]&amp;", ")</f>
        <v/>
      </c>
      <c r="AR69" s="467" t="str">
        <f>+IF(SUMIFS(BDCORRECTIVAINF[4ª HOJAS D],BDCORRECTIVAINF[[Nº CAMIÓN]:[Nº CAMIÓN]],$C69,BDCORRECTIVAINF[[Fecha entrada]:[Fecha entrada]],"&gt;=" &amp;$M$2,BDCORRECTIVAINF[[Fecha Fin]:[Fecha Fin]],"&lt;="&amp;$M$3)=0,"",SUMIFS(BDCORRECTIVAINF[4ª HOJAS D],BDCORRECTIVAINF[[Nº CAMIÓN]:[Nº CAMIÓN]],$C69,BDCORRECTIVAINF[[Fecha entrada]:[Fecha entrada]],"&gt;=" &amp;$M$2,BDCORRECTIVAINF[[Fecha Fin]:[Fecha Fin]],"&lt;="&amp;$M$3)&amp;" uds "&amp;BDCORRECTIVAINF[[#Headers],[4ª HOJAS D]]&amp;", ")</f>
        <v/>
      </c>
      <c r="AS69" s="467" t="str">
        <f>+IF(SUMIFS(BDCORRECTIVAINF[5ª HOJAS D],BDCORRECTIVAINF[[Nº CAMIÓN]:[Nº CAMIÓN]],$C69,BDCORRECTIVAINF[[Fecha entrada]:[Fecha entrada]],"&gt;=" &amp;$M$2,BDCORRECTIVAINF[[Fecha Fin]:[Fecha Fin]],"&lt;="&amp;$M$3)=0,"",SUMIFS(BDCORRECTIVAINF[5ª HOJAS D],BDCORRECTIVAINF[[Nº CAMIÓN]:[Nº CAMIÓN]],$C69,BDCORRECTIVAINF[[Fecha entrada]:[Fecha entrada]],"&gt;=" &amp;$M$2,BDCORRECTIVAINF[[Fecha Fin]:[Fecha Fin]],"&lt;="&amp;$M$3)&amp;" uds "&amp;BDCORRECTIVAINF[[#Headers],[5ª HOJAS D]]&amp;", ")</f>
        <v/>
      </c>
      <c r="AT69" s="467" t="str">
        <f>+IF(SUMIFS(BDCORRECTIVAINF[BRIDA D],BDCORRECTIVAINF[[Nº CAMIÓN]:[Nº CAMIÓN]],$C69,BDCORRECTIVAINF[[Fecha entrada]:[Fecha entrada]],"&gt;=" &amp;$M$2,BDCORRECTIVAINF[[Fecha Fin]:[Fecha Fin]],"&lt;="&amp;$M$3)=0,"",SUMIFS(BDCORRECTIVAINF[BRIDA D],BDCORRECTIVAINF[[Nº CAMIÓN]:[Nº CAMIÓN]],$C69,BDCORRECTIVAINF[[Fecha entrada]:[Fecha entrada]],"&gt;=" &amp;$M$2,BDCORRECTIVAINF[[Fecha Fin]:[Fecha Fin]],"&lt;="&amp;$M$3)&amp;" uds "&amp;BDCORRECTIVAINF[[#Headers],[BRIDA D]]&amp;", ")</f>
        <v/>
      </c>
      <c r="AU69" s="467" t="str">
        <f>+IF(SUMIFS(BDCORRECTIVAINF[BULÓN D],BDCORRECTIVAINF[[Nº CAMIÓN]:[Nº CAMIÓN]],$C69,BDCORRECTIVAINF[[Fecha entrada]:[Fecha entrada]],"&gt;=" &amp;$M$2,BDCORRECTIVAINF[[Fecha Fin]:[Fecha Fin]],"&lt;="&amp;$M$3)=0,"",SUMIFS(BDCORRECTIVAINF[BULÓN D],BDCORRECTIVAINF[[Nº CAMIÓN]:[Nº CAMIÓN]],$C69,BDCORRECTIVAINF[[Fecha entrada]:[Fecha entrada]],"&gt;=" &amp;$M$2,BDCORRECTIVAINF[[Fecha Fin]:[Fecha Fin]],"&lt;="&amp;$M$3)&amp;" uds "&amp;BDCORRECTIVAINF[[#Headers],[BULÓN D]]&amp;", ")</f>
        <v/>
      </c>
      <c r="AV69" s="467" t="str">
        <f>+IF(SUMIFS(BDCORRECTIVAINF[GEMELA D],BDCORRECTIVAINF[[Nº CAMIÓN]:[Nº CAMIÓN]],$C69,BDCORRECTIVAINF[[Fecha entrada]:[Fecha entrada]],"&gt;=" &amp;$M$2,BDCORRECTIVAINF[[Fecha Fin]:[Fecha Fin]],"&lt;="&amp;$M$3)=0,"",SUMIFS(BDCORRECTIVAINF[GEMELA D],BDCORRECTIVAINF[[Nº CAMIÓN]:[Nº CAMIÓN]],$C69,BDCORRECTIVAINF[[Fecha entrada]:[Fecha entrada]],"&gt;=" &amp;$M$2,BDCORRECTIVAINF[[Fecha Fin]:[Fecha Fin]],"&lt;="&amp;$M$3)&amp;" uds "&amp;BDCORRECTIVAINF[[#Headers],[GEMELA D]]&amp;", ")</f>
        <v/>
      </c>
      <c r="AW69" s="467" t="str">
        <f>+IF(SUMIFS(BDCORRECTIVAINF[BALLESTA ENTERA T],BDCORRECTIVAINF[[Nº CAMIÓN]:[Nº CAMIÓN]],$C69,BDCORRECTIVAINF[[Fecha entrada]:[Fecha entrada]],"&gt;=" &amp;$M$2,BDCORRECTIVAINF[[Fecha Fin]:[Fecha Fin]],"&lt;="&amp;$M$3)=0,"",SUMIFS(BDCORRECTIVAINF[BALLESTA ENTERA T],BDCORRECTIVAINF[[Nº CAMIÓN]:[Nº CAMIÓN]],$C69,BDCORRECTIVAINF[[Fecha entrada]:[Fecha entrada]],"&gt;=" &amp;$M$2,BDCORRECTIVAINF[[Fecha Fin]:[Fecha Fin]],"&lt;="&amp;$M$3)&amp;" uds "&amp;BDCORRECTIVAINF[[#Headers],[BALLESTA ENTERA T]]&amp;", ")</f>
        <v/>
      </c>
      <c r="AX69" s="467" t="str">
        <f>+IF(SUMIFS(BDCORRECTIVAINF[HOJA MAESTRA T],BDCORRECTIVAINF[[Nº CAMIÓN]:[Nº CAMIÓN]],$C69,BDCORRECTIVAINF[[Fecha entrada]:[Fecha entrada]],"&gt;=" &amp;$M$2,BDCORRECTIVAINF[[Fecha Fin]:[Fecha Fin]],"&lt;="&amp;$M$3)=0,"",SUMIFS(BDCORRECTIVAINF[HOJA MAESTRA T],BDCORRECTIVAINF[[Nº CAMIÓN]:[Nº CAMIÓN]],$C69,BDCORRECTIVAINF[[Fecha entrada]:[Fecha entrada]],"&gt;=" &amp;$M$2,BDCORRECTIVAINF[[Fecha Fin]:[Fecha Fin]],"&lt;="&amp;$M$3)&amp;" uds "&amp;BDCORRECTIVAINF[[#Headers],[HOJA MAESTRA T]]&amp;", ")</f>
        <v/>
      </c>
      <c r="AY69" s="467" t="str">
        <f>+IF(SUMIFS(BDCORRECTIVAINF[1ª HOJA T],BDCORRECTIVAINF[[Nº CAMIÓN]:[Nº CAMIÓN]],$C69,BDCORRECTIVAINF[[Fecha entrada]:[Fecha entrada]],"&gt;=" &amp;$M$2,BDCORRECTIVAINF[[Fecha Fin]:[Fecha Fin]],"&lt;="&amp;$M$3)=0,"",SUMIFS(BDCORRECTIVAINF[1ª HOJA T],BDCORRECTIVAINF[[Nº CAMIÓN]:[Nº CAMIÓN]],$C69,BDCORRECTIVAINF[[Fecha entrada]:[Fecha entrada]],"&gt;=" &amp;$M$2,BDCORRECTIVAINF[[Fecha Fin]:[Fecha Fin]],"&lt;="&amp;$M$3)&amp;" uds "&amp;BDCORRECTIVAINF[[#Headers],[1ª HOJA T]]&amp;", ")</f>
        <v/>
      </c>
      <c r="AZ69" s="467" t="str">
        <f>+IF(SUMIFS(BDCORRECTIVAINF[2ª HOJAS T],BDCORRECTIVAINF[[Nº CAMIÓN]:[Nº CAMIÓN]],$C69,BDCORRECTIVAINF[[Fecha entrada]:[Fecha entrada]],"&gt;=" &amp;$M$2,BDCORRECTIVAINF[[Fecha Fin]:[Fecha Fin]],"&lt;="&amp;$M$3)=0,"",SUMIFS(BDCORRECTIVAINF[2ª HOJAS T],BDCORRECTIVAINF[[Nº CAMIÓN]:[Nº CAMIÓN]],$C69,BDCORRECTIVAINF[[Fecha entrada]:[Fecha entrada]],"&gt;=" &amp;$M$2,BDCORRECTIVAINF[[Fecha Fin]:[Fecha Fin]],"&lt;="&amp;$M$3)&amp;" uds "&amp;BDCORRECTIVAINF[[#Headers],[2ª HOJAS T]]&amp;", ")</f>
        <v/>
      </c>
      <c r="BA69" s="467" t="str">
        <f>+IF(SUMIFS(BDCORRECTIVAINF[3ª HOJAS T],BDCORRECTIVAINF[[Nº CAMIÓN]:[Nº CAMIÓN]],$C69,BDCORRECTIVAINF[[Fecha entrada]:[Fecha entrada]],"&gt;=" &amp;$M$2,BDCORRECTIVAINF[[Fecha Fin]:[Fecha Fin]],"&lt;="&amp;$M$3)=0,"",SUMIFS(BDCORRECTIVAINF[3ª HOJAS T],BDCORRECTIVAINF[[Nº CAMIÓN]:[Nº CAMIÓN]],$C69,BDCORRECTIVAINF[[Fecha entrada]:[Fecha entrada]],"&gt;=" &amp;$M$2,BDCORRECTIVAINF[[Fecha Fin]:[Fecha Fin]],"&lt;="&amp;$M$3)&amp;" uds "&amp;BDCORRECTIVAINF[[#Headers],[3ª HOJAS T]]&amp;", ")</f>
        <v/>
      </c>
      <c r="BB69" s="467" t="str">
        <f>+IF(SUMIFS(BDCORRECTIVAINF[4ª HOJAS T],BDCORRECTIVAINF[[Nº CAMIÓN]:[Nº CAMIÓN]],$C69,BDCORRECTIVAINF[[Fecha entrada]:[Fecha entrada]],"&gt;=" &amp;$M$2,BDCORRECTIVAINF[[Fecha Fin]:[Fecha Fin]],"&lt;="&amp;$M$3)=0,"",SUMIFS(BDCORRECTIVAINF[4ª HOJAS T],BDCORRECTIVAINF[[Nº CAMIÓN]:[Nº CAMIÓN]],$C69,BDCORRECTIVAINF[[Fecha entrada]:[Fecha entrada]],"&gt;=" &amp;$M$2,BDCORRECTIVAINF[[Fecha Fin]:[Fecha Fin]],"&lt;="&amp;$M$3)&amp;" uds "&amp;BDCORRECTIVAINF[[#Headers],[4ª HOJAS T]]&amp;", ")</f>
        <v/>
      </c>
      <c r="BC69" s="467" t="str">
        <f>+IF(SUMIFS(BDCORRECTIVAINF[5ª HOJAS T],BDCORRECTIVAINF[[Nº CAMIÓN]:[Nº CAMIÓN]],$C69,BDCORRECTIVAINF[[Fecha entrada]:[Fecha entrada]],"&gt;=" &amp;$M$2,BDCORRECTIVAINF[[Fecha Fin]:[Fecha Fin]],"&lt;="&amp;$M$3)=0,"",SUMIFS(BDCORRECTIVAINF[5ª HOJAS T],BDCORRECTIVAINF[[Nº CAMIÓN]:[Nº CAMIÓN]],$C69,BDCORRECTIVAINF[[Fecha entrada]:[Fecha entrada]],"&gt;=" &amp;$M$2,BDCORRECTIVAINF[[Fecha Fin]:[Fecha Fin]],"&lt;="&amp;$M$3)&amp;" uds "&amp;BDCORRECTIVAINF[[#Headers],[5ª HOJAS T]]&amp;", ")</f>
        <v/>
      </c>
      <c r="BD69" s="467" t="str">
        <f>+IF(SUMIFS(BDCORRECTIVAINF[BRIDA T],BDCORRECTIVAINF[[Nº CAMIÓN]:[Nº CAMIÓN]],$C69,BDCORRECTIVAINF[[Fecha entrada]:[Fecha entrada]],"&gt;=" &amp;$M$2,BDCORRECTIVAINF[[Fecha Fin]:[Fecha Fin]],"&lt;="&amp;$M$3)=0,"",SUMIFS(BDCORRECTIVAINF[BRIDA T],BDCORRECTIVAINF[[Nº CAMIÓN]:[Nº CAMIÓN]],$C69,BDCORRECTIVAINF[[Fecha entrada]:[Fecha entrada]],"&gt;=" &amp;$M$2,BDCORRECTIVAINF[[Fecha Fin]:[Fecha Fin]],"&lt;="&amp;$M$3)&amp;" uds "&amp;BDCORRECTIVAINF[[#Headers],[BRIDA T]]&amp;", ")</f>
        <v/>
      </c>
      <c r="BE69" s="467" t="str">
        <f>+IF(SUMIFS(BDCORRECTIVAINF[BULÓN T],BDCORRECTIVAINF[[Nº CAMIÓN]:[Nº CAMIÓN]],$C69,BDCORRECTIVAINF[[Fecha entrada]:[Fecha entrada]],"&gt;=" &amp;$M$2,BDCORRECTIVAINF[[Fecha Fin]:[Fecha Fin]],"&lt;="&amp;$M$3)=0,"",SUMIFS(BDCORRECTIVAINF[BULÓN T],BDCORRECTIVAINF[[Nº CAMIÓN]:[Nº CAMIÓN]],$C69,BDCORRECTIVAINF[[Fecha entrada]:[Fecha entrada]],"&gt;=" &amp;$M$2,BDCORRECTIVAINF[[Fecha Fin]:[Fecha Fin]],"&lt;="&amp;$M$3)&amp;" uds "&amp;BDCORRECTIVAINF[[#Headers],[BULÓN T]]&amp;", ")</f>
        <v/>
      </c>
      <c r="BF69" s="467" t="str">
        <f>+IF(SUMIFS(BDCORRECTIVAINF[GEMELA T],BDCORRECTIVAINF[[Nº CAMIÓN]:[Nº CAMIÓN]],$C69,BDCORRECTIVAINF[[Fecha entrada]:[Fecha entrada]],"&gt;=" &amp;$M$2,BDCORRECTIVAINF[[Fecha Fin]:[Fecha Fin]],"&lt;="&amp;$M$3)=0,"",SUMIFS(BDCORRECTIVAINF[GEMELA T],BDCORRECTIVAINF[[Nº CAMIÓN]:[Nº CAMIÓN]],$C69,BDCORRECTIVAINF[[Fecha entrada]:[Fecha entrada]],"&gt;=" &amp;$M$2,BDCORRECTIVAINF[[Fecha Fin]:[Fecha Fin]],"&lt;="&amp;$M$3)&amp;" uds "&amp;BDCORRECTIVAINF[[#Headers],[GEMELA T]]&amp;", ")</f>
        <v/>
      </c>
      <c r="BG69" s="467" t="str">
        <f>+IF(SUMIFS(BDCORRECTIVAINF[CÁMARA 12R20],BDCORRECTIVAINF[[Nº CAMIÓN]:[Nº CAMIÓN]],$C69,BDCORRECTIVAINF[[Fecha entrada]:[Fecha entrada]],"&gt;=" &amp;$M$2,BDCORRECTIVAINF[[Fecha Fin]:[Fecha Fin]],"&lt;="&amp;$M$3)=0,"",SUMIFS(BDCORRECTIVAINF[CÁMARA 12R20],BDCORRECTIVAINF[[Nº CAMIÓN]:[Nº CAMIÓN]],$C69,BDCORRECTIVAINF[[Fecha entrada]:[Fecha entrada]],"&gt;=" &amp;$M$2,BDCORRECTIVAINF[[Fecha Fin]:[Fecha Fin]],"&lt;="&amp;$M$3)&amp;" uds "&amp;BDCORRECTIVAINF[[#Headers],[CÁMARA 12R20]]&amp;", ")</f>
        <v/>
      </c>
      <c r="BH69" s="467" t="str">
        <f>+IF(SUMIFS(BDCORRECTIVAINF[CÁMARA 12R24],BDCORRECTIVAINF[[Nº CAMIÓN]:[Nº CAMIÓN]],$C69,BDCORRECTIVAINF[[Fecha entrada]:[Fecha entrada]],"&gt;=" &amp;$M$2,BDCORRECTIVAINF[[Fecha Fin]:[Fecha Fin]],"&lt;="&amp;$M$3)=0,"",SUMIFS(BDCORRECTIVAINF[CÁMARA 12R24],BDCORRECTIVAINF[[Nº CAMIÓN]:[Nº CAMIÓN]],$C69,BDCORRECTIVAINF[[Fecha entrada]:[Fecha entrada]],"&gt;=" &amp;$M$2,BDCORRECTIVAINF[[Fecha Fin]:[Fecha Fin]],"&lt;="&amp;$M$3)&amp;" uds "&amp;BDCORRECTIVAINF[[#Headers],[CÁMARA 12R24]]&amp;", ")</f>
        <v/>
      </c>
      <c r="BI69" s="467" t="str">
        <f>+IF(SUMIFS(BDCORRECTIVAINF[NEUMÁTICO 12R20],BDCORRECTIVAINF[[Nº CAMIÓN]:[Nº CAMIÓN]],$C69,BDCORRECTIVAINF[[Fecha entrada]:[Fecha entrada]],"&gt;=" &amp;$M$2,BDCORRECTIVAINF[[Fecha Fin]:[Fecha Fin]],"&lt;="&amp;$M$3)=0,"",SUMIFS(BDCORRECTIVAINF[NEUMÁTICO 12R20],BDCORRECTIVAINF[[Nº CAMIÓN]:[Nº CAMIÓN]],$C69,BDCORRECTIVAINF[[Fecha entrada]:[Fecha entrada]],"&gt;=" &amp;$M$2,BDCORRECTIVAINF[[Fecha Fin]:[Fecha Fin]],"&lt;="&amp;$M$3)&amp;" uds "&amp;BDCORRECTIVAINF[[#Headers],[NEUMÁTICO 12R20]]&amp;", ")</f>
        <v/>
      </c>
      <c r="BJ69" s="467" t="str">
        <f>+IF(SUMIFS(BDCORRECTIVAINF[NEUMÁTICO 13/80 R22,5],BDCORRECTIVAINF[[Nº CAMIÓN]:[Nº CAMIÓN]],$C69,BDCORRECTIVAINF[[Fecha entrada]:[Fecha entrada]],"&gt;=" &amp;$M$2,BDCORRECTIVAINF[[Fecha Fin]:[Fecha Fin]],"&lt;="&amp;$M$3)=0,"",SUMIFS(BDCORRECTIVAINF[NEUMÁTICO 13/80 R22,5],BDCORRECTIVAINF[[Nº CAMIÓN]:[Nº CAMIÓN]],$C69,BDCORRECTIVAINF[[Fecha entrada]:[Fecha entrada]],"&gt;=" &amp;$M$2,BDCORRECTIVAINF[[Fecha Fin]:[Fecha Fin]],"&lt;="&amp;$M$3)&amp;" uds "&amp;BDCORRECTIVAINF[[#Headers],[NEUMÁTICO 13/80 R22,5]]&amp;", ")</f>
        <v/>
      </c>
      <c r="BK69" s="467" t="str">
        <f>+IF(SUMIFS(BDCORRECTIVAINF[[NEUMÁTICO 12R24 ]],BDCORRECTIVAINF[[Nº CAMIÓN]:[Nº CAMIÓN]],$C69,BDCORRECTIVAINF[[Fecha entrada]:[Fecha entrada]],"&gt;=" &amp;$M$2,BDCORRECTIVAINF[[Fecha Fin]:[Fecha Fin]],"&lt;="&amp;$M$3)=0,"",SUMIFS(BDCORRECTIVAINF[[NEUMÁTICO 12R24 ]],BDCORRECTIVAINF[[Nº CAMIÓN]:[Nº CAMIÓN]],$C69,BDCORRECTIVAINF[[Fecha entrada]:[Fecha entrada]],"&gt;=" &amp;$M$2,BDCORRECTIVAINF[[Fecha Fin]:[Fecha Fin]],"&lt;="&amp;$M$3)&amp;" uds "&amp;BDCORRECTIVAINF[[#Headers],[NEUMÁTICO 12R24 ]]&amp;", ")</f>
        <v/>
      </c>
      <c r="BL69" s="467" t="str">
        <f>+IF(SUMIFS(BDCORRECTIVAINF[NEUMÁTICO 295/80 R22,5],BDCORRECTIVAINF[[Nº CAMIÓN]:[Nº CAMIÓN]],$C69,BDCORRECTIVAINF[[Fecha entrada]:[Fecha entrada]],"&gt;=" &amp;$M$2,BDCORRECTIVAINF[[Fecha Fin]:[Fecha Fin]],"&lt;="&amp;$M$3)=0,"",SUMIFS(BDCORRECTIVAINF[NEUMÁTICO 295/80 R22,5],BDCORRECTIVAINF[[Nº CAMIÓN]:[Nº CAMIÓN]],$C69,BDCORRECTIVAINF[[Fecha entrada]:[Fecha entrada]],"&gt;=" &amp;$M$2,BDCORRECTIVAINF[[Fecha Fin]:[Fecha Fin]],"&lt;="&amp;$M$3)&amp;" uds "&amp;BDCORRECTIVAINF[[#Headers],[NEUMÁTICO 295/80 R22,5]]&amp;", ")</f>
        <v/>
      </c>
      <c r="BM69" s="467" t="str">
        <f>+IF(SUMIFS(BDCORRECTIVAINF[NEUMÁTICO 315/80R22.5],BDCORRECTIVAINF[[Nº CAMIÓN]:[Nº CAMIÓN]],$C69,BDCORRECTIVAINF[[Fecha entrada]:[Fecha entrada]],"&gt;=" &amp;$M$2,BDCORRECTIVAINF[[Fecha Fin]:[Fecha Fin]],"&lt;="&amp;$M$3)=0,"",SUMIFS(BDCORRECTIVAINF[NEUMÁTICO 315/80R22.5],BDCORRECTIVAINF[[Nº CAMIÓN]:[Nº CAMIÓN]],$C69,BDCORRECTIVAINF[[Fecha entrada]:[Fecha entrada]],"&gt;=" &amp;$M$2,BDCORRECTIVAINF[[Fecha Fin]:[Fecha Fin]],"&lt;="&amp;$M$3)&amp;" uds "&amp;BDCORRECTIVAINF[[#Headers],[NEUMÁTICO 315/80R22.5]]&amp;", ")</f>
        <v/>
      </c>
      <c r="BN69" s="467" t="str">
        <f>+IF(SUMIFS(BDCORRECTIVAINF[NEUMÁTICO 7.5R16 CON CAMARA  ],BDCORRECTIVAINF[[Nº CAMIÓN]:[Nº CAMIÓN]],$C69,BDCORRECTIVAINF[[Fecha entrada]:[Fecha entrada]],"&gt;=" &amp;$M$2,BDCORRECTIVAINF[[Fecha Fin]:[Fecha Fin]],"&lt;="&amp;$M$3)=0,"",SUMIFS(BDCORRECTIVAINF[NEUMÁTICO 7.5R16 CON CAMARA  ],BDCORRECTIVAINF[[Nº CAMIÓN]:[Nº CAMIÓN]],$C69,BDCORRECTIVAINF[[Fecha entrada]:[Fecha entrada]],"&gt;=" &amp;$M$2,BDCORRECTIVAINF[[Fecha Fin]:[Fecha Fin]],"&lt;="&amp;$M$3)&amp;" uds "&amp;BDCORRECTIVAINF[[#Headers],[NEUMÁTICO 7.5R16 CON CAMARA  ]]&amp;", ")</f>
        <v/>
      </c>
      <c r="BO69" s="467" t="str">
        <f>+IF(SUMIFS(BDCORRECTIVAINF[Parche],BDCORRECTIVAINF[[Nº CAMIÓN]:[Nº CAMIÓN]],$C69,BDCORRECTIVAINF[[Fecha entrada]:[Fecha entrada]],"&gt;=" &amp;$M$2,BDCORRECTIVAINF[[Fecha Fin]:[Fecha Fin]],"&lt;="&amp;$M$3)=0,"",SUMIFS(BDCORRECTIVAINF[Parche],BDCORRECTIVAINF[[Nº CAMIÓN]:[Nº CAMIÓN]],$C69,BDCORRECTIVAINF[[Fecha entrada]:[Fecha entrada]],"&gt;=" &amp;$M$2,BDCORRECTIVAINF[[Fecha Fin]:[Fecha Fin]],"&lt;="&amp;$M$3)&amp;" uds "&amp;BDCORRECTIVAINF[[#Headers],[Parche]]&amp;", ")</f>
        <v/>
      </c>
      <c r="BP69" s="467" t="str">
        <f>+IF(SUMIFS(BDCORRECTIVAINF[Pasta],BDCORRECTIVAINF[[Nº CAMIÓN]:[Nº CAMIÓN]],$C69,BDCORRECTIVAINF[[Fecha entrada]:[Fecha entrada]],"&gt;=" &amp;$M$2,BDCORRECTIVAINF[[Fecha Fin]:[Fecha Fin]],"&lt;="&amp;$M$3)=0,"",SUMIFS(BDCORRECTIVAINF[Pasta],BDCORRECTIVAINF[[Nº CAMIÓN]:[Nº CAMIÓN]],$C69,BDCORRECTIVAINF[[Fecha entrada]:[Fecha entrada]],"&gt;=" &amp;$M$2,BDCORRECTIVAINF[[Fecha Fin]:[Fecha Fin]],"&lt;="&amp;$M$3)&amp;" uds "&amp;BDCORRECTIVAINF[[#Headers],[Pasta]]&amp;", ")</f>
        <v/>
      </c>
      <c r="BQ69" s="467" t="str">
        <f>+IF(SUMIFS(BDCORRECTIVAINF[BATERIA 12V 100AH],BDCORRECTIVAINF[[Nº CAMIÓN]:[Nº CAMIÓN]],$C69,BDCORRECTIVAINF[[Fecha entrada]:[Fecha entrada]],"&gt;=" &amp;$M$2,BDCORRECTIVAINF[[Fecha Fin]:[Fecha Fin]],"&lt;="&amp;$M$3)=0,"",SUMIFS(BDCORRECTIVAINF[BATERIA 12V 100AH],BDCORRECTIVAINF[[Nº CAMIÓN]:[Nº CAMIÓN]],$C69,BDCORRECTIVAINF[[Fecha entrada]:[Fecha entrada]],"&gt;=" &amp;$M$2,BDCORRECTIVAINF[[Fecha Fin]:[Fecha Fin]],"&lt;="&amp;$M$3)&amp;" uds "&amp;BDCORRECTIVAINF[[#Headers],[BATERIA 12V 100AH]]&amp;", ")</f>
        <v/>
      </c>
      <c r="BR69" s="467" t="str">
        <f>+IF(SUMIFS(BDCORRECTIVAINF[BATERIA 12V 120AH],BDCORRECTIVAINF[[Nº CAMIÓN]:[Nº CAMIÓN]],$C69,BDCORRECTIVAINF[[Fecha entrada]:[Fecha entrada]],"&gt;=" &amp;$M$2,BDCORRECTIVAINF[[Fecha Fin]:[Fecha Fin]],"&lt;="&amp;$M$3)=0,"",SUMIFS(BDCORRECTIVAINF[BATERIA 12V 120AH],BDCORRECTIVAINF[[Nº CAMIÓN]:[Nº CAMIÓN]],$C69,BDCORRECTIVAINF[[Fecha entrada]:[Fecha entrada]],"&gt;=" &amp;$M$2,BDCORRECTIVAINF[[Fecha Fin]:[Fecha Fin]],"&lt;="&amp;$M$3)&amp;" uds "&amp;BDCORRECTIVAINF[[#Headers],[BATERIA 12V 120AH]]&amp;", ")</f>
        <v/>
      </c>
      <c r="BS69" s="467" t="str">
        <f>+IF(SUMIFS(BDCORRECTIVAINF[[BATERIA 12V 70AH ]],BDCORRECTIVAINF[[Nº CAMIÓN]:[Nº CAMIÓN]],$C69,BDCORRECTIVAINF[[Fecha entrada]:[Fecha entrada]],"&gt;=" &amp;$M$2,BDCORRECTIVAINF[[Fecha Fin]:[Fecha Fin]],"&lt;="&amp;$M$3)=0,"",SUMIFS(BDCORRECTIVAINF[[BATERIA 12V 70AH ]],BDCORRECTIVAINF[[Nº CAMIÓN]:[Nº CAMIÓN]],$C69,BDCORRECTIVAINF[[Fecha entrada]:[Fecha entrada]],"&gt;=" &amp;$M$2,BDCORRECTIVAINF[[Fecha Fin]:[Fecha Fin]],"&lt;="&amp;$M$3)&amp;" uds "&amp;BDCORRECTIVAINF[[#Headers],[BATERIA 12V 70AH ]]&amp;", ")</f>
        <v/>
      </c>
      <c r="BT69" s="467" t="str">
        <f>+IF(SUMIFS(BDCORRECTIVAINF[[BATERIA 12V 77AH ]],BDCORRECTIVAINF[[Nº CAMIÓN]:[Nº CAMIÓN]],$C69,BDCORRECTIVAINF[[Fecha entrada]:[Fecha entrada]],"&gt;=" &amp;$M$2,BDCORRECTIVAINF[[Fecha Fin]:[Fecha Fin]],"&lt;="&amp;$M$3)=0,"",SUMIFS(BDCORRECTIVAINF[[BATERIA 12V 77AH ]],BDCORRECTIVAINF[[Nº CAMIÓN]:[Nº CAMIÓN]],$C69,BDCORRECTIVAINF[[Fecha entrada]:[Fecha entrada]],"&gt;=" &amp;$M$2,BDCORRECTIVAINF[[Fecha Fin]:[Fecha Fin]],"&lt;="&amp;$M$3)&amp;" uds "&amp;BDCORRECTIVAINF[[#Headers],[BATERIA 12V 77AH ]]&amp;", ")</f>
        <v/>
      </c>
      <c r="BU69" s="467" t="str">
        <f>+IF(SUMIFS(BDCORRECTIVAINF[Manguera amarilla 60D],BDCORRECTIVAINF[[Nº CAMIÓN]:[Nº CAMIÓN]],$C69,BDCORRECTIVAINF[[Fecha entrada]:[Fecha entrada]],"&gt;=" &amp;$M$2,BDCORRECTIVAINF[[Fecha Fin]:[Fecha Fin]],"&lt;="&amp;$M$3)=0,"",SUMIFS(BDCORRECTIVAINF[Manguera amarilla 60D],BDCORRECTIVAINF[[Nº CAMIÓN]:[Nº CAMIÓN]],$C69,BDCORRECTIVAINF[[Fecha entrada]:[Fecha entrada]],"&gt;=" &amp;$M$2,BDCORRECTIVAINF[[Fecha Fin]:[Fecha Fin]],"&lt;="&amp;$M$3)&amp;" m "&amp;BDCORRECTIVAINF[[#Headers],[Manguera amarilla 60D]]&amp;", ")</f>
        <v/>
      </c>
      <c r="BV69" s="467" t="str">
        <f>+IF(SUMIFS(BDCORRECTIVAINF[Manguera amarilla 80D],BDCORRECTIVAINF[[Nº CAMIÓN]:[Nº CAMIÓN]],$C69,BDCORRECTIVAINF[[Fecha entrada]:[Fecha entrada]],"&gt;=" &amp;$M$2,BDCORRECTIVAINF[[Fecha Fin]:[Fecha Fin]],"&lt;="&amp;$M$3)=0,"",SUMIFS(BDCORRECTIVAINF[Manguera amarilla 80D],BDCORRECTIVAINF[[Nº CAMIÓN]:[Nº CAMIÓN]],$C69,BDCORRECTIVAINF[[Fecha entrada]:[Fecha entrada]],"&gt;=" &amp;$M$2,BDCORRECTIVAINF[[Fecha Fin]:[Fecha Fin]],"&lt;="&amp;$M$3)&amp;" m "&amp;BDCORRECTIVAINF[[#Headers],[Manguera amarilla 80D]]&amp;", ")</f>
        <v/>
      </c>
      <c r="BW69" s="467" t="str">
        <f>+IF(SUMIFS(BDCORRECTIVAINF[Manguera azul 60D],BDCORRECTIVAINF[[Nº CAMIÓN]:[Nº CAMIÓN]],$C69,BDCORRECTIVAINF[[Fecha entrada]:[Fecha entrada]],"&gt;=" &amp;$M$2,BDCORRECTIVAINF[[Fecha Fin]:[Fecha Fin]],"&lt;="&amp;$M$3)=0,"",SUMIFS(BDCORRECTIVAINF[Manguera azul 60D],BDCORRECTIVAINF[[Nº CAMIÓN]:[Nº CAMIÓN]],$C69,BDCORRECTIVAINF[[Fecha entrada]:[Fecha entrada]],"&gt;=" &amp;$M$2,BDCORRECTIVAINF[[Fecha Fin]:[Fecha Fin]],"&lt;="&amp;$M$3)&amp;" m "&amp;BDCORRECTIVAINF[[#Headers],[Manguera azul 60D]]&amp;", ")</f>
        <v/>
      </c>
      <c r="BX69" s="467" t="str">
        <f>+IF(SUMIFS(BDCORRECTIVAINF[Manguera azul 80D],BDCORRECTIVAINF[[Nº CAMIÓN]:[Nº CAMIÓN]],$C69,BDCORRECTIVAINF[[Fecha entrada]:[Fecha entrada]],"&gt;=" &amp;$M$2,BDCORRECTIVAINF[[Fecha Fin]:[Fecha Fin]],"&lt;="&amp;$M$3)=0,"",SUMIFS(BDCORRECTIVAINF[Manguera azul 80D],BDCORRECTIVAINF[[Nº CAMIÓN]:[Nº CAMIÓN]],$C69,BDCORRECTIVAINF[[Fecha entrada]:[Fecha entrada]],"&gt;=" &amp;$M$2,BDCORRECTIVAINF[[Fecha Fin]:[Fecha Fin]],"&lt;="&amp;$M$3)&amp;" m "&amp;BDCORRECTIVAINF[[#Headers],[Manguera azul 80D]]&amp;", ")</f>
        <v/>
      </c>
      <c r="BY69" s="467" t="str">
        <f>+IF(SUMIFS(BDCORRECTIVAINF[Bomba Embrague],BDCORRECTIVAINF[[Nº CAMIÓN]:[Nº CAMIÓN]],$C69,BDCORRECTIVAINF[[Fecha entrada]:[Fecha entrada]],"&gt;=" &amp;$M$2,BDCORRECTIVAINF[[Fecha Fin]:[Fecha Fin]],"&lt;="&amp;$M$3)=0,"",SUMIFS(BDCORRECTIVAINF[Bomba Embrague],BDCORRECTIVAINF[[Nº CAMIÓN]:[Nº CAMIÓN]],$C69,BDCORRECTIVAINF[[Fecha entrada]:[Fecha entrada]],"&gt;=" &amp;$M$2,BDCORRECTIVAINF[[Fecha Fin]:[Fecha Fin]],"&lt;="&amp;$M$3)&amp;" uds "&amp;BDCORRECTIVAINF[[#Headers],[Bomba Embrague]]&amp;", ")</f>
        <v/>
      </c>
      <c r="BZ69" s="467" t="str">
        <f>+IF(SUMIFS(BDCORRECTIVAINF[Compresor],BDCORRECTIVAINF[[Nº CAMIÓN]:[Nº CAMIÓN]],$C69,BDCORRECTIVAINF[[Fecha entrada]:[Fecha entrada]],"&gt;=" &amp;$M$2,BDCORRECTIVAINF[[Fecha Fin]:[Fecha Fin]],"&lt;="&amp;$M$3)=0,"",SUMIFS(BDCORRECTIVAINF[Compresor],BDCORRECTIVAINF[[Nº CAMIÓN]:[Nº CAMIÓN]],$C69,BDCORRECTIVAINF[[Fecha entrada]:[Fecha entrada]],"&gt;=" &amp;$M$2,BDCORRECTIVAINF[[Fecha Fin]:[Fecha Fin]],"&lt;="&amp;$M$3)&amp;" uds "&amp;BDCORRECTIVAINF[[#Headers],[Compresor]]&amp;", ")</f>
        <v/>
      </c>
      <c r="CA69" s="467" t="str">
        <f>+IF(SUMIFS(BDCORRECTIVAINF[Disco Embrague],BDCORRECTIVAINF[[Nº CAMIÓN]:[Nº CAMIÓN]],$C69,BDCORRECTIVAINF[[Fecha entrada]:[Fecha entrada]],"&gt;=" &amp;$M$2,BDCORRECTIVAINF[[Fecha Fin]:[Fecha Fin]],"&lt;="&amp;$M$3)=0,"",SUMIFS(BDCORRECTIVAINF[Disco Embrague],BDCORRECTIVAINF[[Nº CAMIÓN]:[Nº CAMIÓN]],$C69,BDCORRECTIVAINF[[Fecha entrada]:[Fecha entrada]],"&gt;=" &amp;$M$2,BDCORRECTIVAINF[[Fecha Fin]:[Fecha Fin]],"&lt;="&amp;$M$3)&amp;" uds "&amp;BDCORRECTIVAINF[[#Headers],[Disco Embrague]]&amp;", ")</f>
        <v/>
      </c>
      <c r="CB69" s="467" t="str">
        <f>+IF(SUMIFS(BDCORRECTIVAINF[Empalme],BDCORRECTIVAINF[[Nº CAMIÓN]:[Nº CAMIÓN]],$C69,BDCORRECTIVAINF[[Fecha entrada]:[Fecha entrada]],"&gt;=" &amp;$M$2,BDCORRECTIVAINF[[Fecha Fin]:[Fecha Fin]],"&lt;="&amp;$M$3)=0,"",SUMIFS(BDCORRECTIVAINF[Empalme],BDCORRECTIVAINF[[Nº CAMIÓN]:[Nº CAMIÓN]],$C69,BDCORRECTIVAINF[[Fecha entrada]:[Fecha entrada]],"&gt;=" &amp;$M$2,BDCORRECTIVAINF[[Fecha Fin]:[Fecha Fin]],"&lt;="&amp;$M$3)&amp;" uds "&amp;BDCORRECTIVAINF[[#Headers],[Empalme]]&amp;", ")</f>
        <v/>
      </c>
      <c r="CC69" s="467" t="str">
        <f>+IF(SUMIFS(BDCORRECTIVAINF[Filtro Secador],BDCORRECTIVAINF[[Nº CAMIÓN]:[Nº CAMIÓN]],$C69,BDCORRECTIVAINF[[Fecha entrada]:[Fecha entrada]],"&gt;=" &amp;$M$2,BDCORRECTIVAINF[[Fecha Fin]:[Fecha Fin]],"&lt;="&amp;$M$3)=0,"",SUMIFS(BDCORRECTIVAINF[Filtro Secador],BDCORRECTIVAINF[[Nº CAMIÓN]:[Nº CAMIÓN]],$C69,BDCORRECTIVAINF[[Fecha entrada]:[Fecha entrada]],"&gt;=" &amp;$M$2,BDCORRECTIVAINF[[Fecha Fin]:[Fecha Fin]],"&lt;="&amp;$M$3)&amp;" uds "&amp;BDCORRECTIVAINF[[#Headers],[Filtro Secador]]&amp;", ")</f>
        <v/>
      </c>
      <c r="CD69" s="467" t="str">
        <f>+IF(SUMIFS(BDCORRECTIVAINF[Pulmon Freno],BDCORRECTIVAINF[[Nº CAMIÓN]:[Nº CAMIÓN]],$C69,BDCORRECTIVAINF[[Fecha entrada]:[Fecha entrada]],"&gt;=" &amp;$M$2,BDCORRECTIVAINF[[Fecha Fin]:[Fecha Fin]],"&lt;="&amp;$M$3)=0,"",SUMIFS(BDCORRECTIVAINF[Pulmon Freno],BDCORRECTIVAINF[[Nº CAMIÓN]:[Nº CAMIÓN]],$C69,BDCORRECTIVAINF[[Fecha entrada]:[Fecha entrada]],"&gt;=" &amp;$M$2,BDCORRECTIVAINF[[Fecha Fin]:[Fecha Fin]],"&lt;="&amp;$M$3)&amp;" uds "&amp;BDCORRECTIVAINF[[#Headers],[Pulmon Freno]]&amp;", ")</f>
        <v/>
      </c>
      <c r="CE69" s="467" t="str">
        <f>+IF(SUMIFS(BDCORRECTIVAINF[Servoembrague],BDCORRECTIVAINF[[Nº CAMIÓN]:[Nº CAMIÓN]],$C69,BDCORRECTIVAINF[[Fecha entrada]:[Fecha entrada]],"&gt;=" &amp;$M$2,BDCORRECTIVAINF[[Fecha Fin]:[Fecha Fin]],"&lt;="&amp;$M$3)=0,"",SUMIFS(BDCORRECTIVAINF[Servoembrague],BDCORRECTIVAINF[[Nº CAMIÓN]:[Nº CAMIÓN]],$C69,BDCORRECTIVAINF[[Fecha entrada]:[Fecha entrada]],"&gt;=" &amp;$M$2,BDCORRECTIVAINF[[Fecha Fin]:[Fecha Fin]],"&lt;="&amp;$M$3)&amp;" uds "&amp;BDCORRECTIVAINF[[#Headers],[Servoembrague]]&amp;", ")</f>
        <v/>
      </c>
      <c r="CF69" s="467" t="str">
        <f>+IF(SUMIFS(BDCORRECTIVAINF[Tubo Hidraulico],BDCORRECTIVAINF[[Nº CAMIÓN]:[Nº CAMIÓN]],$C69,BDCORRECTIVAINF[[Fecha entrada]:[Fecha entrada]],"&gt;=" &amp;$M$2,BDCORRECTIVAINF[[Fecha Fin]:[Fecha Fin]],"&lt;="&amp;$M$3)=0,"",SUMIFS(BDCORRECTIVAINF[Tubo Hidraulico],BDCORRECTIVAINF[[Nº CAMIÓN]:[Nº CAMIÓN]],$C69,BDCORRECTIVAINF[[Fecha entrada]:[Fecha entrada]],"&gt;=" &amp;$M$2,BDCORRECTIVAINF[[Fecha Fin]:[Fecha Fin]],"&lt;="&amp;$M$3)&amp;" uds "&amp;BDCORRECTIVAINF[[#Headers],[Tubo Hidraulico]]&amp;", ")</f>
        <v/>
      </c>
      <c r="CG69" s="467" t="str">
        <f>+IF(SUMIFS(BDCORRECTIVAINF[Valvula 4 vias],BDCORRECTIVAINF[[Nº CAMIÓN]:[Nº CAMIÓN]],$C69,BDCORRECTIVAINF[[Fecha entrada]:[Fecha entrada]],"&gt;=" &amp;$M$2,BDCORRECTIVAINF[[Fecha Fin]:[Fecha Fin]],"&lt;="&amp;$M$3)=0,"",SUMIFS(BDCORRECTIVAINF[Valvula 4 vias],BDCORRECTIVAINF[[Nº CAMIÓN]:[Nº CAMIÓN]],$C69,BDCORRECTIVAINF[[Fecha entrada]:[Fecha entrada]],"&gt;=" &amp;$M$2,BDCORRECTIVAINF[[Fecha Fin]:[Fecha Fin]],"&lt;="&amp;$M$3)&amp;" uds "&amp;BDCORRECTIVAINF[[#Headers],[Valvula 4 vias]]&amp;", ")</f>
        <v/>
      </c>
      <c r="CH69" s="467" t="str">
        <f>+IF(SUMIFS(BDCORRECTIVAINF[Valvula Freno],BDCORRECTIVAINF[[Nº CAMIÓN]:[Nº CAMIÓN]],$C69,BDCORRECTIVAINF[[Fecha entrada]:[Fecha entrada]],"&gt;=" &amp;$M$2,BDCORRECTIVAINF[[Fecha Fin]:[Fecha Fin]],"&lt;="&amp;$M$3)=0,"",SUMIFS(BDCORRECTIVAINF[Valvula Freno],BDCORRECTIVAINF[[Nº CAMIÓN]:[Nº CAMIÓN]],$C69,BDCORRECTIVAINF[[Fecha entrada]:[Fecha entrada]],"&gt;=" &amp;$M$2,BDCORRECTIVAINF[[Fecha Fin]:[Fecha Fin]],"&lt;="&amp;$M$3)&amp;" uds "&amp;BDCORRECTIVAINF[[#Headers],[Valvula Freno]]&amp;", ")</f>
        <v/>
      </c>
      <c r="CI69" s="467" t="str">
        <f>+IF(SUMIFS(BDCORRECTIVAINF[Valvula Secadora],BDCORRECTIVAINF[[Nº CAMIÓN]:[Nº CAMIÓN]],$C69,BDCORRECTIVAINF[[Fecha entrada]:[Fecha entrada]],"&gt;=" &amp;$M$2,BDCORRECTIVAINF[[Fecha Fin]:[Fecha Fin]],"&lt;="&amp;$M$3)=0,"",SUMIFS(BDCORRECTIVAINF[Valvula Secadora],BDCORRECTIVAINF[[Nº CAMIÓN]:[Nº CAMIÓN]],$C69,BDCORRECTIVAINF[[Fecha entrada]:[Fecha entrada]],"&gt;=" &amp;$M$2,BDCORRECTIVAINF[[Fecha Fin]:[Fecha Fin]],"&lt;="&amp;$M$3)&amp;" uds "&amp;BDCORRECTIVAINF[[#Headers],[Valvula Secadora]]&amp;", ")</f>
        <v/>
      </c>
      <c r="CJ69" s="467" t="str">
        <f>+IF(SUMIFS(BDCORRECTIVAINF[Correas],BDCORRECTIVAINF[[Nº CAMIÓN]:[Nº CAMIÓN]],$C69,BDCORRECTIVAINF[[Fecha entrada]:[Fecha entrada]],"&gt;=" &amp;$M$2,BDCORRECTIVAINF[[Fecha Fin]:[Fecha Fin]],"&lt;="&amp;$M$3)=0,"",SUMIFS(BDCORRECTIVAINF[Correas],BDCORRECTIVAINF[[Nº CAMIÓN]:[Nº CAMIÓN]],$C69,BDCORRECTIVAINF[[Fecha entrada]:[Fecha entrada]],"&gt;=" &amp;$M$2,BDCORRECTIVAINF[[Fecha Fin]:[Fecha Fin]],"&lt;="&amp;$M$3)&amp;" uds "&amp;BDCORRECTIVAINF[[#Headers],[Correas]]&amp;", ")</f>
        <v/>
      </c>
    </row>
    <row r="70" spans="1:93" ht="13.5" customHeight="1" thickBot="1" x14ac:dyDescent="0.25">
      <c r="A70" s="9"/>
      <c r="B70" s="9"/>
      <c r="C70" s="24"/>
      <c r="D70" s="24"/>
      <c r="E70" s="25"/>
      <c r="F70" s="26"/>
      <c r="G70" s="27"/>
      <c r="H70" s="27"/>
      <c r="I70" s="9"/>
      <c r="J70" s="9"/>
      <c r="K70" s="9"/>
      <c r="L70" s="9"/>
      <c r="M70" s="9"/>
      <c r="N70" s="9"/>
      <c r="AF70" s="467" t="str">
        <f>+IF(SUMIFS(BDCORRECTIVAINF[Amortiguador],BDCORRECTIVAINF[[Nº CAMIÓN]:[Nº CAMIÓN]],$C71,BDCORRECTIVAINF[[Fecha entrada]:[Fecha entrada]],"&gt;=" &amp;$M$2,BDCORRECTIVAINF[[Fecha Fin]:[Fecha Fin]],"&lt;="&amp;$M$3)=0,"",SUMIFS(BDCORRECTIVAINF[Amortiguador],BDCORRECTIVAINF[[Nº CAMIÓN]:[Nº CAMIÓN]],$C71,BDCORRECTIVAINF[[Fecha entrada]:[Fecha entrada]],"&gt;=" &amp;$M$2,BDCORRECTIVAINF[[Fecha Fin]:[Fecha Fin]],"&lt;="&amp;$M$3)&amp;" uds "&amp;BDCORRECTIVAINF[[#Headers],[Amortiguador]]&amp;", ")</f>
        <v/>
      </c>
      <c r="AG70" s="467" t="str">
        <f>+IF(SUMIFS(BDCORRECTIVAINF[Cables palanca],BDCORRECTIVAINF[[Nº CAMIÓN]:[Nº CAMIÓN]],$C71,BDCORRECTIVAINF[[Fecha entrada]:[Fecha entrada]],"&gt;=" &amp;$M$2,BDCORRECTIVAINF[[Fecha Fin]:[Fecha Fin]],"&lt;="&amp;$M$3)=0,"",SUMIFS(BDCORRECTIVAINF[Cables palanca],BDCORRECTIVAINF[[Nº CAMIÓN]:[Nº CAMIÓN]],$C71,BDCORRECTIVAINF[[Fecha entrada]:[Fecha entrada]],"&gt;=" &amp;$M$2,BDCORRECTIVAINF[[Fecha Fin]:[Fecha Fin]],"&lt;="&amp;$M$3)&amp;" uds "&amp;BDCORRECTIVAINF[[#Headers],[Cables palanca]]&amp;", ")</f>
        <v/>
      </c>
      <c r="AH70" s="467" t="str">
        <f>+IF(SUMIFS(BDCORRECTIVAINF[Casquillos],BDCORRECTIVAINF[[Nº CAMIÓN]:[Nº CAMIÓN]],$C71,BDCORRECTIVAINF[[Fecha entrada]:[Fecha entrada]],"&gt;=" &amp;$M$2,BDCORRECTIVAINF[[Fecha Fin]:[Fecha Fin]],"&lt;="&amp;$M$3)=0,"",SUMIFS(BDCORRECTIVAINF[Casquillos],BDCORRECTIVAINF[[Nº CAMIÓN]:[Nº CAMIÓN]],$C71,BDCORRECTIVAINF[[Fecha entrada]:[Fecha entrada]],"&gt;=" &amp;$M$2,BDCORRECTIVAINF[[Fecha Fin]:[Fecha Fin]],"&lt;="&amp;$M$3)&amp;" uds "&amp;BDCORRECTIVAINF[[#Headers],[Casquillos]]&amp;", ")</f>
        <v/>
      </c>
      <c r="AI70" s="467" t="str">
        <f>+IF(SUMIFS(BDCORRECTIVAINF[Esparragos],BDCORRECTIVAINF[[Nº CAMIÓN]:[Nº CAMIÓN]],$C71,BDCORRECTIVAINF[[Fecha entrada]:[Fecha entrada]],"&gt;=" &amp;$M$2,BDCORRECTIVAINF[[Fecha Fin]:[Fecha Fin]],"&lt;="&amp;$M$3)=0,"",SUMIFS(BDCORRECTIVAINF[Esparragos],BDCORRECTIVAINF[[Nº CAMIÓN]:[Nº CAMIÓN]],$C71,BDCORRECTIVAINF[[Fecha entrada]:[Fecha entrada]],"&gt;=" &amp;$M$2,BDCORRECTIVAINF[[Fecha Fin]:[Fecha Fin]],"&lt;="&amp;$M$3)&amp;" uds "&amp;BDCORRECTIVAINF[[#Headers],[Esparragos]]&amp;", ")</f>
        <v/>
      </c>
      <c r="AJ70" s="467" t="str">
        <f>+IF(SUMIFS(BDCORRECTIVAINF[Neceser palanca],BDCORRECTIVAINF[[Nº CAMIÓN]:[Nº CAMIÓN]],$C71,BDCORRECTIVAINF[[Fecha entrada]:[Fecha entrada]],"&gt;=" &amp;$M$2,BDCORRECTIVAINF[[Fecha Fin]:[Fecha Fin]],"&lt;="&amp;$M$3)=0,"",SUMIFS(BDCORRECTIVAINF[Neceser palanca],BDCORRECTIVAINF[[Nº CAMIÓN]:[Nº CAMIÓN]],$C71,BDCORRECTIVAINF[[Fecha entrada]:[Fecha entrada]],"&gt;=" &amp;$M$2,BDCORRECTIVAINF[[Fecha Fin]:[Fecha Fin]],"&lt;="&amp;$M$3)&amp;" uds "&amp;BDCORRECTIVAINF[[#Headers],[Neceser palanca]]&amp;", ")</f>
        <v/>
      </c>
      <c r="AK70" s="467" t="str">
        <f>+IF(SUMIFS(BDCORRECTIVAINF[Palanca],BDCORRECTIVAINF[[Nº CAMIÓN]:[Nº CAMIÓN]],$C71,BDCORRECTIVAINF[[Fecha entrada]:[Fecha entrada]],"&gt;=" &amp;$M$2,BDCORRECTIVAINF[[Fecha Fin]:[Fecha Fin]],"&lt;="&amp;$M$3)=0,"",SUMIFS(BDCORRECTIVAINF[Palanca],BDCORRECTIVAINF[[Nº CAMIÓN]:[Nº CAMIÓN]],$C71,BDCORRECTIVAINF[[Fecha entrada]:[Fecha entrada]],"&gt;=" &amp;$M$2,BDCORRECTIVAINF[[Fecha Fin]:[Fecha Fin]],"&lt;="&amp;$M$3)&amp;" uds "&amp;BDCORRECTIVAINF[[#Headers],[Palanca]]&amp;", ")</f>
        <v/>
      </c>
      <c r="AL70" s="467" t="str">
        <f>+IF(SUMIFS(BDCORRECTIVAINF[Travesaño],BDCORRECTIVAINF[[Nº CAMIÓN]:[Nº CAMIÓN]],$C71,BDCORRECTIVAINF[[Fecha entrada]:[Fecha entrada]],"&gt;=" &amp;$M$2,BDCORRECTIVAINF[[Fecha Fin]:[Fecha Fin]],"&lt;="&amp;$M$3)=0,"",SUMIFS(BDCORRECTIVAINF[Travesaño],BDCORRECTIVAINF[[Nº CAMIÓN]:[Nº CAMIÓN]],$C71,BDCORRECTIVAINF[[Fecha entrada]:[Fecha entrada]],"&gt;=" &amp;$M$2,BDCORRECTIVAINF[[Fecha Fin]:[Fecha Fin]],"&lt;="&amp;$M$3)&amp;" uds "&amp;BDCORRECTIVAINF[[#Headers],[Travesaño]]&amp;", ")</f>
        <v/>
      </c>
      <c r="AM70" s="467" t="str">
        <f>+IF(SUMIFS(BDCORRECTIVAINF[BALLESTA ENTERA D],BDCORRECTIVAINF[[Nº CAMIÓN]:[Nº CAMIÓN]],$C71,BDCORRECTIVAINF[[Fecha entrada]:[Fecha entrada]],"&gt;=" &amp;$M$2,BDCORRECTIVAINF[[Fecha Fin]:[Fecha Fin]],"&lt;="&amp;$M$3)=0,"",SUMIFS(BDCORRECTIVAINF[BALLESTA ENTERA D],BDCORRECTIVAINF[[Nº CAMIÓN]:[Nº CAMIÓN]],$C71,BDCORRECTIVAINF[[Fecha entrada]:[Fecha entrada]],"&gt;=" &amp;$M$2,BDCORRECTIVAINF[[Fecha Fin]:[Fecha Fin]],"&lt;="&amp;$M$3)&amp;" uds "&amp;BDCORRECTIVAINF[[#Headers],[BALLESTA ENTERA D]]&amp;", ")</f>
        <v/>
      </c>
      <c r="AN70" s="467" t="str">
        <f>+IF(SUMIFS(BDCORRECTIVAINF[HOJA MAESTRA D],BDCORRECTIVAINF[[Nº CAMIÓN]:[Nº CAMIÓN]],$C71,BDCORRECTIVAINF[[Fecha entrada]:[Fecha entrada]],"&gt;=" &amp;$M$2,BDCORRECTIVAINF[[Fecha Fin]:[Fecha Fin]],"&lt;="&amp;$M$3)=0,"",SUMIFS(BDCORRECTIVAINF[HOJA MAESTRA D],BDCORRECTIVAINF[[Nº CAMIÓN]:[Nº CAMIÓN]],$C71,BDCORRECTIVAINF[[Fecha entrada]:[Fecha entrada]],"&gt;=" &amp;$M$2,BDCORRECTIVAINF[[Fecha Fin]:[Fecha Fin]],"&lt;="&amp;$M$3)&amp;" uds "&amp;BDCORRECTIVAINF[[#Headers],[HOJA MAESTRA D]]&amp;", ")</f>
        <v/>
      </c>
      <c r="AO70" s="467" t="str">
        <f>+IF(SUMIFS(BDCORRECTIVAINF[1ª HOJA D],BDCORRECTIVAINF[[Nº CAMIÓN]:[Nº CAMIÓN]],$C71,BDCORRECTIVAINF[[Fecha entrada]:[Fecha entrada]],"&gt;=" &amp;$M$2,BDCORRECTIVAINF[[Fecha Fin]:[Fecha Fin]],"&lt;="&amp;$M$3)=0,"",SUMIFS(BDCORRECTIVAINF[1ª HOJA D],BDCORRECTIVAINF[[Nº CAMIÓN]:[Nº CAMIÓN]],$C71,BDCORRECTIVAINF[[Fecha entrada]:[Fecha entrada]],"&gt;=" &amp;$M$2,BDCORRECTIVAINF[[Fecha Fin]:[Fecha Fin]],"&lt;="&amp;$M$3)&amp;" uds "&amp;BDCORRECTIVAINF[[#Headers],[1ª HOJA D]]&amp;", ")</f>
        <v/>
      </c>
      <c r="AP70" s="467" t="str">
        <f>+IF(SUMIFS(BDCORRECTIVAINF[2ª HOJAS D],BDCORRECTIVAINF[[Nº CAMIÓN]:[Nº CAMIÓN]],$C71,BDCORRECTIVAINF[[Fecha entrada]:[Fecha entrada]],"&gt;=" &amp;$M$2,BDCORRECTIVAINF[[Fecha Fin]:[Fecha Fin]],"&lt;="&amp;$M$3)=0,"",SUMIFS(BDCORRECTIVAINF[2ª HOJAS D],BDCORRECTIVAINF[[Nº CAMIÓN]:[Nº CAMIÓN]],$C71,BDCORRECTIVAINF[[Fecha entrada]:[Fecha entrada]],"&gt;=" &amp;$M$2,BDCORRECTIVAINF[[Fecha Fin]:[Fecha Fin]],"&lt;="&amp;$M$3)&amp;" uds "&amp;BDCORRECTIVAINF[[#Headers],[2ª HOJAS D]]&amp;", ")</f>
        <v/>
      </c>
      <c r="AQ70" s="467" t="str">
        <f>+IF(SUMIFS(BDCORRECTIVAINF[3ª HOJAS D],BDCORRECTIVAINF[[Nº CAMIÓN]:[Nº CAMIÓN]],$C71,BDCORRECTIVAINF[[Fecha entrada]:[Fecha entrada]],"&gt;=" &amp;$M$2,BDCORRECTIVAINF[[Fecha Fin]:[Fecha Fin]],"&lt;="&amp;$M$3)=0,"",SUMIFS(BDCORRECTIVAINF[3ª HOJAS D],BDCORRECTIVAINF[[Nº CAMIÓN]:[Nº CAMIÓN]],$C71,BDCORRECTIVAINF[[Fecha entrada]:[Fecha entrada]],"&gt;=" &amp;$M$2,BDCORRECTIVAINF[[Fecha Fin]:[Fecha Fin]],"&lt;="&amp;$M$3)&amp;" uds "&amp;BDCORRECTIVAINF[[#Headers],[3ª HOJAS D]]&amp;", ")</f>
        <v/>
      </c>
      <c r="AR70" s="467" t="str">
        <f>+IF(SUMIFS(BDCORRECTIVAINF[4ª HOJAS D],BDCORRECTIVAINF[[Nº CAMIÓN]:[Nº CAMIÓN]],$C71,BDCORRECTIVAINF[[Fecha entrada]:[Fecha entrada]],"&gt;=" &amp;$M$2,BDCORRECTIVAINF[[Fecha Fin]:[Fecha Fin]],"&lt;="&amp;$M$3)=0,"",SUMIFS(BDCORRECTIVAINF[4ª HOJAS D],BDCORRECTIVAINF[[Nº CAMIÓN]:[Nº CAMIÓN]],$C71,BDCORRECTIVAINF[[Fecha entrada]:[Fecha entrada]],"&gt;=" &amp;$M$2,BDCORRECTIVAINF[[Fecha Fin]:[Fecha Fin]],"&lt;="&amp;$M$3)&amp;" uds "&amp;BDCORRECTIVAINF[[#Headers],[4ª HOJAS D]]&amp;", ")</f>
        <v/>
      </c>
      <c r="AS70" s="467" t="str">
        <f>+IF(SUMIFS(BDCORRECTIVAINF[5ª HOJAS D],BDCORRECTIVAINF[[Nº CAMIÓN]:[Nº CAMIÓN]],$C71,BDCORRECTIVAINF[[Fecha entrada]:[Fecha entrada]],"&gt;=" &amp;$M$2,BDCORRECTIVAINF[[Fecha Fin]:[Fecha Fin]],"&lt;="&amp;$M$3)=0,"",SUMIFS(BDCORRECTIVAINF[5ª HOJAS D],BDCORRECTIVAINF[[Nº CAMIÓN]:[Nº CAMIÓN]],$C71,BDCORRECTIVAINF[[Fecha entrada]:[Fecha entrada]],"&gt;=" &amp;$M$2,BDCORRECTIVAINF[[Fecha Fin]:[Fecha Fin]],"&lt;="&amp;$M$3)&amp;" uds "&amp;BDCORRECTIVAINF[[#Headers],[5ª HOJAS D]]&amp;", ")</f>
        <v/>
      </c>
      <c r="AT70" s="467" t="str">
        <f>+IF(SUMIFS(BDCORRECTIVAINF[BRIDA D],BDCORRECTIVAINF[[Nº CAMIÓN]:[Nº CAMIÓN]],$C71,BDCORRECTIVAINF[[Fecha entrada]:[Fecha entrada]],"&gt;=" &amp;$M$2,BDCORRECTIVAINF[[Fecha Fin]:[Fecha Fin]],"&lt;="&amp;$M$3)=0,"",SUMIFS(BDCORRECTIVAINF[BRIDA D],BDCORRECTIVAINF[[Nº CAMIÓN]:[Nº CAMIÓN]],$C71,BDCORRECTIVAINF[[Fecha entrada]:[Fecha entrada]],"&gt;=" &amp;$M$2,BDCORRECTIVAINF[[Fecha Fin]:[Fecha Fin]],"&lt;="&amp;$M$3)&amp;" uds "&amp;BDCORRECTIVAINF[[#Headers],[BRIDA D]]&amp;", ")</f>
        <v/>
      </c>
      <c r="AU70" s="467" t="str">
        <f>+IF(SUMIFS(BDCORRECTIVAINF[BULÓN D],BDCORRECTIVAINF[[Nº CAMIÓN]:[Nº CAMIÓN]],$C71,BDCORRECTIVAINF[[Fecha entrada]:[Fecha entrada]],"&gt;=" &amp;$M$2,BDCORRECTIVAINF[[Fecha Fin]:[Fecha Fin]],"&lt;="&amp;$M$3)=0,"",SUMIFS(BDCORRECTIVAINF[BULÓN D],BDCORRECTIVAINF[[Nº CAMIÓN]:[Nº CAMIÓN]],$C71,BDCORRECTIVAINF[[Fecha entrada]:[Fecha entrada]],"&gt;=" &amp;$M$2,BDCORRECTIVAINF[[Fecha Fin]:[Fecha Fin]],"&lt;="&amp;$M$3)&amp;" uds "&amp;BDCORRECTIVAINF[[#Headers],[BULÓN D]]&amp;", ")</f>
        <v/>
      </c>
      <c r="AV70" s="467" t="str">
        <f>+IF(SUMIFS(BDCORRECTIVAINF[GEMELA D],BDCORRECTIVAINF[[Nº CAMIÓN]:[Nº CAMIÓN]],$C71,BDCORRECTIVAINF[[Fecha entrada]:[Fecha entrada]],"&gt;=" &amp;$M$2,BDCORRECTIVAINF[[Fecha Fin]:[Fecha Fin]],"&lt;="&amp;$M$3)=0,"",SUMIFS(BDCORRECTIVAINF[GEMELA D],BDCORRECTIVAINF[[Nº CAMIÓN]:[Nº CAMIÓN]],$C71,BDCORRECTIVAINF[[Fecha entrada]:[Fecha entrada]],"&gt;=" &amp;$M$2,BDCORRECTIVAINF[[Fecha Fin]:[Fecha Fin]],"&lt;="&amp;$M$3)&amp;" uds "&amp;BDCORRECTIVAINF[[#Headers],[GEMELA D]]&amp;", ")</f>
        <v/>
      </c>
      <c r="AW70" s="467" t="str">
        <f>+IF(SUMIFS(BDCORRECTIVAINF[BALLESTA ENTERA T],BDCORRECTIVAINF[[Nº CAMIÓN]:[Nº CAMIÓN]],$C71,BDCORRECTIVAINF[[Fecha entrada]:[Fecha entrada]],"&gt;=" &amp;$M$2,BDCORRECTIVAINF[[Fecha Fin]:[Fecha Fin]],"&lt;="&amp;$M$3)=0,"",SUMIFS(BDCORRECTIVAINF[BALLESTA ENTERA T],BDCORRECTIVAINF[[Nº CAMIÓN]:[Nº CAMIÓN]],$C71,BDCORRECTIVAINF[[Fecha entrada]:[Fecha entrada]],"&gt;=" &amp;$M$2,BDCORRECTIVAINF[[Fecha Fin]:[Fecha Fin]],"&lt;="&amp;$M$3)&amp;" uds "&amp;BDCORRECTIVAINF[[#Headers],[BALLESTA ENTERA T]]&amp;", ")</f>
        <v/>
      </c>
      <c r="AX70" s="467" t="str">
        <f>+IF(SUMIFS(BDCORRECTIVAINF[HOJA MAESTRA T],BDCORRECTIVAINF[[Nº CAMIÓN]:[Nº CAMIÓN]],$C71,BDCORRECTIVAINF[[Fecha entrada]:[Fecha entrada]],"&gt;=" &amp;$M$2,BDCORRECTIVAINF[[Fecha Fin]:[Fecha Fin]],"&lt;="&amp;$M$3)=0,"",SUMIFS(BDCORRECTIVAINF[HOJA MAESTRA T],BDCORRECTIVAINF[[Nº CAMIÓN]:[Nº CAMIÓN]],$C71,BDCORRECTIVAINF[[Fecha entrada]:[Fecha entrada]],"&gt;=" &amp;$M$2,BDCORRECTIVAINF[[Fecha Fin]:[Fecha Fin]],"&lt;="&amp;$M$3)&amp;" uds "&amp;BDCORRECTIVAINF[[#Headers],[HOJA MAESTRA T]]&amp;", ")</f>
        <v/>
      </c>
      <c r="AY70" s="467" t="str">
        <f>+IF(SUMIFS(BDCORRECTIVAINF[1ª HOJA T],BDCORRECTIVAINF[[Nº CAMIÓN]:[Nº CAMIÓN]],$C71,BDCORRECTIVAINF[[Fecha entrada]:[Fecha entrada]],"&gt;=" &amp;$M$2,BDCORRECTIVAINF[[Fecha Fin]:[Fecha Fin]],"&lt;="&amp;$M$3)=0,"",SUMIFS(BDCORRECTIVAINF[1ª HOJA T],BDCORRECTIVAINF[[Nº CAMIÓN]:[Nº CAMIÓN]],$C71,BDCORRECTIVAINF[[Fecha entrada]:[Fecha entrada]],"&gt;=" &amp;$M$2,BDCORRECTIVAINF[[Fecha Fin]:[Fecha Fin]],"&lt;="&amp;$M$3)&amp;" uds "&amp;BDCORRECTIVAINF[[#Headers],[1ª HOJA T]]&amp;", ")</f>
        <v/>
      </c>
      <c r="AZ70" s="467" t="str">
        <f>+IF(SUMIFS(BDCORRECTIVAINF[2ª HOJAS T],BDCORRECTIVAINF[[Nº CAMIÓN]:[Nº CAMIÓN]],$C71,BDCORRECTIVAINF[[Fecha entrada]:[Fecha entrada]],"&gt;=" &amp;$M$2,BDCORRECTIVAINF[[Fecha Fin]:[Fecha Fin]],"&lt;="&amp;$M$3)=0,"",SUMIFS(BDCORRECTIVAINF[2ª HOJAS T],BDCORRECTIVAINF[[Nº CAMIÓN]:[Nº CAMIÓN]],$C71,BDCORRECTIVAINF[[Fecha entrada]:[Fecha entrada]],"&gt;=" &amp;$M$2,BDCORRECTIVAINF[[Fecha Fin]:[Fecha Fin]],"&lt;="&amp;$M$3)&amp;" uds "&amp;BDCORRECTIVAINF[[#Headers],[2ª HOJAS T]]&amp;", ")</f>
        <v/>
      </c>
      <c r="BA70" s="467" t="str">
        <f>+IF(SUMIFS(BDCORRECTIVAINF[3ª HOJAS T],BDCORRECTIVAINF[[Nº CAMIÓN]:[Nº CAMIÓN]],$C71,BDCORRECTIVAINF[[Fecha entrada]:[Fecha entrada]],"&gt;=" &amp;$M$2,BDCORRECTIVAINF[[Fecha Fin]:[Fecha Fin]],"&lt;="&amp;$M$3)=0,"",SUMIFS(BDCORRECTIVAINF[3ª HOJAS T],BDCORRECTIVAINF[[Nº CAMIÓN]:[Nº CAMIÓN]],$C71,BDCORRECTIVAINF[[Fecha entrada]:[Fecha entrada]],"&gt;=" &amp;$M$2,BDCORRECTIVAINF[[Fecha Fin]:[Fecha Fin]],"&lt;="&amp;$M$3)&amp;" uds "&amp;BDCORRECTIVAINF[[#Headers],[3ª HOJAS T]]&amp;", ")</f>
        <v/>
      </c>
      <c r="BB70" s="467" t="str">
        <f>+IF(SUMIFS(BDCORRECTIVAINF[4ª HOJAS T],BDCORRECTIVAINF[[Nº CAMIÓN]:[Nº CAMIÓN]],$C71,BDCORRECTIVAINF[[Fecha entrada]:[Fecha entrada]],"&gt;=" &amp;$M$2,BDCORRECTIVAINF[[Fecha Fin]:[Fecha Fin]],"&lt;="&amp;$M$3)=0,"",SUMIFS(BDCORRECTIVAINF[4ª HOJAS T],BDCORRECTIVAINF[[Nº CAMIÓN]:[Nº CAMIÓN]],$C71,BDCORRECTIVAINF[[Fecha entrada]:[Fecha entrada]],"&gt;=" &amp;$M$2,BDCORRECTIVAINF[[Fecha Fin]:[Fecha Fin]],"&lt;="&amp;$M$3)&amp;" uds "&amp;BDCORRECTIVAINF[[#Headers],[4ª HOJAS T]]&amp;", ")</f>
        <v/>
      </c>
      <c r="BC70" s="467" t="str">
        <f>+IF(SUMIFS(BDCORRECTIVAINF[5ª HOJAS T],BDCORRECTIVAINF[[Nº CAMIÓN]:[Nº CAMIÓN]],$C71,BDCORRECTIVAINF[[Fecha entrada]:[Fecha entrada]],"&gt;=" &amp;$M$2,BDCORRECTIVAINF[[Fecha Fin]:[Fecha Fin]],"&lt;="&amp;$M$3)=0,"",SUMIFS(BDCORRECTIVAINF[5ª HOJAS T],BDCORRECTIVAINF[[Nº CAMIÓN]:[Nº CAMIÓN]],$C71,BDCORRECTIVAINF[[Fecha entrada]:[Fecha entrada]],"&gt;=" &amp;$M$2,BDCORRECTIVAINF[[Fecha Fin]:[Fecha Fin]],"&lt;="&amp;$M$3)&amp;" uds "&amp;BDCORRECTIVAINF[[#Headers],[5ª HOJAS T]]&amp;", ")</f>
        <v/>
      </c>
      <c r="BD70" s="467" t="str">
        <f>+IF(SUMIFS(BDCORRECTIVAINF[BRIDA T],BDCORRECTIVAINF[[Nº CAMIÓN]:[Nº CAMIÓN]],$C71,BDCORRECTIVAINF[[Fecha entrada]:[Fecha entrada]],"&gt;=" &amp;$M$2,BDCORRECTIVAINF[[Fecha Fin]:[Fecha Fin]],"&lt;="&amp;$M$3)=0,"",SUMIFS(BDCORRECTIVAINF[BRIDA T],BDCORRECTIVAINF[[Nº CAMIÓN]:[Nº CAMIÓN]],$C71,BDCORRECTIVAINF[[Fecha entrada]:[Fecha entrada]],"&gt;=" &amp;$M$2,BDCORRECTIVAINF[[Fecha Fin]:[Fecha Fin]],"&lt;="&amp;$M$3)&amp;" uds "&amp;BDCORRECTIVAINF[[#Headers],[BRIDA T]]&amp;", ")</f>
        <v/>
      </c>
      <c r="BE70" s="467" t="str">
        <f>+IF(SUMIFS(BDCORRECTIVAINF[BULÓN T],BDCORRECTIVAINF[[Nº CAMIÓN]:[Nº CAMIÓN]],$C71,BDCORRECTIVAINF[[Fecha entrada]:[Fecha entrada]],"&gt;=" &amp;$M$2,BDCORRECTIVAINF[[Fecha Fin]:[Fecha Fin]],"&lt;="&amp;$M$3)=0,"",SUMIFS(BDCORRECTIVAINF[BULÓN T],BDCORRECTIVAINF[[Nº CAMIÓN]:[Nº CAMIÓN]],$C71,BDCORRECTIVAINF[[Fecha entrada]:[Fecha entrada]],"&gt;=" &amp;$M$2,BDCORRECTIVAINF[[Fecha Fin]:[Fecha Fin]],"&lt;="&amp;$M$3)&amp;" uds "&amp;BDCORRECTIVAINF[[#Headers],[BULÓN T]]&amp;", ")</f>
        <v/>
      </c>
      <c r="BF70" s="467" t="str">
        <f>+IF(SUMIFS(BDCORRECTIVAINF[GEMELA T],BDCORRECTIVAINF[[Nº CAMIÓN]:[Nº CAMIÓN]],$C71,BDCORRECTIVAINF[[Fecha entrada]:[Fecha entrada]],"&gt;=" &amp;$M$2,BDCORRECTIVAINF[[Fecha Fin]:[Fecha Fin]],"&lt;="&amp;$M$3)=0,"",SUMIFS(BDCORRECTIVAINF[GEMELA T],BDCORRECTIVAINF[[Nº CAMIÓN]:[Nº CAMIÓN]],$C71,BDCORRECTIVAINF[[Fecha entrada]:[Fecha entrada]],"&gt;=" &amp;$M$2,BDCORRECTIVAINF[[Fecha Fin]:[Fecha Fin]],"&lt;="&amp;$M$3)&amp;" uds "&amp;BDCORRECTIVAINF[[#Headers],[GEMELA T]]&amp;", ")</f>
        <v/>
      </c>
      <c r="BG70" s="467" t="str">
        <f>+IF(SUMIFS(BDCORRECTIVAINF[CÁMARA 12R20],BDCORRECTIVAINF[[Nº CAMIÓN]:[Nº CAMIÓN]],$C71,BDCORRECTIVAINF[[Fecha entrada]:[Fecha entrada]],"&gt;=" &amp;$M$2,BDCORRECTIVAINF[[Fecha Fin]:[Fecha Fin]],"&lt;="&amp;$M$3)=0,"",SUMIFS(BDCORRECTIVAINF[CÁMARA 12R20],BDCORRECTIVAINF[[Nº CAMIÓN]:[Nº CAMIÓN]],$C71,BDCORRECTIVAINF[[Fecha entrada]:[Fecha entrada]],"&gt;=" &amp;$M$2,BDCORRECTIVAINF[[Fecha Fin]:[Fecha Fin]],"&lt;="&amp;$M$3)&amp;" uds "&amp;BDCORRECTIVAINF[[#Headers],[CÁMARA 12R20]]&amp;", ")</f>
        <v/>
      </c>
      <c r="BH70" s="467" t="str">
        <f>+IF(SUMIFS(BDCORRECTIVAINF[CÁMARA 12R24],BDCORRECTIVAINF[[Nº CAMIÓN]:[Nº CAMIÓN]],$C71,BDCORRECTIVAINF[[Fecha entrada]:[Fecha entrada]],"&gt;=" &amp;$M$2,BDCORRECTIVAINF[[Fecha Fin]:[Fecha Fin]],"&lt;="&amp;$M$3)=0,"",SUMIFS(BDCORRECTIVAINF[CÁMARA 12R24],BDCORRECTIVAINF[[Nº CAMIÓN]:[Nº CAMIÓN]],$C71,BDCORRECTIVAINF[[Fecha entrada]:[Fecha entrada]],"&gt;=" &amp;$M$2,BDCORRECTIVAINF[[Fecha Fin]:[Fecha Fin]],"&lt;="&amp;$M$3)&amp;" uds "&amp;BDCORRECTIVAINF[[#Headers],[CÁMARA 12R24]]&amp;", ")</f>
        <v/>
      </c>
      <c r="BI70" s="467" t="str">
        <f>+IF(SUMIFS(BDCORRECTIVAINF[NEUMÁTICO 12R20],BDCORRECTIVAINF[[Nº CAMIÓN]:[Nº CAMIÓN]],$C71,BDCORRECTIVAINF[[Fecha entrada]:[Fecha entrada]],"&gt;=" &amp;$M$2,BDCORRECTIVAINF[[Fecha Fin]:[Fecha Fin]],"&lt;="&amp;$M$3)=0,"",SUMIFS(BDCORRECTIVAINF[NEUMÁTICO 12R20],BDCORRECTIVAINF[[Nº CAMIÓN]:[Nº CAMIÓN]],$C71,BDCORRECTIVAINF[[Fecha entrada]:[Fecha entrada]],"&gt;=" &amp;$M$2,BDCORRECTIVAINF[[Fecha Fin]:[Fecha Fin]],"&lt;="&amp;$M$3)&amp;" uds "&amp;BDCORRECTIVAINF[[#Headers],[NEUMÁTICO 12R20]]&amp;", ")</f>
        <v/>
      </c>
      <c r="BJ70" s="467" t="str">
        <f>+IF(SUMIFS(BDCORRECTIVAINF[NEUMÁTICO 13/80 R22,5],BDCORRECTIVAINF[[Nº CAMIÓN]:[Nº CAMIÓN]],$C71,BDCORRECTIVAINF[[Fecha entrada]:[Fecha entrada]],"&gt;=" &amp;$M$2,BDCORRECTIVAINF[[Fecha Fin]:[Fecha Fin]],"&lt;="&amp;$M$3)=0,"",SUMIFS(BDCORRECTIVAINF[NEUMÁTICO 13/80 R22,5],BDCORRECTIVAINF[[Nº CAMIÓN]:[Nº CAMIÓN]],$C71,BDCORRECTIVAINF[[Fecha entrada]:[Fecha entrada]],"&gt;=" &amp;$M$2,BDCORRECTIVAINF[[Fecha Fin]:[Fecha Fin]],"&lt;="&amp;$M$3)&amp;" uds "&amp;BDCORRECTIVAINF[[#Headers],[NEUMÁTICO 13/80 R22,5]]&amp;", ")</f>
        <v/>
      </c>
      <c r="BK70" s="467" t="str">
        <f>+IF(SUMIFS(BDCORRECTIVAINF[[NEUMÁTICO 12R24 ]],BDCORRECTIVAINF[[Nº CAMIÓN]:[Nº CAMIÓN]],$C71,BDCORRECTIVAINF[[Fecha entrada]:[Fecha entrada]],"&gt;=" &amp;$M$2,BDCORRECTIVAINF[[Fecha Fin]:[Fecha Fin]],"&lt;="&amp;$M$3)=0,"",SUMIFS(BDCORRECTIVAINF[[NEUMÁTICO 12R24 ]],BDCORRECTIVAINF[[Nº CAMIÓN]:[Nº CAMIÓN]],$C71,BDCORRECTIVAINF[[Fecha entrada]:[Fecha entrada]],"&gt;=" &amp;$M$2,BDCORRECTIVAINF[[Fecha Fin]:[Fecha Fin]],"&lt;="&amp;$M$3)&amp;" uds "&amp;BDCORRECTIVAINF[[#Headers],[NEUMÁTICO 12R24 ]]&amp;", ")</f>
        <v/>
      </c>
      <c r="BL70" s="467" t="str">
        <f>+IF(SUMIFS(BDCORRECTIVAINF[NEUMÁTICO 295/80 R22,5],BDCORRECTIVAINF[[Nº CAMIÓN]:[Nº CAMIÓN]],$C71,BDCORRECTIVAINF[[Fecha entrada]:[Fecha entrada]],"&gt;=" &amp;$M$2,BDCORRECTIVAINF[[Fecha Fin]:[Fecha Fin]],"&lt;="&amp;$M$3)=0,"",SUMIFS(BDCORRECTIVAINF[NEUMÁTICO 295/80 R22,5],BDCORRECTIVAINF[[Nº CAMIÓN]:[Nº CAMIÓN]],$C71,BDCORRECTIVAINF[[Fecha entrada]:[Fecha entrada]],"&gt;=" &amp;$M$2,BDCORRECTIVAINF[[Fecha Fin]:[Fecha Fin]],"&lt;="&amp;$M$3)&amp;" uds "&amp;BDCORRECTIVAINF[[#Headers],[NEUMÁTICO 295/80 R22,5]]&amp;", ")</f>
        <v/>
      </c>
      <c r="BM70" s="467" t="str">
        <f>+IF(SUMIFS(BDCORRECTIVAINF[NEUMÁTICO 315/80R22.5],BDCORRECTIVAINF[[Nº CAMIÓN]:[Nº CAMIÓN]],$C71,BDCORRECTIVAINF[[Fecha entrada]:[Fecha entrada]],"&gt;=" &amp;$M$2,BDCORRECTIVAINF[[Fecha Fin]:[Fecha Fin]],"&lt;="&amp;$M$3)=0,"",SUMIFS(BDCORRECTIVAINF[NEUMÁTICO 315/80R22.5],BDCORRECTIVAINF[[Nº CAMIÓN]:[Nº CAMIÓN]],$C71,BDCORRECTIVAINF[[Fecha entrada]:[Fecha entrada]],"&gt;=" &amp;$M$2,BDCORRECTIVAINF[[Fecha Fin]:[Fecha Fin]],"&lt;="&amp;$M$3)&amp;" uds "&amp;BDCORRECTIVAINF[[#Headers],[NEUMÁTICO 315/80R22.5]]&amp;", ")</f>
        <v/>
      </c>
      <c r="BN70" s="467" t="str">
        <f>+IF(SUMIFS(BDCORRECTIVAINF[NEUMÁTICO 7.5R16 CON CAMARA  ],BDCORRECTIVAINF[[Nº CAMIÓN]:[Nº CAMIÓN]],$C71,BDCORRECTIVAINF[[Fecha entrada]:[Fecha entrada]],"&gt;=" &amp;$M$2,BDCORRECTIVAINF[[Fecha Fin]:[Fecha Fin]],"&lt;="&amp;$M$3)=0,"",SUMIFS(BDCORRECTIVAINF[NEUMÁTICO 7.5R16 CON CAMARA  ],BDCORRECTIVAINF[[Nº CAMIÓN]:[Nº CAMIÓN]],$C71,BDCORRECTIVAINF[[Fecha entrada]:[Fecha entrada]],"&gt;=" &amp;$M$2,BDCORRECTIVAINF[[Fecha Fin]:[Fecha Fin]],"&lt;="&amp;$M$3)&amp;" uds "&amp;BDCORRECTIVAINF[[#Headers],[NEUMÁTICO 7.5R16 CON CAMARA  ]]&amp;", ")</f>
        <v/>
      </c>
      <c r="BO70" s="467" t="str">
        <f>+IF(SUMIFS(BDCORRECTIVAINF[Parche],BDCORRECTIVAINF[[Nº CAMIÓN]:[Nº CAMIÓN]],$C71,BDCORRECTIVAINF[[Fecha entrada]:[Fecha entrada]],"&gt;=" &amp;$M$2,BDCORRECTIVAINF[[Fecha Fin]:[Fecha Fin]],"&lt;="&amp;$M$3)=0,"",SUMIFS(BDCORRECTIVAINF[Parche],BDCORRECTIVAINF[[Nº CAMIÓN]:[Nº CAMIÓN]],$C71,BDCORRECTIVAINF[[Fecha entrada]:[Fecha entrada]],"&gt;=" &amp;$M$2,BDCORRECTIVAINF[[Fecha Fin]:[Fecha Fin]],"&lt;="&amp;$M$3)&amp;" uds "&amp;BDCORRECTIVAINF[[#Headers],[Parche]]&amp;", ")</f>
        <v/>
      </c>
      <c r="BP70" s="467" t="str">
        <f>+IF(SUMIFS(BDCORRECTIVAINF[Pasta],BDCORRECTIVAINF[[Nº CAMIÓN]:[Nº CAMIÓN]],$C71,BDCORRECTIVAINF[[Fecha entrada]:[Fecha entrada]],"&gt;=" &amp;$M$2,BDCORRECTIVAINF[[Fecha Fin]:[Fecha Fin]],"&lt;="&amp;$M$3)=0,"",SUMIFS(BDCORRECTIVAINF[Pasta],BDCORRECTIVAINF[[Nº CAMIÓN]:[Nº CAMIÓN]],$C71,BDCORRECTIVAINF[[Fecha entrada]:[Fecha entrada]],"&gt;=" &amp;$M$2,BDCORRECTIVAINF[[Fecha Fin]:[Fecha Fin]],"&lt;="&amp;$M$3)&amp;" uds "&amp;BDCORRECTIVAINF[[#Headers],[Pasta]]&amp;", ")</f>
        <v/>
      </c>
      <c r="BQ70" s="467" t="str">
        <f>+IF(SUMIFS(BDCORRECTIVAINF[BATERIA 12V 100AH],BDCORRECTIVAINF[[Nº CAMIÓN]:[Nº CAMIÓN]],$C71,BDCORRECTIVAINF[[Fecha entrada]:[Fecha entrada]],"&gt;=" &amp;$M$2,BDCORRECTIVAINF[[Fecha Fin]:[Fecha Fin]],"&lt;="&amp;$M$3)=0,"",SUMIFS(BDCORRECTIVAINF[BATERIA 12V 100AH],BDCORRECTIVAINF[[Nº CAMIÓN]:[Nº CAMIÓN]],$C71,BDCORRECTIVAINF[[Fecha entrada]:[Fecha entrada]],"&gt;=" &amp;$M$2,BDCORRECTIVAINF[[Fecha Fin]:[Fecha Fin]],"&lt;="&amp;$M$3)&amp;" uds "&amp;BDCORRECTIVAINF[[#Headers],[BATERIA 12V 100AH]]&amp;", ")</f>
        <v/>
      </c>
      <c r="BR70" s="467" t="str">
        <f>+IF(SUMIFS(BDCORRECTIVAINF[BATERIA 12V 120AH],BDCORRECTIVAINF[[Nº CAMIÓN]:[Nº CAMIÓN]],$C71,BDCORRECTIVAINF[[Fecha entrada]:[Fecha entrada]],"&gt;=" &amp;$M$2,BDCORRECTIVAINF[[Fecha Fin]:[Fecha Fin]],"&lt;="&amp;$M$3)=0,"",SUMIFS(BDCORRECTIVAINF[BATERIA 12V 120AH],BDCORRECTIVAINF[[Nº CAMIÓN]:[Nº CAMIÓN]],$C71,BDCORRECTIVAINF[[Fecha entrada]:[Fecha entrada]],"&gt;=" &amp;$M$2,BDCORRECTIVAINF[[Fecha Fin]:[Fecha Fin]],"&lt;="&amp;$M$3)&amp;" uds "&amp;BDCORRECTIVAINF[[#Headers],[BATERIA 12V 120AH]]&amp;", ")</f>
        <v/>
      </c>
      <c r="BS70" s="467" t="str">
        <f>+IF(SUMIFS(BDCORRECTIVAINF[[BATERIA 12V 70AH ]],BDCORRECTIVAINF[[Nº CAMIÓN]:[Nº CAMIÓN]],$C71,BDCORRECTIVAINF[[Fecha entrada]:[Fecha entrada]],"&gt;=" &amp;$M$2,BDCORRECTIVAINF[[Fecha Fin]:[Fecha Fin]],"&lt;="&amp;$M$3)=0,"",SUMIFS(BDCORRECTIVAINF[[BATERIA 12V 70AH ]],BDCORRECTIVAINF[[Nº CAMIÓN]:[Nº CAMIÓN]],$C71,BDCORRECTIVAINF[[Fecha entrada]:[Fecha entrada]],"&gt;=" &amp;$M$2,BDCORRECTIVAINF[[Fecha Fin]:[Fecha Fin]],"&lt;="&amp;$M$3)&amp;" uds "&amp;BDCORRECTIVAINF[[#Headers],[BATERIA 12V 70AH ]]&amp;", ")</f>
        <v/>
      </c>
      <c r="BT70" s="467" t="str">
        <f>+IF(SUMIFS(BDCORRECTIVAINF[[BATERIA 12V 77AH ]],BDCORRECTIVAINF[[Nº CAMIÓN]:[Nº CAMIÓN]],$C71,BDCORRECTIVAINF[[Fecha entrada]:[Fecha entrada]],"&gt;=" &amp;$M$2,BDCORRECTIVAINF[[Fecha Fin]:[Fecha Fin]],"&lt;="&amp;$M$3)=0,"",SUMIFS(BDCORRECTIVAINF[[BATERIA 12V 77AH ]],BDCORRECTIVAINF[[Nº CAMIÓN]:[Nº CAMIÓN]],$C71,BDCORRECTIVAINF[[Fecha entrada]:[Fecha entrada]],"&gt;=" &amp;$M$2,BDCORRECTIVAINF[[Fecha Fin]:[Fecha Fin]],"&lt;="&amp;$M$3)&amp;" uds "&amp;BDCORRECTIVAINF[[#Headers],[BATERIA 12V 77AH ]]&amp;", ")</f>
        <v/>
      </c>
      <c r="BU70" s="467" t="str">
        <f>+IF(SUMIFS(BDCORRECTIVAINF[Manguera amarilla 60D],BDCORRECTIVAINF[[Nº CAMIÓN]:[Nº CAMIÓN]],$C71,BDCORRECTIVAINF[[Fecha entrada]:[Fecha entrada]],"&gt;=" &amp;$M$2,BDCORRECTIVAINF[[Fecha Fin]:[Fecha Fin]],"&lt;="&amp;$M$3)=0,"",SUMIFS(BDCORRECTIVAINF[Manguera amarilla 60D],BDCORRECTIVAINF[[Nº CAMIÓN]:[Nº CAMIÓN]],$C71,BDCORRECTIVAINF[[Fecha entrada]:[Fecha entrada]],"&gt;=" &amp;$M$2,BDCORRECTIVAINF[[Fecha Fin]:[Fecha Fin]],"&lt;="&amp;$M$3)&amp;" m "&amp;BDCORRECTIVAINF[[#Headers],[Manguera amarilla 60D]]&amp;", ")</f>
        <v/>
      </c>
      <c r="BV70" s="467" t="str">
        <f>+IF(SUMIFS(BDCORRECTIVAINF[Manguera amarilla 80D],BDCORRECTIVAINF[[Nº CAMIÓN]:[Nº CAMIÓN]],$C71,BDCORRECTIVAINF[[Fecha entrada]:[Fecha entrada]],"&gt;=" &amp;$M$2,BDCORRECTIVAINF[[Fecha Fin]:[Fecha Fin]],"&lt;="&amp;$M$3)=0,"",SUMIFS(BDCORRECTIVAINF[Manguera amarilla 80D],BDCORRECTIVAINF[[Nº CAMIÓN]:[Nº CAMIÓN]],$C71,BDCORRECTIVAINF[[Fecha entrada]:[Fecha entrada]],"&gt;=" &amp;$M$2,BDCORRECTIVAINF[[Fecha Fin]:[Fecha Fin]],"&lt;="&amp;$M$3)&amp;" m "&amp;BDCORRECTIVAINF[[#Headers],[Manguera amarilla 80D]]&amp;", ")</f>
        <v/>
      </c>
      <c r="BW70" s="467" t="str">
        <f>+IF(SUMIFS(BDCORRECTIVAINF[Manguera azul 60D],BDCORRECTIVAINF[[Nº CAMIÓN]:[Nº CAMIÓN]],$C71,BDCORRECTIVAINF[[Fecha entrada]:[Fecha entrada]],"&gt;=" &amp;$M$2,BDCORRECTIVAINF[[Fecha Fin]:[Fecha Fin]],"&lt;="&amp;$M$3)=0,"",SUMIFS(BDCORRECTIVAINF[Manguera azul 60D],BDCORRECTIVAINF[[Nº CAMIÓN]:[Nº CAMIÓN]],$C71,BDCORRECTIVAINF[[Fecha entrada]:[Fecha entrada]],"&gt;=" &amp;$M$2,BDCORRECTIVAINF[[Fecha Fin]:[Fecha Fin]],"&lt;="&amp;$M$3)&amp;" m "&amp;BDCORRECTIVAINF[[#Headers],[Manguera azul 60D]]&amp;", ")</f>
        <v/>
      </c>
      <c r="BX70" s="467" t="str">
        <f>+IF(SUMIFS(BDCORRECTIVAINF[Manguera azul 80D],BDCORRECTIVAINF[[Nº CAMIÓN]:[Nº CAMIÓN]],$C71,BDCORRECTIVAINF[[Fecha entrada]:[Fecha entrada]],"&gt;=" &amp;$M$2,BDCORRECTIVAINF[[Fecha Fin]:[Fecha Fin]],"&lt;="&amp;$M$3)=0,"",SUMIFS(BDCORRECTIVAINF[Manguera azul 80D],BDCORRECTIVAINF[[Nº CAMIÓN]:[Nº CAMIÓN]],$C71,BDCORRECTIVAINF[[Fecha entrada]:[Fecha entrada]],"&gt;=" &amp;$M$2,BDCORRECTIVAINF[[Fecha Fin]:[Fecha Fin]],"&lt;="&amp;$M$3)&amp;" m "&amp;BDCORRECTIVAINF[[#Headers],[Manguera azul 80D]]&amp;", ")</f>
        <v/>
      </c>
      <c r="BY70" s="467" t="str">
        <f>+IF(SUMIFS(BDCORRECTIVAINF[Bomba Embrague],BDCORRECTIVAINF[[Nº CAMIÓN]:[Nº CAMIÓN]],$C71,BDCORRECTIVAINF[[Fecha entrada]:[Fecha entrada]],"&gt;=" &amp;$M$2,BDCORRECTIVAINF[[Fecha Fin]:[Fecha Fin]],"&lt;="&amp;$M$3)=0,"",SUMIFS(BDCORRECTIVAINF[Bomba Embrague],BDCORRECTIVAINF[[Nº CAMIÓN]:[Nº CAMIÓN]],$C71,BDCORRECTIVAINF[[Fecha entrada]:[Fecha entrada]],"&gt;=" &amp;$M$2,BDCORRECTIVAINF[[Fecha Fin]:[Fecha Fin]],"&lt;="&amp;$M$3)&amp;" uds "&amp;BDCORRECTIVAINF[[#Headers],[Bomba Embrague]]&amp;", ")</f>
        <v/>
      </c>
      <c r="BZ70" s="467" t="str">
        <f>+IF(SUMIFS(BDCORRECTIVAINF[Compresor],BDCORRECTIVAINF[[Nº CAMIÓN]:[Nº CAMIÓN]],$C71,BDCORRECTIVAINF[[Fecha entrada]:[Fecha entrada]],"&gt;=" &amp;$M$2,BDCORRECTIVAINF[[Fecha Fin]:[Fecha Fin]],"&lt;="&amp;$M$3)=0,"",SUMIFS(BDCORRECTIVAINF[Compresor],BDCORRECTIVAINF[[Nº CAMIÓN]:[Nº CAMIÓN]],$C71,BDCORRECTIVAINF[[Fecha entrada]:[Fecha entrada]],"&gt;=" &amp;$M$2,BDCORRECTIVAINF[[Fecha Fin]:[Fecha Fin]],"&lt;="&amp;$M$3)&amp;" uds "&amp;BDCORRECTIVAINF[[#Headers],[Compresor]]&amp;", ")</f>
        <v/>
      </c>
      <c r="CA70" s="467" t="str">
        <f>+IF(SUMIFS(BDCORRECTIVAINF[Disco Embrague],BDCORRECTIVAINF[[Nº CAMIÓN]:[Nº CAMIÓN]],$C71,BDCORRECTIVAINF[[Fecha entrada]:[Fecha entrada]],"&gt;=" &amp;$M$2,BDCORRECTIVAINF[[Fecha Fin]:[Fecha Fin]],"&lt;="&amp;$M$3)=0,"",SUMIFS(BDCORRECTIVAINF[Disco Embrague],BDCORRECTIVAINF[[Nº CAMIÓN]:[Nº CAMIÓN]],$C71,BDCORRECTIVAINF[[Fecha entrada]:[Fecha entrada]],"&gt;=" &amp;$M$2,BDCORRECTIVAINF[[Fecha Fin]:[Fecha Fin]],"&lt;="&amp;$M$3)&amp;" uds "&amp;BDCORRECTIVAINF[[#Headers],[Disco Embrague]]&amp;", ")</f>
        <v/>
      </c>
      <c r="CB70" s="467" t="str">
        <f>+IF(SUMIFS(BDCORRECTIVAINF[Empalme],BDCORRECTIVAINF[[Nº CAMIÓN]:[Nº CAMIÓN]],$C71,BDCORRECTIVAINF[[Fecha entrada]:[Fecha entrada]],"&gt;=" &amp;$M$2,BDCORRECTIVAINF[[Fecha Fin]:[Fecha Fin]],"&lt;="&amp;$M$3)=0,"",SUMIFS(BDCORRECTIVAINF[Empalme],BDCORRECTIVAINF[[Nº CAMIÓN]:[Nº CAMIÓN]],$C71,BDCORRECTIVAINF[[Fecha entrada]:[Fecha entrada]],"&gt;=" &amp;$M$2,BDCORRECTIVAINF[[Fecha Fin]:[Fecha Fin]],"&lt;="&amp;$M$3)&amp;" uds "&amp;BDCORRECTIVAINF[[#Headers],[Empalme]]&amp;", ")</f>
        <v/>
      </c>
      <c r="CC70" s="467" t="str">
        <f>+IF(SUMIFS(BDCORRECTIVAINF[Filtro Secador],BDCORRECTIVAINF[[Nº CAMIÓN]:[Nº CAMIÓN]],$C71,BDCORRECTIVAINF[[Fecha entrada]:[Fecha entrada]],"&gt;=" &amp;$M$2,BDCORRECTIVAINF[[Fecha Fin]:[Fecha Fin]],"&lt;="&amp;$M$3)=0,"",SUMIFS(BDCORRECTIVAINF[Filtro Secador],BDCORRECTIVAINF[[Nº CAMIÓN]:[Nº CAMIÓN]],$C71,BDCORRECTIVAINF[[Fecha entrada]:[Fecha entrada]],"&gt;=" &amp;$M$2,BDCORRECTIVAINF[[Fecha Fin]:[Fecha Fin]],"&lt;="&amp;$M$3)&amp;" uds "&amp;BDCORRECTIVAINF[[#Headers],[Filtro Secador]]&amp;", ")</f>
        <v/>
      </c>
      <c r="CD70" s="467" t="str">
        <f>+IF(SUMIFS(BDCORRECTIVAINF[Pulmon Freno],BDCORRECTIVAINF[[Nº CAMIÓN]:[Nº CAMIÓN]],$C71,BDCORRECTIVAINF[[Fecha entrada]:[Fecha entrada]],"&gt;=" &amp;$M$2,BDCORRECTIVAINF[[Fecha Fin]:[Fecha Fin]],"&lt;="&amp;$M$3)=0,"",SUMIFS(BDCORRECTIVAINF[Pulmon Freno],BDCORRECTIVAINF[[Nº CAMIÓN]:[Nº CAMIÓN]],$C71,BDCORRECTIVAINF[[Fecha entrada]:[Fecha entrada]],"&gt;=" &amp;$M$2,BDCORRECTIVAINF[[Fecha Fin]:[Fecha Fin]],"&lt;="&amp;$M$3)&amp;" uds "&amp;BDCORRECTIVAINF[[#Headers],[Pulmon Freno]]&amp;", ")</f>
        <v/>
      </c>
      <c r="CE70" s="467" t="str">
        <f>+IF(SUMIFS(BDCORRECTIVAINF[Servoembrague],BDCORRECTIVAINF[[Nº CAMIÓN]:[Nº CAMIÓN]],$C71,BDCORRECTIVAINF[[Fecha entrada]:[Fecha entrada]],"&gt;=" &amp;$M$2,BDCORRECTIVAINF[[Fecha Fin]:[Fecha Fin]],"&lt;="&amp;$M$3)=0,"",SUMIFS(BDCORRECTIVAINF[Servoembrague],BDCORRECTIVAINF[[Nº CAMIÓN]:[Nº CAMIÓN]],$C71,BDCORRECTIVAINF[[Fecha entrada]:[Fecha entrada]],"&gt;=" &amp;$M$2,BDCORRECTIVAINF[[Fecha Fin]:[Fecha Fin]],"&lt;="&amp;$M$3)&amp;" uds "&amp;BDCORRECTIVAINF[[#Headers],[Servoembrague]]&amp;", ")</f>
        <v/>
      </c>
      <c r="CF70" s="467" t="str">
        <f>+IF(SUMIFS(BDCORRECTIVAINF[Tubo Hidraulico],BDCORRECTIVAINF[[Nº CAMIÓN]:[Nº CAMIÓN]],$C71,BDCORRECTIVAINF[[Fecha entrada]:[Fecha entrada]],"&gt;=" &amp;$M$2,BDCORRECTIVAINF[[Fecha Fin]:[Fecha Fin]],"&lt;="&amp;$M$3)=0,"",SUMIFS(BDCORRECTIVAINF[Tubo Hidraulico],BDCORRECTIVAINF[[Nº CAMIÓN]:[Nº CAMIÓN]],$C71,BDCORRECTIVAINF[[Fecha entrada]:[Fecha entrada]],"&gt;=" &amp;$M$2,BDCORRECTIVAINF[[Fecha Fin]:[Fecha Fin]],"&lt;="&amp;$M$3)&amp;" uds "&amp;BDCORRECTIVAINF[[#Headers],[Tubo Hidraulico]]&amp;", ")</f>
        <v/>
      </c>
      <c r="CG70" s="467" t="str">
        <f>+IF(SUMIFS(BDCORRECTIVAINF[Valvula 4 vias],BDCORRECTIVAINF[[Nº CAMIÓN]:[Nº CAMIÓN]],$C71,BDCORRECTIVAINF[[Fecha entrada]:[Fecha entrada]],"&gt;=" &amp;$M$2,BDCORRECTIVAINF[[Fecha Fin]:[Fecha Fin]],"&lt;="&amp;$M$3)=0,"",SUMIFS(BDCORRECTIVAINF[Valvula 4 vias],BDCORRECTIVAINF[[Nº CAMIÓN]:[Nº CAMIÓN]],$C71,BDCORRECTIVAINF[[Fecha entrada]:[Fecha entrada]],"&gt;=" &amp;$M$2,BDCORRECTIVAINF[[Fecha Fin]:[Fecha Fin]],"&lt;="&amp;$M$3)&amp;" uds "&amp;BDCORRECTIVAINF[[#Headers],[Valvula 4 vias]]&amp;", ")</f>
        <v/>
      </c>
      <c r="CH70" s="467" t="str">
        <f>+IF(SUMIFS(BDCORRECTIVAINF[Valvula Freno],BDCORRECTIVAINF[[Nº CAMIÓN]:[Nº CAMIÓN]],$C71,BDCORRECTIVAINF[[Fecha entrada]:[Fecha entrada]],"&gt;=" &amp;$M$2,BDCORRECTIVAINF[[Fecha Fin]:[Fecha Fin]],"&lt;="&amp;$M$3)=0,"",SUMIFS(BDCORRECTIVAINF[Valvula Freno],BDCORRECTIVAINF[[Nº CAMIÓN]:[Nº CAMIÓN]],$C71,BDCORRECTIVAINF[[Fecha entrada]:[Fecha entrada]],"&gt;=" &amp;$M$2,BDCORRECTIVAINF[[Fecha Fin]:[Fecha Fin]],"&lt;="&amp;$M$3)&amp;" uds "&amp;BDCORRECTIVAINF[[#Headers],[Valvula Freno]]&amp;", ")</f>
        <v/>
      </c>
      <c r="CI70" s="467" t="str">
        <f>+IF(SUMIFS(BDCORRECTIVAINF[Valvula Secadora],BDCORRECTIVAINF[[Nº CAMIÓN]:[Nº CAMIÓN]],$C71,BDCORRECTIVAINF[[Fecha entrada]:[Fecha entrada]],"&gt;=" &amp;$M$2,BDCORRECTIVAINF[[Fecha Fin]:[Fecha Fin]],"&lt;="&amp;$M$3)=0,"",SUMIFS(BDCORRECTIVAINF[Valvula Secadora],BDCORRECTIVAINF[[Nº CAMIÓN]:[Nº CAMIÓN]],$C71,BDCORRECTIVAINF[[Fecha entrada]:[Fecha entrada]],"&gt;=" &amp;$M$2,BDCORRECTIVAINF[[Fecha Fin]:[Fecha Fin]],"&lt;="&amp;$M$3)&amp;" uds "&amp;BDCORRECTIVAINF[[#Headers],[Valvula Secadora]]&amp;", ")</f>
        <v/>
      </c>
      <c r="CJ70" s="467" t="str">
        <f>+IF(SUMIFS(BDCORRECTIVAINF[Correas],BDCORRECTIVAINF[[Nº CAMIÓN]:[Nº CAMIÓN]],$C71,BDCORRECTIVAINF[[Fecha entrada]:[Fecha entrada]],"&gt;=" &amp;$M$2,BDCORRECTIVAINF[[Fecha Fin]:[Fecha Fin]],"&lt;="&amp;$M$3)=0,"",SUMIFS(BDCORRECTIVAINF[Correas],BDCORRECTIVAINF[[Nº CAMIÓN]:[Nº CAMIÓN]],$C71,BDCORRECTIVAINF[[Fecha entrada]:[Fecha entrada]],"&gt;=" &amp;$M$2,BDCORRECTIVAINF[[Fecha Fin]:[Fecha Fin]],"&lt;="&amp;$M$3)&amp;" uds "&amp;BDCORRECTIVAINF[[#Headers],[Correas]]&amp;", ")</f>
        <v/>
      </c>
    </row>
    <row r="71" spans="1:93" ht="38.25" customHeight="1" thickTop="1" thickBot="1" x14ac:dyDescent="0.35">
      <c r="A71" s="579" t="s">
        <v>756</v>
      </c>
      <c r="B71" s="580"/>
      <c r="C71" s="580"/>
      <c r="D71" s="580"/>
      <c r="E71" s="580"/>
      <c r="F71" s="580"/>
      <c r="G71" s="580"/>
      <c r="H71" s="581"/>
      <c r="I71" s="9"/>
      <c r="J71" s="9"/>
      <c r="K71" s="9"/>
      <c r="L71" s="9"/>
      <c r="M71" s="9"/>
      <c r="N71" s="9"/>
    </row>
    <row r="72" spans="1:93" ht="13.5" customHeight="1" thickTop="1" thickBot="1" x14ac:dyDescent="0.3">
      <c r="A72" s="577"/>
      <c r="B72" s="578"/>
      <c r="C72" s="128" t="s">
        <v>16</v>
      </c>
      <c r="D72" s="128" t="s">
        <v>17</v>
      </c>
      <c r="E72" s="128" t="s">
        <v>18</v>
      </c>
      <c r="F72" s="128" t="s">
        <v>24</v>
      </c>
      <c r="G72" s="128" t="s">
        <v>25</v>
      </c>
      <c r="H72" s="128" t="s">
        <v>31</v>
      </c>
      <c r="I72" s="9"/>
      <c r="J72" s="9"/>
      <c r="K72" s="9"/>
      <c r="L72" s="9"/>
      <c r="M72" s="9"/>
      <c r="N72" s="9"/>
    </row>
    <row r="73" spans="1:93" ht="16.5" thickBot="1" x14ac:dyDescent="0.3">
      <c r="A73" s="573" t="s">
        <v>81</v>
      </c>
      <c r="B73" s="574"/>
      <c r="C73" s="129">
        <f t="shared" ref="C73:H73" si="25">IF(E23=0,0,E23/E67)</f>
        <v>0.69230769230769229</v>
      </c>
      <c r="D73" s="129">
        <f t="shared" si="25"/>
        <v>0.625</v>
      </c>
      <c r="E73" s="129">
        <f t="shared" si="25"/>
        <v>0.44897959183673469</v>
      </c>
      <c r="F73" s="129">
        <f t="shared" si="25"/>
        <v>0.88571428571428568</v>
      </c>
      <c r="G73" s="129">
        <f t="shared" si="25"/>
        <v>0.42857142857142855</v>
      </c>
      <c r="H73" s="129">
        <f t="shared" si="25"/>
        <v>0.625</v>
      </c>
      <c r="I73" s="9"/>
      <c r="J73" s="9"/>
      <c r="K73" s="9"/>
      <c r="L73" s="9"/>
      <c r="M73" s="9"/>
      <c r="N73" s="9"/>
    </row>
    <row r="74" spans="1:93" ht="16.5" thickBot="1" x14ac:dyDescent="0.3">
      <c r="A74" s="573" t="s">
        <v>82</v>
      </c>
      <c r="B74" s="574"/>
      <c r="C74" s="129">
        <f t="shared" ref="C74:H74" si="26">IF(E38=0,0,E38/E67)</f>
        <v>0</v>
      </c>
      <c r="D74" s="129">
        <f t="shared" si="26"/>
        <v>0</v>
      </c>
      <c r="E74" s="129">
        <f t="shared" si="26"/>
        <v>0.10204081632653061</v>
      </c>
      <c r="F74" s="129">
        <f t="shared" si="26"/>
        <v>2.8571428571428571E-2</v>
      </c>
      <c r="G74" s="129">
        <f t="shared" si="26"/>
        <v>0.14285714285714285</v>
      </c>
      <c r="H74" s="129">
        <f t="shared" si="26"/>
        <v>6.25E-2</v>
      </c>
      <c r="I74" s="9"/>
      <c r="J74" s="9"/>
      <c r="K74" s="9"/>
      <c r="L74" s="9"/>
      <c r="M74" s="9"/>
      <c r="N74" s="9"/>
    </row>
    <row r="75" spans="1:93" ht="16.5" thickBot="1" x14ac:dyDescent="0.3">
      <c r="A75" s="575" t="s">
        <v>83</v>
      </c>
      <c r="B75" s="576"/>
      <c r="C75" s="130">
        <f t="shared" ref="C75:H75" si="27">IF(E40=0,0,E40/E67)</f>
        <v>0</v>
      </c>
      <c r="D75" s="130">
        <f t="shared" si="27"/>
        <v>0</v>
      </c>
      <c r="E75" s="130">
        <f t="shared" si="27"/>
        <v>0</v>
      </c>
      <c r="F75" s="130">
        <f t="shared" si="27"/>
        <v>0</v>
      </c>
      <c r="G75" s="130">
        <f t="shared" si="27"/>
        <v>0</v>
      </c>
      <c r="H75" s="130">
        <f t="shared" si="27"/>
        <v>0</v>
      </c>
      <c r="I75" s="9"/>
      <c r="J75" s="9"/>
      <c r="K75" s="9"/>
      <c r="L75" s="9"/>
      <c r="M75" s="9"/>
      <c r="N75" s="9"/>
    </row>
    <row r="76" spans="1:93" ht="16.5" thickBot="1" x14ac:dyDescent="0.3">
      <c r="A76" s="573" t="s">
        <v>84</v>
      </c>
      <c r="B76" s="574"/>
      <c r="C76" s="129">
        <f t="shared" ref="C76:H76" si="28">IF(E45=0,0,E45/E67)</f>
        <v>0</v>
      </c>
      <c r="D76" s="129">
        <f t="shared" si="28"/>
        <v>0</v>
      </c>
      <c r="E76" s="129">
        <f t="shared" si="28"/>
        <v>0</v>
      </c>
      <c r="F76" s="129">
        <f t="shared" si="28"/>
        <v>0</v>
      </c>
      <c r="G76" s="129">
        <f t="shared" si="28"/>
        <v>0</v>
      </c>
      <c r="H76" s="129">
        <f t="shared" si="28"/>
        <v>0</v>
      </c>
      <c r="I76" s="9"/>
      <c r="J76" s="9"/>
      <c r="K76" s="9"/>
      <c r="L76" s="9"/>
      <c r="M76" s="9"/>
      <c r="N76" s="9"/>
    </row>
    <row r="77" spans="1:93" ht="16.5" thickBot="1" x14ac:dyDescent="0.3">
      <c r="A77" s="575" t="s">
        <v>85</v>
      </c>
      <c r="B77" s="576"/>
      <c r="C77" s="130">
        <f t="shared" ref="C77:H77" si="29">IF(E47=0,0,E47/E$67)</f>
        <v>0</v>
      </c>
      <c r="D77" s="130">
        <f t="shared" si="29"/>
        <v>0</v>
      </c>
      <c r="E77" s="130">
        <f t="shared" si="29"/>
        <v>0</v>
      </c>
      <c r="F77" s="130">
        <f t="shared" si="29"/>
        <v>0</v>
      </c>
      <c r="G77" s="130">
        <f t="shared" si="29"/>
        <v>0</v>
      </c>
      <c r="H77" s="130">
        <f t="shared" si="29"/>
        <v>0</v>
      </c>
      <c r="I77" s="9"/>
      <c r="J77" s="9"/>
      <c r="K77" s="9"/>
      <c r="L77" s="9"/>
      <c r="M77" s="9"/>
      <c r="N77" s="9"/>
    </row>
    <row r="78" spans="1:93" ht="13.5" customHeight="1" thickBot="1" x14ac:dyDescent="0.3">
      <c r="A78" s="573" t="s">
        <v>178</v>
      </c>
      <c r="B78" s="574"/>
      <c r="C78" s="129">
        <f t="shared" ref="C78:H78" si="30">IF(E58=0,0,E58/E$67)</f>
        <v>0.30769230769230771</v>
      </c>
      <c r="D78" s="129">
        <f t="shared" si="30"/>
        <v>0.25</v>
      </c>
      <c r="E78" s="129">
        <f t="shared" si="30"/>
        <v>0.42857142857142855</v>
      </c>
      <c r="F78" s="129">
        <f t="shared" si="30"/>
        <v>8.5714285714285715E-2</v>
      </c>
      <c r="G78" s="129">
        <f t="shared" si="30"/>
        <v>0.42857142857142855</v>
      </c>
      <c r="H78" s="129">
        <f t="shared" si="30"/>
        <v>0.29464285714285715</v>
      </c>
      <c r="I78" s="9"/>
      <c r="J78" s="9"/>
      <c r="K78" s="9"/>
      <c r="L78" s="9"/>
      <c r="M78" s="9"/>
      <c r="N78" s="9"/>
    </row>
    <row r="79" spans="1:93" ht="16.5" thickBot="1" x14ac:dyDescent="0.3">
      <c r="A79" s="575" t="s">
        <v>185</v>
      </c>
      <c r="B79" s="576"/>
      <c r="C79" s="130">
        <f t="shared" ref="C79:H79" si="31">IF(E62=0,0,E62/E$67)</f>
        <v>0</v>
      </c>
      <c r="D79" s="130">
        <f t="shared" si="31"/>
        <v>0.125</v>
      </c>
      <c r="E79" s="130">
        <f t="shared" si="31"/>
        <v>2.0408163265306121E-2</v>
      </c>
      <c r="F79" s="130">
        <f t="shared" si="31"/>
        <v>0</v>
      </c>
      <c r="G79" s="130">
        <f t="shared" si="31"/>
        <v>0</v>
      </c>
      <c r="H79" s="130">
        <f t="shared" si="31"/>
        <v>1.7857142857142856E-2</v>
      </c>
      <c r="I79" s="9"/>
      <c r="J79" s="9"/>
      <c r="K79" s="9"/>
      <c r="L79" s="9"/>
      <c r="M79" s="9"/>
      <c r="N79" s="9"/>
    </row>
    <row r="80" spans="1:93" ht="16.5" thickBot="1" x14ac:dyDescent="0.3">
      <c r="A80" s="593" t="s">
        <v>29</v>
      </c>
      <c r="B80" s="594"/>
      <c r="C80" s="131">
        <f t="shared" ref="C80:H80" si="32">IF(E66=0,0,E66/E$67)</f>
        <v>0</v>
      </c>
      <c r="D80" s="131">
        <f t="shared" si="32"/>
        <v>0</v>
      </c>
      <c r="E80" s="131">
        <f t="shared" si="32"/>
        <v>0</v>
      </c>
      <c r="F80" s="131">
        <f t="shared" si="32"/>
        <v>0</v>
      </c>
      <c r="G80" s="131">
        <f t="shared" si="32"/>
        <v>0</v>
      </c>
      <c r="H80" s="131">
        <f t="shared" si="32"/>
        <v>0</v>
      </c>
      <c r="I80" s="9"/>
      <c r="J80" s="9"/>
      <c r="K80" s="9"/>
      <c r="L80" s="9"/>
      <c r="M80" s="9"/>
      <c r="N80" s="9"/>
    </row>
    <row r="81" spans="1:93" s="9" customFormat="1" ht="17.25" thickTop="1" thickBot="1" x14ac:dyDescent="0.3">
      <c r="A81" s="132" t="s">
        <v>30</v>
      </c>
      <c r="B81" s="127"/>
      <c r="C81" s="133">
        <f>+E67/$J$67</f>
        <v>0.11607142857142858</v>
      </c>
      <c r="D81" s="133">
        <f>+F67/$J$67</f>
        <v>7.1428571428571425E-2</v>
      </c>
      <c r="E81" s="133">
        <f>+G67/$J$67</f>
        <v>0.4375</v>
      </c>
      <c r="F81" s="133">
        <f>+H67/$J$67</f>
        <v>0.3125</v>
      </c>
      <c r="G81" s="133">
        <f>+I67/$J$67</f>
        <v>6.25E-2</v>
      </c>
      <c r="H81" s="134">
        <f>+IF(SUM(C81:G81)=SUM(H73:H80),SUM(C81:G81),"error")</f>
        <v>1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</row>
    <row r="82" spans="1:93" s="9" customFormat="1" ht="13.5" thickTop="1" x14ac:dyDescent="0.2">
      <c r="C82" s="24"/>
      <c r="D82" s="24"/>
      <c r="E82" s="25"/>
      <c r="F82" s="26"/>
      <c r="G82" s="27"/>
      <c r="H82" s="27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</row>
    <row r="83" spans="1:93" s="9" customFormat="1" x14ac:dyDescent="0.2">
      <c r="C83" s="24"/>
      <c r="D83" s="24"/>
      <c r="E83" s="25"/>
      <c r="F83" s="26"/>
      <c r="G83" s="27"/>
      <c r="H83" s="27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</row>
    <row r="84" spans="1:93" s="9" customFormat="1" ht="13.5" thickBot="1" x14ac:dyDescent="0.25">
      <c r="C84" s="24"/>
      <c r="D84" s="24"/>
      <c r="F84" s="26"/>
      <c r="G84" s="27"/>
      <c r="H84" s="27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</row>
    <row r="85" spans="1:93" s="9" customFormat="1" ht="19.5" thickTop="1" thickBot="1" x14ac:dyDescent="0.25">
      <c r="A85" s="582" t="s">
        <v>757</v>
      </c>
      <c r="B85" s="583"/>
      <c r="C85" s="583"/>
      <c r="D85" s="584"/>
      <c r="F85" s="585" t="s">
        <v>758</v>
      </c>
      <c r="G85" s="586"/>
      <c r="H85" s="586"/>
      <c r="I85" s="587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</row>
    <row r="86" spans="1:93" s="9" customFormat="1" ht="20.25" thickTop="1" thickBot="1" x14ac:dyDescent="0.3">
      <c r="A86" s="588" t="s">
        <v>759</v>
      </c>
      <c r="B86" s="589"/>
      <c r="C86" s="590"/>
      <c r="D86" s="135" t="s">
        <v>158</v>
      </c>
      <c r="F86" s="143" t="s">
        <v>86</v>
      </c>
      <c r="G86" s="591">
        <f>+SUMIF($C$5:$C$65,"*CR*",$M$5:$M$65)</f>
        <v>144300</v>
      </c>
      <c r="H86" s="592"/>
      <c r="I86" s="142">
        <f>+G86/$M$67</f>
        <v>7.9605009102443863E-2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</row>
    <row r="87" spans="1:93" s="9" customFormat="1" ht="19.5" thickBot="1" x14ac:dyDescent="0.3">
      <c r="A87" s="601" t="s">
        <v>159</v>
      </c>
      <c r="B87" s="602"/>
      <c r="C87" s="136" t="s">
        <v>169</v>
      </c>
      <c r="D87" s="137">
        <f>+COUNTIF(K5:K65,"*ATC*")</f>
        <v>6</v>
      </c>
      <c r="F87" s="144" t="s">
        <v>90</v>
      </c>
      <c r="G87" s="595">
        <f>+SUMIF($C$5:$C$65,"*CC*",$M$5:$M$65)</f>
        <v>1643400</v>
      </c>
      <c r="H87" s="596"/>
      <c r="I87" s="142">
        <f t="shared" ref="I87:I89" si="33">+G87/$M$67</f>
        <v>0.90660340927897609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</row>
    <row r="88" spans="1:93" s="9" customFormat="1" ht="19.5" thickBot="1" x14ac:dyDescent="0.3">
      <c r="A88" s="588" t="s">
        <v>160</v>
      </c>
      <c r="B88" s="590"/>
      <c r="C88" s="138" t="s">
        <v>114</v>
      </c>
      <c r="D88" s="141">
        <f>+J67-D87</f>
        <v>106</v>
      </c>
      <c r="F88" s="144" t="s">
        <v>212</v>
      </c>
      <c r="G88" s="595">
        <f>+SUMIF($C$5:$C$65,"*CT*",$M$5:$M$65)</f>
        <v>25000</v>
      </c>
      <c r="H88" s="596"/>
      <c r="I88" s="142">
        <f t="shared" si="33"/>
        <v>1.3791581618580019E-2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</row>
    <row r="89" spans="1:93" s="9" customFormat="1" ht="19.5" thickBot="1" x14ac:dyDescent="0.3">
      <c r="A89" s="597" t="s">
        <v>30</v>
      </c>
      <c r="B89" s="598"/>
      <c r="C89" s="139"/>
      <c r="D89" s="140">
        <f>+SUM(D87:D88)</f>
        <v>112</v>
      </c>
      <c r="F89" s="145" t="s">
        <v>760</v>
      </c>
      <c r="G89" s="599">
        <f>+SUMIF($C$5:$C$65,"*VA*",$M$5:$M$65)</f>
        <v>0</v>
      </c>
      <c r="H89" s="600"/>
      <c r="I89" s="142">
        <f t="shared" si="33"/>
        <v>0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</row>
    <row r="90" spans="1:93" s="9" customFormat="1" ht="13.5" thickTop="1" x14ac:dyDescent="0.2">
      <c r="C90" s="24"/>
      <c r="D90" s="24"/>
      <c r="F90" s="26"/>
      <c r="G90" s="27"/>
      <c r="H90" s="27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</row>
    <row r="91" spans="1:93" s="9" customFormat="1" x14ac:dyDescent="0.2">
      <c r="C91" s="24"/>
      <c r="D91" s="24"/>
      <c r="E91" s="25"/>
      <c r="F91" s="26"/>
      <c r="G91" s="27"/>
      <c r="H91" s="27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</row>
    <row r="92" spans="1:93" s="9" customFormat="1" x14ac:dyDescent="0.2">
      <c r="C92" s="24"/>
      <c r="D92" s="24"/>
      <c r="E92" s="25"/>
      <c r="F92" s="26"/>
      <c r="G92" s="27"/>
      <c r="H92" s="27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</row>
    <row r="93" spans="1:93" s="9" customFormat="1" ht="13.5" thickBot="1" x14ac:dyDescent="0.25">
      <c r="C93" s="24"/>
      <c r="D93" s="24"/>
      <c r="E93" s="25"/>
      <c r="F93" s="26"/>
      <c r="G93" s="27"/>
      <c r="H93" s="27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</row>
    <row r="94" spans="1:93" s="9" customFormat="1" x14ac:dyDescent="0.2">
      <c r="A94" s="146" t="s">
        <v>89</v>
      </c>
      <c r="B94" s="147"/>
      <c r="C94" s="148" t="s">
        <v>167</v>
      </c>
      <c r="D94" s="24"/>
      <c r="E94" s="25"/>
      <c r="F94" s="26"/>
      <c r="G94" s="27"/>
      <c r="H94" s="27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</row>
    <row r="95" spans="1:93" s="9" customFormat="1" ht="15.75" x14ac:dyDescent="0.25">
      <c r="A95" s="557" t="s">
        <v>161</v>
      </c>
      <c r="B95" s="603"/>
      <c r="C95" s="149">
        <f t="shared" ref="C95:C101" si="34">+SUMIF($B$5:$B$65,A95,$J$5:$J$65)</f>
        <v>40</v>
      </c>
      <c r="D95" s="24"/>
      <c r="E95" s="25"/>
      <c r="F95" s="26"/>
      <c r="G95" s="27"/>
      <c r="H95" s="27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</row>
    <row r="96" spans="1:93" s="9" customFormat="1" ht="15.75" x14ac:dyDescent="0.25">
      <c r="A96" s="555" t="s">
        <v>162</v>
      </c>
      <c r="B96" s="603"/>
      <c r="C96" s="150">
        <f t="shared" si="34"/>
        <v>27</v>
      </c>
      <c r="D96" s="24"/>
      <c r="F96" s="26"/>
      <c r="G96" s="27"/>
      <c r="H96" s="27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</row>
    <row r="97" spans="1:93" s="9" customFormat="1" ht="15.75" x14ac:dyDescent="0.25">
      <c r="A97" s="557" t="s">
        <v>163</v>
      </c>
      <c r="B97" s="603"/>
      <c r="C97" s="149">
        <f t="shared" si="34"/>
        <v>7</v>
      </c>
      <c r="D97" s="24"/>
      <c r="E97" s="25"/>
      <c r="F97" s="26"/>
      <c r="G97" s="27"/>
      <c r="H97" s="2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</row>
    <row r="98" spans="1:93" s="9" customFormat="1" ht="15.75" x14ac:dyDescent="0.25">
      <c r="A98" s="555" t="s">
        <v>164</v>
      </c>
      <c r="B98" s="603"/>
      <c r="C98" s="150">
        <f t="shared" si="34"/>
        <v>33</v>
      </c>
      <c r="D98" s="24"/>
      <c r="E98" s="25"/>
      <c r="F98" s="26"/>
      <c r="G98" s="27"/>
      <c r="H98" s="27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</row>
    <row r="99" spans="1:93" s="9" customFormat="1" ht="15.75" x14ac:dyDescent="0.25">
      <c r="A99" s="557" t="s">
        <v>165</v>
      </c>
      <c r="B99" s="603"/>
      <c r="C99" s="149">
        <f t="shared" si="34"/>
        <v>2</v>
      </c>
      <c r="D99" s="24"/>
      <c r="E99" s="25"/>
      <c r="F99" s="26"/>
      <c r="G99" s="27"/>
      <c r="H99" s="27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</row>
    <row r="100" spans="1:93" s="9" customFormat="1" ht="15.75" x14ac:dyDescent="0.25">
      <c r="A100" s="555" t="s">
        <v>761</v>
      </c>
      <c r="B100" s="603"/>
      <c r="C100" s="150">
        <f t="shared" si="34"/>
        <v>2</v>
      </c>
      <c r="D100" s="24"/>
      <c r="E100" s="25"/>
      <c r="F100" s="26"/>
      <c r="G100" s="27"/>
      <c r="H100" s="27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</row>
    <row r="101" spans="1:93" s="9" customFormat="1" ht="15.75" x14ac:dyDescent="0.25">
      <c r="A101" s="557" t="s">
        <v>762</v>
      </c>
      <c r="B101" s="603"/>
      <c r="C101" s="149">
        <f t="shared" si="34"/>
        <v>1</v>
      </c>
      <c r="D101" s="24"/>
      <c r="E101" s="25"/>
      <c r="F101" s="26"/>
      <c r="G101" s="27"/>
      <c r="H101" s="27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</row>
    <row r="102" spans="1:93" s="9" customFormat="1" ht="15.75" x14ac:dyDescent="0.25">
      <c r="A102" s="555" t="s">
        <v>179</v>
      </c>
      <c r="B102" s="603"/>
      <c r="C102" s="150">
        <f>+SUMIF($B$5:$B$65,"*ATTSF*",$J$5:$J$65)</f>
        <v>0</v>
      </c>
      <c r="D102" s="24"/>
      <c r="E102" s="25"/>
      <c r="F102" s="26"/>
      <c r="G102" s="27"/>
      <c r="H102" s="27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</row>
    <row r="103" spans="1:93" s="9" customFormat="1" ht="13.5" thickBot="1" x14ac:dyDescent="0.25">
      <c r="A103" s="151" t="s">
        <v>30</v>
      </c>
      <c r="B103" s="152"/>
      <c r="C103" s="153">
        <f>+SUM(C95:C102)</f>
        <v>112</v>
      </c>
      <c r="D103" s="24"/>
      <c r="E103" s="25"/>
      <c r="F103" s="26"/>
      <c r="G103" s="27"/>
      <c r="H103" s="27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</row>
    <row r="104" spans="1:93" s="9" customFormat="1" x14ac:dyDescent="0.2">
      <c r="C104" s="24"/>
      <c r="D104" s="24"/>
      <c r="E104" s="25"/>
      <c r="F104" s="26"/>
      <c r="G104" s="27"/>
      <c r="H104" s="27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</row>
    <row r="105" spans="1:93" s="9" customFormat="1" x14ac:dyDescent="0.2">
      <c r="C105" s="24"/>
      <c r="D105" s="24"/>
      <c r="E105" s="25"/>
      <c r="F105" s="26"/>
      <c r="G105" s="27"/>
      <c r="H105" s="27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</row>
    <row r="106" spans="1:93" s="9" customFormat="1" x14ac:dyDescent="0.2">
      <c r="C106" s="24"/>
      <c r="D106" s="24"/>
      <c r="E106" s="25"/>
      <c r="F106" s="26"/>
      <c r="G106" s="27"/>
      <c r="H106" s="27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</row>
    <row r="107" spans="1:93" s="9" customFormat="1" x14ac:dyDescent="0.2">
      <c r="C107" s="24"/>
      <c r="D107" s="24"/>
      <c r="E107" s="25"/>
      <c r="F107" s="26"/>
      <c r="G107" s="27"/>
      <c r="H107" s="2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</row>
    <row r="108" spans="1:93" s="9" customFormat="1" x14ac:dyDescent="0.2">
      <c r="C108" s="24"/>
      <c r="D108" s="24"/>
      <c r="E108" s="25"/>
      <c r="F108" s="26"/>
      <c r="G108" s="27"/>
      <c r="H108" s="27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</row>
    <row r="109" spans="1:93" s="9" customFormat="1" x14ac:dyDescent="0.2">
      <c r="C109" s="24"/>
      <c r="D109" s="24"/>
      <c r="E109" s="25"/>
      <c r="F109" s="26"/>
      <c r="G109" s="27"/>
      <c r="H109" s="27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</row>
    <row r="110" spans="1:93" s="9" customFormat="1" x14ac:dyDescent="0.2">
      <c r="C110" s="24"/>
      <c r="D110" s="24"/>
      <c r="E110" s="25"/>
      <c r="F110" s="26"/>
      <c r="G110" s="27"/>
      <c r="H110" s="27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</row>
    <row r="111" spans="1:93" s="9" customFormat="1" x14ac:dyDescent="0.2">
      <c r="C111" s="24"/>
      <c r="D111" s="24"/>
      <c r="E111" s="25"/>
      <c r="F111" s="26"/>
      <c r="G111" s="27"/>
      <c r="H111" s="27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</row>
    <row r="112" spans="1:93" s="9" customFormat="1" x14ac:dyDescent="0.2">
      <c r="C112" s="24"/>
      <c r="D112" s="24"/>
      <c r="E112" s="25"/>
      <c r="F112" s="26"/>
      <c r="G112" s="27"/>
      <c r="H112" s="27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</row>
    <row r="113" spans="3:93" s="9" customFormat="1" x14ac:dyDescent="0.2">
      <c r="C113" s="24"/>
      <c r="D113" s="24"/>
      <c r="E113" s="25"/>
      <c r="F113" s="26"/>
      <c r="G113" s="27"/>
      <c r="H113" s="27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</row>
    <row r="114" spans="3:93" s="9" customFormat="1" x14ac:dyDescent="0.2">
      <c r="C114" s="24"/>
      <c r="D114" s="24"/>
      <c r="E114" s="25"/>
      <c r="F114" s="26"/>
      <c r="G114" s="27"/>
      <c r="H114" s="27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</row>
    <row r="115" spans="3:93" s="9" customFormat="1" x14ac:dyDescent="0.2">
      <c r="C115" s="24"/>
      <c r="D115" s="24"/>
      <c r="E115" s="25"/>
      <c r="F115" s="26"/>
      <c r="G115" s="27"/>
      <c r="H115" s="27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</row>
    <row r="116" spans="3:93" s="9" customFormat="1" x14ac:dyDescent="0.2">
      <c r="C116" s="24"/>
      <c r="D116" s="24"/>
      <c r="E116" s="25"/>
      <c r="F116" s="26"/>
      <c r="G116" s="27"/>
      <c r="H116" s="27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</row>
    <row r="117" spans="3:93" s="9" customFormat="1" x14ac:dyDescent="0.2">
      <c r="C117" s="24"/>
      <c r="D117" s="24"/>
      <c r="E117" s="25"/>
      <c r="F117" s="26"/>
      <c r="G117" s="27"/>
      <c r="H117" s="2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</row>
    <row r="118" spans="3:93" s="9" customFormat="1" x14ac:dyDescent="0.2">
      <c r="C118" s="24"/>
      <c r="D118" s="24"/>
      <c r="E118" s="25"/>
      <c r="F118" s="26"/>
      <c r="G118" s="27"/>
      <c r="H118" s="27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</row>
    <row r="119" spans="3:93" s="9" customFormat="1" x14ac:dyDescent="0.2">
      <c r="C119" s="24"/>
      <c r="D119" s="24"/>
      <c r="E119" s="25"/>
      <c r="F119" s="26"/>
      <c r="G119" s="27"/>
      <c r="H119" s="27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</row>
    <row r="120" spans="3:93" s="9" customFormat="1" x14ac:dyDescent="0.2">
      <c r="C120" s="24"/>
      <c r="D120" s="24"/>
      <c r="E120" s="25"/>
      <c r="F120" s="26"/>
      <c r="G120" s="27"/>
      <c r="H120" s="27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</row>
    <row r="121" spans="3:93" s="9" customFormat="1" x14ac:dyDescent="0.2">
      <c r="C121" s="24"/>
      <c r="D121" s="24"/>
      <c r="E121" s="25"/>
      <c r="F121" s="26"/>
      <c r="G121" s="27"/>
      <c r="H121" s="27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</row>
    <row r="122" spans="3:93" s="9" customFormat="1" x14ac:dyDescent="0.2">
      <c r="C122" s="24"/>
      <c r="D122" s="24"/>
      <c r="E122" s="25"/>
      <c r="F122" s="26"/>
      <c r="G122" s="27"/>
      <c r="H122" s="27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</row>
    <row r="123" spans="3:93" s="9" customFormat="1" x14ac:dyDescent="0.2">
      <c r="C123" s="24"/>
      <c r="D123" s="24"/>
      <c r="E123" s="25"/>
      <c r="F123" s="26"/>
      <c r="G123" s="27"/>
      <c r="H123" s="27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</row>
    <row r="124" spans="3:93" s="9" customFormat="1" x14ac:dyDescent="0.2">
      <c r="C124" s="24"/>
      <c r="D124" s="24"/>
      <c r="E124" s="25"/>
      <c r="F124" s="26"/>
      <c r="G124" s="27"/>
      <c r="H124" s="27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</row>
    <row r="125" spans="3:93" s="9" customFormat="1" x14ac:dyDescent="0.2">
      <c r="C125" s="24"/>
      <c r="D125" s="24"/>
      <c r="E125" s="25"/>
      <c r="F125" s="26"/>
      <c r="G125" s="27"/>
      <c r="H125" s="27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</row>
    <row r="126" spans="3:93" s="9" customFormat="1" x14ac:dyDescent="0.2">
      <c r="C126" s="24"/>
      <c r="D126" s="24"/>
      <c r="E126" s="25"/>
      <c r="F126" s="26"/>
      <c r="G126" s="27"/>
      <c r="H126" s="27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</row>
    <row r="127" spans="3:93" s="9" customFormat="1" x14ac:dyDescent="0.2">
      <c r="C127" s="24"/>
      <c r="D127" s="24"/>
      <c r="E127" s="25"/>
      <c r="F127" s="26"/>
      <c r="G127" s="27"/>
      <c r="H127" s="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</row>
    <row r="128" spans="3:93" s="9" customFormat="1" x14ac:dyDescent="0.2">
      <c r="C128" s="24"/>
      <c r="D128" s="24"/>
      <c r="E128" s="25"/>
      <c r="F128" s="26"/>
      <c r="G128" s="27"/>
      <c r="H128" s="27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</row>
    <row r="129" spans="3:93" s="9" customFormat="1" x14ac:dyDescent="0.2">
      <c r="C129" s="24"/>
      <c r="D129" s="24"/>
      <c r="E129" s="25"/>
      <c r="F129" s="26"/>
      <c r="G129" s="27"/>
      <c r="H129" s="27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</row>
    <row r="130" spans="3:93" s="9" customFormat="1" x14ac:dyDescent="0.2">
      <c r="C130" s="24"/>
      <c r="D130" s="24"/>
      <c r="E130" s="25"/>
      <c r="F130" s="26"/>
      <c r="G130" s="27"/>
      <c r="H130" s="27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</row>
    <row r="131" spans="3:93" s="9" customFormat="1" x14ac:dyDescent="0.2">
      <c r="C131" s="24"/>
      <c r="D131" s="24"/>
      <c r="E131" s="25"/>
      <c r="F131" s="26"/>
      <c r="G131" s="27"/>
      <c r="H131" s="27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</row>
    <row r="132" spans="3:93" s="9" customFormat="1" x14ac:dyDescent="0.2">
      <c r="C132" s="24"/>
      <c r="D132" s="24"/>
      <c r="E132" s="25"/>
      <c r="F132" s="26"/>
      <c r="G132" s="27"/>
      <c r="H132" s="27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</row>
    <row r="133" spans="3:93" s="9" customFormat="1" x14ac:dyDescent="0.2">
      <c r="C133" s="24"/>
      <c r="D133" s="24"/>
      <c r="E133" s="25"/>
      <c r="F133" s="26"/>
      <c r="G133" s="27"/>
      <c r="H133" s="27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</row>
    <row r="134" spans="3:93" s="9" customFormat="1" x14ac:dyDescent="0.2">
      <c r="C134" s="24"/>
      <c r="D134" s="24"/>
      <c r="E134" s="25"/>
      <c r="F134" s="26"/>
      <c r="G134" s="27"/>
      <c r="H134" s="27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</row>
    <row r="135" spans="3:93" s="9" customFormat="1" x14ac:dyDescent="0.2">
      <c r="C135" s="24"/>
      <c r="D135" s="24"/>
      <c r="E135" s="25"/>
      <c r="F135" s="26"/>
      <c r="G135" s="27"/>
      <c r="H135" s="27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</row>
    <row r="136" spans="3:93" s="9" customFormat="1" x14ac:dyDescent="0.2">
      <c r="C136" s="24"/>
      <c r="D136" s="24"/>
      <c r="E136" s="25"/>
      <c r="F136" s="26"/>
      <c r="G136" s="27"/>
      <c r="H136" s="27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</row>
    <row r="137" spans="3:93" s="9" customFormat="1" x14ac:dyDescent="0.2">
      <c r="C137" s="24"/>
      <c r="D137" s="24"/>
      <c r="E137" s="25"/>
      <c r="F137" s="26"/>
      <c r="G137" s="27"/>
      <c r="H137" s="2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</row>
    <row r="138" spans="3:93" s="9" customFormat="1" x14ac:dyDescent="0.2">
      <c r="C138" s="24"/>
      <c r="D138" s="24"/>
      <c r="E138" s="25"/>
      <c r="F138" s="26"/>
      <c r="G138" s="27"/>
      <c r="H138" s="27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</row>
    <row r="139" spans="3:93" s="9" customFormat="1" x14ac:dyDescent="0.2">
      <c r="C139" s="24"/>
      <c r="D139" s="24"/>
      <c r="E139" s="25"/>
      <c r="F139" s="26"/>
      <c r="G139" s="27"/>
      <c r="H139" s="27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</row>
    <row r="140" spans="3:93" s="9" customFormat="1" x14ac:dyDescent="0.2">
      <c r="C140" s="24"/>
      <c r="D140" s="24"/>
      <c r="E140" s="25"/>
      <c r="F140" s="26"/>
      <c r="G140" s="27"/>
      <c r="H140" s="27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</row>
    <row r="141" spans="3:93" s="9" customFormat="1" x14ac:dyDescent="0.2">
      <c r="C141" s="24"/>
      <c r="D141" s="24"/>
      <c r="E141" s="25"/>
      <c r="F141" s="26"/>
      <c r="G141" s="27"/>
      <c r="H141" s="27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</row>
    <row r="142" spans="3:93" s="9" customFormat="1" x14ac:dyDescent="0.2">
      <c r="C142" s="24"/>
      <c r="D142" s="24"/>
      <c r="E142" s="25"/>
      <c r="F142" s="26"/>
      <c r="G142" s="27"/>
      <c r="H142" s="27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</row>
    <row r="143" spans="3:93" s="9" customFormat="1" x14ac:dyDescent="0.2">
      <c r="C143" s="24"/>
      <c r="D143" s="24"/>
      <c r="E143" s="25"/>
      <c r="F143" s="26"/>
      <c r="G143" s="27"/>
      <c r="H143" s="27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</row>
    <row r="144" spans="3:93" s="9" customFormat="1" x14ac:dyDescent="0.2">
      <c r="C144" s="24"/>
      <c r="D144" s="24"/>
      <c r="E144" s="25"/>
      <c r="F144" s="26"/>
      <c r="G144" s="27"/>
      <c r="H144" s="27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</row>
    <row r="145" spans="3:93" s="9" customFormat="1" x14ac:dyDescent="0.2">
      <c r="C145" s="24"/>
      <c r="D145" s="24"/>
      <c r="E145" s="25"/>
      <c r="F145" s="26"/>
      <c r="G145" s="27"/>
      <c r="H145" s="27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</row>
    <row r="146" spans="3:93" s="9" customFormat="1" x14ac:dyDescent="0.2">
      <c r="C146" s="24"/>
      <c r="D146" s="24"/>
      <c r="E146" s="25"/>
      <c r="F146" s="26"/>
      <c r="G146" s="27"/>
      <c r="H146" s="27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</row>
    <row r="147" spans="3:93" s="9" customFormat="1" x14ac:dyDescent="0.2">
      <c r="C147" s="24"/>
      <c r="D147" s="24"/>
      <c r="E147" s="25"/>
      <c r="F147" s="26"/>
      <c r="G147" s="27"/>
      <c r="H147" s="2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</row>
    <row r="148" spans="3:93" s="9" customFormat="1" x14ac:dyDescent="0.2">
      <c r="C148" s="24"/>
      <c r="D148" s="24"/>
      <c r="E148" s="25"/>
      <c r="F148" s="26"/>
      <c r="G148" s="27"/>
      <c r="H148" s="27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</row>
    <row r="149" spans="3:93" s="9" customFormat="1" x14ac:dyDescent="0.2">
      <c r="C149" s="24"/>
      <c r="D149" s="24"/>
      <c r="E149" s="25"/>
      <c r="F149" s="26"/>
      <c r="G149" s="27"/>
      <c r="H149" s="27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</row>
    <row r="150" spans="3:93" s="9" customFormat="1" x14ac:dyDescent="0.2">
      <c r="C150" s="24"/>
      <c r="D150" s="24"/>
      <c r="E150" s="25"/>
      <c r="F150" s="26"/>
      <c r="G150" s="27"/>
      <c r="H150" s="27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</row>
    <row r="151" spans="3:93" s="9" customFormat="1" x14ac:dyDescent="0.2">
      <c r="C151" s="24"/>
      <c r="D151" s="24"/>
      <c r="E151" s="25"/>
      <c r="F151" s="26"/>
      <c r="G151" s="27"/>
      <c r="H151" s="27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</row>
    <row r="152" spans="3:93" s="9" customFormat="1" x14ac:dyDescent="0.2">
      <c r="C152" s="24"/>
      <c r="D152" s="24"/>
      <c r="E152" s="25"/>
      <c r="F152" s="26"/>
      <c r="G152" s="27"/>
      <c r="H152" s="27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</row>
    <row r="153" spans="3:93" s="9" customFormat="1" x14ac:dyDescent="0.2">
      <c r="C153" s="24"/>
      <c r="D153" s="24"/>
      <c r="E153" s="25"/>
      <c r="F153" s="26"/>
      <c r="G153" s="27"/>
      <c r="H153" s="27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</row>
    <row r="154" spans="3:93" s="9" customFormat="1" x14ac:dyDescent="0.2">
      <c r="C154" s="24"/>
      <c r="D154" s="24"/>
      <c r="E154" s="25"/>
      <c r="F154" s="26"/>
      <c r="G154" s="27"/>
      <c r="H154" s="27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</row>
    <row r="155" spans="3:93" s="9" customFormat="1" x14ac:dyDescent="0.2">
      <c r="C155" s="24"/>
      <c r="D155" s="24"/>
      <c r="E155" s="25"/>
      <c r="F155" s="26"/>
      <c r="G155" s="27"/>
      <c r="H155" s="27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</row>
    <row r="156" spans="3:93" s="9" customFormat="1" x14ac:dyDescent="0.2">
      <c r="C156" s="24"/>
      <c r="D156" s="24"/>
      <c r="E156" s="25"/>
      <c r="F156" s="26"/>
      <c r="G156" s="27"/>
      <c r="H156" s="27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</row>
    <row r="157" spans="3:93" s="9" customFormat="1" x14ac:dyDescent="0.2">
      <c r="C157" s="24"/>
      <c r="D157" s="24"/>
      <c r="E157" s="25"/>
      <c r="F157" s="26"/>
      <c r="G157" s="27"/>
      <c r="H157" s="2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</row>
    <row r="158" spans="3:93" s="9" customFormat="1" x14ac:dyDescent="0.2">
      <c r="C158" s="24"/>
      <c r="D158" s="24"/>
      <c r="E158" s="25"/>
      <c r="F158" s="26"/>
      <c r="G158" s="27"/>
      <c r="H158" s="27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</row>
    <row r="159" spans="3:93" s="9" customFormat="1" x14ac:dyDescent="0.2">
      <c r="C159" s="24"/>
      <c r="D159" s="24"/>
      <c r="E159" s="25"/>
      <c r="F159" s="26"/>
      <c r="G159" s="27"/>
      <c r="H159" s="27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</row>
    <row r="160" spans="3:93" s="9" customFormat="1" x14ac:dyDescent="0.2">
      <c r="C160" s="24"/>
      <c r="D160" s="24"/>
      <c r="E160" s="25"/>
      <c r="F160" s="26"/>
      <c r="G160" s="27"/>
      <c r="H160" s="27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</row>
    <row r="161" spans="3:93" s="9" customFormat="1" x14ac:dyDescent="0.2">
      <c r="C161" s="24"/>
      <c r="D161" s="24"/>
      <c r="E161" s="25"/>
      <c r="F161" s="26"/>
      <c r="G161" s="27"/>
      <c r="H161" s="27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</row>
    <row r="162" spans="3:93" s="9" customFormat="1" x14ac:dyDescent="0.2">
      <c r="C162" s="24"/>
      <c r="D162" s="24"/>
      <c r="E162" s="25"/>
      <c r="F162" s="26"/>
      <c r="G162" s="27"/>
      <c r="H162" s="27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</row>
    <row r="163" spans="3:93" s="9" customFormat="1" x14ac:dyDescent="0.2">
      <c r="C163" s="24"/>
      <c r="D163" s="24"/>
      <c r="E163" s="25"/>
      <c r="F163" s="26"/>
      <c r="G163" s="27"/>
      <c r="H163" s="27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</row>
    <row r="164" spans="3:93" s="9" customFormat="1" x14ac:dyDescent="0.2">
      <c r="C164" s="24"/>
      <c r="D164" s="24"/>
      <c r="E164" s="25"/>
      <c r="F164" s="26"/>
      <c r="G164" s="27"/>
      <c r="H164" s="27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</row>
    <row r="165" spans="3:93" s="9" customFormat="1" x14ac:dyDescent="0.2">
      <c r="C165" s="24"/>
      <c r="D165" s="24"/>
      <c r="E165" s="25"/>
      <c r="F165" s="26"/>
      <c r="G165" s="27"/>
      <c r="H165" s="27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</row>
    <row r="166" spans="3:93" s="9" customFormat="1" x14ac:dyDescent="0.2">
      <c r="C166" s="24"/>
      <c r="D166" s="24"/>
      <c r="E166" s="25"/>
      <c r="F166" s="26"/>
      <c r="G166" s="27"/>
      <c r="H166" s="27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</row>
    <row r="167" spans="3:93" s="9" customFormat="1" x14ac:dyDescent="0.2">
      <c r="C167" s="24"/>
      <c r="D167" s="24"/>
      <c r="E167" s="25"/>
      <c r="F167" s="26"/>
      <c r="G167" s="27"/>
      <c r="H167" s="2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</row>
    <row r="168" spans="3:93" s="9" customFormat="1" x14ac:dyDescent="0.2">
      <c r="C168" s="24"/>
      <c r="D168" s="24"/>
      <c r="E168" s="25"/>
      <c r="F168" s="26"/>
      <c r="G168" s="27"/>
      <c r="H168" s="27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</row>
    <row r="169" spans="3:93" s="9" customFormat="1" x14ac:dyDescent="0.2">
      <c r="C169" s="24"/>
      <c r="D169" s="24"/>
      <c r="E169" s="25"/>
      <c r="F169" s="26"/>
      <c r="G169" s="27"/>
      <c r="H169" s="27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</row>
    <row r="170" spans="3:93" s="9" customFormat="1" x14ac:dyDescent="0.2">
      <c r="C170" s="24"/>
      <c r="D170" s="24"/>
      <c r="E170" s="25"/>
      <c r="F170" s="26"/>
      <c r="G170" s="27"/>
      <c r="H170" s="27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</row>
    <row r="171" spans="3:93" s="9" customFormat="1" x14ac:dyDescent="0.2">
      <c r="C171" s="24"/>
      <c r="D171" s="24"/>
      <c r="E171" s="25"/>
      <c r="F171" s="26"/>
      <c r="G171" s="27"/>
      <c r="H171" s="27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</row>
    <row r="172" spans="3:93" s="9" customFormat="1" x14ac:dyDescent="0.2">
      <c r="C172" s="24"/>
      <c r="D172" s="24"/>
      <c r="E172" s="25"/>
      <c r="F172" s="26"/>
      <c r="G172" s="27"/>
      <c r="H172" s="27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</row>
    <row r="173" spans="3:93" s="9" customFormat="1" x14ac:dyDescent="0.2">
      <c r="C173" s="24"/>
      <c r="D173" s="24"/>
      <c r="E173" s="25"/>
      <c r="F173" s="26"/>
      <c r="G173" s="27"/>
      <c r="H173" s="27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</row>
    <row r="174" spans="3:93" s="9" customFormat="1" x14ac:dyDescent="0.2">
      <c r="C174" s="24"/>
      <c r="D174" s="24"/>
      <c r="E174" s="25"/>
      <c r="F174" s="26"/>
      <c r="G174" s="27"/>
      <c r="H174" s="27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</row>
    <row r="175" spans="3:93" s="9" customFormat="1" x14ac:dyDescent="0.2">
      <c r="C175" s="24"/>
      <c r="D175" s="24"/>
      <c r="E175" s="25"/>
      <c r="F175" s="26"/>
      <c r="G175" s="27"/>
      <c r="H175" s="27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</row>
    <row r="176" spans="3:93" s="9" customFormat="1" x14ac:dyDescent="0.2">
      <c r="C176" s="24"/>
      <c r="D176" s="24"/>
      <c r="E176" s="25"/>
      <c r="F176" s="26"/>
      <c r="G176" s="27"/>
      <c r="H176" s="27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</row>
    <row r="177" spans="3:93" s="9" customFormat="1" x14ac:dyDescent="0.2">
      <c r="C177" s="24"/>
      <c r="D177" s="24"/>
      <c r="E177" s="25"/>
      <c r="F177" s="26"/>
      <c r="G177" s="27"/>
      <c r="H177" s="2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</row>
    <row r="178" spans="3:93" s="9" customFormat="1" x14ac:dyDescent="0.2">
      <c r="C178" s="24"/>
      <c r="D178" s="24"/>
      <c r="E178" s="25"/>
      <c r="F178" s="26"/>
      <c r="G178" s="27"/>
      <c r="H178" s="27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</row>
    <row r="179" spans="3:93" s="9" customFormat="1" x14ac:dyDescent="0.2">
      <c r="C179" s="24"/>
      <c r="D179" s="24"/>
      <c r="E179" s="25"/>
      <c r="F179" s="26"/>
      <c r="G179" s="27"/>
      <c r="H179" s="27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</row>
    <row r="180" spans="3:93" s="9" customFormat="1" x14ac:dyDescent="0.2">
      <c r="C180" s="24"/>
      <c r="D180" s="24"/>
      <c r="E180" s="25"/>
      <c r="F180" s="26"/>
      <c r="G180" s="27"/>
      <c r="H180" s="27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</row>
    <row r="181" spans="3:93" s="9" customFormat="1" x14ac:dyDescent="0.2">
      <c r="C181" s="24"/>
      <c r="D181" s="24"/>
      <c r="E181" s="25"/>
      <c r="F181" s="26"/>
      <c r="G181" s="27"/>
      <c r="H181" s="27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</row>
    <row r="182" spans="3:93" s="9" customFormat="1" x14ac:dyDescent="0.2">
      <c r="C182" s="24"/>
      <c r="D182" s="24"/>
      <c r="E182" s="25"/>
      <c r="F182" s="26"/>
      <c r="G182" s="27"/>
      <c r="H182" s="27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</row>
    <row r="183" spans="3:93" s="9" customFormat="1" x14ac:dyDescent="0.2">
      <c r="C183" s="24"/>
      <c r="D183" s="24"/>
      <c r="E183" s="25"/>
      <c r="F183" s="26"/>
      <c r="G183" s="27"/>
      <c r="H183" s="27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</row>
    <row r="184" spans="3:93" s="9" customFormat="1" x14ac:dyDescent="0.2">
      <c r="C184" s="24"/>
      <c r="D184" s="24"/>
      <c r="E184" s="25"/>
      <c r="F184" s="26"/>
      <c r="G184" s="27"/>
      <c r="H184" s="27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</row>
    <row r="185" spans="3:93" s="9" customFormat="1" x14ac:dyDescent="0.2">
      <c r="C185" s="24"/>
      <c r="D185" s="24"/>
      <c r="E185" s="25"/>
      <c r="F185" s="26"/>
      <c r="G185" s="27"/>
      <c r="H185" s="27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</row>
    <row r="186" spans="3:93" s="9" customFormat="1" x14ac:dyDescent="0.2">
      <c r="C186" s="24"/>
      <c r="D186" s="24"/>
      <c r="E186" s="25"/>
      <c r="F186" s="26"/>
      <c r="G186" s="27"/>
      <c r="H186" s="27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</row>
    <row r="187" spans="3:93" s="9" customFormat="1" x14ac:dyDescent="0.2">
      <c r="C187" s="24"/>
      <c r="D187" s="24"/>
      <c r="E187" s="25"/>
      <c r="F187" s="26"/>
      <c r="G187" s="27"/>
      <c r="H187" s="2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</row>
    <row r="188" spans="3:93" s="9" customFormat="1" x14ac:dyDescent="0.2">
      <c r="C188" s="24"/>
      <c r="D188" s="24"/>
      <c r="E188" s="25"/>
      <c r="F188" s="26"/>
      <c r="G188" s="27"/>
      <c r="H188" s="27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</row>
    <row r="189" spans="3:93" s="9" customFormat="1" x14ac:dyDescent="0.2">
      <c r="C189" s="24"/>
      <c r="D189" s="24"/>
      <c r="E189" s="25"/>
      <c r="F189" s="26"/>
      <c r="G189" s="27"/>
      <c r="H189" s="27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</row>
    <row r="190" spans="3:93" s="9" customFormat="1" x14ac:dyDescent="0.2">
      <c r="C190" s="24"/>
      <c r="D190" s="24"/>
      <c r="E190" s="25"/>
      <c r="F190" s="26"/>
      <c r="G190" s="27"/>
      <c r="H190" s="27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</row>
    <row r="191" spans="3:93" s="9" customFormat="1" x14ac:dyDescent="0.2">
      <c r="C191" s="24"/>
      <c r="D191" s="24"/>
      <c r="E191" s="25"/>
      <c r="F191" s="26"/>
      <c r="G191" s="27"/>
      <c r="H191" s="27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</row>
    <row r="192" spans="3:93" s="9" customFormat="1" x14ac:dyDescent="0.2">
      <c r="C192" s="24"/>
      <c r="D192" s="24"/>
      <c r="E192" s="25"/>
      <c r="F192" s="26"/>
      <c r="G192" s="27"/>
      <c r="H192" s="27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</row>
    <row r="193" spans="3:93" s="9" customFormat="1" x14ac:dyDescent="0.2">
      <c r="C193" s="24"/>
      <c r="D193" s="24"/>
      <c r="E193" s="25"/>
      <c r="F193" s="26"/>
      <c r="G193" s="27"/>
      <c r="H193" s="27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</row>
    <row r="194" spans="3:93" s="9" customFormat="1" x14ac:dyDescent="0.2">
      <c r="C194" s="24"/>
      <c r="D194" s="24"/>
      <c r="E194" s="25"/>
      <c r="F194" s="26"/>
      <c r="G194" s="27"/>
      <c r="H194" s="27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</row>
    <row r="195" spans="3:93" s="9" customFormat="1" x14ac:dyDescent="0.2">
      <c r="C195" s="24"/>
      <c r="D195" s="24"/>
      <c r="E195" s="25"/>
      <c r="F195" s="26"/>
      <c r="G195" s="27"/>
      <c r="H195" s="27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</row>
    <row r="196" spans="3:93" s="9" customFormat="1" x14ac:dyDescent="0.2">
      <c r="C196" s="24"/>
      <c r="D196" s="24"/>
      <c r="E196" s="25"/>
      <c r="F196" s="26"/>
      <c r="G196" s="27"/>
      <c r="H196" s="27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</row>
    <row r="197" spans="3:93" s="9" customFormat="1" x14ac:dyDescent="0.2">
      <c r="C197" s="24"/>
      <c r="D197" s="24"/>
      <c r="E197" s="25"/>
      <c r="F197" s="26"/>
      <c r="G197" s="27"/>
      <c r="H197" s="2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</row>
    <row r="198" spans="3:93" s="9" customFormat="1" x14ac:dyDescent="0.2">
      <c r="C198" s="24"/>
      <c r="D198" s="24"/>
      <c r="E198" s="25"/>
      <c r="F198" s="26"/>
      <c r="G198" s="27"/>
      <c r="H198" s="27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</row>
    <row r="199" spans="3:93" s="9" customFormat="1" x14ac:dyDescent="0.2">
      <c r="C199" s="24"/>
      <c r="D199" s="24"/>
      <c r="E199" s="25"/>
      <c r="F199" s="26"/>
      <c r="G199" s="27"/>
      <c r="H199" s="27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</row>
    <row r="200" spans="3:93" s="9" customFormat="1" x14ac:dyDescent="0.2">
      <c r="C200" s="24"/>
      <c r="D200" s="24"/>
      <c r="E200" s="25"/>
      <c r="F200" s="26"/>
      <c r="G200" s="27"/>
      <c r="H200" s="27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</row>
    <row r="201" spans="3:93" s="9" customFormat="1" x14ac:dyDescent="0.2">
      <c r="C201" s="24"/>
      <c r="D201" s="24"/>
      <c r="E201" s="25"/>
      <c r="F201" s="26"/>
      <c r="G201" s="27"/>
      <c r="H201" s="27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</row>
    <row r="202" spans="3:93" s="9" customFormat="1" x14ac:dyDescent="0.2">
      <c r="C202" s="24"/>
      <c r="D202" s="24"/>
      <c r="E202" s="25"/>
      <c r="F202" s="26"/>
      <c r="G202" s="27"/>
      <c r="H202" s="27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</row>
    <row r="203" spans="3:93" s="9" customFormat="1" x14ac:dyDescent="0.2">
      <c r="C203" s="24"/>
      <c r="D203" s="24"/>
      <c r="E203" s="25"/>
      <c r="F203" s="26"/>
      <c r="G203" s="27"/>
      <c r="H203" s="27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</row>
    <row r="204" spans="3:93" s="9" customFormat="1" x14ac:dyDescent="0.2">
      <c r="C204" s="24"/>
      <c r="D204" s="24"/>
      <c r="E204" s="25"/>
      <c r="F204" s="26"/>
      <c r="G204" s="27"/>
      <c r="H204" s="27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</row>
    <row r="205" spans="3:93" s="9" customFormat="1" x14ac:dyDescent="0.2">
      <c r="C205" s="24"/>
      <c r="D205" s="24"/>
      <c r="E205" s="25"/>
      <c r="F205" s="26"/>
      <c r="G205" s="27"/>
      <c r="H205" s="27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</row>
    <row r="206" spans="3:93" s="9" customFormat="1" x14ac:dyDescent="0.2">
      <c r="C206" s="24"/>
      <c r="D206" s="24"/>
      <c r="E206" s="25"/>
      <c r="F206" s="26"/>
      <c r="G206" s="27"/>
      <c r="H206" s="27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</row>
    <row r="207" spans="3:93" s="9" customFormat="1" x14ac:dyDescent="0.2">
      <c r="C207" s="65"/>
      <c r="D207" s="65"/>
      <c r="E207" s="8"/>
      <c r="F207" s="26"/>
      <c r="G207" s="27"/>
      <c r="H207" s="2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</row>
    <row r="208" spans="3:93" s="9" customFormat="1" x14ac:dyDescent="0.2">
      <c r="C208" s="65"/>
      <c r="D208" s="65"/>
      <c r="E208" s="8"/>
      <c r="F208" s="26"/>
      <c r="G208" s="27"/>
      <c r="H208" s="27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</row>
    <row r="209" spans="1:93" s="9" customFormat="1" x14ac:dyDescent="0.2">
      <c r="C209" s="65"/>
      <c r="D209" s="65"/>
      <c r="E209" s="8"/>
      <c r="F209" s="26"/>
      <c r="G209" s="27"/>
      <c r="H209" s="27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</row>
    <row r="210" spans="1:93" s="9" customFormat="1" x14ac:dyDescent="0.2">
      <c r="C210" s="65"/>
      <c r="D210" s="65"/>
      <c r="E210" s="8"/>
      <c r="F210" s="26"/>
      <c r="G210" s="27"/>
      <c r="H210" s="27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</row>
    <row r="211" spans="1:93" s="9" customFormat="1" x14ac:dyDescent="0.2">
      <c r="C211" s="65"/>
      <c r="D211" s="65"/>
      <c r="E211" s="8"/>
      <c r="F211" s="26"/>
      <c r="G211" s="27"/>
      <c r="H211" s="27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</row>
    <row r="212" spans="1:93" s="9" customFormat="1" x14ac:dyDescent="0.2">
      <c r="C212" s="65"/>
      <c r="D212" s="65"/>
      <c r="E212" s="8"/>
      <c r="F212" s="26"/>
      <c r="G212" s="27"/>
      <c r="H212" s="27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</row>
    <row r="213" spans="1:93" s="9" customFormat="1" x14ac:dyDescent="0.2">
      <c r="C213" s="65"/>
      <c r="D213" s="65"/>
      <c r="E213" s="8"/>
      <c r="F213" s="26"/>
      <c r="G213" s="27"/>
      <c r="H213" s="27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</row>
    <row r="214" spans="1:93" s="9" customFormat="1" x14ac:dyDescent="0.2">
      <c r="C214" s="65"/>
      <c r="D214" s="65"/>
      <c r="E214" s="8"/>
      <c r="F214" s="26"/>
      <c r="G214" s="27"/>
      <c r="H214" s="27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</row>
    <row r="215" spans="1:93" s="9" customFormat="1" x14ac:dyDescent="0.2">
      <c r="C215" s="65"/>
      <c r="D215" s="65"/>
      <c r="E215" s="8"/>
      <c r="F215" s="26"/>
      <c r="G215" s="27"/>
      <c r="H215" s="27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</row>
    <row r="216" spans="1:93" s="9" customFormat="1" x14ac:dyDescent="0.2">
      <c r="A216"/>
      <c r="B216"/>
      <c r="C216" s="65"/>
      <c r="D216" s="65"/>
      <c r="E216" s="8"/>
      <c r="F216" s="66"/>
      <c r="G216" s="67"/>
      <c r="H216" s="67"/>
      <c r="I216"/>
      <c r="J216"/>
      <c r="K216"/>
      <c r="L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</row>
    <row r="217" spans="1:93" s="9" customFormat="1" x14ac:dyDescent="0.2">
      <c r="A217"/>
      <c r="B217"/>
      <c r="C217" s="65"/>
      <c r="D217" s="65"/>
      <c r="E217" s="8"/>
      <c r="F217" s="66"/>
      <c r="G217" s="67"/>
      <c r="H217" s="67"/>
      <c r="I217"/>
      <c r="J217"/>
      <c r="K217"/>
      <c r="L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</row>
    <row r="218" spans="1:93" s="9" customFormat="1" x14ac:dyDescent="0.2">
      <c r="A218"/>
      <c r="B218"/>
      <c r="C218" s="65"/>
      <c r="D218" s="65"/>
      <c r="E218" s="8"/>
      <c r="F218" s="66"/>
      <c r="G218" s="67"/>
      <c r="H218" s="67"/>
      <c r="I218"/>
      <c r="J218"/>
      <c r="K218"/>
      <c r="L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</row>
    <row r="219" spans="1:93" s="9" customFormat="1" x14ac:dyDescent="0.2">
      <c r="A219"/>
      <c r="B219"/>
      <c r="C219" s="65"/>
      <c r="D219" s="65"/>
      <c r="E219" s="8"/>
      <c r="F219" s="66"/>
      <c r="G219" s="67"/>
      <c r="H219" s="67"/>
      <c r="I219"/>
      <c r="J219"/>
      <c r="K219"/>
      <c r="L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</row>
    <row r="220" spans="1:93" s="9" customFormat="1" x14ac:dyDescent="0.2">
      <c r="A220"/>
      <c r="B220"/>
      <c r="C220" s="65"/>
      <c r="D220" s="65"/>
      <c r="E220" s="8"/>
      <c r="F220" s="66"/>
      <c r="G220" s="67"/>
      <c r="H220" s="67"/>
      <c r="I220"/>
      <c r="J220"/>
      <c r="K220"/>
      <c r="L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</row>
    <row r="221" spans="1:93" s="9" customFormat="1" x14ac:dyDescent="0.2">
      <c r="A221"/>
      <c r="B221"/>
      <c r="C221" s="65"/>
      <c r="D221" s="65"/>
      <c r="E221" s="8"/>
      <c r="F221" s="66"/>
      <c r="G221" s="67"/>
      <c r="H221" s="67"/>
      <c r="I221"/>
      <c r="J221"/>
      <c r="K221"/>
      <c r="L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</row>
    <row r="222" spans="1:93" s="9" customFormat="1" x14ac:dyDescent="0.2">
      <c r="A222"/>
      <c r="B222"/>
      <c r="C222" s="65"/>
      <c r="D222" s="65"/>
      <c r="E222" s="8"/>
      <c r="F222" s="66"/>
      <c r="G222" s="67"/>
      <c r="H222" s="67"/>
      <c r="I222"/>
      <c r="J222"/>
      <c r="K222"/>
      <c r="L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</row>
    <row r="223" spans="1:93" s="9" customFormat="1" x14ac:dyDescent="0.2">
      <c r="A223"/>
      <c r="B223"/>
      <c r="C223" s="65"/>
      <c r="D223" s="65"/>
      <c r="E223" s="8"/>
      <c r="F223" s="66"/>
      <c r="G223" s="67"/>
      <c r="H223" s="67"/>
      <c r="I223"/>
      <c r="J223"/>
      <c r="K223"/>
      <c r="L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</row>
    <row r="224" spans="1:93" s="9" customFormat="1" x14ac:dyDescent="0.2">
      <c r="A224"/>
      <c r="B224"/>
      <c r="C224" s="65"/>
      <c r="D224" s="65"/>
      <c r="E224" s="8"/>
      <c r="F224" s="66"/>
      <c r="G224" s="67"/>
      <c r="H224" s="67"/>
      <c r="I224"/>
      <c r="J224"/>
      <c r="K224"/>
      <c r="L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</row>
    <row r="225" spans="1:93" s="9" customFormat="1" x14ac:dyDescent="0.2">
      <c r="A225"/>
      <c r="B225"/>
      <c r="C225" s="65"/>
      <c r="D225" s="65"/>
      <c r="E225" s="8"/>
      <c r="F225" s="66"/>
      <c r="G225" s="67"/>
      <c r="H225" s="67"/>
      <c r="I225"/>
      <c r="J225"/>
      <c r="K225"/>
      <c r="L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</row>
    <row r="226" spans="1:93" s="9" customFormat="1" x14ac:dyDescent="0.2">
      <c r="A226"/>
      <c r="B226"/>
      <c r="C226" s="65"/>
      <c r="D226" s="65"/>
      <c r="E226" s="8"/>
      <c r="F226" s="66"/>
      <c r="G226" s="67"/>
      <c r="H226" s="67"/>
      <c r="I226"/>
      <c r="J226"/>
      <c r="K226"/>
      <c r="L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</row>
    <row r="227" spans="1:93" s="9" customFormat="1" x14ac:dyDescent="0.2">
      <c r="A227"/>
      <c r="B227"/>
      <c r="C227" s="65"/>
      <c r="D227" s="65"/>
      <c r="E227" s="8"/>
      <c r="F227" s="66"/>
      <c r="G227" s="67"/>
      <c r="H227" s="67"/>
      <c r="I227"/>
      <c r="J227"/>
      <c r="K227"/>
      <c r="L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</row>
    <row r="228" spans="1:93" s="9" customFormat="1" x14ac:dyDescent="0.2">
      <c r="A228"/>
      <c r="B228"/>
      <c r="C228" s="65"/>
      <c r="D228" s="65"/>
      <c r="E228" s="8"/>
      <c r="F228" s="66"/>
      <c r="G228" s="67"/>
      <c r="H228" s="67"/>
      <c r="I228"/>
      <c r="J228"/>
      <c r="K228"/>
      <c r="L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</row>
    <row r="229" spans="1:93" s="9" customFormat="1" x14ac:dyDescent="0.2">
      <c r="A229"/>
      <c r="B229"/>
      <c r="C229" s="65"/>
      <c r="D229" s="65"/>
      <c r="E229" s="8"/>
      <c r="F229" s="66"/>
      <c r="G229" s="67"/>
      <c r="H229" s="67"/>
      <c r="I229"/>
      <c r="J229"/>
      <c r="K229"/>
      <c r="L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</row>
    <row r="230" spans="1:93" s="9" customFormat="1" x14ac:dyDescent="0.2">
      <c r="A230"/>
      <c r="B230"/>
      <c r="C230" s="65"/>
      <c r="D230" s="65"/>
      <c r="E230" s="8"/>
      <c r="F230" s="66"/>
      <c r="G230" s="67"/>
      <c r="H230" s="67"/>
      <c r="I230"/>
      <c r="J230"/>
      <c r="K230"/>
      <c r="L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</row>
    <row r="231" spans="1:93" s="9" customFormat="1" x14ac:dyDescent="0.2">
      <c r="A231"/>
      <c r="B231"/>
      <c r="C231" s="65"/>
      <c r="D231" s="65"/>
      <c r="E231" s="8"/>
      <c r="F231" s="66"/>
      <c r="G231" s="67"/>
      <c r="H231" s="67"/>
      <c r="I231"/>
      <c r="J231"/>
      <c r="K231"/>
      <c r="L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</row>
    <row r="232" spans="1:93" s="9" customFormat="1" x14ac:dyDescent="0.2">
      <c r="A232"/>
      <c r="B232"/>
      <c r="C232" s="65"/>
      <c r="D232" s="65"/>
      <c r="E232" s="8"/>
      <c r="F232" s="66"/>
      <c r="G232" s="67"/>
      <c r="H232" s="67"/>
      <c r="I232"/>
      <c r="J232"/>
      <c r="K232"/>
      <c r="L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</row>
    <row r="233" spans="1:93" s="9" customFormat="1" x14ac:dyDescent="0.2">
      <c r="A233"/>
      <c r="B233"/>
      <c r="C233" s="65"/>
      <c r="D233" s="65"/>
      <c r="E233" s="8"/>
      <c r="F233" s="66"/>
      <c r="G233" s="67"/>
      <c r="H233" s="67"/>
      <c r="I233"/>
      <c r="J233"/>
      <c r="K233"/>
      <c r="L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</row>
    <row r="234" spans="1:93" s="9" customFormat="1" x14ac:dyDescent="0.2">
      <c r="A234"/>
      <c r="B234"/>
      <c r="C234" s="65"/>
      <c r="D234" s="65"/>
      <c r="E234" s="8"/>
      <c r="F234" s="66"/>
      <c r="G234" s="67"/>
      <c r="H234" s="67"/>
      <c r="I234"/>
      <c r="J234"/>
      <c r="K234"/>
      <c r="L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</row>
    <row r="235" spans="1:93" s="9" customFormat="1" x14ac:dyDescent="0.2">
      <c r="A235"/>
      <c r="B235"/>
      <c r="C235" s="65"/>
      <c r="D235" s="65"/>
      <c r="E235" s="8"/>
      <c r="F235" s="66"/>
      <c r="G235" s="67"/>
      <c r="H235" s="67"/>
      <c r="I235"/>
      <c r="J235"/>
      <c r="K235"/>
      <c r="L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</row>
    <row r="236" spans="1:93" s="9" customFormat="1" x14ac:dyDescent="0.2">
      <c r="A236"/>
      <c r="B236"/>
      <c r="C236" s="65"/>
      <c r="D236" s="65"/>
      <c r="E236" s="8"/>
      <c r="F236" s="66"/>
      <c r="G236" s="67"/>
      <c r="H236" s="67"/>
      <c r="I236"/>
      <c r="J236"/>
      <c r="K236"/>
      <c r="L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</row>
    <row r="237" spans="1:93" s="9" customFormat="1" x14ac:dyDescent="0.2">
      <c r="A237"/>
      <c r="B237"/>
      <c r="C237" s="65"/>
      <c r="D237" s="65"/>
      <c r="E237" s="8"/>
      <c r="F237" s="66"/>
      <c r="G237" s="67"/>
      <c r="H237" s="67"/>
      <c r="I237"/>
      <c r="J237"/>
      <c r="K237"/>
      <c r="L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</row>
    <row r="238" spans="1:93" s="9" customFormat="1" x14ac:dyDescent="0.2">
      <c r="A238"/>
      <c r="B238"/>
      <c r="C238" s="65"/>
      <c r="D238" s="65"/>
      <c r="E238" s="8"/>
      <c r="F238" s="66"/>
      <c r="G238" s="67"/>
      <c r="H238" s="67"/>
      <c r="I238"/>
      <c r="J238"/>
      <c r="K238"/>
      <c r="L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</row>
    <row r="239" spans="1:93" s="9" customFormat="1" x14ac:dyDescent="0.2">
      <c r="A239"/>
      <c r="B239"/>
      <c r="C239" s="65"/>
      <c r="D239" s="65"/>
      <c r="E239" s="8"/>
      <c r="F239" s="66"/>
      <c r="G239" s="67"/>
      <c r="H239" s="67"/>
      <c r="I239"/>
      <c r="J239"/>
      <c r="K239"/>
      <c r="L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</row>
    <row r="240" spans="1:93" s="9" customFormat="1" x14ac:dyDescent="0.2">
      <c r="A240"/>
      <c r="B240"/>
      <c r="C240" s="65"/>
      <c r="D240" s="65"/>
      <c r="E240" s="8"/>
      <c r="F240" s="66"/>
      <c r="G240" s="67"/>
      <c r="H240" s="67"/>
      <c r="I240"/>
      <c r="J240"/>
      <c r="K240"/>
      <c r="L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</row>
    <row r="241" spans="1:93" s="9" customFormat="1" x14ac:dyDescent="0.2">
      <c r="A241"/>
      <c r="B241"/>
      <c r="C241" s="65"/>
      <c r="D241" s="65"/>
      <c r="E241" s="8"/>
      <c r="F241" s="66"/>
      <c r="G241" s="67"/>
      <c r="H241" s="67"/>
      <c r="I241"/>
      <c r="J241"/>
      <c r="K241"/>
      <c r="L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</row>
    <row r="242" spans="1:93" s="9" customFormat="1" x14ac:dyDescent="0.2">
      <c r="A242"/>
      <c r="B242"/>
      <c r="C242" s="65"/>
      <c r="D242" s="65"/>
      <c r="E242" s="8"/>
      <c r="F242" s="66"/>
      <c r="G242" s="67"/>
      <c r="H242" s="67"/>
      <c r="I242"/>
      <c r="J242"/>
      <c r="K242"/>
      <c r="L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</row>
    <row r="243" spans="1:93" s="9" customFormat="1" x14ac:dyDescent="0.2">
      <c r="A243"/>
      <c r="B243"/>
      <c r="C243" s="65"/>
      <c r="D243" s="65"/>
      <c r="E243" s="8"/>
      <c r="F243" s="66"/>
      <c r="G243" s="67"/>
      <c r="H243" s="67"/>
      <c r="I243"/>
      <c r="J243"/>
      <c r="K243"/>
      <c r="L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</row>
    <row r="244" spans="1:93" s="9" customFormat="1" x14ac:dyDescent="0.2">
      <c r="A244"/>
      <c r="B244"/>
      <c r="C244" s="65"/>
      <c r="D244" s="65"/>
      <c r="E244" s="8"/>
      <c r="F244" s="66"/>
      <c r="G244" s="67"/>
      <c r="H244" s="67"/>
      <c r="I244"/>
      <c r="J244"/>
      <c r="K244"/>
      <c r="L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</row>
    <row r="245" spans="1:93" s="9" customFormat="1" x14ac:dyDescent="0.2">
      <c r="A245"/>
      <c r="B245"/>
      <c r="C245" s="65"/>
      <c r="D245" s="65"/>
      <c r="E245" s="8"/>
      <c r="F245" s="66"/>
      <c r="G245" s="67"/>
      <c r="H245" s="67"/>
      <c r="I245"/>
      <c r="J245"/>
      <c r="K245"/>
      <c r="L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</row>
    <row r="246" spans="1:93" s="9" customFormat="1" x14ac:dyDescent="0.2">
      <c r="A246"/>
      <c r="B246"/>
      <c r="C246" s="65"/>
      <c r="D246" s="65"/>
      <c r="E246" s="8"/>
      <c r="F246" s="66"/>
      <c r="G246" s="67"/>
      <c r="H246" s="67"/>
      <c r="I246"/>
      <c r="J246"/>
      <c r="K246"/>
      <c r="L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</row>
    <row r="247" spans="1:93" s="9" customFormat="1" x14ac:dyDescent="0.2">
      <c r="A247"/>
      <c r="B247"/>
      <c r="C247" s="65"/>
      <c r="D247" s="65"/>
      <c r="E247" s="8"/>
      <c r="F247" s="66"/>
      <c r="G247" s="67"/>
      <c r="H247" s="67"/>
      <c r="I247"/>
      <c r="J247"/>
      <c r="K247"/>
      <c r="L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</row>
    <row r="248" spans="1:93" s="9" customFormat="1" x14ac:dyDescent="0.2">
      <c r="A248"/>
      <c r="B248"/>
      <c r="C248" s="65"/>
      <c r="D248" s="65"/>
      <c r="E248" s="8"/>
      <c r="F248" s="66"/>
      <c r="G248" s="67"/>
      <c r="H248" s="67"/>
      <c r="I248"/>
      <c r="J248"/>
      <c r="K248"/>
      <c r="L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</row>
    <row r="249" spans="1:93" s="9" customFormat="1" x14ac:dyDescent="0.2">
      <c r="A249"/>
      <c r="B249"/>
      <c r="C249" s="65"/>
      <c r="D249" s="65"/>
      <c r="E249" s="8"/>
      <c r="F249" s="66"/>
      <c r="G249" s="67"/>
      <c r="H249" s="67"/>
      <c r="I249"/>
      <c r="J249"/>
      <c r="K249"/>
      <c r="L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</row>
    <row r="250" spans="1:93" s="9" customFormat="1" x14ac:dyDescent="0.2">
      <c r="A250"/>
      <c r="B250"/>
      <c r="C250" s="65"/>
      <c r="D250" s="65"/>
      <c r="E250" s="8"/>
      <c r="F250" s="66"/>
      <c r="G250" s="67"/>
      <c r="H250" s="67"/>
      <c r="I250"/>
      <c r="J250"/>
      <c r="K250"/>
      <c r="L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</row>
    <row r="251" spans="1:93" s="9" customFormat="1" x14ac:dyDescent="0.2">
      <c r="A251"/>
      <c r="B251"/>
      <c r="C251" s="65"/>
      <c r="D251" s="65"/>
      <c r="E251" s="8"/>
      <c r="F251" s="66"/>
      <c r="G251" s="67"/>
      <c r="H251" s="67"/>
      <c r="I251"/>
      <c r="J251"/>
      <c r="K251"/>
      <c r="L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</row>
    <row r="252" spans="1:93" s="9" customFormat="1" x14ac:dyDescent="0.2">
      <c r="A252"/>
      <c r="B252"/>
      <c r="C252" s="65"/>
      <c r="D252" s="65"/>
      <c r="E252" s="8"/>
      <c r="F252" s="66"/>
      <c r="G252" s="67"/>
      <c r="H252" s="67"/>
      <c r="I252"/>
      <c r="J252"/>
      <c r="K252"/>
      <c r="L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</row>
    <row r="253" spans="1:93" s="9" customFormat="1" x14ac:dyDescent="0.2">
      <c r="A253"/>
      <c r="B253"/>
      <c r="C253" s="65"/>
      <c r="D253" s="65"/>
      <c r="E253" s="8"/>
      <c r="F253" s="66"/>
      <c r="G253" s="67"/>
      <c r="H253" s="67"/>
      <c r="I253"/>
      <c r="J253"/>
      <c r="K253"/>
      <c r="L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</row>
    <row r="254" spans="1:93" s="9" customFormat="1" x14ac:dyDescent="0.2">
      <c r="A254"/>
      <c r="B254"/>
      <c r="C254" s="65"/>
      <c r="D254" s="65"/>
      <c r="E254" s="8"/>
      <c r="F254" s="66"/>
      <c r="G254" s="67"/>
      <c r="H254" s="67"/>
      <c r="I254"/>
      <c r="J254"/>
      <c r="K254"/>
      <c r="L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</row>
    <row r="255" spans="1:93" s="9" customFormat="1" x14ac:dyDescent="0.2">
      <c r="A255"/>
      <c r="B255"/>
      <c r="C255" s="65"/>
      <c r="D255" s="65"/>
      <c r="E255" s="8"/>
      <c r="F255" s="66"/>
      <c r="G255" s="67"/>
      <c r="H255" s="67"/>
      <c r="I255"/>
      <c r="J255"/>
      <c r="K255"/>
      <c r="L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</row>
    <row r="256" spans="1:93" s="9" customFormat="1" x14ac:dyDescent="0.2">
      <c r="A256"/>
      <c r="B256"/>
      <c r="C256" s="65"/>
      <c r="D256" s="65"/>
      <c r="E256" s="8"/>
      <c r="F256" s="66"/>
      <c r="G256" s="67"/>
      <c r="H256" s="67"/>
      <c r="I256"/>
      <c r="J256"/>
      <c r="K256"/>
      <c r="L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</row>
    <row r="257" spans="1:93" s="9" customFormat="1" x14ac:dyDescent="0.2">
      <c r="A257"/>
      <c r="B257"/>
      <c r="C257" s="65"/>
      <c r="D257" s="65"/>
      <c r="E257" s="8"/>
      <c r="F257" s="66"/>
      <c r="G257" s="67"/>
      <c r="H257" s="67"/>
      <c r="I257"/>
      <c r="J257"/>
      <c r="K257"/>
      <c r="L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</row>
    <row r="258" spans="1:93" s="9" customFormat="1" x14ac:dyDescent="0.2">
      <c r="A258"/>
      <c r="B258"/>
      <c r="C258" s="65"/>
      <c r="D258" s="65"/>
      <c r="E258" s="8"/>
      <c r="F258" s="66"/>
      <c r="G258" s="67"/>
      <c r="H258" s="67"/>
      <c r="I258"/>
      <c r="J258"/>
      <c r="K258"/>
      <c r="L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</row>
    <row r="259" spans="1:93" s="9" customFormat="1" x14ac:dyDescent="0.2">
      <c r="A259"/>
      <c r="B259"/>
      <c r="C259" s="65"/>
      <c r="D259" s="65"/>
      <c r="E259" s="8"/>
      <c r="F259" s="66"/>
      <c r="G259" s="67"/>
      <c r="H259" s="67"/>
      <c r="I259"/>
      <c r="J259"/>
      <c r="K259"/>
      <c r="L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</row>
    <row r="260" spans="1:93" s="9" customFormat="1" x14ac:dyDescent="0.2">
      <c r="A260"/>
      <c r="B260"/>
      <c r="C260" s="65"/>
      <c r="D260" s="65"/>
      <c r="E260" s="8"/>
      <c r="F260" s="66"/>
      <c r="G260" s="67"/>
      <c r="H260" s="67"/>
      <c r="I260"/>
      <c r="J260"/>
      <c r="K260"/>
      <c r="L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</row>
    <row r="261" spans="1:93" s="9" customFormat="1" x14ac:dyDescent="0.2">
      <c r="A261"/>
      <c r="B261"/>
      <c r="C261" s="65"/>
      <c r="D261" s="65"/>
      <c r="E261" s="8"/>
      <c r="F261" s="66"/>
      <c r="G261" s="67"/>
      <c r="H261" s="67"/>
      <c r="I261"/>
      <c r="J261"/>
      <c r="K261"/>
      <c r="L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</row>
    <row r="262" spans="1:93" s="9" customFormat="1" x14ac:dyDescent="0.2">
      <c r="A262"/>
      <c r="B262"/>
      <c r="C262" s="65"/>
      <c r="D262" s="65"/>
      <c r="E262" s="8"/>
      <c r="F262" s="66"/>
      <c r="G262" s="67"/>
      <c r="H262" s="67"/>
      <c r="I262"/>
      <c r="J262"/>
      <c r="K262"/>
      <c r="L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</row>
    <row r="263" spans="1:93" s="9" customFormat="1" x14ac:dyDescent="0.2">
      <c r="A263"/>
      <c r="B263"/>
      <c r="C263" s="65"/>
      <c r="D263" s="65"/>
      <c r="E263" s="8"/>
      <c r="F263" s="66"/>
      <c r="G263" s="67"/>
      <c r="H263" s="67"/>
      <c r="I263"/>
      <c r="J263"/>
      <c r="K263"/>
      <c r="L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</row>
    <row r="264" spans="1:93" s="9" customFormat="1" x14ac:dyDescent="0.2">
      <c r="A264"/>
      <c r="B264"/>
      <c r="C264" s="65"/>
      <c r="D264" s="65"/>
      <c r="E264" s="8"/>
      <c r="F264" s="66"/>
      <c r="G264" s="67"/>
      <c r="H264" s="67"/>
      <c r="I264"/>
      <c r="J264"/>
      <c r="K264"/>
      <c r="L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</row>
    <row r="265" spans="1:93" s="9" customFormat="1" x14ac:dyDescent="0.2">
      <c r="A265"/>
      <c r="B265"/>
      <c r="C265" s="65"/>
      <c r="D265" s="65"/>
      <c r="E265" s="8"/>
      <c r="F265" s="66"/>
      <c r="G265" s="67"/>
      <c r="H265" s="67"/>
      <c r="I265"/>
      <c r="J265"/>
      <c r="K265"/>
      <c r="L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</row>
    <row r="266" spans="1:93" s="9" customFormat="1" x14ac:dyDescent="0.2">
      <c r="A266"/>
      <c r="B266"/>
      <c r="C266" s="65"/>
      <c r="D266" s="65"/>
      <c r="E266" s="8"/>
      <c r="F266" s="66"/>
      <c r="G266" s="67"/>
      <c r="H266" s="67"/>
      <c r="I266"/>
      <c r="J266"/>
      <c r="K266"/>
      <c r="L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</row>
    <row r="267" spans="1:93" s="9" customFormat="1" x14ac:dyDescent="0.2">
      <c r="A267"/>
      <c r="B267"/>
      <c r="C267" s="65"/>
      <c r="D267" s="65"/>
      <c r="E267" s="8"/>
      <c r="F267" s="66"/>
      <c r="G267" s="67"/>
      <c r="H267" s="67"/>
      <c r="I267"/>
      <c r="J267"/>
      <c r="K267"/>
      <c r="L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</row>
    <row r="268" spans="1:93" s="9" customFormat="1" x14ac:dyDescent="0.2">
      <c r="A268"/>
      <c r="B268"/>
      <c r="C268" s="65"/>
      <c r="D268" s="65"/>
      <c r="E268" s="8"/>
      <c r="F268" s="66"/>
      <c r="G268" s="67"/>
      <c r="H268" s="67"/>
      <c r="I268"/>
      <c r="J268"/>
      <c r="K268"/>
      <c r="L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</row>
    <row r="269" spans="1:93" s="9" customFormat="1" x14ac:dyDescent="0.2">
      <c r="A269"/>
      <c r="B269"/>
      <c r="C269" s="65"/>
      <c r="D269" s="65"/>
      <c r="E269" s="8"/>
      <c r="F269" s="66"/>
      <c r="G269" s="67"/>
      <c r="H269" s="67"/>
      <c r="I269"/>
      <c r="J269"/>
      <c r="K269"/>
      <c r="L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</row>
    <row r="270" spans="1:93" s="9" customFormat="1" x14ac:dyDescent="0.2">
      <c r="A270"/>
      <c r="B270"/>
      <c r="C270" s="65"/>
      <c r="D270" s="65"/>
      <c r="E270" s="8"/>
      <c r="F270" s="66"/>
      <c r="G270" s="67"/>
      <c r="H270" s="67"/>
      <c r="I270"/>
      <c r="J270"/>
      <c r="K270"/>
      <c r="L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</row>
    <row r="271" spans="1:93" s="9" customFormat="1" x14ac:dyDescent="0.2">
      <c r="A271"/>
      <c r="B271"/>
      <c r="C271" s="65"/>
      <c r="D271" s="65"/>
      <c r="E271" s="8"/>
      <c r="F271" s="66"/>
      <c r="G271" s="67"/>
      <c r="H271" s="67"/>
      <c r="I271"/>
      <c r="J271"/>
      <c r="K271"/>
      <c r="L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</row>
    <row r="272" spans="1:93" s="9" customFormat="1" x14ac:dyDescent="0.2">
      <c r="A272"/>
      <c r="B272"/>
      <c r="C272" s="65"/>
      <c r="D272" s="65"/>
      <c r="E272" s="8"/>
      <c r="F272" s="66"/>
      <c r="G272" s="67"/>
      <c r="H272" s="67"/>
      <c r="I272"/>
      <c r="J272"/>
      <c r="K272"/>
      <c r="L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</row>
    <row r="273" spans="1:93" s="9" customFormat="1" x14ac:dyDescent="0.2">
      <c r="A273"/>
      <c r="B273"/>
      <c r="C273" s="65"/>
      <c r="D273" s="65"/>
      <c r="E273" s="8"/>
      <c r="F273" s="66"/>
      <c r="G273" s="67"/>
      <c r="H273" s="67"/>
      <c r="I273"/>
      <c r="J273"/>
      <c r="K273"/>
      <c r="L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</row>
    <row r="274" spans="1:93" s="9" customFormat="1" x14ac:dyDescent="0.2">
      <c r="A274"/>
      <c r="B274"/>
      <c r="C274" s="65"/>
      <c r="D274" s="65"/>
      <c r="E274" s="8"/>
      <c r="F274" s="66"/>
      <c r="G274" s="67"/>
      <c r="H274" s="67"/>
      <c r="I274"/>
      <c r="J274"/>
      <c r="K274"/>
      <c r="L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</row>
    <row r="275" spans="1:93" s="9" customFormat="1" x14ac:dyDescent="0.2">
      <c r="A275"/>
      <c r="B275"/>
      <c r="C275" s="65"/>
      <c r="D275" s="65"/>
      <c r="E275" s="8"/>
      <c r="F275" s="66"/>
      <c r="G275" s="67"/>
      <c r="H275" s="67"/>
      <c r="I275"/>
      <c r="J275"/>
      <c r="K275"/>
      <c r="L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</row>
    <row r="276" spans="1:93" s="9" customFormat="1" x14ac:dyDescent="0.2">
      <c r="A276"/>
      <c r="B276"/>
      <c r="C276" s="65"/>
      <c r="D276" s="65"/>
      <c r="E276" s="8"/>
      <c r="F276" s="66"/>
      <c r="G276" s="67"/>
      <c r="H276" s="67"/>
      <c r="I276"/>
      <c r="J276"/>
      <c r="K276"/>
      <c r="L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</row>
    <row r="277" spans="1:93" s="9" customFormat="1" x14ac:dyDescent="0.2">
      <c r="A277"/>
      <c r="B277"/>
      <c r="C277" s="65"/>
      <c r="D277" s="65"/>
      <c r="E277" s="8"/>
      <c r="F277" s="66"/>
      <c r="G277" s="67"/>
      <c r="H277" s="67"/>
      <c r="I277"/>
      <c r="J277"/>
      <c r="K277"/>
      <c r="L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</row>
    <row r="278" spans="1:93" s="9" customFormat="1" x14ac:dyDescent="0.2">
      <c r="A278"/>
      <c r="B278"/>
      <c r="C278" s="65"/>
      <c r="D278" s="65"/>
      <c r="E278" s="8"/>
      <c r="F278" s="66"/>
      <c r="G278" s="67"/>
      <c r="H278" s="67"/>
      <c r="I278"/>
      <c r="J278"/>
      <c r="K278"/>
      <c r="L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</row>
    <row r="279" spans="1:93" s="9" customFormat="1" x14ac:dyDescent="0.2">
      <c r="A279"/>
      <c r="B279"/>
      <c r="C279" s="65"/>
      <c r="D279" s="65"/>
      <c r="E279" s="8"/>
      <c r="F279" s="66"/>
      <c r="G279" s="67"/>
      <c r="H279" s="67"/>
      <c r="I279"/>
      <c r="J279"/>
      <c r="K279"/>
      <c r="L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</row>
    <row r="280" spans="1:93" s="9" customFormat="1" x14ac:dyDescent="0.2">
      <c r="A280"/>
      <c r="B280"/>
      <c r="C280" s="65"/>
      <c r="D280" s="65"/>
      <c r="E280" s="8"/>
      <c r="F280" s="66"/>
      <c r="G280" s="67"/>
      <c r="H280" s="67"/>
      <c r="I280"/>
      <c r="J280"/>
      <c r="K280"/>
      <c r="L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</row>
    <row r="281" spans="1:93" s="9" customFormat="1" x14ac:dyDescent="0.2">
      <c r="A281"/>
      <c r="B281"/>
      <c r="C281" s="65"/>
      <c r="D281" s="65"/>
      <c r="E281" s="8"/>
      <c r="F281" s="66"/>
      <c r="G281" s="67"/>
      <c r="H281" s="67"/>
      <c r="I281"/>
      <c r="J281"/>
      <c r="K281"/>
      <c r="L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</row>
    <row r="282" spans="1:93" s="9" customFormat="1" x14ac:dyDescent="0.2">
      <c r="A282"/>
      <c r="B282"/>
      <c r="C282" s="65"/>
      <c r="D282" s="65"/>
      <c r="E282" s="8"/>
      <c r="F282" s="66"/>
      <c r="G282" s="67"/>
      <c r="H282" s="67"/>
      <c r="I282"/>
      <c r="J282"/>
      <c r="K282"/>
      <c r="L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</row>
    <row r="283" spans="1:93" s="9" customFormat="1" x14ac:dyDescent="0.2">
      <c r="A283"/>
      <c r="B283"/>
      <c r="C283" s="65"/>
      <c r="D283" s="65"/>
      <c r="E283" s="8"/>
      <c r="F283" s="66"/>
      <c r="G283" s="67"/>
      <c r="H283" s="67"/>
      <c r="I283"/>
      <c r="J283"/>
      <c r="K283"/>
      <c r="L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</row>
    <row r="284" spans="1:93" s="9" customFormat="1" x14ac:dyDescent="0.2">
      <c r="A284"/>
      <c r="B284"/>
      <c r="C284" s="65"/>
      <c r="D284" s="65"/>
      <c r="E284" s="8"/>
      <c r="F284" s="66"/>
      <c r="G284" s="67"/>
      <c r="H284" s="67"/>
      <c r="I284"/>
      <c r="J284"/>
      <c r="K284"/>
      <c r="L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</row>
    <row r="285" spans="1:93" s="9" customFormat="1" x14ac:dyDescent="0.2">
      <c r="A285"/>
      <c r="B285"/>
      <c r="C285" s="65"/>
      <c r="D285" s="65"/>
      <c r="E285" s="8"/>
      <c r="F285" s="66"/>
      <c r="G285" s="67"/>
      <c r="H285" s="67"/>
      <c r="I285"/>
      <c r="J285"/>
      <c r="K285"/>
      <c r="L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</row>
    <row r="286" spans="1:93" s="9" customFormat="1" x14ac:dyDescent="0.2">
      <c r="A286"/>
      <c r="B286"/>
      <c r="C286" s="65"/>
      <c r="D286" s="65"/>
      <c r="E286" s="8"/>
      <c r="F286" s="66"/>
      <c r="G286" s="67"/>
      <c r="H286" s="67"/>
      <c r="I286"/>
      <c r="J286"/>
      <c r="K286"/>
      <c r="L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</row>
    <row r="287" spans="1:93" s="9" customFormat="1" x14ac:dyDescent="0.2">
      <c r="A287"/>
      <c r="B287"/>
      <c r="C287" s="65"/>
      <c r="D287" s="65"/>
      <c r="E287" s="8"/>
      <c r="F287" s="66"/>
      <c r="G287" s="67"/>
      <c r="H287" s="67"/>
      <c r="I287"/>
      <c r="J287"/>
      <c r="K287"/>
      <c r="L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</row>
    <row r="288" spans="1:93" s="9" customFormat="1" x14ac:dyDescent="0.2">
      <c r="A288"/>
      <c r="B288"/>
      <c r="C288" s="65"/>
      <c r="D288" s="65"/>
      <c r="E288" s="8"/>
      <c r="F288" s="66"/>
      <c r="G288" s="67"/>
      <c r="H288" s="67"/>
      <c r="I288"/>
      <c r="J288"/>
      <c r="K288"/>
      <c r="L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</row>
    <row r="289" spans="1:93" s="9" customFormat="1" x14ac:dyDescent="0.2">
      <c r="A289"/>
      <c r="B289"/>
      <c r="C289" s="65"/>
      <c r="D289" s="65"/>
      <c r="E289" s="8"/>
      <c r="F289" s="66"/>
      <c r="G289" s="67"/>
      <c r="H289" s="67"/>
      <c r="I289"/>
      <c r="J289"/>
      <c r="K289"/>
      <c r="L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</row>
    <row r="290" spans="1:93" s="9" customFormat="1" x14ac:dyDescent="0.2">
      <c r="A290"/>
      <c r="B290"/>
      <c r="C290" s="65"/>
      <c r="D290" s="65"/>
      <c r="E290" s="8"/>
      <c r="F290" s="66"/>
      <c r="G290" s="67"/>
      <c r="H290" s="67"/>
      <c r="I290"/>
      <c r="J290"/>
      <c r="K290"/>
      <c r="L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</row>
    <row r="291" spans="1:93" s="9" customFormat="1" x14ac:dyDescent="0.2">
      <c r="A291"/>
      <c r="B291"/>
      <c r="C291" s="65"/>
      <c r="D291" s="65"/>
      <c r="E291" s="8"/>
      <c r="F291" s="66"/>
      <c r="G291" s="67"/>
      <c r="H291" s="67"/>
      <c r="I291"/>
      <c r="J291"/>
      <c r="K291"/>
      <c r="L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</row>
    <row r="292" spans="1:93" s="9" customFormat="1" x14ac:dyDescent="0.2">
      <c r="A292"/>
      <c r="B292"/>
      <c r="C292" s="65"/>
      <c r="D292" s="65"/>
      <c r="E292" s="8"/>
      <c r="F292" s="66"/>
      <c r="G292" s="67"/>
      <c r="H292" s="67"/>
      <c r="I292"/>
      <c r="J292"/>
      <c r="K292"/>
      <c r="L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</row>
    <row r="293" spans="1:93" s="9" customFormat="1" x14ac:dyDescent="0.2">
      <c r="A293"/>
      <c r="B293"/>
      <c r="C293" s="65"/>
      <c r="D293" s="65"/>
      <c r="E293" s="8"/>
      <c r="F293" s="66"/>
      <c r="G293" s="67"/>
      <c r="H293" s="67"/>
      <c r="I293"/>
      <c r="J293"/>
      <c r="K293"/>
      <c r="L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</row>
    <row r="294" spans="1:93" s="9" customFormat="1" x14ac:dyDescent="0.2">
      <c r="A294"/>
      <c r="B294"/>
      <c r="C294" s="65"/>
      <c r="D294" s="65"/>
      <c r="E294" s="8"/>
      <c r="F294" s="66"/>
      <c r="G294" s="67"/>
      <c r="H294" s="67"/>
      <c r="I294"/>
      <c r="J294"/>
      <c r="K294"/>
      <c r="L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</row>
    <row r="295" spans="1:93" s="9" customFormat="1" x14ac:dyDescent="0.2">
      <c r="A295"/>
      <c r="B295"/>
      <c r="C295" s="65"/>
      <c r="D295" s="65"/>
      <c r="E295" s="8"/>
      <c r="F295" s="66"/>
      <c r="G295" s="67"/>
      <c r="H295" s="67"/>
      <c r="I295"/>
      <c r="J295"/>
      <c r="K295"/>
      <c r="L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</row>
    <row r="296" spans="1:93" s="9" customFormat="1" x14ac:dyDescent="0.2">
      <c r="A296"/>
      <c r="B296"/>
      <c r="C296" s="65"/>
      <c r="D296" s="65"/>
      <c r="E296" s="8"/>
      <c r="F296" s="66"/>
      <c r="G296" s="67"/>
      <c r="H296" s="67"/>
      <c r="I296"/>
      <c r="J296"/>
      <c r="K296"/>
      <c r="L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</row>
    <row r="297" spans="1:93" s="9" customFormat="1" x14ac:dyDescent="0.2">
      <c r="A297"/>
      <c r="B297"/>
      <c r="C297" s="65"/>
      <c r="D297" s="65"/>
      <c r="E297" s="8"/>
      <c r="F297" s="66"/>
      <c r="G297" s="67"/>
      <c r="H297" s="67"/>
      <c r="I297"/>
      <c r="J297"/>
      <c r="K297"/>
      <c r="L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</row>
    <row r="298" spans="1:93" s="9" customFormat="1" x14ac:dyDescent="0.2">
      <c r="A298"/>
      <c r="B298"/>
      <c r="C298" s="65"/>
      <c r="D298" s="65"/>
      <c r="E298" s="8"/>
      <c r="F298" s="66"/>
      <c r="G298" s="67"/>
      <c r="H298" s="67"/>
      <c r="I298"/>
      <c r="J298"/>
      <c r="K298"/>
      <c r="L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</row>
    <row r="299" spans="1:93" s="9" customFormat="1" x14ac:dyDescent="0.2">
      <c r="A299"/>
      <c r="B299"/>
      <c r="C299" s="65"/>
      <c r="D299" s="65"/>
      <c r="E299" s="8"/>
      <c r="F299" s="66"/>
      <c r="G299" s="67"/>
      <c r="H299" s="67"/>
      <c r="I299"/>
      <c r="J299"/>
      <c r="K299"/>
      <c r="L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</row>
    <row r="300" spans="1:93" s="9" customFormat="1" x14ac:dyDescent="0.2">
      <c r="A300"/>
      <c r="B300"/>
      <c r="C300" s="65"/>
      <c r="D300" s="65"/>
      <c r="E300" s="8"/>
      <c r="F300" s="66"/>
      <c r="G300" s="67"/>
      <c r="H300" s="67"/>
      <c r="I300"/>
      <c r="J300"/>
      <c r="K300"/>
      <c r="L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</row>
    <row r="301" spans="1:93" s="9" customFormat="1" x14ac:dyDescent="0.2">
      <c r="A301"/>
      <c r="B301"/>
      <c r="C301" s="65"/>
      <c r="D301" s="65"/>
      <c r="E301" s="8"/>
      <c r="F301" s="66"/>
      <c r="G301" s="67"/>
      <c r="H301" s="67"/>
      <c r="I301"/>
      <c r="J301"/>
      <c r="K301"/>
      <c r="L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</row>
    <row r="302" spans="1:93" s="9" customFormat="1" x14ac:dyDescent="0.2">
      <c r="A302"/>
      <c r="B302"/>
      <c r="C302" s="65"/>
      <c r="D302" s="65"/>
      <c r="E302" s="8"/>
      <c r="F302" s="66"/>
      <c r="G302" s="67"/>
      <c r="H302" s="67"/>
      <c r="I302"/>
      <c r="J302"/>
      <c r="K302"/>
      <c r="L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</row>
    <row r="303" spans="1:93" s="9" customFormat="1" x14ac:dyDescent="0.2">
      <c r="A303"/>
      <c r="B303"/>
      <c r="C303" s="65"/>
      <c r="D303" s="65"/>
      <c r="E303" s="8"/>
      <c r="F303" s="66"/>
      <c r="G303" s="67"/>
      <c r="H303" s="67"/>
      <c r="I303"/>
      <c r="J303"/>
      <c r="K303"/>
      <c r="L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</row>
    <row r="304" spans="1:93" s="9" customFormat="1" x14ac:dyDescent="0.2">
      <c r="A304"/>
      <c r="B304"/>
      <c r="C304" s="65"/>
      <c r="D304" s="65"/>
      <c r="E304" s="8"/>
      <c r="F304" s="66"/>
      <c r="G304" s="67"/>
      <c r="H304" s="67"/>
      <c r="I304"/>
      <c r="J304"/>
      <c r="K304"/>
      <c r="L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</row>
    <row r="305" spans="1:93" s="9" customFormat="1" x14ac:dyDescent="0.2">
      <c r="A305"/>
      <c r="B305"/>
      <c r="C305" s="65"/>
      <c r="D305" s="65"/>
      <c r="E305" s="8"/>
      <c r="F305" s="66"/>
      <c r="G305" s="67"/>
      <c r="H305" s="67"/>
      <c r="I305"/>
      <c r="J305"/>
      <c r="K305"/>
      <c r="L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</row>
    <row r="306" spans="1:93" s="9" customFormat="1" x14ac:dyDescent="0.2">
      <c r="A306"/>
      <c r="B306"/>
      <c r="C306" s="65"/>
      <c r="D306" s="65"/>
      <c r="E306" s="8"/>
      <c r="F306" s="66"/>
      <c r="G306" s="67"/>
      <c r="H306" s="67"/>
      <c r="I306"/>
      <c r="J306"/>
      <c r="K306"/>
      <c r="L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</row>
    <row r="307" spans="1:93" s="9" customFormat="1" x14ac:dyDescent="0.2">
      <c r="A307"/>
      <c r="B307"/>
      <c r="C307" s="65"/>
      <c r="D307" s="65"/>
      <c r="E307" s="8"/>
      <c r="F307" s="66"/>
      <c r="G307" s="67"/>
      <c r="H307" s="67"/>
      <c r="I307"/>
      <c r="J307"/>
      <c r="K307"/>
      <c r="L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</row>
    <row r="308" spans="1:93" s="9" customFormat="1" x14ac:dyDescent="0.2">
      <c r="A308"/>
      <c r="B308"/>
      <c r="C308" s="65"/>
      <c r="D308" s="65"/>
      <c r="E308" s="8"/>
      <c r="F308" s="66"/>
      <c r="G308" s="67"/>
      <c r="H308" s="67"/>
      <c r="I308"/>
      <c r="J308"/>
      <c r="K308"/>
      <c r="L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</row>
    <row r="309" spans="1:93" s="9" customFormat="1" x14ac:dyDescent="0.2">
      <c r="A309"/>
      <c r="B309"/>
      <c r="C309" s="65"/>
      <c r="D309" s="65"/>
      <c r="E309" s="8"/>
      <c r="F309" s="66"/>
      <c r="G309" s="67"/>
      <c r="H309" s="67"/>
      <c r="I309"/>
      <c r="J309"/>
      <c r="K309"/>
      <c r="L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</row>
    <row r="310" spans="1:93" s="9" customFormat="1" x14ac:dyDescent="0.2">
      <c r="A310"/>
      <c r="B310"/>
      <c r="C310" s="65"/>
      <c r="D310" s="65"/>
      <c r="E310" s="8"/>
      <c r="F310" s="66"/>
      <c r="G310" s="67"/>
      <c r="H310" s="67"/>
      <c r="I310"/>
      <c r="J310"/>
      <c r="K310"/>
      <c r="L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</row>
    <row r="311" spans="1:93" s="9" customFormat="1" x14ac:dyDescent="0.2">
      <c r="A311"/>
      <c r="B311"/>
      <c r="C311" s="65"/>
      <c r="D311" s="65"/>
      <c r="E311" s="8"/>
      <c r="F311" s="66"/>
      <c r="G311" s="67"/>
      <c r="H311" s="67"/>
      <c r="I311"/>
      <c r="J311"/>
      <c r="K311"/>
      <c r="L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</row>
    <row r="312" spans="1:93" s="9" customFormat="1" x14ac:dyDescent="0.2">
      <c r="A312"/>
      <c r="B312"/>
      <c r="C312" s="65"/>
      <c r="D312" s="65"/>
      <c r="E312" s="8"/>
      <c r="F312" s="66"/>
      <c r="G312" s="67"/>
      <c r="H312" s="67"/>
      <c r="I312"/>
      <c r="J312"/>
      <c r="K312"/>
      <c r="L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</row>
    <row r="313" spans="1:93" s="9" customFormat="1" x14ac:dyDescent="0.2">
      <c r="A313"/>
      <c r="B313"/>
      <c r="C313" s="65"/>
      <c r="D313" s="65"/>
      <c r="E313" s="8"/>
      <c r="F313" s="66"/>
      <c r="G313" s="67"/>
      <c r="H313" s="67"/>
      <c r="I313"/>
      <c r="J313"/>
      <c r="K313"/>
      <c r="L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</row>
    <row r="314" spans="1:93" s="9" customFormat="1" x14ac:dyDescent="0.2">
      <c r="A314"/>
      <c r="B314"/>
      <c r="C314" s="65"/>
      <c r="D314" s="65"/>
      <c r="E314" s="8"/>
      <c r="F314" s="66"/>
      <c r="G314" s="67"/>
      <c r="H314" s="67"/>
      <c r="I314"/>
      <c r="J314"/>
      <c r="K314"/>
      <c r="L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</row>
    <row r="315" spans="1:93" s="9" customFormat="1" x14ac:dyDescent="0.2">
      <c r="A315"/>
      <c r="B315"/>
      <c r="C315" s="65"/>
      <c r="D315" s="65"/>
      <c r="E315" s="8"/>
      <c r="F315" s="66"/>
      <c r="G315" s="67"/>
      <c r="H315" s="67"/>
      <c r="I315"/>
      <c r="J315"/>
      <c r="K315"/>
      <c r="L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</row>
    <row r="316" spans="1:93" s="9" customFormat="1" x14ac:dyDescent="0.2">
      <c r="A316"/>
      <c r="B316"/>
      <c r="C316" s="65"/>
      <c r="D316" s="65"/>
      <c r="E316" s="8"/>
      <c r="F316" s="66"/>
      <c r="G316" s="67"/>
      <c r="H316" s="67"/>
      <c r="I316"/>
      <c r="J316"/>
      <c r="K316"/>
      <c r="L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</row>
    <row r="317" spans="1:93" s="9" customFormat="1" x14ac:dyDescent="0.2">
      <c r="A317"/>
      <c r="B317"/>
      <c r="C317" s="65"/>
      <c r="D317" s="65"/>
      <c r="E317" s="8"/>
      <c r="F317" s="66"/>
      <c r="G317" s="67"/>
      <c r="H317" s="67"/>
      <c r="I317"/>
      <c r="J317"/>
      <c r="K317"/>
      <c r="L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</row>
    <row r="318" spans="1:93" s="9" customFormat="1" x14ac:dyDescent="0.2">
      <c r="A318"/>
      <c r="B318"/>
      <c r="C318" s="65"/>
      <c r="D318" s="65"/>
      <c r="E318" s="8"/>
      <c r="F318" s="66"/>
      <c r="G318" s="67"/>
      <c r="H318" s="67"/>
      <c r="I318"/>
      <c r="J318"/>
      <c r="K318"/>
      <c r="L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</row>
    <row r="319" spans="1:93" s="9" customFormat="1" x14ac:dyDescent="0.2">
      <c r="A319"/>
      <c r="B319"/>
      <c r="C319" s="65"/>
      <c r="D319" s="65"/>
      <c r="E319" s="8"/>
      <c r="F319" s="66"/>
      <c r="G319" s="67"/>
      <c r="H319" s="67"/>
      <c r="I319"/>
      <c r="J319"/>
      <c r="K319"/>
      <c r="L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</row>
    <row r="320" spans="1:93" s="9" customFormat="1" x14ac:dyDescent="0.2">
      <c r="A320"/>
      <c r="B320"/>
      <c r="C320" s="65"/>
      <c r="D320" s="65"/>
      <c r="E320" s="8"/>
      <c r="F320" s="66"/>
      <c r="G320" s="67"/>
      <c r="H320" s="67"/>
      <c r="I320"/>
      <c r="J320"/>
      <c r="K320"/>
      <c r="L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</row>
    <row r="321" spans="1:93" s="9" customFormat="1" x14ac:dyDescent="0.2">
      <c r="A321"/>
      <c r="B321"/>
      <c r="C321" s="65"/>
      <c r="D321" s="65"/>
      <c r="E321" s="8"/>
      <c r="F321" s="66"/>
      <c r="G321" s="67"/>
      <c r="H321" s="67"/>
      <c r="I321"/>
      <c r="J321"/>
      <c r="K321"/>
      <c r="L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</row>
    <row r="322" spans="1:93" s="9" customFormat="1" x14ac:dyDescent="0.2">
      <c r="A322"/>
      <c r="B322"/>
      <c r="C322" s="65"/>
      <c r="D322" s="65"/>
      <c r="E322" s="8"/>
      <c r="F322" s="66"/>
      <c r="G322" s="67"/>
      <c r="H322" s="67"/>
      <c r="I322"/>
      <c r="J322"/>
      <c r="K322"/>
      <c r="L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</row>
    <row r="323" spans="1:93" s="9" customFormat="1" x14ac:dyDescent="0.2">
      <c r="A323"/>
      <c r="B323"/>
      <c r="C323" s="65"/>
      <c r="D323" s="65"/>
      <c r="E323" s="8"/>
      <c r="F323" s="66"/>
      <c r="G323" s="67"/>
      <c r="H323" s="67"/>
      <c r="I323"/>
      <c r="J323"/>
      <c r="K323"/>
      <c r="L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</row>
    <row r="324" spans="1:93" s="9" customFormat="1" x14ac:dyDescent="0.2">
      <c r="A324"/>
      <c r="B324"/>
      <c r="C324" s="65"/>
      <c r="D324" s="65"/>
      <c r="E324" s="8"/>
      <c r="F324" s="66"/>
      <c r="G324" s="67"/>
      <c r="H324" s="67"/>
      <c r="I324"/>
      <c r="J324"/>
      <c r="K324"/>
      <c r="L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</row>
    <row r="325" spans="1:93" s="9" customFormat="1" x14ac:dyDescent="0.2">
      <c r="A325"/>
      <c r="B325"/>
      <c r="C325" s="65"/>
      <c r="D325" s="65"/>
      <c r="E325" s="8"/>
      <c r="F325" s="66"/>
      <c r="G325" s="67"/>
      <c r="H325" s="67"/>
      <c r="I325"/>
      <c r="J325"/>
      <c r="K325"/>
      <c r="L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</row>
    <row r="326" spans="1:93" s="9" customFormat="1" x14ac:dyDescent="0.2">
      <c r="A326"/>
      <c r="B326"/>
      <c r="C326" s="65"/>
      <c r="D326" s="65"/>
      <c r="E326" s="8"/>
      <c r="F326" s="66"/>
      <c r="G326" s="67"/>
      <c r="H326" s="67"/>
      <c r="I326"/>
      <c r="J326"/>
      <c r="K326"/>
      <c r="L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</row>
    <row r="327" spans="1:93" s="9" customFormat="1" x14ac:dyDescent="0.2">
      <c r="A327"/>
      <c r="B327"/>
      <c r="C327" s="65"/>
      <c r="D327" s="65"/>
      <c r="E327" s="8"/>
      <c r="F327" s="66"/>
      <c r="G327" s="67"/>
      <c r="H327" s="67"/>
      <c r="I327"/>
      <c r="J327"/>
      <c r="K327"/>
      <c r="L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</row>
    <row r="328" spans="1:93" s="9" customFormat="1" x14ac:dyDescent="0.2">
      <c r="A328"/>
      <c r="B328"/>
      <c r="C328" s="65"/>
      <c r="D328" s="65"/>
      <c r="E328" s="8"/>
      <c r="F328" s="66"/>
      <c r="G328" s="67"/>
      <c r="H328" s="67"/>
      <c r="I328"/>
      <c r="J328"/>
      <c r="K328"/>
      <c r="L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</row>
    <row r="329" spans="1:93" s="9" customFormat="1" x14ac:dyDescent="0.2">
      <c r="A329"/>
      <c r="B329"/>
      <c r="C329" s="65"/>
      <c r="D329" s="65"/>
      <c r="E329" s="8"/>
      <c r="F329" s="66"/>
      <c r="G329" s="67"/>
      <c r="H329" s="67"/>
      <c r="I329"/>
      <c r="J329"/>
      <c r="K329"/>
      <c r="L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</row>
    <row r="330" spans="1:93" s="9" customFormat="1" x14ac:dyDescent="0.2">
      <c r="A330"/>
      <c r="B330"/>
      <c r="C330" s="65"/>
      <c r="D330" s="65"/>
      <c r="E330" s="8"/>
      <c r="F330" s="66"/>
      <c r="G330" s="67"/>
      <c r="H330" s="67"/>
      <c r="I330"/>
      <c r="J330"/>
      <c r="K330"/>
      <c r="L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</row>
    <row r="331" spans="1:93" s="9" customFormat="1" x14ac:dyDescent="0.2">
      <c r="A331"/>
      <c r="B331"/>
      <c r="C331" s="65"/>
      <c r="D331" s="65"/>
      <c r="E331" s="8"/>
      <c r="F331" s="66"/>
      <c r="G331" s="67"/>
      <c r="H331" s="67"/>
      <c r="I331"/>
      <c r="J331"/>
      <c r="K331"/>
      <c r="L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</row>
    <row r="332" spans="1:93" s="9" customFormat="1" x14ac:dyDescent="0.2">
      <c r="A332"/>
      <c r="B332"/>
      <c r="C332" s="65"/>
      <c r="D332" s="65"/>
      <c r="E332" s="8"/>
      <c r="F332" s="66"/>
      <c r="G332" s="67"/>
      <c r="H332" s="67"/>
      <c r="I332"/>
      <c r="J332"/>
      <c r="K332"/>
      <c r="L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</row>
    <row r="333" spans="1:93" s="9" customFormat="1" x14ac:dyDescent="0.2">
      <c r="A333"/>
      <c r="B333"/>
      <c r="C333" s="65"/>
      <c r="D333" s="65"/>
      <c r="E333" s="8"/>
      <c r="F333" s="66"/>
      <c r="G333" s="67"/>
      <c r="H333" s="67"/>
      <c r="I333"/>
      <c r="J333"/>
      <c r="K333"/>
      <c r="L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</row>
    <row r="334" spans="1:93" s="9" customFormat="1" x14ac:dyDescent="0.2">
      <c r="A334"/>
      <c r="B334"/>
      <c r="C334" s="65"/>
      <c r="D334" s="65"/>
      <c r="E334" s="8"/>
      <c r="F334" s="66"/>
      <c r="G334" s="67"/>
      <c r="H334" s="67"/>
      <c r="I334"/>
      <c r="J334"/>
      <c r="K334"/>
      <c r="L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</row>
    <row r="335" spans="1:93" s="9" customFormat="1" x14ac:dyDescent="0.2">
      <c r="A335"/>
      <c r="B335"/>
      <c r="C335" s="65"/>
      <c r="D335" s="65"/>
      <c r="E335" s="8"/>
      <c r="F335" s="66"/>
      <c r="G335" s="67"/>
      <c r="H335" s="67"/>
      <c r="I335"/>
      <c r="J335"/>
      <c r="K335"/>
      <c r="L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</row>
    <row r="336" spans="1:93" s="9" customFormat="1" x14ac:dyDescent="0.2">
      <c r="A336"/>
      <c r="B336"/>
      <c r="C336" s="65"/>
      <c r="D336" s="65"/>
      <c r="E336" s="8"/>
      <c r="F336" s="66"/>
      <c r="G336" s="67"/>
      <c r="H336" s="67"/>
      <c r="I336"/>
      <c r="J336"/>
      <c r="K336"/>
      <c r="L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</row>
    <row r="337" spans="1:93" s="9" customFormat="1" x14ac:dyDescent="0.2">
      <c r="A337"/>
      <c r="B337"/>
      <c r="C337" s="65"/>
      <c r="D337" s="65"/>
      <c r="E337" s="8"/>
      <c r="F337" s="66"/>
      <c r="G337" s="67"/>
      <c r="H337" s="67"/>
      <c r="I337"/>
      <c r="J337"/>
      <c r="K337"/>
      <c r="L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</row>
    <row r="338" spans="1:93" s="9" customFormat="1" x14ac:dyDescent="0.2">
      <c r="A338"/>
      <c r="B338"/>
      <c r="C338" s="65"/>
      <c r="D338" s="65"/>
      <c r="E338" s="8"/>
      <c r="F338" s="66"/>
      <c r="G338" s="67"/>
      <c r="H338" s="67"/>
      <c r="I338"/>
      <c r="J338"/>
      <c r="K338"/>
      <c r="L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</row>
    <row r="339" spans="1:93" s="9" customFormat="1" x14ac:dyDescent="0.2">
      <c r="A339"/>
      <c r="B339"/>
      <c r="C339" s="65"/>
      <c r="D339" s="65"/>
      <c r="E339" s="8"/>
      <c r="F339" s="66"/>
      <c r="G339" s="67"/>
      <c r="H339" s="67"/>
      <c r="I339"/>
      <c r="J339"/>
      <c r="K339"/>
      <c r="L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</row>
    <row r="340" spans="1:93" s="9" customFormat="1" x14ac:dyDescent="0.2">
      <c r="A340"/>
      <c r="B340"/>
      <c r="C340" s="65"/>
      <c r="D340" s="65"/>
      <c r="E340" s="8"/>
      <c r="F340" s="66"/>
      <c r="G340" s="67"/>
      <c r="H340" s="67"/>
      <c r="I340"/>
      <c r="J340"/>
      <c r="K340"/>
      <c r="L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</row>
    <row r="341" spans="1:93" s="9" customFormat="1" x14ac:dyDescent="0.2">
      <c r="A341"/>
      <c r="B341"/>
      <c r="C341" s="65"/>
      <c r="D341" s="65"/>
      <c r="E341" s="8"/>
      <c r="F341" s="66"/>
      <c r="G341" s="67"/>
      <c r="H341" s="67"/>
      <c r="I341"/>
      <c r="J341"/>
      <c r="K341"/>
      <c r="L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</row>
    <row r="342" spans="1:93" s="9" customFormat="1" x14ac:dyDescent="0.2">
      <c r="A342"/>
      <c r="B342"/>
      <c r="C342" s="65"/>
      <c r="D342" s="65"/>
      <c r="E342" s="8"/>
      <c r="F342" s="66"/>
      <c r="G342" s="67"/>
      <c r="H342" s="67"/>
      <c r="I342"/>
      <c r="J342"/>
      <c r="K342"/>
      <c r="L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</row>
    <row r="343" spans="1:93" s="9" customFormat="1" x14ac:dyDescent="0.2">
      <c r="A343"/>
      <c r="B343"/>
      <c r="C343" s="65"/>
      <c r="D343" s="65"/>
      <c r="E343" s="8"/>
      <c r="F343" s="66"/>
      <c r="G343" s="67"/>
      <c r="H343" s="67"/>
      <c r="I343"/>
      <c r="J343"/>
      <c r="K343"/>
      <c r="L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</row>
    <row r="344" spans="1:93" s="9" customFormat="1" x14ac:dyDescent="0.2">
      <c r="A344"/>
      <c r="B344"/>
      <c r="C344" s="65"/>
      <c r="D344" s="65"/>
      <c r="E344" s="8"/>
      <c r="F344" s="66"/>
      <c r="G344" s="67"/>
      <c r="H344" s="67"/>
      <c r="I344"/>
      <c r="J344"/>
      <c r="K344"/>
      <c r="L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</row>
    <row r="345" spans="1:93" s="9" customFormat="1" x14ac:dyDescent="0.2">
      <c r="A345"/>
      <c r="B345"/>
      <c r="C345" s="65"/>
      <c r="D345" s="65"/>
      <c r="E345" s="8"/>
      <c r="F345" s="66"/>
      <c r="G345" s="67"/>
      <c r="H345" s="67"/>
      <c r="I345"/>
      <c r="J345"/>
      <c r="K345"/>
      <c r="L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</row>
    <row r="346" spans="1:93" s="9" customFormat="1" x14ac:dyDescent="0.2">
      <c r="A346"/>
      <c r="B346"/>
      <c r="C346" s="65"/>
      <c r="D346" s="65"/>
      <c r="E346" s="8"/>
      <c r="F346" s="66"/>
      <c r="G346" s="67"/>
      <c r="H346" s="67"/>
      <c r="I346"/>
      <c r="J346"/>
      <c r="K346"/>
      <c r="L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</row>
    <row r="347" spans="1:93" s="9" customFormat="1" x14ac:dyDescent="0.2">
      <c r="A347"/>
      <c r="B347"/>
      <c r="C347" s="65"/>
      <c r="D347" s="65"/>
      <c r="E347" s="8"/>
      <c r="F347" s="66"/>
      <c r="G347" s="67"/>
      <c r="H347" s="67"/>
      <c r="I347"/>
      <c r="J347"/>
      <c r="K347"/>
      <c r="L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</row>
    <row r="348" spans="1:93" s="9" customFormat="1" x14ac:dyDescent="0.2">
      <c r="A348"/>
      <c r="B348"/>
      <c r="C348" s="65"/>
      <c r="D348" s="65"/>
      <c r="E348" s="8"/>
      <c r="F348" s="66"/>
      <c r="G348" s="67"/>
      <c r="H348" s="67"/>
      <c r="I348"/>
      <c r="J348"/>
      <c r="K348"/>
      <c r="L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</row>
    <row r="349" spans="1:93" s="9" customFormat="1" x14ac:dyDescent="0.2">
      <c r="A349"/>
      <c r="B349"/>
      <c r="C349" s="65"/>
      <c r="D349" s="65"/>
      <c r="E349" s="8"/>
      <c r="F349" s="66"/>
      <c r="G349" s="67"/>
      <c r="H349" s="67"/>
      <c r="I349"/>
      <c r="J349"/>
      <c r="K349"/>
      <c r="L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</row>
    <row r="350" spans="1:93" s="9" customFormat="1" x14ac:dyDescent="0.2">
      <c r="A350"/>
      <c r="B350"/>
      <c r="C350" s="65"/>
      <c r="D350" s="65"/>
      <c r="E350" s="8"/>
      <c r="F350" s="66"/>
      <c r="G350" s="67"/>
      <c r="H350" s="67"/>
      <c r="I350"/>
      <c r="J350"/>
      <c r="K350"/>
      <c r="L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</row>
    <row r="351" spans="1:93" s="9" customFormat="1" x14ac:dyDescent="0.2">
      <c r="A351"/>
      <c r="B351"/>
      <c r="C351" s="65"/>
      <c r="D351" s="65"/>
      <c r="E351" s="8"/>
      <c r="F351" s="66"/>
      <c r="G351" s="67"/>
      <c r="H351" s="67"/>
      <c r="I351"/>
      <c r="J351"/>
      <c r="K351"/>
      <c r="L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</row>
    <row r="352" spans="1:93" s="9" customFormat="1" x14ac:dyDescent="0.2">
      <c r="A352"/>
      <c r="B352"/>
      <c r="C352" s="65"/>
      <c r="D352" s="65"/>
      <c r="E352" s="8"/>
      <c r="F352" s="66"/>
      <c r="G352" s="67"/>
      <c r="H352" s="67"/>
      <c r="I352"/>
      <c r="J352"/>
      <c r="K352"/>
      <c r="L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</row>
    <row r="353" spans="1:93" s="9" customFormat="1" x14ac:dyDescent="0.2">
      <c r="A353"/>
      <c r="B353"/>
      <c r="C353" s="65"/>
      <c r="D353" s="65"/>
      <c r="E353" s="8"/>
      <c r="F353" s="66"/>
      <c r="G353" s="67"/>
      <c r="H353" s="67"/>
      <c r="I353"/>
      <c r="J353"/>
      <c r="K353"/>
      <c r="L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</row>
    <row r="354" spans="1:93" s="9" customFormat="1" x14ac:dyDescent="0.2">
      <c r="A354"/>
      <c r="B354"/>
      <c r="C354" s="65"/>
      <c r="D354" s="65"/>
      <c r="E354" s="8"/>
      <c r="F354" s="66"/>
      <c r="G354" s="67"/>
      <c r="H354" s="67"/>
      <c r="I354"/>
      <c r="J354"/>
      <c r="K354"/>
      <c r="L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</row>
    <row r="355" spans="1:93" s="9" customFormat="1" x14ac:dyDescent="0.2">
      <c r="A355"/>
      <c r="B355"/>
      <c r="C355" s="65"/>
      <c r="D355" s="65"/>
      <c r="E355" s="8"/>
      <c r="F355" s="66"/>
      <c r="G355" s="67"/>
      <c r="H355" s="67"/>
      <c r="I355"/>
      <c r="J355"/>
      <c r="K355"/>
      <c r="L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</row>
    <row r="356" spans="1:93" s="9" customFormat="1" x14ac:dyDescent="0.2">
      <c r="A356"/>
      <c r="B356"/>
      <c r="C356" s="65"/>
      <c r="D356" s="65"/>
      <c r="E356" s="8"/>
      <c r="F356" s="66"/>
      <c r="G356" s="67"/>
      <c r="H356" s="67"/>
      <c r="I356"/>
      <c r="J356"/>
      <c r="K356"/>
      <c r="L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</row>
    <row r="357" spans="1:93" s="9" customFormat="1" x14ac:dyDescent="0.2">
      <c r="A357"/>
      <c r="B357"/>
      <c r="C357" s="65"/>
      <c r="D357" s="65"/>
      <c r="E357" s="8"/>
      <c r="F357" s="66"/>
      <c r="G357" s="67"/>
      <c r="H357" s="67"/>
      <c r="I357"/>
      <c r="J357"/>
      <c r="K357"/>
      <c r="L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</row>
    <row r="358" spans="1:93" s="9" customFormat="1" x14ac:dyDescent="0.2">
      <c r="A358"/>
      <c r="B358"/>
      <c r="C358" s="65"/>
      <c r="D358" s="65"/>
      <c r="E358" s="8"/>
      <c r="F358" s="66"/>
      <c r="G358" s="67"/>
      <c r="H358" s="67"/>
      <c r="I358"/>
      <c r="J358"/>
      <c r="K358"/>
      <c r="L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</row>
    <row r="359" spans="1:93" s="9" customFormat="1" x14ac:dyDescent="0.2">
      <c r="A359"/>
      <c r="B359"/>
      <c r="C359" s="65"/>
      <c r="D359" s="65"/>
      <c r="E359" s="8"/>
      <c r="F359" s="66"/>
      <c r="G359" s="67"/>
      <c r="H359" s="67"/>
      <c r="I359"/>
      <c r="J359"/>
      <c r="K359"/>
      <c r="L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</row>
    <row r="360" spans="1:93" s="9" customFormat="1" x14ac:dyDescent="0.2">
      <c r="A360"/>
      <c r="B360"/>
      <c r="C360" s="65"/>
      <c r="D360" s="65"/>
      <c r="E360" s="8"/>
      <c r="F360" s="66"/>
      <c r="G360" s="67"/>
      <c r="H360" s="67"/>
      <c r="I360"/>
      <c r="J360"/>
      <c r="K360"/>
      <c r="L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</row>
    <row r="361" spans="1:93" s="9" customFormat="1" x14ac:dyDescent="0.2">
      <c r="A361"/>
      <c r="B361"/>
      <c r="C361" s="65"/>
      <c r="D361" s="65"/>
      <c r="E361" s="8"/>
      <c r="F361" s="66"/>
      <c r="G361" s="67"/>
      <c r="H361" s="67"/>
      <c r="I361"/>
      <c r="J361"/>
      <c r="K361"/>
      <c r="L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</row>
    <row r="362" spans="1:93" s="9" customFormat="1" x14ac:dyDescent="0.2">
      <c r="A362"/>
      <c r="B362"/>
      <c r="C362" s="65"/>
      <c r="D362" s="65"/>
      <c r="E362" s="8"/>
      <c r="F362" s="66"/>
      <c r="G362" s="67"/>
      <c r="H362" s="67"/>
      <c r="I362"/>
      <c r="J362"/>
      <c r="K362"/>
      <c r="L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</row>
    <row r="363" spans="1:93" s="9" customFormat="1" x14ac:dyDescent="0.2">
      <c r="A363"/>
      <c r="B363"/>
      <c r="C363" s="65"/>
      <c r="D363" s="65"/>
      <c r="E363" s="8"/>
      <c r="F363" s="66"/>
      <c r="G363" s="67"/>
      <c r="H363" s="67"/>
      <c r="I363"/>
      <c r="J363"/>
      <c r="K363"/>
      <c r="L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</row>
    <row r="364" spans="1:93" s="9" customFormat="1" x14ac:dyDescent="0.2">
      <c r="A364"/>
      <c r="B364"/>
      <c r="C364" s="65"/>
      <c r="D364" s="65"/>
      <c r="E364" s="8"/>
      <c r="F364" s="66"/>
      <c r="G364" s="67"/>
      <c r="H364" s="67"/>
      <c r="I364"/>
      <c r="J364"/>
      <c r="K364"/>
      <c r="L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</row>
    <row r="365" spans="1:93" s="9" customFormat="1" x14ac:dyDescent="0.2">
      <c r="A365"/>
      <c r="B365"/>
      <c r="C365" s="65"/>
      <c r="D365" s="65"/>
      <c r="E365" s="8"/>
      <c r="F365" s="66"/>
      <c r="G365" s="67"/>
      <c r="H365" s="67"/>
      <c r="I365"/>
      <c r="J365"/>
      <c r="K365"/>
      <c r="L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</row>
    <row r="366" spans="1:93" s="9" customFormat="1" x14ac:dyDescent="0.2">
      <c r="A366"/>
      <c r="B366"/>
      <c r="C366" s="65"/>
      <c r="D366" s="65"/>
      <c r="E366" s="8"/>
      <c r="F366" s="66"/>
      <c r="G366" s="67"/>
      <c r="H366" s="67"/>
      <c r="I366"/>
      <c r="J366"/>
      <c r="K366"/>
      <c r="L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</row>
    <row r="367" spans="1:93" s="9" customFormat="1" x14ac:dyDescent="0.2">
      <c r="A367"/>
      <c r="B367"/>
      <c r="C367" s="65"/>
      <c r="D367" s="65"/>
      <c r="E367" s="8"/>
      <c r="F367" s="66"/>
      <c r="G367" s="67"/>
      <c r="H367" s="67"/>
      <c r="I367"/>
      <c r="J367"/>
      <c r="K367"/>
      <c r="L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</row>
    <row r="368" spans="1:93" s="9" customFormat="1" x14ac:dyDescent="0.2">
      <c r="A368"/>
      <c r="B368"/>
      <c r="C368" s="65"/>
      <c r="D368" s="65"/>
      <c r="E368" s="8"/>
      <c r="F368" s="66"/>
      <c r="G368" s="67"/>
      <c r="H368" s="67"/>
      <c r="I368"/>
      <c r="J368"/>
      <c r="K368"/>
      <c r="L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</row>
    <row r="369" spans="1:93" s="9" customFormat="1" x14ac:dyDescent="0.2">
      <c r="A369"/>
      <c r="B369"/>
      <c r="C369" s="65"/>
      <c r="D369" s="65"/>
      <c r="E369" s="8"/>
      <c r="F369" s="66"/>
      <c r="G369" s="67"/>
      <c r="H369" s="67"/>
      <c r="I369"/>
      <c r="J369"/>
      <c r="K369"/>
      <c r="L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</row>
    <row r="370" spans="1:93" s="9" customFormat="1" x14ac:dyDescent="0.2">
      <c r="A370"/>
      <c r="B370"/>
      <c r="C370" s="65"/>
      <c r="D370" s="65"/>
      <c r="E370" s="8"/>
      <c r="F370" s="66"/>
      <c r="G370" s="67"/>
      <c r="H370" s="67"/>
      <c r="I370"/>
      <c r="J370"/>
      <c r="K370"/>
      <c r="L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</row>
    <row r="371" spans="1:93" s="9" customFormat="1" x14ac:dyDescent="0.2">
      <c r="A371"/>
      <c r="B371"/>
      <c r="C371" s="65"/>
      <c r="D371" s="65"/>
      <c r="E371" s="8"/>
      <c r="F371" s="66"/>
      <c r="G371" s="67"/>
      <c r="H371" s="67"/>
      <c r="I371"/>
      <c r="J371"/>
      <c r="K371"/>
      <c r="L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</row>
    <row r="372" spans="1:93" s="9" customFormat="1" x14ac:dyDescent="0.2">
      <c r="A372"/>
      <c r="B372"/>
      <c r="C372" s="65"/>
      <c r="D372" s="65"/>
      <c r="E372" s="8"/>
      <c r="F372" s="66"/>
      <c r="G372" s="67"/>
      <c r="H372" s="67"/>
      <c r="I372"/>
      <c r="J372"/>
      <c r="K372"/>
      <c r="L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</row>
    <row r="373" spans="1:93" s="9" customFormat="1" x14ac:dyDescent="0.2">
      <c r="A373"/>
      <c r="B373"/>
      <c r="C373" s="65"/>
      <c r="D373" s="65"/>
      <c r="E373" s="8"/>
      <c r="F373" s="66"/>
      <c r="G373" s="67"/>
      <c r="H373" s="67"/>
      <c r="I373"/>
      <c r="J373"/>
      <c r="K373"/>
      <c r="L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</row>
    <row r="374" spans="1:93" s="9" customFormat="1" x14ac:dyDescent="0.2">
      <c r="A374"/>
      <c r="B374"/>
      <c r="C374" s="65"/>
      <c r="D374" s="65"/>
      <c r="E374" s="8"/>
      <c r="F374" s="66"/>
      <c r="G374" s="67"/>
      <c r="H374" s="67"/>
      <c r="I374"/>
      <c r="J374"/>
      <c r="K374"/>
      <c r="L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</row>
    <row r="375" spans="1:93" s="9" customFormat="1" x14ac:dyDescent="0.2">
      <c r="A375"/>
      <c r="B375"/>
      <c r="C375" s="65"/>
      <c r="D375" s="65"/>
      <c r="E375" s="8"/>
      <c r="F375" s="66"/>
      <c r="G375" s="67"/>
      <c r="H375" s="67"/>
      <c r="I375"/>
      <c r="J375"/>
      <c r="K375"/>
      <c r="L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</row>
    <row r="376" spans="1:93" s="9" customFormat="1" x14ac:dyDescent="0.2">
      <c r="A376"/>
      <c r="B376"/>
      <c r="C376" s="65"/>
      <c r="D376" s="65"/>
      <c r="E376" s="8"/>
      <c r="F376" s="66"/>
      <c r="G376" s="67"/>
      <c r="H376" s="67"/>
      <c r="I376"/>
      <c r="J376"/>
      <c r="K376"/>
      <c r="L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</row>
    <row r="377" spans="1:93" s="9" customFormat="1" x14ac:dyDescent="0.2">
      <c r="A377"/>
      <c r="B377"/>
      <c r="C377" s="65"/>
      <c r="D377" s="65"/>
      <c r="E377" s="8"/>
      <c r="F377" s="66"/>
      <c r="G377" s="67"/>
      <c r="H377" s="67"/>
      <c r="I377"/>
      <c r="J377"/>
      <c r="K377"/>
      <c r="L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</row>
    <row r="378" spans="1:93" s="9" customFormat="1" x14ac:dyDescent="0.2">
      <c r="A378"/>
      <c r="B378"/>
      <c r="C378" s="65"/>
      <c r="D378" s="65"/>
      <c r="E378" s="8"/>
      <c r="F378" s="66"/>
      <c r="G378" s="67"/>
      <c r="H378" s="67"/>
      <c r="I378"/>
      <c r="J378"/>
      <c r="K378"/>
      <c r="L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</row>
    <row r="379" spans="1:93" s="9" customFormat="1" x14ac:dyDescent="0.2">
      <c r="A379"/>
      <c r="B379"/>
      <c r="C379" s="65"/>
      <c r="D379" s="65"/>
      <c r="E379" s="8"/>
      <c r="F379" s="66"/>
      <c r="G379" s="67"/>
      <c r="H379" s="67"/>
      <c r="I379"/>
      <c r="J379"/>
      <c r="K379"/>
      <c r="L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</row>
    <row r="380" spans="1:93" s="9" customFormat="1" x14ac:dyDescent="0.2">
      <c r="A380"/>
      <c r="B380"/>
      <c r="C380" s="65"/>
      <c r="D380" s="65"/>
      <c r="E380" s="8"/>
      <c r="F380" s="66"/>
      <c r="G380" s="67"/>
      <c r="H380" s="67"/>
      <c r="I380"/>
      <c r="J380"/>
      <c r="K380"/>
      <c r="L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</row>
    <row r="381" spans="1:93" s="9" customFormat="1" x14ac:dyDescent="0.2">
      <c r="A381"/>
      <c r="B381"/>
      <c r="C381" s="65"/>
      <c r="D381" s="65"/>
      <c r="E381" s="8"/>
      <c r="F381" s="66"/>
      <c r="G381" s="67"/>
      <c r="H381" s="67"/>
      <c r="I381"/>
      <c r="J381"/>
      <c r="K381"/>
      <c r="L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</row>
    <row r="382" spans="1:93" s="9" customFormat="1" x14ac:dyDescent="0.2">
      <c r="A382"/>
      <c r="B382"/>
      <c r="C382" s="65"/>
      <c r="D382" s="65"/>
      <c r="E382" s="8"/>
      <c r="F382" s="66"/>
      <c r="G382" s="67"/>
      <c r="H382" s="67"/>
      <c r="I382"/>
      <c r="J382"/>
      <c r="K382"/>
      <c r="L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</row>
    <row r="383" spans="1:93" s="9" customFormat="1" x14ac:dyDescent="0.2">
      <c r="A383"/>
      <c r="B383"/>
      <c r="C383" s="65"/>
      <c r="D383" s="65"/>
      <c r="E383" s="8"/>
      <c r="F383" s="66"/>
      <c r="G383" s="67"/>
      <c r="H383" s="67"/>
      <c r="I383"/>
      <c r="J383"/>
      <c r="K383"/>
      <c r="L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</row>
    <row r="384" spans="1:93" s="9" customFormat="1" x14ac:dyDescent="0.2">
      <c r="A384"/>
      <c r="B384"/>
      <c r="C384" s="65"/>
      <c r="D384" s="65"/>
      <c r="E384" s="8"/>
      <c r="F384" s="66"/>
      <c r="G384" s="67"/>
      <c r="H384" s="67"/>
      <c r="I384"/>
      <c r="J384"/>
      <c r="K384"/>
      <c r="L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</row>
    <row r="385" spans="1:93" s="9" customFormat="1" x14ac:dyDescent="0.2">
      <c r="A385"/>
      <c r="B385"/>
      <c r="C385" s="65"/>
      <c r="D385" s="65"/>
      <c r="E385" s="8"/>
      <c r="F385" s="66"/>
      <c r="G385" s="67"/>
      <c r="H385" s="67"/>
      <c r="I385"/>
      <c r="J385"/>
      <c r="K385"/>
      <c r="L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</row>
    <row r="386" spans="1:93" s="9" customFormat="1" x14ac:dyDescent="0.2">
      <c r="A386"/>
      <c r="B386"/>
      <c r="C386" s="65"/>
      <c r="D386" s="65"/>
      <c r="E386" s="8"/>
      <c r="F386" s="66"/>
      <c r="G386" s="67"/>
      <c r="H386" s="67"/>
      <c r="I386"/>
      <c r="J386"/>
      <c r="K386"/>
      <c r="L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</row>
    <row r="387" spans="1:93" s="9" customFormat="1" x14ac:dyDescent="0.2">
      <c r="A387"/>
      <c r="B387"/>
      <c r="C387" s="65"/>
      <c r="D387" s="65"/>
      <c r="E387" s="8"/>
      <c r="F387" s="66"/>
      <c r="G387" s="67"/>
      <c r="H387" s="67"/>
      <c r="I387"/>
      <c r="J387"/>
      <c r="K387"/>
      <c r="L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</row>
    <row r="388" spans="1:93" s="9" customFormat="1" x14ac:dyDescent="0.2">
      <c r="A388"/>
      <c r="B388"/>
      <c r="C388" s="65"/>
      <c r="D388" s="65"/>
      <c r="E388" s="8"/>
      <c r="F388" s="66"/>
      <c r="G388" s="67"/>
      <c r="H388" s="67"/>
      <c r="I388"/>
      <c r="J388"/>
      <c r="K388"/>
      <c r="L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</row>
    <row r="389" spans="1:93" s="9" customFormat="1" x14ac:dyDescent="0.2">
      <c r="A389"/>
      <c r="B389"/>
      <c r="C389" s="65"/>
      <c r="D389" s="65"/>
      <c r="E389" s="8"/>
      <c r="F389" s="66"/>
      <c r="G389" s="67"/>
      <c r="H389" s="67"/>
      <c r="I389"/>
      <c r="J389"/>
      <c r="K389"/>
      <c r="L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</row>
    <row r="390" spans="1:93" s="9" customFormat="1" x14ac:dyDescent="0.2">
      <c r="A390"/>
      <c r="B390"/>
      <c r="C390" s="65"/>
      <c r="D390" s="65"/>
      <c r="E390" s="8"/>
      <c r="F390" s="66"/>
      <c r="G390" s="67"/>
      <c r="H390" s="67"/>
      <c r="I390"/>
      <c r="J390"/>
      <c r="K390"/>
      <c r="L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</row>
    <row r="391" spans="1:93" s="9" customFormat="1" x14ac:dyDescent="0.2">
      <c r="A391"/>
      <c r="B391"/>
      <c r="C391" s="65"/>
      <c r="D391" s="65"/>
      <c r="E391" s="8"/>
      <c r="F391" s="66"/>
      <c r="G391" s="67"/>
      <c r="H391" s="67"/>
      <c r="I391"/>
      <c r="J391"/>
      <c r="K391"/>
      <c r="L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</row>
    <row r="392" spans="1:93" s="9" customFormat="1" x14ac:dyDescent="0.2">
      <c r="A392"/>
      <c r="B392"/>
      <c r="C392" s="65"/>
      <c r="D392" s="65"/>
      <c r="E392" s="8"/>
      <c r="F392" s="66"/>
      <c r="G392" s="67"/>
      <c r="H392" s="67"/>
      <c r="I392"/>
      <c r="J392"/>
      <c r="K392"/>
      <c r="L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</row>
    <row r="393" spans="1:93" s="9" customFormat="1" x14ac:dyDescent="0.2">
      <c r="A393"/>
      <c r="B393"/>
      <c r="C393" s="65"/>
      <c r="D393" s="65"/>
      <c r="E393" s="8"/>
      <c r="F393" s="66"/>
      <c r="G393" s="67"/>
      <c r="H393" s="67"/>
      <c r="I393"/>
      <c r="J393"/>
      <c r="K393"/>
      <c r="L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</row>
    <row r="394" spans="1:93" s="9" customFormat="1" x14ac:dyDescent="0.2">
      <c r="A394"/>
      <c r="B394"/>
      <c r="C394" s="65"/>
      <c r="D394" s="65"/>
      <c r="E394" s="8"/>
      <c r="F394" s="66"/>
      <c r="G394" s="67"/>
      <c r="H394" s="67"/>
      <c r="I394"/>
      <c r="J394"/>
      <c r="K394"/>
      <c r="L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</row>
    <row r="395" spans="1:93" s="9" customFormat="1" x14ac:dyDescent="0.2">
      <c r="A395"/>
      <c r="B395"/>
      <c r="C395" s="65"/>
      <c r="D395" s="65"/>
      <c r="E395" s="8"/>
      <c r="F395" s="66"/>
      <c r="G395" s="67"/>
      <c r="H395" s="67"/>
      <c r="I395"/>
      <c r="J395"/>
      <c r="K395"/>
      <c r="L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</row>
    <row r="396" spans="1:93" s="9" customFormat="1" x14ac:dyDescent="0.2">
      <c r="A396"/>
      <c r="B396"/>
      <c r="C396" s="65"/>
      <c r="D396" s="65"/>
      <c r="E396" s="8"/>
      <c r="F396" s="66"/>
      <c r="G396" s="67"/>
      <c r="H396" s="67"/>
      <c r="I396"/>
      <c r="J396"/>
      <c r="K396"/>
      <c r="L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</row>
    <row r="397" spans="1:93" s="9" customFormat="1" x14ac:dyDescent="0.2">
      <c r="A397"/>
      <c r="B397"/>
      <c r="C397" s="65"/>
      <c r="D397" s="65"/>
      <c r="E397" s="8"/>
      <c r="F397" s="66"/>
      <c r="G397" s="67"/>
      <c r="H397" s="67"/>
      <c r="I397"/>
      <c r="J397"/>
      <c r="K397"/>
      <c r="L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</row>
    <row r="398" spans="1:93" s="9" customFormat="1" x14ac:dyDescent="0.2">
      <c r="A398"/>
      <c r="B398"/>
      <c r="C398" s="65"/>
      <c r="D398" s="65"/>
      <c r="E398" s="8"/>
      <c r="F398" s="66"/>
      <c r="G398" s="67"/>
      <c r="H398" s="67"/>
      <c r="I398"/>
      <c r="J398"/>
      <c r="K398"/>
      <c r="L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</row>
    <row r="399" spans="1:93" s="9" customFormat="1" x14ac:dyDescent="0.2">
      <c r="A399"/>
      <c r="B399"/>
      <c r="C399" s="65"/>
      <c r="D399" s="65"/>
      <c r="E399" s="8"/>
      <c r="F399" s="66"/>
      <c r="G399" s="67"/>
      <c r="H399" s="67"/>
      <c r="I399"/>
      <c r="J399"/>
      <c r="K399"/>
      <c r="L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</row>
    <row r="400" spans="1:93" s="9" customFormat="1" x14ac:dyDescent="0.2">
      <c r="A400"/>
      <c r="B400"/>
      <c r="C400" s="65"/>
      <c r="D400" s="65"/>
      <c r="E400" s="8"/>
      <c r="F400" s="66"/>
      <c r="G400" s="67"/>
      <c r="H400" s="67"/>
      <c r="I400"/>
      <c r="J400"/>
      <c r="K400"/>
      <c r="L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</row>
    <row r="401" spans="1:93" s="9" customFormat="1" x14ac:dyDescent="0.2">
      <c r="A401"/>
      <c r="B401"/>
      <c r="C401" s="65"/>
      <c r="D401" s="65"/>
      <c r="E401" s="8"/>
      <c r="F401" s="66"/>
      <c r="G401" s="67"/>
      <c r="H401" s="67"/>
      <c r="I401"/>
      <c r="J401"/>
      <c r="K401"/>
      <c r="L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</row>
    <row r="402" spans="1:93" s="9" customFormat="1" x14ac:dyDescent="0.2">
      <c r="A402"/>
      <c r="B402"/>
      <c r="C402" s="65"/>
      <c r="D402" s="65"/>
      <c r="E402" s="8"/>
      <c r="F402" s="66"/>
      <c r="G402" s="67"/>
      <c r="H402" s="67"/>
      <c r="I402"/>
      <c r="J402"/>
      <c r="K402"/>
      <c r="L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</row>
    <row r="403" spans="1:93" s="9" customFormat="1" x14ac:dyDescent="0.2">
      <c r="A403"/>
      <c r="B403"/>
      <c r="C403" s="65"/>
      <c r="D403" s="65"/>
      <c r="E403" s="8"/>
      <c r="F403" s="66"/>
      <c r="G403" s="67"/>
      <c r="H403" s="67"/>
      <c r="I403"/>
      <c r="J403"/>
      <c r="K403"/>
      <c r="L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</row>
    <row r="404" spans="1:93" s="9" customFormat="1" x14ac:dyDescent="0.2">
      <c r="A404"/>
      <c r="B404"/>
      <c r="C404" s="65"/>
      <c r="D404" s="65"/>
      <c r="E404" s="8"/>
      <c r="F404" s="66"/>
      <c r="G404" s="67"/>
      <c r="H404" s="67"/>
      <c r="I404"/>
      <c r="J404"/>
      <c r="K404"/>
      <c r="L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</row>
    <row r="405" spans="1:93" s="9" customFormat="1" x14ac:dyDescent="0.2">
      <c r="A405"/>
      <c r="B405"/>
      <c r="C405" s="65"/>
      <c r="D405" s="65"/>
      <c r="E405" s="8"/>
      <c r="F405" s="66"/>
      <c r="G405" s="67"/>
      <c r="H405" s="67"/>
      <c r="I405"/>
      <c r="J405"/>
      <c r="K405"/>
      <c r="L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</row>
    <row r="406" spans="1:93" s="9" customFormat="1" x14ac:dyDescent="0.2">
      <c r="A406"/>
      <c r="B406"/>
      <c r="C406" s="65"/>
      <c r="D406" s="65"/>
      <c r="E406" s="8"/>
      <c r="F406" s="66"/>
      <c r="G406" s="67"/>
      <c r="H406" s="67"/>
      <c r="I406"/>
      <c r="J406"/>
      <c r="K406"/>
      <c r="L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</row>
    <row r="407" spans="1:93" s="9" customFormat="1" x14ac:dyDescent="0.2">
      <c r="A407"/>
      <c r="B407"/>
      <c r="C407" s="65"/>
      <c r="D407" s="65"/>
      <c r="E407" s="8"/>
      <c r="F407" s="66"/>
      <c r="G407" s="67"/>
      <c r="H407" s="67"/>
      <c r="I407"/>
      <c r="J407"/>
      <c r="K407"/>
      <c r="L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</row>
    <row r="408" spans="1:93" s="9" customFormat="1" x14ac:dyDescent="0.2">
      <c r="A408"/>
      <c r="B408"/>
      <c r="C408" s="65"/>
      <c r="D408" s="65"/>
      <c r="E408" s="8"/>
      <c r="F408" s="66"/>
      <c r="G408" s="67"/>
      <c r="H408" s="67"/>
      <c r="I408"/>
      <c r="J408"/>
      <c r="K408"/>
      <c r="L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</row>
    <row r="409" spans="1:93" s="9" customFormat="1" x14ac:dyDescent="0.2">
      <c r="A409"/>
      <c r="B409"/>
      <c r="C409" s="65"/>
      <c r="D409" s="65"/>
      <c r="E409" s="8"/>
      <c r="F409" s="66"/>
      <c r="G409" s="67"/>
      <c r="H409" s="67"/>
      <c r="I409"/>
      <c r="J409"/>
      <c r="K409"/>
      <c r="L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</row>
    <row r="410" spans="1:93" s="9" customFormat="1" x14ac:dyDescent="0.2">
      <c r="A410"/>
      <c r="B410"/>
      <c r="C410" s="65"/>
      <c r="D410" s="65"/>
      <c r="E410" s="8"/>
      <c r="F410" s="66"/>
      <c r="G410" s="67"/>
      <c r="H410" s="67"/>
      <c r="I410"/>
      <c r="J410"/>
      <c r="K410"/>
      <c r="L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</row>
    <row r="411" spans="1:93" s="9" customFormat="1" x14ac:dyDescent="0.2">
      <c r="A411"/>
      <c r="B411"/>
      <c r="C411" s="65"/>
      <c r="D411" s="65"/>
      <c r="E411" s="8"/>
      <c r="F411" s="66"/>
      <c r="G411" s="67"/>
      <c r="H411" s="67"/>
      <c r="I411"/>
      <c r="J411"/>
      <c r="K411"/>
      <c r="L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</row>
    <row r="412" spans="1:93" s="9" customFormat="1" x14ac:dyDescent="0.2">
      <c r="A412"/>
      <c r="B412"/>
      <c r="C412" s="65"/>
      <c r="D412" s="65"/>
      <c r="E412" s="8"/>
      <c r="F412" s="66"/>
      <c r="G412" s="67"/>
      <c r="H412" s="67"/>
      <c r="I412"/>
      <c r="J412"/>
      <c r="K412"/>
      <c r="L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</row>
    <row r="413" spans="1:93" s="9" customFormat="1" x14ac:dyDescent="0.2">
      <c r="A413"/>
      <c r="B413"/>
      <c r="C413" s="65"/>
      <c r="D413" s="65"/>
      <c r="E413" s="8"/>
      <c r="F413" s="66"/>
      <c r="G413" s="67"/>
      <c r="H413" s="67"/>
      <c r="I413"/>
      <c r="J413"/>
      <c r="K413"/>
      <c r="L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</row>
    <row r="414" spans="1:93" s="9" customFormat="1" x14ac:dyDescent="0.2">
      <c r="A414"/>
      <c r="B414"/>
      <c r="C414" s="65"/>
      <c r="D414" s="65"/>
      <c r="E414" s="8"/>
      <c r="F414" s="66"/>
      <c r="G414" s="67"/>
      <c r="H414" s="67"/>
      <c r="I414"/>
      <c r="J414"/>
      <c r="K414"/>
      <c r="L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</row>
    <row r="415" spans="1:93" s="9" customFormat="1" x14ac:dyDescent="0.2">
      <c r="A415"/>
      <c r="B415"/>
      <c r="C415" s="65"/>
      <c r="D415" s="65"/>
      <c r="E415" s="8"/>
      <c r="F415" s="66"/>
      <c r="G415" s="67"/>
      <c r="H415" s="67"/>
      <c r="I415"/>
      <c r="J415"/>
      <c r="K415"/>
      <c r="L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</row>
    <row r="416" spans="1:93" s="9" customFormat="1" x14ac:dyDescent="0.2">
      <c r="A416"/>
      <c r="B416"/>
      <c r="C416" s="65"/>
      <c r="D416" s="65"/>
      <c r="E416" s="8"/>
      <c r="F416" s="66"/>
      <c r="G416" s="67"/>
      <c r="H416" s="67"/>
      <c r="I416"/>
      <c r="J416"/>
      <c r="K416"/>
      <c r="L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</row>
    <row r="417" spans="1:93" s="9" customFormat="1" x14ac:dyDescent="0.2">
      <c r="A417"/>
      <c r="B417"/>
      <c r="C417" s="65"/>
      <c r="D417" s="65"/>
      <c r="E417" s="8"/>
      <c r="F417" s="66"/>
      <c r="G417" s="67"/>
      <c r="H417" s="67"/>
      <c r="I417"/>
      <c r="J417"/>
      <c r="K417"/>
      <c r="L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</row>
    <row r="418" spans="1:93" s="9" customFormat="1" x14ac:dyDescent="0.2">
      <c r="A418"/>
      <c r="B418"/>
      <c r="C418" s="65"/>
      <c r="D418" s="65"/>
      <c r="E418" s="8"/>
      <c r="F418" s="66"/>
      <c r="G418" s="67"/>
      <c r="H418" s="67"/>
      <c r="I418"/>
      <c r="J418"/>
      <c r="K418"/>
      <c r="L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</row>
    <row r="419" spans="1:93" s="9" customFormat="1" x14ac:dyDescent="0.2">
      <c r="A419"/>
      <c r="B419"/>
      <c r="C419" s="65"/>
      <c r="D419" s="65"/>
      <c r="E419" s="8"/>
      <c r="F419" s="66"/>
      <c r="G419" s="67"/>
      <c r="H419" s="67"/>
      <c r="I419"/>
      <c r="J419"/>
      <c r="K419"/>
      <c r="L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</row>
    <row r="420" spans="1:93" s="9" customFormat="1" x14ac:dyDescent="0.2">
      <c r="A420"/>
      <c r="B420"/>
      <c r="C420" s="65"/>
      <c r="D420" s="65"/>
      <c r="E420" s="8"/>
      <c r="F420" s="66"/>
      <c r="G420" s="67"/>
      <c r="H420" s="67"/>
      <c r="I420"/>
      <c r="J420"/>
      <c r="K420"/>
      <c r="L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</row>
    <row r="421" spans="1:93" s="9" customFormat="1" x14ac:dyDescent="0.2">
      <c r="A421"/>
      <c r="B421"/>
      <c r="C421" s="65"/>
      <c r="D421" s="65"/>
      <c r="E421" s="8"/>
      <c r="F421" s="66"/>
      <c r="G421" s="67"/>
      <c r="H421" s="67"/>
      <c r="I421"/>
      <c r="J421"/>
      <c r="K421"/>
      <c r="L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</row>
    <row r="422" spans="1:93" s="9" customFormat="1" x14ac:dyDescent="0.2">
      <c r="A422"/>
      <c r="B422"/>
      <c r="C422" s="65"/>
      <c r="D422" s="65"/>
      <c r="E422" s="8"/>
      <c r="F422" s="66"/>
      <c r="G422" s="67"/>
      <c r="H422" s="67"/>
      <c r="I422"/>
      <c r="J422"/>
      <c r="K422"/>
      <c r="L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</row>
    <row r="423" spans="1:93" s="9" customFormat="1" x14ac:dyDescent="0.2">
      <c r="A423"/>
      <c r="B423"/>
      <c r="C423" s="65"/>
      <c r="D423" s="65"/>
      <c r="E423" s="8"/>
      <c r="F423" s="66"/>
      <c r="G423" s="67"/>
      <c r="H423" s="67"/>
      <c r="I423"/>
      <c r="J423"/>
      <c r="K423"/>
      <c r="L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</row>
    <row r="424" spans="1:93" s="9" customFormat="1" x14ac:dyDescent="0.2">
      <c r="A424"/>
      <c r="B424"/>
      <c r="C424" s="65"/>
      <c r="D424" s="65"/>
      <c r="E424" s="8"/>
      <c r="F424" s="66"/>
      <c r="G424" s="67"/>
      <c r="H424" s="67"/>
      <c r="I424"/>
      <c r="J424"/>
      <c r="K424"/>
      <c r="L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</row>
    <row r="425" spans="1:93" s="9" customFormat="1" x14ac:dyDescent="0.2">
      <c r="A425"/>
      <c r="B425"/>
      <c r="C425" s="65"/>
      <c r="D425" s="65"/>
      <c r="E425" s="8"/>
      <c r="F425" s="66"/>
      <c r="G425" s="67"/>
      <c r="H425" s="67"/>
      <c r="I425"/>
      <c r="J425"/>
      <c r="K425"/>
      <c r="L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</row>
    <row r="426" spans="1:93" s="9" customFormat="1" x14ac:dyDescent="0.2">
      <c r="A426"/>
      <c r="B426"/>
      <c r="C426" s="65"/>
      <c r="D426" s="65"/>
      <c r="E426" s="8"/>
      <c r="F426" s="66"/>
      <c r="G426" s="67"/>
      <c r="H426" s="67"/>
      <c r="I426"/>
      <c r="J426"/>
      <c r="K426"/>
      <c r="L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</row>
    <row r="427" spans="1:93" s="9" customFormat="1" x14ac:dyDescent="0.2">
      <c r="A427"/>
      <c r="B427"/>
      <c r="C427" s="65"/>
      <c r="D427" s="65"/>
      <c r="E427" s="8"/>
      <c r="F427" s="66"/>
      <c r="G427" s="67"/>
      <c r="H427" s="67"/>
      <c r="I427"/>
      <c r="J427"/>
      <c r="K427"/>
      <c r="L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</row>
    <row r="428" spans="1:93" s="9" customFormat="1" x14ac:dyDescent="0.2">
      <c r="A428"/>
      <c r="B428"/>
      <c r="C428" s="65"/>
      <c r="D428" s="65"/>
      <c r="E428" s="8"/>
      <c r="F428" s="66"/>
      <c r="G428" s="67"/>
      <c r="H428" s="67"/>
      <c r="I428"/>
      <c r="J428"/>
      <c r="K428"/>
      <c r="L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</row>
    <row r="429" spans="1:93" s="9" customFormat="1" x14ac:dyDescent="0.2">
      <c r="A429"/>
      <c r="B429"/>
      <c r="C429" s="65"/>
      <c r="D429" s="65"/>
      <c r="E429" s="8"/>
      <c r="F429" s="66"/>
      <c r="G429" s="67"/>
      <c r="H429" s="67"/>
      <c r="I429"/>
      <c r="J429"/>
      <c r="K429"/>
      <c r="L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</row>
    <row r="430" spans="1:93" s="9" customFormat="1" x14ac:dyDescent="0.2">
      <c r="A430"/>
      <c r="B430"/>
      <c r="C430" s="65"/>
      <c r="D430" s="65"/>
      <c r="E430" s="8"/>
      <c r="F430" s="66"/>
      <c r="G430" s="67"/>
      <c r="H430" s="67"/>
      <c r="I430"/>
      <c r="J430"/>
      <c r="K430"/>
      <c r="L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</row>
    <row r="431" spans="1:93" s="9" customFormat="1" x14ac:dyDescent="0.2">
      <c r="A431"/>
      <c r="B431"/>
      <c r="C431" s="65"/>
      <c r="D431" s="65"/>
      <c r="E431" s="8"/>
      <c r="F431" s="66"/>
      <c r="G431" s="67"/>
      <c r="H431" s="67"/>
      <c r="I431"/>
      <c r="J431"/>
      <c r="K431"/>
      <c r="L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</row>
    <row r="432" spans="1:93" s="9" customFormat="1" x14ac:dyDescent="0.2">
      <c r="A432"/>
      <c r="B432"/>
      <c r="C432" s="65"/>
      <c r="D432" s="65"/>
      <c r="E432" s="8"/>
      <c r="F432" s="66"/>
      <c r="G432" s="67"/>
      <c r="H432" s="67"/>
      <c r="I432"/>
      <c r="J432"/>
      <c r="K432"/>
      <c r="L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</row>
    <row r="433" spans="1:93" s="9" customFormat="1" x14ac:dyDescent="0.2">
      <c r="A433"/>
      <c r="B433"/>
      <c r="C433" s="65"/>
      <c r="D433" s="65"/>
      <c r="E433" s="8"/>
      <c r="F433" s="66"/>
      <c r="G433" s="67"/>
      <c r="H433" s="67"/>
      <c r="I433"/>
      <c r="J433"/>
      <c r="K433"/>
      <c r="L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</row>
    <row r="434" spans="1:93" s="9" customFormat="1" x14ac:dyDescent="0.2">
      <c r="A434"/>
      <c r="B434"/>
      <c r="C434" s="65"/>
      <c r="D434" s="65"/>
      <c r="E434" s="8"/>
      <c r="F434" s="66"/>
      <c r="G434" s="67"/>
      <c r="H434" s="67"/>
      <c r="I434"/>
      <c r="J434"/>
      <c r="K434"/>
      <c r="L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</row>
    <row r="435" spans="1:93" s="9" customFormat="1" x14ac:dyDescent="0.2">
      <c r="A435"/>
      <c r="B435"/>
      <c r="C435" s="65"/>
      <c r="D435" s="65"/>
      <c r="E435" s="8"/>
      <c r="F435" s="66"/>
      <c r="G435" s="67"/>
      <c r="H435" s="67"/>
      <c r="I435"/>
      <c r="J435"/>
      <c r="K435"/>
      <c r="L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</row>
    <row r="436" spans="1:93" s="9" customFormat="1" x14ac:dyDescent="0.2">
      <c r="A436"/>
      <c r="B436"/>
      <c r="C436" s="65"/>
      <c r="D436" s="65"/>
      <c r="E436" s="8"/>
      <c r="F436" s="66"/>
      <c r="G436" s="67"/>
      <c r="H436" s="67"/>
      <c r="I436"/>
      <c r="J436"/>
      <c r="K436"/>
      <c r="L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</row>
    <row r="437" spans="1:93" s="9" customFormat="1" x14ac:dyDescent="0.2">
      <c r="A437"/>
      <c r="B437"/>
      <c r="C437" s="65"/>
      <c r="D437" s="65"/>
      <c r="E437" s="8"/>
      <c r="F437" s="66"/>
      <c r="G437" s="67"/>
      <c r="H437" s="67"/>
      <c r="I437"/>
      <c r="J437"/>
      <c r="K437"/>
      <c r="L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</row>
    <row r="438" spans="1:93" s="9" customFormat="1" x14ac:dyDescent="0.2">
      <c r="A438"/>
      <c r="B438"/>
      <c r="C438" s="65"/>
      <c r="D438" s="65"/>
      <c r="E438" s="8"/>
      <c r="F438" s="66"/>
      <c r="G438" s="67"/>
      <c r="H438" s="67"/>
      <c r="I438"/>
      <c r="J438"/>
      <c r="K438"/>
      <c r="L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</row>
    <row r="439" spans="1:93" s="9" customFormat="1" x14ac:dyDescent="0.2">
      <c r="A439"/>
      <c r="B439"/>
      <c r="C439" s="65"/>
      <c r="D439" s="65"/>
      <c r="E439" s="8"/>
      <c r="F439" s="66"/>
      <c r="G439" s="67"/>
      <c r="H439" s="67"/>
      <c r="I439"/>
      <c r="J439"/>
      <c r="K439"/>
      <c r="L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</row>
    <row r="440" spans="1:93" s="9" customFormat="1" x14ac:dyDescent="0.2">
      <c r="A440"/>
      <c r="B440"/>
      <c r="C440" s="65"/>
      <c r="D440" s="65"/>
      <c r="E440" s="8"/>
      <c r="F440" s="66"/>
      <c r="G440" s="67"/>
      <c r="H440" s="67"/>
      <c r="I440"/>
      <c r="J440"/>
      <c r="K440"/>
      <c r="L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</row>
    <row r="441" spans="1:93" s="9" customFormat="1" x14ac:dyDescent="0.2">
      <c r="A441"/>
      <c r="B441"/>
      <c r="C441" s="65"/>
      <c r="D441" s="65"/>
      <c r="E441" s="8"/>
      <c r="F441" s="66"/>
      <c r="G441" s="67"/>
      <c r="H441" s="67"/>
      <c r="I441"/>
      <c r="J441"/>
      <c r="K441"/>
      <c r="L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</row>
    <row r="442" spans="1:93" s="9" customFormat="1" x14ac:dyDescent="0.2">
      <c r="A442"/>
      <c r="B442"/>
      <c r="C442" s="65"/>
      <c r="D442" s="65"/>
      <c r="E442" s="8"/>
      <c r="F442" s="66"/>
      <c r="G442" s="67"/>
      <c r="H442" s="67"/>
      <c r="I442"/>
      <c r="J442"/>
      <c r="K442"/>
      <c r="L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</row>
    <row r="443" spans="1:93" s="9" customFormat="1" x14ac:dyDescent="0.2">
      <c r="A443"/>
      <c r="B443"/>
      <c r="C443" s="65"/>
      <c r="D443" s="65"/>
      <c r="E443" s="8"/>
      <c r="F443" s="66"/>
      <c r="G443" s="67"/>
      <c r="H443" s="67"/>
      <c r="I443"/>
      <c r="J443"/>
      <c r="K443"/>
      <c r="L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</row>
    <row r="444" spans="1:93" s="9" customFormat="1" x14ac:dyDescent="0.2">
      <c r="A444"/>
      <c r="B444"/>
      <c r="C444" s="65"/>
      <c r="D444" s="65"/>
      <c r="E444" s="8"/>
      <c r="F444" s="66"/>
      <c r="G444" s="67"/>
      <c r="H444" s="67"/>
      <c r="I444"/>
      <c r="J444"/>
      <c r="K444"/>
      <c r="L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</row>
    <row r="445" spans="1:93" s="9" customFormat="1" x14ac:dyDescent="0.2">
      <c r="A445"/>
      <c r="B445"/>
      <c r="C445" s="65"/>
      <c r="D445" s="65"/>
      <c r="E445" s="8"/>
      <c r="F445" s="66"/>
      <c r="G445" s="67"/>
      <c r="H445" s="67"/>
      <c r="I445"/>
      <c r="J445"/>
      <c r="K445"/>
      <c r="L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</row>
    <row r="446" spans="1:93" s="9" customFormat="1" x14ac:dyDescent="0.2">
      <c r="A446"/>
      <c r="B446"/>
      <c r="C446" s="65"/>
      <c r="D446" s="65"/>
      <c r="E446" s="8"/>
      <c r="F446" s="66"/>
      <c r="G446" s="67"/>
      <c r="H446" s="67"/>
      <c r="I446"/>
      <c r="J446"/>
      <c r="K446"/>
      <c r="L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</row>
    <row r="447" spans="1:93" s="9" customFormat="1" x14ac:dyDescent="0.2">
      <c r="A447"/>
      <c r="B447"/>
      <c r="C447" s="65"/>
      <c r="D447" s="65"/>
      <c r="E447" s="8"/>
      <c r="F447" s="66"/>
      <c r="G447" s="67"/>
      <c r="H447" s="67"/>
      <c r="I447"/>
      <c r="J447"/>
      <c r="K447"/>
      <c r="L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</row>
    <row r="448" spans="1:93" s="9" customFormat="1" x14ac:dyDescent="0.2">
      <c r="A448"/>
      <c r="B448"/>
      <c r="C448" s="65"/>
      <c r="D448" s="65"/>
      <c r="E448" s="8"/>
      <c r="F448" s="66"/>
      <c r="G448" s="67"/>
      <c r="H448" s="67"/>
      <c r="I448"/>
      <c r="J448"/>
      <c r="K448"/>
      <c r="L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</row>
    <row r="449" spans="1:93" s="9" customFormat="1" x14ac:dyDescent="0.2">
      <c r="A449"/>
      <c r="B449"/>
      <c r="C449" s="65"/>
      <c r="D449" s="65"/>
      <c r="E449" s="8"/>
      <c r="F449" s="66"/>
      <c r="G449" s="67"/>
      <c r="H449" s="67"/>
      <c r="I449"/>
      <c r="J449"/>
      <c r="K449"/>
      <c r="L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</row>
    <row r="450" spans="1:93" s="9" customFormat="1" x14ac:dyDescent="0.2">
      <c r="A450"/>
      <c r="B450"/>
      <c r="C450" s="65"/>
      <c r="D450" s="65"/>
      <c r="E450" s="8"/>
      <c r="F450" s="66"/>
      <c r="G450" s="67"/>
      <c r="H450" s="67"/>
      <c r="I450"/>
      <c r="J450"/>
      <c r="K450"/>
      <c r="L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</row>
    <row r="451" spans="1:93" s="9" customFormat="1" x14ac:dyDescent="0.2">
      <c r="A451"/>
      <c r="B451"/>
      <c r="C451" s="65"/>
      <c r="D451" s="65"/>
      <c r="E451" s="8"/>
      <c r="F451" s="66"/>
      <c r="G451" s="67"/>
      <c r="H451" s="67"/>
      <c r="I451"/>
      <c r="J451"/>
      <c r="K451"/>
      <c r="L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</row>
    <row r="452" spans="1:93" s="9" customFormat="1" x14ac:dyDescent="0.2">
      <c r="A452"/>
      <c r="B452"/>
      <c r="C452" s="65"/>
      <c r="D452" s="65"/>
      <c r="E452" s="8"/>
      <c r="F452" s="66"/>
      <c r="G452" s="67"/>
      <c r="H452" s="67"/>
      <c r="I452"/>
      <c r="J452"/>
      <c r="K452"/>
      <c r="L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</row>
    <row r="453" spans="1:93" s="9" customFormat="1" x14ac:dyDescent="0.2">
      <c r="A453"/>
      <c r="B453"/>
      <c r="C453" s="65"/>
      <c r="D453" s="65"/>
      <c r="E453" s="8"/>
      <c r="F453" s="66"/>
      <c r="G453" s="67"/>
      <c r="H453" s="67"/>
      <c r="I453"/>
      <c r="J453"/>
      <c r="K453"/>
      <c r="L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</row>
    <row r="454" spans="1:93" s="9" customFormat="1" x14ac:dyDescent="0.2">
      <c r="A454"/>
      <c r="B454"/>
      <c r="C454" s="65"/>
      <c r="D454" s="65"/>
      <c r="E454" s="8"/>
      <c r="F454" s="66"/>
      <c r="G454" s="67"/>
      <c r="H454" s="67"/>
      <c r="I454"/>
      <c r="J454"/>
      <c r="K454"/>
      <c r="L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</row>
    <row r="455" spans="1:93" s="9" customFormat="1" x14ac:dyDescent="0.2">
      <c r="A455"/>
      <c r="B455"/>
      <c r="C455" s="65"/>
      <c r="D455" s="65"/>
      <c r="E455" s="8"/>
      <c r="F455" s="66"/>
      <c r="G455" s="67"/>
      <c r="H455" s="67"/>
      <c r="I455"/>
      <c r="J455"/>
      <c r="K455"/>
      <c r="L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</row>
    <row r="456" spans="1:93" s="9" customFormat="1" x14ac:dyDescent="0.2">
      <c r="A456"/>
      <c r="B456"/>
      <c r="C456" s="65"/>
      <c r="D456" s="65"/>
      <c r="E456" s="8"/>
      <c r="F456" s="66"/>
      <c r="G456" s="67"/>
      <c r="H456" s="67"/>
      <c r="I456"/>
      <c r="J456"/>
      <c r="K456"/>
      <c r="L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</row>
    <row r="457" spans="1:93" s="9" customFormat="1" x14ac:dyDescent="0.2">
      <c r="A457"/>
      <c r="B457"/>
      <c r="C457" s="65"/>
      <c r="D457" s="65"/>
      <c r="E457" s="8"/>
      <c r="F457" s="66"/>
      <c r="G457" s="67"/>
      <c r="H457" s="67"/>
      <c r="I457"/>
      <c r="J457"/>
      <c r="K457"/>
      <c r="L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</row>
    <row r="458" spans="1:93" s="9" customFormat="1" x14ac:dyDescent="0.2">
      <c r="A458"/>
      <c r="B458"/>
      <c r="C458" s="65"/>
      <c r="D458" s="65"/>
      <c r="E458" s="8"/>
      <c r="F458" s="66"/>
      <c r="G458" s="67"/>
      <c r="H458" s="67"/>
      <c r="I458"/>
      <c r="J458"/>
      <c r="K458"/>
      <c r="L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</row>
    <row r="459" spans="1:93" s="9" customFormat="1" x14ac:dyDescent="0.2">
      <c r="A459"/>
      <c r="B459"/>
      <c r="C459" s="65"/>
      <c r="D459" s="65"/>
      <c r="E459" s="8"/>
      <c r="F459" s="66"/>
      <c r="G459" s="67"/>
      <c r="H459" s="67"/>
      <c r="I459"/>
      <c r="J459"/>
      <c r="K459"/>
      <c r="L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</row>
    <row r="460" spans="1:93" s="9" customFormat="1" x14ac:dyDescent="0.2">
      <c r="A460"/>
      <c r="B460"/>
      <c r="C460" s="65"/>
      <c r="D460" s="65"/>
      <c r="E460" s="8"/>
      <c r="F460" s="66"/>
      <c r="G460" s="67"/>
      <c r="H460" s="67"/>
      <c r="I460"/>
      <c r="J460"/>
      <c r="K460"/>
      <c r="L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</row>
    <row r="461" spans="1:93" s="9" customFormat="1" x14ac:dyDescent="0.2">
      <c r="A461"/>
      <c r="B461"/>
      <c r="C461" s="65"/>
      <c r="D461" s="65"/>
      <c r="E461" s="8"/>
      <c r="F461" s="66"/>
      <c r="G461" s="67"/>
      <c r="H461" s="67"/>
      <c r="I461"/>
      <c r="J461"/>
      <c r="K461"/>
      <c r="L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</row>
    <row r="462" spans="1:93" s="9" customFormat="1" x14ac:dyDescent="0.2">
      <c r="A462"/>
      <c r="B462"/>
      <c r="C462" s="65"/>
      <c r="D462" s="65"/>
      <c r="E462" s="8"/>
      <c r="F462" s="66"/>
      <c r="G462" s="67"/>
      <c r="H462" s="67"/>
      <c r="I462"/>
      <c r="J462"/>
      <c r="K462"/>
      <c r="L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</row>
    <row r="463" spans="1:93" s="9" customFormat="1" x14ac:dyDescent="0.2">
      <c r="A463"/>
      <c r="B463"/>
      <c r="C463" s="65"/>
      <c r="D463" s="65"/>
      <c r="E463" s="8"/>
      <c r="F463" s="66"/>
      <c r="G463" s="67"/>
      <c r="H463" s="67"/>
      <c r="I463"/>
      <c r="J463"/>
      <c r="K463"/>
      <c r="L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</row>
    <row r="464" spans="1:93" s="9" customFormat="1" x14ac:dyDescent="0.2">
      <c r="A464"/>
      <c r="B464"/>
      <c r="C464" s="65"/>
      <c r="D464" s="65"/>
      <c r="E464" s="8"/>
      <c r="F464" s="66"/>
      <c r="G464" s="67"/>
      <c r="H464" s="67"/>
      <c r="I464"/>
      <c r="J464"/>
      <c r="K464"/>
      <c r="L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</row>
    <row r="465" spans="1:93" s="9" customFormat="1" x14ac:dyDescent="0.2">
      <c r="A465"/>
      <c r="B465"/>
      <c r="C465" s="65"/>
      <c r="D465" s="65"/>
      <c r="E465" s="8"/>
      <c r="F465" s="66"/>
      <c r="G465" s="67"/>
      <c r="H465" s="67"/>
      <c r="I465"/>
      <c r="J465"/>
      <c r="K465"/>
      <c r="L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</row>
    <row r="466" spans="1:93" s="9" customFormat="1" x14ac:dyDescent="0.2">
      <c r="A466"/>
      <c r="B466"/>
      <c r="C466" s="65"/>
      <c r="D466" s="65"/>
      <c r="E466" s="8"/>
      <c r="F466" s="66"/>
      <c r="G466" s="67"/>
      <c r="H466" s="67"/>
      <c r="I466"/>
      <c r="J466"/>
      <c r="K466"/>
      <c r="L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</row>
    <row r="467" spans="1:93" s="9" customFormat="1" x14ac:dyDescent="0.2">
      <c r="A467"/>
      <c r="B467"/>
      <c r="C467" s="65"/>
      <c r="D467" s="65"/>
      <c r="E467" s="8"/>
      <c r="F467" s="66"/>
      <c r="G467" s="67"/>
      <c r="H467" s="67"/>
      <c r="I467"/>
      <c r="J467"/>
      <c r="K467"/>
      <c r="L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</row>
    <row r="468" spans="1:93" s="9" customFormat="1" x14ac:dyDescent="0.2">
      <c r="A468"/>
      <c r="B468"/>
      <c r="C468" s="65"/>
      <c r="D468" s="65"/>
      <c r="E468" s="8"/>
      <c r="F468" s="66"/>
      <c r="G468" s="67"/>
      <c r="H468" s="67"/>
      <c r="I468"/>
      <c r="J468"/>
      <c r="K468"/>
      <c r="L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</row>
    <row r="469" spans="1:93" s="9" customFormat="1" x14ac:dyDescent="0.2">
      <c r="A469"/>
      <c r="B469"/>
      <c r="C469" s="65"/>
      <c r="D469" s="65"/>
      <c r="E469" s="8"/>
      <c r="F469" s="66"/>
      <c r="G469" s="67"/>
      <c r="H469" s="67"/>
      <c r="I469"/>
      <c r="J469"/>
      <c r="K469"/>
      <c r="L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</row>
    <row r="470" spans="1:93" s="9" customFormat="1" x14ac:dyDescent="0.2">
      <c r="A470"/>
      <c r="B470"/>
      <c r="C470" s="65"/>
      <c r="D470" s="65"/>
      <c r="E470" s="8"/>
      <c r="F470" s="66"/>
      <c r="G470" s="67"/>
      <c r="H470" s="67"/>
      <c r="I470"/>
      <c r="J470"/>
      <c r="K470"/>
      <c r="L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</row>
    <row r="471" spans="1:93" s="9" customFormat="1" x14ac:dyDescent="0.2">
      <c r="A471"/>
      <c r="B471"/>
      <c r="C471" s="65"/>
      <c r="D471" s="65"/>
      <c r="E471" s="8"/>
      <c r="F471" s="66"/>
      <c r="G471" s="67"/>
      <c r="H471" s="67"/>
      <c r="I471"/>
      <c r="J471"/>
      <c r="K471"/>
      <c r="L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</row>
    <row r="472" spans="1:93" s="9" customFormat="1" x14ac:dyDescent="0.2">
      <c r="A472"/>
      <c r="B472"/>
      <c r="C472" s="65"/>
      <c r="D472" s="65"/>
      <c r="E472" s="8"/>
      <c r="F472" s="66"/>
      <c r="G472" s="67"/>
      <c r="H472" s="67"/>
      <c r="I472"/>
      <c r="J472"/>
      <c r="K472"/>
      <c r="L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</row>
    <row r="473" spans="1:93" s="9" customFormat="1" x14ac:dyDescent="0.2">
      <c r="A473"/>
      <c r="B473"/>
      <c r="C473" s="65"/>
      <c r="D473" s="65"/>
      <c r="E473" s="8"/>
      <c r="F473" s="66"/>
      <c r="G473" s="67"/>
      <c r="H473" s="67"/>
      <c r="I473"/>
      <c r="J473"/>
      <c r="K473"/>
      <c r="L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</row>
    <row r="474" spans="1:93" s="9" customFormat="1" x14ac:dyDescent="0.2">
      <c r="A474"/>
      <c r="B474"/>
      <c r="C474" s="65"/>
      <c r="D474" s="65"/>
      <c r="E474" s="8"/>
      <c r="F474" s="66"/>
      <c r="G474" s="67"/>
      <c r="H474" s="67"/>
      <c r="I474"/>
      <c r="J474"/>
      <c r="K474"/>
      <c r="L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</row>
    <row r="475" spans="1:93" s="9" customFormat="1" x14ac:dyDescent="0.2">
      <c r="A475"/>
      <c r="B475"/>
      <c r="C475" s="65"/>
      <c r="D475" s="65"/>
      <c r="E475" s="8"/>
      <c r="F475" s="66"/>
      <c r="G475" s="67"/>
      <c r="H475" s="67"/>
      <c r="I475"/>
      <c r="J475"/>
      <c r="K475"/>
      <c r="L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</row>
    <row r="476" spans="1:93" s="9" customFormat="1" x14ac:dyDescent="0.2">
      <c r="A476"/>
      <c r="B476"/>
      <c r="C476" s="65"/>
      <c r="D476" s="65"/>
      <c r="E476" s="8"/>
      <c r="F476" s="66"/>
      <c r="G476" s="67"/>
      <c r="H476" s="67"/>
      <c r="I476"/>
      <c r="J476"/>
      <c r="K476"/>
      <c r="L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</row>
    <row r="477" spans="1:93" s="9" customFormat="1" x14ac:dyDescent="0.2">
      <c r="A477"/>
      <c r="B477"/>
      <c r="C477" s="65"/>
      <c r="D477" s="65"/>
      <c r="E477" s="8"/>
      <c r="F477" s="66"/>
      <c r="G477" s="67"/>
      <c r="H477" s="67"/>
      <c r="I477"/>
      <c r="J477"/>
      <c r="K477"/>
      <c r="L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</row>
    <row r="478" spans="1:93" s="9" customFormat="1" x14ac:dyDescent="0.2">
      <c r="A478"/>
      <c r="B478"/>
      <c r="C478" s="65"/>
      <c r="D478" s="65"/>
      <c r="E478" s="8"/>
      <c r="F478" s="66"/>
      <c r="G478" s="67"/>
      <c r="H478" s="67"/>
      <c r="I478"/>
      <c r="J478"/>
      <c r="K478"/>
      <c r="L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</row>
    <row r="479" spans="1:93" s="9" customFormat="1" x14ac:dyDescent="0.2">
      <c r="A479"/>
      <c r="B479"/>
      <c r="C479" s="65"/>
      <c r="D479" s="65"/>
      <c r="E479" s="8"/>
      <c r="F479" s="66"/>
      <c r="G479" s="67"/>
      <c r="H479" s="67"/>
      <c r="I479"/>
      <c r="J479"/>
      <c r="K479"/>
      <c r="L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</row>
    <row r="480" spans="1:93" s="9" customFormat="1" x14ac:dyDescent="0.2">
      <c r="A480"/>
      <c r="B480"/>
      <c r="C480" s="65"/>
      <c r="D480" s="65"/>
      <c r="E480" s="8"/>
      <c r="F480" s="66"/>
      <c r="G480" s="67"/>
      <c r="H480" s="67"/>
      <c r="I480"/>
      <c r="J480"/>
      <c r="K480"/>
      <c r="L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</row>
    <row r="481" spans="1:93" s="9" customFormat="1" x14ac:dyDescent="0.2">
      <c r="A481"/>
      <c r="B481"/>
      <c r="C481" s="65"/>
      <c r="D481" s="65"/>
      <c r="E481" s="8"/>
      <c r="F481" s="66"/>
      <c r="G481" s="67"/>
      <c r="H481" s="67"/>
      <c r="I481"/>
      <c r="J481"/>
      <c r="K481"/>
      <c r="L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</row>
    <row r="482" spans="1:93" s="9" customFormat="1" x14ac:dyDescent="0.2">
      <c r="A482"/>
      <c r="B482"/>
      <c r="C482" s="65"/>
      <c r="D482" s="65"/>
      <c r="E482" s="8"/>
      <c r="F482" s="66"/>
      <c r="G482" s="67"/>
      <c r="H482" s="67"/>
      <c r="I482"/>
      <c r="J482"/>
      <c r="K482"/>
      <c r="L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</row>
    <row r="483" spans="1:93" s="9" customFormat="1" x14ac:dyDescent="0.2">
      <c r="A483"/>
      <c r="B483"/>
      <c r="C483" s="65"/>
      <c r="D483" s="65"/>
      <c r="E483" s="8"/>
      <c r="F483" s="66"/>
      <c r="G483" s="67"/>
      <c r="H483" s="67"/>
      <c r="I483"/>
      <c r="J483"/>
      <c r="K483"/>
      <c r="L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</row>
    <row r="484" spans="1:93" s="9" customFormat="1" x14ac:dyDescent="0.2">
      <c r="A484"/>
      <c r="B484"/>
      <c r="C484" s="65"/>
      <c r="D484" s="65"/>
      <c r="E484" s="8"/>
      <c r="F484" s="66"/>
      <c r="G484" s="67"/>
      <c r="H484" s="67"/>
      <c r="I484"/>
      <c r="J484"/>
      <c r="K484"/>
      <c r="L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</row>
    <row r="485" spans="1:93" s="9" customFormat="1" x14ac:dyDescent="0.2">
      <c r="A485"/>
      <c r="B485"/>
      <c r="C485" s="65"/>
      <c r="D485" s="65"/>
      <c r="E485" s="8"/>
      <c r="F485" s="66"/>
      <c r="G485" s="67"/>
      <c r="H485" s="67"/>
      <c r="I485"/>
      <c r="J485"/>
      <c r="K485"/>
      <c r="L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</row>
    <row r="486" spans="1:93" s="9" customFormat="1" x14ac:dyDescent="0.2">
      <c r="A486"/>
      <c r="B486"/>
      <c r="C486" s="65"/>
      <c r="D486" s="65"/>
      <c r="E486" s="8"/>
      <c r="F486" s="66"/>
      <c r="G486" s="67"/>
      <c r="H486" s="67"/>
      <c r="I486"/>
      <c r="J486"/>
      <c r="K486"/>
      <c r="L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</row>
    <row r="487" spans="1:93" s="9" customFormat="1" x14ac:dyDescent="0.2">
      <c r="A487"/>
      <c r="B487"/>
      <c r="C487" s="65"/>
      <c r="D487" s="65"/>
      <c r="E487" s="8"/>
      <c r="F487" s="66"/>
      <c r="G487" s="67"/>
      <c r="H487" s="67"/>
      <c r="I487"/>
      <c r="J487"/>
      <c r="K487"/>
      <c r="L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</row>
    <row r="488" spans="1:93" s="9" customFormat="1" x14ac:dyDescent="0.2">
      <c r="A488"/>
      <c r="B488"/>
      <c r="C488" s="65"/>
      <c r="D488" s="65"/>
      <c r="E488" s="8"/>
      <c r="F488" s="66"/>
      <c r="G488" s="67"/>
      <c r="H488" s="67"/>
      <c r="I488"/>
      <c r="J488"/>
      <c r="K488"/>
      <c r="L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</row>
    <row r="489" spans="1:93" s="9" customFormat="1" x14ac:dyDescent="0.2">
      <c r="A489"/>
      <c r="B489"/>
      <c r="C489" s="65"/>
      <c r="D489" s="65"/>
      <c r="E489" s="8"/>
      <c r="F489" s="66"/>
      <c r="G489" s="67"/>
      <c r="H489" s="67"/>
      <c r="I489"/>
      <c r="J489"/>
      <c r="K489"/>
      <c r="L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</row>
    <row r="490" spans="1:93" s="9" customFormat="1" x14ac:dyDescent="0.2">
      <c r="A490"/>
      <c r="B490"/>
      <c r="C490" s="65"/>
      <c r="D490" s="65"/>
      <c r="E490" s="8"/>
      <c r="F490" s="66"/>
      <c r="G490" s="67"/>
      <c r="H490" s="67"/>
      <c r="I490"/>
      <c r="J490"/>
      <c r="K490"/>
      <c r="L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</row>
    <row r="491" spans="1:93" s="9" customFormat="1" x14ac:dyDescent="0.2">
      <c r="A491"/>
      <c r="B491"/>
      <c r="C491" s="65"/>
      <c r="D491" s="65"/>
      <c r="E491" s="8"/>
      <c r="F491" s="66"/>
      <c r="G491" s="67"/>
      <c r="H491" s="67"/>
      <c r="I491"/>
      <c r="J491"/>
      <c r="K491"/>
      <c r="L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</row>
    <row r="492" spans="1:93" s="9" customFormat="1" x14ac:dyDescent="0.2">
      <c r="A492"/>
      <c r="B492"/>
      <c r="C492" s="65"/>
      <c r="D492" s="65"/>
      <c r="E492" s="8"/>
      <c r="F492" s="66"/>
      <c r="G492" s="67"/>
      <c r="H492" s="67"/>
      <c r="I492"/>
      <c r="J492"/>
      <c r="K492"/>
      <c r="L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</row>
    <row r="493" spans="1:93" s="9" customFormat="1" x14ac:dyDescent="0.2">
      <c r="A493"/>
      <c r="B493"/>
      <c r="C493" s="65"/>
      <c r="D493" s="65"/>
      <c r="E493" s="8"/>
      <c r="F493" s="66"/>
      <c r="G493" s="67"/>
      <c r="H493" s="67"/>
      <c r="I493"/>
      <c r="J493"/>
      <c r="K493"/>
      <c r="L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</row>
    <row r="494" spans="1:93" s="9" customFormat="1" x14ac:dyDescent="0.2">
      <c r="A494"/>
      <c r="B494"/>
      <c r="C494" s="65"/>
      <c r="D494" s="65"/>
      <c r="E494" s="8"/>
      <c r="F494" s="66"/>
      <c r="G494" s="67"/>
      <c r="H494" s="67"/>
      <c r="I494"/>
      <c r="J494"/>
      <c r="K494"/>
      <c r="L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</row>
    <row r="495" spans="1:93" s="9" customFormat="1" x14ac:dyDescent="0.2">
      <c r="A495"/>
      <c r="B495"/>
      <c r="C495" s="65"/>
      <c r="D495" s="65"/>
      <c r="E495" s="8"/>
      <c r="F495" s="66"/>
      <c r="G495" s="67"/>
      <c r="H495" s="67"/>
      <c r="I495"/>
      <c r="J495"/>
      <c r="K495"/>
      <c r="L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</row>
    <row r="496" spans="1:93" s="9" customFormat="1" x14ac:dyDescent="0.2">
      <c r="A496"/>
      <c r="B496"/>
      <c r="C496" s="65"/>
      <c r="D496" s="65"/>
      <c r="E496" s="8"/>
      <c r="F496" s="66"/>
      <c r="G496" s="67"/>
      <c r="H496" s="67"/>
      <c r="I496"/>
      <c r="J496"/>
      <c r="K496"/>
      <c r="L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</row>
    <row r="497" spans="1:93" s="9" customFormat="1" x14ac:dyDescent="0.2">
      <c r="A497"/>
      <c r="B497"/>
      <c r="C497" s="65"/>
      <c r="D497" s="65"/>
      <c r="E497" s="8"/>
      <c r="F497" s="66"/>
      <c r="G497" s="67"/>
      <c r="H497" s="67"/>
      <c r="I497"/>
      <c r="J497"/>
      <c r="K497"/>
      <c r="L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</row>
    <row r="498" spans="1:93" s="9" customFormat="1" x14ac:dyDescent="0.2">
      <c r="A498"/>
      <c r="B498"/>
      <c r="C498" s="65"/>
      <c r="D498" s="65"/>
      <c r="E498" s="8"/>
      <c r="F498" s="66"/>
      <c r="G498" s="67"/>
      <c r="H498" s="67"/>
      <c r="I498"/>
      <c r="J498"/>
      <c r="K498"/>
      <c r="L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</row>
    <row r="499" spans="1:93" s="9" customFormat="1" x14ac:dyDescent="0.2">
      <c r="A499"/>
      <c r="B499"/>
      <c r="C499" s="65"/>
      <c r="D499" s="65"/>
      <c r="E499" s="8"/>
      <c r="F499" s="66"/>
      <c r="G499" s="67"/>
      <c r="H499" s="67"/>
      <c r="I499"/>
      <c r="J499"/>
      <c r="K499"/>
      <c r="L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</row>
    <row r="500" spans="1:93" s="9" customFormat="1" x14ac:dyDescent="0.2">
      <c r="A500"/>
      <c r="B500"/>
      <c r="C500" s="65"/>
      <c r="D500" s="65"/>
      <c r="E500" s="8"/>
      <c r="F500" s="66"/>
      <c r="G500" s="67"/>
      <c r="H500" s="67"/>
      <c r="I500"/>
      <c r="J500"/>
      <c r="K500"/>
      <c r="L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</row>
    <row r="501" spans="1:93" s="9" customFormat="1" x14ac:dyDescent="0.2">
      <c r="A501"/>
      <c r="B501"/>
      <c r="C501" s="65"/>
      <c r="D501" s="65"/>
      <c r="E501" s="8"/>
      <c r="F501" s="66"/>
      <c r="G501" s="67"/>
      <c r="H501" s="67"/>
      <c r="I501"/>
      <c r="J501"/>
      <c r="K501"/>
      <c r="L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</row>
    <row r="502" spans="1:93" s="9" customFormat="1" x14ac:dyDescent="0.2">
      <c r="A502"/>
      <c r="B502"/>
      <c r="C502" s="65"/>
      <c r="D502" s="65"/>
      <c r="E502" s="8"/>
      <c r="F502" s="66"/>
      <c r="G502" s="67"/>
      <c r="H502" s="67"/>
      <c r="I502"/>
      <c r="J502"/>
      <c r="K502"/>
      <c r="L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</row>
    <row r="503" spans="1:93" s="9" customFormat="1" x14ac:dyDescent="0.2">
      <c r="A503"/>
      <c r="B503"/>
      <c r="C503" s="65"/>
      <c r="D503" s="65"/>
      <c r="E503" s="8"/>
      <c r="F503" s="66"/>
      <c r="G503" s="67"/>
      <c r="H503" s="67"/>
      <c r="I503"/>
      <c r="J503"/>
      <c r="K503"/>
      <c r="L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</row>
    <row r="504" spans="1:93" s="9" customFormat="1" x14ac:dyDescent="0.2">
      <c r="A504"/>
      <c r="B504"/>
      <c r="C504" s="65"/>
      <c r="D504" s="65"/>
      <c r="E504" s="8"/>
      <c r="F504" s="66"/>
      <c r="G504" s="67"/>
      <c r="H504" s="67"/>
      <c r="I504"/>
      <c r="J504"/>
      <c r="K504"/>
      <c r="L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</row>
    <row r="505" spans="1:93" s="9" customFormat="1" x14ac:dyDescent="0.2">
      <c r="A505"/>
      <c r="B505"/>
      <c r="C505" s="65"/>
      <c r="D505" s="65"/>
      <c r="E505" s="8"/>
      <c r="F505" s="66"/>
      <c r="G505" s="67"/>
      <c r="H505" s="67"/>
      <c r="I505"/>
      <c r="J505"/>
      <c r="K505"/>
      <c r="L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</row>
    <row r="506" spans="1:93" s="9" customFormat="1" x14ac:dyDescent="0.2">
      <c r="A506"/>
      <c r="B506"/>
      <c r="C506" s="65"/>
      <c r="D506" s="65"/>
      <c r="E506" s="8"/>
      <c r="F506" s="66"/>
      <c r="G506" s="67"/>
      <c r="H506" s="67"/>
      <c r="I506"/>
      <c r="J506"/>
      <c r="K506"/>
      <c r="L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</row>
    <row r="507" spans="1:93" s="9" customFormat="1" x14ac:dyDescent="0.2">
      <c r="A507"/>
      <c r="B507"/>
      <c r="C507" s="65"/>
      <c r="D507" s="65"/>
      <c r="E507" s="8"/>
      <c r="F507" s="66"/>
      <c r="G507" s="67"/>
      <c r="H507" s="67"/>
      <c r="I507"/>
      <c r="J507"/>
      <c r="K507"/>
      <c r="L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</row>
    <row r="508" spans="1:93" s="9" customFormat="1" x14ac:dyDescent="0.2">
      <c r="A508"/>
      <c r="B508"/>
      <c r="C508" s="65"/>
      <c r="D508" s="65"/>
      <c r="E508" s="8"/>
      <c r="F508" s="66"/>
      <c r="G508" s="67"/>
      <c r="H508" s="67"/>
      <c r="I508"/>
      <c r="J508"/>
      <c r="K508"/>
      <c r="L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</row>
    <row r="509" spans="1:93" s="9" customFormat="1" x14ac:dyDescent="0.2">
      <c r="A509"/>
      <c r="B509"/>
      <c r="C509" s="65"/>
      <c r="D509" s="65"/>
      <c r="E509" s="8"/>
      <c r="F509" s="66"/>
      <c r="G509" s="67"/>
      <c r="H509" s="67"/>
      <c r="I509"/>
      <c r="J509"/>
      <c r="K509"/>
      <c r="L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</row>
    <row r="510" spans="1:93" s="9" customFormat="1" x14ac:dyDescent="0.2">
      <c r="A510"/>
      <c r="B510"/>
      <c r="C510" s="65"/>
      <c r="D510" s="65"/>
      <c r="E510" s="8"/>
      <c r="F510" s="66"/>
      <c r="G510" s="67"/>
      <c r="H510" s="67"/>
      <c r="I510"/>
      <c r="J510"/>
      <c r="K510"/>
      <c r="L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</row>
    <row r="511" spans="1:93" s="9" customFormat="1" x14ac:dyDescent="0.2">
      <c r="A511"/>
      <c r="B511"/>
      <c r="C511" s="65"/>
      <c r="D511" s="65"/>
      <c r="E511" s="8"/>
      <c r="F511" s="66"/>
      <c r="G511" s="67"/>
      <c r="H511" s="67"/>
      <c r="I511"/>
      <c r="J511"/>
      <c r="K511"/>
      <c r="L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</row>
    <row r="512" spans="1:93" s="9" customFormat="1" x14ac:dyDescent="0.2">
      <c r="A512"/>
      <c r="B512"/>
      <c r="C512" s="65"/>
      <c r="D512" s="65"/>
      <c r="E512" s="8"/>
      <c r="F512" s="66"/>
      <c r="G512" s="67"/>
      <c r="H512" s="67"/>
      <c r="I512"/>
      <c r="J512"/>
      <c r="K512"/>
      <c r="L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</row>
    <row r="513" spans="1:93" s="9" customFormat="1" x14ac:dyDescent="0.2">
      <c r="A513"/>
      <c r="B513"/>
      <c r="C513" s="65"/>
      <c r="D513" s="65"/>
      <c r="E513" s="8"/>
      <c r="F513" s="66"/>
      <c r="G513" s="67"/>
      <c r="H513" s="67"/>
      <c r="I513"/>
      <c r="J513"/>
      <c r="K513"/>
      <c r="L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</row>
    <row r="514" spans="1:93" s="9" customFormat="1" x14ac:dyDescent="0.2">
      <c r="A514"/>
      <c r="B514"/>
      <c r="C514" s="65"/>
      <c r="D514" s="65"/>
      <c r="E514" s="8"/>
      <c r="F514" s="66"/>
      <c r="G514" s="67"/>
      <c r="H514" s="67"/>
      <c r="I514"/>
      <c r="J514"/>
      <c r="K514"/>
      <c r="L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</row>
    <row r="515" spans="1:93" s="9" customFormat="1" x14ac:dyDescent="0.2">
      <c r="A515"/>
      <c r="B515"/>
      <c r="C515" s="65"/>
      <c r="D515" s="65"/>
      <c r="E515" s="8"/>
      <c r="F515" s="66"/>
      <c r="G515" s="67"/>
      <c r="H515" s="67"/>
      <c r="I515"/>
      <c r="J515"/>
      <c r="K515"/>
      <c r="L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</row>
    <row r="516" spans="1:93" s="9" customFormat="1" x14ac:dyDescent="0.2">
      <c r="A516"/>
      <c r="B516"/>
      <c r="C516" s="65"/>
      <c r="D516" s="65"/>
      <c r="E516" s="8"/>
      <c r="F516" s="66"/>
      <c r="G516" s="67"/>
      <c r="H516" s="67"/>
      <c r="I516"/>
      <c r="J516"/>
      <c r="K516"/>
      <c r="L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</row>
    <row r="517" spans="1:93" s="9" customFormat="1" x14ac:dyDescent="0.2">
      <c r="A517"/>
      <c r="B517"/>
      <c r="C517" s="65"/>
      <c r="D517" s="65"/>
      <c r="E517" s="8"/>
      <c r="F517" s="66"/>
      <c r="G517" s="67"/>
      <c r="H517" s="67"/>
      <c r="I517"/>
      <c r="J517"/>
      <c r="K517"/>
      <c r="L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</row>
    <row r="518" spans="1:93" s="9" customFormat="1" x14ac:dyDescent="0.2">
      <c r="A518"/>
      <c r="B518"/>
      <c r="C518" s="65"/>
      <c r="D518" s="65"/>
      <c r="E518" s="8"/>
      <c r="F518" s="66"/>
      <c r="G518" s="67"/>
      <c r="H518" s="67"/>
      <c r="I518"/>
      <c r="J518"/>
      <c r="K518"/>
      <c r="L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</row>
    <row r="519" spans="1:93" s="9" customFormat="1" x14ac:dyDescent="0.2">
      <c r="A519"/>
      <c r="B519"/>
      <c r="C519" s="65"/>
      <c r="D519" s="65"/>
      <c r="E519" s="8"/>
      <c r="F519" s="66"/>
      <c r="G519" s="67"/>
      <c r="H519" s="67"/>
      <c r="I519"/>
      <c r="J519"/>
      <c r="K519"/>
      <c r="L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</row>
    <row r="520" spans="1:93" s="9" customFormat="1" x14ac:dyDescent="0.2">
      <c r="A520"/>
      <c r="B520"/>
      <c r="C520" s="65"/>
      <c r="D520" s="65"/>
      <c r="E520" s="8"/>
      <c r="F520" s="66"/>
      <c r="G520" s="67"/>
      <c r="H520" s="67"/>
      <c r="I520"/>
      <c r="J520"/>
      <c r="K520"/>
      <c r="L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</row>
    <row r="521" spans="1:93" s="9" customFormat="1" x14ac:dyDescent="0.2">
      <c r="A521"/>
      <c r="B521"/>
      <c r="C521" s="65"/>
      <c r="D521" s="65"/>
      <c r="E521" s="8"/>
      <c r="F521" s="66"/>
      <c r="G521" s="67"/>
      <c r="H521" s="67"/>
      <c r="I521"/>
      <c r="J521"/>
      <c r="K521"/>
      <c r="L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</row>
    <row r="522" spans="1:93" s="9" customFormat="1" x14ac:dyDescent="0.2">
      <c r="A522"/>
      <c r="B522"/>
      <c r="C522" s="65"/>
      <c r="D522" s="65"/>
      <c r="E522" s="8"/>
      <c r="F522" s="66"/>
      <c r="G522" s="67"/>
      <c r="H522" s="67"/>
      <c r="I522"/>
      <c r="J522"/>
      <c r="K522"/>
      <c r="L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</row>
    <row r="523" spans="1:93" s="9" customFormat="1" x14ac:dyDescent="0.2">
      <c r="A523"/>
      <c r="B523"/>
      <c r="C523" s="65"/>
      <c r="D523" s="65"/>
      <c r="E523" s="8"/>
      <c r="F523" s="66"/>
      <c r="G523" s="67"/>
      <c r="H523" s="67"/>
      <c r="I523"/>
      <c r="J523"/>
      <c r="K523"/>
      <c r="L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</row>
    <row r="524" spans="1:93" s="9" customFormat="1" x14ac:dyDescent="0.2">
      <c r="A524"/>
      <c r="B524"/>
      <c r="C524" s="65"/>
      <c r="D524" s="65"/>
      <c r="E524" s="8"/>
      <c r="F524" s="66"/>
      <c r="G524" s="67"/>
      <c r="H524" s="67"/>
      <c r="I524"/>
      <c r="J524"/>
      <c r="K524"/>
      <c r="L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</row>
    <row r="525" spans="1:93" s="9" customFormat="1" x14ac:dyDescent="0.2">
      <c r="A525"/>
      <c r="B525"/>
      <c r="C525" s="65"/>
      <c r="D525" s="65"/>
      <c r="E525" s="8"/>
      <c r="F525" s="66"/>
      <c r="G525" s="67"/>
      <c r="H525" s="67"/>
      <c r="I525"/>
      <c r="J525"/>
      <c r="K525"/>
      <c r="L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</row>
    <row r="526" spans="1:93" s="9" customFormat="1" x14ac:dyDescent="0.2">
      <c r="A526"/>
      <c r="B526"/>
      <c r="C526" s="65"/>
      <c r="D526" s="65"/>
      <c r="E526" s="8"/>
      <c r="F526" s="66"/>
      <c r="G526" s="67"/>
      <c r="H526" s="67"/>
      <c r="I526"/>
      <c r="J526"/>
      <c r="K526"/>
      <c r="L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</row>
    <row r="527" spans="1:93" s="9" customFormat="1" x14ac:dyDescent="0.2">
      <c r="A527"/>
      <c r="B527"/>
      <c r="C527" s="65"/>
      <c r="D527" s="65"/>
      <c r="E527" s="8"/>
      <c r="F527" s="66"/>
      <c r="G527" s="67"/>
      <c r="H527" s="67"/>
      <c r="I527"/>
      <c r="J527"/>
      <c r="K527"/>
      <c r="L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</row>
    <row r="528" spans="1:93" s="9" customFormat="1" x14ac:dyDescent="0.2">
      <c r="A528"/>
      <c r="B528"/>
      <c r="C528" s="65"/>
      <c r="D528" s="65"/>
      <c r="E528" s="8"/>
      <c r="F528" s="66"/>
      <c r="G528" s="67"/>
      <c r="H528" s="67"/>
      <c r="I528"/>
      <c r="J528"/>
      <c r="K528"/>
      <c r="L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</row>
    <row r="529" spans="1:93" s="9" customFormat="1" x14ac:dyDescent="0.2">
      <c r="A529"/>
      <c r="B529"/>
      <c r="C529" s="65"/>
      <c r="D529" s="65"/>
      <c r="E529" s="8"/>
      <c r="F529" s="66"/>
      <c r="G529" s="67"/>
      <c r="H529" s="67"/>
      <c r="I529"/>
      <c r="J529"/>
      <c r="K529"/>
      <c r="L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</row>
    <row r="530" spans="1:93" s="9" customFormat="1" x14ac:dyDescent="0.2">
      <c r="A530"/>
      <c r="B530"/>
      <c r="C530" s="65"/>
      <c r="D530" s="65"/>
      <c r="E530" s="8"/>
      <c r="F530" s="66"/>
      <c r="G530" s="67"/>
      <c r="H530" s="67"/>
      <c r="I530"/>
      <c r="J530"/>
      <c r="K530"/>
      <c r="L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</row>
    <row r="531" spans="1:93" s="9" customFormat="1" x14ac:dyDescent="0.2">
      <c r="A531"/>
      <c r="B531"/>
      <c r="C531" s="65"/>
      <c r="D531" s="65"/>
      <c r="E531" s="8"/>
      <c r="F531" s="66"/>
      <c r="G531" s="67"/>
      <c r="H531" s="67"/>
      <c r="I531"/>
      <c r="J531"/>
      <c r="K531"/>
      <c r="L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</row>
    <row r="532" spans="1:93" s="9" customFormat="1" x14ac:dyDescent="0.2">
      <c r="A532"/>
      <c r="B532"/>
      <c r="C532" s="65"/>
      <c r="D532" s="65"/>
      <c r="E532" s="8"/>
      <c r="F532" s="66"/>
      <c r="G532" s="67"/>
      <c r="H532" s="67"/>
      <c r="I532"/>
      <c r="J532"/>
      <c r="K532"/>
      <c r="L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</row>
    <row r="533" spans="1:93" s="9" customFormat="1" x14ac:dyDescent="0.2">
      <c r="A533"/>
      <c r="B533"/>
      <c r="C533" s="65"/>
      <c r="D533" s="65"/>
      <c r="E533" s="8"/>
      <c r="F533" s="66"/>
      <c r="G533" s="67"/>
      <c r="H533" s="67"/>
      <c r="I533"/>
      <c r="J533"/>
      <c r="K533"/>
      <c r="L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</row>
    <row r="534" spans="1:93" s="9" customFormat="1" x14ac:dyDescent="0.2">
      <c r="A534"/>
      <c r="B534"/>
      <c r="C534" s="65"/>
      <c r="D534" s="65"/>
      <c r="E534" s="8"/>
      <c r="F534" s="66"/>
      <c r="G534" s="67"/>
      <c r="H534" s="67"/>
      <c r="I534"/>
      <c r="J534"/>
      <c r="K534"/>
      <c r="L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</row>
    <row r="535" spans="1:93" s="9" customFormat="1" x14ac:dyDescent="0.2">
      <c r="A535"/>
      <c r="B535"/>
      <c r="C535" s="65"/>
      <c r="D535" s="65"/>
      <c r="E535" s="8"/>
      <c r="F535" s="66"/>
      <c r="G535" s="67"/>
      <c r="H535" s="67"/>
      <c r="I535"/>
      <c r="J535"/>
      <c r="K535"/>
      <c r="L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</row>
    <row r="536" spans="1:93" s="9" customFormat="1" x14ac:dyDescent="0.2">
      <c r="A536"/>
      <c r="B536"/>
      <c r="C536" s="65"/>
      <c r="D536" s="65"/>
      <c r="E536" s="8"/>
      <c r="F536" s="66"/>
      <c r="G536" s="67"/>
      <c r="H536" s="67"/>
      <c r="I536"/>
      <c r="J536"/>
      <c r="K536"/>
      <c r="L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</row>
    <row r="537" spans="1:93" s="9" customFormat="1" x14ac:dyDescent="0.2">
      <c r="A537"/>
      <c r="B537"/>
      <c r="C537" s="65"/>
      <c r="D537" s="65"/>
      <c r="E537" s="8"/>
      <c r="F537" s="66"/>
      <c r="G537" s="67"/>
      <c r="H537" s="67"/>
      <c r="I537"/>
      <c r="J537"/>
      <c r="K537"/>
      <c r="L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</row>
    <row r="538" spans="1:93" s="9" customFormat="1" x14ac:dyDescent="0.2">
      <c r="A538"/>
      <c r="B538"/>
      <c r="C538" s="65"/>
      <c r="D538" s="65"/>
      <c r="E538" s="8"/>
      <c r="F538" s="66"/>
      <c r="G538" s="67"/>
      <c r="H538" s="67"/>
      <c r="I538"/>
      <c r="J538"/>
      <c r="K538"/>
      <c r="L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</row>
    <row r="539" spans="1:93" s="9" customFormat="1" x14ac:dyDescent="0.2">
      <c r="A539"/>
      <c r="B539"/>
      <c r="C539" s="65"/>
      <c r="D539" s="65"/>
      <c r="E539" s="8"/>
      <c r="F539" s="66"/>
      <c r="G539" s="67"/>
      <c r="H539" s="67"/>
      <c r="I539"/>
      <c r="J539"/>
      <c r="K539"/>
      <c r="L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</row>
    <row r="540" spans="1:93" s="9" customFormat="1" x14ac:dyDescent="0.2">
      <c r="A540"/>
      <c r="B540"/>
      <c r="C540" s="65"/>
      <c r="D540" s="65"/>
      <c r="E540" s="8"/>
      <c r="F540" s="66"/>
      <c r="G540" s="67"/>
      <c r="H540" s="67"/>
      <c r="I540"/>
      <c r="J540"/>
      <c r="K540"/>
      <c r="L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</row>
    <row r="541" spans="1:93" s="9" customFormat="1" x14ac:dyDescent="0.2">
      <c r="A541"/>
      <c r="B541"/>
      <c r="C541" s="65"/>
      <c r="D541" s="65"/>
      <c r="E541" s="8"/>
      <c r="F541" s="66"/>
      <c r="G541" s="67"/>
      <c r="H541" s="67"/>
      <c r="I541"/>
      <c r="J541"/>
      <c r="K541"/>
      <c r="L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</row>
    <row r="542" spans="1:93" s="9" customFormat="1" x14ac:dyDescent="0.2">
      <c r="A542"/>
      <c r="B542"/>
      <c r="C542" s="65"/>
      <c r="D542" s="65"/>
      <c r="E542" s="8"/>
      <c r="F542" s="66"/>
      <c r="G542" s="67"/>
      <c r="H542" s="67"/>
      <c r="I542"/>
      <c r="J542"/>
      <c r="K542"/>
      <c r="L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</row>
    <row r="543" spans="1:93" s="9" customFormat="1" x14ac:dyDescent="0.2">
      <c r="A543"/>
      <c r="B543"/>
      <c r="C543" s="65"/>
      <c r="D543" s="65"/>
      <c r="E543" s="8"/>
      <c r="F543" s="66"/>
      <c r="G543" s="67"/>
      <c r="H543" s="67"/>
      <c r="I543"/>
      <c r="J543"/>
      <c r="K543"/>
      <c r="L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</row>
    <row r="544" spans="1:93" s="9" customFormat="1" x14ac:dyDescent="0.2">
      <c r="A544"/>
      <c r="B544"/>
      <c r="C544" s="65"/>
      <c r="D544" s="65"/>
      <c r="E544" s="8"/>
      <c r="F544" s="66"/>
      <c r="G544" s="67"/>
      <c r="H544" s="67"/>
      <c r="I544"/>
      <c r="J544"/>
      <c r="K544"/>
      <c r="L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</row>
    <row r="545" spans="1:93" s="9" customFormat="1" x14ac:dyDescent="0.2">
      <c r="A545"/>
      <c r="B545"/>
      <c r="C545" s="65"/>
      <c r="D545" s="65"/>
      <c r="E545" s="8"/>
      <c r="F545" s="66"/>
      <c r="G545" s="67"/>
      <c r="H545" s="67"/>
      <c r="I545"/>
      <c r="J545"/>
      <c r="K545"/>
      <c r="L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</row>
    <row r="546" spans="1:93" s="9" customFormat="1" x14ac:dyDescent="0.2">
      <c r="A546"/>
      <c r="B546"/>
      <c r="C546" s="65"/>
      <c r="D546" s="65"/>
      <c r="E546" s="8"/>
      <c r="F546" s="66"/>
      <c r="G546" s="67"/>
      <c r="H546" s="67"/>
      <c r="I546"/>
      <c r="J546"/>
      <c r="K546"/>
      <c r="L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</row>
    <row r="547" spans="1:93" s="9" customFormat="1" x14ac:dyDescent="0.2">
      <c r="A547"/>
      <c r="B547"/>
      <c r="C547" s="65"/>
      <c r="D547" s="65"/>
      <c r="E547" s="8"/>
      <c r="F547" s="66"/>
      <c r="G547" s="67"/>
      <c r="H547" s="67"/>
      <c r="I547"/>
      <c r="J547"/>
      <c r="K547"/>
      <c r="L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</row>
    <row r="548" spans="1:93" s="9" customFormat="1" x14ac:dyDescent="0.2">
      <c r="A548"/>
      <c r="B548"/>
      <c r="C548" s="65"/>
      <c r="D548" s="65"/>
      <c r="E548" s="8"/>
      <c r="F548" s="66"/>
      <c r="G548" s="67"/>
      <c r="H548" s="67"/>
      <c r="I548"/>
      <c r="J548"/>
      <c r="K548"/>
      <c r="L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</row>
    <row r="549" spans="1:93" s="9" customFormat="1" x14ac:dyDescent="0.2">
      <c r="A549"/>
      <c r="B549"/>
      <c r="C549" s="65"/>
      <c r="D549" s="65"/>
      <c r="E549" s="8"/>
      <c r="F549" s="66"/>
      <c r="G549" s="67"/>
      <c r="H549" s="67"/>
      <c r="I549"/>
      <c r="J549"/>
      <c r="K549"/>
      <c r="L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</row>
    <row r="550" spans="1:93" s="9" customFormat="1" x14ac:dyDescent="0.2">
      <c r="A550"/>
      <c r="B550"/>
      <c r="C550" s="65"/>
      <c r="D550" s="65"/>
      <c r="E550" s="8"/>
      <c r="F550" s="66"/>
      <c r="G550" s="67"/>
      <c r="H550" s="67"/>
      <c r="I550"/>
      <c r="J550"/>
      <c r="K550"/>
      <c r="L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</row>
    <row r="551" spans="1:93" s="9" customFormat="1" x14ac:dyDescent="0.2">
      <c r="A551"/>
      <c r="B551"/>
      <c r="C551" s="65"/>
      <c r="D551" s="65"/>
      <c r="E551" s="8"/>
      <c r="F551" s="66"/>
      <c r="G551" s="67"/>
      <c r="H551" s="67"/>
      <c r="I551"/>
      <c r="J551"/>
      <c r="K551"/>
      <c r="L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</row>
    <row r="552" spans="1:93" s="9" customFormat="1" x14ac:dyDescent="0.2">
      <c r="A552"/>
      <c r="B552"/>
      <c r="C552" s="65"/>
      <c r="D552" s="65"/>
      <c r="E552" s="8"/>
      <c r="F552" s="66"/>
      <c r="G552" s="67"/>
      <c r="H552" s="67"/>
      <c r="I552"/>
      <c r="J552"/>
      <c r="K552"/>
      <c r="L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</row>
    <row r="553" spans="1:93" s="9" customFormat="1" x14ac:dyDescent="0.2">
      <c r="A553"/>
      <c r="B553"/>
      <c r="C553" s="65"/>
      <c r="D553" s="65"/>
      <c r="E553" s="8"/>
      <c r="F553" s="66"/>
      <c r="G553" s="67"/>
      <c r="H553" s="67"/>
      <c r="I553"/>
      <c r="J553"/>
      <c r="K553"/>
      <c r="L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</row>
    <row r="554" spans="1:93" s="9" customFormat="1" x14ac:dyDescent="0.2">
      <c r="A554"/>
      <c r="B554"/>
      <c r="C554" s="65"/>
      <c r="D554" s="65"/>
      <c r="E554" s="8"/>
      <c r="F554" s="66"/>
      <c r="G554" s="67"/>
      <c r="H554" s="67"/>
      <c r="I554"/>
      <c r="J554"/>
      <c r="K554"/>
      <c r="L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</row>
    <row r="555" spans="1:93" s="9" customFormat="1" x14ac:dyDescent="0.2">
      <c r="A555"/>
      <c r="B555"/>
      <c r="C555" s="65"/>
      <c r="D555" s="65"/>
      <c r="E555" s="8"/>
      <c r="F555" s="66"/>
      <c r="G555" s="67"/>
      <c r="H555" s="67"/>
      <c r="I555"/>
      <c r="J555"/>
      <c r="K555"/>
      <c r="L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</row>
    <row r="556" spans="1:93" s="9" customFormat="1" x14ac:dyDescent="0.2">
      <c r="A556"/>
      <c r="B556"/>
      <c r="C556" s="65"/>
      <c r="D556" s="65"/>
      <c r="E556" s="8"/>
      <c r="F556" s="66"/>
      <c r="G556" s="67"/>
      <c r="H556" s="67"/>
      <c r="I556"/>
      <c r="J556"/>
      <c r="K556"/>
      <c r="L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</row>
    <row r="557" spans="1:93" s="9" customFormat="1" x14ac:dyDescent="0.2">
      <c r="A557"/>
      <c r="B557"/>
      <c r="C557" s="65"/>
      <c r="D557" s="65"/>
      <c r="E557" s="8"/>
      <c r="F557" s="66"/>
      <c r="G557" s="67"/>
      <c r="H557" s="67"/>
      <c r="I557"/>
      <c r="J557"/>
      <c r="K557"/>
      <c r="L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</row>
    <row r="558" spans="1:93" s="9" customFormat="1" x14ac:dyDescent="0.2">
      <c r="A558"/>
      <c r="B558"/>
      <c r="C558" s="65"/>
      <c r="D558" s="65"/>
      <c r="E558" s="8"/>
      <c r="F558" s="66"/>
      <c r="G558" s="67"/>
      <c r="H558" s="67"/>
      <c r="I558"/>
      <c r="J558"/>
      <c r="K558"/>
      <c r="L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</row>
    <row r="559" spans="1:93" s="9" customFormat="1" x14ac:dyDescent="0.2">
      <c r="A559"/>
      <c r="B559"/>
      <c r="C559" s="65"/>
      <c r="D559" s="65"/>
      <c r="E559" s="8"/>
      <c r="F559" s="66"/>
      <c r="G559" s="67"/>
      <c r="H559" s="67"/>
      <c r="I559"/>
      <c r="J559"/>
      <c r="K559"/>
      <c r="L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</row>
    <row r="560" spans="1:93" s="9" customFormat="1" x14ac:dyDescent="0.2">
      <c r="A560"/>
      <c r="B560"/>
      <c r="C560" s="65"/>
      <c r="D560" s="65"/>
      <c r="E560" s="8"/>
      <c r="F560" s="66"/>
      <c r="G560" s="67"/>
      <c r="H560" s="67"/>
      <c r="I560"/>
      <c r="J560"/>
      <c r="K560"/>
      <c r="L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</row>
    <row r="561" spans="1:93" s="9" customFormat="1" x14ac:dyDescent="0.2">
      <c r="A561"/>
      <c r="B561"/>
      <c r="C561" s="65"/>
      <c r="D561" s="65"/>
      <c r="E561" s="8"/>
      <c r="F561" s="66"/>
      <c r="G561" s="67"/>
      <c r="H561" s="67"/>
      <c r="I561"/>
      <c r="J561"/>
      <c r="K561"/>
      <c r="L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</row>
    <row r="562" spans="1:93" s="9" customFormat="1" x14ac:dyDescent="0.2">
      <c r="A562"/>
      <c r="B562"/>
      <c r="C562" s="65"/>
      <c r="D562" s="65"/>
      <c r="E562" s="8"/>
      <c r="F562" s="66"/>
      <c r="G562" s="67"/>
      <c r="H562" s="67"/>
      <c r="I562"/>
      <c r="J562"/>
      <c r="K562"/>
      <c r="L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</row>
    <row r="563" spans="1:93" s="9" customFormat="1" x14ac:dyDescent="0.2">
      <c r="A563"/>
      <c r="B563"/>
      <c r="C563" s="65"/>
      <c r="D563" s="65"/>
      <c r="E563" s="8"/>
      <c r="F563" s="66"/>
      <c r="G563" s="67"/>
      <c r="H563" s="67"/>
      <c r="I563"/>
      <c r="J563"/>
      <c r="K563"/>
      <c r="L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</row>
    <row r="564" spans="1:93" s="9" customFormat="1" x14ac:dyDescent="0.2">
      <c r="A564"/>
      <c r="B564"/>
      <c r="C564" s="65"/>
      <c r="D564" s="65"/>
      <c r="E564" s="8"/>
      <c r="F564" s="66"/>
      <c r="G564" s="67"/>
      <c r="H564" s="67"/>
      <c r="I564"/>
      <c r="J564"/>
      <c r="K564"/>
      <c r="L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</row>
    <row r="565" spans="1:93" s="9" customFormat="1" x14ac:dyDescent="0.2">
      <c r="A565"/>
      <c r="B565"/>
      <c r="C565" s="65"/>
      <c r="D565" s="65"/>
      <c r="E565" s="8"/>
      <c r="F565" s="66"/>
      <c r="G565" s="67"/>
      <c r="H565" s="67"/>
      <c r="I565"/>
      <c r="J565"/>
      <c r="K565"/>
      <c r="L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</row>
    <row r="566" spans="1:93" s="9" customFormat="1" x14ac:dyDescent="0.2">
      <c r="A566"/>
      <c r="B566"/>
      <c r="C566" s="65"/>
      <c r="D566" s="65"/>
      <c r="E566" s="8"/>
      <c r="F566" s="66"/>
      <c r="G566" s="67"/>
      <c r="H566" s="67"/>
      <c r="I566"/>
      <c r="J566"/>
      <c r="K566"/>
      <c r="L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</row>
    <row r="567" spans="1:93" s="9" customFormat="1" x14ac:dyDescent="0.2">
      <c r="A567"/>
      <c r="B567"/>
      <c r="C567" s="65"/>
      <c r="D567" s="65"/>
      <c r="E567" s="8"/>
      <c r="F567" s="66"/>
      <c r="G567" s="67"/>
      <c r="H567" s="67"/>
      <c r="I567"/>
      <c r="J567"/>
      <c r="K567"/>
      <c r="L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</row>
    <row r="568" spans="1:93" s="9" customFormat="1" x14ac:dyDescent="0.2">
      <c r="A568"/>
      <c r="B568"/>
      <c r="C568" s="65"/>
      <c r="D568" s="65"/>
      <c r="E568" s="8"/>
      <c r="F568" s="66"/>
      <c r="G568" s="67"/>
      <c r="H568" s="67"/>
      <c r="I568"/>
      <c r="J568"/>
      <c r="K568"/>
      <c r="L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</row>
    <row r="569" spans="1:93" s="9" customFormat="1" x14ac:dyDescent="0.2">
      <c r="A569"/>
      <c r="B569"/>
      <c r="C569" s="65"/>
      <c r="D569" s="65"/>
      <c r="E569" s="8"/>
      <c r="F569" s="66"/>
      <c r="G569" s="67"/>
      <c r="H569" s="67"/>
      <c r="I569"/>
      <c r="J569"/>
      <c r="K569"/>
      <c r="L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</row>
    <row r="570" spans="1:93" s="9" customFormat="1" x14ac:dyDescent="0.2">
      <c r="A570"/>
      <c r="B570"/>
      <c r="C570" s="65"/>
      <c r="D570" s="65"/>
      <c r="E570" s="8"/>
      <c r="F570" s="66"/>
      <c r="G570" s="67"/>
      <c r="H570" s="67"/>
      <c r="I570"/>
      <c r="J570"/>
      <c r="K570"/>
      <c r="L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</row>
    <row r="571" spans="1:93" s="9" customFormat="1" x14ac:dyDescent="0.2">
      <c r="A571"/>
      <c r="B571"/>
      <c r="C571" s="65"/>
      <c r="D571" s="65"/>
      <c r="E571" s="8"/>
      <c r="F571" s="66"/>
      <c r="G571" s="67"/>
      <c r="H571" s="67"/>
      <c r="I571"/>
      <c r="J571"/>
      <c r="K571"/>
      <c r="L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</row>
    <row r="572" spans="1:93" s="9" customFormat="1" x14ac:dyDescent="0.2">
      <c r="A572"/>
      <c r="B572"/>
      <c r="C572" s="65"/>
      <c r="D572" s="65"/>
      <c r="E572" s="8"/>
      <c r="F572" s="66"/>
      <c r="G572" s="67"/>
      <c r="H572" s="67"/>
      <c r="I572"/>
      <c r="J572"/>
      <c r="K572"/>
      <c r="L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</row>
    <row r="573" spans="1:93" s="9" customFormat="1" x14ac:dyDescent="0.2">
      <c r="A573"/>
      <c r="B573"/>
      <c r="C573" s="65"/>
      <c r="D573" s="65"/>
      <c r="E573" s="8"/>
      <c r="F573" s="66"/>
      <c r="G573" s="67"/>
      <c r="H573" s="67"/>
      <c r="I573"/>
      <c r="J573"/>
      <c r="K573"/>
      <c r="L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</row>
    <row r="574" spans="1:93" s="9" customFormat="1" x14ac:dyDescent="0.2">
      <c r="A574"/>
      <c r="B574"/>
      <c r="C574" s="65"/>
      <c r="D574" s="65"/>
      <c r="E574" s="8"/>
      <c r="F574" s="66"/>
      <c r="G574" s="67"/>
      <c r="H574" s="67"/>
      <c r="I574"/>
      <c r="J574"/>
      <c r="K574"/>
      <c r="L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</row>
    <row r="575" spans="1:93" s="9" customFormat="1" x14ac:dyDescent="0.2">
      <c r="A575"/>
      <c r="B575"/>
      <c r="C575" s="65"/>
      <c r="D575" s="65"/>
      <c r="E575" s="8"/>
      <c r="F575" s="66"/>
      <c r="G575" s="67"/>
      <c r="H575" s="67"/>
      <c r="I575"/>
      <c r="J575"/>
      <c r="K575"/>
      <c r="L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</row>
    <row r="576" spans="1:93" s="9" customFormat="1" x14ac:dyDescent="0.2">
      <c r="A576"/>
      <c r="B576"/>
      <c r="C576" s="65"/>
      <c r="D576" s="65"/>
      <c r="E576" s="8"/>
      <c r="F576" s="66"/>
      <c r="G576" s="67"/>
      <c r="H576" s="67"/>
      <c r="I576"/>
      <c r="J576"/>
      <c r="K576"/>
      <c r="L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</row>
    <row r="577" spans="1:93" s="9" customFormat="1" x14ac:dyDescent="0.2">
      <c r="A577"/>
      <c r="B577"/>
      <c r="C577" s="65"/>
      <c r="D577" s="65"/>
      <c r="E577" s="8"/>
      <c r="F577" s="66"/>
      <c r="G577" s="67"/>
      <c r="H577" s="67"/>
      <c r="I577"/>
      <c r="J577"/>
      <c r="K577"/>
      <c r="L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</row>
    <row r="578" spans="1:93" s="9" customFormat="1" x14ac:dyDescent="0.2">
      <c r="A578"/>
      <c r="B578"/>
      <c r="C578" s="65"/>
      <c r="D578" s="65"/>
      <c r="E578" s="8"/>
      <c r="F578" s="66"/>
      <c r="G578" s="67"/>
      <c r="H578" s="67"/>
      <c r="I578"/>
      <c r="J578"/>
      <c r="K578"/>
      <c r="L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</row>
    <row r="579" spans="1:93" s="9" customFormat="1" x14ac:dyDescent="0.2">
      <c r="A579"/>
      <c r="B579"/>
      <c r="C579" s="65"/>
      <c r="D579" s="65"/>
      <c r="E579" s="8"/>
      <c r="F579" s="66"/>
      <c r="G579" s="67"/>
      <c r="H579" s="67"/>
      <c r="I579"/>
      <c r="J579"/>
      <c r="K579"/>
      <c r="L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</row>
    <row r="580" spans="1:93" s="9" customFormat="1" x14ac:dyDescent="0.2">
      <c r="A580"/>
      <c r="B580"/>
      <c r="C580" s="65"/>
      <c r="D580" s="65"/>
      <c r="E580" s="8"/>
      <c r="F580" s="66"/>
      <c r="G580" s="67"/>
      <c r="H580" s="67"/>
      <c r="I580"/>
      <c r="J580"/>
      <c r="K580"/>
      <c r="L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</row>
    <row r="581" spans="1:93" s="9" customFormat="1" x14ac:dyDescent="0.2">
      <c r="A581"/>
      <c r="B581"/>
      <c r="C581" s="65"/>
      <c r="D581" s="65"/>
      <c r="E581" s="8"/>
      <c r="F581" s="66"/>
      <c r="G581" s="67"/>
      <c r="H581" s="67"/>
      <c r="I581"/>
      <c r="J581"/>
      <c r="K581"/>
      <c r="L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</row>
    <row r="582" spans="1:93" s="9" customFormat="1" x14ac:dyDescent="0.2">
      <c r="A582"/>
      <c r="B582"/>
      <c r="C582" s="65"/>
      <c r="D582" s="65"/>
      <c r="E582" s="8"/>
      <c r="F582" s="66"/>
      <c r="G582" s="67"/>
      <c r="H582" s="67"/>
      <c r="I582"/>
      <c r="J582"/>
      <c r="K582"/>
      <c r="L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</row>
    <row r="583" spans="1:93" s="9" customFormat="1" x14ac:dyDescent="0.2">
      <c r="A583"/>
      <c r="B583"/>
      <c r="C583" s="65"/>
      <c r="D583" s="65"/>
      <c r="E583" s="8"/>
      <c r="F583" s="66"/>
      <c r="G583" s="67"/>
      <c r="H583" s="67"/>
      <c r="I583"/>
      <c r="J583"/>
      <c r="K583"/>
      <c r="L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</row>
    <row r="584" spans="1:93" s="9" customFormat="1" x14ac:dyDescent="0.2">
      <c r="A584"/>
      <c r="B584"/>
      <c r="C584" s="65"/>
      <c r="D584" s="65"/>
      <c r="E584" s="8"/>
      <c r="F584" s="66"/>
      <c r="G584" s="67"/>
      <c r="H584" s="67"/>
      <c r="I584"/>
      <c r="J584"/>
      <c r="K584"/>
      <c r="L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</row>
    <row r="585" spans="1:93" s="9" customFormat="1" x14ac:dyDescent="0.2">
      <c r="A585"/>
      <c r="B585"/>
      <c r="C585" s="65"/>
      <c r="D585" s="65"/>
      <c r="E585" s="8"/>
      <c r="F585" s="66"/>
      <c r="G585" s="67"/>
      <c r="H585" s="67"/>
      <c r="I585"/>
      <c r="J585"/>
      <c r="K585"/>
      <c r="L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</row>
    <row r="586" spans="1:93" s="9" customFormat="1" x14ac:dyDescent="0.2">
      <c r="A586"/>
      <c r="B586"/>
      <c r="C586" s="65"/>
      <c r="D586" s="65"/>
      <c r="E586" s="8"/>
      <c r="F586" s="66"/>
      <c r="G586" s="67"/>
      <c r="H586" s="67"/>
      <c r="I586"/>
      <c r="J586"/>
      <c r="K586"/>
      <c r="L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</row>
    <row r="587" spans="1:93" s="9" customFormat="1" x14ac:dyDescent="0.2">
      <c r="A587"/>
      <c r="B587"/>
      <c r="C587" s="65"/>
      <c r="D587" s="65"/>
      <c r="E587" s="8"/>
      <c r="F587" s="66"/>
      <c r="G587" s="67"/>
      <c r="H587" s="67"/>
      <c r="I587"/>
      <c r="J587"/>
      <c r="K587"/>
      <c r="L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</row>
    <row r="588" spans="1:93" s="9" customFormat="1" x14ac:dyDescent="0.2">
      <c r="A588"/>
      <c r="B588"/>
      <c r="C588" s="65"/>
      <c r="D588" s="65"/>
      <c r="E588" s="8"/>
      <c r="F588" s="66"/>
      <c r="G588" s="67"/>
      <c r="H588" s="67"/>
      <c r="I588"/>
      <c r="J588"/>
      <c r="K588"/>
      <c r="L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</row>
    <row r="589" spans="1:93" s="9" customFormat="1" x14ac:dyDescent="0.2">
      <c r="A589"/>
      <c r="B589"/>
      <c r="C589" s="65"/>
      <c r="D589" s="65"/>
      <c r="E589" s="8"/>
      <c r="F589" s="66"/>
      <c r="G589" s="67"/>
      <c r="H589" s="67"/>
      <c r="I589"/>
      <c r="J589"/>
      <c r="K589"/>
      <c r="L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</row>
    <row r="590" spans="1:93" s="9" customFormat="1" x14ac:dyDescent="0.2">
      <c r="A590"/>
      <c r="B590"/>
      <c r="C590" s="65"/>
      <c r="D590" s="65"/>
      <c r="E590" s="8"/>
      <c r="F590" s="66"/>
      <c r="G590" s="67"/>
      <c r="H590" s="67"/>
      <c r="I590"/>
      <c r="J590"/>
      <c r="K590"/>
      <c r="L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</row>
    <row r="591" spans="1:93" s="9" customFormat="1" x14ac:dyDescent="0.2">
      <c r="A591"/>
      <c r="B591"/>
      <c r="C591" s="65"/>
      <c r="D591" s="65"/>
      <c r="E591" s="8"/>
      <c r="F591" s="66"/>
      <c r="G591" s="67"/>
      <c r="H591" s="67"/>
      <c r="I591"/>
      <c r="J591"/>
      <c r="K591"/>
      <c r="L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</row>
    <row r="592" spans="1:93" s="9" customFormat="1" x14ac:dyDescent="0.2">
      <c r="A592"/>
      <c r="B592"/>
      <c r="C592" s="65"/>
      <c r="D592" s="65"/>
      <c r="E592" s="8"/>
      <c r="F592" s="66"/>
      <c r="G592" s="67"/>
      <c r="H592" s="67"/>
      <c r="I592"/>
      <c r="J592"/>
      <c r="K592"/>
      <c r="L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</row>
    <row r="593" spans="1:93" s="9" customFormat="1" x14ac:dyDescent="0.2">
      <c r="A593"/>
      <c r="B593"/>
      <c r="C593" s="65"/>
      <c r="D593" s="65"/>
      <c r="E593" s="8"/>
      <c r="F593" s="66"/>
      <c r="G593" s="67"/>
      <c r="H593" s="67"/>
      <c r="I593"/>
      <c r="J593"/>
      <c r="K593"/>
      <c r="L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</row>
    <row r="594" spans="1:93" s="9" customFormat="1" x14ac:dyDescent="0.2">
      <c r="A594"/>
      <c r="B594"/>
      <c r="C594" s="65"/>
      <c r="D594" s="65"/>
      <c r="E594" s="8"/>
      <c r="F594" s="66"/>
      <c r="G594" s="67"/>
      <c r="H594" s="67"/>
      <c r="I594"/>
      <c r="J594"/>
      <c r="K594"/>
      <c r="L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</row>
    <row r="595" spans="1:93" s="9" customFormat="1" x14ac:dyDescent="0.2">
      <c r="A595"/>
      <c r="B595"/>
      <c r="C595" s="65"/>
      <c r="D595" s="65"/>
      <c r="E595" s="8"/>
      <c r="F595" s="66"/>
      <c r="G595" s="67"/>
      <c r="H595" s="67"/>
      <c r="I595"/>
      <c r="J595"/>
      <c r="K595"/>
      <c r="L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</row>
    <row r="596" spans="1:93" s="9" customFormat="1" x14ac:dyDescent="0.2">
      <c r="A596"/>
      <c r="B596"/>
      <c r="C596" s="65"/>
      <c r="D596" s="65"/>
      <c r="E596" s="8"/>
      <c r="F596" s="66"/>
      <c r="G596" s="67"/>
      <c r="H596" s="67"/>
      <c r="I596"/>
      <c r="J596"/>
      <c r="K596"/>
      <c r="L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</row>
    <row r="597" spans="1:93" s="9" customFormat="1" x14ac:dyDescent="0.2">
      <c r="A597"/>
      <c r="B597"/>
      <c r="C597" s="65"/>
      <c r="D597" s="65"/>
      <c r="E597" s="8"/>
      <c r="F597" s="66"/>
      <c r="G597" s="67"/>
      <c r="H597" s="67"/>
      <c r="I597"/>
      <c r="J597"/>
      <c r="K597"/>
      <c r="L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</row>
    <row r="598" spans="1:93" s="9" customFormat="1" x14ac:dyDescent="0.2">
      <c r="A598"/>
      <c r="B598"/>
      <c r="C598" s="65"/>
      <c r="D598" s="65"/>
      <c r="E598" s="8"/>
      <c r="F598" s="66"/>
      <c r="G598" s="67"/>
      <c r="H598" s="67"/>
      <c r="I598"/>
      <c r="J598"/>
      <c r="K598"/>
      <c r="L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</row>
    <row r="599" spans="1:93" s="9" customFormat="1" x14ac:dyDescent="0.2">
      <c r="A599"/>
      <c r="B599"/>
      <c r="C599" s="65"/>
      <c r="D599" s="65"/>
      <c r="E599" s="8"/>
      <c r="F599" s="66"/>
      <c r="G599" s="67"/>
      <c r="H599" s="67"/>
      <c r="I599"/>
      <c r="J599"/>
      <c r="K599"/>
      <c r="L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</row>
    <row r="600" spans="1:93" s="9" customFormat="1" x14ac:dyDescent="0.2">
      <c r="A600"/>
      <c r="B600"/>
      <c r="C600" s="65"/>
      <c r="D600" s="65"/>
      <c r="E600" s="8"/>
      <c r="F600" s="66"/>
      <c r="G600" s="67"/>
      <c r="H600" s="67"/>
      <c r="I600"/>
      <c r="J600"/>
      <c r="K600"/>
      <c r="L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</row>
    <row r="601" spans="1:93" s="9" customFormat="1" x14ac:dyDescent="0.2">
      <c r="A601"/>
      <c r="B601"/>
      <c r="C601" s="65"/>
      <c r="D601" s="65"/>
      <c r="E601" s="8"/>
      <c r="F601" s="66"/>
      <c r="G601" s="67"/>
      <c r="H601" s="67"/>
      <c r="I601"/>
      <c r="J601"/>
      <c r="K601"/>
      <c r="L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</row>
    <row r="602" spans="1:93" s="9" customFormat="1" x14ac:dyDescent="0.2">
      <c r="A602"/>
      <c r="B602"/>
      <c r="C602" s="65"/>
      <c r="D602" s="65"/>
      <c r="E602" s="8"/>
      <c r="F602" s="66"/>
      <c r="G602" s="67"/>
      <c r="H602" s="67"/>
      <c r="I602"/>
      <c r="J602"/>
      <c r="K602"/>
      <c r="L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</row>
    <row r="603" spans="1:93" s="9" customFormat="1" x14ac:dyDescent="0.2">
      <c r="A603"/>
      <c r="B603"/>
      <c r="C603" s="65"/>
      <c r="D603" s="65"/>
      <c r="E603" s="8"/>
      <c r="F603" s="66"/>
      <c r="G603" s="67"/>
      <c r="H603" s="67"/>
      <c r="I603"/>
      <c r="J603"/>
      <c r="K603"/>
      <c r="L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</row>
    <row r="604" spans="1:93" s="9" customFormat="1" x14ac:dyDescent="0.2">
      <c r="A604"/>
      <c r="B604"/>
      <c r="C604" s="65"/>
      <c r="D604" s="65"/>
      <c r="E604" s="8"/>
      <c r="F604" s="66"/>
      <c r="G604" s="67"/>
      <c r="H604" s="67"/>
      <c r="I604"/>
      <c r="J604"/>
      <c r="K604"/>
      <c r="L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</row>
    <row r="605" spans="1:93" s="9" customFormat="1" x14ac:dyDescent="0.2">
      <c r="A605"/>
      <c r="B605"/>
      <c r="C605" s="65"/>
      <c r="D605" s="65"/>
      <c r="E605" s="8"/>
      <c r="F605" s="66"/>
      <c r="G605" s="67"/>
      <c r="H605" s="67"/>
      <c r="I605"/>
      <c r="J605"/>
      <c r="K605"/>
      <c r="L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</row>
    <row r="606" spans="1:93" s="9" customFormat="1" x14ac:dyDescent="0.2">
      <c r="A606"/>
      <c r="B606"/>
      <c r="C606" s="65"/>
      <c r="D606" s="65"/>
      <c r="E606" s="8"/>
      <c r="F606" s="66"/>
      <c r="G606" s="67"/>
      <c r="H606" s="67"/>
      <c r="I606"/>
      <c r="J606"/>
      <c r="K606"/>
      <c r="L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</row>
    <row r="607" spans="1:93" s="9" customFormat="1" x14ac:dyDescent="0.2">
      <c r="A607"/>
      <c r="B607"/>
      <c r="C607" s="65"/>
      <c r="D607" s="65"/>
      <c r="E607" s="8"/>
      <c r="F607" s="66"/>
      <c r="G607" s="67"/>
      <c r="H607" s="67"/>
      <c r="I607"/>
      <c r="J607"/>
      <c r="K607"/>
      <c r="L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</row>
    <row r="608" spans="1:93" s="9" customFormat="1" x14ac:dyDescent="0.2">
      <c r="A608"/>
      <c r="B608"/>
      <c r="C608" s="65"/>
      <c r="D608" s="65"/>
      <c r="E608" s="8"/>
      <c r="F608" s="66"/>
      <c r="G608" s="67"/>
      <c r="H608" s="67"/>
      <c r="I608"/>
      <c r="J608"/>
      <c r="K608"/>
      <c r="L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</row>
    <row r="609" spans="1:93" s="9" customFormat="1" x14ac:dyDescent="0.2">
      <c r="A609"/>
      <c r="B609"/>
      <c r="C609" s="65"/>
      <c r="D609" s="65"/>
      <c r="E609" s="8"/>
      <c r="F609" s="66"/>
      <c r="G609" s="67"/>
      <c r="H609" s="67"/>
      <c r="I609"/>
      <c r="J609"/>
      <c r="K609"/>
      <c r="L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</row>
    <row r="610" spans="1:93" s="9" customFormat="1" x14ac:dyDescent="0.2">
      <c r="A610"/>
      <c r="B610"/>
      <c r="C610" s="65"/>
      <c r="D610" s="65"/>
      <c r="E610" s="8"/>
      <c r="F610" s="66"/>
      <c r="G610" s="67"/>
      <c r="H610" s="67"/>
      <c r="I610"/>
      <c r="J610"/>
      <c r="K610"/>
      <c r="L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</row>
    <row r="611" spans="1:93" s="9" customFormat="1" x14ac:dyDescent="0.2">
      <c r="A611"/>
      <c r="B611"/>
      <c r="C611" s="65"/>
      <c r="D611" s="65"/>
      <c r="E611" s="8"/>
      <c r="F611" s="66"/>
      <c r="G611" s="67"/>
      <c r="H611" s="67"/>
      <c r="I611"/>
      <c r="J611"/>
      <c r="K611"/>
      <c r="L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</row>
    <row r="612" spans="1:93" s="9" customFormat="1" x14ac:dyDescent="0.2">
      <c r="A612"/>
      <c r="B612"/>
      <c r="C612" s="65"/>
      <c r="D612" s="65"/>
      <c r="E612" s="8"/>
      <c r="F612" s="66"/>
      <c r="G612" s="67"/>
      <c r="H612" s="67"/>
      <c r="I612"/>
      <c r="J612"/>
      <c r="K612"/>
      <c r="L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</row>
    <row r="613" spans="1:93" s="9" customFormat="1" x14ac:dyDescent="0.2">
      <c r="A613"/>
      <c r="B613"/>
      <c r="C613" s="65"/>
      <c r="D613" s="65"/>
      <c r="E613" s="8"/>
      <c r="F613" s="66"/>
      <c r="G613" s="67"/>
      <c r="H613" s="67"/>
      <c r="I613"/>
      <c r="J613"/>
      <c r="K613"/>
      <c r="L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</row>
    <row r="614" spans="1:93" s="9" customFormat="1" x14ac:dyDescent="0.2">
      <c r="A614"/>
      <c r="B614"/>
      <c r="C614" s="65"/>
      <c r="D614" s="65"/>
      <c r="E614" s="8"/>
      <c r="F614" s="66"/>
      <c r="G614" s="67"/>
      <c r="H614" s="67"/>
      <c r="I614"/>
      <c r="J614"/>
      <c r="K614"/>
      <c r="L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</row>
    <row r="615" spans="1:93" s="9" customFormat="1" x14ac:dyDescent="0.2">
      <c r="A615"/>
      <c r="B615"/>
      <c r="C615" s="65"/>
      <c r="D615" s="65"/>
      <c r="E615" s="8"/>
      <c r="F615" s="66"/>
      <c r="G615" s="67"/>
      <c r="H615" s="67"/>
      <c r="I615"/>
      <c r="J615"/>
      <c r="K615"/>
      <c r="L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</row>
    <row r="616" spans="1:93" s="9" customFormat="1" x14ac:dyDescent="0.2">
      <c r="A616"/>
      <c r="B616"/>
      <c r="C616" s="65"/>
      <c r="D616" s="65"/>
      <c r="E616" s="8"/>
      <c r="F616" s="66"/>
      <c r="G616" s="67"/>
      <c r="H616" s="67"/>
      <c r="I616"/>
      <c r="J616"/>
      <c r="K616"/>
      <c r="L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</row>
    <row r="617" spans="1:93" s="9" customFormat="1" x14ac:dyDescent="0.2">
      <c r="A617"/>
      <c r="B617"/>
      <c r="C617" s="65"/>
      <c r="D617" s="65"/>
      <c r="E617" s="8"/>
      <c r="F617" s="66"/>
      <c r="G617" s="67"/>
      <c r="H617" s="67"/>
      <c r="I617"/>
      <c r="J617"/>
      <c r="K617"/>
      <c r="L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</row>
    <row r="618" spans="1:93" s="9" customFormat="1" x14ac:dyDescent="0.2">
      <c r="A618"/>
      <c r="B618"/>
      <c r="C618" s="65"/>
      <c r="D618" s="65"/>
      <c r="E618" s="8"/>
      <c r="F618" s="66"/>
      <c r="G618" s="67"/>
      <c r="H618" s="67"/>
      <c r="I618"/>
      <c r="J618"/>
      <c r="K618"/>
      <c r="L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</row>
    <row r="619" spans="1:93" s="9" customFormat="1" x14ac:dyDescent="0.2">
      <c r="A619"/>
      <c r="B619"/>
      <c r="C619" s="65"/>
      <c r="D619" s="65"/>
      <c r="E619" s="8"/>
      <c r="F619" s="66"/>
      <c r="G619" s="67"/>
      <c r="H619" s="67"/>
      <c r="I619"/>
      <c r="J619"/>
      <c r="K619"/>
      <c r="L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</row>
    <row r="620" spans="1:93" s="9" customFormat="1" x14ac:dyDescent="0.2">
      <c r="A620"/>
      <c r="B620"/>
      <c r="C620" s="65"/>
      <c r="D620" s="65"/>
      <c r="E620" s="8"/>
      <c r="F620" s="66"/>
      <c r="G620" s="67"/>
      <c r="H620" s="67"/>
      <c r="I620"/>
      <c r="J620"/>
      <c r="K620"/>
      <c r="L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</row>
    <row r="621" spans="1:93" s="9" customFormat="1" x14ac:dyDescent="0.2">
      <c r="A621"/>
      <c r="B621"/>
      <c r="C621" s="65"/>
      <c r="D621" s="65"/>
      <c r="E621" s="8"/>
      <c r="F621" s="66"/>
      <c r="G621" s="67"/>
      <c r="H621" s="67"/>
      <c r="I621"/>
      <c r="J621"/>
      <c r="K621"/>
      <c r="L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</row>
    <row r="622" spans="1:93" s="9" customFormat="1" x14ac:dyDescent="0.2">
      <c r="A622"/>
      <c r="B622"/>
      <c r="C622" s="65"/>
      <c r="D622" s="65"/>
      <c r="E622" s="8"/>
      <c r="F622" s="66"/>
      <c r="G622" s="67"/>
      <c r="H622" s="67"/>
      <c r="I622"/>
      <c r="J622"/>
      <c r="K622"/>
      <c r="L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</row>
    <row r="623" spans="1:93" s="9" customFormat="1" x14ac:dyDescent="0.2">
      <c r="A623"/>
      <c r="B623"/>
      <c r="C623" s="65"/>
      <c r="D623" s="65"/>
      <c r="E623" s="8"/>
      <c r="F623" s="66"/>
      <c r="G623" s="67"/>
      <c r="H623" s="67"/>
      <c r="I623"/>
      <c r="J623"/>
      <c r="K623"/>
      <c r="L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</row>
    <row r="624" spans="1:93" s="9" customFormat="1" x14ac:dyDescent="0.2">
      <c r="A624"/>
      <c r="B624"/>
      <c r="C624" s="65"/>
      <c r="D624" s="65"/>
      <c r="E624" s="8"/>
      <c r="F624" s="66"/>
      <c r="G624" s="67"/>
      <c r="H624" s="67"/>
      <c r="I624"/>
      <c r="J624"/>
      <c r="K624"/>
      <c r="L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</row>
    <row r="625" spans="1:93" s="9" customFormat="1" x14ac:dyDescent="0.2">
      <c r="A625"/>
      <c r="B625"/>
      <c r="C625" s="65"/>
      <c r="D625" s="65"/>
      <c r="E625" s="8"/>
      <c r="F625" s="66"/>
      <c r="G625" s="67"/>
      <c r="H625" s="67"/>
      <c r="I625"/>
      <c r="J625"/>
      <c r="K625"/>
      <c r="L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</row>
    <row r="626" spans="1:93" s="9" customFormat="1" x14ac:dyDescent="0.2">
      <c r="A626"/>
      <c r="B626"/>
      <c r="C626" s="65"/>
      <c r="D626" s="65"/>
      <c r="E626" s="8"/>
      <c r="F626" s="66"/>
      <c r="G626" s="67"/>
      <c r="H626" s="67"/>
      <c r="I626"/>
      <c r="J626"/>
      <c r="K626"/>
      <c r="L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</row>
    <row r="627" spans="1:93" s="9" customFormat="1" x14ac:dyDescent="0.2">
      <c r="A627"/>
      <c r="B627"/>
      <c r="C627" s="65"/>
      <c r="D627" s="65"/>
      <c r="E627" s="8"/>
      <c r="F627" s="66"/>
      <c r="G627" s="67"/>
      <c r="H627" s="67"/>
      <c r="I627"/>
      <c r="J627"/>
      <c r="K627"/>
      <c r="L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</row>
    <row r="628" spans="1:93" s="9" customFormat="1" x14ac:dyDescent="0.2">
      <c r="A628"/>
      <c r="B628"/>
      <c r="C628" s="65"/>
      <c r="D628" s="65"/>
      <c r="E628" s="8"/>
      <c r="F628" s="66"/>
      <c r="G628" s="67"/>
      <c r="H628" s="67"/>
      <c r="I628"/>
      <c r="J628"/>
      <c r="K628"/>
      <c r="L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</row>
    <row r="629" spans="1:93" s="9" customFormat="1" x14ac:dyDescent="0.2">
      <c r="A629"/>
      <c r="B629"/>
      <c r="C629" s="65"/>
      <c r="D629" s="65"/>
      <c r="E629" s="8"/>
      <c r="F629" s="66"/>
      <c r="G629" s="67"/>
      <c r="H629" s="67"/>
      <c r="I629"/>
      <c r="J629"/>
      <c r="K629"/>
      <c r="L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</row>
    <row r="630" spans="1:93" s="9" customFormat="1" x14ac:dyDescent="0.2">
      <c r="A630"/>
      <c r="B630"/>
      <c r="C630" s="65"/>
      <c r="D630" s="65"/>
      <c r="E630" s="8"/>
      <c r="F630" s="66"/>
      <c r="G630" s="67"/>
      <c r="H630" s="67"/>
      <c r="I630"/>
      <c r="J630"/>
      <c r="K630"/>
      <c r="L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</row>
    <row r="631" spans="1:93" s="9" customFormat="1" x14ac:dyDescent="0.2">
      <c r="A631"/>
      <c r="B631"/>
      <c r="C631" s="65"/>
      <c r="D631" s="65"/>
      <c r="E631" s="8"/>
      <c r="F631" s="66"/>
      <c r="G631" s="67"/>
      <c r="H631" s="67"/>
      <c r="I631"/>
      <c r="J631"/>
      <c r="K631"/>
      <c r="L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</row>
    <row r="632" spans="1:93" s="9" customFormat="1" x14ac:dyDescent="0.2">
      <c r="A632"/>
      <c r="B632"/>
      <c r="C632" s="65"/>
      <c r="D632" s="65"/>
      <c r="E632" s="8"/>
      <c r="F632" s="66"/>
      <c r="G632" s="67"/>
      <c r="H632" s="67"/>
      <c r="I632"/>
      <c r="J632"/>
      <c r="K632"/>
      <c r="L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</row>
    <row r="633" spans="1:93" s="9" customFormat="1" x14ac:dyDescent="0.2">
      <c r="A633"/>
      <c r="B633"/>
      <c r="C633" s="65"/>
      <c r="D633" s="65"/>
      <c r="E633" s="8"/>
      <c r="F633" s="66"/>
      <c r="G633" s="67"/>
      <c r="H633" s="67"/>
      <c r="I633"/>
      <c r="J633"/>
      <c r="K633"/>
      <c r="L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</row>
    <row r="634" spans="1:93" s="9" customFormat="1" x14ac:dyDescent="0.2">
      <c r="A634"/>
      <c r="B634"/>
      <c r="C634" s="65"/>
      <c r="D634" s="65"/>
      <c r="E634" s="8"/>
      <c r="F634" s="66"/>
      <c r="G634" s="67"/>
      <c r="H634" s="67"/>
      <c r="I634"/>
      <c r="J634"/>
      <c r="K634"/>
      <c r="L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</row>
    <row r="635" spans="1:93" s="9" customFormat="1" x14ac:dyDescent="0.2">
      <c r="A635"/>
      <c r="B635"/>
      <c r="C635" s="65"/>
      <c r="D635" s="65"/>
      <c r="E635" s="8"/>
      <c r="F635" s="66"/>
      <c r="G635" s="67"/>
      <c r="H635" s="67"/>
      <c r="I635"/>
      <c r="J635"/>
      <c r="K635"/>
      <c r="L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</row>
    <row r="636" spans="1:93" s="9" customFormat="1" x14ac:dyDescent="0.2">
      <c r="A636"/>
      <c r="B636"/>
      <c r="C636" s="65"/>
      <c r="D636" s="65"/>
      <c r="E636" s="8"/>
      <c r="F636" s="66"/>
      <c r="G636" s="67"/>
      <c r="H636" s="67"/>
      <c r="I636"/>
      <c r="J636"/>
      <c r="K636"/>
      <c r="L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</row>
    <row r="637" spans="1:93" s="9" customFormat="1" x14ac:dyDescent="0.2">
      <c r="A637"/>
      <c r="B637"/>
      <c r="C637" s="65"/>
      <c r="D637" s="65"/>
      <c r="E637" s="8"/>
      <c r="F637" s="66"/>
      <c r="G637" s="67"/>
      <c r="H637" s="67"/>
      <c r="I637"/>
      <c r="J637"/>
      <c r="K637"/>
      <c r="L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</row>
    <row r="638" spans="1:93" s="9" customFormat="1" x14ac:dyDescent="0.2">
      <c r="A638"/>
      <c r="B638"/>
      <c r="C638" s="65"/>
      <c r="D638" s="65"/>
      <c r="E638" s="8"/>
      <c r="F638" s="66"/>
      <c r="G638" s="67"/>
      <c r="H638" s="67"/>
      <c r="I638"/>
      <c r="J638"/>
      <c r="K638"/>
      <c r="L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</row>
    <row r="639" spans="1:93" s="9" customFormat="1" x14ac:dyDescent="0.2">
      <c r="A639"/>
      <c r="B639"/>
      <c r="C639" s="65"/>
      <c r="D639" s="65"/>
      <c r="E639" s="8"/>
      <c r="F639" s="66"/>
      <c r="G639" s="67"/>
      <c r="H639" s="67"/>
      <c r="I639"/>
      <c r="J639"/>
      <c r="K639"/>
      <c r="L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</row>
    <row r="640" spans="1:93" s="9" customFormat="1" x14ac:dyDescent="0.2">
      <c r="A640"/>
      <c r="B640"/>
      <c r="C640" s="65"/>
      <c r="D640" s="65"/>
      <c r="E640" s="8"/>
      <c r="F640" s="66"/>
      <c r="G640" s="67"/>
      <c r="H640" s="67"/>
      <c r="I640"/>
      <c r="J640"/>
      <c r="K640"/>
      <c r="L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</row>
    <row r="641" spans="1:93" s="9" customFormat="1" x14ac:dyDescent="0.2">
      <c r="A641"/>
      <c r="B641"/>
      <c r="C641" s="65"/>
      <c r="D641" s="65"/>
      <c r="E641" s="8"/>
      <c r="F641" s="66"/>
      <c r="G641" s="67"/>
      <c r="H641" s="67"/>
      <c r="I641"/>
      <c r="J641"/>
      <c r="K641"/>
      <c r="L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</row>
    <row r="642" spans="1:93" s="9" customFormat="1" x14ac:dyDescent="0.2">
      <c r="A642"/>
      <c r="B642"/>
      <c r="C642" s="65"/>
      <c r="D642" s="65"/>
      <c r="E642" s="8"/>
      <c r="F642" s="66"/>
      <c r="G642" s="67"/>
      <c r="H642" s="67"/>
      <c r="I642"/>
      <c r="J642"/>
      <c r="K642"/>
      <c r="L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</row>
    <row r="643" spans="1:93" s="9" customFormat="1" x14ac:dyDescent="0.2">
      <c r="A643"/>
      <c r="B643"/>
      <c r="C643" s="65"/>
      <c r="D643" s="65"/>
      <c r="E643" s="8"/>
      <c r="F643" s="66"/>
      <c r="G643" s="67"/>
      <c r="H643" s="67"/>
      <c r="I643"/>
      <c r="J643"/>
      <c r="K643"/>
      <c r="L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</row>
    <row r="644" spans="1:93" s="9" customFormat="1" x14ac:dyDescent="0.2">
      <c r="A644"/>
      <c r="B644"/>
      <c r="C644" s="65"/>
      <c r="D644" s="65"/>
      <c r="E644" s="8"/>
      <c r="F644" s="66"/>
      <c r="G644" s="67"/>
      <c r="H644" s="67"/>
      <c r="I644"/>
      <c r="J644"/>
      <c r="K644"/>
      <c r="L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</row>
    <row r="645" spans="1:93" s="9" customFormat="1" x14ac:dyDescent="0.2">
      <c r="A645"/>
      <c r="B645"/>
      <c r="C645" s="65"/>
      <c r="D645" s="65"/>
      <c r="E645" s="8"/>
      <c r="F645" s="66"/>
      <c r="G645" s="67"/>
      <c r="H645" s="67"/>
      <c r="I645"/>
      <c r="J645"/>
      <c r="K645"/>
      <c r="L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</row>
    <row r="646" spans="1:93" s="9" customFormat="1" x14ac:dyDescent="0.2">
      <c r="A646"/>
      <c r="B646"/>
      <c r="C646" s="65"/>
      <c r="D646" s="65"/>
      <c r="E646" s="8"/>
      <c r="F646" s="66"/>
      <c r="G646" s="67"/>
      <c r="H646" s="67"/>
      <c r="I646"/>
      <c r="J646"/>
      <c r="K646"/>
      <c r="L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</row>
    <row r="647" spans="1:93" s="9" customFormat="1" x14ac:dyDescent="0.2">
      <c r="A647"/>
      <c r="B647"/>
      <c r="C647" s="65"/>
      <c r="D647" s="65"/>
      <c r="E647" s="8"/>
      <c r="F647" s="66"/>
      <c r="G647" s="67"/>
      <c r="H647" s="67"/>
      <c r="I647"/>
      <c r="J647"/>
      <c r="K647"/>
      <c r="L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</row>
    <row r="648" spans="1:93" s="9" customFormat="1" x14ac:dyDescent="0.2">
      <c r="A648"/>
      <c r="B648"/>
      <c r="C648" s="65"/>
      <c r="D648" s="65"/>
      <c r="E648" s="8"/>
      <c r="F648" s="66"/>
      <c r="G648" s="67"/>
      <c r="H648" s="67"/>
      <c r="I648"/>
      <c r="J648"/>
      <c r="K648"/>
      <c r="L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</row>
    <row r="649" spans="1:93" s="9" customFormat="1" x14ac:dyDescent="0.2">
      <c r="A649"/>
      <c r="B649"/>
      <c r="C649" s="65"/>
      <c r="D649" s="65"/>
      <c r="E649" s="8"/>
      <c r="F649" s="66"/>
      <c r="G649" s="67"/>
      <c r="H649" s="67"/>
      <c r="I649"/>
      <c r="J649"/>
      <c r="K649"/>
      <c r="L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</row>
    <row r="650" spans="1:93" s="9" customFormat="1" x14ac:dyDescent="0.2">
      <c r="A650"/>
      <c r="B650"/>
      <c r="C650" s="65"/>
      <c r="D650" s="65"/>
      <c r="E650" s="8"/>
      <c r="F650" s="66"/>
      <c r="G650" s="67"/>
      <c r="H650" s="67"/>
      <c r="I650"/>
      <c r="J650"/>
      <c r="K650"/>
      <c r="L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</row>
    <row r="651" spans="1:93" s="9" customFormat="1" x14ac:dyDescent="0.2">
      <c r="A651"/>
      <c r="B651"/>
      <c r="C651" s="65"/>
      <c r="D651" s="65"/>
      <c r="E651" s="8"/>
      <c r="F651" s="66"/>
      <c r="G651" s="67"/>
      <c r="H651" s="67"/>
      <c r="I651"/>
      <c r="J651"/>
      <c r="K651"/>
      <c r="L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</row>
    <row r="652" spans="1:93" s="9" customFormat="1" x14ac:dyDescent="0.2">
      <c r="A652"/>
      <c r="B652"/>
      <c r="C652" s="65"/>
      <c r="D652" s="65"/>
      <c r="E652" s="8"/>
      <c r="F652" s="66"/>
      <c r="G652" s="67"/>
      <c r="H652" s="67"/>
      <c r="I652"/>
      <c r="J652"/>
      <c r="K652"/>
      <c r="L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</row>
    <row r="653" spans="1:93" s="9" customFormat="1" x14ac:dyDescent="0.2">
      <c r="A653"/>
      <c r="B653"/>
      <c r="C653" s="65"/>
      <c r="D653" s="65"/>
      <c r="E653" s="8"/>
      <c r="F653" s="66"/>
      <c r="G653" s="67"/>
      <c r="H653" s="67"/>
      <c r="I653"/>
      <c r="J653"/>
      <c r="K653"/>
      <c r="L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</row>
    <row r="654" spans="1:93" s="9" customFormat="1" x14ac:dyDescent="0.2">
      <c r="A654"/>
      <c r="B654"/>
      <c r="C654" s="65"/>
      <c r="D654" s="65"/>
      <c r="E654" s="8"/>
      <c r="F654" s="66"/>
      <c r="G654" s="67"/>
      <c r="H654" s="67"/>
      <c r="I654"/>
      <c r="J654"/>
      <c r="K654"/>
      <c r="L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</row>
    <row r="655" spans="1:93" s="9" customFormat="1" x14ac:dyDescent="0.2">
      <c r="A655"/>
      <c r="B655"/>
      <c r="C655" s="65"/>
      <c r="D655" s="65"/>
      <c r="E655" s="8"/>
      <c r="F655" s="66"/>
      <c r="G655" s="67"/>
      <c r="H655" s="67"/>
      <c r="I655"/>
      <c r="J655"/>
      <c r="K655"/>
      <c r="L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</row>
    <row r="656" spans="1:93" s="9" customFormat="1" x14ac:dyDescent="0.2">
      <c r="A656"/>
      <c r="B656"/>
      <c r="C656" s="65"/>
      <c r="D656" s="65"/>
      <c r="E656" s="8"/>
      <c r="F656" s="66"/>
      <c r="G656" s="67"/>
      <c r="H656" s="67"/>
      <c r="I656"/>
      <c r="J656"/>
      <c r="K656"/>
      <c r="L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</row>
    <row r="657" spans="1:93" s="9" customFormat="1" x14ac:dyDescent="0.2">
      <c r="A657"/>
      <c r="B657"/>
      <c r="C657" s="65"/>
      <c r="D657" s="65"/>
      <c r="E657" s="8"/>
      <c r="F657" s="66"/>
      <c r="G657" s="67"/>
      <c r="H657" s="67"/>
      <c r="I657"/>
      <c r="J657"/>
      <c r="K657"/>
      <c r="L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</row>
    <row r="658" spans="1:93" s="9" customFormat="1" x14ac:dyDescent="0.2">
      <c r="A658"/>
      <c r="B658"/>
      <c r="C658" s="65"/>
      <c r="D658" s="65"/>
      <c r="E658" s="8"/>
      <c r="F658" s="66"/>
      <c r="G658" s="67"/>
      <c r="H658" s="67"/>
      <c r="I658"/>
      <c r="J658"/>
      <c r="K658"/>
      <c r="L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</row>
    <row r="659" spans="1:93" s="9" customFormat="1" x14ac:dyDescent="0.2">
      <c r="A659"/>
      <c r="B659"/>
      <c r="C659" s="65"/>
      <c r="D659" s="65"/>
      <c r="E659" s="8"/>
      <c r="F659" s="66"/>
      <c r="G659" s="67"/>
      <c r="H659" s="67"/>
      <c r="I659"/>
      <c r="J659"/>
      <c r="K659"/>
      <c r="L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</row>
    <row r="660" spans="1:93" s="9" customFormat="1" x14ac:dyDescent="0.2">
      <c r="A660"/>
      <c r="B660"/>
      <c r="C660" s="65"/>
      <c r="D660" s="65"/>
      <c r="E660" s="8"/>
      <c r="F660" s="66"/>
      <c r="G660" s="67"/>
      <c r="H660" s="67"/>
      <c r="I660"/>
      <c r="J660"/>
      <c r="K660"/>
      <c r="L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</row>
    <row r="661" spans="1:93" s="9" customFormat="1" x14ac:dyDescent="0.2">
      <c r="A661"/>
      <c r="B661"/>
      <c r="C661" s="65"/>
      <c r="D661" s="65"/>
      <c r="E661" s="8"/>
      <c r="F661" s="66"/>
      <c r="G661" s="67"/>
      <c r="H661" s="67"/>
      <c r="I661"/>
      <c r="J661"/>
      <c r="K661"/>
      <c r="L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</row>
    <row r="662" spans="1:93" s="9" customFormat="1" x14ac:dyDescent="0.2">
      <c r="A662"/>
      <c r="B662"/>
      <c r="C662" s="65"/>
      <c r="D662" s="65"/>
      <c r="E662" s="8"/>
      <c r="F662" s="66"/>
      <c r="G662" s="67"/>
      <c r="H662" s="67"/>
      <c r="I662"/>
      <c r="J662"/>
      <c r="K662"/>
      <c r="L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</row>
    <row r="663" spans="1:93" s="9" customFormat="1" x14ac:dyDescent="0.2">
      <c r="A663"/>
      <c r="B663"/>
      <c r="C663" s="65"/>
      <c r="D663" s="65"/>
      <c r="E663" s="8"/>
      <c r="F663" s="66"/>
      <c r="G663" s="67"/>
      <c r="H663" s="67"/>
      <c r="I663"/>
      <c r="J663"/>
      <c r="K663"/>
      <c r="L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</row>
    <row r="664" spans="1:93" s="9" customFormat="1" x14ac:dyDescent="0.2">
      <c r="A664"/>
      <c r="B664"/>
      <c r="C664" s="65"/>
      <c r="D664" s="65"/>
      <c r="E664" s="8"/>
      <c r="F664" s="66"/>
      <c r="G664" s="67"/>
      <c r="H664" s="67"/>
      <c r="I664"/>
      <c r="J664"/>
      <c r="K664"/>
      <c r="L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</row>
    <row r="665" spans="1:93" s="9" customFormat="1" x14ac:dyDescent="0.2">
      <c r="A665"/>
      <c r="B665"/>
      <c r="C665" s="65"/>
      <c r="D665" s="65"/>
      <c r="E665" s="8"/>
      <c r="F665" s="66"/>
      <c r="G665" s="67"/>
      <c r="H665" s="67"/>
      <c r="I665"/>
      <c r="J665"/>
      <c r="K665"/>
      <c r="L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</row>
    <row r="666" spans="1:93" s="9" customFormat="1" x14ac:dyDescent="0.2">
      <c r="A666"/>
      <c r="B666"/>
      <c r="C666" s="65"/>
      <c r="D666" s="65"/>
      <c r="E666" s="8"/>
      <c r="F666" s="66"/>
      <c r="G666" s="67"/>
      <c r="H666" s="67"/>
      <c r="I666"/>
      <c r="J666"/>
      <c r="K666"/>
      <c r="L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</row>
    <row r="667" spans="1:93" s="9" customFormat="1" x14ac:dyDescent="0.2">
      <c r="A667"/>
      <c r="B667"/>
      <c r="C667" s="65"/>
      <c r="D667" s="65"/>
      <c r="E667" s="8"/>
      <c r="F667" s="66"/>
      <c r="G667" s="67"/>
      <c r="H667" s="67"/>
      <c r="I667"/>
      <c r="J667"/>
      <c r="K667"/>
      <c r="L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</row>
    <row r="668" spans="1:93" s="9" customFormat="1" x14ac:dyDescent="0.2">
      <c r="A668"/>
      <c r="B668"/>
      <c r="C668" s="65"/>
      <c r="D668" s="65"/>
      <c r="E668" s="8"/>
      <c r="F668" s="66"/>
      <c r="G668" s="67"/>
      <c r="H668" s="67"/>
      <c r="I668"/>
      <c r="J668"/>
      <c r="K668"/>
      <c r="L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</row>
    <row r="669" spans="1:93" s="9" customFormat="1" x14ac:dyDescent="0.2">
      <c r="A669"/>
      <c r="B669"/>
      <c r="C669" s="65"/>
      <c r="D669" s="65"/>
      <c r="E669" s="8"/>
      <c r="F669" s="66"/>
      <c r="G669" s="67"/>
      <c r="H669" s="67"/>
      <c r="I669"/>
      <c r="J669"/>
      <c r="K669"/>
      <c r="L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</row>
    <row r="670" spans="1:93" s="9" customFormat="1" x14ac:dyDescent="0.2">
      <c r="A670"/>
      <c r="B670"/>
      <c r="C670" s="65"/>
      <c r="D670" s="65"/>
      <c r="E670" s="8"/>
      <c r="F670" s="66"/>
      <c r="G670" s="67"/>
      <c r="H670" s="67"/>
      <c r="I670"/>
      <c r="J670"/>
      <c r="K670"/>
      <c r="L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</row>
    <row r="671" spans="1:93" s="9" customFormat="1" x14ac:dyDescent="0.2">
      <c r="A671"/>
      <c r="B671"/>
      <c r="C671" s="65"/>
      <c r="D671" s="65"/>
      <c r="E671" s="8"/>
      <c r="F671" s="66"/>
      <c r="G671" s="67"/>
      <c r="H671" s="67"/>
      <c r="I671"/>
      <c r="J671"/>
      <c r="K671"/>
      <c r="L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</row>
    <row r="672" spans="1:93" s="9" customFormat="1" x14ac:dyDescent="0.2">
      <c r="A672"/>
      <c r="B672"/>
      <c r="C672" s="65"/>
      <c r="D672" s="65"/>
      <c r="E672" s="8"/>
      <c r="F672" s="66"/>
      <c r="G672" s="67"/>
      <c r="H672" s="67"/>
      <c r="I672"/>
      <c r="J672"/>
      <c r="K672"/>
      <c r="L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</row>
    <row r="673" spans="1:93" s="9" customFormat="1" x14ac:dyDescent="0.2">
      <c r="A673"/>
      <c r="B673"/>
      <c r="C673" s="65"/>
      <c r="D673" s="65"/>
      <c r="E673" s="8"/>
      <c r="F673" s="66"/>
      <c r="G673" s="67"/>
      <c r="H673" s="67"/>
      <c r="I673"/>
      <c r="J673"/>
      <c r="K673"/>
      <c r="L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</row>
    <row r="674" spans="1:93" s="9" customFormat="1" x14ac:dyDescent="0.2">
      <c r="A674"/>
      <c r="B674"/>
      <c r="C674" s="65"/>
      <c r="D674" s="65"/>
      <c r="E674" s="8"/>
      <c r="F674" s="66"/>
      <c r="G674" s="67"/>
      <c r="H674" s="67"/>
      <c r="I674"/>
      <c r="J674"/>
      <c r="K674"/>
      <c r="L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</row>
    <row r="675" spans="1:93" s="9" customFormat="1" x14ac:dyDescent="0.2">
      <c r="A675"/>
      <c r="B675"/>
      <c r="C675" s="65"/>
      <c r="D675" s="65"/>
      <c r="E675" s="8"/>
      <c r="F675" s="66"/>
      <c r="G675" s="67"/>
      <c r="H675" s="67"/>
      <c r="I675"/>
      <c r="J675"/>
      <c r="K675"/>
      <c r="L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</row>
    <row r="676" spans="1:93" s="9" customFormat="1" x14ac:dyDescent="0.2">
      <c r="A676"/>
      <c r="B676"/>
      <c r="C676" s="65"/>
      <c r="D676" s="65"/>
      <c r="E676" s="8"/>
      <c r="F676" s="66"/>
      <c r="G676" s="67"/>
      <c r="H676" s="67"/>
      <c r="I676"/>
      <c r="J676"/>
      <c r="K676"/>
      <c r="L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</row>
    <row r="677" spans="1:93" s="9" customFormat="1" x14ac:dyDescent="0.2">
      <c r="A677"/>
      <c r="B677"/>
      <c r="C677" s="65"/>
      <c r="D677" s="65"/>
      <c r="E677" s="8"/>
      <c r="F677" s="66"/>
      <c r="G677" s="67"/>
      <c r="H677" s="67"/>
      <c r="I677"/>
      <c r="J677"/>
      <c r="K677"/>
      <c r="L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</row>
    <row r="678" spans="1:93" s="9" customFormat="1" x14ac:dyDescent="0.2">
      <c r="A678"/>
      <c r="B678"/>
      <c r="C678" s="65"/>
      <c r="D678" s="65"/>
      <c r="E678" s="8"/>
      <c r="F678" s="66"/>
      <c r="G678" s="67"/>
      <c r="H678" s="67"/>
      <c r="I678"/>
      <c r="J678"/>
      <c r="K678"/>
      <c r="L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</row>
    <row r="679" spans="1:93" s="9" customFormat="1" x14ac:dyDescent="0.2">
      <c r="A679"/>
      <c r="B679"/>
      <c r="C679" s="65"/>
      <c r="D679" s="65"/>
      <c r="E679" s="8"/>
      <c r="F679" s="66"/>
      <c r="G679" s="67"/>
      <c r="H679" s="67"/>
      <c r="I679"/>
      <c r="J679"/>
      <c r="K679"/>
      <c r="L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</row>
    <row r="680" spans="1:93" s="9" customFormat="1" x14ac:dyDescent="0.2">
      <c r="A680"/>
      <c r="B680"/>
      <c r="C680" s="65"/>
      <c r="D680" s="65"/>
      <c r="E680" s="8"/>
      <c r="F680" s="66"/>
      <c r="G680" s="67"/>
      <c r="H680" s="67"/>
      <c r="I680"/>
      <c r="J680"/>
      <c r="K680"/>
      <c r="L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</row>
    <row r="681" spans="1:93" s="9" customFormat="1" x14ac:dyDescent="0.2">
      <c r="A681"/>
      <c r="B681"/>
      <c r="C681" s="65"/>
      <c r="D681" s="65"/>
      <c r="E681" s="8"/>
      <c r="F681" s="66"/>
      <c r="G681" s="67"/>
      <c r="H681" s="67"/>
      <c r="I681"/>
      <c r="J681"/>
      <c r="K681"/>
      <c r="L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</row>
    <row r="682" spans="1:93" s="9" customFormat="1" x14ac:dyDescent="0.2">
      <c r="A682"/>
      <c r="B682"/>
      <c r="C682" s="65"/>
      <c r="D682" s="65"/>
      <c r="E682" s="8"/>
      <c r="F682" s="66"/>
      <c r="G682" s="67"/>
      <c r="H682" s="67"/>
      <c r="I682"/>
      <c r="J682"/>
      <c r="K682"/>
      <c r="L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</row>
    <row r="683" spans="1:93" s="9" customFormat="1" x14ac:dyDescent="0.2">
      <c r="A683"/>
      <c r="B683"/>
      <c r="C683" s="65"/>
      <c r="D683" s="65"/>
      <c r="E683" s="8"/>
      <c r="F683" s="66"/>
      <c r="G683" s="67"/>
      <c r="H683" s="67"/>
      <c r="I683"/>
      <c r="J683"/>
      <c r="K683"/>
      <c r="L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</row>
    <row r="684" spans="1:93" s="9" customFormat="1" x14ac:dyDescent="0.2">
      <c r="A684"/>
      <c r="B684"/>
      <c r="C684" s="65"/>
      <c r="D684" s="65"/>
      <c r="E684" s="8"/>
      <c r="F684" s="66"/>
      <c r="G684" s="67"/>
      <c r="H684" s="67"/>
      <c r="I684"/>
      <c r="J684"/>
      <c r="K684"/>
      <c r="L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</row>
    <row r="685" spans="1:93" s="9" customFormat="1" x14ac:dyDescent="0.2">
      <c r="A685"/>
      <c r="B685"/>
      <c r="C685" s="65"/>
      <c r="D685" s="65"/>
      <c r="E685" s="8"/>
      <c r="F685" s="66"/>
      <c r="G685" s="67"/>
      <c r="H685" s="67"/>
      <c r="I685"/>
      <c r="J685"/>
      <c r="K685"/>
      <c r="L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</row>
    <row r="686" spans="1:93" s="9" customFormat="1" x14ac:dyDescent="0.2">
      <c r="A686"/>
      <c r="B686"/>
      <c r="C686" s="65"/>
      <c r="D686" s="65"/>
      <c r="E686" s="8"/>
      <c r="F686" s="66"/>
      <c r="G686" s="67"/>
      <c r="H686" s="67"/>
      <c r="I686"/>
      <c r="J686"/>
      <c r="K686"/>
      <c r="L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</row>
    <row r="687" spans="1:93" s="9" customFormat="1" x14ac:dyDescent="0.2">
      <c r="A687"/>
      <c r="B687"/>
      <c r="C687" s="65"/>
      <c r="D687" s="65"/>
      <c r="E687" s="8"/>
      <c r="F687" s="66"/>
      <c r="G687" s="67"/>
      <c r="H687" s="67"/>
      <c r="I687"/>
      <c r="J687"/>
      <c r="K687"/>
      <c r="L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</row>
    <row r="688" spans="1:93" s="9" customFormat="1" x14ac:dyDescent="0.2">
      <c r="A688"/>
      <c r="B688"/>
      <c r="C688" s="65"/>
      <c r="D688" s="65"/>
      <c r="E688" s="8"/>
      <c r="F688" s="66"/>
      <c r="G688" s="67"/>
      <c r="H688" s="67"/>
      <c r="I688"/>
      <c r="J688"/>
      <c r="K688"/>
      <c r="L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</row>
    <row r="689" spans="1:93" s="9" customFormat="1" x14ac:dyDescent="0.2">
      <c r="A689"/>
      <c r="B689"/>
      <c r="C689" s="65"/>
      <c r="D689" s="65"/>
      <c r="E689" s="8"/>
      <c r="F689" s="66"/>
      <c r="G689" s="67"/>
      <c r="H689" s="67"/>
      <c r="I689"/>
      <c r="J689"/>
      <c r="K689"/>
      <c r="L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</row>
    <row r="690" spans="1:93" s="9" customFormat="1" x14ac:dyDescent="0.2">
      <c r="A690"/>
      <c r="B690"/>
      <c r="C690" s="65"/>
      <c r="D690" s="65"/>
      <c r="E690" s="8"/>
      <c r="F690" s="66"/>
      <c r="G690" s="67"/>
      <c r="H690" s="67"/>
      <c r="I690"/>
      <c r="J690"/>
      <c r="K690"/>
      <c r="L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</row>
    <row r="691" spans="1:93" s="9" customFormat="1" x14ac:dyDescent="0.2">
      <c r="A691"/>
      <c r="B691"/>
      <c r="C691" s="65"/>
      <c r="D691" s="65"/>
      <c r="E691" s="8"/>
      <c r="F691" s="66"/>
      <c r="G691" s="67"/>
      <c r="H691" s="67"/>
      <c r="I691"/>
      <c r="J691"/>
      <c r="K691"/>
      <c r="L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</row>
    <row r="692" spans="1:93" s="9" customFormat="1" x14ac:dyDescent="0.2">
      <c r="A692"/>
      <c r="B692"/>
      <c r="C692" s="65"/>
      <c r="D692" s="65"/>
      <c r="E692" s="8"/>
      <c r="F692" s="66"/>
      <c r="G692" s="67"/>
      <c r="H692" s="67"/>
      <c r="I692"/>
      <c r="J692"/>
      <c r="K692"/>
      <c r="L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</row>
    <row r="693" spans="1:93" s="9" customFormat="1" x14ac:dyDescent="0.2">
      <c r="A693"/>
      <c r="B693"/>
      <c r="C693" s="65"/>
      <c r="D693" s="65"/>
      <c r="E693" s="8"/>
      <c r="F693" s="66"/>
      <c r="G693" s="67"/>
      <c r="H693" s="67"/>
      <c r="I693"/>
      <c r="J693"/>
      <c r="K693"/>
      <c r="L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</row>
    <row r="694" spans="1:93" s="9" customFormat="1" x14ac:dyDescent="0.2">
      <c r="A694"/>
      <c r="B694"/>
      <c r="C694" s="65"/>
      <c r="D694" s="65"/>
      <c r="E694" s="8"/>
      <c r="F694" s="66"/>
      <c r="G694" s="67"/>
      <c r="H694" s="67"/>
      <c r="I694"/>
      <c r="J694"/>
      <c r="K694"/>
      <c r="L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</row>
    <row r="695" spans="1:93" s="9" customFormat="1" x14ac:dyDescent="0.2">
      <c r="A695"/>
      <c r="B695"/>
      <c r="C695" s="65"/>
      <c r="D695" s="65"/>
      <c r="E695" s="8"/>
      <c r="F695" s="66"/>
      <c r="G695" s="67"/>
      <c r="H695" s="67"/>
      <c r="I695"/>
      <c r="J695"/>
      <c r="K695"/>
      <c r="L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</row>
    <row r="696" spans="1:93" s="9" customFormat="1" x14ac:dyDescent="0.2">
      <c r="A696"/>
      <c r="B696"/>
      <c r="C696" s="65"/>
      <c r="D696" s="65"/>
      <c r="E696" s="8"/>
      <c r="F696" s="66"/>
      <c r="G696" s="67"/>
      <c r="H696" s="67"/>
      <c r="I696"/>
      <c r="J696"/>
      <c r="K696"/>
      <c r="L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</row>
    <row r="697" spans="1:93" s="9" customFormat="1" x14ac:dyDescent="0.2">
      <c r="A697"/>
      <c r="B697"/>
      <c r="C697" s="65"/>
      <c r="D697" s="65"/>
      <c r="E697" s="8"/>
      <c r="F697" s="66"/>
      <c r="G697" s="67"/>
      <c r="H697" s="67"/>
      <c r="I697"/>
      <c r="J697"/>
      <c r="K697"/>
      <c r="L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</row>
    <row r="698" spans="1:93" s="9" customFormat="1" x14ac:dyDescent="0.2">
      <c r="A698"/>
      <c r="B698"/>
      <c r="C698" s="65"/>
      <c r="D698" s="65"/>
      <c r="E698" s="8"/>
      <c r="F698" s="66"/>
      <c r="G698" s="67"/>
      <c r="H698" s="67"/>
      <c r="I698"/>
      <c r="J698"/>
      <c r="K698"/>
      <c r="L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</row>
    <row r="699" spans="1:93" s="9" customFormat="1" x14ac:dyDescent="0.2">
      <c r="A699"/>
      <c r="B699"/>
      <c r="C699" s="65"/>
      <c r="D699" s="65"/>
      <c r="E699" s="8"/>
      <c r="F699" s="66"/>
      <c r="G699" s="67"/>
      <c r="H699" s="67"/>
      <c r="I699"/>
      <c r="J699"/>
      <c r="K699"/>
      <c r="L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</row>
    <row r="700" spans="1:93" s="9" customFormat="1" x14ac:dyDescent="0.2">
      <c r="A700"/>
      <c r="B700"/>
      <c r="C700" s="65"/>
      <c r="D700" s="65"/>
      <c r="E700" s="8"/>
      <c r="F700" s="66"/>
      <c r="G700" s="67"/>
      <c r="H700" s="67"/>
      <c r="I700"/>
      <c r="J700"/>
      <c r="K700"/>
      <c r="L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</row>
    <row r="701" spans="1:93" s="9" customFormat="1" x14ac:dyDescent="0.2">
      <c r="A701"/>
      <c r="B701"/>
      <c r="C701" s="65"/>
      <c r="D701" s="65"/>
      <c r="E701" s="8"/>
      <c r="F701" s="66"/>
      <c r="G701" s="67"/>
      <c r="H701" s="67"/>
      <c r="I701"/>
      <c r="J701"/>
      <c r="K701"/>
      <c r="L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</row>
    <row r="702" spans="1:93" s="9" customFormat="1" x14ac:dyDescent="0.2">
      <c r="A702"/>
      <c r="B702"/>
      <c r="C702" s="65"/>
      <c r="D702" s="65"/>
      <c r="E702" s="8"/>
      <c r="F702" s="66"/>
      <c r="G702" s="67"/>
      <c r="H702" s="67"/>
      <c r="I702"/>
      <c r="J702"/>
      <c r="K702"/>
      <c r="L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</row>
    <row r="703" spans="1:93" s="9" customFormat="1" x14ac:dyDescent="0.2">
      <c r="A703"/>
      <c r="B703"/>
      <c r="C703" s="65"/>
      <c r="D703" s="65"/>
      <c r="E703" s="8"/>
      <c r="F703" s="66"/>
      <c r="G703" s="67"/>
      <c r="H703" s="67"/>
      <c r="I703"/>
      <c r="J703"/>
      <c r="K703"/>
      <c r="L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</row>
    <row r="704" spans="1:93" s="9" customFormat="1" x14ac:dyDescent="0.2">
      <c r="A704"/>
      <c r="B704"/>
      <c r="C704" s="65"/>
      <c r="D704" s="65"/>
      <c r="E704" s="8"/>
      <c r="F704" s="66"/>
      <c r="G704" s="67"/>
      <c r="H704" s="67"/>
      <c r="I704"/>
      <c r="J704"/>
      <c r="K704"/>
      <c r="L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</row>
    <row r="705" spans="1:93" s="9" customFormat="1" x14ac:dyDescent="0.2">
      <c r="A705"/>
      <c r="B705"/>
      <c r="C705" s="65"/>
      <c r="D705" s="65"/>
      <c r="E705" s="8"/>
      <c r="F705" s="66"/>
      <c r="G705" s="67"/>
      <c r="H705" s="67"/>
      <c r="I705"/>
      <c r="J705"/>
      <c r="K705"/>
      <c r="L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</row>
    <row r="706" spans="1:93" s="9" customFormat="1" x14ac:dyDescent="0.2">
      <c r="A706"/>
      <c r="B706"/>
      <c r="C706" s="65"/>
      <c r="D706" s="65"/>
      <c r="E706" s="8"/>
      <c r="F706" s="66"/>
      <c r="G706" s="67"/>
      <c r="H706" s="67"/>
      <c r="I706"/>
      <c r="J706"/>
      <c r="K706"/>
      <c r="L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</row>
    <row r="707" spans="1:93" s="9" customFormat="1" x14ac:dyDescent="0.2">
      <c r="A707"/>
      <c r="B707"/>
      <c r="C707" s="65"/>
      <c r="D707" s="65"/>
      <c r="E707" s="8"/>
      <c r="F707" s="66"/>
      <c r="G707" s="67"/>
      <c r="H707" s="67"/>
      <c r="I707"/>
      <c r="J707"/>
      <c r="K707"/>
      <c r="L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</row>
    <row r="708" spans="1:93" s="9" customFormat="1" x14ac:dyDescent="0.2">
      <c r="A708"/>
      <c r="B708"/>
      <c r="C708" s="65"/>
      <c r="D708" s="65"/>
      <c r="E708" s="8"/>
      <c r="F708" s="66"/>
      <c r="G708" s="67"/>
      <c r="H708" s="67"/>
      <c r="I708"/>
      <c r="J708"/>
      <c r="K708"/>
      <c r="L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</row>
    <row r="709" spans="1:93" s="9" customFormat="1" x14ac:dyDescent="0.2">
      <c r="A709"/>
      <c r="B709"/>
      <c r="C709" s="65"/>
      <c r="D709" s="65"/>
      <c r="E709" s="8"/>
      <c r="F709" s="66"/>
      <c r="G709" s="67"/>
      <c r="H709" s="67"/>
      <c r="I709"/>
      <c r="J709"/>
      <c r="K709"/>
      <c r="L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</row>
    <row r="710" spans="1:93" s="9" customFormat="1" x14ac:dyDescent="0.2">
      <c r="A710"/>
      <c r="B710"/>
      <c r="C710" s="65"/>
      <c r="D710" s="65"/>
      <c r="E710" s="8"/>
      <c r="F710" s="66"/>
      <c r="G710" s="67"/>
      <c r="H710" s="67"/>
      <c r="I710"/>
      <c r="J710"/>
      <c r="K710"/>
      <c r="L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</row>
    <row r="711" spans="1:93" s="9" customFormat="1" x14ac:dyDescent="0.2">
      <c r="A711"/>
      <c r="B711"/>
      <c r="C711" s="65"/>
      <c r="D711" s="65"/>
      <c r="E711" s="8"/>
      <c r="F711" s="66"/>
      <c r="G711" s="67"/>
      <c r="H711" s="67"/>
      <c r="I711"/>
      <c r="J711"/>
      <c r="K711"/>
      <c r="L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</row>
    <row r="712" spans="1:93" s="9" customFormat="1" x14ac:dyDescent="0.2">
      <c r="A712"/>
      <c r="B712"/>
      <c r="C712" s="65"/>
      <c r="D712" s="65"/>
      <c r="E712" s="8"/>
      <c r="F712" s="66"/>
      <c r="G712" s="67"/>
      <c r="H712" s="67"/>
      <c r="I712"/>
      <c r="J712"/>
      <c r="K712"/>
      <c r="L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</row>
    <row r="713" spans="1:93" s="9" customFormat="1" x14ac:dyDescent="0.2">
      <c r="A713"/>
      <c r="B713"/>
      <c r="C713" s="65"/>
      <c r="D713" s="65"/>
      <c r="E713" s="8"/>
      <c r="F713" s="66"/>
      <c r="G713" s="67"/>
      <c r="H713" s="67"/>
      <c r="I713"/>
      <c r="J713"/>
      <c r="K713"/>
      <c r="L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</row>
    <row r="714" spans="1:93" s="9" customFormat="1" x14ac:dyDescent="0.2">
      <c r="A714"/>
      <c r="B714"/>
      <c r="C714" s="65"/>
      <c r="D714" s="65"/>
      <c r="E714" s="8"/>
      <c r="F714" s="66"/>
      <c r="G714" s="67"/>
      <c r="H714" s="67"/>
      <c r="I714"/>
      <c r="J714"/>
      <c r="K714"/>
      <c r="L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</row>
    <row r="715" spans="1:93" s="9" customFormat="1" x14ac:dyDescent="0.2">
      <c r="A715"/>
      <c r="B715"/>
      <c r="C715" s="65"/>
      <c r="D715" s="65"/>
      <c r="E715" s="8"/>
      <c r="F715" s="66"/>
      <c r="G715" s="67"/>
      <c r="H715" s="67"/>
      <c r="I715"/>
      <c r="J715"/>
      <c r="K715"/>
      <c r="L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</row>
    <row r="716" spans="1:93" s="9" customFormat="1" x14ac:dyDescent="0.2">
      <c r="A716"/>
      <c r="B716"/>
      <c r="C716" s="65"/>
      <c r="D716" s="65"/>
      <c r="E716" s="8"/>
      <c r="F716" s="66"/>
      <c r="G716" s="67"/>
      <c r="H716" s="67"/>
      <c r="I716"/>
      <c r="J716"/>
      <c r="K716"/>
      <c r="L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</row>
    <row r="717" spans="1:93" s="9" customFormat="1" x14ac:dyDescent="0.2">
      <c r="A717"/>
      <c r="B717"/>
      <c r="C717" s="65"/>
      <c r="D717" s="65"/>
      <c r="E717" s="8"/>
      <c r="F717" s="66"/>
      <c r="G717" s="67"/>
      <c r="H717" s="67"/>
      <c r="I717"/>
      <c r="J717"/>
      <c r="K717"/>
      <c r="L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</row>
    <row r="718" spans="1:93" s="9" customFormat="1" x14ac:dyDescent="0.2">
      <c r="A718"/>
      <c r="B718"/>
      <c r="C718" s="65"/>
      <c r="D718" s="65"/>
      <c r="E718" s="8"/>
      <c r="F718" s="66"/>
      <c r="G718" s="67"/>
      <c r="H718" s="67"/>
      <c r="I718"/>
      <c r="J718"/>
      <c r="K718"/>
      <c r="L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</row>
    <row r="719" spans="1:93" s="9" customFormat="1" x14ac:dyDescent="0.2">
      <c r="A719"/>
      <c r="B719"/>
      <c r="C719" s="65"/>
      <c r="D719" s="65"/>
      <c r="E719" s="8"/>
      <c r="F719" s="66"/>
      <c r="G719" s="67"/>
      <c r="H719" s="67"/>
      <c r="I719"/>
      <c r="J719"/>
      <c r="K719"/>
      <c r="L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</row>
    <row r="720" spans="1:93" s="9" customFormat="1" x14ac:dyDescent="0.2">
      <c r="A720"/>
      <c r="B720"/>
      <c r="C720" s="65"/>
      <c r="D720" s="65"/>
      <c r="E720" s="8"/>
      <c r="F720" s="66"/>
      <c r="G720" s="67"/>
      <c r="H720" s="67"/>
      <c r="I720"/>
      <c r="J720"/>
      <c r="K720"/>
      <c r="L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</row>
    <row r="721" spans="1:93" s="9" customFormat="1" x14ac:dyDescent="0.2">
      <c r="A721"/>
      <c r="B721"/>
      <c r="C721" s="65"/>
      <c r="D721" s="65"/>
      <c r="E721" s="8"/>
      <c r="F721" s="66"/>
      <c r="G721" s="67"/>
      <c r="H721" s="67"/>
      <c r="I721"/>
      <c r="J721"/>
      <c r="K721"/>
      <c r="L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</row>
    <row r="722" spans="1:93" s="9" customFormat="1" x14ac:dyDescent="0.2">
      <c r="A722"/>
      <c r="B722"/>
      <c r="C722" s="65"/>
      <c r="D722" s="65"/>
      <c r="E722" s="8"/>
      <c r="F722" s="66"/>
      <c r="G722" s="67"/>
      <c r="H722" s="67"/>
      <c r="I722"/>
      <c r="J722"/>
      <c r="K722"/>
      <c r="L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</row>
    <row r="723" spans="1:93" s="9" customFormat="1" x14ac:dyDescent="0.2">
      <c r="A723"/>
      <c r="B723"/>
      <c r="C723" s="65"/>
      <c r="D723" s="65"/>
      <c r="E723" s="8"/>
      <c r="F723" s="66"/>
      <c r="G723" s="67"/>
      <c r="H723" s="67"/>
      <c r="I723"/>
      <c r="J723"/>
      <c r="K723"/>
      <c r="L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</row>
    <row r="724" spans="1:93" s="9" customFormat="1" x14ac:dyDescent="0.2">
      <c r="A724"/>
      <c r="B724"/>
      <c r="C724" s="65"/>
      <c r="D724" s="65"/>
      <c r="E724" s="8"/>
      <c r="F724" s="66"/>
      <c r="G724" s="67"/>
      <c r="H724" s="67"/>
      <c r="I724"/>
      <c r="J724"/>
      <c r="K724"/>
      <c r="L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</row>
    <row r="725" spans="1:93" s="9" customFormat="1" x14ac:dyDescent="0.2">
      <c r="A725"/>
      <c r="B725"/>
      <c r="C725" s="65"/>
      <c r="D725" s="65"/>
      <c r="E725" s="8"/>
      <c r="F725" s="66"/>
      <c r="G725" s="67"/>
      <c r="H725" s="67"/>
      <c r="I725"/>
      <c r="J725"/>
      <c r="K725"/>
      <c r="L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</row>
    <row r="726" spans="1:93" s="9" customFormat="1" x14ac:dyDescent="0.2">
      <c r="A726"/>
      <c r="B726"/>
      <c r="C726" s="65"/>
      <c r="D726" s="65"/>
      <c r="E726" s="8"/>
      <c r="F726" s="66"/>
      <c r="G726" s="67"/>
      <c r="H726" s="67"/>
      <c r="I726"/>
      <c r="J726"/>
      <c r="K726"/>
      <c r="L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</row>
    <row r="727" spans="1:93" s="9" customFormat="1" x14ac:dyDescent="0.2">
      <c r="A727"/>
      <c r="B727"/>
      <c r="C727" s="65"/>
      <c r="D727" s="65"/>
      <c r="E727" s="8"/>
      <c r="F727" s="66"/>
      <c r="G727" s="67"/>
      <c r="H727" s="67"/>
      <c r="I727"/>
      <c r="J727"/>
      <c r="K727"/>
      <c r="L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</row>
    <row r="728" spans="1:93" s="9" customFormat="1" x14ac:dyDescent="0.2">
      <c r="A728"/>
      <c r="B728"/>
      <c r="C728" s="65"/>
      <c r="D728" s="65"/>
      <c r="E728" s="8"/>
      <c r="F728" s="66"/>
      <c r="G728" s="67"/>
      <c r="H728" s="67"/>
      <c r="I728"/>
      <c r="J728"/>
      <c r="K728"/>
      <c r="L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</row>
    <row r="729" spans="1:93" s="9" customFormat="1" x14ac:dyDescent="0.2">
      <c r="A729"/>
      <c r="B729"/>
      <c r="C729" s="65"/>
      <c r="D729" s="65"/>
      <c r="E729" s="8"/>
      <c r="F729" s="66"/>
      <c r="G729" s="67"/>
      <c r="H729" s="67"/>
      <c r="I729"/>
      <c r="J729"/>
      <c r="K729"/>
      <c r="L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</row>
    <row r="730" spans="1:93" s="9" customFormat="1" x14ac:dyDescent="0.2">
      <c r="A730"/>
      <c r="B730"/>
      <c r="C730" s="65"/>
      <c r="D730" s="65"/>
      <c r="E730" s="8"/>
      <c r="F730" s="66"/>
      <c r="G730" s="67"/>
      <c r="H730" s="67"/>
      <c r="I730"/>
      <c r="J730"/>
      <c r="K730"/>
      <c r="L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</row>
    <row r="731" spans="1:93" s="9" customFormat="1" x14ac:dyDescent="0.2">
      <c r="A731"/>
      <c r="B731"/>
      <c r="C731" s="65"/>
      <c r="D731" s="65"/>
      <c r="E731" s="8"/>
      <c r="F731" s="66"/>
      <c r="G731" s="67"/>
      <c r="H731" s="67"/>
      <c r="I731"/>
      <c r="J731"/>
      <c r="K731"/>
      <c r="L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</row>
    <row r="732" spans="1:93" s="9" customFormat="1" x14ac:dyDescent="0.2">
      <c r="A732"/>
      <c r="B732"/>
      <c r="C732" s="65"/>
      <c r="D732" s="65"/>
      <c r="E732" s="8"/>
      <c r="F732" s="66"/>
      <c r="G732" s="67"/>
      <c r="H732" s="67"/>
      <c r="I732"/>
      <c r="J732"/>
      <c r="K732"/>
      <c r="L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</row>
    <row r="733" spans="1:93" s="9" customFormat="1" x14ac:dyDescent="0.2">
      <c r="A733"/>
      <c r="B733"/>
      <c r="C733" s="65"/>
      <c r="D733" s="65"/>
      <c r="E733" s="8"/>
      <c r="F733" s="66"/>
      <c r="G733" s="67"/>
      <c r="H733" s="67"/>
      <c r="I733"/>
      <c r="J733"/>
      <c r="K733"/>
      <c r="L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</row>
    <row r="734" spans="1:93" s="9" customFormat="1" x14ac:dyDescent="0.2">
      <c r="A734"/>
      <c r="B734"/>
      <c r="C734" s="65"/>
      <c r="D734" s="65"/>
      <c r="E734" s="8"/>
      <c r="F734" s="66"/>
      <c r="G734" s="67"/>
      <c r="H734" s="67"/>
      <c r="I734"/>
      <c r="J734"/>
      <c r="K734"/>
      <c r="L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</row>
    <row r="735" spans="1:93" s="9" customFormat="1" x14ac:dyDescent="0.2">
      <c r="A735"/>
      <c r="B735"/>
      <c r="C735" s="65"/>
      <c r="D735" s="65"/>
      <c r="E735" s="8"/>
      <c r="F735" s="66"/>
      <c r="G735" s="67"/>
      <c r="H735" s="67"/>
      <c r="I735"/>
      <c r="J735"/>
      <c r="K735"/>
      <c r="L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</row>
    <row r="736" spans="1:93" s="9" customFormat="1" x14ac:dyDescent="0.2">
      <c r="A736"/>
      <c r="B736"/>
      <c r="C736" s="65"/>
      <c r="D736" s="65"/>
      <c r="E736" s="8"/>
      <c r="F736" s="66"/>
      <c r="G736" s="67"/>
      <c r="H736" s="67"/>
      <c r="I736"/>
      <c r="J736"/>
      <c r="K736"/>
      <c r="L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</row>
    <row r="737" spans="1:93" s="9" customFormat="1" x14ac:dyDescent="0.2">
      <c r="A737"/>
      <c r="B737"/>
      <c r="C737" s="65"/>
      <c r="D737" s="65"/>
      <c r="E737" s="8"/>
      <c r="F737" s="66"/>
      <c r="G737" s="67"/>
      <c r="H737" s="67"/>
      <c r="I737"/>
      <c r="J737"/>
      <c r="K737"/>
      <c r="L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</row>
    <row r="738" spans="1:93" s="9" customFormat="1" x14ac:dyDescent="0.2">
      <c r="A738"/>
      <c r="B738"/>
      <c r="C738" s="65"/>
      <c r="D738" s="65"/>
      <c r="E738" s="8"/>
      <c r="F738" s="66"/>
      <c r="G738" s="67"/>
      <c r="H738" s="67"/>
      <c r="I738"/>
      <c r="J738"/>
      <c r="K738"/>
      <c r="L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</row>
    <row r="739" spans="1:93" s="9" customFormat="1" x14ac:dyDescent="0.2">
      <c r="A739"/>
      <c r="B739"/>
      <c r="C739" s="65"/>
      <c r="D739" s="65"/>
      <c r="E739" s="8"/>
      <c r="F739" s="66"/>
      <c r="G739" s="67"/>
      <c r="H739" s="67"/>
      <c r="I739"/>
      <c r="J739"/>
      <c r="K739"/>
      <c r="L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</row>
    <row r="740" spans="1:93" s="9" customFormat="1" x14ac:dyDescent="0.2">
      <c r="A740"/>
      <c r="B740"/>
      <c r="C740" s="65"/>
      <c r="D740" s="65"/>
      <c r="E740" s="8"/>
      <c r="F740" s="66"/>
      <c r="G740" s="67"/>
      <c r="H740" s="67"/>
      <c r="I740"/>
      <c r="J740"/>
      <c r="K740"/>
      <c r="L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</row>
    <row r="741" spans="1:93" s="9" customFormat="1" x14ac:dyDescent="0.2">
      <c r="A741"/>
      <c r="B741"/>
      <c r="C741" s="65"/>
      <c r="D741" s="65"/>
      <c r="E741" s="8"/>
      <c r="F741" s="66"/>
      <c r="G741" s="67"/>
      <c r="H741" s="67"/>
      <c r="I741"/>
      <c r="J741"/>
      <c r="K741"/>
      <c r="L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</row>
    <row r="742" spans="1:93" s="9" customFormat="1" x14ac:dyDescent="0.2">
      <c r="A742"/>
      <c r="B742"/>
      <c r="C742" s="65"/>
      <c r="D742" s="65"/>
      <c r="E742" s="8"/>
      <c r="F742" s="66"/>
      <c r="G742" s="67"/>
      <c r="H742" s="67"/>
      <c r="I742"/>
      <c r="J742"/>
      <c r="K742"/>
      <c r="L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</row>
    <row r="743" spans="1:93" s="9" customFormat="1" x14ac:dyDescent="0.2">
      <c r="A743"/>
      <c r="B743"/>
      <c r="C743" s="65"/>
      <c r="D743" s="65"/>
      <c r="E743" s="8"/>
      <c r="F743" s="66"/>
      <c r="G743" s="67"/>
      <c r="H743" s="67"/>
      <c r="I743"/>
      <c r="J743"/>
      <c r="K743"/>
      <c r="L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</row>
    <row r="744" spans="1:93" s="9" customFormat="1" x14ac:dyDescent="0.2">
      <c r="A744"/>
      <c r="B744"/>
      <c r="C744" s="65"/>
      <c r="D744" s="65"/>
      <c r="E744" s="8"/>
      <c r="F744" s="66"/>
      <c r="G744" s="67"/>
      <c r="H744" s="67"/>
      <c r="I744"/>
      <c r="J744"/>
      <c r="K744"/>
      <c r="L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</row>
    <row r="745" spans="1:93" s="9" customFormat="1" x14ac:dyDescent="0.2">
      <c r="A745"/>
      <c r="B745"/>
      <c r="C745" s="65"/>
      <c r="D745" s="65"/>
      <c r="E745" s="8"/>
      <c r="F745" s="66"/>
      <c r="G745" s="67"/>
      <c r="H745" s="67"/>
      <c r="I745"/>
      <c r="J745"/>
      <c r="K745"/>
      <c r="L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</row>
    <row r="746" spans="1:93" s="9" customFormat="1" x14ac:dyDescent="0.2">
      <c r="A746"/>
      <c r="B746"/>
      <c r="C746" s="65"/>
      <c r="D746" s="65"/>
      <c r="E746" s="8"/>
      <c r="F746" s="66"/>
      <c r="G746" s="67"/>
      <c r="H746" s="67"/>
      <c r="I746"/>
      <c r="J746"/>
      <c r="K746"/>
      <c r="L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</row>
    <row r="747" spans="1:93" s="9" customFormat="1" x14ac:dyDescent="0.2">
      <c r="A747"/>
      <c r="B747"/>
      <c r="C747" s="65"/>
      <c r="D747" s="65"/>
      <c r="E747" s="8"/>
      <c r="F747" s="66"/>
      <c r="G747" s="67"/>
      <c r="H747" s="67"/>
      <c r="I747"/>
      <c r="J747"/>
      <c r="K747"/>
      <c r="L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</row>
    <row r="748" spans="1:93" s="9" customFormat="1" x14ac:dyDescent="0.2">
      <c r="A748"/>
      <c r="B748"/>
      <c r="C748" s="65"/>
      <c r="D748" s="65"/>
      <c r="E748" s="8"/>
      <c r="F748" s="66"/>
      <c r="G748" s="67"/>
      <c r="H748" s="67"/>
      <c r="I748"/>
      <c r="J748"/>
      <c r="K748"/>
      <c r="L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</row>
    <row r="749" spans="1:93" s="9" customFormat="1" x14ac:dyDescent="0.2">
      <c r="A749"/>
      <c r="B749"/>
      <c r="C749" s="65"/>
      <c r="D749" s="65"/>
      <c r="E749" s="8"/>
      <c r="F749" s="66"/>
      <c r="G749" s="67"/>
      <c r="H749" s="67"/>
      <c r="I749"/>
      <c r="J749"/>
      <c r="K749"/>
      <c r="L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</row>
    <row r="750" spans="1:93" s="9" customFormat="1" x14ac:dyDescent="0.2">
      <c r="A750"/>
      <c r="B750"/>
      <c r="C750" s="65"/>
      <c r="D750" s="65"/>
      <c r="E750" s="8"/>
      <c r="F750" s="66"/>
      <c r="G750" s="67"/>
      <c r="H750" s="67"/>
      <c r="I750"/>
      <c r="J750"/>
      <c r="K750"/>
      <c r="L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</row>
    <row r="751" spans="1:93" s="9" customFormat="1" x14ac:dyDescent="0.2">
      <c r="A751"/>
      <c r="B751"/>
      <c r="C751" s="65"/>
      <c r="D751" s="65"/>
      <c r="E751" s="8"/>
      <c r="F751" s="66"/>
      <c r="G751" s="67"/>
      <c r="H751" s="67"/>
      <c r="I751"/>
      <c r="J751"/>
      <c r="K751"/>
      <c r="L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</row>
    <row r="752" spans="1:93" s="9" customFormat="1" x14ac:dyDescent="0.2">
      <c r="A752"/>
      <c r="B752"/>
      <c r="C752" s="65"/>
      <c r="D752" s="65"/>
      <c r="E752" s="8"/>
      <c r="F752" s="66"/>
      <c r="G752" s="67"/>
      <c r="H752" s="67"/>
      <c r="I752"/>
      <c r="J752"/>
      <c r="K752"/>
      <c r="L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</row>
    <row r="753" spans="1:93" s="9" customFormat="1" x14ac:dyDescent="0.2">
      <c r="A753"/>
      <c r="B753"/>
      <c r="C753" s="65"/>
      <c r="D753" s="65"/>
      <c r="E753" s="8"/>
      <c r="F753" s="66"/>
      <c r="G753" s="67"/>
      <c r="H753" s="67"/>
      <c r="I753"/>
      <c r="J753"/>
      <c r="K753"/>
      <c r="L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</row>
    <row r="754" spans="1:93" s="9" customFormat="1" x14ac:dyDescent="0.2">
      <c r="A754"/>
      <c r="B754"/>
      <c r="C754" s="65"/>
      <c r="D754" s="65"/>
      <c r="E754" s="8"/>
      <c r="F754" s="66"/>
      <c r="G754" s="67"/>
      <c r="H754" s="67"/>
      <c r="I754"/>
      <c r="J754"/>
      <c r="K754"/>
      <c r="L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</row>
    <row r="755" spans="1:93" s="9" customFormat="1" x14ac:dyDescent="0.2">
      <c r="A755"/>
      <c r="B755"/>
      <c r="C755" s="65"/>
      <c r="D755" s="65"/>
      <c r="E755" s="8"/>
      <c r="F755" s="66"/>
      <c r="G755" s="67"/>
      <c r="H755" s="67"/>
      <c r="I755"/>
      <c r="J755"/>
      <c r="K755"/>
      <c r="L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</row>
    <row r="756" spans="1:93" s="9" customFormat="1" x14ac:dyDescent="0.2">
      <c r="A756"/>
      <c r="B756"/>
      <c r="C756" s="65"/>
      <c r="D756" s="65"/>
      <c r="E756" s="8"/>
      <c r="F756" s="66"/>
      <c r="G756" s="67"/>
      <c r="H756" s="67"/>
      <c r="I756"/>
      <c r="J756"/>
      <c r="K756"/>
      <c r="L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</row>
    <row r="757" spans="1:93" s="9" customFormat="1" x14ac:dyDescent="0.2">
      <c r="A757"/>
      <c r="B757"/>
      <c r="C757" s="65"/>
      <c r="D757" s="65"/>
      <c r="E757" s="8"/>
      <c r="F757" s="66"/>
      <c r="G757" s="67"/>
      <c r="H757" s="67"/>
      <c r="I757"/>
      <c r="J757"/>
      <c r="K757"/>
      <c r="L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</row>
    <row r="758" spans="1:93" s="9" customFormat="1" x14ac:dyDescent="0.2">
      <c r="A758"/>
      <c r="B758"/>
      <c r="C758" s="65"/>
      <c r="D758" s="65"/>
      <c r="E758" s="8"/>
      <c r="F758" s="66"/>
      <c r="G758" s="67"/>
      <c r="H758" s="67"/>
      <c r="I758"/>
      <c r="J758"/>
      <c r="K758"/>
      <c r="L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</row>
    <row r="759" spans="1:93" s="9" customFormat="1" x14ac:dyDescent="0.2">
      <c r="A759"/>
      <c r="B759"/>
      <c r="C759" s="65"/>
      <c r="D759" s="65"/>
      <c r="E759" s="8"/>
      <c r="F759" s="66"/>
      <c r="G759" s="67"/>
      <c r="H759" s="67"/>
      <c r="I759"/>
      <c r="J759"/>
      <c r="K759"/>
      <c r="L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</row>
    <row r="760" spans="1:93" s="9" customFormat="1" x14ac:dyDescent="0.2">
      <c r="A760"/>
      <c r="B760"/>
      <c r="C760" s="65"/>
      <c r="D760" s="65"/>
      <c r="E760" s="8"/>
      <c r="F760" s="66"/>
      <c r="G760" s="67"/>
      <c r="H760" s="67"/>
      <c r="I760"/>
      <c r="J760"/>
      <c r="K760"/>
      <c r="L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</row>
    <row r="761" spans="1:93" s="9" customFormat="1" x14ac:dyDescent="0.2">
      <c r="A761"/>
      <c r="B761"/>
      <c r="C761" s="65"/>
      <c r="D761" s="65"/>
      <c r="E761" s="8"/>
      <c r="F761" s="66"/>
      <c r="G761" s="67"/>
      <c r="H761" s="67"/>
      <c r="I761"/>
      <c r="J761"/>
      <c r="K761"/>
      <c r="L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</row>
    <row r="762" spans="1:93" s="9" customFormat="1" x14ac:dyDescent="0.2">
      <c r="A762"/>
      <c r="B762"/>
      <c r="C762" s="65"/>
      <c r="D762" s="65"/>
      <c r="E762" s="8"/>
      <c r="F762" s="66"/>
      <c r="G762" s="67"/>
      <c r="H762" s="67"/>
      <c r="I762"/>
      <c r="J762"/>
      <c r="K762"/>
      <c r="L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</row>
    <row r="763" spans="1:93" s="9" customFormat="1" x14ac:dyDescent="0.2">
      <c r="A763"/>
      <c r="B763"/>
      <c r="C763" s="65"/>
      <c r="D763" s="65"/>
      <c r="E763" s="8"/>
      <c r="F763" s="66"/>
      <c r="G763" s="67"/>
      <c r="H763" s="67"/>
      <c r="I763"/>
      <c r="J763"/>
      <c r="K763"/>
      <c r="L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</row>
    <row r="764" spans="1:93" s="9" customFormat="1" x14ac:dyDescent="0.2">
      <c r="A764"/>
      <c r="B764"/>
      <c r="C764" s="65"/>
      <c r="D764" s="65"/>
      <c r="E764" s="8"/>
      <c r="F764" s="66"/>
      <c r="G764" s="67"/>
      <c r="H764" s="67"/>
      <c r="I764"/>
      <c r="J764"/>
      <c r="K764"/>
      <c r="L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</row>
    <row r="765" spans="1:93" s="9" customFormat="1" x14ac:dyDescent="0.2">
      <c r="A765"/>
      <c r="B765"/>
      <c r="C765" s="65"/>
      <c r="D765" s="65"/>
      <c r="E765" s="8"/>
      <c r="F765" s="66"/>
      <c r="G765" s="67"/>
      <c r="H765" s="67"/>
      <c r="I765"/>
      <c r="J765"/>
      <c r="K765"/>
      <c r="L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</row>
    <row r="766" spans="1:93" s="9" customFormat="1" x14ac:dyDescent="0.2">
      <c r="A766"/>
      <c r="B766"/>
      <c r="C766" s="65"/>
      <c r="D766" s="65"/>
      <c r="E766" s="8"/>
      <c r="F766" s="66"/>
      <c r="G766" s="67"/>
      <c r="H766" s="67"/>
      <c r="I766"/>
      <c r="J766"/>
      <c r="K766"/>
      <c r="L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</row>
    <row r="767" spans="1:93" s="9" customFormat="1" x14ac:dyDescent="0.2">
      <c r="A767"/>
      <c r="B767"/>
      <c r="C767" s="65"/>
      <c r="D767" s="65"/>
      <c r="E767" s="8"/>
      <c r="F767" s="66"/>
      <c r="G767" s="67"/>
      <c r="H767" s="67"/>
      <c r="I767"/>
      <c r="J767"/>
      <c r="K767"/>
      <c r="L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</row>
    <row r="768" spans="1:93" s="9" customFormat="1" x14ac:dyDescent="0.2">
      <c r="A768"/>
      <c r="B768"/>
      <c r="C768" s="65"/>
      <c r="D768" s="65"/>
      <c r="E768" s="8"/>
      <c r="F768" s="66"/>
      <c r="G768" s="67"/>
      <c r="H768" s="67"/>
      <c r="I768"/>
      <c r="J768"/>
      <c r="K768"/>
      <c r="L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</row>
    <row r="769" spans="1:93" s="9" customFormat="1" x14ac:dyDescent="0.2">
      <c r="A769"/>
      <c r="B769"/>
      <c r="C769" s="65"/>
      <c r="D769" s="65"/>
      <c r="E769" s="8"/>
      <c r="F769" s="66"/>
      <c r="G769" s="67"/>
      <c r="H769" s="67"/>
      <c r="I769"/>
      <c r="J769"/>
      <c r="K769"/>
      <c r="L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</row>
    <row r="770" spans="1:93" s="9" customFormat="1" x14ac:dyDescent="0.2">
      <c r="A770"/>
      <c r="B770"/>
      <c r="C770" s="65"/>
      <c r="D770" s="65"/>
      <c r="E770" s="8"/>
      <c r="F770" s="66"/>
      <c r="G770" s="67"/>
      <c r="H770" s="67"/>
      <c r="I770"/>
      <c r="J770"/>
      <c r="K770"/>
      <c r="L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</row>
    <row r="771" spans="1:93" s="9" customFormat="1" x14ac:dyDescent="0.2">
      <c r="A771"/>
      <c r="B771"/>
      <c r="C771" s="65"/>
      <c r="D771" s="65"/>
      <c r="E771" s="8"/>
      <c r="F771" s="66"/>
      <c r="G771" s="67"/>
      <c r="H771" s="67"/>
      <c r="I771"/>
      <c r="J771"/>
      <c r="K771"/>
      <c r="L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</row>
    <row r="772" spans="1:93" s="9" customFormat="1" x14ac:dyDescent="0.2">
      <c r="A772"/>
      <c r="B772"/>
      <c r="C772" s="65"/>
      <c r="D772" s="65"/>
      <c r="E772" s="8"/>
      <c r="F772" s="66"/>
      <c r="G772" s="67"/>
      <c r="H772" s="67"/>
      <c r="I772"/>
      <c r="J772"/>
      <c r="K772"/>
      <c r="L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</row>
    <row r="773" spans="1:93" s="9" customFormat="1" x14ac:dyDescent="0.2">
      <c r="A773"/>
      <c r="B773"/>
      <c r="C773" s="65"/>
      <c r="D773" s="65"/>
      <c r="E773" s="8"/>
      <c r="F773" s="66"/>
      <c r="G773" s="67"/>
      <c r="H773" s="67"/>
      <c r="I773"/>
      <c r="J773"/>
      <c r="K773"/>
      <c r="L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</row>
    <row r="774" spans="1:93" s="9" customFormat="1" x14ac:dyDescent="0.2">
      <c r="A774"/>
      <c r="B774"/>
      <c r="C774" s="65"/>
      <c r="D774" s="65"/>
      <c r="E774" s="8"/>
      <c r="F774" s="66"/>
      <c r="G774" s="67"/>
      <c r="H774" s="67"/>
      <c r="I774"/>
      <c r="J774"/>
      <c r="K774"/>
      <c r="L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</row>
    <row r="775" spans="1:93" s="9" customFormat="1" x14ac:dyDescent="0.2">
      <c r="A775"/>
      <c r="B775"/>
      <c r="C775" s="65"/>
      <c r="D775" s="65"/>
      <c r="E775" s="8"/>
      <c r="F775" s="66"/>
      <c r="G775" s="67"/>
      <c r="H775" s="67"/>
      <c r="I775"/>
      <c r="J775"/>
      <c r="K775"/>
      <c r="L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</row>
    <row r="776" spans="1:93" s="9" customFormat="1" x14ac:dyDescent="0.2">
      <c r="A776"/>
      <c r="B776"/>
      <c r="C776" s="65"/>
      <c r="D776" s="65"/>
      <c r="E776" s="8"/>
      <c r="F776" s="66"/>
      <c r="G776" s="67"/>
      <c r="H776" s="67"/>
      <c r="I776"/>
      <c r="J776"/>
      <c r="K776"/>
      <c r="L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</row>
    <row r="777" spans="1:93" s="9" customFormat="1" x14ac:dyDescent="0.2">
      <c r="A777"/>
      <c r="B777"/>
      <c r="C777" s="65"/>
      <c r="D777" s="65"/>
      <c r="E777" s="8"/>
      <c r="F777" s="66"/>
      <c r="G777" s="67"/>
      <c r="H777" s="67"/>
      <c r="I777"/>
      <c r="J777"/>
      <c r="K777"/>
      <c r="L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</row>
    <row r="778" spans="1:93" s="9" customFormat="1" x14ac:dyDescent="0.2">
      <c r="A778"/>
      <c r="B778"/>
      <c r="C778" s="65"/>
      <c r="D778" s="65"/>
      <c r="E778" s="8"/>
      <c r="F778" s="66"/>
      <c r="G778" s="67"/>
      <c r="H778" s="67"/>
      <c r="I778"/>
      <c r="J778"/>
      <c r="K778"/>
      <c r="L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</row>
    <row r="779" spans="1:93" s="9" customFormat="1" x14ac:dyDescent="0.2">
      <c r="A779"/>
      <c r="B779"/>
      <c r="C779" s="65"/>
      <c r="D779" s="65"/>
      <c r="E779" s="8"/>
      <c r="F779" s="66"/>
      <c r="G779" s="67"/>
      <c r="H779" s="67"/>
      <c r="I779"/>
      <c r="J779"/>
      <c r="K779"/>
      <c r="L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</row>
    <row r="780" spans="1:93" s="9" customFormat="1" x14ac:dyDescent="0.2">
      <c r="A780"/>
      <c r="B780"/>
      <c r="C780" s="65"/>
      <c r="D780" s="65"/>
      <c r="E780" s="8"/>
      <c r="F780" s="66"/>
      <c r="G780" s="67"/>
      <c r="H780" s="67"/>
      <c r="I780"/>
      <c r="J780"/>
      <c r="K780"/>
      <c r="L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</row>
    <row r="781" spans="1:93" s="9" customFormat="1" x14ac:dyDescent="0.2">
      <c r="A781"/>
      <c r="B781"/>
      <c r="C781" s="65"/>
      <c r="D781" s="65"/>
      <c r="E781" s="8"/>
      <c r="F781" s="66"/>
      <c r="G781" s="67"/>
      <c r="H781" s="67"/>
      <c r="I781"/>
      <c r="J781"/>
      <c r="K781"/>
      <c r="L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</row>
    <row r="782" spans="1:93" s="9" customFormat="1" x14ac:dyDescent="0.2">
      <c r="A782"/>
      <c r="B782"/>
      <c r="C782" s="65"/>
      <c r="D782" s="65"/>
      <c r="E782" s="8"/>
      <c r="F782" s="66"/>
      <c r="G782" s="67"/>
      <c r="H782" s="67"/>
      <c r="I782"/>
      <c r="J782"/>
      <c r="K782"/>
      <c r="L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</row>
    <row r="783" spans="1:93" s="9" customFormat="1" x14ac:dyDescent="0.2">
      <c r="A783"/>
      <c r="B783"/>
      <c r="C783" s="65"/>
      <c r="D783" s="65"/>
      <c r="E783" s="8"/>
      <c r="F783" s="66"/>
      <c r="G783" s="67"/>
      <c r="H783" s="67"/>
      <c r="I783"/>
      <c r="J783"/>
      <c r="K783"/>
      <c r="L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</row>
    <row r="784" spans="1:93" s="9" customFormat="1" x14ac:dyDescent="0.2">
      <c r="A784"/>
      <c r="B784"/>
      <c r="C784" s="65"/>
      <c r="D784" s="65"/>
      <c r="E784" s="8"/>
      <c r="F784" s="66"/>
      <c r="G784" s="67"/>
      <c r="H784" s="67"/>
      <c r="I784"/>
      <c r="J784"/>
      <c r="K784"/>
      <c r="L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</row>
    <row r="785" spans="1:93" s="9" customFormat="1" x14ac:dyDescent="0.2">
      <c r="A785"/>
      <c r="B785"/>
      <c r="C785" s="65"/>
      <c r="D785" s="65"/>
      <c r="E785" s="8"/>
      <c r="F785" s="66"/>
      <c r="G785" s="67"/>
      <c r="H785" s="67"/>
      <c r="I785"/>
      <c r="J785"/>
      <c r="K785"/>
      <c r="L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</row>
    <row r="786" spans="1:93" s="9" customFormat="1" x14ac:dyDescent="0.2">
      <c r="A786"/>
      <c r="B786"/>
      <c r="C786" s="65"/>
      <c r="D786" s="65"/>
      <c r="E786" s="8"/>
      <c r="F786" s="66"/>
      <c r="G786" s="67"/>
      <c r="H786" s="67"/>
      <c r="I786"/>
      <c r="J786"/>
      <c r="K786"/>
      <c r="L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</row>
    <row r="787" spans="1:93" s="9" customFormat="1" x14ac:dyDescent="0.2">
      <c r="A787"/>
      <c r="B787"/>
      <c r="C787" s="65"/>
      <c r="D787" s="65"/>
      <c r="E787" s="8"/>
      <c r="F787" s="66"/>
      <c r="G787" s="67"/>
      <c r="H787" s="67"/>
      <c r="I787"/>
      <c r="J787"/>
      <c r="K787"/>
      <c r="L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</row>
    <row r="788" spans="1:93" s="9" customFormat="1" x14ac:dyDescent="0.2">
      <c r="A788"/>
      <c r="B788"/>
      <c r="C788" s="65"/>
      <c r="D788" s="65"/>
      <c r="E788" s="8"/>
      <c r="F788" s="66"/>
      <c r="G788" s="67"/>
      <c r="H788" s="67"/>
      <c r="I788"/>
      <c r="J788"/>
      <c r="K788"/>
      <c r="L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</row>
    <row r="789" spans="1:93" s="9" customFormat="1" x14ac:dyDescent="0.2">
      <c r="A789"/>
      <c r="B789"/>
      <c r="C789" s="65"/>
      <c r="D789" s="65"/>
      <c r="E789" s="8"/>
      <c r="F789" s="66"/>
      <c r="G789" s="67"/>
      <c r="H789" s="67"/>
      <c r="I789"/>
      <c r="J789"/>
      <c r="K789"/>
      <c r="L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</row>
    <row r="790" spans="1:93" s="9" customFormat="1" x14ac:dyDescent="0.2">
      <c r="A790"/>
      <c r="B790"/>
      <c r="C790" s="65"/>
      <c r="D790" s="65"/>
      <c r="E790" s="8"/>
      <c r="F790" s="66"/>
      <c r="G790" s="67"/>
      <c r="H790" s="67"/>
      <c r="I790"/>
      <c r="J790"/>
      <c r="K790"/>
      <c r="L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</row>
    <row r="791" spans="1:93" s="9" customFormat="1" x14ac:dyDescent="0.2">
      <c r="A791"/>
      <c r="B791"/>
      <c r="C791" s="65"/>
      <c r="D791" s="65"/>
      <c r="E791" s="8"/>
      <c r="F791" s="66"/>
      <c r="G791" s="67"/>
      <c r="H791" s="67"/>
      <c r="I791"/>
      <c r="J791"/>
      <c r="K791"/>
      <c r="L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</row>
    <row r="792" spans="1:93" s="9" customFormat="1" x14ac:dyDescent="0.2">
      <c r="A792"/>
      <c r="B792"/>
      <c r="C792" s="65"/>
      <c r="D792" s="65"/>
      <c r="E792" s="8"/>
      <c r="F792" s="66"/>
      <c r="G792" s="67"/>
      <c r="H792" s="67"/>
      <c r="I792"/>
      <c r="J792"/>
      <c r="K792"/>
      <c r="L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</row>
    <row r="793" spans="1:93" s="9" customFormat="1" x14ac:dyDescent="0.2">
      <c r="A793"/>
      <c r="B793"/>
      <c r="C793" s="65"/>
      <c r="D793" s="65"/>
      <c r="E793" s="8"/>
      <c r="F793" s="66"/>
      <c r="G793" s="67"/>
      <c r="H793" s="67"/>
      <c r="I793"/>
      <c r="J793"/>
      <c r="K793"/>
      <c r="L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</row>
    <row r="794" spans="1:93" s="9" customFormat="1" x14ac:dyDescent="0.2">
      <c r="A794"/>
      <c r="B794"/>
      <c r="C794" s="65"/>
      <c r="D794" s="65"/>
      <c r="E794" s="8"/>
      <c r="F794" s="66"/>
      <c r="G794" s="67"/>
      <c r="H794" s="67"/>
      <c r="I794"/>
      <c r="J794"/>
      <c r="K794"/>
      <c r="L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</row>
    <row r="795" spans="1:93" s="9" customFormat="1" x14ac:dyDescent="0.2">
      <c r="A795"/>
      <c r="B795"/>
      <c r="C795" s="65"/>
      <c r="D795" s="65"/>
      <c r="E795" s="8"/>
      <c r="F795" s="66"/>
      <c r="G795" s="67"/>
      <c r="H795" s="67"/>
      <c r="I795"/>
      <c r="J795"/>
      <c r="K795"/>
      <c r="L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</row>
    <row r="796" spans="1:93" s="9" customFormat="1" x14ac:dyDescent="0.2">
      <c r="A796"/>
      <c r="B796"/>
      <c r="C796" s="65"/>
      <c r="D796" s="65"/>
      <c r="E796" s="8"/>
      <c r="F796" s="66"/>
      <c r="G796" s="67"/>
      <c r="H796" s="67"/>
      <c r="I796"/>
      <c r="J796"/>
      <c r="K796"/>
      <c r="L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</row>
    <row r="797" spans="1:93" s="9" customFormat="1" x14ac:dyDescent="0.2">
      <c r="A797"/>
      <c r="B797"/>
      <c r="C797" s="65"/>
      <c r="D797" s="65"/>
      <c r="E797" s="8"/>
      <c r="F797" s="66"/>
      <c r="G797" s="67"/>
      <c r="H797" s="67"/>
      <c r="I797"/>
      <c r="J797"/>
      <c r="K797"/>
      <c r="L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</row>
    <row r="798" spans="1:93" s="9" customFormat="1" x14ac:dyDescent="0.2">
      <c r="A798"/>
      <c r="B798"/>
      <c r="C798" s="65"/>
      <c r="D798" s="65"/>
      <c r="E798" s="8"/>
      <c r="F798" s="66"/>
      <c r="G798" s="67"/>
      <c r="H798" s="67"/>
      <c r="I798"/>
      <c r="J798"/>
      <c r="K798"/>
      <c r="L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</row>
    <row r="799" spans="1:93" s="9" customFormat="1" x14ac:dyDescent="0.2">
      <c r="A799"/>
      <c r="B799"/>
      <c r="C799" s="65"/>
      <c r="D799" s="65"/>
      <c r="E799" s="8"/>
      <c r="F799" s="66"/>
      <c r="G799" s="67"/>
      <c r="H799" s="67"/>
      <c r="I799"/>
      <c r="J799"/>
      <c r="K799"/>
      <c r="L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</row>
    <row r="800" spans="1:93" s="9" customFormat="1" x14ac:dyDescent="0.2">
      <c r="A800"/>
      <c r="B800"/>
      <c r="C800" s="65"/>
      <c r="D800" s="65"/>
      <c r="E800" s="8"/>
      <c r="F800" s="66"/>
      <c r="G800" s="67"/>
      <c r="H800" s="67"/>
      <c r="I800"/>
      <c r="J800"/>
      <c r="K800"/>
      <c r="L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</row>
    <row r="801" spans="1:93" s="9" customFormat="1" x14ac:dyDescent="0.2">
      <c r="A801"/>
      <c r="B801"/>
      <c r="C801" s="65"/>
      <c r="D801" s="65"/>
      <c r="E801" s="8"/>
      <c r="F801" s="66"/>
      <c r="G801" s="67"/>
      <c r="H801" s="67"/>
      <c r="I801"/>
      <c r="J801"/>
      <c r="K801"/>
      <c r="L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</row>
    <row r="802" spans="1:93" s="9" customFormat="1" x14ac:dyDescent="0.2">
      <c r="A802"/>
      <c r="B802"/>
      <c r="C802" s="65"/>
      <c r="D802" s="65"/>
      <c r="E802" s="8"/>
      <c r="F802" s="66"/>
      <c r="G802" s="67"/>
      <c r="H802" s="67"/>
      <c r="I802"/>
      <c r="J802"/>
      <c r="K802"/>
      <c r="L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</row>
    <row r="803" spans="1:93" s="9" customFormat="1" x14ac:dyDescent="0.2">
      <c r="A803"/>
      <c r="B803"/>
      <c r="C803" s="65"/>
      <c r="D803" s="65"/>
      <c r="E803" s="8"/>
      <c r="F803" s="66"/>
      <c r="G803" s="67"/>
      <c r="H803" s="67"/>
      <c r="I803"/>
      <c r="J803"/>
      <c r="K803"/>
      <c r="L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</row>
    <row r="804" spans="1:93" s="9" customFormat="1" x14ac:dyDescent="0.2">
      <c r="A804"/>
      <c r="B804"/>
      <c r="C804" s="65"/>
      <c r="D804" s="65"/>
      <c r="E804" s="8"/>
      <c r="F804" s="66"/>
      <c r="G804" s="67"/>
      <c r="H804" s="67"/>
      <c r="I804"/>
      <c r="J804"/>
      <c r="K804"/>
      <c r="L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</row>
    <row r="805" spans="1:93" s="9" customFormat="1" x14ac:dyDescent="0.2">
      <c r="A805"/>
      <c r="B805"/>
      <c r="C805" s="65"/>
      <c r="D805" s="65"/>
      <c r="E805" s="8"/>
      <c r="F805" s="66"/>
      <c r="G805" s="67"/>
      <c r="H805" s="67"/>
      <c r="I805"/>
      <c r="J805"/>
      <c r="K805"/>
      <c r="L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</row>
    <row r="806" spans="1:93" s="9" customFormat="1" x14ac:dyDescent="0.2">
      <c r="A806"/>
      <c r="B806"/>
      <c r="C806" s="65"/>
      <c r="D806" s="65"/>
      <c r="E806" s="8"/>
      <c r="F806" s="66"/>
      <c r="G806" s="67"/>
      <c r="H806" s="67"/>
      <c r="I806"/>
      <c r="J806"/>
      <c r="K806"/>
      <c r="L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</row>
    <row r="807" spans="1:93" s="9" customFormat="1" x14ac:dyDescent="0.2">
      <c r="A807"/>
      <c r="B807"/>
      <c r="C807" s="65"/>
      <c r="D807" s="65"/>
      <c r="E807" s="8"/>
      <c r="F807" s="66"/>
      <c r="G807" s="67"/>
      <c r="H807" s="67"/>
      <c r="I807"/>
      <c r="J807"/>
      <c r="K807"/>
      <c r="L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</row>
    <row r="808" spans="1:93" s="9" customFormat="1" x14ac:dyDescent="0.2">
      <c r="A808"/>
      <c r="B808"/>
      <c r="C808" s="65"/>
      <c r="D808" s="65"/>
      <c r="E808" s="8"/>
      <c r="F808" s="66"/>
      <c r="G808" s="67"/>
      <c r="H808" s="67"/>
      <c r="I808"/>
      <c r="J808"/>
      <c r="K808"/>
      <c r="L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</row>
    <row r="809" spans="1:93" s="9" customFormat="1" x14ac:dyDescent="0.2">
      <c r="A809"/>
      <c r="B809"/>
      <c r="C809" s="65"/>
      <c r="D809" s="65"/>
      <c r="E809" s="8"/>
      <c r="F809" s="66"/>
      <c r="G809" s="67"/>
      <c r="H809" s="67"/>
      <c r="I809"/>
      <c r="J809"/>
      <c r="K809"/>
      <c r="L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</row>
    <row r="810" spans="1:93" s="9" customFormat="1" x14ac:dyDescent="0.2">
      <c r="A810"/>
      <c r="B810"/>
      <c r="C810" s="65"/>
      <c r="D810" s="65"/>
      <c r="E810" s="8"/>
      <c r="F810" s="66"/>
      <c r="G810" s="67"/>
      <c r="H810" s="67"/>
      <c r="I810"/>
      <c r="J810"/>
      <c r="K810"/>
      <c r="L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</row>
    <row r="811" spans="1:93" s="9" customFormat="1" x14ac:dyDescent="0.2">
      <c r="A811"/>
      <c r="B811"/>
      <c r="C811" s="65"/>
      <c r="D811" s="65"/>
      <c r="E811" s="8"/>
      <c r="F811" s="66"/>
      <c r="G811" s="67"/>
      <c r="H811" s="67"/>
      <c r="I811"/>
      <c r="J811"/>
      <c r="K811"/>
      <c r="L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</row>
    <row r="812" spans="1:93" s="9" customFormat="1" x14ac:dyDescent="0.2">
      <c r="A812"/>
      <c r="B812"/>
      <c r="C812" s="65"/>
      <c r="D812" s="65"/>
      <c r="E812" s="8"/>
      <c r="F812" s="66"/>
      <c r="G812" s="67"/>
      <c r="H812" s="67"/>
      <c r="I812"/>
      <c r="J812"/>
      <c r="K812"/>
      <c r="L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</row>
    <row r="813" spans="1:93" s="9" customFormat="1" x14ac:dyDescent="0.2">
      <c r="A813"/>
      <c r="B813"/>
      <c r="C813" s="65"/>
      <c r="D813" s="65"/>
      <c r="E813" s="8"/>
      <c r="F813" s="66"/>
      <c r="G813" s="67"/>
      <c r="H813" s="67"/>
      <c r="I813"/>
      <c r="J813"/>
      <c r="K813"/>
      <c r="L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</row>
    <row r="814" spans="1:93" s="9" customFormat="1" x14ac:dyDescent="0.2">
      <c r="A814"/>
      <c r="B814"/>
      <c r="C814" s="65"/>
      <c r="D814" s="65"/>
      <c r="E814" s="8"/>
      <c r="F814" s="66"/>
      <c r="G814" s="67"/>
      <c r="H814" s="67"/>
      <c r="I814"/>
      <c r="J814"/>
      <c r="K814"/>
      <c r="L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</row>
    <row r="815" spans="1:93" s="9" customFormat="1" x14ac:dyDescent="0.2">
      <c r="A815"/>
      <c r="B815"/>
      <c r="C815" s="65"/>
      <c r="D815" s="65"/>
      <c r="E815" s="8"/>
      <c r="F815" s="66"/>
      <c r="G815" s="67"/>
      <c r="H815" s="67"/>
      <c r="I815"/>
      <c r="J815"/>
      <c r="K815"/>
      <c r="L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</row>
    <row r="816" spans="1:93" s="9" customFormat="1" x14ac:dyDescent="0.2">
      <c r="A816"/>
      <c r="B816"/>
      <c r="C816" s="65"/>
      <c r="D816" s="65"/>
      <c r="E816" s="8"/>
      <c r="F816" s="66"/>
      <c r="G816" s="67"/>
      <c r="H816" s="67"/>
      <c r="I816"/>
      <c r="J816"/>
      <c r="K816"/>
      <c r="L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</row>
    <row r="817" spans="1:93" s="9" customFormat="1" x14ac:dyDescent="0.2">
      <c r="A817"/>
      <c r="B817"/>
      <c r="C817" s="65"/>
      <c r="D817" s="65"/>
      <c r="E817" s="8"/>
      <c r="F817" s="66"/>
      <c r="G817" s="67"/>
      <c r="H817" s="67"/>
      <c r="I817"/>
      <c r="J817"/>
      <c r="K817"/>
      <c r="L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</row>
    <row r="818" spans="1:93" s="9" customFormat="1" x14ac:dyDescent="0.2">
      <c r="A818"/>
      <c r="B818"/>
      <c r="C818" s="65"/>
      <c r="D818" s="65"/>
      <c r="E818" s="8"/>
      <c r="F818" s="66"/>
      <c r="G818" s="67"/>
      <c r="H818" s="67"/>
      <c r="I818"/>
      <c r="J818"/>
      <c r="K818"/>
      <c r="L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</row>
    <row r="819" spans="1:93" s="9" customFormat="1" x14ac:dyDescent="0.2">
      <c r="A819"/>
      <c r="B819"/>
      <c r="C819" s="65"/>
      <c r="D819" s="65"/>
      <c r="E819" s="8"/>
      <c r="F819" s="66"/>
      <c r="G819" s="67"/>
      <c r="H819" s="67"/>
      <c r="I819"/>
      <c r="J819"/>
      <c r="K819"/>
      <c r="L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</row>
    <row r="820" spans="1:93" s="9" customFormat="1" x14ac:dyDescent="0.2">
      <c r="A820"/>
      <c r="B820"/>
      <c r="C820" s="65"/>
      <c r="D820" s="65"/>
      <c r="E820" s="8"/>
      <c r="F820" s="66"/>
      <c r="G820" s="67"/>
      <c r="H820" s="67"/>
      <c r="I820"/>
      <c r="J820"/>
      <c r="K820"/>
      <c r="L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</row>
    <row r="821" spans="1:93" s="9" customFormat="1" x14ac:dyDescent="0.2">
      <c r="A821"/>
      <c r="B821"/>
      <c r="C821" s="65"/>
      <c r="D821" s="65"/>
      <c r="E821" s="8"/>
      <c r="F821" s="66"/>
      <c r="G821" s="67"/>
      <c r="H821" s="67"/>
      <c r="I821"/>
      <c r="J821"/>
      <c r="K821"/>
      <c r="L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</row>
    <row r="822" spans="1:93" s="9" customFormat="1" x14ac:dyDescent="0.2">
      <c r="A822"/>
      <c r="B822"/>
      <c r="C822" s="65"/>
      <c r="D822" s="65"/>
      <c r="E822" s="8"/>
      <c r="F822" s="66"/>
      <c r="G822" s="67"/>
      <c r="H822" s="67"/>
      <c r="I822"/>
      <c r="J822"/>
      <c r="K822"/>
      <c r="L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</row>
    <row r="823" spans="1:93" s="9" customFormat="1" x14ac:dyDescent="0.2">
      <c r="A823"/>
      <c r="B823"/>
      <c r="C823" s="65"/>
      <c r="D823" s="65"/>
      <c r="E823" s="8"/>
      <c r="F823" s="66"/>
      <c r="G823" s="67"/>
      <c r="H823" s="67"/>
      <c r="I823"/>
      <c r="J823"/>
      <c r="K823"/>
      <c r="L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</row>
    <row r="824" spans="1:93" s="9" customFormat="1" x14ac:dyDescent="0.2">
      <c r="A824"/>
      <c r="B824"/>
      <c r="C824" s="65"/>
      <c r="D824" s="65"/>
      <c r="E824" s="8"/>
      <c r="F824" s="66"/>
      <c r="G824" s="67"/>
      <c r="H824" s="67"/>
      <c r="I824"/>
      <c r="J824"/>
      <c r="K824"/>
      <c r="L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</row>
    <row r="825" spans="1:93" s="9" customFormat="1" x14ac:dyDescent="0.2">
      <c r="A825"/>
      <c r="B825"/>
      <c r="C825" s="65"/>
      <c r="D825" s="65"/>
      <c r="E825" s="8"/>
      <c r="F825" s="66"/>
      <c r="G825" s="67"/>
      <c r="H825" s="67"/>
      <c r="I825"/>
      <c r="J825"/>
      <c r="K825"/>
      <c r="L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</row>
    <row r="826" spans="1:93" s="9" customFormat="1" x14ac:dyDescent="0.2">
      <c r="A826"/>
      <c r="B826"/>
      <c r="C826" s="65"/>
      <c r="D826" s="65"/>
      <c r="E826" s="8"/>
      <c r="F826" s="66"/>
      <c r="G826" s="67"/>
      <c r="H826" s="67"/>
      <c r="I826"/>
      <c r="J826"/>
      <c r="K826"/>
      <c r="L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</row>
    <row r="827" spans="1:93" s="9" customFormat="1" x14ac:dyDescent="0.2">
      <c r="A827"/>
      <c r="B827"/>
      <c r="C827" s="65"/>
      <c r="D827" s="65"/>
      <c r="E827" s="8"/>
      <c r="F827" s="66"/>
      <c r="G827" s="67"/>
      <c r="H827" s="67"/>
      <c r="I827"/>
      <c r="J827"/>
      <c r="K827"/>
      <c r="L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</row>
    <row r="828" spans="1:93" s="9" customFormat="1" x14ac:dyDescent="0.2">
      <c r="A828"/>
      <c r="B828"/>
      <c r="C828" s="65"/>
      <c r="D828" s="65"/>
      <c r="E828" s="8"/>
      <c r="F828" s="66"/>
      <c r="G828" s="67"/>
      <c r="H828" s="67"/>
      <c r="I828"/>
      <c r="J828"/>
      <c r="K828"/>
      <c r="L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</row>
    <row r="829" spans="1:93" s="9" customFormat="1" x14ac:dyDescent="0.2">
      <c r="A829"/>
      <c r="B829"/>
      <c r="C829" s="65"/>
      <c r="D829" s="65"/>
      <c r="E829" s="8"/>
      <c r="F829" s="66"/>
      <c r="G829" s="67"/>
      <c r="H829" s="67"/>
      <c r="I829"/>
      <c r="J829"/>
      <c r="K829"/>
      <c r="L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</row>
    <row r="830" spans="1:93" s="9" customFormat="1" x14ac:dyDescent="0.2">
      <c r="A830"/>
      <c r="B830"/>
      <c r="C830" s="65"/>
      <c r="D830" s="65"/>
      <c r="E830" s="8"/>
      <c r="F830" s="66"/>
      <c r="G830" s="67"/>
      <c r="H830" s="67"/>
      <c r="I830"/>
      <c r="J830"/>
      <c r="K830"/>
      <c r="L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</row>
    <row r="831" spans="1:93" s="9" customFormat="1" x14ac:dyDescent="0.2">
      <c r="A831"/>
      <c r="B831"/>
      <c r="C831" s="65"/>
      <c r="D831" s="65"/>
      <c r="E831" s="8"/>
      <c r="F831" s="66"/>
      <c r="G831" s="67"/>
      <c r="H831" s="67"/>
      <c r="I831"/>
      <c r="J831"/>
      <c r="K831"/>
      <c r="L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</row>
    <row r="832" spans="1:93" s="9" customFormat="1" x14ac:dyDescent="0.2">
      <c r="A832"/>
      <c r="B832"/>
      <c r="C832" s="65"/>
      <c r="D832" s="65"/>
      <c r="E832" s="8"/>
      <c r="F832" s="66"/>
      <c r="G832" s="67"/>
      <c r="H832" s="67"/>
      <c r="I832"/>
      <c r="J832"/>
      <c r="K832"/>
      <c r="L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</row>
    <row r="833" spans="1:93" s="9" customFormat="1" x14ac:dyDescent="0.2">
      <c r="A833"/>
      <c r="B833"/>
      <c r="C833" s="65"/>
      <c r="D833" s="65"/>
      <c r="E833" s="8"/>
      <c r="F833" s="66"/>
      <c r="G833" s="67"/>
      <c r="H833" s="67"/>
      <c r="I833"/>
      <c r="J833"/>
      <c r="K833"/>
      <c r="L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</row>
    <row r="834" spans="1:93" s="9" customFormat="1" x14ac:dyDescent="0.2">
      <c r="A834"/>
      <c r="B834"/>
      <c r="C834" s="65"/>
      <c r="D834" s="65"/>
      <c r="E834" s="8"/>
      <c r="F834" s="66"/>
      <c r="G834" s="67"/>
      <c r="H834" s="67"/>
      <c r="I834"/>
      <c r="J834"/>
      <c r="K834"/>
      <c r="L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</row>
    <row r="835" spans="1:93" s="9" customFormat="1" x14ac:dyDescent="0.2">
      <c r="A835"/>
      <c r="B835"/>
      <c r="C835" s="65"/>
      <c r="D835" s="65"/>
      <c r="E835" s="8"/>
      <c r="F835" s="66"/>
      <c r="G835" s="67"/>
      <c r="H835" s="67"/>
      <c r="I835"/>
      <c r="J835"/>
      <c r="K835"/>
      <c r="L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</row>
    <row r="836" spans="1:93" s="9" customFormat="1" x14ac:dyDescent="0.2">
      <c r="A836"/>
      <c r="B836"/>
      <c r="C836" s="65"/>
      <c r="D836" s="65"/>
      <c r="E836" s="8"/>
      <c r="F836" s="66"/>
      <c r="G836" s="67"/>
      <c r="H836" s="67"/>
      <c r="I836"/>
      <c r="J836"/>
      <c r="K836"/>
      <c r="L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</row>
    <row r="837" spans="1:93" s="9" customFormat="1" x14ac:dyDescent="0.2">
      <c r="A837"/>
      <c r="B837"/>
      <c r="C837" s="65"/>
      <c r="D837" s="65"/>
      <c r="E837" s="8"/>
      <c r="F837" s="66"/>
      <c r="G837" s="67"/>
      <c r="H837" s="67"/>
      <c r="I837"/>
      <c r="J837"/>
      <c r="K837"/>
      <c r="L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</row>
    <row r="838" spans="1:93" s="9" customFormat="1" x14ac:dyDescent="0.2">
      <c r="A838"/>
      <c r="B838"/>
      <c r="C838" s="65"/>
      <c r="D838" s="65"/>
      <c r="E838" s="8"/>
      <c r="F838" s="66"/>
      <c r="G838" s="67"/>
      <c r="H838" s="67"/>
      <c r="I838"/>
      <c r="J838"/>
      <c r="K838"/>
      <c r="L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</row>
    <row r="839" spans="1:93" s="9" customFormat="1" x14ac:dyDescent="0.2">
      <c r="A839"/>
      <c r="B839"/>
      <c r="C839" s="65"/>
      <c r="D839" s="65"/>
      <c r="E839" s="8"/>
      <c r="F839" s="66"/>
      <c r="G839" s="67"/>
      <c r="H839" s="67"/>
      <c r="I839"/>
      <c r="J839"/>
      <c r="K839"/>
      <c r="L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</row>
    <row r="840" spans="1:93" s="9" customFormat="1" x14ac:dyDescent="0.2">
      <c r="A840"/>
      <c r="B840"/>
      <c r="C840" s="65"/>
      <c r="D840" s="65"/>
      <c r="E840" s="8"/>
      <c r="F840" s="66"/>
      <c r="G840" s="67"/>
      <c r="H840" s="67"/>
      <c r="I840"/>
      <c r="J840"/>
      <c r="K840"/>
      <c r="L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</row>
    <row r="841" spans="1:93" s="9" customFormat="1" x14ac:dyDescent="0.2">
      <c r="A841"/>
      <c r="B841"/>
      <c r="C841" s="65"/>
      <c r="D841" s="65"/>
      <c r="E841" s="8"/>
      <c r="F841" s="66"/>
      <c r="G841" s="67"/>
      <c r="H841" s="67"/>
      <c r="I841"/>
      <c r="J841"/>
      <c r="K841"/>
      <c r="L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</row>
    <row r="842" spans="1:93" s="9" customFormat="1" x14ac:dyDescent="0.2">
      <c r="A842"/>
      <c r="B842"/>
      <c r="C842" s="65"/>
      <c r="D842" s="65"/>
      <c r="E842" s="8"/>
      <c r="F842" s="66"/>
      <c r="G842" s="67"/>
      <c r="H842" s="67"/>
      <c r="I842"/>
      <c r="J842"/>
      <c r="K842"/>
      <c r="L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</row>
    <row r="843" spans="1:93" s="9" customFormat="1" x14ac:dyDescent="0.2">
      <c r="A843"/>
      <c r="B843"/>
      <c r="C843" s="65"/>
      <c r="D843" s="65"/>
      <c r="E843" s="8"/>
      <c r="F843" s="66"/>
      <c r="G843" s="67"/>
      <c r="H843" s="67"/>
      <c r="I843"/>
      <c r="J843"/>
      <c r="K843"/>
      <c r="L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</row>
    <row r="844" spans="1:93" s="9" customFormat="1" x14ac:dyDescent="0.2">
      <c r="A844"/>
      <c r="B844"/>
      <c r="C844" s="65"/>
      <c r="D844" s="65"/>
      <c r="E844" s="8"/>
      <c r="F844" s="66"/>
      <c r="G844" s="67"/>
      <c r="H844" s="67"/>
      <c r="I844"/>
      <c r="J844"/>
      <c r="K844"/>
      <c r="L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</row>
    <row r="845" spans="1:93" s="9" customFormat="1" x14ac:dyDescent="0.2">
      <c r="A845"/>
      <c r="B845"/>
      <c r="C845" s="65"/>
      <c r="D845" s="65"/>
      <c r="E845" s="8"/>
      <c r="F845" s="66"/>
      <c r="G845" s="67"/>
      <c r="H845" s="67"/>
      <c r="I845"/>
      <c r="J845"/>
      <c r="K845"/>
      <c r="L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</row>
    <row r="846" spans="1:93" s="9" customFormat="1" x14ac:dyDescent="0.2">
      <c r="A846"/>
      <c r="B846"/>
      <c r="C846" s="65"/>
      <c r="D846" s="65"/>
      <c r="E846" s="8"/>
      <c r="F846" s="66"/>
      <c r="G846" s="67"/>
      <c r="H846" s="67"/>
      <c r="I846"/>
      <c r="J846"/>
      <c r="K846"/>
      <c r="L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</row>
    <row r="847" spans="1:93" s="9" customFormat="1" x14ac:dyDescent="0.2">
      <c r="A847"/>
      <c r="B847"/>
      <c r="C847" s="65"/>
      <c r="D847" s="65"/>
      <c r="E847" s="8"/>
      <c r="F847" s="66"/>
      <c r="G847" s="67"/>
      <c r="H847" s="67"/>
      <c r="I847"/>
      <c r="J847"/>
      <c r="K847"/>
      <c r="L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</row>
    <row r="848" spans="1:93" s="9" customFormat="1" x14ac:dyDescent="0.2">
      <c r="A848"/>
      <c r="B848"/>
      <c r="C848" s="65"/>
      <c r="D848" s="65"/>
      <c r="E848" s="8"/>
      <c r="F848" s="66"/>
      <c r="G848" s="67"/>
      <c r="H848" s="67"/>
      <c r="I848"/>
      <c r="J848"/>
      <c r="K848"/>
      <c r="L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</row>
    <row r="849" spans="1:93" s="9" customFormat="1" x14ac:dyDescent="0.2">
      <c r="A849"/>
      <c r="B849"/>
      <c r="C849" s="65"/>
      <c r="D849" s="65"/>
      <c r="E849" s="8"/>
      <c r="F849" s="66"/>
      <c r="G849" s="67"/>
      <c r="H849" s="67"/>
      <c r="I849"/>
      <c r="J849"/>
      <c r="K849"/>
      <c r="L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</row>
    <row r="850" spans="1:93" s="9" customFormat="1" x14ac:dyDescent="0.2">
      <c r="A850"/>
      <c r="B850"/>
      <c r="C850" s="65"/>
      <c r="D850" s="65"/>
      <c r="E850" s="8"/>
      <c r="F850" s="66"/>
      <c r="G850" s="67"/>
      <c r="H850" s="67"/>
      <c r="I850"/>
      <c r="J850"/>
      <c r="K850"/>
      <c r="L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</row>
    <row r="851" spans="1:93" s="9" customFormat="1" x14ac:dyDescent="0.2">
      <c r="A851"/>
      <c r="B851"/>
      <c r="C851" s="65"/>
      <c r="D851" s="65"/>
      <c r="E851" s="8"/>
      <c r="F851" s="66"/>
      <c r="G851" s="67"/>
      <c r="H851" s="67"/>
      <c r="I851"/>
      <c r="J851"/>
      <c r="K851"/>
      <c r="L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</row>
    <row r="852" spans="1:93" s="9" customFormat="1" x14ac:dyDescent="0.2">
      <c r="A852"/>
      <c r="B852"/>
      <c r="C852" s="65"/>
      <c r="D852" s="65"/>
      <c r="E852" s="8"/>
      <c r="F852" s="66"/>
      <c r="G852" s="67"/>
      <c r="H852" s="67"/>
      <c r="I852"/>
      <c r="J852"/>
      <c r="K852"/>
      <c r="L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</row>
    <row r="853" spans="1:93" s="9" customFormat="1" x14ac:dyDescent="0.2">
      <c r="A853"/>
      <c r="B853"/>
      <c r="C853" s="65"/>
      <c r="D853" s="65"/>
      <c r="E853" s="8"/>
      <c r="F853" s="66"/>
      <c r="G853" s="67"/>
      <c r="H853" s="67"/>
      <c r="I853"/>
      <c r="J853"/>
      <c r="K853"/>
      <c r="L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</row>
    <row r="854" spans="1:93" s="9" customFormat="1" x14ac:dyDescent="0.2">
      <c r="A854"/>
      <c r="B854"/>
      <c r="C854" s="65"/>
      <c r="D854" s="65"/>
      <c r="E854" s="8"/>
      <c r="F854" s="66"/>
      <c r="G854" s="67"/>
      <c r="H854" s="67"/>
      <c r="I854"/>
      <c r="J854"/>
      <c r="K854"/>
      <c r="L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</row>
    <row r="855" spans="1:93" s="9" customFormat="1" x14ac:dyDescent="0.2">
      <c r="A855"/>
      <c r="B855"/>
      <c r="C855" s="65"/>
      <c r="D855" s="65"/>
      <c r="E855" s="8"/>
      <c r="F855" s="66"/>
      <c r="G855" s="67"/>
      <c r="H855" s="67"/>
      <c r="I855"/>
      <c r="J855"/>
      <c r="K855"/>
      <c r="L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</row>
    <row r="856" spans="1:93" s="9" customFormat="1" x14ac:dyDescent="0.2">
      <c r="A856"/>
      <c r="B856"/>
      <c r="C856" s="65"/>
      <c r="D856" s="65"/>
      <c r="E856" s="8"/>
      <c r="F856" s="66"/>
      <c r="G856" s="67"/>
      <c r="H856" s="67"/>
      <c r="I856"/>
      <c r="J856"/>
      <c r="K856"/>
      <c r="L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</row>
    <row r="857" spans="1:93" s="9" customFormat="1" x14ac:dyDescent="0.2">
      <c r="A857"/>
      <c r="B857"/>
      <c r="C857" s="65"/>
      <c r="D857" s="65"/>
      <c r="E857" s="8"/>
      <c r="F857" s="66"/>
      <c r="G857" s="67"/>
      <c r="H857" s="67"/>
      <c r="I857"/>
      <c r="J857"/>
      <c r="K857"/>
      <c r="L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</row>
    <row r="858" spans="1:93" s="9" customFormat="1" x14ac:dyDescent="0.2">
      <c r="A858"/>
      <c r="B858"/>
      <c r="C858" s="65"/>
      <c r="D858" s="65"/>
      <c r="E858" s="8"/>
      <c r="F858" s="66"/>
      <c r="G858" s="67"/>
      <c r="H858" s="67"/>
      <c r="I858"/>
      <c r="J858"/>
      <c r="K858"/>
      <c r="L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</row>
    <row r="859" spans="1:93" s="9" customFormat="1" x14ac:dyDescent="0.2">
      <c r="A859"/>
      <c r="B859"/>
      <c r="C859" s="65"/>
      <c r="D859" s="65"/>
      <c r="E859" s="8"/>
      <c r="F859" s="66"/>
      <c r="G859" s="67"/>
      <c r="H859" s="67"/>
      <c r="I859"/>
      <c r="J859"/>
      <c r="K859"/>
      <c r="L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</row>
    <row r="860" spans="1:93" s="9" customFormat="1" x14ac:dyDescent="0.2">
      <c r="A860"/>
      <c r="B860"/>
      <c r="C860" s="65"/>
      <c r="D860" s="65"/>
      <c r="E860" s="8"/>
      <c r="F860" s="66"/>
      <c r="G860" s="67"/>
      <c r="H860" s="67"/>
      <c r="I860"/>
      <c r="J860"/>
      <c r="K860"/>
      <c r="L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</row>
    <row r="861" spans="1:93" s="9" customFormat="1" x14ac:dyDescent="0.2">
      <c r="A861"/>
      <c r="B861"/>
      <c r="C861" s="65"/>
      <c r="D861" s="65"/>
      <c r="E861" s="8"/>
      <c r="F861" s="66"/>
      <c r="G861" s="67"/>
      <c r="H861" s="67"/>
      <c r="I861"/>
      <c r="J861"/>
      <c r="K861"/>
      <c r="L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</row>
    <row r="862" spans="1:93" s="9" customFormat="1" x14ac:dyDescent="0.2">
      <c r="A862"/>
      <c r="B862"/>
      <c r="C862" s="65"/>
      <c r="D862" s="65"/>
      <c r="E862" s="8"/>
      <c r="F862" s="66"/>
      <c r="G862" s="67"/>
      <c r="H862" s="67"/>
      <c r="I862"/>
      <c r="J862"/>
      <c r="K862"/>
      <c r="L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</row>
    <row r="863" spans="1:93" s="9" customFormat="1" x14ac:dyDescent="0.2">
      <c r="A863"/>
      <c r="B863"/>
      <c r="C863" s="65"/>
      <c r="D863" s="65"/>
      <c r="E863" s="8"/>
      <c r="F863" s="66"/>
      <c r="G863" s="67"/>
      <c r="H863" s="67"/>
      <c r="I863"/>
      <c r="J863"/>
      <c r="K863"/>
      <c r="L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</row>
    <row r="864" spans="1:93" s="9" customFormat="1" x14ac:dyDescent="0.2">
      <c r="A864"/>
      <c r="B864"/>
      <c r="C864" s="65"/>
      <c r="D864" s="65"/>
      <c r="E864" s="8"/>
      <c r="F864" s="66"/>
      <c r="G864" s="67"/>
      <c r="H864" s="67"/>
      <c r="I864"/>
      <c r="J864"/>
      <c r="K864"/>
      <c r="L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</row>
    <row r="865" spans="1:93" s="9" customFormat="1" x14ac:dyDescent="0.2">
      <c r="A865"/>
      <c r="B865"/>
      <c r="C865" s="65"/>
      <c r="D865" s="65"/>
      <c r="E865" s="8"/>
      <c r="F865" s="66"/>
      <c r="G865" s="67"/>
      <c r="H865" s="67"/>
      <c r="I865"/>
      <c r="J865"/>
      <c r="K865"/>
      <c r="L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</row>
    <row r="866" spans="1:93" s="9" customFormat="1" x14ac:dyDescent="0.2">
      <c r="A866"/>
      <c r="B866"/>
      <c r="C866" s="65"/>
      <c r="D866" s="65"/>
      <c r="E866" s="8"/>
      <c r="F866" s="66"/>
      <c r="G866" s="67"/>
      <c r="H866" s="67"/>
      <c r="I866"/>
      <c r="J866"/>
      <c r="K866"/>
      <c r="L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</row>
    <row r="867" spans="1:93" s="9" customFormat="1" x14ac:dyDescent="0.2">
      <c r="A867"/>
      <c r="B867"/>
      <c r="C867" s="65"/>
      <c r="D867" s="65"/>
      <c r="E867" s="8"/>
      <c r="F867" s="66"/>
      <c r="G867" s="67"/>
      <c r="H867" s="67"/>
      <c r="I867"/>
      <c r="J867"/>
      <c r="K867"/>
      <c r="L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</row>
    <row r="868" spans="1:93" s="9" customFormat="1" x14ac:dyDescent="0.2">
      <c r="A868"/>
      <c r="B868"/>
      <c r="C868" s="65"/>
      <c r="D868" s="65"/>
      <c r="E868" s="8"/>
      <c r="F868" s="66"/>
      <c r="G868" s="67"/>
      <c r="H868" s="67"/>
      <c r="I868"/>
      <c r="J868"/>
      <c r="K868"/>
      <c r="L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</row>
    <row r="869" spans="1:93" s="9" customFormat="1" x14ac:dyDescent="0.2">
      <c r="A869"/>
      <c r="B869"/>
      <c r="C869" s="65"/>
      <c r="D869" s="65"/>
      <c r="E869" s="8"/>
      <c r="F869" s="66"/>
      <c r="G869" s="67"/>
      <c r="H869" s="67"/>
      <c r="I869"/>
      <c r="J869"/>
      <c r="K869"/>
      <c r="L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</row>
    <row r="870" spans="1:93" s="9" customFormat="1" x14ac:dyDescent="0.2">
      <c r="A870"/>
      <c r="B870"/>
      <c r="C870" s="65"/>
      <c r="D870" s="65"/>
      <c r="E870" s="8"/>
      <c r="F870" s="66"/>
      <c r="G870" s="67"/>
      <c r="H870" s="67"/>
      <c r="I870"/>
      <c r="J870"/>
      <c r="K870"/>
      <c r="L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</row>
    <row r="871" spans="1:93" s="9" customFormat="1" x14ac:dyDescent="0.2">
      <c r="A871"/>
      <c r="B871"/>
      <c r="C871" s="65"/>
      <c r="D871" s="65"/>
      <c r="E871" s="8"/>
      <c r="F871" s="66"/>
      <c r="G871" s="67"/>
      <c r="H871" s="67"/>
      <c r="I871"/>
      <c r="J871"/>
      <c r="K871"/>
      <c r="L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</row>
    <row r="872" spans="1:93" s="9" customFormat="1" x14ac:dyDescent="0.2">
      <c r="A872"/>
      <c r="B872"/>
      <c r="C872" s="65"/>
      <c r="D872" s="65"/>
      <c r="E872" s="8"/>
      <c r="F872" s="66"/>
      <c r="G872" s="67"/>
      <c r="H872" s="67"/>
      <c r="I872"/>
      <c r="J872"/>
      <c r="K872"/>
      <c r="L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</row>
    <row r="873" spans="1:93" s="9" customFormat="1" x14ac:dyDescent="0.2">
      <c r="A873"/>
      <c r="B873"/>
      <c r="C873" s="65"/>
      <c r="D873" s="65"/>
      <c r="E873" s="8"/>
      <c r="F873" s="66"/>
      <c r="G873" s="67"/>
      <c r="H873" s="67"/>
      <c r="I873"/>
      <c r="J873"/>
      <c r="K873"/>
      <c r="L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</row>
    <row r="874" spans="1:93" s="9" customFormat="1" x14ac:dyDescent="0.2">
      <c r="A874"/>
      <c r="B874"/>
      <c r="C874" s="65"/>
      <c r="D874" s="65"/>
      <c r="E874" s="8"/>
      <c r="F874" s="66"/>
      <c r="G874" s="67"/>
      <c r="H874" s="67"/>
      <c r="I874"/>
      <c r="J874"/>
      <c r="K874"/>
      <c r="L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</row>
    <row r="875" spans="1:93" s="9" customFormat="1" x14ac:dyDescent="0.2">
      <c r="A875"/>
      <c r="B875"/>
      <c r="C875" s="65"/>
      <c r="D875" s="65"/>
      <c r="E875" s="8"/>
      <c r="F875" s="66"/>
      <c r="G875" s="67"/>
      <c r="H875" s="67"/>
      <c r="I875"/>
      <c r="J875"/>
      <c r="K875"/>
      <c r="L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</row>
    <row r="876" spans="1:93" s="9" customFormat="1" x14ac:dyDescent="0.2">
      <c r="A876"/>
      <c r="B876"/>
      <c r="C876" s="65"/>
      <c r="D876" s="65"/>
      <c r="E876" s="8"/>
      <c r="F876" s="66"/>
      <c r="G876" s="67"/>
      <c r="H876" s="67"/>
      <c r="I876"/>
      <c r="J876"/>
      <c r="K876"/>
      <c r="L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</row>
    <row r="877" spans="1:93" s="9" customFormat="1" x14ac:dyDescent="0.2">
      <c r="A877"/>
      <c r="B877"/>
      <c r="C877" s="65"/>
      <c r="D877" s="65"/>
      <c r="E877" s="8"/>
      <c r="F877" s="66"/>
      <c r="G877" s="67"/>
      <c r="H877" s="67"/>
      <c r="I877"/>
      <c r="J877"/>
      <c r="K877"/>
      <c r="L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</row>
    <row r="878" spans="1:93" s="9" customFormat="1" x14ac:dyDescent="0.2">
      <c r="A878"/>
      <c r="B878"/>
      <c r="C878" s="65"/>
      <c r="D878" s="65"/>
      <c r="E878" s="8"/>
      <c r="F878" s="66"/>
      <c r="G878" s="67"/>
      <c r="H878" s="67"/>
      <c r="I878"/>
      <c r="J878"/>
      <c r="K878"/>
      <c r="L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</row>
    <row r="879" spans="1:93" s="9" customFormat="1" x14ac:dyDescent="0.2">
      <c r="A879"/>
      <c r="B879"/>
      <c r="C879" s="65"/>
      <c r="D879" s="65"/>
      <c r="E879" s="8"/>
      <c r="F879" s="66"/>
      <c r="G879" s="67"/>
      <c r="H879" s="67"/>
      <c r="I879"/>
      <c r="J879"/>
      <c r="K879"/>
      <c r="L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</row>
    <row r="880" spans="1:93" s="9" customFormat="1" x14ac:dyDescent="0.2">
      <c r="A880"/>
      <c r="B880"/>
      <c r="C880" s="65"/>
      <c r="D880" s="65"/>
      <c r="E880" s="8"/>
      <c r="F880" s="66"/>
      <c r="G880" s="67"/>
      <c r="H880" s="67"/>
      <c r="I880"/>
      <c r="J880"/>
      <c r="K880"/>
      <c r="L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</row>
    <row r="881" spans="1:93" s="9" customFormat="1" x14ac:dyDescent="0.2">
      <c r="A881"/>
      <c r="B881"/>
      <c r="C881" s="65"/>
      <c r="D881" s="65"/>
      <c r="E881" s="8"/>
      <c r="F881" s="66"/>
      <c r="G881" s="67"/>
      <c r="H881" s="67"/>
      <c r="I881"/>
      <c r="J881"/>
      <c r="K881"/>
      <c r="L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</row>
    <row r="882" spans="1:93" s="9" customFormat="1" x14ac:dyDescent="0.2">
      <c r="A882"/>
      <c r="B882"/>
      <c r="C882" s="65"/>
      <c r="D882" s="65"/>
      <c r="E882" s="8"/>
      <c r="F882" s="66"/>
      <c r="G882" s="67"/>
      <c r="H882" s="67"/>
      <c r="I882"/>
      <c r="J882"/>
      <c r="K882"/>
      <c r="L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</row>
    <row r="883" spans="1:93" s="9" customFormat="1" x14ac:dyDescent="0.2">
      <c r="A883"/>
      <c r="B883"/>
      <c r="C883" s="65"/>
      <c r="D883" s="65"/>
      <c r="E883" s="8"/>
      <c r="F883" s="66"/>
      <c r="G883" s="67"/>
      <c r="H883" s="67"/>
      <c r="I883"/>
      <c r="J883"/>
      <c r="K883"/>
      <c r="L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</row>
    <row r="884" spans="1:93" s="9" customFormat="1" x14ac:dyDescent="0.2">
      <c r="A884"/>
      <c r="B884"/>
      <c r="C884" s="65"/>
      <c r="D884" s="65"/>
      <c r="E884" s="8"/>
      <c r="F884" s="66"/>
      <c r="G884" s="67"/>
      <c r="H884" s="67"/>
      <c r="I884"/>
      <c r="J884"/>
      <c r="K884"/>
      <c r="L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</row>
    <row r="885" spans="1:93" s="9" customFormat="1" x14ac:dyDescent="0.2">
      <c r="A885"/>
      <c r="B885"/>
      <c r="C885" s="65"/>
      <c r="D885" s="65"/>
      <c r="E885" s="8"/>
      <c r="F885" s="66"/>
      <c r="G885" s="67"/>
      <c r="H885" s="67"/>
      <c r="I885"/>
      <c r="J885"/>
      <c r="K885"/>
      <c r="L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</row>
    <row r="886" spans="1:93" s="9" customFormat="1" x14ac:dyDescent="0.2">
      <c r="A886"/>
      <c r="B886"/>
      <c r="C886" s="65"/>
      <c r="D886" s="65"/>
      <c r="E886" s="8"/>
      <c r="F886" s="66"/>
      <c r="G886" s="67"/>
      <c r="H886" s="67"/>
      <c r="I886"/>
      <c r="J886"/>
      <c r="K886"/>
      <c r="L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</row>
    <row r="887" spans="1:93" s="9" customFormat="1" x14ac:dyDescent="0.2">
      <c r="A887"/>
      <c r="B887"/>
      <c r="C887" s="65"/>
      <c r="D887" s="65"/>
      <c r="E887" s="8"/>
      <c r="F887" s="66"/>
      <c r="G887" s="67"/>
      <c r="H887" s="67"/>
      <c r="I887"/>
      <c r="J887"/>
      <c r="K887"/>
      <c r="L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</row>
    <row r="888" spans="1:93" s="9" customFormat="1" x14ac:dyDescent="0.2">
      <c r="A888"/>
      <c r="B888"/>
      <c r="C888" s="65"/>
      <c r="D888" s="65"/>
      <c r="E888" s="8"/>
      <c r="F888" s="66"/>
      <c r="G888" s="67"/>
      <c r="H888" s="67"/>
      <c r="I888"/>
      <c r="J888"/>
      <c r="K888"/>
      <c r="L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</row>
    <row r="889" spans="1:93" s="9" customFormat="1" x14ac:dyDescent="0.2">
      <c r="A889"/>
      <c r="B889"/>
      <c r="C889" s="65"/>
      <c r="D889" s="65"/>
      <c r="E889" s="8"/>
      <c r="F889" s="66"/>
      <c r="G889" s="67"/>
      <c r="H889" s="67"/>
      <c r="I889"/>
      <c r="J889"/>
      <c r="K889"/>
      <c r="L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</row>
    <row r="890" spans="1:93" s="9" customFormat="1" x14ac:dyDescent="0.2">
      <c r="A890"/>
      <c r="B890"/>
      <c r="C890" s="65"/>
      <c r="D890" s="65"/>
      <c r="E890" s="8"/>
      <c r="F890" s="66"/>
      <c r="G890" s="67"/>
      <c r="H890" s="67"/>
      <c r="I890"/>
      <c r="J890"/>
      <c r="K890"/>
      <c r="L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</row>
    <row r="891" spans="1:93" s="9" customFormat="1" x14ac:dyDescent="0.2">
      <c r="A891"/>
      <c r="B891"/>
      <c r="C891" s="65"/>
      <c r="D891" s="65"/>
      <c r="E891" s="8"/>
      <c r="F891" s="66"/>
      <c r="G891" s="67"/>
      <c r="H891" s="67"/>
      <c r="I891"/>
      <c r="J891"/>
      <c r="K891"/>
      <c r="L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</row>
    <row r="892" spans="1:93" s="9" customFormat="1" x14ac:dyDescent="0.2">
      <c r="A892"/>
      <c r="B892"/>
      <c r="C892" s="65"/>
      <c r="D892" s="65"/>
      <c r="E892" s="8"/>
      <c r="F892" s="66"/>
      <c r="G892" s="67"/>
      <c r="H892" s="67"/>
      <c r="I892"/>
      <c r="J892"/>
      <c r="K892"/>
      <c r="L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</row>
    <row r="893" spans="1:93" s="9" customFormat="1" x14ac:dyDescent="0.2">
      <c r="A893"/>
      <c r="B893"/>
      <c r="C893" s="65"/>
      <c r="D893" s="65"/>
      <c r="E893" s="8"/>
      <c r="F893" s="66"/>
      <c r="G893" s="67"/>
      <c r="H893" s="67"/>
      <c r="I893"/>
      <c r="J893"/>
      <c r="K893"/>
      <c r="L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</row>
    <row r="894" spans="1:93" s="9" customFormat="1" x14ac:dyDescent="0.2">
      <c r="A894"/>
      <c r="B894"/>
      <c r="C894" s="65"/>
      <c r="D894" s="65"/>
      <c r="E894" s="8"/>
      <c r="F894" s="66"/>
      <c r="G894" s="67"/>
      <c r="H894" s="67"/>
      <c r="I894"/>
      <c r="J894"/>
      <c r="K894"/>
      <c r="L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</row>
    <row r="895" spans="1:93" s="9" customFormat="1" x14ac:dyDescent="0.2">
      <c r="A895"/>
      <c r="B895"/>
      <c r="C895" s="65"/>
      <c r="D895" s="65"/>
      <c r="E895" s="8"/>
      <c r="F895" s="66"/>
      <c r="G895" s="67"/>
      <c r="H895" s="67"/>
      <c r="I895"/>
      <c r="J895"/>
      <c r="K895"/>
      <c r="L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</row>
    <row r="896" spans="1:93" s="9" customFormat="1" x14ac:dyDescent="0.2">
      <c r="A896"/>
      <c r="B896"/>
      <c r="C896" s="65"/>
      <c r="D896" s="65"/>
      <c r="E896" s="8"/>
      <c r="F896" s="66"/>
      <c r="G896" s="67"/>
      <c r="H896" s="67"/>
      <c r="I896"/>
      <c r="J896"/>
      <c r="K896"/>
      <c r="L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</row>
    <row r="897" spans="1:93" s="9" customFormat="1" x14ac:dyDescent="0.2">
      <c r="A897"/>
      <c r="B897"/>
      <c r="C897" s="65"/>
      <c r="D897" s="65"/>
      <c r="E897" s="8"/>
      <c r="F897" s="66"/>
      <c r="G897" s="67"/>
      <c r="H897" s="67"/>
      <c r="I897"/>
      <c r="J897"/>
      <c r="K897"/>
      <c r="L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</row>
    <row r="898" spans="1:93" s="9" customFormat="1" x14ac:dyDescent="0.2">
      <c r="A898"/>
      <c r="B898"/>
      <c r="C898" s="65"/>
      <c r="D898" s="65"/>
      <c r="E898" s="8"/>
      <c r="F898" s="66"/>
      <c r="G898" s="67"/>
      <c r="H898" s="67"/>
      <c r="I898"/>
      <c r="J898"/>
      <c r="K898"/>
      <c r="L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</row>
    <row r="899" spans="1:93" s="9" customFormat="1" x14ac:dyDescent="0.2">
      <c r="A899"/>
      <c r="B899"/>
      <c r="C899" s="65"/>
      <c r="D899" s="65"/>
      <c r="E899" s="8"/>
      <c r="F899" s="66"/>
      <c r="G899" s="67"/>
      <c r="H899" s="67"/>
      <c r="I899"/>
      <c r="J899"/>
      <c r="K899"/>
      <c r="L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</row>
    <row r="900" spans="1:93" s="9" customFormat="1" x14ac:dyDescent="0.2">
      <c r="A900"/>
      <c r="B900"/>
      <c r="C900" s="65"/>
      <c r="D900" s="65"/>
      <c r="E900" s="8"/>
      <c r="F900" s="66"/>
      <c r="G900" s="67"/>
      <c r="H900" s="67"/>
      <c r="I900"/>
      <c r="J900"/>
      <c r="K900"/>
      <c r="L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</row>
    <row r="901" spans="1:93" s="9" customFormat="1" x14ac:dyDescent="0.2">
      <c r="A901"/>
      <c r="B901"/>
      <c r="C901" s="65"/>
      <c r="D901" s="65"/>
      <c r="E901" s="8"/>
      <c r="F901" s="66"/>
      <c r="G901" s="67"/>
      <c r="H901" s="67"/>
      <c r="I901"/>
      <c r="J901"/>
      <c r="K901"/>
      <c r="L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</row>
    <row r="902" spans="1:93" s="9" customFormat="1" x14ac:dyDescent="0.2">
      <c r="A902"/>
      <c r="B902"/>
      <c r="C902" s="65"/>
      <c r="D902" s="65"/>
      <c r="E902" s="8"/>
      <c r="F902" s="66"/>
      <c r="G902" s="67"/>
      <c r="H902" s="67"/>
      <c r="I902"/>
      <c r="J902"/>
      <c r="K902"/>
      <c r="L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</row>
    <row r="903" spans="1:93" s="9" customFormat="1" x14ac:dyDescent="0.2">
      <c r="A903"/>
      <c r="B903"/>
      <c r="C903" s="65"/>
      <c r="D903" s="65"/>
      <c r="E903" s="8"/>
      <c r="F903" s="66"/>
      <c r="G903" s="67"/>
      <c r="H903" s="67"/>
      <c r="I903"/>
      <c r="J903"/>
      <c r="K903"/>
      <c r="L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</row>
    <row r="904" spans="1:93" s="9" customFormat="1" x14ac:dyDescent="0.2">
      <c r="A904"/>
      <c r="B904"/>
      <c r="C904" s="65"/>
      <c r="D904" s="65"/>
      <c r="E904" s="8"/>
      <c r="F904" s="66"/>
      <c r="G904" s="67"/>
      <c r="H904" s="67"/>
      <c r="I904"/>
      <c r="J904"/>
      <c r="K904"/>
      <c r="L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</row>
    <row r="905" spans="1:93" s="9" customFormat="1" x14ac:dyDescent="0.2">
      <c r="A905"/>
      <c r="B905"/>
      <c r="C905" s="65"/>
      <c r="D905" s="65"/>
      <c r="E905" s="8"/>
      <c r="F905" s="66"/>
      <c r="G905" s="67"/>
      <c r="H905" s="67"/>
      <c r="I905"/>
      <c r="J905"/>
      <c r="K905"/>
      <c r="L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</row>
    <row r="906" spans="1:93" s="9" customFormat="1" x14ac:dyDescent="0.2">
      <c r="A906"/>
      <c r="B906"/>
      <c r="C906" s="65"/>
      <c r="D906" s="65"/>
      <c r="E906" s="8"/>
      <c r="F906" s="66"/>
      <c r="G906" s="67"/>
      <c r="H906" s="67"/>
      <c r="I906"/>
      <c r="J906"/>
      <c r="K906"/>
      <c r="L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</row>
    <row r="907" spans="1:93" s="9" customFormat="1" x14ac:dyDescent="0.2">
      <c r="A907"/>
      <c r="B907"/>
      <c r="C907" s="65"/>
      <c r="D907" s="65"/>
      <c r="E907" s="8"/>
      <c r="F907" s="66"/>
      <c r="G907" s="67"/>
      <c r="H907" s="67"/>
      <c r="I907"/>
      <c r="J907"/>
      <c r="K907"/>
      <c r="L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</row>
    <row r="908" spans="1:93" s="9" customFormat="1" x14ac:dyDescent="0.2">
      <c r="A908"/>
      <c r="B908"/>
      <c r="C908" s="65"/>
      <c r="D908" s="65"/>
      <c r="E908" s="8"/>
      <c r="F908" s="66"/>
      <c r="G908" s="67"/>
      <c r="H908" s="67"/>
      <c r="I908"/>
      <c r="J908"/>
      <c r="K908"/>
      <c r="L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</row>
    <row r="909" spans="1:93" s="9" customFormat="1" x14ac:dyDescent="0.2">
      <c r="A909"/>
      <c r="B909"/>
      <c r="C909" s="65"/>
      <c r="D909" s="65"/>
      <c r="E909" s="8"/>
      <c r="F909" s="66"/>
      <c r="G909" s="67"/>
      <c r="H909" s="67"/>
      <c r="I909"/>
      <c r="J909"/>
      <c r="K909"/>
      <c r="L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</row>
    <row r="910" spans="1:93" s="9" customFormat="1" x14ac:dyDescent="0.2">
      <c r="A910"/>
      <c r="B910"/>
      <c r="C910" s="65"/>
      <c r="D910" s="65"/>
      <c r="E910" s="8"/>
      <c r="F910" s="66"/>
      <c r="G910" s="67"/>
      <c r="H910" s="67"/>
      <c r="I910"/>
      <c r="J910"/>
      <c r="K910"/>
      <c r="L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</row>
    <row r="911" spans="1:93" s="9" customFormat="1" x14ac:dyDescent="0.2">
      <c r="A911"/>
      <c r="B911"/>
      <c r="C911" s="65"/>
      <c r="D911" s="65"/>
      <c r="E911" s="8"/>
      <c r="F911" s="66"/>
      <c r="G911" s="67"/>
      <c r="H911" s="67"/>
      <c r="I911"/>
      <c r="J911"/>
      <c r="K911"/>
      <c r="L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</row>
    <row r="912" spans="1:93" s="9" customFormat="1" x14ac:dyDescent="0.2">
      <c r="A912"/>
      <c r="B912"/>
      <c r="C912" s="65"/>
      <c r="D912" s="65"/>
      <c r="E912" s="8"/>
      <c r="F912" s="66"/>
      <c r="G912" s="67"/>
      <c r="H912" s="67"/>
      <c r="I912"/>
      <c r="J912"/>
      <c r="K912"/>
      <c r="L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</row>
    <row r="913" spans="1:93" s="9" customFormat="1" x14ac:dyDescent="0.2">
      <c r="A913"/>
      <c r="B913"/>
      <c r="C913" s="65"/>
      <c r="D913" s="65"/>
      <c r="E913" s="8"/>
      <c r="F913" s="66"/>
      <c r="G913" s="67"/>
      <c r="H913" s="67"/>
      <c r="I913"/>
      <c r="J913"/>
      <c r="K913"/>
      <c r="L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</row>
    <row r="914" spans="1:93" s="9" customFormat="1" x14ac:dyDescent="0.2">
      <c r="A914"/>
      <c r="B914"/>
      <c r="C914" s="65"/>
      <c r="D914" s="65"/>
      <c r="E914" s="8"/>
      <c r="F914" s="66"/>
      <c r="G914" s="67"/>
      <c r="H914" s="67"/>
      <c r="I914"/>
      <c r="J914"/>
      <c r="K914"/>
      <c r="L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</row>
    <row r="915" spans="1:93" s="9" customFormat="1" x14ac:dyDescent="0.2">
      <c r="A915"/>
      <c r="B915"/>
      <c r="C915" s="65"/>
      <c r="D915" s="65"/>
      <c r="E915" s="8"/>
      <c r="F915" s="66"/>
      <c r="G915" s="67"/>
      <c r="H915" s="67"/>
      <c r="I915"/>
      <c r="J915"/>
      <c r="K915"/>
      <c r="L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</row>
    <row r="916" spans="1:93" s="9" customFormat="1" x14ac:dyDescent="0.2">
      <c r="A916"/>
      <c r="B916"/>
      <c r="C916" s="65"/>
      <c r="D916" s="65"/>
      <c r="E916" s="8"/>
      <c r="F916" s="66"/>
      <c r="G916" s="67"/>
      <c r="H916" s="67"/>
      <c r="I916"/>
      <c r="J916"/>
      <c r="K916"/>
      <c r="L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</row>
    <row r="917" spans="1:93" s="9" customFormat="1" x14ac:dyDescent="0.2">
      <c r="A917"/>
      <c r="B917"/>
      <c r="C917" s="65"/>
      <c r="D917" s="65"/>
      <c r="E917" s="8"/>
      <c r="F917" s="66"/>
      <c r="G917" s="67"/>
      <c r="H917" s="67"/>
      <c r="I917"/>
      <c r="J917"/>
      <c r="K917"/>
      <c r="L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</row>
    <row r="918" spans="1:93" s="9" customFormat="1" x14ac:dyDescent="0.2">
      <c r="A918"/>
      <c r="B918"/>
      <c r="C918" s="65"/>
      <c r="D918" s="65"/>
      <c r="E918" s="8"/>
      <c r="F918" s="66"/>
      <c r="G918" s="67"/>
      <c r="H918" s="67"/>
      <c r="I918"/>
      <c r="J918"/>
      <c r="K918"/>
      <c r="L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</row>
    <row r="919" spans="1:93" s="9" customFormat="1" x14ac:dyDescent="0.2">
      <c r="A919"/>
      <c r="B919"/>
      <c r="C919" s="65"/>
      <c r="D919" s="65"/>
      <c r="E919" s="8"/>
      <c r="F919" s="66"/>
      <c r="G919" s="67"/>
      <c r="H919" s="67"/>
      <c r="I919"/>
      <c r="J919"/>
      <c r="K919"/>
      <c r="L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</row>
    <row r="920" spans="1:93" s="9" customFormat="1" x14ac:dyDescent="0.2">
      <c r="A920"/>
      <c r="B920"/>
      <c r="C920" s="65"/>
      <c r="D920" s="65"/>
      <c r="E920" s="8"/>
      <c r="F920" s="66"/>
      <c r="G920" s="67"/>
      <c r="H920" s="67"/>
      <c r="I920"/>
      <c r="J920"/>
      <c r="K920"/>
      <c r="L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</row>
    <row r="921" spans="1:93" s="9" customFormat="1" x14ac:dyDescent="0.2">
      <c r="A921"/>
      <c r="B921"/>
      <c r="C921" s="65"/>
      <c r="D921" s="65"/>
      <c r="E921" s="8"/>
      <c r="F921" s="66"/>
      <c r="G921" s="67"/>
      <c r="H921" s="67"/>
      <c r="I921"/>
      <c r="J921"/>
      <c r="K921"/>
      <c r="L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</row>
    <row r="922" spans="1:93" s="9" customFormat="1" x14ac:dyDescent="0.2">
      <c r="A922"/>
      <c r="B922"/>
      <c r="C922" s="65"/>
      <c r="D922" s="65"/>
      <c r="E922" s="8"/>
      <c r="F922" s="66"/>
      <c r="G922" s="67"/>
      <c r="H922" s="67"/>
      <c r="I922"/>
      <c r="J922"/>
      <c r="K922"/>
      <c r="L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</row>
    <row r="923" spans="1:93" s="9" customFormat="1" x14ac:dyDescent="0.2">
      <c r="A923"/>
      <c r="B923"/>
      <c r="C923" s="65"/>
      <c r="D923" s="65"/>
      <c r="E923" s="8"/>
      <c r="F923" s="66"/>
      <c r="G923" s="67"/>
      <c r="H923" s="67"/>
      <c r="I923"/>
      <c r="J923"/>
      <c r="K923"/>
      <c r="L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</row>
    <row r="924" spans="1:93" s="9" customFormat="1" x14ac:dyDescent="0.2">
      <c r="A924"/>
      <c r="B924"/>
      <c r="C924" s="65"/>
      <c r="D924" s="65"/>
      <c r="E924" s="8"/>
      <c r="F924" s="66"/>
      <c r="G924" s="67"/>
      <c r="H924" s="67"/>
      <c r="I924"/>
      <c r="J924"/>
      <c r="K924"/>
      <c r="L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</row>
    <row r="925" spans="1:93" s="9" customFormat="1" x14ac:dyDescent="0.2">
      <c r="A925"/>
      <c r="B925"/>
      <c r="C925" s="65"/>
      <c r="D925" s="65"/>
      <c r="E925" s="8"/>
      <c r="F925" s="66"/>
      <c r="G925" s="67"/>
      <c r="H925" s="67"/>
      <c r="I925"/>
      <c r="J925"/>
      <c r="K925"/>
      <c r="L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</row>
    <row r="926" spans="1:93" s="9" customFormat="1" x14ac:dyDescent="0.2">
      <c r="A926"/>
      <c r="B926"/>
      <c r="C926" s="65"/>
      <c r="D926" s="65"/>
      <c r="E926" s="8"/>
      <c r="F926" s="66"/>
      <c r="G926" s="67"/>
      <c r="H926" s="67"/>
      <c r="I926"/>
      <c r="J926"/>
      <c r="K926"/>
      <c r="L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</row>
    <row r="927" spans="1:93" s="9" customFormat="1" x14ac:dyDescent="0.2">
      <c r="A927"/>
      <c r="B927"/>
      <c r="C927" s="65"/>
      <c r="D927" s="65"/>
      <c r="E927" s="8"/>
      <c r="F927" s="66"/>
      <c r="G927" s="67"/>
      <c r="H927" s="67"/>
      <c r="I927"/>
      <c r="J927"/>
      <c r="K927"/>
      <c r="L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</row>
    <row r="928" spans="1:93" s="9" customFormat="1" x14ac:dyDescent="0.2">
      <c r="A928"/>
      <c r="B928"/>
      <c r="C928" s="65"/>
      <c r="D928" s="65"/>
      <c r="E928" s="8"/>
      <c r="F928" s="66"/>
      <c r="G928" s="67"/>
      <c r="H928" s="67"/>
      <c r="I928"/>
      <c r="J928"/>
      <c r="K928"/>
      <c r="L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</row>
    <row r="929" spans="1:93" s="9" customFormat="1" x14ac:dyDescent="0.2">
      <c r="A929"/>
      <c r="B929"/>
      <c r="C929" s="65"/>
      <c r="D929" s="65"/>
      <c r="E929" s="8"/>
      <c r="F929" s="66"/>
      <c r="G929" s="67"/>
      <c r="H929" s="67"/>
      <c r="I929"/>
      <c r="J929"/>
      <c r="K929"/>
      <c r="L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</row>
    <row r="930" spans="1:93" s="9" customFormat="1" x14ac:dyDescent="0.2">
      <c r="A930"/>
      <c r="B930"/>
      <c r="C930" s="65"/>
      <c r="D930" s="65"/>
      <c r="E930" s="8"/>
      <c r="F930" s="66"/>
      <c r="G930" s="67"/>
      <c r="H930" s="67"/>
      <c r="I930"/>
      <c r="J930"/>
      <c r="K930"/>
      <c r="L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</row>
    <row r="931" spans="1:93" s="9" customFormat="1" x14ac:dyDescent="0.2">
      <c r="A931"/>
      <c r="B931"/>
      <c r="C931" s="65"/>
      <c r="D931" s="65"/>
      <c r="E931" s="8"/>
      <c r="F931" s="66"/>
      <c r="G931" s="67"/>
      <c r="H931" s="67"/>
      <c r="I931"/>
      <c r="J931"/>
      <c r="K931"/>
      <c r="L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</row>
    <row r="932" spans="1:93" s="9" customFormat="1" x14ac:dyDescent="0.2">
      <c r="A932"/>
      <c r="B932"/>
      <c r="C932" s="65"/>
      <c r="D932" s="65"/>
      <c r="E932" s="8"/>
      <c r="F932" s="66"/>
      <c r="G932" s="67"/>
      <c r="H932" s="67"/>
      <c r="I932"/>
      <c r="J932"/>
      <c r="K932"/>
      <c r="L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</row>
    <row r="933" spans="1:93" s="9" customFormat="1" x14ac:dyDescent="0.2">
      <c r="A933"/>
      <c r="B933"/>
      <c r="C933" s="65"/>
      <c r="D933" s="65"/>
      <c r="E933" s="8"/>
      <c r="F933" s="66"/>
      <c r="G933" s="67"/>
      <c r="H933" s="67"/>
      <c r="I933"/>
      <c r="J933"/>
      <c r="K933"/>
      <c r="L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</row>
    <row r="934" spans="1:93" s="9" customFormat="1" x14ac:dyDescent="0.2">
      <c r="A934"/>
      <c r="B934"/>
      <c r="C934" s="65"/>
      <c r="D934" s="65"/>
      <c r="E934" s="8"/>
      <c r="F934" s="66"/>
      <c r="G934" s="67"/>
      <c r="H934" s="67"/>
      <c r="I934"/>
      <c r="J934"/>
      <c r="K934"/>
      <c r="L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</row>
    <row r="935" spans="1:93" s="9" customFormat="1" x14ac:dyDescent="0.2">
      <c r="A935"/>
      <c r="B935"/>
      <c r="C935" s="65"/>
      <c r="D935" s="65"/>
      <c r="E935" s="8"/>
      <c r="F935" s="66"/>
      <c r="G935" s="67"/>
      <c r="H935" s="67"/>
      <c r="I935"/>
      <c r="J935"/>
      <c r="K935"/>
      <c r="L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</row>
    <row r="936" spans="1:93" s="9" customFormat="1" x14ac:dyDescent="0.2">
      <c r="A936"/>
      <c r="B936"/>
      <c r="C936" s="65"/>
      <c r="D936" s="65"/>
      <c r="E936" s="8"/>
      <c r="F936" s="66"/>
      <c r="G936" s="67"/>
      <c r="H936" s="67"/>
      <c r="I936"/>
      <c r="J936"/>
      <c r="K936"/>
      <c r="L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</row>
    <row r="937" spans="1:93" s="9" customFormat="1" x14ac:dyDescent="0.2">
      <c r="A937"/>
      <c r="B937"/>
      <c r="C937" s="65"/>
      <c r="D937" s="65"/>
      <c r="E937" s="8"/>
      <c r="F937" s="66"/>
      <c r="G937" s="67"/>
      <c r="H937" s="67"/>
      <c r="I937"/>
      <c r="J937"/>
      <c r="K937"/>
      <c r="L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</row>
    <row r="938" spans="1:93" s="9" customFormat="1" x14ac:dyDescent="0.2">
      <c r="A938"/>
      <c r="B938"/>
      <c r="C938" s="65"/>
      <c r="D938" s="65"/>
      <c r="E938" s="8"/>
      <c r="F938" s="66"/>
      <c r="G938" s="67"/>
      <c r="H938" s="67"/>
      <c r="I938"/>
      <c r="J938"/>
      <c r="K938"/>
      <c r="L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</row>
    <row r="939" spans="1:93" s="9" customFormat="1" x14ac:dyDescent="0.2">
      <c r="A939"/>
      <c r="B939"/>
      <c r="C939" s="65"/>
      <c r="D939" s="65"/>
      <c r="E939" s="8"/>
      <c r="F939" s="66"/>
      <c r="G939" s="67"/>
      <c r="H939" s="67"/>
      <c r="I939"/>
      <c r="J939"/>
      <c r="K939"/>
      <c r="L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</row>
    <row r="940" spans="1:93" s="9" customFormat="1" x14ac:dyDescent="0.2">
      <c r="A940"/>
      <c r="B940"/>
      <c r="C940" s="65"/>
      <c r="D940" s="65"/>
      <c r="E940" s="8"/>
      <c r="F940" s="66"/>
      <c r="G940" s="67"/>
      <c r="H940" s="67"/>
      <c r="I940"/>
      <c r="J940"/>
      <c r="K940"/>
      <c r="L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</row>
    <row r="941" spans="1:93" s="9" customFormat="1" x14ac:dyDescent="0.2">
      <c r="A941"/>
      <c r="B941"/>
      <c r="C941" s="65"/>
      <c r="D941" s="65"/>
      <c r="E941" s="8"/>
      <c r="F941" s="66"/>
      <c r="G941" s="67"/>
      <c r="H941" s="67"/>
      <c r="I941"/>
      <c r="J941"/>
      <c r="K941"/>
      <c r="L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</row>
    <row r="942" spans="1:93" s="9" customFormat="1" x14ac:dyDescent="0.2">
      <c r="A942"/>
      <c r="B942"/>
      <c r="C942" s="65"/>
      <c r="D942" s="65"/>
      <c r="E942" s="8"/>
      <c r="F942" s="66"/>
      <c r="G942" s="67"/>
      <c r="H942" s="67"/>
      <c r="I942"/>
      <c r="J942"/>
      <c r="K942"/>
      <c r="L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</row>
    <row r="943" spans="1:93" s="9" customFormat="1" x14ac:dyDescent="0.2">
      <c r="A943"/>
      <c r="B943"/>
      <c r="C943" s="65"/>
      <c r="D943" s="65"/>
      <c r="E943" s="8"/>
      <c r="F943" s="66"/>
      <c r="G943" s="67"/>
      <c r="H943" s="67"/>
      <c r="I943"/>
      <c r="J943"/>
      <c r="K943"/>
      <c r="L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</row>
    <row r="944" spans="1:93" s="9" customFormat="1" x14ac:dyDescent="0.2">
      <c r="A944"/>
      <c r="B944"/>
      <c r="C944" s="65"/>
      <c r="D944" s="65"/>
      <c r="E944" s="8"/>
      <c r="F944" s="66"/>
      <c r="G944" s="67"/>
      <c r="H944" s="67"/>
      <c r="I944"/>
      <c r="J944"/>
      <c r="K944"/>
      <c r="L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</row>
    <row r="945" spans="1:93" s="9" customFormat="1" x14ac:dyDescent="0.2">
      <c r="A945"/>
      <c r="B945"/>
      <c r="C945" s="65"/>
      <c r="D945" s="65"/>
      <c r="E945" s="8"/>
      <c r="F945" s="66"/>
      <c r="G945" s="67"/>
      <c r="H945" s="67"/>
      <c r="I945"/>
      <c r="J945"/>
      <c r="K945"/>
      <c r="L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</row>
    <row r="946" spans="1:93" s="9" customFormat="1" x14ac:dyDescent="0.2">
      <c r="A946"/>
      <c r="B946"/>
      <c r="C946" s="65"/>
      <c r="D946" s="65"/>
      <c r="E946" s="8"/>
      <c r="F946" s="66"/>
      <c r="G946" s="67"/>
      <c r="H946" s="67"/>
      <c r="I946"/>
      <c r="J946"/>
      <c r="K946"/>
      <c r="L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</row>
    <row r="947" spans="1:93" s="9" customFormat="1" x14ac:dyDescent="0.2">
      <c r="A947"/>
      <c r="B947"/>
      <c r="C947" s="65"/>
      <c r="D947" s="65"/>
      <c r="E947" s="8"/>
      <c r="F947" s="66"/>
      <c r="G947" s="67"/>
      <c r="H947" s="67"/>
      <c r="I947"/>
      <c r="J947"/>
      <c r="K947"/>
      <c r="L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</row>
    <row r="948" spans="1:93" s="9" customFormat="1" x14ac:dyDescent="0.2">
      <c r="A948"/>
      <c r="B948"/>
      <c r="C948" s="65"/>
      <c r="D948" s="65"/>
      <c r="E948" s="8"/>
      <c r="F948" s="66"/>
      <c r="G948" s="67"/>
      <c r="H948" s="67"/>
      <c r="I948"/>
      <c r="J948"/>
      <c r="K948"/>
      <c r="L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</row>
    <row r="949" spans="1:93" s="9" customFormat="1" x14ac:dyDescent="0.2">
      <c r="A949"/>
      <c r="B949"/>
      <c r="C949" s="65"/>
      <c r="D949" s="65"/>
      <c r="E949" s="8"/>
      <c r="F949" s="66"/>
      <c r="G949" s="67"/>
      <c r="H949" s="67"/>
      <c r="I949"/>
      <c r="J949"/>
      <c r="K949"/>
      <c r="L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</row>
    <row r="950" spans="1:93" s="9" customFormat="1" x14ac:dyDescent="0.2">
      <c r="A950"/>
      <c r="B950"/>
      <c r="C950" s="65"/>
      <c r="D950" s="65"/>
      <c r="E950" s="8"/>
      <c r="F950" s="66"/>
      <c r="G950" s="67"/>
      <c r="H950" s="67"/>
      <c r="I950"/>
      <c r="J950"/>
      <c r="K950"/>
      <c r="L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</row>
    <row r="951" spans="1:93" s="9" customFormat="1" x14ac:dyDescent="0.2">
      <c r="A951"/>
      <c r="B951"/>
      <c r="C951" s="65"/>
      <c r="D951" s="65"/>
      <c r="E951" s="8"/>
      <c r="F951" s="66"/>
      <c r="G951" s="67"/>
      <c r="H951" s="67"/>
      <c r="I951"/>
      <c r="J951"/>
      <c r="K951"/>
      <c r="L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</row>
    <row r="952" spans="1:93" s="9" customFormat="1" x14ac:dyDescent="0.2">
      <c r="A952"/>
      <c r="B952"/>
      <c r="C952" s="65"/>
      <c r="D952" s="65"/>
      <c r="E952" s="8"/>
      <c r="F952" s="66"/>
      <c r="G952" s="67"/>
      <c r="H952" s="67"/>
      <c r="I952"/>
      <c r="J952"/>
      <c r="K952"/>
      <c r="L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</row>
    <row r="953" spans="1:93" s="9" customFormat="1" x14ac:dyDescent="0.2">
      <c r="A953"/>
      <c r="B953"/>
      <c r="C953" s="65"/>
      <c r="D953" s="65"/>
      <c r="E953" s="8"/>
      <c r="F953" s="66"/>
      <c r="G953" s="67"/>
      <c r="H953" s="67"/>
      <c r="I953"/>
      <c r="J953"/>
      <c r="K953"/>
      <c r="L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</row>
    <row r="954" spans="1:93" s="9" customFormat="1" x14ac:dyDescent="0.2">
      <c r="A954"/>
      <c r="B954"/>
      <c r="C954" s="65"/>
      <c r="D954" s="65"/>
      <c r="E954" s="8"/>
      <c r="F954" s="66"/>
      <c r="G954" s="67"/>
      <c r="H954" s="67"/>
      <c r="I954"/>
      <c r="J954"/>
      <c r="K954"/>
      <c r="L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</row>
    <row r="955" spans="1:93" s="9" customFormat="1" x14ac:dyDescent="0.2">
      <c r="A955"/>
      <c r="B955"/>
      <c r="C955" s="65"/>
      <c r="D955" s="65"/>
      <c r="E955" s="8"/>
      <c r="F955" s="66"/>
      <c r="G955" s="67"/>
      <c r="H955" s="67"/>
      <c r="I955"/>
      <c r="J955"/>
      <c r="K955"/>
      <c r="L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</row>
    <row r="956" spans="1:93" s="9" customFormat="1" x14ac:dyDescent="0.2">
      <c r="A956"/>
      <c r="B956"/>
      <c r="C956" s="65"/>
      <c r="D956" s="65"/>
      <c r="E956" s="8"/>
      <c r="F956" s="66"/>
      <c r="G956" s="67"/>
      <c r="H956" s="67"/>
      <c r="I956"/>
      <c r="J956"/>
      <c r="K956"/>
      <c r="L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</row>
    <row r="957" spans="1:93" s="9" customFormat="1" x14ac:dyDescent="0.2">
      <c r="A957"/>
      <c r="B957"/>
      <c r="C957" s="65"/>
      <c r="D957" s="65"/>
      <c r="E957" s="8"/>
      <c r="F957" s="66"/>
      <c r="G957" s="67"/>
      <c r="H957" s="67"/>
      <c r="I957"/>
      <c r="J957"/>
      <c r="K957"/>
      <c r="L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</row>
    <row r="958" spans="1:93" s="9" customFormat="1" x14ac:dyDescent="0.2">
      <c r="A958"/>
      <c r="B958"/>
      <c r="C958" s="65"/>
      <c r="D958" s="65"/>
      <c r="E958" s="8"/>
      <c r="F958" s="66"/>
      <c r="G958" s="67"/>
      <c r="H958" s="67"/>
      <c r="I958"/>
      <c r="J958"/>
      <c r="K958"/>
      <c r="L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</row>
    <row r="959" spans="1:93" s="9" customFormat="1" x14ac:dyDescent="0.2">
      <c r="A959"/>
      <c r="B959"/>
      <c r="C959" s="65"/>
      <c r="D959" s="65"/>
      <c r="E959" s="8"/>
      <c r="F959" s="66"/>
      <c r="G959" s="67"/>
      <c r="H959" s="67"/>
      <c r="I959"/>
      <c r="J959"/>
      <c r="K959"/>
      <c r="L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</row>
    <row r="960" spans="1:93" s="9" customFormat="1" x14ac:dyDescent="0.2">
      <c r="A960"/>
      <c r="B960"/>
      <c r="C960" s="65"/>
      <c r="D960" s="65"/>
      <c r="E960" s="8"/>
      <c r="F960" s="66"/>
      <c r="G960" s="67"/>
      <c r="H960" s="67"/>
      <c r="I960"/>
      <c r="J960"/>
      <c r="K960"/>
      <c r="L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</row>
    <row r="961" spans="1:93" s="9" customFormat="1" x14ac:dyDescent="0.2">
      <c r="A961"/>
      <c r="B961"/>
      <c r="C961" s="65"/>
      <c r="D961" s="65"/>
      <c r="E961" s="8"/>
      <c r="F961" s="66"/>
      <c r="G961" s="67"/>
      <c r="H961" s="67"/>
      <c r="I961"/>
      <c r="J961"/>
      <c r="K961"/>
      <c r="L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</row>
    <row r="962" spans="1:93" s="9" customFormat="1" x14ac:dyDescent="0.2">
      <c r="A962"/>
      <c r="B962"/>
      <c r="C962" s="65"/>
      <c r="D962" s="65"/>
      <c r="E962" s="8"/>
      <c r="F962" s="66"/>
      <c r="G962" s="67"/>
      <c r="H962" s="67"/>
      <c r="I962"/>
      <c r="J962"/>
      <c r="K962"/>
      <c r="L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</row>
    <row r="963" spans="1:93" s="9" customFormat="1" x14ac:dyDescent="0.2">
      <c r="A963"/>
      <c r="B963"/>
      <c r="C963" s="65"/>
      <c r="D963" s="65"/>
      <c r="E963" s="8"/>
      <c r="F963" s="66"/>
      <c r="G963" s="67"/>
      <c r="H963" s="67"/>
      <c r="I963"/>
      <c r="J963"/>
      <c r="K963"/>
      <c r="L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</row>
    <row r="964" spans="1:93" s="9" customFormat="1" x14ac:dyDescent="0.2">
      <c r="A964"/>
      <c r="B964"/>
      <c r="C964" s="65"/>
      <c r="D964" s="65"/>
      <c r="E964" s="8"/>
      <c r="F964" s="66"/>
      <c r="G964" s="67"/>
      <c r="H964" s="67"/>
      <c r="I964"/>
      <c r="J964"/>
      <c r="K964"/>
      <c r="L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</row>
    <row r="965" spans="1:93" s="9" customFormat="1" x14ac:dyDescent="0.2">
      <c r="A965"/>
      <c r="B965"/>
      <c r="C965" s="65"/>
      <c r="D965" s="65"/>
      <c r="E965" s="8"/>
      <c r="F965" s="66"/>
      <c r="G965" s="67"/>
      <c r="H965" s="67"/>
      <c r="I965"/>
      <c r="J965"/>
      <c r="K965"/>
      <c r="L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</row>
    <row r="966" spans="1:93" s="9" customFormat="1" x14ac:dyDescent="0.2">
      <c r="A966"/>
      <c r="B966"/>
      <c r="C966" s="65"/>
      <c r="D966" s="65"/>
      <c r="E966" s="8"/>
      <c r="F966" s="66"/>
      <c r="G966" s="67"/>
      <c r="H966" s="67"/>
      <c r="I966"/>
      <c r="J966"/>
      <c r="K966"/>
      <c r="L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</row>
    <row r="967" spans="1:93" s="9" customFormat="1" x14ac:dyDescent="0.2">
      <c r="A967"/>
      <c r="B967"/>
      <c r="C967" s="65"/>
      <c r="D967" s="65"/>
      <c r="E967" s="8"/>
      <c r="F967" s="66"/>
      <c r="G967" s="67"/>
      <c r="H967" s="67"/>
      <c r="I967"/>
      <c r="J967"/>
      <c r="K967"/>
      <c r="L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</row>
    <row r="968" spans="1:93" s="9" customFormat="1" x14ac:dyDescent="0.2">
      <c r="A968"/>
      <c r="B968"/>
      <c r="C968" s="65"/>
      <c r="D968" s="65"/>
      <c r="E968" s="8"/>
      <c r="F968" s="66"/>
      <c r="G968" s="67"/>
      <c r="H968" s="67"/>
      <c r="I968"/>
      <c r="J968"/>
      <c r="K968"/>
      <c r="L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</row>
    <row r="969" spans="1:93" s="9" customFormat="1" x14ac:dyDescent="0.2">
      <c r="A969"/>
      <c r="B969"/>
      <c r="C969" s="65"/>
      <c r="D969" s="65"/>
      <c r="E969" s="8"/>
      <c r="F969" s="66"/>
      <c r="G969" s="67"/>
      <c r="H969" s="67"/>
      <c r="I969"/>
      <c r="J969"/>
      <c r="K969"/>
      <c r="L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</row>
    <row r="970" spans="1:93" s="9" customFormat="1" x14ac:dyDescent="0.2">
      <c r="A970"/>
      <c r="B970"/>
      <c r="C970" s="65"/>
      <c r="D970" s="65"/>
      <c r="E970" s="8"/>
      <c r="F970" s="66"/>
      <c r="G970" s="67"/>
      <c r="H970" s="67"/>
      <c r="I970"/>
      <c r="J970"/>
      <c r="K970"/>
      <c r="L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</row>
    <row r="971" spans="1:93" s="9" customFormat="1" x14ac:dyDescent="0.2">
      <c r="A971"/>
      <c r="B971"/>
      <c r="C971" s="65"/>
      <c r="D971" s="65"/>
      <c r="E971" s="8"/>
      <c r="F971" s="66"/>
      <c r="G971" s="67"/>
      <c r="H971" s="67"/>
      <c r="I971"/>
      <c r="J971"/>
      <c r="K971"/>
      <c r="L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</row>
    <row r="972" spans="1:93" s="9" customFormat="1" x14ac:dyDescent="0.2">
      <c r="A972"/>
      <c r="B972"/>
      <c r="C972" s="65"/>
      <c r="D972" s="65"/>
      <c r="E972" s="8"/>
      <c r="F972" s="66"/>
      <c r="G972" s="67"/>
      <c r="H972" s="67"/>
      <c r="I972"/>
      <c r="J972"/>
      <c r="K972"/>
      <c r="L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</row>
    <row r="973" spans="1:93" s="9" customFormat="1" x14ac:dyDescent="0.2">
      <c r="A973"/>
      <c r="B973"/>
      <c r="C973" s="65"/>
      <c r="D973" s="65"/>
      <c r="E973" s="8"/>
      <c r="F973" s="66"/>
      <c r="G973" s="67"/>
      <c r="H973" s="67"/>
      <c r="I973"/>
      <c r="J973"/>
      <c r="K973"/>
      <c r="L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</row>
    <row r="974" spans="1:93" s="9" customFormat="1" x14ac:dyDescent="0.2">
      <c r="A974"/>
      <c r="B974"/>
      <c r="C974" s="65"/>
      <c r="D974" s="65"/>
      <c r="E974" s="8"/>
      <c r="F974" s="66"/>
      <c r="G974" s="67"/>
      <c r="H974" s="67"/>
      <c r="I974"/>
      <c r="J974"/>
      <c r="K974"/>
      <c r="L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</row>
    <row r="975" spans="1:93" s="9" customFormat="1" x14ac:dyDescent="0.2">
      <c r="A975"/>
      <c r="B975"/>
      <c r="C975" s="65"/>
      <c r="D975" s="65"/>
      <c r="E975" s="8"/>
      <c r="F975" s="66"/>
      <c r="G975" s="67"/>
      <c r="H975" s="67"/>
      <c r="I975"/>
      <c r="J975"/>
      <c r="K975"/>
      <c r="L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</row>
    <row r="976" spans="1:93" s="9" customFormat="1" x14ac:dyDescent="0.2">
      <c r="A976"/>
      <c r="B976"/>
      <c r="C976" s="65"/>
      <c r="D976" s="65"/>
      <c r="E976" s="8"/>
      <c r="F976" s="66"/>
      <c r="G976" s="67"/>
      <c r="H976" s="67"/>
      <c r="I976"/>
      <c r="J976"/>
      <c r="K976"/>
      <c r="L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</row>
    <row r="977" spans="1:93" s="9" customFormat="1" x14ac:dyDescent="0.2">
      <c r="A977"/>
      <c r="B977"/>
      <c r="C977" s="65"/>
      <c r="D977" s="65"/>
      <c r="E977" s="8"/>
      <c r="F977" s="66"/>
      <c r="G977" s="67"/>
      <c r="H977" s="67"/>
      <c r="I977"/>
      <c r="J977"/>
      <c r="K977"/>
      <c r="L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</row>
    <row r="978" spans="1:93" s="9" customFormat="1" x14ac:dyDescent="0.2">
      <c r="A978"/>
      <c r="B978"/>
      <c r="C978" s="65"/>
      <c r="D978" s="65"/>
      <c r="E978" s="8"/>
      <c r="F978" s="66"/>
      <c r="G978" s="67"/>
      <c r="H978" s="67"/>
      <c r="I978"/>
      <c r="J978"/>
      <c r="K978"/>
      <c r="L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</row>
    <row r="979" spans="1:93" s="9" customFormat="1" x14ac:dyDescent="0.2">
      <c r="A979"/>
      <c r="B979"/>
      <c r="C979" s="65"/>
      <c r="D979" s="65"/>
      <c r="E979" s="8"/>
      <c r="F979" s="66"/>
      <c r="G979" s="67"/>
      <c r="H979" s="67"/>
      <c r="I979"/>
      <c r="J979"/>
      <c r="K979"/>
      <c r="L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</row>
    <row r="980" spans="1:93" s="9" customFormat="1" x14ac:dyDescent="0.2">
      <c r="A980"/>
      <c r="B980"/>
      <c r="C980" s="65"/>
      <c r="D980" s="65"/>
      <c r="E980" s="8"/>
      <c r="F980" s="66"/>
      <c r="G980" s="67"/>
      <c r="H980" s="67"/>
      <c r="I980"/>
      <c r="J980"/>
      <c r="K980"/>
      <c r="L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</row>
    <row r="981" spans="1:93" s="9" customFormat="1" x14ac:dyDescent="0.2">
      <c r="A981"/>
      <c r="B981"/>
      <c r="C981" s="65"/>
      <c r="D981" s="65"/>
      <c r="E981" s="8"/>
      <c r="F981" s="66"/>
      <c r="G981" s="67"/>
      <c r="H981" s="67"/>
      <c r="I981"/>
      <c r="J981"/>
      <c r="K981"/>
      <c r="L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</row>
    <row r="982" spans="1:93" s="9" customFormat="1" x14ac:dyDescent="0.2">
      <c r="A982"/>
      <c r="B982"/>
      <c r="C982" s="65"/>
      <c r="D982" s="65"/>
      <c r="E982" s="8"/>
      <c r="F982" s="66"/>
      <c r="G982" s="67"/>
      <c r="H982" s="67"/>
      <c r="I982"/>
      <c r="J982"/>
      <c r="K982"/>
      <c r="L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</row>
    <row r="983" spans="1:93" s="9" customFormat="1" x14ac:dyDescent="0.2">
      <c r="A983"/>
      <c r="B983"/>
      <c r="C983" s="65"/>
      <c r="D983" s="65"/>
      <c r="E983" s="8"/>
      <c r="F983" s="66"/>
      <c r="G983" s="67"/>
      <c r="H983" s="67"/>
      <c r="I983"/>
      <c r="J983"/>
      <c r="K983"/>
      <c r="L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</row>
    <row r="984" spans="1:93" s="9" customFormat="1" x14ac:dyDescent="0.2">
      <c r="A984"/>
      <c r="B984"/>
      <c r="C984" s="65"/>
      <c r="D984" s="65"/>
      <c r="E984" s="8"/>
      <c r="F984" s="66"/>
      <c r="G984" s="67"/>
      <c r="H984" s="67"/>
      <c r="I984"/>
      <c r="J984"/>
      <c r="K984"/>
      <c r="L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</row>
    <row r="985" spans="1:93" s="9" customFormat="1" x14ac:dyDescent="0.2">
      <c r="A985"/>
      <c r="B985"/>
      <c r="C985" s="65"/>
      <c r="D985" s="65"/>
      <c r="E985" s="8"/>
      <c r="F985" s="66"/>
      <c r="G985" s="67"/>
      <c r="H985" s="67"/>
      <c r="I985"/>
      <c r="J985"/>
      <c r="K985"/>
      <c r="L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</row>
    <row r="986" spans="1:93" s="9" customFormat="1" x14ac:dyDescent="0.2">
      <c r="A986"/>
      <c r="B986"/>
      <c r="C986" s="65"/>
      <c r="D986" s="65"/>
      <c r="E986" s="8"/>
      <c r="F986" s="66"/>
      <c r="G986" s="67"/>
      <c r="H986" s="67"/>
      <c r="I986"/>
      <c r="J986"/>
      <c r="K986"/>
      <c r="L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</row>
    <row r="987" spans="1:93" s="9" customFormat="1" x14ac:dyDescent="0.2">
      <c r="A987"/>
      <c r="B987"/>
      <c r="C987" s="65"/>
      <c r="D987" s="65"/>
      <c r="E987" s="8"/>
      <c r="F987" s="66"/>
      <c r="G987" s="67"/>
      <c r="H987" s="67"/>
      <c r="I987"/>
      <c r="J987"/>
      <c r="K987"/>
      <c r="L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</row>
    <row r="988" spans="1:93" s="9" customFormat="1" x14ac:dyDescent="0.2">
      <c r="A988"/>
      <c r="B988"/>
      <c r="C988" s="65"/>
      <c r="D988" s="65"/>
      <c r="E988" s="8"/>
      <c r="F988" s="66"/>
      <c r="G988" s="67"/>
      <c r="H988" s="67"/>
      <c r="I988"/>
      <c r="J988"/>
      <c r="K988"/>
      <c r="L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</row>
    <row r="989" spans="1:93" s="9" customFormat="1" x14ac:dyDescent="0.2">
      <c r="A989"/>
      <c r="B989"/>
      <c r="C989" s="65"/>
      <c r="D989" s="65"/>
      <c r="E989" s="8"/>
      <c r="F989" s="66"/>
      <c r="G989" s="67"/>
      <c r="H989" s="67"/>
      <c r="I989"/>
      <c r="J989"/>
      <c r="K989"/>
      <c r="L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</row>
    <row r="990" spans="1:93" s="9" customFormat="1" x14ac:dyDescent="0.2">
      <c r="A990"/>
      <c r="B990"/>
      <c r="C990" s="65"/>
      <c r="D990" s="65"/>
      <c r="E990" s="8"/>
      <c r="F990" s="66"/>
      <c r="G990" s="67"/>
      <c r="H990" s="67"/>
      <c r="I990"/>
      <c r="J990"/>
      <c r="K990"/>
      <c r="L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</row>
    <row r="991" spans="1:93" s="9" customFormat="1" x14ac:dyDescent="0.2">
      <c r="A991"/>
      <c r="B991"/>
      <c r="C991" s="65"/>
      <c r="D991" s="65"/>
      <c r="E991" s="8"/>
      <c r="F991" s="66"/>
      <c r="G991" s="67"/>
      <c r="H991" s="67"/>
      <c r="I991"/>
      <c r="J991"/>
      <c r="K991"/>
      <c r="L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</row>
    <row r="992" spans="1:93" s="9" customFormat="1" x14ac:dyDescent="0.2">
      <c r="A992"/>
      <c r="B992"/>
      <c r="C992" s="65"/>
      <c r="D992" s="65"/>
      <c r="E992" s="8"/>
      <c r="F992" s="66"/>
      <c r="G992" s="67"/>
      <c r="H992" s="67"/>
      <c r="I992"/>
      <c r="J992"/>
      <c r="K992"/>
      <c r="L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</row>
    <row r="993" spans="1:93" s="9" customFormat="1" x14ac:dyDescent="0.2">
      <c r="A993"/>
      <c r="B993"/>
      <c r="C993" s="65"/>
      <c r="D993" s="65"/>
      <c r="E993" s="8"/>
      <c r="F993" s="66"/>
      <c r="G993" s="67"/>
      <c r="H993" s="67"/>
      <c r="I993"/>
      <c r="J993"/>
      <c r="K993"/>
      <c r="L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</row>
    <row r="994" spans="1:93" s="9" customFormat="1" x14ac:dyDescent="0.2">
      <c r="A994"/>
      <c r="B994"/>
      <c r="C994" s="65"/>
      <c r="D994" s="65"/>
      <c r="E994" s="8"/>
      <c r="F994" s="66"/>
      <c r="G994" s="67"/>
      <c r="H994" s="67"/>
      <c r="I994"/>
      <c r="J994"/>
      <c r="K994"/>
      <c r="L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</row>
    <row r="995" spans="1:93" s="9" customFormat="1" x14ac:dyDescent="0.2">
      <c r="A995"/>
      <c r="B995"/>
      <c r="C995" s="65"/>
      <c r="D995" s="65"/>
      <c r="E995" s="8"/>
      <c r="F995" s="66"/>
      <c r="G995" s="67"/>
      <c r="H995" s="67"/>
      <c r="I995"/>
      <c r="J995"/>
      <c r="K995"/>
      <c r="L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</row>
    <row r="996" spans="1:93" s="9" customFormat="1" x14ac:dyDescent="0.2">
      <c r="A996"/>
      <c r="B996"/>
      <c r="C996" s="65"/>
      <c r="D996" s="65"/>
      <c r="E996" s="8"/>
      <c r="F996" s="66"/>
      <c r="G996" s="67"/>
      <c r="H996" s="67"/>
      <c r="I996"/>
      <c r="J996"/>
      <c r="K996"/>
      <c r="L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</row>
    <row r="997" spans="1:93" s="9" customFormat="1" x14ac:dyDescent="0.2">
      <c r="A997"/>
      <c r="B997"/>
      <c r="C997" s="65"/>
      <c r="D997" s="65"/>
      <c r="E997" s="8"/>
      <c r="F997" s="66"/>
      <c r="G997" s="67"/>
      <c r="H997" s="67"/>
      <c r="I997"/>
      <c r="J997"/>
      <c r="K997"/>
      <c r="L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</row>
    <row r="998" spans="1:93" s="9" customFormat="1" x14ac:dyDescent="0.2">
      <c r="A998"/>
      <c r="B998"/>
      <c r="C998" s="65"/>
      <c r="D998" s="65"/>
      <c r="E998" s="8"/>
      <c r="F998" s="66"/>
      <c r="G998" s="67"/>
      <c r="H998" s="67"/>
      <c r="I998"/>
      <c r="J998"/>
      <c r="K998"/>
      <c r="L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</row>
    <row r="999" spans="1:93" s="9" customFormat="1" x14ac:dyDescent="0.2">
      <c r="A999"/>
      <c r="B999"/>
      <c r="C999" s="65"/>
      <c r="D999" s="65"/>
      <c r="E999" s="8"/>
      <c r="F999" s="66"/>
      <c r="G999" s="67"/>
      <c r="H999" s="67"/>
      <c r="I999"/>
      <c r="J999"/>
      <c r="K999"/>
      <c r="L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</row>
    <row r="1000" spans="1:93" s="9" customFormat="1" x14ac:dyDescent="0.2">
      <c r="A1000"/>
      <c r="B1000"/>
      <c r="C1000" s="65"/>
      <c r="D1000" s="65"/>
      <c r="E1000" s="8"/>
      <c r="F1000" s="66"/>
      <c r="G1000" s="67"/>
      <c r="H1000" s="67"/>
      <c r="I1000"/>
      <c r="J1000"/>
      <c r="K1000"/>
      <c r="L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</row>
    <row r="1001" spans="1:93" s="9" customFormat="1" x14ac:dyDescent="0.2">
      <c r="A1001"/>
      <c r="B1001"/>
      <c r="C1001" s="65"/>
      <c r="D1001" s="65"/>
      <c r="E1001" s="8"/>
      <c r="F1001" s="66"/>
      <c r="G1001" s="67"/>
      <c r="H1001" s="67"/>
      <c r="I1001"/>
      <c r="J1001"/>
      <c r="K1001"/>
      <c r="L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</row>
    <row r="1002" spans="1:93" s="9" customFormat="1" x14ac:dyDescent="0.2">
      <c r="A1002"/>
      <c r="B1002"/>
      <c r="C1002" s="65"/>
      <c r="D1002" s="65"/>
      <c r="E1002" s="8"/>
      <c r="F1002" s="66"/>
      <c r="G1002" s="67"/>
      <c r="H1002" s="67"/>
      <c r="I1002"/>
      <c r="J1002"/>
      <c r="K1002"/>
      <c r="L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</row>
    <row r="1003" spans="1:93" s="9" customFormat="1" x14ac:dyDescent="0.2">
      <c r="A1003"/>
      <c r="B1003"/>
      <c r="C1003" s="65"/>
      <c r="D1003" s="65"/>
      <c r="E1003" s="8"/>
      <c r="F1003" s="66"/>
      <c r="G1003" s="67"/>
      <c r="H1003" s="67"/>
      <c r="I1003"/>
      <c r="J1003"/>
      <c r="K1003"/>
      <c r="L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</row>
    <row r="1004" spans="1:93" s="9" customFormat="1" x14ac:dyDescent="0.2">
      <c r="A1004"/>
      <c r="B1004"/>
      <c r="C1004" s="65"/>
      <c r="D1004" s="65"/>
      <c r="E1004" s="8"/>
      <c r="F1004" s="66"/>
      <c r="G1004" s="67"/>
      <c r="H1004" s="67"/>
      <c r="I1004"/>
      <c r="J1004"/>
      <c r="K1004"/>
      <c r="L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</row>
    <row r="1005" spans="1:93" s="9" customFormat="1" x14ac:dyDescent="0.2">
      <c r="A1005"/>
      <c r="B1005"/>
      <c r="C1005" s="65"/>
      <c r="D1005" s="65"/>
      <c r="E1005" s="8"/>
      <c r="F1005" s="66"/>
      <c r="G1005" s="67"/>
      <c r="H1005" s="67"/>
      <c r="I1005"/>
      <c r="J1005"/>
      <c r="K1005"/>
      <c r="L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</row>
    <row r="1006" spans="1:93" s="9" customFormat="1" x14ac:dyDescent="0.2">
      <c r="A1006"/>
      <c r="B1006"/>
      <c r="C1006" s="65"/>
      <c r="D1006" s="65"/>
      <c r="E1006" s="8"/>
      <c r="F1006" s="66"/>
      <c r="G1006" s="67"/>
      <c r="H1006" s="67"/>
      <c r="I1006"/>
      <c r="J1006"/>
      <c r="K1006"/>
      <c r="L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</row>
    <row r="1007" spans="1:93" s="9" customFormat="1" x14ac:dyDescent="0.2">
      <c r="A1007"/>
      <c r="B1007"/>
      <c r="C1007" s="65"/>
      <c r="D1007" s="65"/>
      <c r="E1007" s="8"/>
      <c r="F1007" s="66"/>
      <c r="G1007" s="67"/>
      <c r="H1007" s="67"/>
      <c r="I1007"/>
      <c r="J1007"/>
      <c r="K1007"/>
      <c r="L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</row>
    <row r="1008" spans="1:93" s="9" customFormat="1" x14ac:dyDescent="0.2">
      <c r="A1008"/>
      <c r="B1008"/>
      <c r="C1008" s="65"/>
      <c r="D1008" s="65"/>
      <c r="E1008" s="8"/>
      <c r="F1008" s="66"/>
      <c r="G1008" s="67"/>
      <c r="H1008" s="67"/>
      <c r="I1008"/>
      <c r="J1008"/>
      <c r="K1008"/>
      <c r="L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</row>
    <row r="1009" spans="1:93" s="9" customFormat="1" x14ac:dyDescent="0.2">
      <c r="A1009"/>
      <c r="B1009"/>
      <c r="C1009" s="65"/>
      <c r="D1009" s="65"/>
      <c r="E1009" s="8"/>
      <c r="F1009" s="66"/>
      <c r="G1009" s="67"/>
      <c r="H1009" s="67"/>
      <c r="I1009"/>
      <c r="J1009"/>
      <c r="K1009"/>
      <c r="L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</row>
    <row r="1010" spans="1:93" s="9" customFormat="1" x14ac:dyDescent="0.2">
      <c r="A1010"/>
      <c r="B1010"/>
      <c r="C1010" s="65"/>
      <c r="D1010" s="65"/>
      <c r="E1010" s="8"/>
      <c r="F1010" s="66"/>
      <c r="G1010" s="67"/>
      <c r="H1010" s="67"/>
      <c r="I1010"/>
      <c r="J1010"/>
      <c r="K1010"/>
      <c r="L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</row>
    <row r="1011" spans="1:93" s="9" customFormat="1" x14ac:dyDescent="0.2">
      <c r="A1011"/>
      <c r="B1011"/>
      <c r="C1011" s="65"/>
      <c r="D1011" s="65"/>
      <c r="E1011" s="8"/>
      <c r="F1011" s="66"/>
      <c r="G1011" s="67"/>
      <c r="H1011" s="67"/>
      <c r="I1011"/>
      <c r="J1011"/>
      <c r="K1011"/>
      <c r="L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</row>
    <row r="1012" spans="1:93" s="9" customFormat="1" x14ac:dyDescent="0.2">
      <c r="A1012"/>
      <c r="B1012"/>
      <c r="C1012" s="65"/>
      <c r="D1012" s="65"/>
      <c r="E1012" s="8"/>
      <c r="F1012" s="66"/>
      <c r="G1012" s="67"/>
      <c r="H1012" s="67"/>
      <c r="I1012"/>
      <c r="J1012"/>
      <c r="K1012"/>
      <c r="L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</row>
    <row r="1013" spans="1:93" s="9" customFormat="1" x14ac:dyDescent="0.2">
      <c r="A1013"/>
      <c r="B1013"/>
      <c r="C1013" s="65"/>
      <c r="D1013" s="65"/>
      <c r="E1013" s="8"/>
      <c r="F1013" s="66"/>
      <c r="G1013" s="67"/>
      <c r="H1013" s="67"/>
      <c r="I1013"/>
      <c r="J1013"/>
      <c r="K1013"/>
      <c r="L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</row>
    <row r="1014" spans="1:93" s="9" customFormat="1" x14ac:dyDescent="0.2">
      <c r="A1014"/>
      <c r="B1014"/>
      <c r="C1014" s="65"/>
      <c r="D1014" s="65"/>
      <c r="E1014" s="8"/>
      <c r="F1014" s="66"/>
      <c r="G1014" s="67"/>
      <c r="H1014" s="67"/>
      <c r="I1014"/>
      <c r="J1014"/>
      <c r="K1014"/>
      <c r="L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</row>
    <row r="1015" spans="1:93" s="9" customFormat="1" x14ac:dyDescent="0.2">
      <c r="A1015"/>
      <c r="B1015"/>
      <c r="C1015" s="65"/>
      <c r="D1015" s="65"/>
      <c r="E1015" s="8"/>
      <c r="F1015" s="66"/>
      <c r="G1015" s="67"/>
      <c r="H1015" s="67"/>
      <c r="I1015"/>
      <c r="J1015"/>
      <c r="K1015"/>
      <c r="L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</row>
    <row r="1016" spans="1:93" s="9" customFormat="1" x14ac:dyDescent="0.2">
      <c r="A1016"/>
      <c r="B1016"/>
      <c r="C1016" s="65"/>
      <c r="D1016" s="65"/>
      <c r="E1016" s="8"/>
      <c r="F1016" s="66"/>
      <c r="G1016" s="67"/>
      <c r="H1016" s="67"/>
      <c r="I1016"/>
      <c r="J1016"/>
      <c r="K1016"/>
      <c r="L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</row>
    <row r="1017" spans="1:93" s="9" customFormat="1" x14ac:dyDescent="0.2">
      <c r="A1017"/>
      <c r="B1017"/>
      <c r="C1017" s="65"/>
      <c r="D1017" s="65"/>
      <c r="E1017" s="8"/>
      <c r="F1017" s="66"/>
      <c r="G1017" s="67"/>
      <c r="H1017" s="67"/>
      <c r="I1017"/>
      <c r="J1017"/>
      <c r="K1017"/>
      <c r="L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</row>
    <row r="1018" spans="1:93" s="9" customFormat="1" x14ac:dyDescent="0.2">
      <c r="A1018"/>
      <c r="B1018"/>
      <c r="C1018" s="65"/>
      <c r="D1018" s="65"/>
      <c r="E1018" s="8"/>
      <c r="F1018" s="66"/>
      <c r="G1018" s="67"/>
      <c r="H1018" s="67"/>
      <c r="I1018"/>
      <c r="J1018"/>
      <c r="K1018"/>
      <c r="L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</row>
    <row r="1019" spans="1:93" s="9" customFormat="1" x14ac:dyDescent="0.2">
      <c r="A1019"/>
      <c r="B1019"/>
      <c r="C1019" s="65"/>
      <c r="D1019" s="65"/>
      <c r="E1019" s="8"/>
      <c r="F1019" s="66"/>
      <c r="G1019" s="67"/>
      <c r="H1019" s="67"/>
      <c r="I1019"/>
      <c r="J1019"/>
      <c r="K1019"/>
      <c r="L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</row>
    <row r="1020" spans="1:93" s="9" customFormat="1" x14ac:dyDescent="0.2">
      <c r="A1020"/>
      <c r="B1020"/>
      <c r="C1020" s="65"/>
      <c r="D1020" s="65"/>
      <c r="E1020" s="8"/>
      <c r="F1020" s="66"/>
      <c r="G1020" s="67"/>
      <c r="H1020" s="67"/>
      <c r="I1020"/>
      <c r="J1020"/>
      <c r="K1020"/>
      <c r="L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</row>
    <row r="1021" spans="1:93" s="9" customFormat="1" x14ac:dyDescent="0.2">
      <c r="A1021"/>
      <c r="B1021"/>
      <c r="C1021" s="65"/>
      <c r="D1021" s="65"/>
      <c r="E1021" s="8"/>
      <c r="F1021" s="66"/>
      <c r="G1021" s="67"/>
      <c r="H1021" s="67"/>
      <c r="I1021"/>
      <c r="J1021"/>
      <c r="K1021"/>
      <c r="L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</row>
    <row r="1022" spans="1:93" s="9" customFormat="1" x14ac:dyDescent="0.2">
      <c r="A1022"/>
      <c r="B1022"/>
      <c r="C1022" s="65"/>
      <c r="D1022" s="65"/>
      <c r="E1022" s="8"/>
      <c r="F1022" s="66"/>
      <c r="G1022" s="67"/>
      <c r="H1022" s="67"/>
      <c r="I1022"/>
      <c r="J1022"/>
      <c r="K1022"/>
      <c r="L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</row>
    <row r="1023" spans="1:93" s="9" customFormat="1" x14ac:dyDescent="0.2">
      <c r="A1023"/>
      <c r="B1023"/>
      <c r="C1023" s="65"/>
      <c r="D1023" s="65"/>
      <c r="E1023" s="8"/>
      <c r="F1023" s="66"/>
      <c r="G1023" s="67"/>
      <c r="H1023" s="67"/>
      <c r="I1023"/>
      <c r="J1023"/>
      <c r="K1023"/>
      <c r="L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</row>
    <row r="1024" spans="1:93" s="9" customFormat="1" x14ac:dyDescent="0.2">
      <c r="A1024"/>
      <c r="B1024"/>
      <c r="C1024" s="65"/>
      <c r="D1024" s="65"/>
      <c r="E1024" s="8"/>
      <c r="F1024" s="66"/>
      <c r="G1024" s="67"/>
      <c r="H1024" s="67"/>
      <c r="I1024"/>
      <c r="J1024"/>
      <c r="K1024"/>
      <c r="L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</row>
    <row r="1025" spans="1:93" s="9" customFormat="1" x14ac:dyDescent="0.2">
      <c r="A1025"/>
      <c r="B1025"/>
      <c r="C1025" s="65"/>
      <c r="D1025" s="65"/>
      <c r="E1025" s="8"/>
      <c r="F1025" s="66"/>
      <c r="G1025" s="67"/>
      <c r="H1025" s="67"/>
      <c r="I1025"/>
      <c r="J1025"/>
      <c r="K1025"/>
      <c r="L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</row>
    <row r="1026" spans="1:93" s="9" customFormat="1" x14ac:dyDescent="0.2">
      <c r="A1026"/>
      <c r="B1026"/>
      <c r="C1026" s="65"/>
      <c r="D1026" s="65"/>
      <c r="E1026" s="8"/>
      <c r="F1026" s="66"/>
      <c r="G1026" s="67"/>
      <c r="H1026" s="67"/>
      <c r="I1026"/>
      <c r="J1026"/>
      <c r="K1026"/>
      <c r="L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</row>
    <row r="1027" spans="1:93" s="9" customFormat="1" x14ac:dyDescent="0.2">
      <c r="A1027"/>
      <c r="B1027"/>
      <c r="C1027" s="65"/>
      <c r="D1027" s="65"/>
      <c r="E1027" s="8"/>
      <c r="F1027" s="66"/>
      <c r="G1027" s="67"/>
      <c r="H1027" s="67"/>
      <c r="I1027"/>
      <c r="J1027"/>
      <c r="K1027"/>
      <c r="L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</row>
    <row r="1028" spans="1:93" s="9" customFormat="1" x14ac:dyDescent="0.2">
      <c r="A1028"/>
      <c r="B1028"/>
      <c r="C1028" s="65"/>
      <c r="D1028" s="65"/>
      <c r="E1028" s="8"/>
      <c r="F1028" s="66"/>
      <c r="G1028" s="67"/>
      <c r="H1028" s="67"/>
      <c r="I1028"/>
      <c r="J1028"/>
      <c r="K1028"/>
      <c r="L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</row>
    <row r="1029" spans="1:93" s="9" customFormat="1" x14ac:dyDescent="0.2">
      <c r="A1029"/>
      <c r="B1029"/>
      <c r="C1029" s="65"/>
      <c r="D1029" s="65"/>
      <c r="E1029" s="8"/>
      <c r="F1029" s="66"/>
      <c r="G1029" s="67"/>
      <c r="H1029" s="67"/>
      <c r="I1029"/>
      <c r="J1029"/>
      <c r="K1029"/>
      <c r="L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</row>
    <row r="1030" spans="1:93" s="9" customFormat="1" x14ac:dyDescent="0.2">
      <c r="A1030"/>
      <c r="B1030"/>
      <c r="C1030" s="65"/>
      <c r="D1030" s="65"/>
      <c r="E1030" s="8"/>
      <c r="F1030" s="66"/>
      <c r="G1030" s="67"/>
      <c r="H1030" s="67"/>
      <c r="I1030"/>
      <c r="J1030"/>
      <c r="K1030"/>
      <c r="L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</row>
    <row r="1031" spans="1:93" s="9" customFormat="1" x14ac:dyDescent="0.2">
      <c r="A1031"/>
      <c r="B1031"/>
      <c r="C1031" s="65"/>
      <c r="D1031" s="65"/>
      <c r="E1031" s="8"/>
      <c r="F1031" s="66"/>
      <c r="G1031" s="67"/>
      <c r="H1031" s="67"/>
      <c r="I1031"/>
      <c r="J1031"/>
      <c r="K1031"/>
      <c r="L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</row>
    <row r="1032" spans="1:93" s="9" customFormat="1" x14ac:dyDescent="0.2">
      <c r="A1032"/>
      <c r="B1032"/>
      <c r="C1032" s="65"/>
      <c r="D1032" s="65"/>
      <c r="E1032" s="8"/>
      <c r="F1032" s="66"/>
      <c r="G1032" s="67"/>
      <c r="H1032" s="67"/>
      <c r="I1032"/>
      <c r="J1032"/>
      <c r="K1032"/>
      <c r="L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</row>
    <row r="1033" spans="1:93" s="9" customFormat="1" x14ac:dyDescent="0.2">
      <c r="A1033"/>
      <c r="B1033"/>
      <c r="C1033" s="65"/>
      <c r="D1033" s="65"/>
      <c r="E1033" s="8"/>
      <c r="F1033" s="66"/>
      <c r="G1033" s="67"/>
      <c r="H1033" s="67"/>
      <c r="I1033"/>
      <c r="J1033"/>
      <c r="K1033"/>
      <c r="L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</row>
    <row r="1034" spans="1:93" s="9" customFormat="1" x14ac:dyDescent="0.2">
      <c r="A1034"/>
      <c r="B1034"/>
      <c r="C1034" s="65"/>
      <c r="D1034" s="65"/>
      <c r="E1034" s="8"/>
      <c r="F1034" s="66"/>
      <c r="G1034" s="67"/>
      <c r="H1034" s="67"/>
      <c r="I1034"/>
      <c r="J1034"/>
      <c r="K1034"/>
      <c r="L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</row>
    <row r="1035" spans="1:93" s="9" customFormat="1" x14ac:dyDescent="0.2">
      <c r="A1035"/>
      <c r="B1035"/>
      <c r="C1035" s="65"/>
      <c r="D1035" s="65"/>
      <c r="E1035" s="8"/>
      <c r="F1035" s="66"/>
      <c r="G1035" s="67"/>
      <c r="H1035" s="67"/>
      <c r="I1035"/>
      <c r="J1035"/>
      <c r="K1035"/>
      <c r="L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</row>
    <row r="1036" spans="1:93" s="9" customFormat="1" x14ac:dyDescent="0.2">
      <c r="A1036"/>
      <c r="B1036"/>
      <c r="C1036" s="65"/>
      <c r="D1036" s="65"/>
      <c r="E1036" s="8"/>
      <c r="F1036" s="66"/>
      <c r="G1036" s="67"/>
      <c r="H1036" s="67"/>
      <c r="I1036"/>
      <c r="J1036"/>
      <c r="K1036"/>
      <c r="L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</row>
    <row r="1037" spans="1:93" s="9" customFormat="1" x14ac:dyDescent="0.2">
      <c r="A1037"/>
      <c r="B1037"/>
      <c r="C1037" s="65"/>
      <c r="D1037" s="65"/>
      <c r="E1037" s="8"/>
      <c r="F1037" s="66"/>
      <c r="G1037" s="67"/>
      <c r="H1037" s="67"/>
      <c r="I1037"/>
      <c r="J1037"/>
      <c r="K1037"/>
      <c r="L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</row>
    <row r="1038" spans="1:93" s="9" customFormat="1" x14ac:dyDescent="0.2">
      <c r="A1038"/>
      <c r="B1038"/>
      <c r="C1038" s="65"/>
      <c r="D1038" s="65"/>
      <c r="E1038" s="8"/>
      <c r="F1038" s="66"/>
      <c r="G1038" s="67"/>
      <c r="H1038" s="67"/>
      <c r="I1038"/>
      <c r="J1038"/>
      <c r="K1038"/>
      <c r="L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</row>
    <row r="1039" spans="1:93" s="9" customFormat="1" x14ac:dyDescent="0.2">
      <c r="A1039"/>
      <c r="B1039"/>
      <c r="C1039" s="65"/>
      <c r="D1039" s="65"/>
      <c r="E1039" s="8"/>
      <c r="F1039" s="66"/>
      <c r="G1039" s="67"/>
      <c r="H1039" s="67"/>
      <c r="I1039"/>
      <c r="J1039"/>
      <c r="K1039"/>
      <c r="L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</row>
    <row r="1040" spans="1:93" s="9" customFormat="1" x14ac:dyDescent="0.2">
      <c r="A1040"/>
      <c r="B1040"/>
      <c r="C1040" s="65"/>
      <c r="D1040" s="65"/>
      <c r="E1040" s="8"/>
      <c r="F1040" s="66"/>
      <c r="G1040" s="67"/>
      <c r="H1040" s="67"/>
      <c r="I1040"/>
      <c r="J1040"/>
      <c r="K1040"/>
      <c r="L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</row>
    <row r="1041" spans="1:93" s="9" customFormat="1" x14ac:dyDescent="0.2">
      <c r="A1041"/>
      <c r="B1041"/>
      <c r="C1041" s="65"/>
      <c r="D1041" s="65"/>
      <c r="E1041" s="8"/>
      <c r="F1041" s="66"/>
      <c r="G1041" s="67"/>
      <c r="H1041" s="67"/>
      <c r="I1041"/>
      <c r="J1041"/>
      <c r="K1041"/>
      <c r="L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</row>
    <row r="1042" spans="1:93" s="9" customFormat="1" x14ac:dyDescent="0.2">
      <c r="A1042"/>
      <c r="B1042"/>
      <c r="C1042" s="65"/>
      <c r="D1042" s="65"/>
      <c r="E1042" s="8"/>
      <c r="F1042" s="66"/>
      <c r="G1042" s="67"/>
      <c r="H1042" s="67"/>
      <c r="I1042"/>
      <c r="J1042"/>
      <c r="K1042"/>
      <c r="L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</row>
    <row r="1043" spans="1:93" s="9" customFormat="1" x14ac:dyDescent="0.2">
      <c r="A1043"/>
      <c r="B1043"/>
      <c r="C1043" s="65"/>
      <c r="D1043" s="65"/>
      <c r="E1043" s="8"/>
      <c r="F1043" s="66"/>
      <c r="G1043" s="67"/>
      <c r="H1043" s="67"/>
      <c r="I1043"/>
      <c r="J1043"/>
      <c r="K1043"/>
      <c r="L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</row>
    <row r="1044" spans="1:93" s="9" customFormat="1" x14ac:dyDescent="0.2">
      <c r="A1044"/>
      <c r="B1044"/>
      <c r="C1044" s="65"/>
      <c r="D1044" s="65"/>
      <c r="E1044" s="8"/>
      <c r="F1044" s="66"/>
      <c r="G1044" s="67"/>
      <c r="H1044" s="67"/>
      <c r="I1044"/>
      <c r="J1044"/>
      <c r="K1044"/>
      <c r="L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</row>
    <row r="1045" spans="1:93" s="9" customFormat="1" x14ac:dyDescent="0.2">
      <c r="A1045"/>
      <c r="B1045"/>
      <c r="C1045" s="65"/>
      <c r="D1045" s="65"/>
      <c r="E1045" s="8"/>
      <c r="F1045" s="66"/>
      <c r="G1045" s="67"/>
      <c r="H1045" s="67"/>
      <c r="I1045"/>
      <c r="J1045"/>
      <c r="K1045"/>
      <c r="L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</row>
    <row r="1046" spans="1:93" s="9" customFormat="1" x14ac:dyDescent="0.2">
      <c r="A1046"/>
      <c r="B1046"/>
      <c r="C1046" s="65"/>
      <c r="D1046" s="65"/>
      <c r="E1046" s="8"/>
      <c r="F1046" s="66"/>
      <c r="G1046" s="67"/>
      <c r="H1046" s="67"/>
      <c r="I1046"/>
      <c r="J1046"/>
      <c r="K1046"/>
      <c r="L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</row>
    <row r="1047" spans="1:93" s="9" customFormat="1" x14ac:dyDescent="0.2">
      <c r="A1047"/>
      <c r="B1047"/>
      <c r="C1047" s="65"/>
      <c r="D1047" s="65"/>
      <c r="E1047" s="8"/>
      <c r="F1047" s="66"/>
      <c r="G1047" s="67"/>
      <c r="H1047" s="67"/>
      <c r="I1047"/>
      <c r="J1047"/>
      <c r="K1047"/>
      <c r="L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</row>
    <row r="1048" spans="1:93" s="9" customFormat="1" x14ac:dyDescent="0.2">
      <c r="A1048"/>
      <c r="B1048"/>
      <c r="C1048" s="65"/>
      <c r="D1048" s="65"/>
      <c r="E1048" s="8"/>
      <c r="F1048" s="66"/>
      <c r="G1048" s="67"/>
      <c r="H1048" s="67"/>
      <c r="I1048"/>
      <c r="J1048"/>
      <c r="K1048"/>
      <c r="L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</row>
    <row r="1049" spans="1:93" s="9" customFormat="1" x14ac:dyDescent="0.2">
      <c r="A1049"/>
      <c r="B1049"/>
      <c r="C1049" s="65"/>
      <c r="D1049" s="65"/>
      <c r="E1049" s="8"/>
      <c r="F1049" s="66"/>
      <c r="G1049" s="67"/>
      <c r="H1049" s="67"/>
      <c r="I1049"/>
      <c r="J1049"/>
      <c r="K1049"/>
      <c r="L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</row>
    <row r="1050" spans="1:93" s="9" customFormat="1" x14ac:dyDescent="0.2">
      <c r="A1050"/>
      <c r="B1050"/>
      <c r="C1050" s="65"/>
      <c r="D1050" s="65"/>
      <c r="E1050" s="8"/>
      <c r="F1050" s="66"/>
      <c r="G1050" s="67"/>
      <c r="H1050" s="67"/>
      <c r="I1050"/>
      <c r="J1050"/>
      <c r="K1050"/>
      <c r="L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</row>
    <row r="1051" spans="1:93" s="9" customFormat="1" x14ac:dyDescent="0.2">
      <c r="A1051"/>
      <c r="B1051"/>
      <c r="C1051" s="65"/>
      <c r="D1051" s="65"/>
      <c r="E1051" s="8"/>
      <c r="F1051" s="66"/>
      <c r="G1051" s="67"/>
      <c r="H1051" s="67"/>
      <c r="I1051"/>
      <c r="J1051"/>
      <c r="K1051"/>
      <c r="L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</row>
    <row r="1052" spans="1:93" s="9" customFormat="1" x14ac:dyDescent="0.2">
      <c r="A1052"/>
      <c r="B1052"/>
      <c r="C1052" s="65"/>
      <c r="D1052" s="65"/>
      <c r="E1052" s="8"/>
      <c r="F1052" s="66"/>
      <c r="G1052" s="67"/>
      <c r="H1052" s="67"/>
      <c r="I1052"/>
      <c r="J1052"/>
      <c r="K1052"/>
      <c r="L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</row>
    <row r="1053" spans="1:93" s="9" customFormat="1" x14ac:dyDescent="0.2">
      <c r="A1053"/>
      <c r="B1053"/>
      <c r="C1053" s="65"/>
      <c r="D1053" s="65"/>
      <c r="E1053" s="8"/>
      <c r="F1053" s="66"/>
      <c r="G1053" s="67"/>
      <c r="H1053" s="67"/>
      <c r="I1053"/>
      <c r="J1053"/>
      <c r="K1053"/>
      <c r="L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</row>
    <row r="1054" spans="1:93" s="9" customFormat="1" x14ac:dyDescent="0.2">
      <c r="A1054"/>
      <c r="B1054"/>
      <c r="C1054" s="65"/>
      <c r="D1054" s="65"/>
      <c r="E1054" s="8"/>
      <c r="F1054" s="66"/>
      <c r="G1054" s="67"/>
      <c r="H1054" s="67"/>
      <c r="I1054"/>
      <c r="J1054"/>
      <c r="K1054"/>
      <c r="L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</row>
    <row r="1055" spans="1:93" s="9" customFormat="1" x14ac:dyDescent="0.2">
      <c r="A1055"/>
      <c r="B1055"/>
      <c r="C1055" s="65"/>
      <c r="D1055" s="65"/>
      <c r="E1055" s="8"/>
      <c r="F1055" s="66"/>
      <c r="G1055" s="67"/>
      <c r="H1055" s="67"/>
      <c r="I1055"/>
      <c r="J1055"/>
      <c r="K1055"/>
      <c r="L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</row>
    <row r="1056" spans="1:93" s="9" customFormat="1" x14ac:dyDescent="0.2">
      <c r="A1056"/>
      <c r="B1056"/>
      <c r="C1056" s="65"/>
      <c r="D1056" s="65"/>
      <c r="E1056" s="8"/>
      <c r="F1056" s="66"/>
      <c r="G1056" s="67"/>
      <c r="H1056" s="67"/>
      <c r="I1056"/>
      <c r="J1056"/>
      <c r="K1056"/>
      <c r="L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</row>
    <row r="1057" spans="1:93" s="9" customFormat="1" x14ac:dyDescent="0.2">
      <c r="A1057"/>
      <c r="B1057"/>
      <c r="C1057" s="65"/>
      <c r="D1057" s="65"/>
      <c r="E1057" s="8"/>
      <c r="F1057" s="66"/>
      <c r="G1057" s="67"/>
      <c r="H1057" s="67"/>
      <c r="I1057"/>
      <c r="J1057"/>
      <c r="K1057"/>
      <c r="L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</row>
    <row r="1058" spans="1:93" s="9" customFormat="1" x14ac:dyDescent="0.2">
      <c r="A1058"/>
      <c r="B1058"/>
      <c r="C1058" s="65"/>
      <c r="D1058" s="65"/>
      <c r="E1058" s="8"/>
      <c r="F1058" s="66"/>
      <c r="G1058" s="67"/>
      <c r="H1058" s="67"/>
      <c r="I1058"/>
      <c r="J1058"/>
      <c r="K1058"/>
      <c r="L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</row>
    <row r="1059" spans="1:93" s="9" customFormat="1" x14ac:dyDescent="0.2">
      <c r="A1059"/>
      <c r="B1059"/>
      <c r="C1059" s="65"/>
      <c r="D1059" s="65"/>
      <c r="E1059" s="8"/>
      <c r="F1059" s="66"/>
      <c r="G1059" s="67"/>
      <c r="H1059" s="67"/>
      <c r="I1059"/>
      <c r="J1059"/>
      <c r="K1059"/>
      <c r="L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</row>
    <row r="1060" spans="1:93" s="9" customFormat="1" x14ac:dyDescent="0.2">
      <c r="A1060"/>
      <c r="B1060"/>
      <c r="C1060" s="65"/>
      <c r="D1060" s="65"/>
      <c r="E1060" s="8"/>
      <c r="F1060" s="66"/>
      <c r="G1060" s="67"/>
      <c r="H1060" s="67"/>
      <c r="I1060"/>
      <c r="J1060"/>
      <c r="K1060"/>
      <c r="L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</row>
    <row r="1061" spans="1:93" s="9" customFormat="1" x14ac:dyDescent="0.2">
      <c r="A1061"/>
      <c r="B1061"/>
      <c r="C1061" s="65"/>
      <c r="D1061" s="65"/>
      <c r="E1061" s="8"/>
      <c r="F1061" s="66"/>
      <c r="G1061" s="67"/>
      <c r="H1061" s="67"/>
      <c r="I1061"/>
      <c r="J1061"/>
      <c r="K1061"/>
      <c r="L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</row>
    <row r="1062" spans="1:93" s="9" customFormat="1" x14ac:dyDescent="0.2">
      <c r="A1062"/>
      <c r="B1062"/>
      <c r="C1062" s="65"/>
      <c r="D1062" s="65"/>
      <c r="E1062" s="8"/>
      <c r="F1062" s="66"/>
      <c r="G1062" s="67"/>
      <c r="H1062" s="67"/>
      <c r="I1062"/>
      <c r="J1062"/>
      <c r="K1062"/>
      <c r="L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</row>
    <row r="1063" spans="1:93" s="9" customFormat="1" x14ac:dyDescent="0.2">
      <c r="A1063"/>
      <c r="B1063"/>
      <c r="C1063" s="65"/>
      <c r="D1063" s="65"/>
      <c r="E1063" s="8"/>
      <c r="F1063" s="66"/>
      <c r="G1063" s="67"/>
      <c r="H1063" s="67"/>
      <c r="I1063"/>
      <c r="J1063"/>
      <c r="K1063"/>
      <c r="L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</row>
    <row r="1064" spans="1:93" s="9" customFormat="1" x14ac:dyDescent="0.2">
      <c r="A1064"/>
      <c r="B1064"/>
      <c r="C1064" s="65"/>
      <c r="D1064" s="65"/>
      <c r="E1064" s="8"/>
      <c r="F1064" s="66"/>
      <c r="G1064" s="67"/>
      <c r="H1064" s="67"/>
      <c r="I1064"/>
      <c r="J1064"/>
      <c r="K1064"/>
      <c r="L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</row>
    <row r="1065" spans="1:93" s="9" customFormat="1" x14ac:dyDescent="0.2">
      <c r="A1065"/>
      <c r="B1065"/>
      <c r="C1065" s="65"/>
      <c r="D1065" s="65"/>
      <c r="E1065" s="8"/>
      <c r="F1065" s="66"/>
      <c r="G1065" s="67"/>
      <c r="H1065" s="67"/>
      <c r="I1065"/>
      <c r="J1065"/>
      <c r="K1065"/>
      <c r="L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</row>
    <row r="1066" spans="1:93" s="9" customFormat="1" x14ac:dyDescent="0.2">
      <c r="A1066"/>
      <c r="B1066"/>
      <c r="C1066" s="65"/>
      <c r="D1066" s="65"/>
      <c r="E1066" s="8"/>
      <c r="F1066" s="66"/>
      <c r="G1066" s="67"/>
      <c r="H1066" s="67"/>
      <c r="I1066"/>
      <c r="J1066"/>
      <c r="K1066"/>
      <c r="L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</row>
    <row r="1067" spans="1:93" s="9" customFormat="1" x14ac:dyDescent="0.2">
      <c r="A1067"/>
      <c r="B1067"/>
      <c r="C1067" s="65"/>
      <c r="D1067" s="65"/>
      <c r="E1067" s="8"/>
      <c r="F1067" s="66"/>
      <c r="G1067" s="67"/>
      <c r="H1067" s="67"/>
      <c r="I1067"/>
      <c r="J1067"/>
      <c r="K1067"/>
      <c r="L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</row>
    <row r="1068" spans="1:93" s="9" customFormat="1" x14ac:dyDescent="0.2">
      <c r="A1068"/>
      <c r="B1068"/>
      <c r="C1068" s="65"/>
      <c r="D1068" s="65"/>
      <c r="E1068" s="8"/>
      <c r="F1068" s="66"/>
      <c r="G1068" s="67"/>
      <c r="H1068" s="67"/>
      <c r="I1068"/>
      <c r="J1068"/>
      <c r="K1068"/>
      <c r="L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</row>
    <row r="1069" spans="1:93" s="9" customFormat="1" x14ac:dyDescent="0.2">
      <c r="A1069"/>
      <c r="B1069"/>
      <c r="C1069" s="65"/>
      <c r="D1069" s="65"/>
      <c r="E1069" s="8"/>
      <c r="F1069" s="66"/>
      <c r="G1069" s="67"/>
      <c r="H1069" s="67"/>
      <c r="I1069"/>
      <c r="J1069"/>
      <c r="K1069"/>
      <c r="L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</row>
    <row r="1070" spans="1:93" s="9" customFormat="1" x14ac:dyDescent="0.2">
      <c r="A1070"/>
      <c r="B1070"/>
      <c r="C1070" s="65"/>
      <c r="D1070" s="65"/>
      <c r="E1070" s="8"/>
      <c r="F1070" s="66"/>
      <c r="G1070" s="67"/>
      <c r="H1070" s="67"/>
      <c r="I1070"/>
      <c r="J1070"/>
      <c r="K1070"/>
      <c r="L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</row>
    <row r="1071" spans="1:93" s="9" customFormat="1" x14ac:dyDescent="0.2">
      <c r="A1071"/>
      <c r="B1071"/>
      <c r="C1071" s="65"/>
      <c r="D1071" s="65"/>
      <c r="E1071" s="8"/>
      <c r="F1071" s="66"/>
      <c r="G1071" s="67"/>
      <c r="H1071" s="67"/>
      <c r="I1071"/>
      <c r="J1071"/>
      <c r="K1071"/>
      <c r="L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</row>
    <row r="1072" spans="1:93" s="9" customFormat="1" x14ac:dyDescent="0.2">
      <c r="A1072"/>
      <c r="B1072"/>
      <c r="C1072" s="65"/>
      <c r="D1072" s="65"/>
      <c r="E1072" s="8"/>
      <c r="F1072" s="66"/>
      <c r="G1072" s="67"/>
      <c r="H1072" s="67"/>
      <c r="I1072"/>
      <c r="J1072"/>
      <c r="K1072"/>
      <c r="L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</row>
    <row r="1073" spans="1:93" s="9" customFormat="1" x14ac:dyDescent="0.2">
      <c r="A1073"/>
      <c r="B1073"/>
      <c r="C1073" s="65"/>
      <c r="D1073" s="65"/>
      <c r="E1073" s="8"/>
      <c r="F1073" s="66"/>
      <c r="G1073" s="67"/>
      <c r="H1073" s="67"/>
      <c r="I1073"/>
      <c r="J1073"/>
      <c r="K1073"/>
      <c r="L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</row>
    <row r="1074" spans="1:93" s="9" customFormat="1" x14ac:dyDescent="0.2">
      <c r="A1074"/>
      <c r="B1074"/>
      <c r="C1074" s="65"/>
      <c r="D1074" s="65"/>
      <c r="E1074" s="8"/>
      <c r="F1074" s="66"/>
      <c r="G1074" s="67"/>
      <c r="H1074" s="67"/>
      <c r="I1074"/>
      <c r="J1074"/>
      <c r="K1074"/>
      <c r="L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</row>
    <row r="1075" spans="1:93" s="9" customFormat="1" x14ac:dyDescent="0.2">
      <c r="A1075"/>
      <c r="B1075"/>
      <c r="C1075" s="65"/>
      <c r="D1075" s="65"/>
      <c r="E1075" s="8"/>
      <c r="F1075" s="66"/>
      <c r="G1075" s="67"/>
      <c r="H1075" s="67"/>
      <c r="I1075"/>
      <c r="J1075"/>
      <c r="K1075"/>
      <c r="L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</row>
    <row r="1076" spans="1:93" s="9" customFormat="1" x14ac:dyDescent="0.2">
      <c r="A1076"/>
      <c r="B1076"/>
      <c r="C1076" s="65"/>
      <c r="D1076" s="65"/>
      <c r="E1076" s="8"/>
      <c r="F1076" s="66"/>
      <c r="G1076" s="67"/>
      <c r="H1076" s="67"/>
      <c r="I1076"/>
      <c r="J1076"/>
      <c r="K1076"/>
      <c r="L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</row>
    <row r="1077" spans="1:93" s="9" customFormat="1" x14ac:dyDescent="0.2">
      <c r="A1077"/>
      <c r="B1077"/>
      <c r="C1077" s="65"/>
      <c r="D1077" s="65"/>
      <c r="E1077" s="8"/>
      <c r="F1077" s="66"/>
      <c r="G1077" s="67"/>
      <c r="H1077" s="67"/>
      <c r="I1077"/>
      <c r="J1077"/>
      <c r="K1077"/>
      <c r="L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</row>
    <row r="1078" spans="1:93" s="9" customFormat="1" x14ac:dyDescent="0.2">
      <c r="A1078"/>
      <c r="B1078"/>
      <c r="C1078" s="65"/>
      <c r="D1078" s="65"/>
      <c r="E1078" s="8"/>
      <c r="F1078" s="66"/>
      <c r="G1078" s="67"/>
      <c r="H1078" s="67"/>
      <c r="I1078"/>
      <c r="J1078"/>
      <c r="K1078"/>
      <c r="L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</row>
    <row r="1079" spans="1:93" s="9" customFormat="1" x14ac:dyDescent="0.2">
      <c r="A1079"/>
      <c r="B1079"/>
      <c r="C1079" s="65"/>
      <c r="D1079" s="65"/>
      <c r="E1079" s="8"/>
      <c r="F1079" s="66"/>
      <c r="G1079" s="67"/>
      <c r="H1079" s="67"/>
      <c r="I1079"/>
      <c r="J1079"/>
      <c r="K1079"/>
      <c r="L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</row>
    <row r="1080" spans="1:93" s="9" customFormat="1" x14ac:dyDescent="0.2">
      <c r="A1080"/>
      <c r="B1080"/>
      <c r="C1080" s="65"/>
      <c r="D1080" s="65"/>
      <c r="E1080" s="8"/>
      <c r="F1080" s="66"/>
      <c r="G1080" s="67"/>
      <c r="H1080" s="67"/>
      <c r="I1080"/>
      <c r="J1080"/>
      <c r="K1080"/>
      <c r="L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</row>
    <row r="1081" spans="1:93" s="9" customFormat="1" x14ac:dyDescent="0.2">
      <c r="A1081"/>
      <c r="B1081"/>
      <c r="C1081" s="65"/>
      <c r="D1081" s="65"/>
      <c r="E1081" s="8"/>
      <c r="F1081" s="66"/>
      <c r="G1081" s="67"/>
      <c r="H1081" s="67"/>
      <c r="I1081"/>
      <c r="J1081"/>
      <c r="K1081"/>
      <c r="L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</row>
    <row r="1082" spans="1:93" s="9" customFormat="1" x14ac:dyDescent="0.2">
      <c r="A1082"/>
      <c r="B1082"/>
      <c r="C1082" s="65"/>
      <c r="D1082" s="65"/>
      <c r="E1082" s="8"/>
      <c r="F1082" s="66"/>
      <c r="G1082" s="67"/>
      <c r="H1082" s="67"/>
      <c r="I1082"/>
      <c r="J1082"/>
      <c r="K1082"/>
      <c r="L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</row>
    <row r="1083" spans="1:93" s="9" customFormat="1" x14ac:dyDescent="0.2">
      <c r="A1083"/>
      <c r="B1083"/>
      <c r="C1083" s="65"/>
      <c r="D1083" s="65"/>
      <c r="E1083" s="8"/>
      <c r="F1083" s="66"/>
      <c r="G1083" s="67"/>
      <c r="H1083" s="67"/>
      <c r="I1083"/>
      <c r="J1083"/>
      <c r="K1083"/>
      <c r="L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</row>
    <row r="1084" spans="1:93" s="9" customFormat="1" x14ac:dyDescent="0.2">
      <c r="A1084"/>
      <c r="B1084"/>
      <c r="C1084" s="65"/>
      <c r="D1084" s="65"/>
      <c r="E1084" s="8"/>
      <c r="F1084" s="66"/>
      <c r="G1084" s="67"/>
      <c r="H1084" s="67"/>
      <c r="I1084"/>
      <c r="J1084"/>
      <c r="K1084"/>
      <c r="L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</row>
    <row r="1085" spans="1:93" s="9" customFormat="1" x14ac:dyDescent="0.2">
      <c r="A1085"/>
      <c r="B1085"/>
      <c r="C1085" s="65"/>
      <c r="D1085" s="65"/>
      <c r="E1085" s="8"/>
      <c r="F1085" s="66"/>
      <c r="G1085" s="67"/>
      <c r="H1085" s="67"/>
      <c r="I1085"/>
      <c r="J1085"/>
      <c r="K1085"/>
      <c r="L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</row>
    <row r="1086" spans="1:93" s="9" customFormat="1" x14ac:dyDescent="0.2">
      <c r="A1086"/>
      <c r="B1086"/>
      <c r="C1086" s="65"/>
      <c r="D1086" s="65"/>
      <c r="E1086" s="8"/>
      <c r="F1086" s="66"/>
      <c r="G1086" s="67"/>
      <c r="H1086" s="67"/>
      <c r="I1086"/>
      <c r="J1086"/>
      <c r="K1086"/>
      <c r="L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</row>
    <row r="1087" spans="1:93" s="9" customFormat="1" x14ac:dyDescent="0.2">
      <c r="A1087"/>
      <c r="B1087"/>
      <c r="C1087" s="65"/>
      <c r="D1087" s="65"/>
      <c r="E1087" s="8"/>
      <c r="F1087" s="66"/>
      <c r="G1087" s="67"/>
      <c r="H1087" s="67"/>
      <c r="I1087"/>
      <c r="J1087"/>
      <c r="K1087"/>
      <c r="L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</row>
    <row r="1088" spans="1:93" s="9" customFormat="1" x14ac:dyDescent="0.2">
      <c r="A1088"/>
      <c r="B1088"/>
      <c r="C1088" s="65"/>
      <c r="D1088" s="65"/>
      <c r="E1088" s="8"/>
      <c r="F1088" s="66"/>
      <c r="G1088" s="67"/>
      <c r="H1088" s="67"/>
      <c r="I1088"/>
      <c r="J1088"/>
      <c r="K1088"/>
      <c r="L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</row>
    <row r="1089" spans="1:93" s="9" customFormat="1" x14ac:dyDescent="0.2">
      <c r="A1089"/>
      <c r="B1089"/>
      <c r="C1089" s="65"/>
      <c r="D1089" s="65"/>
      <c r="E1089" s="8"/>
      <c r="F1089" s="66"/>
      <c r="G1089" s="67"/>
      <c r="H1089" s="67"/>
      <c r="I1089"/>
      <c r="J1089"/>
      <c r="K1089"/>
      <c r="L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</row>
    <row r="1090" spans="1:93" s="9" customFormat="1" x14ac:dyDescent="0.2">
      <c r="A1090"/>
      <c r="B1090"/>
      <c r="C1090" s="65"/>
      <c r="D1090" s="65"/>
      <c r="E1090" s="8"/>
      <c r="F1090" s="66"/>
      <c r="G1090" s="67"/>
      <c r="H1090" s="67"/>
      <c r="I1090"/>
      <c r="J1090"/>
      <c r="K1090"/>
      <c r="L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</row>
    <row r="1091" spans="1:93" s="9" customFormat="1" x14ac:dyDescent="0.2">
      <c r="A1091"/>
      <c r="B1091"/>
      <c r="C1091" s="65"/>
      <c r="D1091" s="65"/>
      <c r="E1091" s="8"/>
      <c r="F1091" s="66"/>
      <c r="G1091" s="67"/>
      <c r="H1091" s="67"/>
      <c r="I1091"/>
      <c r="J1091"/>
      <c r="K1091"/>
      <c r="L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</row>
    <row r="1092" spans="1:93" s="9" customFormat="1" x14ac:dyDescent="0.2">
      <c r="A1092"/>
      <c r="B1092"/>
      <c r="C1092" s="65"/>
      <c r="D1092" s="65"/>
      <c r="E1092" s="8"/>
      <c r="F1092" s="66"/>
      <c r="G1092" s="67"/>
      <c r="H1092" s="67"/>
      <c r="I1092"/>
      <c r="J1092"/>
      <c r="K1092"/>
      <c r="L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</row>
    <row r="1093" spans="1:93" s="9" customFormat="1" x14ac:dyDescent="0.2">
      <c r="A1093"/>
      <c r="B1093"/>
      <c r="C1093" s="65"/>
      <c r="D1093" s="65"/>
      <c r="E1093" s="8"/>
      <c r="F1093" s="66"/>
      <c r="G1093" s="67"/>
      <c r="H1093" s="67"/>
      <c r="I1093"/>
      <c r="J1093"/>
      <c r="K1093"/>
      <c r="L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</row>
    <row r="1094" spans="1:93" s="9" customFormat="1" x14ac:dyDescent="0.2">
      <c r="A1094"/>
      <c r="B1094"/>
      <c r="C1094" s="65"/>
      <c r="D1094" s="65"/>
      <c r="E1094" s="8"/>
      <c r="F1094" s="66"/>
      <c r="G1094" s="67"/>
      <c r="H1094" s="67"/>
      <c r="I1094"/>
      <c r="J1094"/>
      <c r="K1094"/>
      <c r="L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</row>
    <row r="1095" spans="1:93" s="9" customFormat="1" x14ac:dyDescent="0.2">
      <c r="A1095"/>
      <c r="B1095"/>
      <c r="C1095" s="65"/>
      <c r="D1095" s="65"/>
      <c r="E1095" s="8"/>
      <c r="F1095" s="66"/>
      <c r="G1095" s="67"/>
      <c r="H1095" s="67"/>
      <c r="I1095"/>
      <c r="J1095"/>
      <c r="K1095"/>
      <c r="L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</row>
    <row r="1096" spans="1:93" s="9" customFormat="1" x14ac:dyDescent="0.2">
      <c r="A1096"/>
      <c r="B1096"/>
      <c r="C1096" s="65"/>
      <c r="D1096" s="65"/>
      <c r="E1096" s="8"/>
      <c r="F1096" s="66"/>
      <c r="G1096" s="67"/>
      <c r="H1096" s="67"/>
      <c r="I1096"/>
      <c r="J1096"/>
      <c r="K1096"/>
      <c r="L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</row>
    <row r="1097" spans="1:93" s="9" customFormat="1" x14ac:dyDescent="0.2">
      <c r="A1097"/>
      <c r="B1097"/>
      <c r="C1097" s="65"/>
      <c r="D1097" s="65"/>
      <c r="E1097" s="8"/>
      <c r="F1097" s="66"/>
      <c r="G1097" s="67"/>
      <c r="H1097" s="67"/>
      <c r="I1097"/>
      <c r="J1097"/>
      <c r="K1097"/>
      <c r="L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</row>
    <row r="1098" spans="1:93" s="9" customFormat="1" x14ac:dyDescent="0.2">
      <c r="A1098"/>
      <c r="B1098"/>
      <c r="C1098" s="65"/>
      <c r="D1098" s="65"/>
      <c r="E1098" s="8"/>
      <c r="F1098" s="66"/>
      <c r="G1098" s="67"/>
      <c r="H1098" s="67"/>
      <c r="I1098"/>
      <c r="J1098"/>
      <c r="K1098"/>
      <c r="L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</row>
    <row r="1099" spans="1:93" s="9" customFormat="1" x14ac:dyDescent="0.2">
      <c r="A1099"/>
      <c r="B1099"/>
      <c r="C1099" s="65"/>
      <c r="D1099" s="65"/>
      <c r="E1099" s="8"/>
      <c r="F1099" s="66"/>
      <c r="G1099" s="67"/>
      <c r="H1099" s="67"/>
      <c r="I1099"/>
      <c r="J1099"/>
      <c r="K1099"/>
      <c r="L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</row>
    <row r="1100" spans="1:93" s="9" customFormat="1" x14ac:dyDescent="0.2">
      <c r="A1100"/>
      <c r="B1100"/>
      <c r="C1100" s="65"/>
      <c r="D1100" s="65"/>
      <c r="E1100" s="8"/>
      <c r="F1100" s="66"/>
      <c r="G1100" s="67"/>
      <c r="H1100" s="67"/>
      <c r="I1100"/>
      <c r="J1100"/>
      <c r="K1100"/>
      <c r="L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</row>
    <row r="1101" spans="1:93" s="9" customFormat="1" x14ac:dyDescent="0.2">
      <c r="A1101"/>
      <c r="B1101"/>
      <c r="C1101" s="65"/>
      <c r="D1101" s="65"/>
      <c r="E1101" s="8"/>
      <c r="F1101" s="66"/>
      <c r="G1101" s="67"/>
      <c r="H1101" s="67"/>
      <c r="I1101"/>
      <c r="J1101"/>
      <c r="K1101"/>
      <c r="L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</row>
    <row r="1102" spans="1:93" s="9" customFormat="1" x14ac:dyDescent="0.2">
      <c r="A1102"/>
      <c r="B1102"/>
      <c r="C1102" s="65"/>
      <c r="D1102" s="65"/>
      <c r="E1102" s="8"/>
      <c r="F1102" s="66"/>
      <c r="G1102" s="67"/>
      <c r="H1102" s="67"/>
      <c r="I1102"/>
      <c r="J1102"/>
      <c r="K1102"/>
      <c r="L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</row>
    <row r="1103" spans="1:93" s="9" customFormat="1" x14ac:dyDescent="0.2">
      <c r="A1103"/>
      <c r="B1103"/>
      <c r="C1103" s="65"/>
      <c r="D1103" s="65"/>
      <c r="E1103" s="8"/>
      <c r="F1103" s="66"/>
      <c r="G1103" s="67"/>
      <c r="H1103" s="67"/>
      <c r="I1103"/>
      <c r="J1103"/>
      <c r="K1103"/>
      <c r="L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</row>
    <row r="1104" spans="1:93" s="9" customFormat="1" x14ac:dyDescent="0.2">
      <c r="A1104"/>
      <c r="B1104"/>
      <c r="C1104" s="65"/>
      <c r="D1104" s="65"/>
      <c r="E1104" s="8"/>
      <c r="F1104" s="66"/>
      <c r="G1104" s="67"/>
      <c r="H1104" s="67"/>
      <c r="I1104"/>
      <c r="J1104"/>
      <c r="K1104"/>
      <c r="L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</row>
    <row r="1105" spans="1:93" s="9" customFormat="1" x14ac:dyDescent="0.2">
      <c r="A1105"/>
      <c r="B1105"/>
      <c r="C1105" s="65"/>
      <c r="D1105" s="65"/>
      <c r="E1105" s="8"/>
      <c r="F1105" s="66"/>
      <c r="G1105" s="67"/>
      <c r="H1105" s="67"/>
      <c r="I1105"/>
      <c r="J1105"/>
      <c r="K1105"/>
      <c r="L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</row>
    <row r="1106" spans="1:93" s="9" customFormat="1" x14ac:dyDescent="0.2">
      <c r="A1106"/>
      <c r="B1106"/>
      <c r="C1106" s="65"/>
      <c r="D1106" s="65"/>
      <c r="E1106" s="8"/>
      <c r="F1106" s="66"/>
      <c r="G1106" s="67"/>
      <c r="H1106" s="67"/>
      <c r="I1106"/>
      <c r="J1106"/>
      <c r="K1106"/>
      <c r="L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</row>
    <row r="1107" spans="1:93" s="9" customFormat="1" x14ac:dyDescent="0.2">
      <c r="A1107"/>
      <c r="B1107"/>
      <c r="C1107" s="65"/>
      <c r="D1107" s="65"/>
      <c r="E1107" s="8"/>
      <c r="F1107" s="66"/>
      <c r="G1107" s="67"/>
      <c r="H1107" s="67"/>
      <c r="I1107"/>
      <c r="J1107"/>
      <c r="K1107"/>
      <c r="L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</row>
    <row r="1108" spans="1:93" s="9" customFormat="1" x14ac:dyDescent="0.2">
      <c r="A1108"/>
      <c r="B1108"/>
      <c r="C1108" s="65"/>
      <c r="D1108" s="65"/>
      <c r="E1108" s="8"/>
      <c r="F1108" s="66"/>
      <c r="G1108" s="67"/>
      <c r="H1108" s="67"/>
      <c r="I1108"/>
      <c r="J1108"/>
      <c r="K1108"/>
      <c r="L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</row>
    <row r="1109" spans="1:93" s="9" customFormat="1" x14ac:dyDescent="0.2">
      <c r="A1109"/>
      <c r="B1109"/>
      <c r="C1109" s="65"/>
      <c r="D1109" s="65"/>
      <c r="E1109" s="8"/>
      <c r="F1109" s="66"/>
      <c r="G1109" s="67"/>
      <c r="H1109" s="67"/>
      <c r="I1109"/>
      <c r="J1109"/>
      <c r="K1109"/>
      <c r="L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</row>
    <row r="1110" spans="1:93" s="9" customFormat="1" x14ac:dyDescent="0.2">
      <c r="A1110"/>
      <c r="B1110"/>
      <c r="C1110" s="65"/>
      <c r="D1110" s="65"/>
      <c r="E1110" s="8"/>
      <c r="F1110" s="66"/>
      <c r="G1110" s="67"/>
      <c r="H1110" s="67"/>
      <c r="I1110"/>
      <c r="J1110"/>
      <c r="K1110"/>
      <c r="L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</row>
    <row r="1111" spans="1:93" s="9" customFormat="1" x14ac:dyDescent="0.2">
      <c r="A1111"/>
      <c r="B1111"/>
      <c r="C1111" s="65"/>
      <c r="D1111" s="65"/>
      <c r="E1111" s="8"/>
      <c r="F1111" s="66"/>
      <c r="G1111" s="67"/>
      <c r="H1111" s="67"/>
      <c r="I1111"/>
      <c r="J1111"/>
      <c r="K1111"/>
      <c r="L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</row>
    <row r="1112" spans="1:93" s="9" customFormat="1" x14ac:dyDescent="0.2">
      <c r="A1112"/>
      <c r="B1112"/>
      <c r="C1112" s="65"/>
      <c r="D1112" s="65"/>
      <c r="E1112" s="8"/>
      <c r="F1112" s="66"/>
      <c r="G1112" s="67"/>
      <c r="H1112" s="67"/>
      <c r="I1112"/>
      <c r="J1112"/>
      <c r="K1112"/>
      <c r="L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</row>
    <row r="1113" spans="1:93" s="9" customFormat="1" x14ac:dyDescent="0.2">
      <c r="A1113"/>
      <c r="B1113"/>
      <c r="C1113" s="65"/>
      <c r="D1113" s="65"/>
      <c r="E1113" s="8"/>
      <c r="F1113" s="66"/>
      <c r="G1113" s="67"/>
      <c r="H1113" s="67"/>
      <c r="I1113"/>
      <c r="J1113"/>
      <c r="K1113"/>
      <c r="L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</row>
    <row r="1114" spans="1:93" s="9" customFormat="1" x14ac:dyDescent="0.2">
      <c r="A1114"/>
      <c r="B1114"/>
      <c r="C1114" s="65"/>
      <c r="D1114" s="65"/>
      <c r="E1114" s="8"/>
      <c r="F1114" s="66"/>
      <c r="G1114" s="67"/>
      <c r="H1114" s="67"/>
      <c r="I1114"/>
      <c r="J1114"/>
      <c r="K1114"/>
      <c r="L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</row>
    <row r="1115" spans="1:93" s="9" customFormat="1" x14ac:dyDescent="0.2">
      <c r="A1115"/>
      <c r="B1115"/>
      <c r="C1115" s="65"/>
      <c r="D1115" s="65"/>
      <c r="E1115" s="8"/>
      <c r="F1115" s="66"/>
      <c r="G1115" s="67"/>
      <c r="H1115" s="67"/>
      <c r="I1115"/>
      <c r="J1115"/>
      <c r="K1115"/>
      <c r="L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</row>
    <row r="1116" spans="1:93" s="9" customFormat="1" x14ac:dyDescent="0.2">
      <c r="A1116"/>
      <c r="B1116"/>
      <c r="C1116" s="65"/>
      <c r="D1116" s="65"/>
      <c r="E1116" s="8"/>
      <c r="F1116" s="66"/>
      <c r="G1116" s="67"/>
      <c r="H1116" s="67"/>
      <c r="I1116"/>
      <c r="J1116"/>
      <c r="K1116"/>
      <c r="L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</row>
    <row r="1117" spans="1:93" s="9" customFormat="1" x14ac:dyDescent="0.2">
      <c r="A1117"/>
      <c r="B1117"/>
      <c r="C1117" s="65"/>
      <c r="D1117" s="65"/>
      <c r="E1117" s="8"/>
      <c r="F1117" s="66"/>
      <c r="G1117" s="67"/>
      <c r="H1117" s="67"/>
      <c r="I1117"/>
      <c r="J1117"/>
      <c r="K1117"/>
      <c r="L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</row>
    <row r="1118" spans="1:93" s="9" customFormat="1" x14ac:dyDescent="0.2">
      <c r="A1118"/>
      <c r="B1118"/>
      <c r="C1118" s="65"/>
      <c r="D1118" s="65"/>
      <c r="E1118" s="8"/>
      <c r="F1118" s="66"/>
      <c r="G1118" s="67"/>
      <c r="H1118" s="67"/>
      <c r="I1118"/>
      <c r="J1118"/>
      <c r="K1118"/>
      <c r="L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</row>
    <row r="1119" spans="1:93" s="9" customFormat="1" x14ac:dyDescent="0.2">
      <c r="A1119"/>
      <c r="B1119"/>
      <c r="C1119" s="65"/>
      <c r="D1119" s="65"/>
      <c r="E1119" s="8"/>
      <c r="F1119" s="66"/>
      <c r="G1119" s="67"/>
      <c r="H1119" s="67"/>
      <c r="I1119"/>
      <c r="J1119"/>
      <c r="K1119"/>
      <c r="L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</row>
    <row r="1120" spans="1:93" s="9" customFormat="1" x14ac:dyDescent="0.2">
      <c r="A1120"/>
      <c r="B1120"/>
      <c r="C1120" s="65"/>
      <c r="D1120" s="65"/>
      <c r="E1120" s="8"/>
      <c r="F1120" s="66"/>
      <c r="G1120" s="67"/>
      <c r="H1120" s="67"/>
      <c r="I1120"/>
      <c r="J1120"/>
      <c r="K1120"/>
      <c r="L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</row>
    <row r="1121" spans="1:93" s="9" customFormat="1" x14ac:dyDescent="0.2">
      <c r="A1121"/>
      <c r="B1121"/>
      <c r="C1121" s="65"/>
      <c r="D1121" s="65"/>
      <c r="E1121" s="8"/>
      <c r="F1121" s="66"/>
      <c r="G1121" s="67"/>
      <c r="H1121" s="67"/>
      <c r="I1121"/>
      <c r="J1121"/>
      <c r="K1121"/>
      <c r="L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</row>
    <row r="1122" spans="1:93" s="9" customFormat="1" x14ac:dyDescent="0.2">
      <c r="A1122"/>
      <c r="B1122"/>
      <c r="C1122" s="65"/>
      <c r="D1122" s="65"/>
      <c r="E1122" s="8"/>
      <c r="F1122" s="66"/>
      <c r="G1122" s="67"/>
      <c r="H1122" s="67"/>
      <c r="I1122"/>
      <c r="J1122"/>
      <c r="K1122"/>
      <c r="L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</row>
    <row r="1123" spans="1:93" s="9" customFormat="1" x14ac:dyDescent="0.2">
      <c r="A1123"/>
      <c r="B1123"/>
      <c r="C1123" s="65"/>
      <c r="D1123" s="65"/>
      <c r="E1123" s="8"/>
      <c r="F1123" s="66"/>
      <c r="G1123" s="67"/>
      <c r="H1123" s="67"/>
      <c r="I1123"/>
      <c r="J1123"/>
      <c r="K1123"/>
      <c r="L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</row>
    <row r="1124" spans="1:93" s="9" customFormat="1" x14ac:dyDescent="0.2">
      <c r="A1124"/>
      <c r="B1124"/>
      <c r="C1124" s="65"/>
      <c r="D1124" s="65"/>
      <c r="E1124" s="8"/>
      <c r="F1124" s="66"/>
      <c r="G1124" s="67"/>
      <c r="H1124" s="67"/>
      <c r="I1124"/>
      <c r="J1124"/>
      <c r="K1124"/>
      <c r="L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</row>
    <row r="1125" spans="1:93" s="9" customFormat="1" x14ac:dyDescent="0.2">
      <c r="A1125"/>
      <c r="B1125"/>
      <c r="C1125" s="65"/>
      <c r="D1125" s="65"/>
      <c r="E1125" s="8"/>
      <c r="F1125" s="66"/>
      <c r="G1125" s="67"/>
      <c r="H1125" s="67"/>
      <c r="I1125"/>
      <c r="J1125"/>
      <c r="K1125"/>
      <c r="L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</row>
    <row r="1126" spans="1:93" s="9" customFormat="1" x14ac:dyDescent="0.2">
      <c r="A1126"/>
      <c r="B1126"/>
      <c r="C1126" s="65"/>
      <c r="D1126" s="65"/>
      <c r="E1126" s="8"/>
      <c r="F1126" s="66"/>
      <c r="G1126" s="67"/>
      <c r="H1126" s="67"/>
      <c r="I1126"/>
      <c r="J1126"/>
      <c r="K1126"/>
      <c r="L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</row>
    <row r="1127" spans="1:93" s="9" customFormat="1" x14ac:dyDescent="0.2">
      <c r="A1127"/>
      <c r="B1127"/>
      <c r="C1127" s="65"/>
      <c r="D1127" s="65"/>
      <c r="E1127" s="8"/>
      <c r="F1127" s="66"/>
      <c r="G1127" s="67"/>
      <c r="H1127" s="67"/>
      <c r="I1127"/>
      <c r="J1127"/>
      <c r="K1127"/>
      <c r="L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</row>
    <row r="1128" spans="1:93" s="9" customFormat="1" x14ac:dyDescent="0.2">
      <c r="A1128"/>
      <c r="B1128"/>
      <c r="C1128" s="65"/>
      <c r="D1128" s="65"/>
      <c r="E1128" s="8"/>
      <c r="F1128" s="66"/>
      <c r="G1128" s="67"/>
      <c r="H1128" s="67"/>
      <c r="I1128"/>
      <c r="J1128"/>
      <c r="K1128"/>
      <c r="L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</row>
    <row r="1129" spans="1:93" s="9" customFormat="1" x14ac:dyDescent="0.2">
      <c r="A1129"/>
      <c r="B1129"/>
      <c r="C1129" s="65"/>
      <c r="D1129" s="65"/>
      <c r="E1129" s="8"/>
      <c r="F1129" s="66"/>
      <c r="G1129" s="67"/>
      <c r="H1129" s="67"/>
      <c r="I1129"/>
      <c r="J1129"/>
      <c r="K1129"/>
      <c r="L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</row>
    <row r="1130" spans="1:93" s="9" customFormat="1" x14ac:dyDescent="0.2">
      <c r="A1130"/>
      <c r="B1130"/>
      <c r="C1130" s="65"/>
      <c r="D1130" s="65"/>
      <c r="E1130" s="8"/>
      <c r="F1130" s="66"/>
      <c r="G1130" s="67"/>
      <c r="H1130" s="67"/>
      <c r="I1130"/>
      <c r="J1130"/>
      <c r="K1130"/>
      <c r="L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</row>
    <row r="1131" spans="1:93" s="9" customFormat="1" x14ac:dyDescent="0.2">
      <c r="A1131"/>
      <c r="B1131"/>
      <c r="C1131" s="65"/>
      <c r="D1131" s="65"/>
      <c r="E1131" s="8"/>
      <c r="F1131" s="66"/>
      <c r="G1131" s="67"/>
      <c r="H1131" s="67"/>
      <c r="I1131"/>
      <c r="J1131"/>
      <c r="K1131"/>
      <c r="L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</row>
    <row r="1132" spans="1:93" s="9" customFormat="1" x14ac:dyDescent="0.2">
      <c r="A1132"/>
      <c r="B1132"/>
      <c r="C1132" s="65"/>
      <c r="D1132" s="65"/>
      <c r="E1132" s="8"/>
      <c r="F1132" s="66"/>
      <c r="G1132" s="67"/>
      <c r="H1132" s="67"/>
      <c r="I1132"/>
      <c r="J1132"/>
      <c r="K1132"/>
      <c r="L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</row>
    <row r="1133" spans="1:93" s="9" customFormat="1" x14ac:dyDescent="0.2">
      <c r="A1133"/>
      <c r="B1133"/>
      <c r="C1133" s="65"/>
      <c r="D1133" s="65"/>
      <c r="E1133" s="8"/>
      <c r="F1133" s="66"/>
      <c r="G1133" s="67"/>
      <c r="H1133" s="67"/>
      <c r="I1133"/>
      <c r="J1133"/>
      <c r="K1133"/>
      <c r="L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</row>
    <row r="1134" spans="1:93" s="9" customFormat="1" x14ac:dyDescent="0.2">
      <c r="A1134"/>
      <c r="B1134"/>
      <c r="C1134" s="65"/>
      <c r="D1134" s="65"/>
      <c r="E1134" s="8"/>
      <c r="F1134" s="66"/>
      <c r="G1134" s="67"/>
      <c r="H1134" s="67"/>
      <c r="I1134"/>
      <c r="J1134"/>
      <c r="K1134"/>
      <c r="L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</row>
    <row r="1135" spans="1:93" s="9" customFormat="1" x14ac:dyDescent="0.2">
      <c r="A1135"/>
      <c r="B1135"/>
      <c r="C1135" s="65"/>
      <c r="D1135" s="65"/>
      <c r="E1135" s="8"/>
      <c r="F1135" s="66"/>
      <c r="G1135" s="67"/>
      <c r="H1135" s="67"/>
      <c r="I1135"/>
      <c r="J1135"/>
      <c r="K1135"/>
      <c r="L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</row>
    <row r="1136" spans="1:93" s="9" customFormat="1" x14ac:dyDescent="0.2">
      <c r="A1136"/>
      <c r="B1136"/>
      <c r="C1136" s="65"/>
      <c r="D1136" s="65"/>
      <c r="E1136" s="8"/>
      <c r="F1136" s="66"/>
      <c r="G1136" s="67"/>
      <c r="H1136" s="67"/>
      <c r="I1136"/>
      <c r="J1136"/>
      <c r="K1136"/>
      <c r="L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</row>
    <row r="1137" spans="1:93" s="9" customFormat="1" x14ac:dyDescent="0.2">
      <c r="A1137"/>
      <c r="B1137"/>
      <c r="C1137" s="65"/>
      <c r="D1137" s="65"/>
      <c r="E1137" s="8"/>
      <c r="F1137" s="66"/>
      <c r="G1137" s="67"/>
      <c r="H1137" s="67"/>
      <c r="I1137"/>
      <c r="J1137"/>
      <c r="K1137"/>
      <c r="L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</row>
    <row r="1138" spans="1:93" s="9" customFormat="1" x14ac:dyDescent="0.2">
      <c r="A1138"/>
      <c r="B1138"/>
      <c r="C1138" s="65"/>
      <c r="D1138" s="65"/>
      <c r="E1138" s="8"/>
      <c r="F1138" s="66"/>
      <c r="G1138" s="67"/>
      <c r="H1138" s="67"/>
      <c r="I1138"/>
      <c r="J1138"/>
      <c r="K1138"/>
      <c r="L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</row>
    <row r="1139" spans="1:93" s="9" customFormat="1" x14ac:dyDescent="0.2">
      <c r="A1139"/>
      <c r="B1139"/>
      <c r="C1139" s="65"/>
      <c r="D1139" s="65"/>
      <c r="E1139" s="8"/>
      <c r="F1139" s="66"/>
      <c r="G1139" s="67"/>
      <c r="H1139" s="67"/>
      <c r="I1139"/>
      <c r="J1139"/>
      <c r="K1139"/>
      <c r="L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</row>
    <row r="1140" spans="1:93" s="9" customFormat="1" x14ac:dyDescent="0.2">
      <c r="A1140"/>
      <c r="B1140"/>
      <c r="C1140" s="65"/>
      <c r="D1140" s="65"/>
      <c r="E1140" s="8"/>
      <c r="F1140" s="66"/>
      <c r="G1140" s="67"/>
      <c r="H1140" s="67"/>
      <c r="I1140"/>
      <c r="J1140"/>
      <c r="K1140"/>
      <c r="L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</row>
    <row r="1141" spans="1:93" s="9" customFormat="1" x14ac:dyDescent="0.2">
      <c r="A1141"/>
      <c r="B1141"/>
      <c r="C1141" s="65"/>
      <c r="D1141" s="65"/>
      <c r="E1141" s="8"/>
      <c r="F1141" s="66"/>
      <c r="G1141" s="67"/>
      <c r="H1141" s="67"/>
      <c r="I1141"/>
      <c r="J1141"/>
      <c r="K1141"/>
      <c r="L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</row>
    <row r="1142" spans="1:93" s="9" customFormat="1" x14ac:dyDescent="0.2">
      <c r="A1142"/>
      <c r="B1142"/>
      <c r="C1142" s="65"/>
      <c r="D1142" s="65"/>
      <c r="E1142" s="8"/>
      <c r="F1142" s="66"/>
      <c r="G1142" s="67"/>
      <c r="H1142" s="67"/>
      <c r="I1142"/>
      <c r="J1142"/>
      <c r="K1142"/>
      <c r="L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</row>
    <row r="1143" spans="1:93" s="9" customFormat="1" x14ac:dyDescent="0.2">
      <c r="A1143"/>
      <c r="B1143"/>
      <c r="C1143" s="65"/>
      <c r="D1143" s="65"/>
      <c r="E1143" s="8"/>
      <c r="F1143" s="66"/>
      <c r="G1143" s="67"/>
      <c r="H1143" s="67"/>
      <c r="I1143"/>
      <c r="J1143"/>
      <c r="K1143"/>
      <c r="L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</row>
    <row r="1144" spans="1:93" s="9" customFormat="1" x14ac:dyDescent="0.2">
      <c r="A1144"/>
      <c r="B1144"/>
      <c r="C1144" s="65"/>
      <c r="D1144" s="65"/>
      <c r="E1144" s="8"/>
      <c r="F1144" s="66"/>
      <c r="G1144" s="67"/>
      <c r="H1144" s="67"/>
      <c r="I1144"/>
      <c r="J1144"/>
      <c r="K1144"/>
      <c r="L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</row>
    <row r="1145" spans="1:93" s="9" customFormat="1" x14ac:dyDescent="0.2">
      <c r="A1145"/>
      <c r="B1145"/>
      <c r="C1145" s="65"/>
      <c r="D1145" s="65"/>
      <c r="E1145" s="8"/>
      <c r="F1145" s="66"/>
      <c r="G1145" s="67"/>
      <c r="H1145" s="67"/>
      <c r="I1145"/>
      <c r="J1145"/>
      <c r="K1145"/>
      <c r="L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</row>
    <row r="1146" spans="1:93" s="9" customFormat="1" x14ac:dyDescent="0.2">
      <c r="A1146"/>
      <c r="B1146"/>
      <c r="C1146" s="65"/>
      <c r="D1146" s="65"/>
      <c r="E1146" s="8"/>
      <c r="F1146" s="66"/>
      <c r="G1146" s="67"/>
      <c r="H1146" s="67"/>
      <c r="I1146"/>
      <c r="J1146"/>
      <c r="K1146"/>
      <c r="L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</row>
    <row r="1147" spans="1:93" s="9" customFormat="1" x14ac:dyDescent="0.2">
      <c r="A1147"/>
      <c r="B1147"/>
      <c r="C1147" s="65"/>
      <c r="D1147" s="65"/>
      <c r="E1147" s="8"/>
      <c r="F1147" s="66"/>
      <c r="G1147" s="67"/>
      <c r="H1147" s="67"/>
      <c r="I1147"/>
      <c r="J1147"/>
      <c r="K1147"/>
      <c r="L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</row>
    <row r="1148" spans="1:93" s="9" customFormat="1" x14ac:dyDescent="0.2">
      <c r="A1148"/>
      <c r="B1148"/>
      <c r="C1148" s="65"/>
      <c r="D1148" s="65"/>
      <c r="E1148" s="8"/>
      <c r="F1148" s="66"/>
      <c r="G1148" s="67"/>
      <c r="H1148" s="67"/>
      <c r="I1148"/>
      <c r="J1148"/>
      <c r="K1148"/>
      <c r="L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</row>
    <row r="1149" spans="1:93" s="9" customFormat="1" x14ac:dyDescent="0.2">
      <c r="A1149"/>
      <c r="B1149"/>
      <c r="C1149" s="65"/>
      <c r="D1149" s="65"/>
      <c r="E1149" s="8"/>
      <c r="F1149" s="66"/>
      <c r="G1149" s="67"/>
      <c r="H1149" s="67"/>
      <c r="I1149"/>
      <c r="J1149"/>
      <c r="K1149"/>
      <c r="L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</row>
    <row r="1150" spans="1:93" s="9" customFormat="1" x14ac:dyDescent="0.2">
      <c r="A1150"/>
      <c r="B1150"/>
      <c r="C1150" s="65"/>
      <c r="D1150" s="65"/>
      <c r="E1150" s="8"/>
      <c r="F1150" s="66"/>
      <c r="G1150" s="67"/>
      <c r="H1150" s="67"/>
      <c r="I1150"/>
      <c r="J1150"/>
      <c r="K1150"/>
      <c r="L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</row>
    <row r="1151" spans="1:93" s="9" customFormat="1" x14ac:dyDescent="0.2">
      <c r="A1151"/>
      <c r="B1151"/>
      <c r="C1151" s="65"/>
      <c r="D1151" s="65"/>
      <c r="E1151" s="8"/>
      <c r="F1151" s="66"/>
      <c r="G1151" s="67"/>
      <c r="H1151" s="67"/>
      <c r="I1151"/>
      <c r="J1151"/>
      <c r="K1151"/>
      <c r="L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</row>
    <row r="1152" spans="1:93" s="9" customFormat="1" x14ac:dyDescent="0.2">
      <c r="A1152"/>
      <c r="B1152"/>
      <c r="C1152" s="65"/>
      <c r="D1152" s="65"/>
      <c r="E1152" s="8"/>
      <c r="F1152" s="66"/>
      <c r="G1152" s="67"/>
      <c r="H1152" s="67"/>
      <c r="I1152"/>
      <c r="J1152"/>
      <c r="K1152"/>
      <c r="L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</row>
    <row r="1153" spans="1:93" s="9" customFormat="1" x14ac:dyDescent="0.2">
      <c r="A1153"/>
      <c r="B1153"/>
      <c r="C1153" s="65"/>
      <c r="D1153" s="65"/>
      <c r="E1153" s="8"/>
      <c r="F1153" s="66"/>
      <c r="G1153" s="67"/>
      <c r="H1153" s="67"/>
      <c r="I1153"/>
      <c r="J1153"/>
      <c r="K1153"/>
      <c r="L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</row>
    <row r="1154" spans="1:93" s="9" customFormat="1" x14ac:dyDescent="0.2">
      <c r="A1154"/>
      <c r="B1154"/>
      <c r="C1154" s="65"/>
      <c r="D1154" s="65"/>
      <c r="E1154" s="8"/>
      <c r="F1154" s="66"/>
      <c r="G1154" s="67"/>
      <c r="H1154" s="67"/>
      <c r="I1154"/>
      <c r="J1154"/>
      <c r="K1154"/>
      <c r="L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</row>
    <row r="1155" spans="1:93" s="9" customFormat="1" x14ac:dyDescent="0.2">
      <c r="A1155"/>
      <c r="B1155"/>
      <c r="C1155" s="65"/>
      <c r="D1155" s="65"/>
      <c r="E1155" s="8"/>
      <c r="F1155" s="66"/>
      <c r="G1155" s="67"/>
      <c r="H1155" s="67"/>
      <c r="I1155"/>
      <c r="J1155"/>
      <c r="K1155"/>
      <c r="L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</row>
    <row r="1156" spans="1:93" s="9" customFormat="1" x14ac:dyDescent="0.2">
      <c r="A1156"/>
      <c r="B1156"/>
      <c r="C1156" s="65"/>
      <c r="D1156" s="65"/>
      <c r="E1156" s="8"/>
      <c r="F1156" s="66"/>
      <c r="G1156" s="67"/>
      <c r="H1156" s="67"/>
      <c r="I1156"/>
      <c r="J1156"/>
      <c r="K1156"/>
      <c r="L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</row>
    <row r="1157" spans="1:93" s="9" customFormat="1" x14ac:dyDescent="0.2">
      <c r="A1157"/>
      <c r="B1157"/>
      <c r="C1157" s="65"/>
      <c r="D1157" s="65"/>
      <c r="E1157" s="8"/>
      <c r="F1157" s="66"/>
      <c r="G1157" s="67"/>
      <c r="H1157" s="67"/>
      <c r="I1157"/>
      <c r="J1157"/>
      <c r="K1157"/>
      <c r="L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</row>
    <row r="1158" spans="1:93" s="9" customFormat="1" x14ac:dyDescent="0.2">
      <c r="A1158"/>
      <c r="B1158"/>
      <c r="C1158" s="65"/>
      <c r="D1158" s="65"/>
      <c r="E1158" s="8"/>
      <c r="F1158" s="66"/>
      <c r="G1158" s="67"/>
      <c r="H1158" s="67"/>
      <c r="I1158"/>
      <c r="J1158"/>
      <c r="K1158"/>
      <c r="L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</row>
    <row r="1159" spans="1:93" s="9" customFormat="1" x14ac:dyDescent="0.2">
      <c r="A1159"/>
      <c r="B1159"/>
      <c r="C1159" s="65"/>
      <c r="D1159" s="65"/>
      <c r="E1159" s="8"/>
      <c r="F1159" s="66"/>
      <c r="G1159" s="67"/>
      <c r="H1159" s="67"/>
      <c r="I1159"/>
      <c r="J1159"/>
      <c r="K1159"/>
      <c r="L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</row>
    <row r="1160" spans="1:93" s="9" customFormat="1" x14ac:dyDescent="0.2">
      <c r="A1160"/>
      <c r="B1160"/>
      <c r="C1160" s="65"/>
      <c r="D1160" s="65"/>
      <c r="E1160" s="8"/>
      <c r="F1160" s="66"/>
      <c r="G1160" s="67"/>
      <c r="H1160" s="67"/>
      <c r="I1160"/>
      <c r="J1160"/>
      <c r="K1160"/>
      <c r="L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</row>
    <row r="1161" spans="1:93" s="9" customFormat="1" x14ac:dyDescent="0.2">
      <c r="A1161"/>
      <c r="B1161"/>
      <c r="C1161" s="65"/>
      <c r="D1161" s="65"/>
      <c r="E1161" s="8"/>
      <c r="F1161" s="66"/>
      <c r="G1161" s="67"/>
      <c r="H1161" s="67"/>
      <c r="I1161"/>
      <c r="J1161"/>
      <c r="K1161"/>
      <c r="L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</row>
    <row r="1162" spans="1:93" s="9" customFormat="1" x14ac:dyDescent="0.2">
      <c r="A1162"/>
      <c r="B1162"/>
      <c r="C1162" s="65"/>
      <c r="D1162" s="65"/>
      <c r="E1162" s="8"/>
      <c r="F1162" s="66"/>
      <c r="G1162" s="67"/>
      <c r="H1162" s="67"/>
      <c r="I1162"/>
      <c r="J1162"/>
      <c r="K1162"/>
      <c r="L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</row>
    <row r="1163" spans="1:93" s="9" customFormat="1" x14ac:dyDescent="0.2">
      <c r="A1163"/>
      <c r="B1163"/>
      <c r="C1163" s="65"/>
      <c r="D1163" s="65"/>
      <c r="E1163" s="8"/>
      <c r="F1163" s="66"/>
      <c r="G1163" s="67"/>
      <c r="H1163" s="67"/>
      <c r="I1163"/>
      <c r="J1163"/>
      <c r="K1163"/>
      <c r="L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</row>
    <row r="1164" spans="1:93" s="9" customFormat="1" x14ac:dyDescent="0.2">
      <c r="A1164"/>
      <c r="B1164"/>
      <c r="C1164" s="65"/>
      <c r="D1164" s="65"/>
      <c r="E1164" s="8"/>
      <c r="F1164" s="66"/>
      <c r="G1164" s="67"/>
      <c r="H1164" s="67"/>
      <c r="I1164"/>
      <c r="J1164"/>
      <c r="K1164"/>
      <c r="L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</row>
    <row r="1165" spans="1:93" s="9" customFormat="1" x14ac:dyDescent="0.2">
      <c r="A1165"/>
      <c r="B1165"/>
      <c r="C1165" s="65"/>
      <c r="D1165" s="65"/>
      <c r="E1165" s="8"/>
      <c r="F1165" s="66"/>
      <c r="G1165" s="67"/>
      <c r="H1165" s="67"/>
      <c r="I1165"/>
      <c r="J1165"/>
      <c r="K1165"/>
      <c r="L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</row>
    <row r="1166" spans="1:93" s="9" customFormat="1" x14ac:dyDescent="0.2">
      <c r="A1166"/>
      <c r="B1166"/>
      <c r="C1166" s="65"/>
      <c r="D1166" s="65"/>
      <c r="E1166" s="8"/>
      <c r="F1166" s="66"/>
      <c r="G1166" s="67"/>
      <c r="H1166" s="67"/>
      <c r="I1166"/>
      <c r="J1166"/>
      <c r="K1166"/>
      <c r="L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</row>
    <row r="1167" spans="1:93" s="9" customFormat="1" x14ac:dyDescent="0.2">
      <c r="A1167"/>
      <c r="B1167"/>
      <c r="C1167" s="65"/>
      <c r="D1167" s="65"/>
      <c r="E1167" s="8"/>
      <c r="F1167" s="66"/>
      <c r="G1167" s="67"/>
      <c r="H1167" s="67"/>
      <c r="I1167"/>
      <c r="J1167"/>
      <c r="K1167"/>
      <c r="L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</row>
    <row r="1168" spans="1:93" s="9" customFormat="1" x14ac:dyDescent="0.2">
      <c r="A1168"/>
      <c r="B1168"/>
      <c r="C1168" s="65"/>
      <c r="D1168" s="65"/>
      <c r="E1168" s="8"/>
      <c r="F1168" s="66"/>
      <c r="G1168" s="67"/>
      <c r="H1168" s="67"/>
      <c r="I1168"/>
      <c r="J1168"/>
      <c r="K1168"/>
      <c r="L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</row>
    <row r="1169" spans="1:93" s="9" customFormat="1" x14ac:dyDescent="0.2">
      <c r="A1169"/>
      <c r="B1169"/>
      <c r="C1169" s="65"/>
      <c r="D1169" s="65"/>
      <c r="E1169" s="8"/>
      <c r="F1169" s="66"/>
      <c r="G1169" s="67"/>
      <c r="H1169" s="67"/>
      <c r="I1169"/>
      <c r="J1169"/>
      <c r="K1169"/>
      <c r="L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</row>
    <row r="1170" spans="1:93" s="9" customFormat="1" x14ac:dyDescent="0.2">
      <c r="A1170"/>
      <c r="B1170"/>
      <c r="C1170" s="65"/>
      <c r="D1170" s="65"/>
      <c r="E1170" s="8"/>
      <c r="F1170" s="66"/>
      <c r="G1170" s="67"/>
      <c r="H1170" s="67"/>
      <c r="I1170"/>
      <c r="J1170"/>
      <c r="K1170"/>
      <c r="L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</row>
    <row r="1171" spans="1:93" s="9" customFormat="1" x14ac:dyDescent="0.2">
      <c r="A1171"/>
      <c r="B1171"/>
      <c r="C1171" s="65"/>
      <c r="D1171" s="65"/>
      <c r="E1171" s="8"/>
      <c r="F1171" s="66"/>
      <c r="G1171" s="67"/>
      <c r="H1171" s="67"/>
      <c r="I1171"/>
      <c r="J1171"/>
      <c r="K1171"/>
      <c r="L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</row>
    <row r="1172" spans="1:93" s="9" customFormat="1" x14ac:dyDescent="0.2">
      <c r="A1172"/>
      <c r="B1172"/>
      <c r="C1172" s="65"/>
      <c r="D1172" s="65"/>
      <c r="E1172" s="8"/>
      <c r="F1172" s="66"/>
      <c r="G1172" s="67"/>
      <c r="H1172" s="67"/>
      <c r="I1172"/>
      <c r="J1172"/>
      <c r="K1172"/>
      <c r="L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</row>
    <row r="1173" spans="1:93" s="9" customFormat="1" x14ac:dyDescent="0.2">
      <c r="A1173"/>
      <c r="B1173"/>
      <c r="C1173" s="65"/>
      <c r="D1173" s="65"/>
      <c r="E1173" s="8"/>
      <c r="F1173" s="66"/>
      <c r="G1173" s="67"/>
      <c r="H1173" s="67"/>
      <c r="I1173"/>
      <c r="J1173"/>
      <c r="K1173"/>
      <c r="L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</row>
    <row r="1174" spans="1:93" s="9" customFormat="1" x14ac:dyDescent="0.2">
      <c r="A1174"/>
      <c r="B1174"/>
      <c r="C1174" s="65"/>
      <c r="D1174" s="65"/>
      <c r="E1174" s="8"/>
      <c r="F1174" s="66"/>
      <c r="G1174" s="67"/>
      <c r="H1174" s="67"/>
      <c r="I1174"/>
      <c r="J1174"/>
      <c r="K1174"/>
      <c r="L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</row>
    <row r="1175" spans="1:93" s="9" customFormat="1" x14ac:dyDescent="0.2">
      <c r="A1175"/>
      <c r="B1175"/>
      <c r="C1175" s="65"/>
      <c r="D1175" s="65"/>
      <c r="E1175" s="8"/>
      <c r="F1175" s="66"/>
      <c r="G1175" s="67"/>
      <c r="H1175" s="67"/>
      <c r="I1175"/>
      <c r="J1175"/>
      <c r="K1175"/>
      <c r="L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</row>
    <row r="1176" spans="1:93" s="9" customFormat="1" x14ac:dyDescent="0.2">
      <c r="A1176"/>
      <c r="B1176"/>
      <c r="C1176" s="65"/>
      <c r="D1176" s="65"/>
      <c r="E1176" s="8"/>
      <c r="F1176" s="66"/>
      <c r="G1176" s="67"/>
      <c r="H1176" s="67"/>
      <c r="I1176"/>
      <c r="J1176"/>
      <c r="K1176"/>
      <c r="L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</row>
    <row r="1177" spans="1:93" s="9" customFormat="1" x14ac:dyDescent="0.2">
      <c r="A1177"/>
      <c r="B1177"/>
      <c r="C1177" s="65"/>
      <c r="D1177" s="65"/>
      <c r="E1177" s="8"/>
      <c r="F1177" s="66"/>
      <c r="G1177" s="67"/>
      <c r="H1177" s="67"/>
      <c r="I1177"/>
      <c r="J1177"/>
      <c r="K1177"/>
      <c r="L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</row>
    <row r="1178" spans="1:93" s="9" customFormat="1" x14ac:dyDescent="0.2">
      <c r="A1178"/>
      <c r="B1178"/>
      <c r="C1178" s="65"/>
      <c r="D1178" s="65"/>
      <c r="E1178" s="8"/>
      <c r="F1178" s="66"/>
      <c r="G1178" s="67"/>
      <c r="H1178" s="67"/>
      <c r="I1178"/>
      <c r="J1178"/>
      <c r="K1178"/>
      <c r="L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</row>
    <row r="1179" spans="1:93" s="9" customFormat="1" x14ac:dyDescent="0.2">
      <c r="A1179"/>
      <c r="B1179"/>
      <c r="C1179" s="65"/>
      <c r="D1179" s="65"/>
      <c r="E1179" s="8"/>
      <c r="F1179" s="66"/>
      <c r="G1179" s="67"/>
      <c r="H1179" s="67"/>
      <c r="I1179"/>
      <c r="J1179"/>
      <c r="K1179"/>
      <c r="L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</row>
    <row r="1180" spans="1:93" s="9" customFormat="1" x14ac:dyDescent="0.2">
      <c r="A1180"/>
      <c r="B1180"/>
      <c r="C1180" s="65"/>
      <c r="D1180" s="65"/>
      <c r="E1180" s="8"/>
      <c r="F1180" s="66"/>
      <c r="G1180" s="67"/>
      <c r="H1180" s="67"/>
      <c r="I1180"/>
      <c r="J1180"/>
      <c r="K1180"/>
      <c r="L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</row>
    <row r="1181" spans="1:93" s="9" customFormat="1" x14ac:dyDescent="0.2">
      <c r="A1181"/>
      <c r="B1181"/>
      <c r="C1181" s="65"/>
      <c r="D1181" s="65"/>
      <c r="E1181" s="8"/>
      <c r="F1181" s="66"/>
      <c r="G1181" s="67"/>
      <c r="H1181" s="67"/>
      <c r="I1181"/>
      <c r="J1181"/>
      <c r="K1181"/>
      <c r="L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</row>
    <row r="1182" spans="1:93" s="9" customFormat="1" x14ac:dyDescent="0.2">
      <c r="A1182"/>
      <c r="B1182"/>
      <c r="C1182" s="65"/>
      <c r="D1182" s="65"/>
      <c r="E1182" s="8"/>
      <c r="F1182" s="66"/>
      <c r="G1182" s="67"/>
      <c r="H1182" s="67"/>
      <c r="I1182"/>
      <c r="J1182"/>
      <c r="K1182"/>
      <c r="L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</row>
    <row r="1183" spans="1:93" s="9" customFormat="1" x14ac:dyDescent="0.2">
      <c r="A1183"/>
      <c r="B1183"/>
      <c r="C1183" s="65"/>
      <c r="D1183" s="65"/>
      <c r="E1183" s="8"/>
      <c r="F1183" s="66"/>
      <c r="G1183" s="67"/>
      <c r="H1183" s="67"/>
      <c r="I1183"/>
      <c r="J1183"/>
      <c r="K1183"/>
      <c r="L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</row>
    <row r="1184" spans="1:93" s="9" customFormat="1" x14ac:dyDescent="0.2">
      <c r="A1184"/>
      <c r="B1184"/>
      <c r="C1184" s="65"/>
      <c r="D1184" s="65"/>
      <c r="E1184" s="8"/>
      <c r="F1184" s="66"/>
      <c r="G1184" s="67"/>
      <c r="H1184" s="67"/>
      <c r="I1184"/>
      <c r="J1184"/>
      <c r="K1184"/>
      <c r="L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</row>
    <row r="1185" spans="1:93" s="9" customFormat="1" x14ac:dyDescent="0.2">
      <c r="A1185"/>
      <c r="B1185"/>
      <c r="C1185" s="65"/>
      <c r="D1185" s="65"/>
      <c r="E1185" s="8"/>
      <c r="F1185" s="66"/>
      <c r="G1185" s="67"/>
      <c r="H1185" s="67"/>
      <c r="I1185"/>
      <c r="J1185"/>
      <c r="K1185"/>
      <c r="L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</row>
    <row r="1186" spans="1:93" s="9" customFormat="1" x14ac:dyDescent="0.2">
      <c r="A1186"/>
      <c r="B1186"/>
      <c r="C1186" s="65"/>
      <c r="D1186" s="65"/>
      <c r="E1186" s="8"/>
      <c r="F1186" s="66"/>
      <c r="G1186" s="67"/>
      <c r="H1186" s="67"/>
      <c r="I1186"/>
      <c r="J1186"/>
      <c r="K1186"/>
      <c r="L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</row>
    <row r="1187" spans="1:93" s="9" customFormat="1" x14ac:dyDescent="0.2">
      <c r="A1187"/>
      <c r="B1187"/>
      <c r="C1187" s="65"/>
      <c r="D1187" s="65"/>
      <c r="E1187" s="8"/>
      <c r="F1187" s="66"/>
      <c r="G1187" s="67"/>
      <c r="H1187" s="67"/>
      <c r="I1187"/>
      <c r="J1187"/>
      <c r="K1187"/>
      <c r="L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</row>
    <row r="1188" spans="1:93" s="9" customFormat="1" x14ac:dyDescent="0.2">
      <c r="A1188"/>
      <c r="B1188"/>
      <c r="C1188" s="65"/>
      <c r="D1188" s="65"/>
      <c r="E1188" s="8"/>
      <c r="F1188" s="66"/>
      <c r="G1188" s="67"/>
      <c r="H1188" s="67"/>
      <c r="I1188"/>
      <c r="J1188"/>
      <c r="K1188"/>
      <c r="L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</row>
    <row r="1189" spans="1:93" s="9" customFormat="1" x14ac:dyDescent="0.2">
      <c r="A1189"/>
      <c r="B1189"/>
      <c r="C1189" s="65"/>
      <c r="D1189" s="65"/>
      <c r="E1189" s="8"/>
      <c r="F1189" s="66"/>
      <c r="G1189" s="67"/>
      <c r="H1189" s="67"/>
      <c r="I1189"/>
      <c r="J1189"/>
      <c r="K1189"/>
      <c r="L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</row>
    <row r="1190" spans="1:93" s="9" customFormat="1" x14ac:dyDescent="0.2">
      <c r="A1190"/>
      <c r="B1190"/>
      <c r="C1190" s="65"/>
      <c r="D1190" s="65"/>
      <c r="E1190" s="8"/>
      <c r="F1190" s="66"/>
      <c r="G1190" s="67"/>
      <c r="H1190" s="67"/>
      <c r="I1190"/>
      <c r="J1190"/>
      <c r="K1190"/>
      <c r="L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</row>
    <row r="1191" spans="1:93" s="9" customFormat="1" x14ac:dyDescent="0.2">
      <c r="A1191"/>
      <c r="B1191"/>
      <c r="C1191" s="65"/>
      <c r="D1191" s="65"/>
      <c r="E1191" s="8"/>
      <c r="F1191" s="66"/>
      <c r="G1191" s="67"/>
      <c r="H1191" s="67"/>
      <c r="I1191"/>
      <c r="J1191"/>
      <c r="K1191"/>
      <c r="L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</row>
    <row r="1192" spans="1:93" s="9" customFormat="1" x14ac:dyDescent="0.2">
      <c r="A1192"/>
      <c r="B1192"/>
      <c r="C1192" s="65"/>
      <c r="D1192" s="65"/>
      <c r="E1192" s="8"/>
      <c r="F1192" s="66"/>
      <c r="G1192" s="67"/>
      <c r="H1192" s="67"/>
      <c r="I1192"/>
      <c r="J1192"/>
      <c r="K1192"/>
      <c r="L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</row>
    <row r="1193" spans="1:93" s="9" customFormat="1" x14ac:dyDescent="0.2">
      <c r="A1193"/>
      <c r="B1193"/>
      <c r="C1193" s="65"/>
      <c r="D1193" s="65"/>
      <c r="E1193" s="8"/>
      <c r="F1193" s="66"/>
      <c r="G1193" s="67"/>
      <c r="H1193" s="67"/>
      <c r="I1193"/>
      <c r="J1193"/>
      <c r="K1193"/>
      <c r="L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</row>
    <row r="1194" spans="1:93" s="9" customFormat="1" x14ac:dyDescent="0.2">
      <c r="A1194"/>
      <c r="B1194"/>
      <c r="C1194" s="65"/>
      <c r="D1194" s="65"/>
      <c r="E1194" s="8"/>
      <c r="F1194" s="66"/>
      <c r="G1194" s="67"/>
      <c r="H1194" s="67"/>
      <c r="I1194"/>
      <c r="J1194"/>
      <c r="K1194"/>
      <c r="L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</row>
    <row r="1195" spans="1:93" s="9" customFormat="1" x14ac:dyDescent="0.2">
      <c r="A1195"/>
      <c r="B1195"/>
      <c r="C1195" s="65"/>
      <c r="D1195" s="65"/>
      <c r="E1195" s="8"/>
      <c r="F1195" s="66"/>
      <c r="G1195" s="67"/>
      <c r="H1195" s="67"/>
      <c r="I1195"/>
      <c r="J1195"/>
      <c r="K1195"/>
      <c r="L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</row>
    <row r="1196" spans="1:93" s="9" customFormat="1" x14ac:dyDescent="0.2">
      <c r="A1196"/>
      <c r="B1196"/>
      <c r="C1196" s="65"/>
      <c r="D1196" s="65"/>
      <c r="E1196" s="8"/>
      <c r="F1196" s="66"/>
      <c r="G1196" s="67"/>
      <c r="H1196" s="67"/>
      <c r="I1196"/>
      <c r="J1196"/>
      <c r="K1196"/>
      <c r="L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</row>
    <row r="1197" spans="1:93" s="9" customFormat="1" x14ac:dyDescent="0.2">
      <c r="A1197"/>
      <c r="B1197"/>
      <c r="C1197" s="65"/>
      <c r="D1197" s="65"/>
      <c r="E1197" s="8"/>
      <c r="F1197" s="66"/>
      <c r="G1197" s="67"/>
      <c r="H1197" s="67"/>
      <c r="I1197"/>
      <c r="J1197"/>
      <c r="K1197"/>
      <c r="L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</row>
    <row r="1198" spans="1:93" s="9" customFormat="1" x14ac:dyDescent="0.2">
      <c r="A1198"/>
      <c r="B1198"/>
      <c r="C1198" s="65"/>
      <c r="D1198" s="65"/>
      <c r="E1198" s="8"/>
      <c r="F1198" s="66"/>
      <c r="G1198" s="67"/>
      <c r="H1198" s="67"/>
      <c r="I1198"/>
      <c r="J1198"/>
      <c r="K1198"/>
      <c r="L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</row>
    <row r="1199" spans="1:93" s="9" customFormat="1" x14ac:dyDescent="0.2">
      <c r="A1199"/>
      <c r="B1199"/>
      <c r="C1199" s="65"/>
      <c r="D1199" s="65"/>
      <c r="E1199" s="8"/>
      <c r="F1199" s="66"/>
      <c r="G1199" s="67"/>
      <c r="H1199" s="67"/>
      <c r="I1199"/>
      <c r="J1199"/>
      <c r="K1199"/>
      <c r="L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</row>
    <row r="1200" spans="1:93" s="9" customFormat="1" x14ac:dyDescent="0.2">
      <c r="A1200"/>
      <c r="B1200"/>
      <c r="C1200" s="65"/>
      <c r="D1200" s="65"/>
      <c r="E1200" s="8"/>
      <c r="F1200" s="66"/>
      <c r="G1200" s="67"/>
      <c r="H1200" s="67"/>
      <c r="I1200"/>
      <c r="J1200"/>
      <c r="K1200"/>
      <c r="L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</row>
    <row r="1201" spans="1:93" s="9" customFormat="1" x14ac:dyDescent="0.2">
      <c r="A1201"/>
      <c r="B1201"/>
      <c r="C1201" s="65"/>
      <c r="D1201" s="65"/>
      <c r="E1201" s="8"/>
      <c r="F1201" s="66"/>
      <c r="G1201" s="67"/>
      <c r="H1201" s="67"/>
      <c r="I1201"/>
      <c r="J1201"/>
      <c r="K1201"/>
      <c r="L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</row>
    <row r="1202" spans="1:93" s="9" customFormat="1" x14ac:dyDescent="0.2">
      <c r="A1202"/>
      <c r="B1202"/>
      <c r="C1202" s="65"/>
      <c r="D1202" s="65"/>
      <c r="E1202" s="8"/>
      <c r="F1202" s="66"/>
      <c r="G1202" s="67"/>
      <c r="H1202" s="67"/>
      <c r="I1202"/>
      <c r="J1202"/>
      <c r="K1202"/>
      <c r="L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</row>
    <row r="1203" spans="1:93" s="9" customFormat="1" x14ac:dyDescent="0.2">
      <c r="A1203"/>
      <c r="B1203"/>
      <c r="C1203" s="65"/>
      <c r="D1203" s="65"/>
      <c r="E1203" s="8"/>
      <c r="F1203" s="66"/>
      <c r="G1203" s="67"/>
      <c r="H1203" s="67"/>
      <c r="I1203"/>
      <c r="J1203"/>
      <c r="K1203"/>
      <c r="L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</row>
    <row r="1204" spans="1:93" s="9" customFormat="1" x14ac:dyDescent="0.2">
      <c r="A1204"/>
      <c r="B1204"/>
      <c r="C1204" s="65"/>
      <c r="D1204" s="65"/>
      <c r="E1204" s="8"/>
      <c r="F1204" s="66"/>
      <c r="G1204" s="67"/>
      <c r="H1204" s="67"/>
      <c r="I1204"/>
      <c r="J1204"/>
      <c r="K1204"/>
      <c r="L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</row>
    <row r="1205" spans="1:93" s="9" customFormat="1" x14ac:dyDescent="0.2">
      <c r="A1205"/>
      <c r="B1205"/>
      <c r="C1205" s="65"/>
      <c r="D1205" s="65"/>
      <c r="E1205" s="8"/>
      <c r="F1205" s="66"/>
      <c r="G1205" s="67"/>
      <c r="H1205" s="67"/>
      <c r="I1205"/>
      <c r="J1205"/>
      <c r="K1205"/>
      <c r="L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</row>
    <row r="1206" spans="1:93" s="9" customFormat="1" x14ac:dyDescent="0.2">
      <c r="A1206"/>
      <c r="B1206"/>
      <c r="C1206" s="65"/>
      <c r="D1206" s="65"/>
      <c r="E1206" s="8"/>
      <c r="F1206" s="66"/>
      <c r="G1206" s="67"/>
      <c r="H1206" s="67"/>
      <c r="I1206"/>
      <c r="J1206"/>
      <c r="K1206"/>
      <c r="L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</row>
    <row r="1207" spans="1:93" s="9" customFormat="1" x14ac:dyDescent="0.2">
      <c r="A1207"/>
      <c r="B1207"/>
      <c r="C1207" s="65"/>
      <c r="D1207" s="65"/>
      <c r="E1207" s="8"/>
      <c r="F1207" s="66"/>
      <c r="G1207" s="67"/>
      <c r="H1207" s="67"/>
      <c r="I1207"/>
      <c r="J1207"/>
      <c r="K1207"/>
      <c r="L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</row>
    <row r="1208" spans="1:93" s="9" customFormat="1" x14ac:dyDescent="0.2">
      <c r="A1208"/>
      <c r="B1208"/>
      <c r="C1208" s="65"/>
      <c r="D1208" s="65"/>
      <c r="E1208" s="8"/>
      <c r="F1208" s="66"/>
      <c r="G1208" s="67"/>
      <c r="H1208" s="67"/>
      <c r="I1208"/>
      <c r="J1208"/>
      <c r="K1208"/>
      <c r="L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</row>
    <row r="1209" spans="1:93" s="9" customFormat="1" x14ac:dyDescent="0.2">
      <c r="A1209"/>
      <c r="B1209"/>
      <c r="C1209" s="65"/>
      <c r="D1209" s="65"/>
      <c r="E1209" s="8"/>
      <c r="F1209" s="66"/>
      <c r="G1209" s="67"/>
      <c r="H1209" s="67"/>
      <c r="I1209"/>
      <c r="J1209"/>
      <c r="K1209"/>
      <c r="L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</row>
    <row r="1210" spans="1:93" s="9" customFormat="1" x14ac:dyDescent="0.2">
      <c r="A1210"/>
      <c r="B1210"/>
      <c r="C1210" s="65"/>
      <c r="D1210" s="65"/>
      <c r="E1210" s="8"/>
      <c r="F1210" s="66"/>
      <c r="G1210" s="67"/>
      <c r="H1210" s="67"/>
      <c r="I1210"/>
      <c r="J1210"/>
      <c r="K1210"/>
      <c r="L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</row>
    <row r="1211" spans="1:93" s="9" customFormat="1" x14ac:dyDescent="0.2">
      <c r="A1211"/>
      <c r="B1211"/>
      <c r="C1211" s="65"/>
      <c r="D1211" s="65"/>
      <c r="E1211" s="8"/>
      <c r="F1211" s="66"/>
      <c r="G1211" s="67"/>
      <c r="H1211" s="67"/>
      <c r="I1211"/>
      <c r="J1211"/>
      <c r="K1211"/>
      <c r="L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</row>
    <row r="1212" spans="1:93" s="9" customFormat="1" x14ac:dyDescent="0.2">
      <c r="A1212"/>
      <c r="B1212"/>
      <c r="C1212" s="65"/>
      <c r="D1212" s="65"/>
      <c r="E1212" s="8"/>
      <c r="F1212" s="66"/>
      <c r="G1212" s="67"/>
      <c r="H1212" s="67"/>
      <c r="I1212"/>
      <c r="J1212"/>
      <c r="K1212"/>
      <c r="L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</row>
    <row r="1213" spans="1:93" s="9" customFormat="1" x14ac:dyDescent="0.2">
      <c r="A1213"/>
      <c r="B1213"/>
      <c r="C1213" s="65"/>
      <c r="D1213" s="65"/>
      <c r="E1213" s="8"/>
      <c r="F1213" s="66"/>
      <c r="G1213" s="67"/>
      <c r="H1213" s="67"/>
      <c r="I1213"/>
      <c r="J1213"/>
      <c r="K1213"/>
      <c r="L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</row>
    <row r="1214" spans="1:93" s="9" customFormat="1" x14ac:dyDescent="0.2">
      <c r="A1214"/>
      <c r="B1214"/>
      <c r="C1214" s="65"/>
      <c r="D1214" s="65"/>
      <c r="E1214" s="8"/>
      <c r="F1214" s="66"/>
      <c r="G1214" s="67"/>
      <c r="H1214" s="67"/>
      <c r="I1214"/>
      <c r="J1214"/>
      <c r="K1214"/>
      <c r="L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</row>
    <row r="1215" spans="1:93" s="9" customFormat="1" x14ac:dyDescent="0.2">
      <c r="A1215"/>
      <c r="B1215"/>
      <c r="C1215" s="65"/>
      <c r="D1215" s="65"/>
      <c r="E1215" s="8"/>
      <c r="F1215" s="66"/>
      <c r="G1215" s="67"/>
      <c r="H1215" s="67"/>
      <c r="I1215"/>
      <c r="J1215"/>
      <c r="K1215"/>
      <c r="L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</row>
    <row r="1216" spans="1:93" s="9" customFormat="1" x14ac:dyDescent="0.2">
      <c r="A1216"/>
      <c r="B1216"/>
      <c r="C1216" s="65"/>
      <c r="D1216" s="65"/>
      <c r="E1216" s="8"/>
      <c r="F1216" s="66"/>
      <c r="G1216" s="67"/>
      <c r="H1216" s="67"/>
      <c r="I1216"/>
      <c r="J1216"/>
      <c r="K1216"/>
      <c r="L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</row>
    <row r="1217" spans="1:93" s="9" customFormat="1" x14ac:dyDescent="0.2">
      <c r="A1217"/>
      <c r="B1217"/>
      <c r="C1217" s="65"/>
      <c r="D1217" s="65"/>
      <c r="E1217" s="8"/>
      <c r="F1217" s="66"/>
      <c r="G1217" s="67"/>
      <c r="H1217" s="67"/>
      <c r="I1217"/>
      <c r="J1217"/>
      <c r="K1217"/>
      <c r="L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</row>
    <row r="1218" spans="1:93" s="9" customFormat="1" x14ac:dyDescent="0.2">
      <c r="A1218"/>
      <c r="B1218"/>
      <c r="C1218" s="65"/>
      <c r="D1218" s="65"/>
      <c r="E1218" s="8"/>
      <c r="F1218" s="66"/>
      <c r="G1218" s="67"/>
      <c r="H1218" s="67"/>
      <c r="I1218"/>
      <c r="J1218"/>
      <c r="K1218"/>
      <c r="L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</row>
    <row r="1219" spans="1:93" s="9" customFormat="1" x14ac:dyDescent="0.2">
      <c r="A1219"/>
      <c r="B1219"/>
      <c r="C1219" s="65"/>
      <c r="D1219" s="65"/>
      <c r="E1219" s="8"/>
      <c r="F1219" s="66"/>
      <c r="G1219" s="67"/>
      <c r="H1219" s="67"/>
      <c r="I1219"/>
      <c r="J1219"/>
      <c r="K1219"/>
      <c r="L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</row>
    <row r="1220" spans="1:93" s="9" customFormat="1" x14ac:dyDescent="0.2">
      <c r="A1220"/>
      <c r="B1220"/>
      <c r="C1220" s="65"/>
      <c r="D1220" s="65"/>
      <c r="E1220" s="8"/>
      <c r="F1220" s="66"/>
      <c r="G1220" s="67"/>
      <c r="H1220" s="67"/>
      <c r="I1220"/>
      <c r="J1220"/>
      <c r="K1220"/>
      <c r="L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</row>
    <row r="1221" spans="1:93" s="9" customFormat="1" x14ac:dyDescent="0.2">
      <c r="A1221"/>
      <c r="B1221"/>
      <c r="C1221" s="65"/>
      <c r="D1221" s="65"/>
      <c r="E1221" s="8"/>
      <c r="F1221" s="66"/>
      <c r="G1221" s="67"/>
      <c r="H1221" s="67"/>
      <c r="I1221"/>
      <c r="J1221"/>
      <c r="K1221"/>
      <c r="L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</row>
    <row r="1222" spans="1:93" s="9" customFormat="1" x14ac:dyDescent="0.2">
      <c r="A1222"/>
      <c r="B1222"/>
      <c r="C1222" s="65"/>
      <c r="D1222" s="65"/>
      <c r="E1222" s="8"/>
      <c r="F1222" s="66"/>
      <c r="G1222" s="67"/>
      <c r="H1222" s="67"/>
      <c r="I1222"/>
      <c r="J1222"/>
      <c r="K1222"/>
      <c r="L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</row>
    <row r="1223" spans="1:93" s="9" customFormat="1" x14ac:dyDescent="0.2">
      <c r="A1223"/>
      <c r="B1223"/>
      <c r="C1223" s="65"/>
      <c r="D1223" s="65"/>
      <c r="E1223" s="8"/>
      <c r="F1223" s="66"/>
      <c r="G1223" s="67"/>
      <c r="H1223" s="67"/>
      <c r="I1223"/>
      <c r="J1223"/>
      <c r="K1223"/>
      <c r="L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</row>
    <row r="1224" spans="1:93" s="9" customFormat="1" x14ac:dyDescent="0.2">
      <c r="A1224"/>
      <c r="B1224"/>
      <c r="C1224" s="65"/>
      <c r="D1224" s="65"/>
      <c r="E1224" s="8"/>
      <c r="F1224" s="66"/>
      <c r="G1224" s="67"/>
      <c r="H1224" s="67"/>
      <c r="I1224"/>
      <c r="J1224"/>
      <c r="K1224"/>
      <c r="L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</row>
    <row r="1225" spans="1:93" s="9" customFormat="1" x14ac:dyDescent="0.2">
      <c r="A1225"/>
      <c r="B1225"/>
      <c r="C1225" s="65"/>
      <c r="D1225" s="65"/>
      <c r="E1225" s="8"/>
      <c r="F1225" s="66"/>
      <c r="G1225" s="67"/>
      <c r="H1225" s="67"/>
      <c r="I1225"/>
      <c r="J1225"/>
      <c r="K1225"/>
      <c r="L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</row>
    <row r="1226" spans="1:93" s="9" customFormat="1" x14ac:dyDescent="0.2">
      <c r="A1226"/>
      <c r="B1226"/>
      <c r="C1226" s="65"/>
      <c r="D1226" s="65"/>
      <c r="E1226" s="8"/>
      <c r="F1226" s="66"/>
      <c r="G1226" s="67"/>
      <c r="H1226" s="67"/>
      <c r="I1226"/>
      <c r="J1226"/>
      <c r="K1226"/>
      <c r="L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</row>
    <row r="1227" spans="1:93" s="9" customFormat="1" x14ac:dyDescent="0.2">
      <c r="A1227"/>
      <c r="B1227"/>
      <c r="C1227" s="65"/>
      <c r="D1227" s="65"/>
      <c r="E1227" s="8"/>
      <c r="F1227" s="66"/>
      <c r="G1227" s="67"/>
      <c r="H1227" s="67"/>
      <c r="I1227"/>
      <c r="J1227"/>
      <c r="K1227"/>
      <c r="L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</row>
    <row r="1228" spans="1:93" s="9" customFormat="1" x14ac:dyDescent="0.2">
      <c r="A1228"/>
      <c r="B1228"/>
      <c r="C1228" s="65"/>
      <c r="D1228" s="65"/>
      <c r="E1228" s="8"/>
      <c r="F1228" s="66"/>
      <c r="G1228" s="67"/>
      <c r="H1228" s="67"/>
      <c r="I1228"/>
      <c r="J1228"/>
      <c r="K1228"/>
      <c r="L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</row>
    <row r="1229" spans="1:93" s="9" customFormat="1" x14ac:dyDescent="0.2">
      <c r="A1229"/>
      <c r="B1229"/>
      <c r="C1229" s="65"/>
      <c r="D1229" s="65"/>
      <c r="E1229" s="8"/>
      <c r="F1229" s="66"/>
      <c r="G1229" s="67"/>
      <c r="H1229" s="67"/>
      <c r="I1229"/>
      <c r="J1229"/>
      <c r="K1229"/>
      <c r="L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</row>
    <row r="1230" spans="1:93" s="9" customFormat="1" x14ac:dyDescent="0.2">
      <c r="A1230"/>
      <c r="B1230"/>
      <c r="C1230" s="65"/>
      <c r="D1230" s="65"/>
      <c r="E1230" s="8"/>
      <c r="F1230" s="66"/>
      <c r="G1230" s="67"/>
      <c r="H1230" s="67"/>
      <c r="I1230"/>
      <c r="J1230"/>
      <c r="K1230"/>
      <c r="L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</row>
    <row r="1231" spans="1:93" s="9" customFormat="1" x14ac:dyDescent="0.2">
      <c r="A1231"/>
      <c r="B1231"/>
      <c r="C1231" s="65"/>
      <c r="D1231" s="65"/>
      <c r="E1231" s="8"/>
      <c r="F1231" s="66"/>
      <c r="G1231" s="67"/>
      <c r="H1231" s="67"/>
      <c r="I1231"/>
      <c r="J1231"/>
      <c r="K1231"/>
      <c r="L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</row>
    <row r="1232" spans="1:93" s="9" customFormat="1" x14ac:dyDescent="0.2">
      <c r="A1232"/>
      <c r="B1232"/>
      <c r="C1232" s="65"/>
      <c r="D1232" s="65"/>
      <c r="E1232" s="8"/>
      <c r="F1232" s="66"/>
      <c r="G1232" s="67"/>
      <c r="H1232" s="67"/>
      <c r="I1232"/>
      <c r="J1232"/>
      <c r="K1232"/>
      <c r="L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</row>
    <row r="1233" spans="1:93" s="9" customFormat="1" x14ac:dyDescent="0.2">
      <c r="A1233"/>
      <c r="B1233"/>
      <c r="C1233" s="65"/>
      <c r="D1233" s="65"/>
      <c r="E1233" s="8"/>
      <c r="F1233" s="66"/>
      <c r="G1233" s="67"/>
      <c r="H1233" s="67"/>
      <c r="I1233"/>
      <c r="J1233"/>
      <c r="K1233"/>
      <c r="L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</row>
    <row r="1234" spans="1:93" s="9" customFormat="1" x14ac:dyDescent="0.2">
      <c r="A1234"/>
      <c r="B1234"/>
      <c r="C1234" s="65"/>
      <c r="D1234" s="65"/>
      <c r="E1234" s="8"/>
      <c r="F1234" s="66"/>
      <c r="G1234" s="67"/>
      <c r="H1234" s="67"/>
      <c r="I1234"/>
      <c r="J1234"/>
      <c r="K1234"/>
      <c r="L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</row>
    <row r="1235" spans="1:93" s="9" customFormat="1" x14ac:dyDescent="0.2">
      <c r="A1235"/>
      <c r="B1235"/>
      <c r="C1235" s="65"/>
      <c r="D1235" s="65"/>
      <c r="E1235" s="8"/>
      <c r="F1235" s="66"/>
      <c r="G1235" s="67"/>
      <c r="H1235" s="67"/>
      <c r="I1235"/>
      <c r="J1235"/>
      <c r="K1235"/>
      <c r="L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</row>
    <row r="1236" spans="1:93" s="9" customFormat="1" x14ac:dyDescent="0.2">
      <c r="A1236"/>
      <c r="B1236"/>
      <c r="C1236" s="65"/>
      <c r="D1236" s="65"/>
      <c r="E1236" s="8"/>
      <c r="F1236" s="66"/>
      <c r="G1236" s="67"/>
      <c r="H1236" s="67"/>
      <c r="I1236"/>
      <c r="J1236"/>
      <c r="K1236"/>
      <c r="L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</row>
    <row r="1237" spans="1:93" s="9" customFormat="1" x14ac:dyDescent="0.2">
      <c r="A1237"/>
      <c r="B1237"/>
      <c r="C1237" s="65"/>
      <c r="D1237" s="65"/>
      <c r="E1237" s="8"/>
      <c r="F1237" s="66"/>
      <c r="G1237" s="67"/>
      <c r="H1237" s="67"/>
      <c r="I1237"/>
      <c r="J1237"/>
      <c r="K1237"/>
      <c r="L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</row>
    <row r="1238" spans="1:93" s="9" customFormat="1" x14ac:dyDescent="0.2">
      <c r="A1238"/>
      <c r="B1238"/>
      <c r="C1238" s="65"/>
      <c r="D1238" s="65"/>
      <c r="E1238" s="8"/>
      <c r="F1238" s="66"/>
      <c r="G1238" s="67"/>
      <c r="H1238" s="67"/>
      <c r="I1238"/>
      <c r="J1238"/>
      <c r="K1238"/>
      <c r="L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</row>
    <row r="1239" spans="1:93" s="9" customFormat="1" x14ac:dyDescent="0.2">
      <c r="A1239"/>
      <c r="B1239"/>
      <c r="C1239" s="65"/>
      <c r="D1239" s="65"/>
      <c r="E1239" s="8"/>
      <c r="F1239" s="66"/>
      <c r="G1239" s="67"/>
      <c r="H1239" s="67"/>
      <c r="I1239"/>
      <c r="J1239"/>
      <c r="K1239"/>
      <c r="L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</row>
    <row r="1240" spans="1:93" s="9" customFormat="1" x14ac:dyDescent="0.2">
      <c r="A1240"/>
      <c r="B1240"/>
      <c r="C1240" s="65"/>
      <c r="D1240" s="65"/>
      <c r="E1240" s="8"/>
      <c r="F1240" s="66"/>
      <c r="G1240" s="67"/>
      <c r="H1240" s="67"/>
      <c r="I1240"/>
      <c r="J1240"/>
      <c r="K1240"/>
      <c r="L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</row>
    <row r="1241" spans="1:93" s="9" customFormat="1" x14ac:dyDescent="0.2">
      <c r="A1241"/>
      <c r="B1241"/>
      <c r="C1241" s="65"/>
      <c r="D1241" s="65"/>
      <c r="E1241" s="8"/>
      <c r="F1241" s="66"/>
      <c r="G1241" s="67"/>
      <c r="H1241" s="67"/>
      <c r="I1241"/>
      <c r="J1241"/>
      <c r="K1241"/>
      <c r="L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</row>
    <row r="1242" spans="1:93" s="9" customFormat="1" x14ac:dyDescent="0.2">
      <c r="A1242"/>
      <c r="B1242"/>
      <c r="C1242" s="65"/>
      <c r="D1242" s="65"/>
      <c r="E1242" s="8"/>
      <c r="F1242" s="66"/>
      <c r="G1242" s="67"/>
      <c r="H1242" s="67"/>
      <c r="I1242"/>
      <c r="J1242"/>
      <c r="K1242"/>
      <c r="L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</row>
    <row r="1243" spans="1:93" s="9" customFormat="1" x14ac:dyDescent="0.2">
      <c r="A1243"/>
      <c r="B1243"/>
      <c r="C1243" s="65"/>
      <c r="D1243" s="65"/>
      <c r="E1243" s="8"/>
      <c r="F1243" s="66"/>
      <c r="G1243" s="67"/>
      <c r="H1243" s="67"/>
      <c r="I1243"/>
      <c r="J1243"/>
      <c r="K1243"/>
      <c r="L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</row>
    <row r="1244" spans="1:93" s="9" customFormat="1" x14ac:dyDescent="0.2">
      <c r="A1244"/>
      <c r="B1244"/>
      <c r="C1244" s="65"/>
      <c r="D1244" s="65"/>
      <c r="E1244" s="8"/>
      <c r="F1244" s="66"/>
      <c r="G1244" s="67"/>
      <c r="H1244" s="67"/>
      <c r="I1244"/>
      <c r="J1244"/>
      <c r="K1244"/>
      <c r="L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</row>
    <row r="1245" spans="1:93" s="9" customFormat="1" x14ac:dyDescent="0.2">
      <c r="A1245"/>
      <c r="B1245"/>
      <c r="C1245" s="65"/>
      <c r="D1245" s="65"/>
      <c r="E1245" s="8"/>
      <c r="F1245" s="66"/>
      <c r="G1245" s="67"/>
      <c r="H1245" s="67"/>
      <c r="I1245"/>
      <c r="J1245"/>
      <c r="K1245"/>
      <c r="L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</row>
    <row r="1246" spans="1:93" s="9" customFormat="1" x14ac:dyDescent="0.2">
      <c r="A1246"/>
      <c r="B1246"/>
      <c r="C1246" s="65"/>
      <c r="D1246" s="65"/>
      <c r="E1246" s="8"/>
      <c r="F1246" s="66"/>
      <c r="G1246" s="67"/>
      <c r="H1246" s="67"/>
      <c r="I1246"/>
      <c r="J1246"/>
      <c r="K1246"/>
      <c r="L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</row>
    <row r="1247" spans="1:93" s="9" customFormat="1" x14ac:dyDescent="0.2">
      <c r="A1247"/>
      <c r="B1247"/>
      <c r="C1247" s="65"/>
      <c r="D1247" s="65"/>
      <c r="E1247" s="8"/>
      <c r="F1247" s="66"/>
      <c r="G1247" s="67"/>
      <c r="H1247" s="67"/>
      <c r="I1247"/>
      <c r="J1247"/>
      <c r="K1247"/>
      <c r="L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</row>
    <row r="1248" spans="1:93" s="9" customFormat="1" x14ac:dyDescent="0.2">
      <c r="A1248"/>
      <c r="B1248"/>
      <c r="C1248" s="65"/>
      <c r="D1248" s="65"/>
      <c r="E1248" s="8"/>
      <c r="F1248" s="66"/>
      <c r="G1248" s="67"/>
      <c r="H1248" s="67"/>
      <c r="I1248"/>
      <c r="J1248"/>
      <c r="K1248"/>
      <c r="L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</row>
    <row r="1249" spans="1:93" s="9" customFormat="1" x14ac:dyDescent="0.2">
      <c r="A1249"/>
      <c r="B1249"/>
      <c r="C1249" s="65"/>
      <c r="D1249" s="65"/>
      <c r="E1249" s="8"/>
      <c r="F1249" s="66"/>
      <c r="G1249" s="67"/>
      <c r="H1249" s="67"/>
      <c r="I1249"/>
      <c r="J1249"/>
      <c r="K1249"/>
      <c r="L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</row>
    <row r="1250" spans="1:93" s="9" customFormat="1" x14ac:dyDescent="0.2">
      <c r="A1250"/>
      <c r="B1250"/>
      <c r="C1250" s="65"/>
      <c r="D1250" s="65"/>
      <c r="E1250" s="8"/>
      <c r="F1250" s="66"/>
      <c r="G1250" s="67"/>
      <c r="H1250" s="67"/>
      <c r="I1250"/>
      <c r="J1250"/>
      <c r="K1250"/>
      <c r="L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</row>
    <row r="1251" spans="1:93" s="9" customFormat="1" x14ac:dyDescent="0.2">
      <c r="A1251"/>
      <c r="B1251"/>
      <c r="C1251" s="65"/>
      <c r="D1251" s="65"/>
      <c r="E1251" s="8"/>
      <c r="F1251" s="66"/>
      <c r="G1251" s="67"/>
      <c r="H1251" s="67"/>
      <c r="I1251"/>
      <c r="J1251"/>
      <c r="K1251"/>
      <c r="L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</row>
    <row r="1252" spans="1:93" s="9" customFormat="1" x14ac:dyDescent="0.2">
      <c r="A1252"/>
      <c r="B1252"/>
      <c r="C1252" s="65"/>
      <c r="D1252" s="65"/>
      <c r="E1252" s="8"/>
      <c r="F1252" s="66"/>
      <c r="G1252" s="67"/>
      <c r="H1252" s="67"/>
      <c r="I1252"/>
      <c r="J1252"/>
      <c r="K1252"/>
      <c r="L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</row>
    <row r="1253" spans="1:93" s="9" customFormat="1" x14ac:dyDescent="0.2">
      <c r="A1253"/>
      <c r="B1253"/>
      <c r="C1253" s="65"/>
      <c r="D1253" s="65"/>
      <c r="E1253" s="8"/>
      <c r="F1253" s="66"/>
      <c r="G1253" s="67"/>
      <c r="H1253" s="67"/>
      <c r="I1253"/>
      <c r="J1253"/>
      <c r="K1253"/>
      <c r="L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</row>
    <row r="1254" spans="1:93" s="9" customFormat="1" x14ac:dyDescent="0.2">
      <c r="A1254"/>
      <c r="B1254"/>
      <c r="C1254" s="65"/>
      <c r="D1254" s="65"/>
      <c r="E1254" s="8"/>
      <c r="F1254" s="66"/>
      <c r="G1254" s="67"/>
      <c r="H1254" s="67"/>
      <c r="I1254"/>
      <c r="J1254"/>
      <c r="K1254"/>
      <c r="L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</row>
    <row r="1255" spans="1:93" s="9" customFormat="1" x14ac:dyDescent="0.2">
      <c r="A1255"/>
      <c r="B1255"/>
      <c r="C1255" s="65"/>
      <c r="D1255" s="65"/>
      <c r="E1255" s="8"/>
      <c r="F1255" s="66"/>
      <c r="G1255" s="67"/>
      <c r="H1255" s="67"/>
      <c r="I1255"/>
      <c r="J1255"/>
      <c r="K1255"/>
      <c r="L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</row>
    <row r="1256" spans="1:93" s="9" customFormat="1" x14ac:dyDescent="0.2">
      <c r="A1256"/>
      <c r="B1256"/>
      <c r="C1256" s="65"/>
      <c r="D1256" s="65"/>
      <c r="E1256" s="8"/>
      <c r="F1256" s="66"/>
      <c r="G1256" s="67"/>
      <c r="H1256" s="67"/>
      <c r="I1256"/>
      <c r="J1256"/>
      <c r="K1256"/>
      <c r="L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</row>
    <row r="1257" spans="1:93" s="9" customFormat="1" x14ac:dyDescent="0.2">
      <c r="A1257"/>
      <c r="B1257"/>
      <c r="C1257" s="65"/>
      <c r="D1257" s="65"/>
      <c r="E1257" s="8"/>
      <c r="F1257" s="66"/>
      <c r="G1257" s="67"/>
      <c r="H1257" s="67"/>
      <c r="I1257"/>
      <c r="J1257"/>
      <c r="K1257"/>
      <c r="L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</row>
    <row r="1258" spans="1:93" s="9" customFormat="1" x14ac:dyDescent="0.2">
      <c r="A1258"/>
      <c r="B1258"/>
      <c r="C1258" s="65"/>
      <c r="D1258" s="65"/>
      <c r="E1258" s="8"/>
      <c r="F1258" s="66"/>
      <c r="G1258" s="67"/>
      <c r="H1258" s="67"/>
      <c r="I1258"/>
      <c r="J1258"/>
      <c r="K1258"/>
      <c r="L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</row>
    <row r="1259" spans="1:93" s="9" customFormat="1" x14ac:dyDescent="0.2">
      <c r="A1259"/>
      <c r="B1259"/>
      <c r="C1259" s="65"/>
      <c r="D1259" s="65"/>
      <c r="E1259" s="8"/>
      <c r="F1259" s="66"/>
      <c r="G1259" s="67"/>
      <c r="H1259" s="67"/>
      <c r="I1259"/>
      <c r="J1259"/>
      <c r="K1259"/>
      <c r="L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</row>
    <row r="1260" spans="1:93" s="9" customFormat="1" x14ac:dyDescent="0.2">
      <c r="A1260"/>
      <c r="B1260"/>
      <c r="C1260" s="65"/>
      <c r="D1260" s="65"/>
      <c r="E1260" s="8"/>
      <c r="F1260" s="66"/>
      <c r="G1260" s="67"/>
      <c r="H1260" s="67"/>
      <c r="I1260"/>
      <c r="J1260"/>
      <c r="K1260"/>
      <c r="L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</row>
    <row r="1261" spans="1:93" s="9" customFormat="1" x14ac:dyDescent="0.2">
      <c r="A1261"/>
      <c r="B1261"/>
      <c r="C1261" s="65"/>
      <c r="D1261" s="65"/>
      <c r="E1261" s="8"/>
      <c r="F1261" s="66"/>
      <c r="G1261" s="67"/>
      <c r="H1261" s="67"/>
      <c r="I1261"/>
      <c r="J1261"/>
      <c r="K1261"/>
      <c r="L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</row>
    <row r="1262" spans="1:93" s="9" customFormat="1" x14ac:dyDescent="0.2">
      <c r="A1262"/>
      <c r="B1262"/>
      <c r="C1262" s="65"/>
      <c r="D1262" s="65"/>
      <c r="E1262" s="8"/>
      <c r="F1262" s="66"/>
      <c r="G1262" s="67"/>
      <c r="H1262" s="67"/>
      <c r="I1262"/>
      <c r="J1262"/>
      <c r="K1262"/>
      <c r="L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</row>
    <row r="1263" spans="1:93" s="9" customFormat="1" x14ac:dyDescent="0.2">
      <c r="A1263"/>
      <c r="B1263"/>
      <c r="C1263" s="65"/>
      <c r="D1263" s="65"/>
      <c r="E1263" s="8"/>
      <c r="F1263" s="66"/>
      <c r="G1263" s="67"/>
      <c r="H1263" s="67"/>
      <c r="I1263"/>
      <c r="J1263"/>
      <c r="K1263"/>
      <c r="L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</row>
    <row r="1264" spans="1:93" s="9" customFormat="1" x14ac:dyDescent="0.2">
      <c r="A1264"/>
      <c r="B1264"/>
      <c r="C1264" s="65"/>
      <c r="D1264" s="65"/>
      <c r="E1264" s="8"/>
      <c r="F1264" s="66"/>
      <c r="G1264" s="67"/>
      <c r="H1264" s="67"/>
      <c r="I1264"/>
      <c r="J1264"/>
      <c r="K1264"/>
      <c r="L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</row>
    <row r="1265" spans="1:93" s="9" customFormat="1" x14ac:dyDescent="0.2">
      <c r="A1265"/>
      <c r="B1265"/>
      <c r="C1265" s="65"/>
      <c r="D1265" s="65"/>
      <c r="E1265" s="8"/>
      <c r="F1265" s="66"/>
      <c r="G1265" s="67"/>
      <c r="H1265" s="67"/>
      <c r="I1265"/>
      <c r="J1265"/>
      <c r="K1265"/>
      <c r="L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</row>
    <row r="1266" spans="1:93" s="9" customFormat="1" x14ac:dyDescent="0.2">
      <c r="A1266"/>
      <c r="B1266"/>
      <c r="C1266" s="65"/>
      <c r="D1266" s="65"/>
      <c r="E1266" s="8"/>
      <c r="F1266" s="66"/>
      <c r="G1266" s="67"/>
      <c r="H1266" s="67"/>
      <c r="I1266"/>
      <c r="J1266"/>
      <c r="K1266"/>
      <c r="L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</row>
    <row r="1267" spans="1:93" s="9" customFormat="1" x14ac:dyDescent="0.2">
      <c r="A1267"/>
      <c r="B1267"/>
      <c r="C1267" s="65"/>
      <c r="D1267" s="65"/>
      <c r="E1267" s="8"/>
      <c r="F1267" s="66"/>
      <c r="G1267" s="67"/>
      <c r="H1267" s="67"/>
      <c r="I1267"/>
      <c r="J1267"/>
      <c r="K1267"/>
      <c r="L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</row>
    <row r="1268" spans="1:93" s="9" customFormat="1" x14ac:dyDescent="0.2">
      <c r="A1268"/>
      <c r="B1268"/>
      <c r="C1268" s="65"/>
      <c r="D1268" s="65"/>
      <c r="E1268" s="8"/>
      <c r="F1268" s="66"/>
      <c r="G1268" s="67"/>
      <c r="H1268" s="67"/>
      <c r="I1268"/>
      <c r="J1268"/>
      <c r="K1268"/>
      <c r="L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</row>
    <row r="1269" spans="1:93" s="9" customFormat="1" x14ac:dyDescent="0.2">
      <c r="A1269"/>
      <c r="B1269"/>
      <c r="C1269" s="65"/>
      <c r="D1269" s="65"/>
      <c r="E1269" s="8"/>
      <c r="F1269" s="66"/>
      <c r="G1269" s="67"/>
      <c r="H1269" s="67"/>
      <c r="I1269"/>
      <c r="J1269"/>
      <c r="K1269"/>
      <c r="L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</row>
    <row r="1270" spans="1:93" s="9" customFormat="1" x14ac:dyDescent="0.2">
      <c r="A1270"/>
      <c r="B1270"/>
      <c r="C1270" s="65"/>
      <c r="D1270" s="65"/>
      <c r="E1270" s="8"/>
      <c r="F1270" s="66"/>
      <c r="G1270" s="67"/>
      <c r="H1270" s="67"/>
      <c r="I1270"/>
      <c r="J1270"/>
      <c r="K1270"/>
      <c r="L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</row>
    <row r="1271" spans="1:93" s="9" customFormat="1" x14ac:dyDescent="0.2">
      <c r="A1271"/>
      <c r="B1271"/>
      <c r="C1271" s="65"/>
      <c r="D1271" s="65"/>
      <c r="E1271" s="8"/>
      <c r="F1271" s="66"/>
      <c r="G1271" s="67"/>
      <c r="H1271" s="67"/>
      <c r="I1271"/>
      <c r="J1271"/>
      <c r="K1271"/>
      <c r="L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</row>
    <row r="1272" spans="1:93" s="9" customFormat="1" x14ac:dyDescent="0.2">
      <c r="A1272"/>
      <c r="B1272"/>
      <c r="C1272" s="65"/>
      <c r="D1272" s="65"/>
      <c r="E1272" s="8"/>
      <c r="F1272" s="66"/>
      <c r="G1272" s="67"/>
      <c r="H1272" s="67"/>
      <c r="I1272"/>
      <c r="J1272"/>
      <c r="K1272"/>
      <c r="L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</row>
    <row r="1273" spans="1:93" s="9" customFormat="1" x14ac:dyDescent="0.2">
      <c r="A1273"/>
      <c r="B1273"/>
      <c r="C1273" s="65"/>
      <c r="D1273" s="65"/>
      <c r="E1273" s="8"/>
      <c r="F1273" s="66"/>
      <c r="G1273" s="67"/>
      <c r="H1273" s="67"/>
      <c r="I1273"/>
      <c r="J1273"/>
      <c r="K1273"/>
      <c r="L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</row>
    <row r="1274" spans="1:93" s="9" customFormat="1" x14ac:dyDescent="0.2">
      <c r="A1274"/>
      <c r="B1274"/>
      <c r="C1274" s="65"/>
      <c r="D1274" s="65"/>
      <c r="E1274" s="8"/>
      <c r="F1274" s="66"/>
      <c r="G1274" s="67"/>
      <c r="H1274" s="67"/>
      <c r="I1274"/>
      <c r="J1274"/>
      <c r="K1274"/>
      <c r="L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</row>
    <row r="1275" spans="1:93" s="9" customFormat="1" x14ac:dyDescent="0.2">
      <c r="A1275"/>
      <c r="B1275"/>
      <c r="C1275" s="65"/>
      <c r="D1275" s="65"/>
      <c r="E1275" s="8"/>
      <c r="F1275" s="66"/>
      <c r="G1275" s="67"/>
      <c r="H1275" s="67"/>
      <c r="I1275"/>
      <c r="J1275"/>
      <c r="K1275"/>
      <c r="L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</row>
    <row r="1276" spans="1:93" s="9" customFormat="1" x14ac:dyDescent="0.2">
      <c r="A1276"/>
      <c r="B1276"/>
      <c r="C1276" s="65"/>
      <c r="D1276" s="65"/>
      <c r="E1276" s="8"/>
      <c r="F1276" s="66"/>
      <c r="G1276" s="67"/>
      <c r="H1276" s="67"/>
      <c r="I1276"/>
      <c r="J1276"/>
      <c r="K1276"/>
      <c r="L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</row>
    <row r="1277" spans="1:93" s="9" customFormat="1" x14ac:dyDescent="0.2">
      <c r="A1277"/>
      <c r="B1277"/>
      <c r="C1277" s="65"/>
      <c r="D1277" s="65"/>
      <c r="E1277" s="8"/>
      <c r="F1277" s="66"/>
      <c r="G1277" s="67"/>
      <c r="H1277" s="67"/>
      <c r="I1277"/>
      <c r="J1277"/>
      <c r="K1277"/>
      <c r="L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</row>
    <row r="1278" spans="1:93" s="9" customFormat="1" x14ac:dyDescent="0.2">
      <c r="A1278"/>
      <c r="B1278"/>
      <c r="C1278" s="65"/>
      <c r="D1278" s="65"/>
      <c r="E1278" s="8"/>
      <c r="F1278" s="66"/>
      <c r="G1278" s="67"/>
      <c r="H1278" s="67"/>
      <c r="I1278"/>
      <c r="J1278"/>
      <c r="K1278"/>
      <c r="L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</row>
    <row r="1279" spans="1:93" s="9" customFormat="1" x14ac:dyDescent="0.2">
      <c r="A1279"/>
      <c r="B1279"/>
      <c r="C1279" s="65"/>
      <c r="D1279" s="65"/>
      <c r="E1279" s="8"/>
      <c r="F1279" s="66"/>
      <c r="G1279" s="67"/>
      <c r="H1279" s="67"/>
      <c r="I1279"/>
      <c r="J1279"/>
      <c r="K1279"/>
      <c r="L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</row>
    <row r="1280" spans="1:93" s="9" customFormat="1" x14ac:dyDescent="0.2">
      <c r="A1280"/>
      <c r="B1280"/>
      <c r="C1280" s="65"/>
      <c r="D1280" s="65"/>
      <c r="E1280" s="8"/>
      <c r="F1280" s="66"/>
      <c r="G1280" s="67"/>
      <c r="H1280" s="67"/>
      <c r="I1280"/>
      <c r="J1280"/>
      <c r="K1280"/>
      <c r="L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</row>
    <row r="1281" spans="1:93" s="9" customFormat="1" x14ac:dyDescent="0.2">
      <c r="A1281"/>
      <c r="B1281"/>
      <c r="C1281" s="65"/>
      <c r="D1281" s="65"/>
      <c r="E1281" s="8"/>
      <c r="F1281" s="66"/>
      <c r="G1281" s="67"/>
      <c r="H1281" s="67"/>
      <c r="I1281"/>
      <c r="J1281"/>
      <c r="K1281"/>
      <c r="L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</row>
    <row r="1282" spans="1:93" s="9" customFormat="1" x14ac:dyDescent="0.2">
      <c r="A1282"/>
      <c r="B1282"/>
      <c r="C1282" s="65"/>
      <c r="D1282" s="65"/>
      <c r="E1282" s="8"/>
      <c r="F1282" s="66"/>
      <c r="G1282" s="67"/>
      <c r="H1282" s="67"/>
      <c r="I1282"/>
      <c r="J1282"/>
      <c r="K1282"/>
      <c r="L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</row>
    <row r="1283" spans="1:93" s="9" customFormat="1" x14ac:dyDescent="0.2">
      <c r="A1283"/>
      <c r="B1283"/>
      <c r="C1283" s="65"/>
      <c r="D1283" s="65"/>
      <c r="E1283" s="8"/>
      <c r="F1283" s="66"/>
      <c r="G1283" s="67"/>
      <c r="H1283" s="67"/>
      <c r="I1283"/>
      <c r="J1283"/>
      <c r="K1283"/>
      <c r="L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</row>
    <row r="1284" spans="1:93" s="9" customFormat="1" x14ac:dyDescent="0.2">
      <c r="A1284"/>
      <c r="B1284"/>
      <c r="C1284" s="65"/>
      <c r="D1284" s="65"/>
      <c r="E1284" s="8"/>
      <c r="F1284" s="66"/>
      <c r="G1284" s="67"/>
      <c r="H1284" s="67"/>
      <c r="I1284"/>
      <c r="J1284"/>
      <c r="K1284"/>
      <c r="L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</row>
    <row r="1285" spans="1:93" s="9" customFormat="1" x14ac:dyDescent="0.2">
      <c r="A1285"/>
      <c r="B1285"/>
      <c r="C1285" s="65"/>
      <c r="D1285" s="65"/>
      <c r="E1285" s="8"/>
      <c r="F1285" s="66"/>
      <c r="G1285" s="67"/>
      <c r="H1285" s="67"/>
      <c r="I1285"/>
      <c r="J1285"/>
      <c r="K1285"/>
      <c r="L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</row>
    <row r="1286" spans="1:93" s="9" customFormat="1" x14ac:dyDescent="0.2">
      <c r="A1286"/>
      <c r="B1286"/>
      <c r="C1286" s="65"/>
      <c r="D1286" s="65"/>
      <c r="E1286" s="8"/>
      <c r="F1286" s="66"/>
      <c r="G1286" s="67"/>
      <c r="H1286" s="67"/>
      <c r="I1286"/>
      <c r="J1286"/>
      <c r="K1286"/>
      <c r="L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</row>
    <row r="1287" spans="1:93" s="9" customFormat="1" x14ac:dyDescent="0.2">
      <c r="A1287"/>
      <c r="B1287"/>
      <c r="C1287" s="65"/>
      <c r="D1287" s="65"/>
      <c r="E1287" s="8"/>
      <c r="F1287" s="66"/>
      <c r="G1287" s="67"/>
      <c r="H1287" s="67"/>
      <c r="I1287"/>
      <c r="J1287"/>
      <c r="K1287"/>
      <c r="L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</row>
    <row r="1288" spans="1:93" s="9" customFormat="1" x14ac:dyDescent="0.2">
      <c r="A1288"/>
      <c r="B1288"/>
      <c r="C1288" s="65"/>
      <c r="D1288" s="65"/>
      <c r="E1288" s="8"/>
      <c r="F1288" s="66"/>
      <c r="G1288" s="67"/>
      <c r="H1288" s="67"/>
      <c r="I1288"/>
      <c r="J1288"/>
      <c r="K1288"/>
      <c r="L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</row>
    <row r="1289" spans="1:93" s="9" customFormat="1" x14ac:dyDescent="0.2">
      <c r="A1289"/>
      <c r="B1289"/>
      <c r="C1289" s="65"/>
      <c r="D1289" s="65"/>
      <c r="E1289" s="8"/>
      <c r="F1289" s="66"/>
      <c r="G1289" s="67"/>
      <c r="H1289" s="67"/>
      <c r="I1289"/>
      <c r="J1289"/>
      <c r="K1289"/>
      <c r="L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</row>
    <row r="1290" spans="1:93" s="9" customFormat="1" x14ac:dyDescent="0.2">
      <c r="A1290"/>
      <c r="B1290"/>
      <c r="C1290" s="65"/>
      <c r="D1290" s="65"/>
      <c r="E1290" s="8"/>
      <c r="F1290" s="66"/>
      <c r="G1290" s="67"/>
      <c r="H1290" s="67"/>
      <c r="I1290"/>
      <c r="J1290"/>
      <c r="K1290"/>
      <c r="L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</row>
    <row r="1291" spans="1:93" s="9" customFormat="1" x14ac:dyDescent="0.2">
      <c r="A1291"/>
      <c r="B1291"/>
      <c r="C1291" s="65"/>
      <c r="D1291" s="65"/>
      <c r="E1291" s="8"/>
      <c r="F1291" s="66"/>
      <c r="G1291" s="67"/>
      <c r="H1291" s="67"/>
      <c r="I1291"/>
      <c r="J1291"/>
      <c r="K1291"/>
      <c r="L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</row>
    <row r="1292" spans="1:93" s="9" customFormat="1" x14ac:dyDescent="0.2">
      <c r="A1292"/>
      <c r="B1292"/>
      <c r="C1292" s="65"/>
      <c r="D1292" s="65"/>
      <c r="E1292" s="8"/>
      <c r="F1292" s="66"/>
      <c r="G1292" s="67"/>
      <c r="H1292" s="67"/>
      <c r="I1292"/>
      <c r="J1292"/>
      <c r="K1292"/>
      <c r="L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</row>
    <row r="1293" spans="1:93" s="9" customFormat="1" x14ac:dyDescent="0.2">
      <c r="A1293"/>
      <c r="B1293"/>
      <c r="C1293" s="65"/>
      <c r="D1293" s="65"/>
      <c r="E1293" s="8"/>
      <c r="F1293" s="66"/>
      <c r="G1293" s="67"/>
      <c r="H1293" s="67"/>
      <c r="I1293"/>
      <c r="J1293"/>
      <c r="K1293"/>
      <c r="L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</row>
    <row r="1294" spans="1:93" s="9" customFormat="1" x14ac:dyDescent="0.2">
      <c r="A1294"/>
      <c r="B1294"/>
      <c r="C1294" s="65"/>
      <c r="D1294" s="65"/>
      <c r="E1294" s="8"/>
      <c r="F1294" s="66"/>
      <c r="G1294" s="67"/>
      <c r="H1294" s="67"/>
      <c r="I1294"/>
      <c r="J1294"/>
      <c r="K1294"/>
      <c r="L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</row>
    <row r="1295" spans="1:93" s="9" customFormat="1" x14ac:dyDescent="0.2">
      <c r="A1295"/>
      <c r="B1295"/>
      <c r="C1295" s="65"/>
      <c r="D1295" s="65"/>
      <c r="E1295" s="8"/>
      <c r="F1295" s="66"/>
      <c r="G1295" s="67"/>
      <c r="H1295" s="67"/>
      <c r="I1295"/>
      <c r="J1295"/>
      <c r="K1295"/>
      <c r="L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</row>
    <row r="1296" spans="1:93" s="9" customFormat="1" x14ac:dyDescent="0.2">
      <c r="A1296"/>
      <c r="B1296"/>
      <c r="C1296" s="65"/>
      <c r="D1296" s="65"/>
      <c r="E1296" s="8"/>
      <c r="F1296" s="66"/>
      <c r="G1296" s="67"/>
      <c r="H1296" s="67"/>
      <c r="I1296"/>
      <c r="J1296"/>
      <c r="K1296"/>
      <c r="L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</row>
    <row r="1297" spans="1:93" s="9" customFormat="1" x14ac:dyDescent="0.2">
      <c r="A1297"/>
      <c r="B1297"/>
      <c r="C1297" s="65"/>
      <c r="D1297" s="65"/>
      <c r="E1297" s="8"/>
      <c r="F1297" s="66"/>
      <c r="G1297" s="67"/>
      <c r="H1297" s="67"/>
      <c r="I1297"/>
      <c r="J1297"/>
      <c r="K1297"/>
      <c r="L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</row>
    <row r="1298" spans="1:93" s="9" customFormat="1" x14ac:dyDescent="0.2">
      <c r="A1298"/>
      <c r="B1298"/>
      <c r="C1298" s="65"/>
      <c r="D1298" s="65"/>
      <c r="E1298" s="8"/>
      <c r="F1298" s="66"/>
      <c r="G1298" s="67"/>
      <c r="H1298" s="67"/>
      <c r="I1298"/>
      <c r="J1298"/>
      <c r="K1298"/>
      <c r="L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</row>
    <row r="1299" spans="1:93" s="9" customFormat="1" x14ac:dyDescent="0.2">
      <c r="A1299"/>
      <c r="B1299"/>
      <c r="C1299" s="65"/>
      <c r="D1299" s="65"/>
      <c r="E1299" s="8"/>
      <c r="F1299" s="66"/>
      <c r="G1299" s="67"/>
      <c r="H1299" s="67"/>
      <c r="I1299"/>
      <c r="J1299"/>
      <c r="K1299"/>
      <c r="L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</row>
    <row r="1300" spans="1:93" s="9" customFormat="1" x14ac:dyDescent="0.2">
      <c r="A1300"/>
      <c r="B1300"/>
      <c r="C1300" s="65"/>
      <c r="D1300" s="65"/>
      <c r="E1300" s="8"/>
      <c r="F1300" s="66"/>
      <c r="G1300" s="67"/>
      <c r="H1300" s="67"/>
      <c r="I1300"/>
      <c r="J1300"/>
      <c r="K1300"/>
      <c r="L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</row>
    <row r="1301" spans="1:93" s="9" customFormat="1" x14ac:dyDescent="0.2">
      <c r="A1301"/>
      <c r="B1301"/>
      <c r="C1301" s="65"/>
      <c r="D1301" s="65"/>
      <c r="E1301" s="8"/>
      <c r="F1301" s="66"/>
      <c r="G1301" s="67"/>
      <c r="H1301" s="67"/>
      <c r="I1301"/>
      <c r="J1301"/>
      <c r="K1301"/>
      <c r="L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</row>
    <row r="1302" spans="1:93" s="9" customFormat="1" x14ac:dyDescent="0.2">
      <c r="A1302"/>
      <c r="B1302"/>
      <c r="C1302" s="65"/>
      <c r="D1302" s="65"/>
      <c r="E1302" s="8"/>
      <c r="F1302" s="66"/>
      <c r="G1302" s="67"/>
      <c r="H1302" s="67"/>
      <c r="I1302"/>
      <c r="J1302"/>
      <c r="K1302"/>
      <c r="L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</row>
    <row r="1303" spans="1:93" s="9" customFormat="1" x14ac:dyDescent="0.2">
      <c r="A1303"/>
      <c r="B1303"/>
      <c r="C1303" s="65"/>
      <c r="D1303" s="65"/>
      <c r="E1303" s="8"/>
      <c r="F1303" s="66"/>
      <c r="G1303" s="67"/>
      <c r="H1303" s="67"/>
      <c r="I1303"/>
      <c r="J1303"/>
      <c r="K1303"/>
      <c r="L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</row>
    <row r="1304" spans="1:93" s="9" customFormat="1" x14ac:dyDescent="0.2">
      <c r="A1304"/>
      <c r="B1304"/>
      <c r="C1304" s="65"/>
      <c r="D1304" s="65"/>
      <c r="E1304" s="8"/>
      <c r="F1304" s="66"/>
      <c r="G1304" s="67"/>
      <c r="H1304" s="67"/>
      <c r="I1304"/>
      <c r="J1304"/>
      <c r="K1304"/>
      <c r="L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</row>
    <row r="1305" spans="1:93" s="9" customFormat="1" x14ac:dyDescent="0.2">
      <c r="A1305"/>
      <c r="B1305"/>
      <c r="C1305" s="65"/>
      <c r="D1305" s="65"/>
      <c r="E1305" s="8"/>
      <c r="F1305" s="66"/>
      <c r="G1305" s="67"/>
      <c r="H1305" s="67"/>
      <c r="I1305"/>
      <c r="J1305"/>
      <c r="K1305"/>
      <c r="L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</row>
    <row r="1306" spans="1:93" s="9" customFormat="1" x14ac:dyDescent="0.2">
      <c r="A1306"/>
      <c r="B1306"/>
      <c r="C1306" s="65"/>
      <c r="D1306" s="65"/>
      <c r="E1306" s="8"/>
      <c r="F1306" s="66"/>
      <c r="G1306" s="67"/>
      <c r="H1306" s="67"/>
      <c r="I1306"/>
      <c r="J1306"/>
      <c r="K1306"/>
      <c r="L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</row>
    <row r="1307" spans="1:93" s="9" customFormat="1" x14ac:dyDescent="0.2">
      <c r="A1307"/>
      <c r="B1307"/>
      <c r="C1307" s="65"/>
      <c r="D1307" s="65"/>
      <c r="E1307" s="8"/>
      <c r="F1307" s="66"/>
      <c r="G1307" s="67"/>
      <c r="H1307" s="67"/>
      <c r="I1307"/>
      <c r="J1307"/>
      <c r="K1307"/>
      <c r="L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</row>
    <row r="1308" spans="1:93" s="9" customFormat="1" x14ac:dyDescent="0.2">
      <c r="A1308"/>
      <c r="B1308"/>
      <c r="C1308" s="65"/>
      <c r="D1308" s="65"/>
      <c r="E1308" s="8"/>
      <c r="F1308" s="66"/>
      <c r="G1308" s="67"/>
      <c r="H1308" s="67"/>
      <c r="I1308"/>
      <c r="J1308"/>
      <c r="K1308"/>
      <c r="L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</row>
    <row r="1309" spans="1:93" s="9" customFormat="1" x14ac:dyDescent="0.2">
      <c r="A1309"/>
      <c r="B1309"/>
      <c r="C1309" s="65"/>
      <c r="D1309" s="65"/>
      <c r="E1309" s="8"/>
      <c r="F1309" s="66"/>
      <c r="G1309" s="67"/>
      <c r="H1309" s="67"/>
      <c r="I1309"/>
      <c r="J1309"/>
      <c r="K1309"/>
      <c r="L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</row>
    <row r="1310" spans="1:93" s="9" customFormat="1" x14ac:dyDescent="0.2">
      <c r="A1310"/>
      <c r="B1310"/>
      <c r="C1310" s="65"/>
      <c r="D1310" s="65"/>
      <c r="E1310" s="8"/>
      <c r="F1310" s="66"/>
      <c r="G1310" s="67"/>
      <c r="H1310" s="67"/>
      <c r="I1310"/>
      <c r="J1310"/>
      <c r="K1310"/>
      <c r="L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</row>
    <row r="1311" spans="1:93" s="9" customFormat="1" x14ac:dyDescent="0.2">
      <c r="A1311"/>
      <c r="B1311"/>
      <c r="C1311" s="65"/>
      <c r="D1311" s="65"/>
      <c r="E1311" s="8"/>
      <c r="F1311" s="66"/>
      <c r="G1311" s="67"/>
      <c r="H1311" s="67"/>
      <c r="I1311"/>
      <c r="J1311"/>
      <c r="K1311"/>
      <c r="L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</row>
    <row r="1312" spans="1:93" s="9" customFormat="1" x14ac:dyDescent="0.2">
      <c r="A1312"/>
      <c r="B1312"/>
      <c r="C1312" s="65"/>
      <c r="D1312" s="65"/>
      <c r="E1312" s="8"/>
      <c r="F1312" s="66"/>
      <c r="G1312" s="67"/>
      <c r="H1312" s="67"/>
      <c r="I1312"/>
      <c r="J1312"/>
      <c r="K1312"/>
      <c r="L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</row>
    <row r="1313" spans="1:93" s="9" customFormat="1" x14ac:dyDescent="0.2">
      <c r="A1313"/>
      <c r="B1313"/>
      <c r="C1313" s="65"/>
      <c r="D1313" s="65"/>
      <c r="E1313" s="8"/>
      <c r="F1313" s="66"/>
      <c r="G1313" s="67"/>
      <c r="H1313" s="67"/>
      <c r="I1313"/>
      <c r="J1313"/>
      <c r="K1313"/>
      <c r="L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</row>
    <row r="1314" spans="1:93" s="9" customFormat="1" x14ac:dyDescent="0.2">
      <c r="A1314"/>
      <c r="B1314"/>
      <c r="C1314" s="65"/>
      <c r="D1314" s="65"/>
      <c r="E1314" s="8"/>
      <c r="F1314" s="66"/>
      <c r="G1314" s="67"/>
      <c r="H1314" s="67"/>
      <c r="I1314"/>
      <c r="J1314"/>
      <c r="K1314"/>
      <c r="L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</row>
    <row r="1315" spans="1:93" s="9" customFormat="1" x14ac:dyDescent="0.2">
      <c r="A1315"/>
      <c r="B1315"/>
      <c r="C1315" s="65"/>
      <c r="D1315" s="65"/>
      <c r="E1315" s="8"/>
      <c r="F1315" s="66"/>
      <c r="G1315" s="67"/>
      <c r="H1315" s="67"/>
      <c r="I1315"/>
      <c r="J1315"/>
      <c r="K1315"/>
      <c r="L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</row>
    <row r="1316" spans="1:93" s="9" customFormat="1" x14ac:dyDescent="0.2">
      <c r="A1316"/>
      <c r="B1316"/>
      <c r="C1316" s="65"/>
      <c r="D1316" s="65"/>
      <c r="E1316" s="8"/>
      <c r="F1316" s="66"/>
      <c r="G1316" s="67"/>
      <c r="H1316" s="67"/>
      <c r="I1316"/>
      <c r="J1316"/>
      <c r="K1316"/>
      <c r="L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</row>
    <row r="1317" spans="1:93" s="9" customFormat="1" x14ac:dyDescent="0.2">
      <c r="A1317"/>
      <c r="B1317"/>
      <c r="C1317" s="65"/>
      <c r="D1317" s="65"/>
      <c r="E1317" s="8"/>
      <c r="F1317" s="66"/>
      <c r="G1317" s="67"/>
      <c r="H1317" s="67"/>
      <c r="I1317"/>
      <c r="J1317"/>
      <c r="K1317"/>
      <c r="L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</row>
    <row r="1318" spans="1:93" s="9" customFormat="1" x14ac:dyDescent="0.2">
      <c r="A1318"/>
      <c r="B1318"/>
      <c r="C1318" s="65"/>
      <c r="D1318" s="65"/>
      <c r="E1318" s="8"/>
      <c r="F1318" s="66"/>
      <c r="G1318" s="67"/>
      <c r="H1318" s="67"/>
      <c r="I1318"/>
      <c r="J1318"/>
      <c r="K1318"/>
      <c r="L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</row>
    <row r="1319" spans="1:93" s="9" customFormat="1" x14ac:dyDescent="0.2">
      <c r="A1319"/>
      <c r="B1319"/>
      <c r="C1319" s="65"/>
      <c r="D1319" s="65"/>
      <c r="E1319" s="8"/>
      <c r="F1319" s="66"/>
      <c r="G1319" s="67"/>
      <c r="H1319" s="67"/>
      <c r="I1319"/>
      <c r="J1319"/>
      <c r="K1319"/>
      <c r="L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</row>
    <row r="1320" spans="1:93" s="9" customFormat="1" x14ac:dyDescent="0.2">
      <c r="A1320"/>
      <c r="B1320"/>
      <c r="C1320" s="65"/>
      <c r="D1320" s="65"/>
      <c r="E1320" s="8"/>
      <c r="F1320" s="66"/>
      <c r="G1320" s="67"/>
      <c r="H1320" s="67"/>
      <c r="I1320"/>
      <c r="J1320"/>
      <c r="K1320"/>
      <c r="L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</row>
    <row r="1321" spans="1:93" s="9" customFormat="1" x14ac:dyDescent="0.2">
      <c r="A1321"/>
      <c r="B1321"/>
      <c r="C1321" s="65"/>
      <c r="D1321" s="65"/>
      <c r="E1321" s="8"/>
      <c r="F1321" s="66"/>
      <c r="G1321" s="67"/>
      <c r="H1321" s="67"/>
      <c r="I1321"/>
      <c r="J1321"/>
      <c r="K1321"/>
      <c r="L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</row>
    <row r="1322" spans="1:93" s="9" customFormat="1" x14ac:dyDescent="0.2">
      <c r="A1322"/>
      <c r="B1322"/>
      <c r="C1322" s="65"/>
      <c r="D1322" s="65"/>
      <c r="E1322" s="8"/>
      <c r="F1322" s="66"/>
      <c r="G1322" s="67"/>
      <c r="H1322" s="67"/>
      <c r="I1322"/>
      <c r="J1322"/>
      <c r="K1322"/>
      <c r="L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</row>
    <row r="1323" spans="1:93" s="9" customFormat="1" x14ac:dyDescent="0.2">
      <c r="A1323"/>
      <c r="B1323"/>
      <c r="C1323" s="65"/>
      <c r="D1323" s="65"/>
      <c r="E1323" s="8"/>
      <c r="F1323" s="66"/>
      <c r="G1323" s="67"/>
      <c r="H1323" s="67"/>
      <c r="I1323"/>
      <c r="J1323"/>
      <c r="K1323"/>
      <c r="L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</row>
    <row r="1324" spans="1:93" s="9" customFormat="1" x14ac:dyDescent="0.2">
      <c r="A1324"/>
      <c r="B1324"/>
      <c r="C1324" s="65"/>
      <c r="D1324" s="65"/>
      <c r="E1324" s="8"/>
      <c r="F1324" s="66"/>
      <c r="G1324" s="67"/>
      <c r="H1324" s="67"/>
      <c r="I1324"/>
      <c r="J1324"/>
      <c r="K1324"/>
      <c r="L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</row>
    <row r="1325" spans="1:93" s="9" customFormat="1" x14ac:dyDescent="0.2">
      <c r="A1325"/>
      <c r="B1325"/>
      <c r="C1325" s="65"/>
      <c r="D1325" s="65"/>
      <c r="E1325" s="8"/>
      <c r="F1325" s="66"/>
      <c r="G1325" s="67"/>
      <c r="H1325" s="67"/>
      <c r="I1325"/>
      <c r="J1325"/>
      <c r="K1325"/>
      <c r="L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</row>
    <row r="1326" spans="1:93" s="9" customFormat="1" x14ac:dyDescent="0.2">
      <c r="A1326"/>
      <c r="B1326"/>
      <c r="C1326" s="65"/>
      <c r="D1326" s="65"/>
      <c r="E1326" s="8"/>
      <c r="F1326" s="66"/>
      <c r="G1326" s="67"/>
      <c r="H1326" s="67"/>
      <c r="I1326"/>
      <c r="J1326"/>
      <c r="K1326"/>
      <c r="L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</row>
    <row r="1327" spans="1:93" s="9" customFormat="1" x14ac:dyDescent="0.2">
      <c r="A1327"/>
      <c r="B1327"/>
      <c r="C1327" s="65"/>
      <c r="D1327" s="65"/>
      <c r="E1327" s="8"/>
      <c r="F1327" s="66"/>
      <c r="G1327" s="67"/>
      <c r="H1327" s="67"/>
      <c r="I1327"/>
      <c r="J1327"/>
      <c r="K1327"/>
      <c r="L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</row>
    <row r="1328" spans="1:93" s="9" customFormat="1" x14ac:dyDescent="0.2">
      <c r="A1328"/>
      <c r="B1328"/>
      <c r="C1328" s="65"/>
      <c r="D1328" s="65"/>
      <c r="E1328" s="8"/>
      <c r="F1328" s="66"/>
      <c r="G1328" s="67"/>
      <c r="H1328" s="67"/>
      <c r="I1328"/>
      <c r="J1328"/>
      <c r="K1328"/>
      <c r="L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</row>
    <row r="1329" spans="1:93" s="9" customFormat="1" x14ac:dyDescent="0.2">
      <c r="A1329"/>
      <c r="B1329"/>
      <c r="C1329" s="65"/>
      <c r="D1329" s="65"/>
      <c r="E1329" s="8"/>
      <c r="F1329" s="66"/>
      <c r="G1329" s="67"/>
      <c r="H1329" s="67"/>
      <c r="I1329"/>
      <c r="J1329"/>
      <c r="K1329"/>
      <c r="L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</row>
    <row r="1330" spans="1:93" s="9" customFormat="1" x14ac:dyDescent="0.2">
      <c r="A1330"/>
      <c r="B1330"/>
      <c r="C1330" s="65"/>
      <c r="D1330" s="65"/>
      <c r="E1330" s="8"/>
      <c r="F1330" s="66"/>
      <c r="G1330" s="67"/>
      <c r="H1330" s="67"/>
      <c r="I1330"/>
      <c r="J1330"/>
      <c r="K1330"/>
      <c r="L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</row>
    <row r="1331" spans="1:93" s="9" customFormat="1" x14ac:dyDescent="0.2">
      <c r="A1331"/>
      <c r="B1331"/>
      <c r="C1331" s="65"/>
      <c r="D1331" s="65"/>
      <c r="E1331" s="8"/>
      <c r="F1331" s="66"/>
      <c r="G1331" s="67"/>
      <c r="H1331" s="67"/>
      <c r="I1331"/>
      <c r="J1331"/>
      <c r="K1331"/>
      <c r="L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</row>
    <row r="1332" spans="1:93" s="9" customFormat="1" x14ac:dyDescent="0.2">
      <c r="A1332"/>
      <c r="B1332"/>
      <c r="C1332" s="65"/>
      <c r="D1332" s="65"/>
      <c r="E1332" s="8"/>
      <c r="F1332" s="66"/>
      <c r="G1332" s="67"/>
      <c r="H1332" s="67"/>
      <c r="I1332"/>
      <c r="J1332"/>
      <c r="K1332"/>
      <c r="L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</row>
    <row r="1333" spans="1:93" s="9" customFormat="1" x14ac:dyDescent="0.2">
      <c r="A1333"/>
      <c r="B1333"/>
      <c r="C1333" s="65"/>
      <c r="D1333" s="65"/>
      <c r="E1333" s="8"/>
      <c r="F1333" s="66"/>
      <c r="G1333" s="67"/>
      <c r="H1333" s="67"/>
      <c r="I1333"/>
      <c r="J1333"/>
      <c r="K1333"/>
      <c r="L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</row>
    <row r="1334" spans="1:93" s="9" customFormat="1" x14ac:dyDescent="0.2">
      <c r="A1334"/>
      <c r="B1334"/>
      <c r="C1334" s="65"/>
      <c r="D1334" s="65"/>
      <c r="E1334" s="8"/>
      <c r="F1334" s="66"/>
      <c r="G1334" s="67"/>
      <c r="H1334" s="67"/>
      <c r="I1334"/>
      <c r="J1334"/>
      <c r="K1334"/>
      <c r="L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</row>
    <row r="1335" spans="1:93" s="9" customFormat="1" x14ac:dyDescent="0.2">
      <c r="A1335"/>
      <c r="B1335"/>
      <c r="C1335" s="65"/>
      <c r="D1335" s="65"/>
      <c r="E1335" s="8"/>
      <c r="F1335" s="66"/>
      <c r="G1335" s="67"/>
      <c r="H1335" s="67"/>
      <c r="I1335"/>
      <c r="J1335"/>
      <c r="K1335"/>
      <c r="L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</row>
    <row r="1336" spans="1:93" s="9" customFormat="1" x14ac:dyDescent="0.2">
      <c r="A1336"/>
      <c r="B1336"/>
      <c r="C1336" s="65"/>
      <c r="D1336" s="65"/>
      <c r="E1336" s="8"/>
      <c r="F1336" s="66"/>
      <c r="G1336" s="67"/>
      <c r="H1336" s="67"/>
      <c r="I1336"/>
      <c r="J1336"/>
      <c r="K1336"/>
      <c r="L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</row>
    <row r="1337" spans="1:93" s="9" customFormat="1" x14ac:dyDescent="0.2">
      <c r="A1337"/>
      <c r="B1337"/>
      <c r="C1337" s="65"/>
      <c r="D1337" s="65"/>
      <c r="E1337" s="8"/>
      <c r="F1337" s="66"/>
      <c r="G1337" s="67"/>
      <c r="H1337" s="67"/>
      <c r="I1337"/>
      <c r="J1337"/>
      <c r="K1337"/>
      <c r="L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</row>
    <row r="1338" spans="1:93" s="9" customFormat="1" x14ac:dyDescent="0.2">
      <c r="A1338"/>
      <c r="B1338"/>
      <c r="C1338" s="65"/>
      <c r="D1338" s="65"/>
      <c r="E1338" s="8"/>
      <c r="F1338" s="66"/>
      <c r="G1338" s="67"/>
      <c r="H1338" s="67"/>
      <c r="I1338"/>
      <c r="J1338"/>
      <c r="K1338"/>
      <c r="L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</row>
    <row r="1339" spans="1:93" s="9" customFormat="1" x14ac:dyDescent="0.2">
      <c r="A1339"/>
      <c r="B1339"/>
      <c r="C1339" s="65"/>
      <c r="D1339" s="65"/>
      <c r="E1339" s="8"/>
      <c r="F1339" s="66"/>
      <c r="G1339" s="67"/>
      <c r="H1339" s="67"/>
      <c r="I1339"/>
      <c r="J1339"/>
      <c r="K1339"/>
      <c r="L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</row>
    <row r="1340" spans="1:93" s="9" customFormat="1" x14ac:dyDescent="0.2">
      <c r="A1340"/>
      <c r="B1340"/>
      <c r="C1340" s="65"/>
      <c r="D1340" s="65"/>
      <c r="E1340" s="8"/>
      <c r="F1340" s="66"/>
      <c r="G1340" s="67"/>
      <c r="H1340" s="67"/>
      <c r="I1340"/>
      <c r="J1340"/>
      <c r="K1340"/>
      <c r="L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</row>
    <row r="1341" spans="1:93" s="9" customFormat="1" x14ac:dyDescent="0.2">
      <c r="A1341"/>
      <c r="B1341"/>
      <c r="C1341" s="65"/>
      <c r="D1341" s="65"/>
      <c r="E1341" s="8"/>
      <c r="F1341" s="66"/>
      <c r="G1341" s="67"/>
      <c r="H1341" s="67"/>
      <c r="I1341"/>
      <c r="J1341"/>
      <c r="K1341"/>
      <c r="L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</row>
    <row r="1342" spans="1:93" s="9" customFormat="1" x14ac:dyDescent="0.2">
      <c r="A1342"/>
      <c r="B1342"/>
      <c r="C1342" s="65"/>
      <c r="D1342" s="65"/>
      <c r="E1342" s="8"/>
      <c r="F1342" s="66"/>
      <c r="G1342" s="67"/>
      <c r="H1342" s="67"/>
      <c r="I1342"/>
      <c r="J1342"/>
      <c r="K1342"/>
      <c r="L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</row>
    <row r="1343" spans="1:93" s="9" customFormat="1" x14ac:dyDescent="0.2">
      <c r="A1343"/>
      <c r="B1343"/>
      <c r="C1343" s="65"/>
      <c r="D1343" s="65"/>
      <c r="E1343" s="8"/>
      <c r="F1343" s="66"/>
      <c r="G1343" s="67"/>
      <c r="H1343" s="67"/>
      <c r="I1343"/>
      <c r="J1343"/>
      <c r="K1343"/>
      <c r="L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</row>
    <row r="1344" spans="1:93" s="9" customFormat="1" x14ac:dyDescent="0.2">
      <c r="A1344"/>
      <c r="B1344"/>
      <c r="C1344" s="65"/>
      <c r="D1344" s="65"/>
      <c r="E1344" s="8"/>
      <c r="F1344" s="66"/>
      <c r="G1344" s="67"/>
      <c r="H1344" s="67"/>
      <c r="I1344"/>
      <c r="J1344"/>
      <c r="K1344"/>
      <c r="L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</row>
    <row r="1345" spans="1:93" s="9" customFormat="1" x14ac:dyDescent="0.2">
      <c r="A1345"/>
      <c r="B1345"/>
      <c r="C1345" s="65"/>
      <c r="D1345" s="65"/>
      <c r="E1345" s="8"/>
      <c r="F1345" s="66"/>
      <c r="G1345" s="67"/>
      <c r="H1345" s="67"/>
      <c r="I1345"/>
      <c r="J1345"/>
      <c r="K1345"/>
      <c r="L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</row>
    <row r="1346" spans="1:93" s="9" customFormat="1" x14ac:dyDescent="0.2">
      <c r="A1346"/>
      <c r="B1346"/>
      <c r="C1346" s="65"/>
      <c r="D1346" s="65"/>
      <c r="E1346" s="8"/>
      <c r="F1346" s="66"/>
      <c r="G1346" s="67"/>
      <c r="H1346" s="67"/>
      <c r="I1346"/>
      <c r="J1346"/>
      <c r="K1346"/>
      <c r="L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</row>
    <row r="1347" spans="1:93" s="9" customFormat="1" x14ac:dyDescent="0.2">
      <c r="A1347"/>
      <c r="B1347"/>
      <c r="C1347" s="65"/>
      <c r="D1347" s="65"/>
      <c r="E1347" s="8"/>
      <c r="F1347" s="66"/>
      <c r="G1347" s="67"/>
      <c r="H1347" s="67"/>
      <c r="I1347"/>
      <c r="J1347"/>
      <c r="K1347"/>
      <c r="L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</row>
    <row r="1348" spans="1:93" s="9" customFormat="1" x14ac:dyDescent="0.2">
      <c r="A1348"/>
      <c r="B1348"/>
      <c r="C1348" s="65"/>
      <c r="D1348" s="65"/>
      <c r="E1348" s="8"/>
      <c r="F1348" s="66"/>
      <c r="G1348" s="67"/>
      <c r="H1348" s="67"/>
      <c r="I1348"/>
      <c r="J1348"/>
      <c r="K1348"/>
      <c r="L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</row>
    <row r="1349" spans="1:93" s="9" customFormat="1" x14ac:dyDescent="0.2">
      <c r="A1349"/>
      <c r="B1349"/>
      <c r="C1349" s="65"/>
      <c r="D1349" s="65"/>
      <c r="E1349" s="8"/>
      <c r="F1349" s="66"/>
      <c r="G1349" s="67"/>
      <c r="H1349" s="67"/>
      <c r="I1349"/>
      <c r="J1349"/>
      <c r="K1349"/>
      <c r="L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</row>
    <row r="1350" spans="1:93" s="9" customFormat="1" x14ac:dyDescent="0.2">
      <c r="A1350"/>
      <c r="B1350"/>
      <c r="C1350" s="65"/>
      <c r="D1350" s="65"/>
      <c r="E1350" s="8"/>
      <c r="F1350" s="66"/>
      <c r="G1350" s="67"/>
      <c r="H1350" s="67"/>
      <c r="I1350"/>
      <c r="J1350"/>
      <c r="K1350"/>
      <c r="L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</row>
    <row r="1351" spans="1:93" s="9" customFormat="1" x14ac:dyDescent="0.2">
      <c r="A1351"/>
      <c r="B1351"/>
      <c r="C1351" s="65"/>
      <c r="D1351" s="65"/>
      <c r="E1351" s="8"/>
      <c r="F1351" s="66"/>
      <c r="G1351" s="67"/>
      <c r="H1351" s="67"/>
      <c r="I1351"/>
      <c r="J1351"/>
      <c r="K1351"/>
      <c r="L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</row>
    <row r="1352" spans="1:93" s="9" customFormat="1" x14ac:dyDescent="0.2">
      <c r="A1352"/>
      <c r="B1352"/>
      <c r="C1352" s="65"/>
      <c r="D1352" s="65"/>
      <c r="E1352" s="8"/>
      <c r="F1352" s="66"/>
      <c r="G1352" s="67"/>
      <c r="H1352" s="67"/>
      <c r="I1352"/>
      <c r="J1352"/>
      <c r="K1352"/>
      <c r="L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</row>
    <row r="1353" spans="1:93" s="9" customFormat="1" x14ac:dyDescent="0.2">
      <c r="A1353"/>
      <c r="B1353"/>
      <c r="C1353" s="65"/>
      <c r="D1353" s="65"/>
      <c r="E1353" s="8"/>
      <c r="F1353" s="66"/>
      <c r="G1353" s="67"/>
      <c r="H1353" s="67"/>
      <c r="I1353"/>
      <c r="J1353"/>
      <c r="K1353"/>
      <c r="L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</row>
    <row r="1354" spans="1:93" s="9" customFormat="1" x14ac:dyDescent="0.2">
      <c r="A1354"/>
      <c r="B1354"/>
      <c r="C1354" s="65"/>
      <c r="D1354" s="65"/>
      <c r="E1354" s="8"/>
      <c r="F1354" s="66"/>
      <c r="G1354" s="67"/>
      <c r="H1354" s="67"/>
      <c r="I1354"/>
      <c r="J1354"/>
      <c r="K1354"/>
      <c r="L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</row>
    <row r="1355" spans="1:93" s="9" customFormat="1" x14ac:dyDescent="0.2">
      <c r="A1355"/>
      <c r="B1355"/>
      <c r="C1355" s="65"/>
      <c r="D1355" s="65"/>
      <c r="E1355" s="8"/>
      <c r="F1355" s="66"/>
      <c r="G1355" s="67"/>
      <c r="H1355" s="67"/>
      <c r="I1355"/>
      <c r="J1355"/>
      <c r="K1355"/>
      <c r="L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</row>
    <row r="1356" spans="1:93" s="9" customFormat="1" x14ac:dyDescent="0.2">
      <c r="A1356"/>
      <c r="B1356"/>
      <c r="C1356" s="65"/>
      <c r="D1356" s="65"/>
      <c r="E1356" s="8"/>
      <c r="F1356" s="66"/>
      <c r="G1356" s="67"/>
      <c r="H1356" s="67"/>
      <c r="I1356"/>
      <c r="J1356"/>
      <c r="K1356"/>
      <c r="L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</row>
    <row r="1357" spans="1:93" s="9" customFormat="1" x14ac:dyDescent="0.2">
      <c r="A1357"/>
      <c r="B1357"/>
      <c r="C1357" s="65"/>
      <c r="D1357" s="65"/>
      <c r="E1357" s="8"/>
      <c r="F1357" s="66"/>
      <c r="G1357" s="67"/>
      <c r="H1357" s="67"/>
      <c r="I1357"/>
      <c r="J1357"/>
      <c r="K1357"/>
      <c r="L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</row>
    <row r="1358" spans="1:93" s="9" customFormat="1" x14ac:dyDescent="0.2">
      <c r="A1358"/>
      <c r="B1358"/>
      <c r="C1358" s="65"/>
      <c r="D1358" s="65"/>
      <c r="E1358" s="8"/>
      <c r="F1358" s="66"/>
      <c r="G1358" s="67"/>
      <c r="H1358" s="67"/>
      <c r="I1358"/>
      <c r="J1358"/>
      <c r="K1358"/>
      <c r="L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</row>
    <row r="1359" spans="1:93" s="9" customFormat="1" x14ac:dyDescent="0.2">
      <c r="A1359"/>
      <c r="B1359"/>
      <c r="C1359" s="65"/>
      <c r="D1359" s="65"/>
      <c r="E1359" s="8"/>
      <c r="F1359" s="66"/>
      <c r="G1359" s="67"/>
      <c r="H1359" s="67"/>
      <c r="I1359"/>
      <c r="J1359"/>
      <c r="K1359"/>
      <c r="L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</row>
    <row r="1360" spans="1:93" s="9" customFormat="1" x14ac:dyDescent="0.2">
      <c r="A1360"/>
      <c r="B1360"/>
      <c r="C1360" s="65"/>
      <c r="D1360" s="65"/>
      <c r="E1360" s="8"/>
      <c r="F1360" s="66"/>
      <c r="G1360" s="67"/>
      <c r="H1360" s="67"/>
      <c r="I1360"/>
      <c r="J1360"/>
      <c r="K1360"/>
      <c r="L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</row>
    <row r="1361" spans="1:93" s="9" customFormat="1" x14ac:dyDescent="0.2">
      <c r="A1361"/>
      <c r="B1361"/>
      <c r="C1361" s="65"/>
      <c r="D1361" s="65"/>
      <c r="E1361" s="8"/>
      <c r="F1361" s="66"/>
      <c r="G1361" s="67"/>
      <c r="H1361" s="67"/>
      <c r="I1361"/>
      <c r="J1361"/>
      <c r="K1361"/>
      <c r="L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</row>
    <row r="1362" spans="1:93" s="9" customFormat="1" x14ac:dyDescent="0.2">
      <c r="A1362"/>
      <c r="B1362"/>
      <c r="C1362" s="65"/>
      <c r="D1362" s="65"/>
      <c r="E1362" s="8"/>
      <c r="F1362" s="66"/>
      <c r="G1362" s="67"/>
      <c r="H1362" s="67"/>
      <c r="I1362"/>
      <c r="J1362"/>
      <c r="K1362"/>
      <c r="L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</row>
    <row r="1363" spans="1:93" s="9" customFormat="1" x14ac:dyDescent="0.2">
      <c r="A1363"/>
      <c r="B1363"/>
      <c r="C1363" s="65"/>
      <c r="D1363" s="65"/>
      <c r="E1363" s="8"/>
      <c r="F1363" s="66"/>
      <c r="G1363" s="67"/>
      <c r="H1363" s="67"/>
      <c r="I1363"/>
      <c r="J1363"/>
      <c r="K1363"/>
      <c r="L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</row>
    <row r="1364" spans="1:93" s="9" customFormat="1" x14ac:dyDescent="0.2">
      <c r="A1364"/>
      <c r="B1364"/>
      <c r="C1364" s="65"/>
      <c r="D1364" s="65"/>
      <c r="E1364" s="8"/>
      <c r="F1364" s="66"/>
      <c r="G1364" s="67"/>
      <c r="H1364" s="67"/>
      <c r="I1364"/>
      <c r="J1364"/>
      <c r="K1364"/>
      <c r="L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</row>
    <row r="1365" spans="1:93" s="9" customFormat="1" x14ac:dyDescent="0.2">
      <c r="A1365"/>
      <c r="B1365"/>
      <c r="C1365" s="65"/>
      <c r="D1365" s="65"/>
      <c r="E1365" s="8"/>
      <c r="F1365" s="66"/>
      <c r="G1365" s="67"/>
      <c r="H1365" s="67"/>
      <c r="I1365"/>
      <c r="J1365"/>
      <c r="K1365"/>
      <c r="L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</row>
    <row r="1366" spans="1:93" s="9" customFormat="1" x14ac:dyDescent="0.2">
      <c r="A1366"/>
      <c r="B1366"/>
      <c r="C1366" s="65"/>
      <c r="D1366" s="65"/>
      <c r="E1366" s="8"/>
      <c r="F1366" s="66"/>
      <c r="G1366" s="67"/>
      <c r="H1366" s="67"/>
      <c r="I1366"/>
      <c r="J1366"/>
      <c r="K1366"/>
      <c r="L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</row>
    <row r="1367" spans="1:93" s="9" customFormat="1" x14ac:dyDescent="0.2">
      <c r="A1367"/>
      <c r="B1367"/>
      <c r="C1367" s="65"/>
      <c r="D1367" s="65"/>
      <c r="E1367" s="8"/>
      <c r="F1367" s="66"/>
      <c r="G1367" s="67"/>
      <c r="H1367" s="67"/>
      <c r="I1367"/>
      <c r="J1367"/>
      <c r="K1367"/>
      <c r="L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</row>
    <row r="1368" spans="1:93" s="9" customFormat="1" x14ac:dyDescent="0.2">
      <c r="A1368"/>
      <c r="B1368"/>
      <c r="C1368" s="65"/>
      <c r="D1368" s="65"/>
      <c r="E1368" s="8"/>
      <c r="F1368" s="66"/>
      <c r="G1368" s="67"/>
      <c r="H1368" s="67"/>
      <c r="I1368"/>
      <c r="J1368"/>
      <c r="K1368"/>
      <c r="L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</row>
    <row r="1369" spans="1:93" s="9" customFormat="1" x14ac:dyDescent="0.2">
      <c r="A1369"/>
      <c r="B1369"/>
      <c r="C1369" s="65"/>
      <c r="D1369" s="65"/>
      <c r="E1369" s="8"/>
      <c r="F1369" s="66"/>
      <c r="G1369" s="67"/>
      <c r="H1369" s="67"/>
      <c r="I1369"/>
      <c r="J1369"/>
      <c r="K1369"/>
      <c r="L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</row>
    <row r="1370" spans="1:93" s="9" customFormat="1" x14ac:dyDescent="0.2">
      <c r="A1370"/>
      <c r="B1370"/>
      <c r="C1370" s="65"/>
      <c r="D1370" s="65"/>
      <c r="E1370" s="8"/>
      <c r="F1370" s="66"/>
      <c r="G1370" s="67"/>
      <c r="H1370" s="67"/>
      <c r="I1370"/>
      <c r="J1370"/>
      <c r="K1370"/>
      <c r="L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</row>
    <row r="1371" spans="1:93" s="9" customFormat="1" x14ac:dyDescent="0.2">
      <c r="A1371"/>
      <c r="B1371"/>
      <c r="C1371" s="65"/>
      <c r="D1371" s="65"/>
      <c r="E1371" s="8"/>
      <c r="F1371" s="66"/>
      <c r="G1371" s="67"/>
      <c r="H1371" s="67"/>
      <c r="I1371"/>
      <c r="J1371"/>
      <c r="K1371"/>
      <c r="L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</row>
    <row r="1372" spans="1:93" s="9" customFormat="1" x14ac:dyDescent="0.2">
      <c r="A1372"/>
      <c r="B1372"/>
      <c r="C1372" s="65"/>
      <c r="D1372" s="65"/>
      <c r="E1372" s="8"/>
      <c r="F1372" s="66"/>
      <c r="G1372" s="67"/>
      <c r="H1372" s="67"/>
      <c r="I1372"/>
      <c r="J1372"/>
      <c r="K1372"/>
      <c r="L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</row>
    <row r="1373" spans="1:93" s="9" customFormat="1" x14ac:dyDescent="0.2">
      <c r="A1373"/>
      <c r="B1373"/>
      <c r="C1373" s="65"/>
      <c r="D1373" s="65"/>
      <c r="E1373" s="8"/>
      <c r="F1373" s="66"/>
      <c r="G1373" s="67"/>
      <c r="H1373" s="67"/>
      <c r="I1373"/>
      <c r="J1373"/>
      <c r="K1373"/>
      <c r="L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</row>
    <row r="1374" spans="1:93" s="9" customFormat="1" x14ac:dyDescent="0.2">
      <c r="A1374"/>
      <c r="B1374"/>
      <c r="C1374" s="65"/>
      <c r="D1374" s="65"/>
      <c r="E1374" s="8"/>
      <c r="F1374" s="66"/>
      <c r="G1374" s="67"/>
      <c r="H1374" s="67"/>
      <c r="I1374"/>
      <c r="J1374"/>
      <c r="K1374"/>
      <c r="L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</row>
    <row r="1375" spans="1:93" s="9" customFormat="1" x14ac:dyDescent="0.2">
      <c r="A1375"/>
      <c r="B1375"/>
      <c r="C1375" s="65"/>
      <c r="D1375" s="65"/>
      <c r="E1375" s="8"/>
      <c r="F1375" s="66"/>
      <c r="G1375" s="67"/>
      <c r="H1375" s="67"/>
      <c r="I1375"/>
      <c r="J1375"/>
      <c r="K1375"/>
      <c r="L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</row>
    <row r="1376" spans="1:93" s="9" customFormat="1" x14ac:dyDescent="0.2">
      <c r="A1376"/>
      <c r="B1376"/>
      <c r="C1376" s="65"/>
      <c r="D1376" s="65"/>
      <c r="E1376" s="8"/>
      <c r="F1376" s="66"/>
      <c r="G1376" s="67"/>
      <c r="H1376" s="67"/>
      <c r="I1376"/>
      <c r="J1376"/>
      <c r="K1376"/>
      <c r="L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</row>
    <row r="1377" spans="1:93" s="9" customFormat="1" x14ac:dyDescent="0.2">
      <c r="A1377"/>
      <c r="B1377"/>
      <c r="C1377" s="65"/>
      <c r="D1377" s="65"/>
      <c r="E1377" s="8"/>
      <c r="F1377" s="66"/>
      <c r="G1377" s="67"/>
      <c r="H1377" s="67"/>
      <c r="I1377"/>
      <c r="J1377"/>
      <c r="K1377"/>
      <c r="L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</row>
    <row r="1378" spans="1:93" s="9" customFormat="1" x14ac:dyDescent="0.2">
      <c r="A1378"/>
      <c r="B1378"/>
      <c r="C1378" s="65"/>
      <c r="D1378" s="65"/>
      <c r="E1378" s="8"/>
      <c r="F1378" s="66"/>
      <c r="G1378" s="67"/>
      <c r="H1378" s="67"/>
      <c r="I1378"/>
      <c r="J1378"/>
      <c r="K1378"/>
      <c r="L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</row>
    <row r="1379" spans="1:93" s="9" customFormat="1" x14ac:dyDescent="0.2">
      <c r="A1379"/>
      <c r="B1379"/>
      <c r="C1379" s="65"/>
      <c r="D1379" s="65"/>
      <c r="E1379" s="8"/>
      <c r="F1379" s="66"/>
      <c r="G1379" s="67"/>
      <c r="H1379" s="67"/>
      <c r="I1379"/>
      <c r="J1379"/>
      <c r="K1379"/>
      <c r="L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</row>
    <row r="1380" spans="1:93" s="9" customFormat="1" x14ac:dyDescent="0.2">
      <c r="A1380"/>
      <c r="B1380"/>
      <c r="C1380" s="65"/>
      <c r="D1380" s="65"/>
      <c r="E1380" s="8"/>
      <c r="F1380" s="66"/>
      <c r="G1380" s="67"/>
      <c r="H1380" s="67"/>
      <c r="I1380"/>
      <c r="J1380"/>
      <c r="K1380"/>
      <c r="L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</row>
    <row r="1381" spans="1:93" s="9" customFormat="1" x14ac:dyDescent="0.2">
      <c r="A1381"/>
      <c r="B1381"/>
      <c r="C1381" s="65"/>
      <c r="D1381" s="65"/>
      <c r="E1381" s="8"/>
      <c r="F1381" s="66"/>
      <c r="G1381" s="67"/>
      <c r="H1381" s="67"/>
      <c r="I1381"/>
      <c r="J1381"/>
      <c r="K1381"/>
      <c r="L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</row>
    <row r="1382" spans="1:93" s="9" customFormat="1" x14ac:dyDescent="0.2">
      <c r="A1382"/>
      <c r="B1382"/>
      <c r="C1382" s="65"/>
      <c r="D1382" s="65"/>
      <c r="E1382" s="8"/>
      <c r="F1382" s="66"/>
      <c r="G1382" s="67"/>
      <c r="H1382" s="67"/>
      <c r="I1382"/>
      <c r="J1382"/>
      <c r="K1382"/>
      <c r="L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</row>
    <row r="1383" spans="1:93" s="9" customFormat="1" x14ac:dyDescent="0.2">
      <c r="A1383"/>
      <c r="B1383"/>
      <c r="C1383" s="65"/>
      <c r="D1383" s="65"/>
      <c r="E1383" s="8"/>
      <c r="F1383" s="66"/>
      <c r="G1383" s="67"/>
      <c r="H1383" s="67"/>
      <c r="I1383"/>
      <c r="J1383"/>
      <c r="K1383"/>
      <c r="L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</row>
    <row r="1384" spans="1:93" s="9" customFormat="1" x14ac:dyDescent="0.2">
      <c r="A1384"/>
      <c r="B1384"/>
      <c r="C1384" s="65"/>
      <c r="D1384" s="65"/>
      <c r="E1384" s="8"/>
      <c r="F1384" s="66"/>
      <c r="G1384" s="67"/>
      <c r="H1384" s="67"/>
      <c r="I1384"/>
      <c r="J1384"/>
      <c r="K1384"/>
      <c r="L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</row>
    <row r="1385" spans="1:93" s="9" customFormat="1" x14ac:dyDescent="0.2">
      <c r="A1385"/>
      <c r="B1385"/>
      <c r="C1385" s="65"/>
      <c r="D1385" s="65"/>
      <c r="E1385" s="8"/>
      <c r="F1385" s="66"/>
      <c r="G1385" s="67"/>
      <c r="H1385" s="67"/>
      <c r="I1385"/>
      <c r="J1385"/>
      <c r="K1385"/>
      <c r="L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</row>
    <row r="1386" spans="1:93" s="9" customFormat="1" x14ac:dyDescent="0.2">
      <c r="A1386"/>
      <c r="B1386"/>
      <c r="C1386" s="65"/>
      <c r="D1386" s="65"/>
      <c r="E1386" s="8"/>
      <c r="F1386" s="66"/>
      <c r="G1386" s="67"/>
      <c r="H1386" s="67"/>
      <c r="I1386"/>
      <c r="J1386"/>
      <c r="K1386"/>
      <c r="L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</row>
    <row r="1387" spans="1:93" s="9" customFormat="1" x14ac:dyDescent="0.2">
      <c r="A1387"/>
      <c r="B1387"/>
      <c r="C1387" s="65"/>
      <c r="D1387" s="65"/>
      <c r="E1387" s="8"/>
      <c r="F1387" s="66"/>
      <c r="G1387" s="67"/>
      <c r="H1387" s="67"/>
      <c r="I1387"/>
      <c r="J1387"/>
      <c r="K1387"/>
      <c r="L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</row>
    <row r="1388" spans="1:93" s="9" customFormat="1" x14ac:dyDescent="0.2">
      <c r="A1388"/>
      <c r="B1388"/>
      <c r="C1388" s="65"/>
      <c r="D1388" s="65"/>
      <c r="E1388" s="8"/>
      <c r="F1388" s="66"/>
      <c r="G1388" s="67"/>
      <c r="H1388" s="67"/>
      <c r="I1388"/>
      <c r="J1388"/>
      <c r="K1388"/>
      <c r="L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</row>
    <row r="1389" spans="1:93" s="9" customFormat="1" x14ac:dyDescent="0.2">
      <c r="A1389"/>
      <c r="B1389"/>
      <c r="C1389" s="65"/>
      <c r="D1389" s="65"/>
      <c r="E1389" s="8"/>
      <c r="F1389" s="66"/>
      <c r="G1389" s="67"/>
      <c r="H1389" s="67"/>
      <c r="I1389"/>
      <c r="J1389"/>
      <c r="K1389"/>
      <c r="L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</row>
    <row r="1390" spans="1:93" s="9" customFormat="1" x14ac:dyDescent="0.2">
      <c r="A1390"/>
      <c r="B1390"/>
      <c r="C1390" s="65"/>
      <c r="D1390" s="65"/>
      <c r="E1390" s="8"/>
      <c r="F1390" s="66"/>
      <c r="G1390" s="67"/>
      <c r="H1390" s="67"/>
      <c r="I1390"/>
      <c r="J1390"/>
      <c r="K1390"/>
      <c r="L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</row>
    <row r="1391" spans="1:93" s="9" customFormat="1" x14ac:dyDescent="0.2">
      <c r="A1391"/>
      <c r="B1391"/>
      <c r="C1391" s="65"/>
      <c r="D1391" s="65"/>
      <c r="E1391" s="8"/>
      <c r="F1391" s="66"/>
      <c r="G1391" s="67"/>
      <c r="H1391" s="67"/>
      <c r="I1391"/>
      <c r="J1391"/>
      <c r="K1391"/>
      <c r="L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</row>
    <row r="1392" spans="1:93" s="9" customFormat="1" x14ac:dyDescent="0.2">
      <c r="A1392"/>
      <c r="B1392"/>
      <c r="C1392" s="65"/>
      <c r="D1392" s="65"/>
      <c r="E1392" s="8"/>
      <c r="F1392" s="66"/>
      <c r="G1392" s="67"/>
      <c r="H1392" s="67"/>
      <c r="I1392"/>
      <c r="J1392"/>
      <c r="K1392"/>
      <c r="L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</row>
    <row r="1393" spans="1:93" s="9" customFormat="1" x14ac:dyDescent="0.2">
      <c r="A1393"/>
      <c r="B1393"/>
      <c r="C1393" s="65"/>
      <c r="D1393" s="65"/>
      <c r="E1393" s="8"/>
      <c r="F1393" s="66"/>
      <c r="G1393" s="67"/>
      <c r="H1393" s="67"/>
      <c r="I1393"/>
      <c r="J1393"/>
      <c r="K1393"/>
      <c r="L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</row>
    <row r="1394" spans="1:93" s="9" customFormat="1" x14ac:dyDescent="0.2">
      <c r="A1394"/>
      <c r="B1394"/>
      <c r="C1394" s="65"/>
      <c r="D1394" s="65"/>
      <c r="E1394" s="8"/>
      <c r="F1394" s="66"/>
      <c r="G1394" s="67"/>
      <c r="H1394" s="67"/>
      <c r="I1394"/>
      <c r="J1394"/>
      <c r="K1394"/>
      <c r="L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</row>
    <row r="1395" spans="1:93" s="9" customFormat="1" x14ac:dyDescent="0.2">
      <c r="A1395"/>
      <c r="B1395"/>
      <c r="C1395" s="65"/>
      <c r="D1395" s="65"/>
      <c r="E1395" s="8"/>
      <c r="F1395" s="66"/>
      <c r="G1395" s="67"/>
      <c r="H1395" s="67"/>
      <c r="I1395"/>
      <c r="J1395"/>
      <c r="K1395"/>
      <c r="L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</row>
    <row r="1396" spans="1:93" s="9" customFormat="1" x14ac:dyDescent="0.2">
      <c r="A1396"/>
      <c r="B1396"/>
      <c r="C1396" s="65"/>
      <c r="D1396" s="65"/>
      <c r="E1396" s="8"/>
      <c r="F1396" s="66"/>
      <c r="G1396" s="67"/>
      <c r="H1396" s="67"/>
      <c r="I1396"/>
      <c r="J1396"/>
      <c r="K1396"/>
      <c r="L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</row>
    <row r="1397" spans="1:93" s="9" customFormat="1" x14ac:dyDescent="0.2">
      <c r="A1397"/>
      <c r="B1397"/>
      <c r="C1397" s="65"/>
      <c r="D1397" s="65"/>
      <c r="E1397" s="8"/>
      <c r="F1397" s="66"/>
      <c r="G1397" s="67"/>
      <c r="H1397" s="67"/>
      <c r="I1397"/>
      <c r="J1397"/>
      <c r="K1397"/>
      <c r="L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</row>
    <row r="1398" spans="1:93" s="9" customFormat="1" x14ac:dyDescent="0.2">
      <c r="A1398"/>
      <c r="B1398"/>
      <c r="C1398" s="65"/>
      <c r="D1398" s="65"/>
      <c r="E1398" s="8"/>
      <c r="F1398" s="66"/>
      <c r="G1398" s="67"/>
      <c r="H1398" s="67"/>
      <c r="I1398"/>
      <c r="J1398"/>
      <c r="K1398"/>
      <c r="L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</row>
    <row r="1399" spans="1:93" s="9" customFormat="1" x14ac:dyDescent="0.2">
      <c r="A1399"/>
      <c r="B1399"/>
      <c r="C1399" s="65"/>
      <c r="D1399" s="65"/>
      <c r="E1399" s="8"/>
      <c r="F1399" s="66"/>
      <c r="G1399" s="67"/>
      <c r="H1399" s="67"/>
      <c r="I1399"/>
      <c r="J1399"/>
      <c r="K1399"/>
      <c r="L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</row>
    <row r="1400" spans="1:93" s="9" customFormat="1" x14ac:dyDescent="0.2">
      <c r="A1400"/>
      <c r="B1400"/>
      <c r="C1400" s="65"/>
      <c r="D1400" s="65"/>
      <c r="E1400" s="8"/>
      <c r="F1400" s="66"/>
      <c r="G1400" s="67"/>
      <c r="H1400" s="67"/>
      <c r="I1400"/>
      <c r="J1400"/>
      <c r="K1400"/>
      <c r="L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</row>
    <row r="1401" spans="1:93" s="9" customFormat="1" x14ac:dyDescent="0.2">
      <c r="A1401"/>
      <c r="B1401"/>
      <c r="C1401" s="65"/>
      <c r="D1401" s="65"/>
      <c r="E1401" s="8"/>
      <c r="F1401" s="66"/>
      <c r="G1401" s="67"/>
      <c r="H1401" s="67"/>
      <c r="I1401"/>
      <c r="J1401"/>
      <c r="K1401"/>
      <c r="L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</row>
    <row r="1402" spans="1:93" s="9" customFormat="1" x14ac:dyDescent="0.2">
      <c r="A1402"/>
      <c r="B1402"/>
      <c r="C1402" s="65"/>
      <c r="D1402" s="65"/>
      <c r="E1402" s="8"/>
      <c r="F1402" s="66"/>
      <c r="G1402" s="67"/>
      <c r="H1402" s="67"/>
      <c r="I1402"/>
      <c r="J1402"/>
      <c r="K1402"/>
      <c r="L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</row>
    <row r="1403" spans="1:93" s="9" customFormat="1" x14ac:dyDescent="0.2">
      <c r="A1403"/>
      <c r="B1403"/>
      <c r="C1403" s="65"/>
      <c r="D1403" s="65"/>
      <c r="E1403" s="8"/>
      <c r="F1403" s="66"/>
      <c r="G1403" s="67"/>
      <c r="H1403" s="67"/>
      <c r="I1403"/>
      <c r="J1403"/>
      <c r="K1403"/>
      <c r="L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</row>
    <row r="1404" spans="1:93" s="9" customFormat="1" x14ac:dyDescent="0.2">
      <c r="A1404"/>
      <c r="B1404"/>
      <c r="C1404" s="65"/>
      <c r="D1404" s="65"/>
      <c r="E1404" s="8"/>
      <c r="F1404" s="66"/>
      <c r="G1404" s="67"/>
      <c r="H1404" s="67"/>
      <c r="I1404"/>
      <c r="J1404"/>
      <c r="K1404"/>
      <c r="L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</row>
    <row r="1405" spans="1:93" s="9" customFormat="1" x14ac:dyDescent="0.2">
      <c r="A1405"/>
      <c r="B1405"/>
      <c r="C1405" s="65"/>
      <c r="D1405" s="65"/>
      <c r="E1405" s="8"/>
      <c r="F1405" s="66"/>
      <c r="G1405" s="67"/>
      <c r="H1405" s="67"/>
      <c r="I1405"/>
      <c r="J1405"/>
      <c r="K1405"/>
      <c r="L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</row>
    <row r="1406" spans="1:93" s="9" customFormat="1" x14ac:dyDescent="0.2">
      <c r="A1406"/>
      <c r="B1406"/>
      <c r="C1406" s="65"/>
      <c r="D1406" s="65"/>
      <c r="E1406" s="8"/>
      <c r="F1406" s="66"/>
      <c r="G1406" s="67"/>
      <c r="H1406" s="67"/>
      <c r="I1406"/>
      <c r="J1406"/>
      <c r="K1406"/>
      <c r="L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</row>
    <row r="1407" spans="1:93" s="9" customFormat="1" x14ac:dyDescent="0.2">
      <c r="A1407"/>
      <c r="B1407"/>
      <c r="C1407" s="65"/>
      <c r="D1407" s="65"/>
      <c r="E1407" s="8"/>
      <c r="F1407" s="66"/>
      <c r="G1407" s="67"/>
      <c r="H1407" s="67"/>
      <c r="I1407"/>
      <c r="J1407"/>
      <c r="K1407"/>
      <c r="L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</row>
    <row r="1408" spans="1:93" s="9" customFormat="1" x14ac:dyDescent="0.2">
      <c r="A1408"/>
      <c r="B1408"/>
      <c r="C1408" s="65"/>
      <c r="D1408" s="65"/>
      <c r="E1408" s="8"/>
      <c r="F1408" s="66"/>
      <c r="G1408" s="67"/>
      <c r="H1408" s="67"/>
      <c r="I1408"/>
      <c r="J1408"/>
      <c r="K1408"/>
      <c r="L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</row>
    <row r="1409" spans="1:93" s="9" customFormat="1" x14ac:dyDescent="0.2">
      <c r="A1409"/>
      <c r="B1409"/>
      <c r="C1409" s="65"/>
      <c r="D1409" s="65"/>
      <c r="E1409" s="8"/>
      <c r="F1409" s="66"/>
      <c r="G1409" s="67"/>
      <c r="H1409" s="67"/>
      <c r="I1409"/>
      <c r="J1409"/>
      <c r="K1409"/>
      <c r="L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</row>
    <row r="1410" spans="1:93" s="9" customFormat="1" x14ac:dyDescent="0.2">
      <c r="A1410"/>
      <c r="B1410"/>
      <c r="C1410" s="65"/>
      <c r="D1410" s="65"/>
      <c r="E1410" s="8"/>
      <c r="F1410" s="66"/>
      <c r="G1410" s="67"/>
      <c r="H1410" s="67"/>
      <c r="I1410"/>
      <c r="J1410"/>
      <c r="K1410"/>
      <c r="L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</row>
    <row r="1411" spans="1:93" s="9" customFormat="1" x14ac:dyDescent="0.2">
      <c r="A1411"/>
      <c r="B1411"/>
      <c r="C1411" s="65"/>
      <c r="D1411" s="65"/>
      <c r="E1411" s="8"/>
      <c r="F1411" s="66"/>
      <c r="G1411" s="67"/>
      <c r="H1411" s="67"/>
      <c r="I1411"/>
      <c r="J1411"/>
      <c r="K1411"/>
      <c r="L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</row>
    <row r="1412" spans="1:93" s="9" customFormat="1" x14ac:dyDescent="0.2">
      <c r="A1412"/>
      <c r="B1412"/>
      <c r="C1412" s="65"/>
      <c r="D1412" s="65"/>
      <c r="E1412" s="8"/>
      <c r="F1412" s="66"/>
      <c r="G1412" s="67"/>
      <c r="H1412" s="67"/>
      <c r="I1412"/>
      <c r="J1412"/>
      <c r="K1412"/>
      <c r="L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</row>
    <row r="1413" spans="1:93" s="9" customFormat="1" x14ac:dyDescent="0.2">
      <c r="A1413"/>
      <c r="B1413"/>
      <c r="C1413" s="65"/>
      <c r="D1413" s="65"/>
      <c r="E1413" s="8"/>
      <c r="F1413" s="66"/>
      <c r="G1413" s="67"/>
      <c r="H1413" s="67"/>
      <c r="I1413"/>
      <c r="J1413"/>
      <c r="K1413"/>
      <c r="L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</row>
    <row r="1414" spans="1:93" s="9" customFormat="1" x14ac:dyDescent="0.2">
      <c r="A1414"/>
      <c r="B1414"/>
      <c r="C1414" s="65"/>
      <c r="D1414" s="65"/>
      <c r="E1414" s="8"/>
      <c r="F1414" s="66"/>
      <c r="G1414" s="67"/>
      <c r="H1414" s="67"/>
      <c r="I1414"/>
      <c r="J1414"/>
      <c r="K1414"/>
      <c r="L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</row>
    <row r="1415" spans="1:93" s="9" customFormat="1" x14ac:dyDescent="0.2">
      <c r="A1415"/>
      <c r="B1415"/>
      <c r="C1415" s="65"/>
      <c r="D1415" s="65"/>
      <c r="E1415" s="8"/>
      <c r="F1415" s="66"/>
      <c r="G1415" s="67"/>
      <c r="H1415" s="67"/>
      <c r="I1415"/>
      <c r="J1415"/>
      <c r="K1415"/>
      <c r="L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</row>
    <row r="1416" spans="1:93" s="9" customFormat="1" x14ac:dyDescent="0.2">
      <c r="A1416"/>
      <c r="B1416"/>
      <c r="C1416" s="65"/>
      <c r="D1416" s="65"/>
      <c r="E1416" s="8"/>
      <c r="F1416" s="66"/>
      <c r="G1416" s="67"/>
      <c r="H1416" s="67"/>
      <c r="I1416"/>
      <c r="J1416"/>
      <c r="K1416"/>
      <c r="L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</row>
    <row r="1417" spans="1:93" s="9" customFormat="1" x14ac:dyDescent="0.2">
      <c r="A1417"/>
      <c r="B1417"/>
      <c r="C1417" s="65"/>
      <c r="D1417" s="65"/>
      <c r="E1417" s="8"/>
      <c r="F1417" s="66"/>
      <c r="G1417" s="67"/>
      <c r="H1417" s="67"/>
      <c r="I1417"/>
      <c r="J1417"/>
      <c r="K1417"/>
      <c r="L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</row>
    <row r="1418" spans="1:93" s="9" customFormat="1" x14ac:dyDescent="0.2">
      <c r="A1418"/>
      <c r="B1418"/>
      <c r="C1418" s="65"/>
      <c r="D1418" s="65"/>
      <c r="E1418" s="8"/>
      <c r="F1418" s="66"/>
      <c r="G1418" s="67"/>
      <c r="H1418" s="67"/>
      <c r="I1418"/>
      <c r="J1418"/>
      <c r="K1418"/>
      <c r="L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</row>
    <row r="1419" spans="1:93" s="9" customFormat="1" x14ac:dyDescent="0.2">
      <c r="A1419"/>
      <c r="B1419"/>
      <c r="C1419" s="65"/>
      <c r="D1419" s="65"/>
      <c r="E1419" s="8"/>
      <c r="F1419" s="66"/>
      <c r="G1419" s="67"/>
      <c r="H1419" s="67"/>
      <c r="I1419"/>
      <c r="J1419"/>
      <c r="K1419"/>
      <c r="L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</row>
    <row r="1420" spans="1:93" s="9" customFormat="1" x14ac:dyDescent="0.2">
      <c r="A1420"/>
      <c r="B1420"/>
      <c r="C1420" s="65"/>
      <c r="D1420" s="65"/>
      <c r="E1420" s="8"/>
      <c r="F1420" s="66"/>
      <c r="G1420" s="67"/>
      <c r="H1420" s="67"/>
      <c r="I1420"/>
      <c r="J1420"/>
      <c r="K1420"/>
      <c r="L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</row>
    <row r="1421" spans="1:93" s="9" customFormat="1" x14ac:dyDescent="0.2">
      <c r="A1421"/>
      <c r="B1421"/>
      <c r="C1421" s="65"/>
      <c r="D1421" s="65"/>
      <c r="E1421" s="8"/>
      <c r="F1421" s="66"/>
      <c r="G1421" s="67"/>
      <c r="H1421" s="67"/>
      <c r="I1421"/>
      <c r="J1421"/>
      <c r="K1421"/>
      <c r="L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</row>
    <row r="1422" spans="1:93" s="9" customFormat="1" x14ac:dyDescent="0.2">
      <c r="A1422"/>
      <c r="B1422"/>
      <c r="C1422" s="65"/>
      <c r="D1422" s="65"/>
      <c r="E1422" s="8"/>
      <c r="F1422" s="66"/>
      <c r="G1422" s="67"/>
      <c r="H1422" s="67"/>
      <c r="I1422"/>
      <c r="J1422"/>
      <c r="K1422"/>
      <c r="L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</row>
    <row r="1423" spans="1:93" s="9" customFormat="1" x14ac:dyDescent="0.2">
      <c r="A1423"/>
      <c r="B1423"/>
      <c r="C1423" s="65"/>
      <c r="D1423" s="65"/>
      <c r="E1423" s="8"/>
      <c r="F1423" s="66"/>
      <c r="G1423" s="67"/>
      <c r="H1423" s="67"/>
      <c r="I1423"/>
      <c r="J1423"/>
      <c r="K1423"/>
      <c r="L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</row>
    <row r="1424" spans="1:93" s="9" customFormat="1" x14ac:dyDescent="0.2">
      <c r="A1424"/>
      <c r="B1424"/>
      <c r="C1424" s="65"/>
      <c r="D1424" s="65"/>
      <c r="E1424" s="8"/>
      <c r="F1424" s="66"/>
      <c r="G1424" s="67"/>
      <c r="H1424" s="67"/>
      <c r="I1424"/>
      <c r="J1424"/>
      <c r="K1424"/>
      <c r="L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</row>
    <row r="1425" spans="1:93" s="9" customFormat="1" x14ac:dyDescent="0.2">
      <c r="A1425"/>
      <c r="B1425"/>
      <c r="C1425" s="65"/>
      <c r="D1425" s="65"/>
      <c r="E1425" s="8"/>
      <c r="F1425" s="66"/>
      <c r="G1425" s="67"/>
      <c r="H1425" s="67"/>
      <c r="I1425"/>
      <c r="J1425"/>
      <c r="K1425"/>
      <c r="L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</row>
    <row r="1426" spans="1:93" s="9" customFormat="1" x14ac:dyDescent="0.2">
      <c r="A1426"/>
      <c r="B1426"/>
      <c r="C1426" s="65"/>
      <c r="D1426" s="65"/>
      <c r="E1426" s="8"/>
      <c r="F1426" s="66"/>
      <c r="G1426" s="67"/>
      <c r="H1426" s="67"/>
      <c r="I1426"/>
      <c r="J1426"/>
      <c r="K1426"/>
      <c r="L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</row>
    <row r="1427" spans="1:93" s="9" customFormat="1" x14ac:dyDescent="0.2">
      <c r="A1427"/>
      <c r="B1427"/>
      <c r="C1427" s="65"/>
      <c r="D1427" s="65"/>
      <c r="E1427" s="8"/>
      <c r="F1427" s="66"/>
      <c r="G1427" s="67"/>
      <c r="H1427" s="67"/>
      <c r="I1427"/>
      <c r="J1427"/>
      <c r="K1427"/>
      <c r="L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</row>
    <row r="1428" spans="1:93" s="9" customFormat="1" x14ac:dyDescent="0.2">
      <c r="A1428"/>
      <c r="B1428"/>
      <c r="C1428" s="65"/>
      <c r="D1428" s="65"/>
      <c r="E1428" s="8"/>
      <c r="F1428" s="66"/>
      <c r="G1428" s="67"/>
      <c r="H1428" s="67"/>
      <c r="I1428"/>
      <c r="J1428"/>
      <c r="K1428"/>
      <c r="L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</row>
    <row r="1429" spans="1:93" s="9" customFormat="1" x14ac:dyDescent="0.2">
      <c r="A1429"/>
      <c r="B1429"/>
      <c r="C1429" s="65"/>
      <c r="D1429" s="65"/>
      <c r="E1429" s="8"/>
      <c r="F1429" s="66"/>
      <c r="G1429" s="67"/>
      <c r="H1429" s="67"/>
      <c r="I1429"/>
      <c r="J1429"/>
      <c r="K1429"/>
      <c r="L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</row>
    <row r="1430" spans="1:93" s="9" customFormat="1" x14ac:dyDescent="0.2">
      <c r="A1430"/>
      <c r="B1430"/>
      <c r="C1430" s="65"/>
      <c r="D1430" s="65"/>
      <c r="E1430" s="8"/>
      <c r="F1430" s="66"/>
      <c r="G1430" s="67"/>
      <c r="H1430" s="67"/>
      <c r="I1430"/>
      <c r="J1430"/>
      <c r="K1430"/>
      <c r="L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</row>
    <row r="1431" spans="1:93" s="9" customFormat="1" x14ac:dyDescent="0.2">
      <c r="A1431"/>
      <c r="B1431"/>
      <c r="C1431" s="65"/>
      <c r="D1431" s="65"/>
      <c r="E1431" s="8"/>
      <c r="F1431" s="66"/>
      <c r="G1431" s="67"/>
      <c r="H1431" s="67"/>
      <c r="I1431"/>
      <c r="J1431"/>
      <c r="K1431"/>
      <c r="L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</row>
    <row r="1432" spans="1:93" s="9" customFormat="1" x14ac:dyDescent="0.2">
      <c r="A1432"/>
      <c r="B1432"/>
      <c r="C1432" s="65"/>
      <c r="D1432" s="65"/>
      <c r="E1432" s="8"/>
      <c r="F1432" s="66"/>
      <c r="G1432" s="67"/>
      <c r="H1432" s="67"/>
      <c r="I1432"/>
      <c r="J1432"/>
      <c r="K1432"/>
      <c r="L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</row>
    <row r="1433" spans="1:93" s="9" customFormat="1" x14ac:dyDescent="0.2">
      <c r="A1433"/>
      <c r="B1433"/>
      <c r="C1433" s="65"/>
      <c r="D1433" s="65"/>
      <c r="E1433" s="8"/>
      <c r="F1433" s="66"/>
      <c r="G1433" s="67"/>
      <c r="H1433" s="67"/>
      <c r="I1433"/>
      <c r="J1433"/>
      <c r="K1433"/>
      <c r="L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</row>
    <row r="1434" spans="1:93" s="9" customFormat="1" x14ac:dyDescent="0.2">
      <c r="A1434"/>
      <c r="B1434"/>
      <c r="C1434" s="65"/>
      <c r="D1434" s="65"/>
      <c r="E1434" s="8"/>
      <c r="F1434" s="66"/>
      <c r="G1434" s="67"/>
      <c r="H1434" s="67"/>
      <c r="I1434"/>
      <c r="J1434"/>
      <c r="K1434"/>
      <c r="L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</row>
    <row r="1435" spans="1:93" s="9" customFormat="1" x14ac:dyDescent="0.2">
      <c r="A1435"/>
      <c r="B1435"/>
      <c r="C1435" s="65"/>
      <c r="D1435" s="65"/>
      <c r="E1435" s="8"/>
      <c r="F1435" s="66"/>
      <c r="G1435" s="67"/>
      <c r="H1435" s="67"/>
      <c r="I1435"/>
      <c r="J1435"/>
      <c r="K1435"/>
      <c r="L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</row>
    <row r="1436" spans="1:93" s="9" customFormat="1" x14ac:dyDescent="0.2">
      <c r="A1436"/>
      <c r="B1436"/>
      <c r="C1436" s="65"/>
      <c r="D1436" s="65"/>
      <c r="E1436" s="8"/>
      <c r="F1436" s="66"/>
      <c r="G1436" s="67"/>
      <c r="H1436" s="67"/>
      <c r="I1436"/>
      <c r="J1436"/>
      <c r="K1436"/>
      <c r="L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</row>
    <row r="1437" spans="1:93" s="9" customFormat="1" x14ac:dyDescent="0.2">
      <c r="A1437"/>
      <c r="B1437"/>
      <c r="C1437" s="65"/>
      <c r="D1437" s="65"/>
      <c r="E1437" s="8"/>
      <c r="F1437" s="66"/>
      <c r="G1437" s="67"/>
      <c r="H1437" s="67"/>
      <c r="I1437"/>
      <c r="J1437"/>
      <c r="K1437"/>
      <c r="L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</row>
    <row r="1438" spans="1:93" s="9" customFormat="1" x14ac:dyDescent="0.2">
      <c r="A1438"/>
      <c r="B1438"/>
      <c r="C1438" s="65"/>
      <c r="D1438" s="65"/>
      <c r="E1438" s="8"/>
      <c r="F1438" s="66"/>
      <c r="G1438" s="67"/>
      <c r="H1438" s="67"/>
      <c r="I1438"/>
      <c r="J1438"/>
      <c r="K1438"/>
      <c r="L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</row>
    <row r="1439" spans="1:93" s="9" customFormat="1" x14ac:dyDescent="0.2">
      <c r="A1439"/>
      <c r="B1439"/>
      <c r="C1439" s="65"/>
      <c r="D1439" s="65"/>
      <c r="E1439" s="8"/>
      <c r="F1439" s="66"/>
      <c r="G1439" s="67"/>
      <c r="H1439" s="67"/>
      <c r="I1439"/>
      <c r="J1439"/>
      <c r="K1439"/>
      <c r="L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</row>
    <row r="1440" spans="1:93" s="9" customFormat="1" x14ac:dyDescent="0.2">
      <c r="A1440"/>
      <c r="B1440"/>
      <c r="C1440" s="65"/>
      <c r="D1440" s="65"/>
      <c r="E1440" s="8"/>
      <c r="F1440" s="66"/>
      <c r="G1440" s="67"/>
      <c r="H1440" s="67"/>
      <c r="I1440"/>
      <c r="J1440"/>
      <c r="K1440"/>
      <c r="L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</row>
    <row r="1441" spans="1:93" s="9" customFormat="1" x14ac:dyDescent="0.2">
      <c r="A1441"/>
      <c r="B1441"/>
      <c r="C1441" s="65"/>
      <c r="D1441" s="65"/>
      <c r="E1441" s="8"/>
      <c r="F1441" s="66"/>
      <c r="G1441" s="67"/>
      <c r="H1441" s="67"/>
      <c r="I1441"/>
      <c r="J1441"/>
      <c r="K1441"/>
      <c r="L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</row>
    <row r="1442" spans="1:93" s="9" customFormat="1" x14ac:dyDescent="0.2">
      <c r="A1442"/>
      <c r="B1442"/>
      <c r="C1442" s="65"/>
      <c r="D1442" s="65"/>
      <c r="E1442" s="8"/>
      <c r="F1442" s="66"/>
      <c r="G1442" s="67"/>
      <c r="H1442" s="67"/>
      <c r="I1442"/>
      <c r="J1442"/>
      <c r="K1442"/>
      <c r="L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</row>
    <row r="1443" spans="1:93" s="9" customFormat="1" x14ac:dyDescent="0.2">
      <c r="A1443"/>
      <c r="B1443"/>
      <c r="C1443" s="65"/>
      <c r="D1443" s="65"/>
      <c r="E1443" s="8"/>
      <c r="F1443" s="66"/>
      <c r="G1443" s="67"/>
      <c r="H1443" s="67"/>
      <c r="I1443"/>
      <c r="J1443"/>
      <c r="K1443"/>
      <c r="L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</row>
    <row r="1444" spans="1:93" s="9" customFormat="1" x14ac:dyDescent="0.2">
      <c r="A1444"/>
      <c r="B1444"/>
      <c r="C1444" s="65"/>
      <c r="D1444" s="65"/>
      <c r="E1444" s="8"/>
      <c r="F1444" s="66"/>
      <c r="G1444" s="67"/>
      <c r="H1444" s="67"/>
      <c r="I1444"/>
      <c r="J1444"/>
      <c r="K1444"/>
      <c r="L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</row>
    <row r="1445" spans="1:93" s="9" customFormat="1" x14ac:dyDescent="0.2">
      <c r="A1445"/>
      <c r="B1445"/>
      <c r="C1445" s="65"/>
      <c r="D1445" s="65"/>
      <c r="E1445" s="8"/>
      <c r="F1445" s="66"/>
      <c r="G1445" s="67"/>
      <c r="H1445" s="67"/>
      <c r="I1445"/>
      <c r="J1445"/>
      <c r="K1445"/>
      <c r="L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</row>
    <row r="1446" spans="1:93" s="9" customFormat="1" x14ac:dyDescent="0.2">
      <c r="A1446"/>
      <c r="B1446"/>
      <c r="C1446" s="65"/>
      <c r="D1446" s="65"/>
      <c r="E1446" s="8"/>
      <c r="F1446" s="66"/>
      <c r="G1446" s="67"/>
      <c r="H1446" s="67"/>
      <c r="I1446"/>
      <c r="J1446"/>
      <c r="K1446"/>
      <c r="L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</row>
    <row r="1447" spans="1:93" s="9" customFormat="1" x14ac:dyDescent="0.2">
      <c r="A1447"/>
      <c r="B1447"/>
      <c r="C1447" s="65"/>
      <c r="D1447" s="65"/>
      <c r="E1447" s="8"/>
      <c r="F1447" s="66"/>
      <c r="G1447" s="67"/>
      <c r="H1447" s="67"/>
      <c r="I1447"/>
      <c r="J1447"/>
      <c r="K1447"/>
      <c r="L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</row>
    <row r="1448" spans="1:93" s="9" customFormat="1" x14ac:dyDescent="0.2">
      <c r="A1448"/>
      <c r="B1448"/>
      <c r="C1448" s="65"/>
      <c r="D1448" s="65"/>
      <c r="E1448" s="8"/>
      <c r="F1448" s="66"/>
      <c r="G1448" s="67"/>
      <c r="H1448" s="67"/>
      <c r="I1448"/>
      <c r="J1448"/>
      <c r="K1448"/>
      <c r="L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</row>
    <row r="1449" spans="1:93" s="9" customFormat="1" x14ac:dyDescent="0.2">
      <c r="A1449"/>
      <c r="B1449"/>
      <c r="C1449" s="65"/>
      <c r="D1449" s="65"/>
      <c r="E1449" s="8"/>
      <c r="F1449" s="66"/>
      <c r="G1449" s="67"/>
      <c r="H1449" s="67"/>
      <c r="I1449"/>
      <c r="J1449"/>
      <c r="K1449"/>
      <c r="L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</row>
    <row r="1450" spans="1:93" s="9" customFormat="1" x14ac:dyDescent="0.2">
      <c r="A1450"/>
      <c r="B1450"/>
      <c r="C1450" s="65"/>
      <c r="D1450" s="65"/>
      <c r="E1450" s="8"/>
      <c r="F1450" s="66"/>
      <c r="G1450" s="67"/>
      <c r="H1450" s="67"/>
      <c r="I1450"/>
      <c r="J1450"/>
      <c r="K1450"/>
      <c r="L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</row>
    <row r="1451" spans="1:93" s="9" customFormat="1" x14ac:dyDescent="0.2">
      <c r="A1451"/>
      <c r="B1451"/>
      <c r="C1451" s="65"/>
      <c r="D1451" s="65"/>
      <c r="E1451" s="8"/>
      <c r="F1451" s="66"/>
      <c r="G1451" s="67"/>
      <c r="H1451" s="67"/>
      <c r="I1451"/>
      <c r="J1451"/>
      <c r="K1451"/>
      <c r="L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</row>
    <row r="1452" spans="1:93" s="9" customFormat="1" x14ac:dyDescent="0.2">
      <c r="A1452"/>
      <c r="B1452"/>
      <c r="C1452" s="65"/>
      <c r="D1452" s="65"/>
      <c r="E1452" s="8"/>
      <c r="F1452" s="66"/>
      <c r="G1452" s="67"/>
      <c r="H1452" s="67"/>
      <c r="I1452"/>
      <c r="J1452"/>
      <c r="K1452"/>
      <c r="L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</row>
    <row r="1453" spans="1:93" s="9" customFormat="1" x14ac:dyDescent="0.2">
      <c r="A1453"/>
      <c r="B1453"/>
      <c r="C1453" s="65"/>
      <c r="D1453" s="65"/>
      <c r="E1453" s="8"/>
      <c r="F1453" s="66"/>
      <c r="G1453" s="67"/>
      <c r="H1453" s="67"/>
      <c r="I1453"/>
      <c r="J1453"/>
      <c r="K1453"/>
      <c r="L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</row>
    <row r="1454" spans="1:93" s="9" customFormat="1" x14ac:dyDescent="0.2">
      <c r="A1454"/>
      <c r="B1454"/>
      <c r="C1454" s="65"/>
      <c r="D1454" s="65"/>
      <c r="E1454" s="8"/>
      <c r="F1454" s="66"/>
      <c r="G1454" s="67"/>
      <c r="H1454" s="67"/>
      <c r="I1454"/>
      <c r="J1454"/>
      <c r="K1454"/>
      <c r="L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</row>
    <row r="1455" spans="1:93" s="9" customFormat="1" x14ac:dyDescent="0.2">
      <c r="A1455"/>
      <c r="B1455"/>
      <c r="C1455" s="65"/>
      <c r="D1455" s="65"/>
      <c r="E1455" s="8"/>
      <c r="F1455" s="66"/>
      <c r="G1455" s="67"/>
      <c r="H1455" s="67"/>
      <c r="I1455"/>
      <c r="J1455"/>
      <c r="K1455"/>
      <c r="L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</row>
    <row r="1456" spans="1:93" s="9" customFormat="1" x14ac:dyDescent="0.2">
      <c r="A1456"/>
      <c r="B1456"/>
      <c r="C1456" s="65"/>
      <c r="D1456" s="65"/>
      <c r="E1456" s="8"/>
      <c r="F1456" s="66"/>
      <c r="G1456" s="67"/>
      <c r="H1456" s="67"/>
      <c r="I1456"/>
      <c r="J1456"/>
      <c r="K1456"/>
      <c r="L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</row>
    <row r="1457" spans="1:93" s="9" customFormat="1" x14ac:dyDescent="0.2">
      <c r="A1457"/>
      <c r="B1457"/>
      <c r="C1457" s="65"/>
      <c r="D1457" s="65"/>
      <c r="E1457" s="8"/>
      <c r="F1457" s="66"/>
      <c r="G1457" s="67"/>
      <c r="H1457" s="67"/>
      <c r="I1457"/>
      <c r="J1457"/>
      <c r="K1457"/>
      <c r="L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</row>
    <row r="1458" spans="1:93" s="9" customFormat="1" x14ac:dyDescent="0.2">
      <c r="A1458"/>
      <c r="B1458"/>
      <c r="C1458" s="65"/>
      <c r="D1458" s="65"/>
      <c r="E1458" s="8"/>
      <c r="F1458" s="66"/>
      <c r="G1458" s="67"/>
      <c r="H1458" s="67"/>
      <c r="I1458"/>
      <c r="J1458"/>
      <c r="K1458"/>
      <c r="L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</row>
    <row r="1459" spans="1:93" s="9" customFormat="1" x14ac:dyDescent="0.2">
      <c r="A1459"/>
      <c r="B1459"/>
      <c r="C1459" s="65"/>
      <c r="D1459" s="65"/>
      <c r="E1459" s="8"/>
      <c r="F1459" s="66"/>
      <c r="G1459" s="67"/>
      <c r="H1459" s="67"/>
      <c r="I1459"/>
      <c r="J1459"/>
      <c r="K1459"/>
      <c r="L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</row>
    <row r="1460" spans="1:93" s="9" customFormat="1" x14ac:dyDescent="0.2">
      <c r="A1460"/>
      <c r="B1460"/>
      <c r="C1460" s="65"/>
      <c r="D1460" s="65"/>
      <c r="E1460" s="8"/>
      <c r="F1460" s="66"/>
      <c r="G1460" s="67"/>
      <c r="H1460" s="67"/>
      <c r="I1460"/>
      <c r="J1460"/>
      <c r="K1460"/>
      <c r="L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</row>
    <row r="1461" spans="1:93" s="9" customFormat="1" x14ac:dyDescent="0.2">
      <c r="A1461"/>
      <c r="B1461"/>
      <c r="C1461" s="65"/>
      <c r="D1461" s="65"/>
      <c r="E1461" s="8"/>
      <c r="F1461" s="66"/>
      <c r="G1461" s="67"/>
      <c r="H1461" s="67"/>
      <c r="I1461"/>
      <c r="J1461"/>
      <c r="K1461"/>
      <c r="L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</row>
    <row r="1462" spans="1:93" s="9" customFormat="1" x14ac:dyDescent="0.2">
      <c r="A1462"/>
      <c r="B1462"/>
      <c r="C1462" s="65"/>
      <c r="D1462" s="65"/>
      <c r="E1462" s="8"/>
      <c r="F1462" s="66"/>
      <c r="G1462" s="67"/>
      <c r="H1462" s="67"/>
      <c r="I1462"/>
      <c r="J1462"/>
      <c r="K1462"/>
      <c r="L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</row>
    <row r="1463" spans="1:93" s="9" customFormat="1" x14ac:dyDescent="0.2">
      <c r="A1463"/>
      <c r="B1463"/>
      <c r="C1463" s="65"/>
      <c r="D1463" s="65"/>
      <c r="E1463" s="8"/>
      <c r="F1463" s="66"/>
      <c r="G1463" s="67"/>
      <c r="H1463" s="67"/>
      <c r="I1463"/>
      <c r="J1463"/>
      <c r="K1463"/>
      <c r="L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</row>
    <row r="1464" spans="1:93" s="9" customFormat="1" x14ac:dyDescent="0.2">
      <c r="A1464"/>
      <c r="B1464"/>
      <c r="C1464" s="65"/>
      <c r="D1464" s="65"/>
      <c r="E1464" s="8"/>
      <c r="F1464" s="66"/>
      <c r="G1464" s="67"/>
      <c r="H1464" s="67"/>
      <c r="I1464"/>
      <c r="J1464"/>
      <c r="K1464"/>
      <c r="L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</row>
    <row r="1465" spans="1:93" s="9" customFormat="1" x14ac:dyDescent="0.2">
      <c r="A1465"/>
      <c r="B1465"/>
      <c r="C1465" s="65"/>
      <c r="D1465" s="65"/>
      <c r="E1465" s="8"/>
      <c r="F1465" s="66"/>
      <c r="G1465" s="67"/>
      <c r="H1465" s="67"/>
      <c r="I1465"/>
      <c r="J1465"/>
      <c r="K1465"/>
      <c r="L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</row>
    <row r="1466" spans="1:93" s="9" customFormat="1" x14ac:dyDescent="0.2">
      <c r="A1466"/>
      <c r="B1466"/>
      <c r="C1466" s="65"/>
      <c r="D1466" s="65"/>
      <c r="E1466" s="8"/>
      <c r="F1466" s="66"/>
      <c r="G1466" s="67"/>
      <c r="H1466" s="67"/>
      <c r="I1466"/>
      <c r="J1466"/>
      <c r="K1466"/>
      <c r="L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</row>
    <row r="1467" spans="1:93" s="9" customFormat="1" x14ac:dyDescent="0.2">
      <c r="A1467"/>
      <c r="B1467"/>
      <c r="C1467" s="65"/>
      <c r="D1467" s="65"/>
      <c r="E1467" s="8"/>
      <c r="F1467" s="66"/>
      <c r="G1467" s="67"/>
      <c r="H1467" s="67"/>
      <c r="I1467"/>
      <c r="J1467"/>
      <c r="K1467"/>
      <c r="L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</row>
    <row r="1468" spans="1:93" s="9" customFormat="1" x14ac:dyDescent="0.2">
      <c r="A1468"/>
      <c r="B1468"/>
      <c r="C1468" s="65"/>
      <c r="D1468" s="65"/>
      <c r="E1468" s="8"/>
      <c r="F1468" s="66"/>
      <c r="G1468" s="67"/>
      <c r="H1468" s="67"/>
      <c r="I1468"/>
      <c r="J1468"/>
      <c r="K1468"/>
      <c r="L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</row>
    <row r="1469" spans="1:93" s="9" customFormat="1" x14ac:dyDescent="0.2">
      <c r="A1469"/>
      <c r="B1469"/>
      <c r="C1469" s="65"/>
      <c r="D1469" s="65"/>
      <c r="E1469" s="8"/>
      <c r="F1469" s="66"/>
      <c r="G1469" s="67"/>
      <c r="H1469" s="67"/>
      <c r="I1469"/>
      <c r="J1469"/>
      <c r="K1469"/>
      <c r="L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</row>
    <row r="1470" spans="1:93" s="9" customFormat="1" x14ac:dyDescent="0.2">
      <c r="A1470"/>
      <c r="B1470"/>
      <c r="C1470" s="65"/>
      <c r="D1470" s="65"/>
      <c r="E1470" s="8"/>
      <c r="F1470" s="66"/>
      <c r="G1470" s="67"/>
      <c r="H1470" s="67"/>
      <c r="I1470"/>
      <c r="J1470"/>
      <c r="K1470"/>
      <c r="L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</row>
    <row r="1471" spans="1:93" s="9" customFormat="1" x14ac:dyDescent="0.2">
      <c r="A1471"/>
      <c r="B1471"/>
      <c r="C1471" s="65"/>
      <c r="D1471" s="65"/>
      <c r="E1471" s="8"/>
      <c r="F1471" s="66"/>
      <c r="G1471" s="67"/>
      <c r="H1471" s="67"/>
      <c r="I1471"/>
      <c r="J1471"/>
      <c r="K1471"/>
      <c r="L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</row>
    <row r="1472" spans="1:93" s="9" customFormat="1" x14ac:dyDescent="0.2">
      <c r="A1472"/>
      <c r="B1472"/>
      <c r="C1472" s="65"/>
      <c r="D1472" s="65"/>
      <c r="E1472" s="8"/>
      <c r="F1472" s="66"/>
      <c r="G1472" s="67"/>
      <c r="H1472" s="67"/>
      <c r="I1472"/>
      <c r="J1472"/>
      <c r="K1472"/>
      <c r="L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</row>
    <row r="1473" spans="1:93" s="9" customFormat="1" x14ac:dyDescent="0.2">
      <c r="A1473"/>
      <c r="B1473"/>
      <c r="C1473" s="65"/>
      <c r="D1473" s="65"/>
      <c r="E1473" s="8"/>
      <c r="F1473" s="66"/>
      <c r="G1473" s="67"/>
      <c r="H1473" s="67"/>
      <c r="I1473"/>
      <c r="J1473"/>
      <c r="K1473"/>
      <c r="L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</row>
    <row r="1474" spans="1:93" s="9" customFormat="1" x14ac:dyDescent="0.2">
      <c r="A1474"/>
      <c r="B1474"/>
      <c r="C1474" s="65"/>
      <c r="D1474" s="65"/>
      <c r="E1474" s="8"/>
      <c r="F1474" s="66"/>
      <c r="G1474" s="67"/>
      <c r="H1474" s="67"/>
      <c r="I1474"/>
      <c r="J1474"/>
      <c r="K1474"/>
      <c r="L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</row>
    <row r="1475" spans="1:93" s="9" customFormat="1" x14ac:dyDescent="0.2">
      <c r="A1475"/>
      <c r="B1475"/>
      <c r="C1475" s="65"/>
      <c r="D1475" s="65"/>
      <c r="E1475" s="8"/>
      <c r="F1475" s="66"/>
      <c r="G1475" s="67"/>
      <c r="H1475" s="67"/>
      <c r="I1475"/>
      <c r="J1475"/>
      <c r="K1475"/>
      <c r="L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</row>
    <row r="1476" spans="1:93" s="9" customFormat="1" x14ac:dyDescent="0.2">
      <c r="A1476"/>
      <c r="B1476"/>
      <c r="C1476" s="65"/>
      <c r="D1476" s="65"/>
      <c r="E1476" s="8"/>
      <c r="F1476" s="66"/>
      <c r="G1476" s="67"/>
      <c r="H1476" s="67"/>
      <c r="I1476"/>
      <c r="J1476"/>
      <c r="K1476"/>
      <c r="L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</row>
    <row r="1477" spans="1:93" s="9" customFormat="1" x14ac:dyDescent="0.2">
      <c r="A1477"/>
      <c r="B1477"/>
      <c r="C1477" s="65"/>
      <c r="D1477" s="65"/>
      <c r="E1477" s="8"/>
      <c r="F1477" s="66"/>
      <c r="G1477" s="67"/>
      <c r="H1477" s="67"/>
      <c r="I1477"/>
      <c r="J1477"/>
      <c r="K1477"/>
      <c r="L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</row>
    <row r="1478" spans="1:93" s="9" customFormat="1" x14ac:dyDescent="0.2">
      <c r="A1478"/>
      <c r="B1478"/>
      <c r="C1478" s="65"/>
      <c r="D1478" s="65"/>
      <c r="E1478" s="8"/>
      <c r="F1478" s="66"/>
      <c r="G1478" s="67"/>
      <c r="H1478" s="67"/>
      <c r="I1478"/>
      <c r="J1478"/>
      <c r="K1478"/>
      <c r="L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</row>
    <row r="1479" spans="1:93" s="9" customFormat="1" x14ac:dyDescent="0.2">
      <c r="A1479"/>
      <c r="B1479"/>
      <c r="C1479" s="65"/>
      <c r="D1479" s="65"/>
      <c r="E1479" s="8"/>
      <c r="F1479" s="66"/>
      <c r="G1479" s="67"/>
      <c r="H1479" s="67"/>
      <c r="I1479"/>
      <c r="J1479"/>
      <c r="K1479"/>
      <c r="L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</row>
    <row r="1480" spans="1:93" s="9" customFormat="1" x14ac:dyDescent="0.2">
      <c r="A1480"/>
      <c r="B1480"/>
      <c r="C1480" s="65"/>
      <c r="D1480" s="65"/>
      <c r="E1480" s="8"/>
      <c r="F1480" s="66"/>
      <c r="G1480" s="67"/>
      <c r="H1480" s="67"/>
      <c r="I1480"/>
      <c r="J1480"/>
      <c r="K1480"/>
      <c r="L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</row>
    <row r="1481" spans="1:93" s="9" customFormat="1" x14ac:dyDescent="0.2">
      <c r="A1481"/>
      <c r="B1481"/>
      <c r="C1481" s="65"/>
      <c r="D1481" s="65"/>
      <c r="E1481" s="8"/>
      <c r="F1481" s="66"/>
      <c r="G1481" s="67"/>
      <c r="H1481" s="67"/>
      <c r="I1481"/>
      <c r="J1481"/>
      <c r="K1481"/>
      <c r="L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</row>
    <row r="1482" spans="1:93" s="9" customFormat="1" x14ac:dyDescent="0.2">
      <c r="A1482"/>
      <c r="B1482"/>
      <c r="C1482" s="65"/>
      <c r="D1482" s="65"/>
      <c r="E1482" s="8"/>
      <c r="F1482" s="66"/>
      <c r="G1482" s="67"/>
      <c r="H1482" s="67"/>
      <c r="I1482"/>
      <c r="J1482"/>
      <c r="K1482"/>
      <c r="L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</row>
    <row r="1483" spans="1:93" s="9" customFormat="1" x14ac:dyDescent="0.2">
      <c r="A1483"/>
      <c r="B1483"/>
      <c r="C1483" s="65"/>
      <c r="D1483" s="65"/>
      <c r="E1483" s="8"/>
      <c r="F1483" s="66"/>
      <c r="G1483" s="67"/>
      <c r="H1483" s="67"/>
      <c r="I1483"/>
      <c r="J1483"/>
      <c r="K1483"/>
      <c r="L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</row>
    <row r="1484" spans="1:93" s="9" customFormat="1" x14ac:dyDescent="0.2">
      <c r="A1484"/>
      <c r="B1484"/>
      <c r="C1484" s="65"/>
      <c r="D1484" s="65"/>
      <c r="E1484" s="8"/>
      <c r="F1484" s="66"/>
      <c r="G1484" s="67"/>
      <c r="H1484" s="67"/>
      <c r="I1484"/>
      <c r="J1484"/>
      <c r="K1484"/>
      <c r="L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</row>
    <row r="1485" spans="1:93" s="9" customFormat="1" x14ac:dyDescent="0.2">
      <c r="A1485"/>
      <c r="B1485"/>
      <c r="C1485" s="65"/>
      <c r="D1485" s="65"/>
      <c r="E1485" s="8"/>
      <c r="F1485" s="66"/>
      <c r="G1485" s="67"/>
      <c r="H1485" s="67"/>
      <c r="I1485"/>
      <c r="J1485"/>
      <c r="K1485"/>
      <c r="L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</row>
    <row r="1486" spans="1:93" s="9" customFormat="1" x14ac:dyDescent="0.2">
      <c r="A1486"/>
      <c r="B1486"/>
      <c r="C1486" s="65"/>
      <c r="D1486" s="65"/>
      <c r="E1486" s="8"/>
      <c r="F1486" s="66"/>
      <c r="G1486" s="67"/>
      <c r="H1486" s="67"/>
      <c r="I1486"/>
      <c r="J1486"/>
      <c r="K1486"/>
      <c r="L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</row>
    <row r="1487" spans="1:93" s="9" customFormat="1" x14ac:dyDescent="0.2">
      <c r="A1487"/>
      <c r="B1487"/>
      <c r="C1487" s="65"/>
      <c r="D1487" s="65"/>
      <c r="E1487" s="8"/>
      <c r="F1487" s="66"/>
      <c r="G1487" s="67"/>
      <c r="H1487" s="67"/>
      <c r="I1487"/>
      <c r="J1487"/>
      <c r="K1487"/>
      <c r="L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</row>
    <row r="1488" spans="1:93" s="9" customFormat="1" x14ac:dyDescent="0.2">
      <c r="A1488"/>
      <c r="B1488"/>
      <c r="C1488" s="65"/>
      <c r="D1488" s="65"/>
      <c r="E1488" s="8"/>
      <c r="F1488" s="66"/>
      <c r="G1488" s="67"/>
      <c r="H1488" s="67"/>
      <c r="I1488"/>
      <c r="J1488"/>
      <c r="K1488"/>
      <c r="L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</row>
    <row r="1489" spans="1:93" s="9" customFormat="1" x14ac:dyDescent="0.2">
      <c r="A1489"/>
      <c r="B1489"/>
      <c r="C1489" s="65"/>
      <c r="D1489" s="65"/>
      <c r="E1489" s="8"/>
      <c r="F1489" s="66"/>
      <c r="G1489" s="67"/>
      <c r="H1489" s="67"/>
      <c r="I1489"/>
      <c r="J1489"/>
      <c r="K1489"/>
      <c r="L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</row>
    <row r="1490" spans="1:93" s="9" customFormat="1" x14ac:dyDescent="0.2">
      <c r="A1490"/>
      <c r="B1490"/>
      <c r="C1490" s="65"/>
      <c r="D1490" s="65"/>
      <c r="E1490" s="8"/>
      <c r="F1490" s="66"/>
      <c r="G1490" s="67"/>
      <c r="H1490" s="67"/>
      <c r="I1490"/>
      <c r="J1490"/>
      <c r="K1490"/>
      <c r="L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</row>
    <row r="1491" spans="1:93" s="9" customFormat="1" x14ac:dyDescent="0.2">
      <c r="A1491"/>
      <c r="B1491"/>
      <c r="C1491" s="65"/>
      <c r="D1491" s="65"/>
      <c r="E1491" s="8"/>
      <c r="F1491" s="66"/>
      <c r="G1491" s="67"/>
      <c r="H1491" s="67"/>
      <c r="I1491"/>
      <c r="J1491"/>
      <c r="K1491"/>
      <c r="L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</row>
    <row r="1492" spans="1:93" s="9" customFormat="1" x14ac:dyDescent="0.2">
      <c r="A1492"/>
      <c r="B1492"/>
      <c r="C1492" s="65"/>
      <c r="D1492" s="65"/>
      <c r="E1492" s="8"/>
      <c r="F1492" s="66"/>
      <c r="G1492" s="67"/>
      <c r="H1492" s="67"/>
      <c r="I1492"/>
      <c r="J1492"/>
      <c r="K1492"/>
      <c r="L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</row>
    <row r="1493" spans="1:93" s="9" customFormat="1" x14ac:dyDescent="0.2">
      <c r="A1493"/>
      <c r="B1493"/>
      <c r="C1493" s="65"/>
      <c r="D1493" s="65"/>
      <c r="E1493" s="8"/>
      <c r="F1493" s="66"/>
      <c r="G1493" s="67"/>
      <c r="H1493" s="67"/>
      <c r="I1493"/>
      <c r="J1493"/>
      <c r="K1493"/>
      <c r="L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</row>
    <row r="1494" spans="1:93" s="9" customFormat="1" x14ac:dyDescent="0.2">
      <c r="A1494"/>
      <c r="B1494"/>
      <c r="C1494" s="65"/>
      <c r="D1494" s="65"/>
      <c r="E1494" s="8"/>
      <c r="F1494" s="66"/>
      <c r="G1494" s="67"/>
      <c r="H1494" s="67"/>
      <c r="I1494"/>
      <c r="J1494"/>
      <c r="K1494"/>
      <c r="L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</row>
    <row r="1495" spans="1:93" s="9" customFormat="1" x14ac:dyDescent="0.2">
      <c r="A1495"/>
      <c r="B1495"/>
      <c r="C1495" s="65"/>
      <c r="D1495" s="65"/>
      <c r="E1495" s="8"/>
      <c r="F1495" s="66"/>
      <c r="G1495" s="67"/>
      <c r="H1495" s="67"/>
      <c r="I1495"/>
      <c r="J1495"/>
      <c r="K1495"/>
      <c r="L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</row>
    <row r="1496" spans="1:93" s="9" customFormat="1" x14ac:dyDescent="0.2">
      <c r="A1496"/>
      <c r="B1496"/>
      <c r="C1496" s="65"/>
      <c r="D1496" s="65"/>
      <c r="E1496" s="8"/>
      <c r="F1496" s="66"/>
      <c r="G1496" s="67"/>
      <c r="H1496" s="67"/>
      <c r="I1496"/>
      <c r="J1496"/>
      <c r="K1496"/>
      <c r="L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</row>
    <row r="1497" spans="1:93" s="9" customFormat="1" x14ac:dyDescent="0.2">
      <c r="A1497"/>
      <c r="B1497"/>
      <c r="C1497" s="65"/>
      <c r="D1497" s="65"/>
      <c r="E1497" s="8"/>
      <c r="F1497" s="66"/>
      <c r="G1497" s="67"/>
      <c r="H1497" s="67"/>
      <c r="I1497"/>
      <c r="J1497"/>
      <c r="K1497"/>
      <c r="L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</row>
    <row r="1498" spans="1:93" s="9" customFormat="1" x14ac:dyDescent="0.2">
      <c r="A1498"/>
      <c r="B1498"/>
      <c r="C1498" s="65"/>
      <c r="D1498" s="65"/>
      <c r="E1498" s="8"/>
      <c r="F1498" s="66"/>
      <c r="G1498" s="67"/>
      <c r="H1498" s="67"/>
      <c r="I1498"/>
      <c r="J1498"/>
      <c r="K1498"/>
      <c r="L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</row>
    <row r="1499" spans="1:93" s="9" customFormat="1" x14ac:dyDescent="0.2">
      <c r="A1499"/>
      <c r="B1499"/>
      <c r="C1499" s="65"/>
      <c r="D1499" s="65"/>
      <c r="E1499" s="8"/>
      <c r="F1499" s="66"/>
      <c r="G1499" s="67"/>
      <c r="H1499" s="67"/>
      <c r="I1499"/>
      <c r="J1499"/>
      <c r="K1499"/>
      <c r="L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</row>
    <row r="1500" spans="1:93" s="9" customFormat="1" x14ac:dyDescent="0.2">
      <c r="A1500"/>
      <c r="B1500"/>
      <c r="C1500" s="65"/>
      <c r="D1500" s="65"/>
      <c r="E1500" s="8"/>
      <c r="F1500" s="66"/>
      <c r="G1500" s="67"/>
      <c r="H1500" s="67"/>
      <c r="I1500"/>
      <c r="J1500"/>
      <c r="K1500"/>
      <c r="L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</row>
    <row r="1501" spans="1:93" s="9" customFormat="1" x14ac:dyDescent="0.2">
      <c r="A1501"/>
      <c r="B1501"/>
      <c r="C1501" s="65"/>
      <c r="D1501" s="65"/>
      <c r="E1501" s="8"/>
      <c r="F1501" s="66"/>
      <c r="G1501" s="67"/>
      <c r="H1501" s="67"/>
      <c r="I1501"/>
      <c r="J1501"/>
      <c r="K1501"/>
      <c r="L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</row>
    <row r="1502" spans="1:93" s="9" customFormat="1" x14ac:dyDescent="0.2">
      <c r="A1502"/>
      <c r="B1502"/>
      <c r="C1502" s="65"/>
      <c r="D1502" s="65"/>
      <c r="E1502" s="8"/>
      <c r="F1502" s="66"/>
      <c r="G1502" s="67"/>
      <c r="H1502" s="67"/>
      <c r="I1502"/>
      <c r="J1502"/>
      <c r="K1502"/>
      <c r="L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</row>
    <row r="1503" spans="1:93" s="9" customFormat="1" x14ac:dyDescent="0.2">
      <c r="A1503"/>
      <c r="B1503"/>
      <c r="C1503" s="65"/>
      <c r="D1503" s="65"/>
      <c r="E1503" s="8"/>
      <c r="F1503" s="66"/>
      <c r="G1503" s="67"/>
      <c r="H1503" s="67"/>
      <c r="I1503"/>
      <c r="J1503"/>
      <c r="K1503"/>
      <c r="L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</row>
    <row r="1504" spans="1:93" s="9" customFormat="1" x14ac:dyDescent="0.2">
      <c r="A1504"/>
      <c r="B1504"/>
      <c r="C1504" s="65"/>
      <c r="D1504" s="65"/>
      <c r="E1504" s="8"/>
      <c r="F1504" s="66"/>
      <c r="G1504" s="67"/>
      <c r="H1504" s="67"/>
      <c r="I1504"/>
      <c r="J1504"/>
      <c r="K1504"/>
      <c r="L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</row>
    <row r="1505" spans="1:93" s="9" customFormat="1" x14ac:dyDescent="0.2">
      <c r="A1505"/>
      <c r="B1505"/>
      <c r="C1505" s="65"/>
      <c r="D1505" s="65"/>
      <c r="E1505" s="8"/>
      <c r="F1505" s="66"/>
      <c r="G1505" s="67"/>
      <c r="H1505" s="67"/>
      <c r="I1505"/>
      <c r="J1505"/>
      <c r="K1505"/>
      <c r="L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</row>
    <row r="1506" spans="1:93" s="9" customFormat="1" x14ac:dyDescent="0.2">
      <c r="A1506"/>
      <c r="B1506"/>
      <c r="C1506" s="65"/>
      <c r="D1506" s="65"/>
      <c r="E1506" s="8"/>
      <c r="F1506" s="66"/>
      <c r="G1506" s="67"/>
      <c r="H1506" s="67"/>
      <c r="I1506"/>
      <c r="J1506"/>
      <c r="K1506"/>
      <c r="L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</row>
    <row r="1507" spans="1:93" s="9" customFormat="1" x14ac:dyDescent="0.2">
      <c r="A1507"/>
      <c r="B1507"/>
      <c r="C1507" s="65"/>
      <c r="D1507" s="65"/>
      <c r="E1507" s="8"/>
      <c r="F1507" s="66"/>
      <c r="G1507" s="67"/>
      <c r="H1507" s="67"/>
      <c r="I1507"/>
      <c r="J1507"/>
      <c r="K1507"/>
      <c r="L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</row>
    <row r="1508" spans="1:93" s="9" customFormat="1" x14ac:dyDescent="0.2">
      <c r="A1508"/>
      <c r="B1508"/>
      <c r="C1508" s="65"/>
      <c r="D1508" s="65"/>
      <c r="E1508" s="8"/>
      <c r="F1508" s="66"/>
      <c r="G1508" s="67"/>
      <c r="H1508" s="67"/>
      <c r="I1508"/>
      <c r="J1508"/>
      <c r="K1508"/>
      <c r="L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</row>
    <row r="1509" spans="1:93" s="9" customFormat="1" x14ac:dyDescent="0.2">
      <c r="A1509"/>
      <c r="B1509"/>
      <c r="C1509" s="65"/>
      <c r="D1509" s="65"/>
      <c r="E1509" s="8"/>
      <c r="F1509" s="66"/>
      <c r="G1509" s="67"/>
      <c r="H1509" s="67"/>
      <c r="I1509"/>
      <c r="J1509"/>
      <c r="K1509"/>
      <c r="L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</row>
    <row r="1510" spans="1:93" s="9" customFormat="1" x14ac:dyDescent="0.2">
      <c r="A1510"/>
      <c r="B1510"/>
      <c r="C1510" s="65"/>
      <c r="D1510" s="65"/>
      <c r="E1510" s="8"/>
      <c r="F1510" s="66"/>
      <c r="G1510" s="67"/>
      <c r="H1510" s="67"/>
      <c r="I1510"/>
      <c r="J1510"/>
      <c r="K1510"/>
      <c r="L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</row>
    <row r="1511" spans="1:93" s="9" customFormat="1" x14ac:dyDescent="0.2">
      <c r="A1511"/>
      <c r="B1511"/>
      <c r="C1511" s="65"/>
      <c r="D1511" s="65"/>
      <c r="E1511" s="8"/>
      <c r="F1511" s="66"/>
      <c r="G1511" s="67"/>
      <c r="H1511" s="67"/>
      <c r="I1511"/>
      <c r="J1511"/>
      <c r="K1511"/>
      <c r="L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</row>
    <row r="1512" spans="1:93" s="9" customFormat="1" x14ac:dyDescent="0.2">
      <c r="A1512"/>
      <c r="B1512"/>
      <c r="C1512" s="65"/>
      <c r="D1512" s="65"/>
      <c r="E1512" s="8"/>
      <c r="F1512" s="66"/>
      <c r="G1512" s="67"/>
      <c r="H1512" s="67"/>
      <c r="I1512"/>
      <c r="J1512"/>
      <c r="K1512"/>
      <c r="L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</row>
    <row r="1513" spans="1:93" s="9" customFormat="1" x14ac:dyDescent="0.2">
      <c r="A1513"/>
      <c r="B1513"/>
      <c r="C1513" s="65"/>
      <c r="D1513" s="65"/>
      <c r="E1513" s="8"/>
      <c r="F1513" s="66"/>
      <c r="G1513" s="67"/>
      <c r="H1513" s="67"/>
      <c r="I1513"/>
      <c r="J1513"/>
      <c r="K1513"/>
      <c r="L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</row>
    <row r="1514" spans="1:93" s="9" customFormat="1" x14ac:dyDescent="0.2">
      <c r="A1514"/>
      <c r="B1514"/>
      <c r="C1514" s="65"/>
      <c r="D1514" s="65"/>
      <c r="E1514" s="8"/>
      <c r="F1514" s="66"/>
      <c r="G1514" s="67"/>
      <c r="H1514" s="67"/>
      <c r="I1514"/>
      <c r="J1514"/>
      <c r="K1514"/>
      <c r="L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</row>
    <row r="1515" spans="1:93" s="9" customFormat="1" x14ac:dyDescent="0.2">
      <c r="A1515"/>
      <c r="B1515"/>
      <c r="C1515" s="65"/>
      <c r="D1515" s="65"/>
      <c r="E1515" s="8"/>
      <c r="F1515" s="66"/>
      <c r="G1515" s="67"/>
      <c r="H1515" s="67"/>
      <c r="I1515"/>
      <c r="J1515"/>
      <c r="K1515"/>
      <c r="L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</row>
    <row r="1516" spans="1:93" s="9" customFormat="1" x14ac:dyDescent="0.2">
      <c r="A1516"/>
      <c r="B1516"/>
      <c r="C1516" s="65"/>
      <c r="D1516" s="65"/>
      <c r="E1516" s="8"/>
      <c r="F1516" s="66"/>
      <c r="G1516" s="67"/>
      <c r="H1516" s="67"/>
      <c r="I1516"/>
      <c r="J1516"/>
      <c r="K1516"/>
      <c r="L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</row>
    <row r="1517" spans="1:93" s="9" customFormat="1" x14ac:dyDescent="0.2">
      <c r="A1517"/>
      <c r="B1517"/>
      <c r="C1517" s="65"/>
      <c r="D1517" s="65"/>
      <c r="E1517" s="8"/>
      <c r="F1517" s="66"/>
      <c r="G1517" s="67"/>
      <c r="H1517" s="67"/>
      <c r="I1517"/>
      <c r="J1517"/>
      <c r="K1517"/>
      <c r="L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</row>
    <row r="1518" spans="1:93" s="9" customFormat="1" x14ac:dyDescent="0.2">
      <c r="A1518"/>
      <c r="B1518"/>
      <c r="C1518" s="65"/>
      <c r="D1518" s="65"/>
      <c r="E1518" s="8"/>
      <c r="F1518" s="66"/>
      <c r="G1518" s="67"/>
      <c r="H1518" s="67"/>
      <c r="I1518"/>
      <c r="J1518"/>
      <c r="K1518"/>
      <c r="L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</row>
    <row r="1519" spans="1:93" s="9" customFormat="1" x14ac:dyDescent="0.2">
      <c r="A1519"/>
      <c r="B1519"/>
      <c r="C1519" s="65"/>
      <c r="D1519" s="65"/>
      <c r="E1519" s="8"/>
      <c r="F1519" s="66"/>
      <c r="G1519" s="67"/>
      <c r="H1519" s="67"/>
      <c r="I1519"/>
      <c r="J1519"/>
      <c r="K1519"/>
      <c r="L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</row>
    <row r="1520" spans="1:93" s="9" customFormat="1" x14ac:dyDescent="0.2">
      <c r="A1520"/>
      <c r="B1520"/>
      <c r="C1520" s="65"/>
      <c r="D1520" s="65"/>
      <c r="E1520" s="8"/>
      <c r="F1520" s="66"/>
      <c r="G1520" s="67"/>
      <c r="H1520" s="67"/>
      <c r="I1520"/>
      <c r="J1520"/>
      <c r="K1520"/>
      <c r="L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</row>
    <row r="1521" spans="1:93" s="9" customFormat="1" x14ac:dyDescent="0.2">
      <c r="A1521"/>
      <c r="B1521"/>
      <c r="C1521" s="65"/>
      <c r="D1521" s="65"/>
      <c r="E1521" s="8"/>
      <c r="F1521" s="66"/>
      <c r="G1521" s="67"/>
      <c r="H1521" s="67"/>
      <c r="I1521"/>
      <c r="J1521"/>
      <c r="K1521"/>
      <c r="L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</row>
    <row r="1522" spans="1:93" s="9" customFormat="1" x14ac:dyDescent="0.2">
      <c r="A1522"/>
      <c r="B1522"/>
      <c r="C1522" s="65"/>
      <c r="D1522" s="65"/>
      <c r="E1522" s="8"/>
      <c r="F1522" s="66"/>
      <c r="G1522" s="67"/>
      <c r="H1522" s="67"/>
      <c r="I1522"/>
      <c r="J1522"/>
      <c r="K1522"/>
      <c r="L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</row>
    <row r="1523" spans="1:93" s="9" customFormat="1" x14ac:dyDescent="0.2">
      <c r="A1523"/>
      <c r="B1523"/>
      <c r="C1523" s="65"/>
      <c r="D1523" s="65"/>
      <c r="E1523" s="8"/>
      <c r="F1523" s="66"/>
      <c r="G1523" s="67"/>
      <c r="H1523" s="67"/>
      <c r="I1523"/>
      <c r="J1523"/>
      <c r="K1523"/>
      <c r="L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</row>
    <row r="1524" spans="1:93" s="9" customFormat="1" x14ac:dyDescent="0.2">
      <c r="A1524"/>
      <c r="B1524"/>
      <c r="C1524" s="65"/>
      <c r="D1524" s="65"/>
      <c r="E1524" s="8"/>
      <c r="F1524" s="66"/>
      <c r="G1524" s="67"/>
      <c r="H1524" s="67"/>
      <c r="I1524"/>
      <c r="J1524"/>
      <c r="K1524"/>
      <c r="L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</row>
    <row r="1525" spans="1:93" s="9" customFormat="1" x14ac:dyDescent="0.2">
      <c r="A1525"/>
      <c r="B1525"/>
      <c r="C1525" s="65"/>
      <c r="D1525" s="65"/>
      <c r="E1525" s="8"/>
      <c r="F1525" s="66"/>
      <c r="G1525" s="67"/>
      <c r="H1525" s="67"/>
      <c r="I1525"/>
      <c r="J1525"/>
      <c r="K1525"/>
      <c r="L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</row>
    <row r="1526" spans="1:93" s="9" customFormat="1" x14ac:dyDescent="0.2">
      <c r="A1526"/>
      <c r="B1526"/>
      <c r="C1526" s="65"/>
      <c r="D1526" s="65"/>
      <c r="E1526" s="8"/>
      <c r="F1526" s="66"/>
      <c r="G1526" s="67"/>
      <c r="H1526" s="67"/>
      <c r="I1526"/>
      <c r="J1526"/>
      <c r="K1526"/>
      <c r="L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</row>
    <row r="1527" spans="1:93" s="9" customFormat="1" x14ac:dyDescent="0.2">
      <c r="A1527"/>
      <c r="B1527"/>
      <c r="C1527" s="65"/>
      <c r="D1527" s="65"/>
      <c r="E1527" s="8"/>
      <c r="F1527" s="66"/>
      <c r="G1527" s="67"/>
      <c r="H1527" s="67"/>
      <c r="I1527"/>
      <c r="J1527"/>
      <c r="K1527"/>
      <c r="L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</row>
    <row r="1528" spans="1:93" s="9" customFormat="1" x14ac:dyDescent="0.2">
      <c r="A1528"/>
      <c r="B1528"/>
      <c r="C1528" s="65"/>
      <c r="D1528" s="65"/>
      <c r="E1528" s="8"/>
      <c r="F1528" s="66"/>
      <c r="G1528" s="67"/>
      <c r="H1528" s="67"/>
      <c r="I1528"/>
      <c r="J1528"/>
      <c r="K1528"/>
      <c r="L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</row>
    <row r="1529" spans="1:93" s="9" customFormat="1" x14ac:dyDescent="0.2">
      <c r="A1529"/>
      <c r="B1529"/>
      <c r="C1529" s="65"/>
      <c r="D1529" s="65"/>
      <c r="E1529" s="8"/>
      <c r="F1529" s="66"/>
      <c r="G1529" s="67"/>
      <c r="H1529" s="67"/>
      <c r="I1529"/>
      <c r="J1529"/>
      <c r="K1529"/>
      <c r="L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</row>
    <row r="1530" spans="1:93" s="9" customFormat="1" x14ac:dyDescent="0.2">
      <c r="A1530"/>
      <c r="B1530"/>
      <c r="C1530" s="65"/>
      <c r="D1530" s="65"/>
      <c r="E1530" s="8"/>
      <c r="F1530" s="66"/>
      <c r="G1530" s="67"/>
      <c r="H1530" s="67"/>
      <c r="I1530"/>
      <c r="J1530"/>
      <c r="K1530"/>
      <c r="L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</row>
    <row r="1531" spans="1:93" s="9" customFormat="1" x14ac:dyDescent="0.2">
      <c r="A1531"/>
      <c r="B1531"/>
      <c r="C1531" s="65"/>
      <c r="D1531" s="65"/>
      <c r="E1531" s="8"/>
      <c r="F1531" s="66"/>
      <c r="G1531" s="67"/>
      <c r="H1531" s="67"/>
      <c r="I1531"/>
      <c r="J1531"/>
      <c r="K1531"/>
      <c r="L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</row>
    <row r="1532" spans="1:93" s="9" customFormat="1" x14ac:dyDescent="0.2">
      <c r="A1532"/>
      <c r="B1532"/>
      <c r="C1532" s="65"/>
      <c r="D1532" s="65"/>
      <c r="E1532" s="8"/>
      <c r="F1532" s="66"/>
      <c r="G1532" s="67"/>
      <c r="H1532" s="67"/>
      <c r="I1532"/>
      <c r="J1532"/>
      <c r="K1532"/>
      <c r="L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</row>
    <row r="1533" spans="1:93" s="9" customFormat="1" x14ac:dyDescent="0.2">
      <c r="A1533"/>
      <c r="B1533"/>
      <c r="C1533" s="65"/>
      <c r="D1533" s="65"/>
      <c r="E1533" s="8"/>
      <c r="F1533" s="66"/>
      <c r="G1533" s="67"/>
      <c r="H1533" s="67"/>
      <c r="I1533"/>
      <c r="J1533"/>
      <c r="K1533"/>
      <c r="L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</row>
    <row r="1534" spans="1:93" s="9" customFormat="1" x14ac:dyDescent="0.2">
      <c r="A1534"/>
      <c r="B1534"/>
      <c r="C1534" s="65"/>
      <c r="D1534" s="65"/>
      <c r="E1534" s="8"/>
      <c r="F1534" s="66"/>
      <c r="G1534" s="67"/>
      <c r="H1534" s="67"/>
      <c r="I1534"/>
      <c r="J1534"/>
      <c r="K1534"/>
      <c r="L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</row>
    <row r="1535" spans="1:93" s="9" customFormat="1" x14ac:dyDescent="0.2">
      <c r="A1535"/>
      <c r="B1535"/>
      <c r="C1535" s="65"/>
      <c r="D1535" s="65"/>
      <c r="E1535" s="8"/>
      <c r="F1535" s="66"/>
      <c r="G1535" s="67"/>
      <c r="H1535" s="67"/>
      <c r="I1535"/>
      <c r="J1535"/>
      <c r="K1535"/>
      <c r="L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</row>
    <row r="1536" spans="1:93" s="9" customFormat="1" x14ac:dyDescent="0.2">
      <c r="A1536"/>
      <c r="B1536"/>
      <c r="C1536" s="65"/>
      <c r="D1536" s="65"/>
      <c r="E1536" s="8"/>
      <c r="F1536" s="66"/>
      <c r="G1536" s="67"/>
      <c r="H1536" s="67"/>
      <c r="I1536"/>
      <c r="J1536"/>
      <c r="K1536"/>
      <c r="L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</row>
    <row r="1537" spans="1:93" s="9" customFormat="1" x14ac:dyDescent="0.2">
      <c r="A1537"/>
      <c r="B1537"/>
      <c r="C1537" s="65"/>
      <c r="D1537" s="65"/>
      <c r="E1537" s="8"/>
      <c r="F1537" s="66"/>
      <c r="G1537" s="67"/>
      <c r="H1537" s="67"/>
      <c r="I1537"/>
      <c r="J1537"/>
      <c r="K1537"/>
      <c r="L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</row>
    <row r="1538" spans="1:93" s="9" customFormat="1" x14ac:dyDescent="0.2">
      <c r="A1538"/>
      <c r="B1538"/>
      <c r="C1538" s="65"/>
      <c r="D1538" s="65"/>
      <c r="E1538" s="8"/>
      <c r="F1538" s="66"/>
      <c r="G1538" s="67"/>
      <c r="H1538" s="67"/>
      <c r="I1538"/>
      <c r="J1538"/>
      <c r="K1538"/>
      <c r="L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</row>
    <row r="1539" spans="1:93" s="9" customFormat="1" x14ac:dyDescent="0.2">
      <c r="A1539"/>
      <c r="B1539"/>
      <c r="C1539" s="65"/>
      <c r="D1539" s="65"/>
      <c r="E1539" s="8"/>
      <c r="F1539" s="66"/>
      <c r="G1539" s="67"/>
      <c r="H1539" s="67"/>
      <c r="I1539"/>
      <c r="J1539"/>
      <c r="K1539"/>
      <c r="L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</row>
    <row r="1540" spans="1:93" s="9" customFormat="1" x14ac:dyDescent="0.2">
      <c r="A1540"/>
      <c r="B1540"/>
      <c r="C1540" s="65"/>
      <c r="D1540" s="65"/>
      <c r="E1540" s="8"/>
      <c r="F1540" s="66"/>
      <c r="G1540" s="67"/>
      <c r="H1540" s="67"/>
      <c r="I1540"/>
      <c r="J1540"/>
      <c r="K1540"/>
      <c r="L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</row>
    <row r="1541" spans="1:93" s="9" customFormat="1" x14ac:dyDescent="0.2">
      <c r="A1541"/>
      <c r="B1541"/>
      <c r="C1541" s="65"/>
      <c r="D1541" s="65"/>
      <c r="E1541" s="8"/>
      <c r="F1541" s="66"/>
      <c r="G1541" s="67"/>
      <c r="H1541" s="67"/>
      <c r="I1541"/>
      <c r="J1541"/>
      <c r="K1541"/>
      <c r="L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</row>
    <row r="1542" spans="1:93" s="9" customFormat="1" x14ac:dyDescent="0.2">
      <c r="A1542"/>
      <c r="B1542"/>
      <c r="C1542" s="65"/>
      <c r="D1542" s="65"/>
      <c r="E1542" s="8"/>
      <c r="F1542" s="66"/>
      <c r="G1542" s="67"/>
      <c r="H1542" s="67"/>
      <c r="I1542"/>
      <c r="J1542"/>
      <c r="K1542"/>
      <c r="L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</row>
    <row r="1543" spans="1:93" s="9" customFormat="1" x14ac:dyDescent="0.2">
      <c r="A1543"/>
      <c r="B1543"/>
      <c r="C1543" s="65"/>
      <c r="D1543" s="65"/>
      <c r="E1543" s="8"/>
      <c r="F1543" s="66"/>
      <c r="G1543" s="67"/>
      <c r="H1543" s="67"/>
      <c r="I1543"/>
      <c r="J1543"/>
      <c r="K1543"/>
      <c r="L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</row>
    <row r="1544" spans="1:93" s="9" customFormat="1" x14ac:dyDescent="0.2">
      <c r="A1544"/>
      <c r="B1544"/>
      <c r="C1544" s="65"/>
      <c r="D1544" s="65"/>
      <c r="E1544" s="8"/>
      <c r="F1544" s="66"/>
      <c r="G1544" s="67"/>
      <c r="H1544" s="67"/>
      <c r="I1544"/>
      <c r="J1544"/>
      <c r="K1544"/>
      <c r="L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</row>
    <row r="1545" spans="1:93" s="9" customFormat="1" x14ac:dyDescent="0.2">
      <c r="A1545"/>
      <c r="B1545"/>
      <c r="C1545" s="65"/>
      <c r="D1545" s="65"/>
      <c r="E1545" s="8"/>
      <c r="F1545" s="66"/>
      <c r="G1545" s="67"/>
      <c r="H1545" s="67"/>
      <c r="I1545"/>
      <c r="J1545"/>
      <c r="K1545"/>
      <c r="L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</row>
    <row r="1546" spans="1:93" s="9" customFormat="1" x14ac:dyDescent="0.2">
      <c r="A1546"/>
      <c r="B1546"/>
      <c r="C1546" s="65"/>
      <c r="D1546" s="65"/>
      <c r="E1546" s="8"/>
      <c r="F1546" s="66"/>
      <c r="G1546" s="67"/>
      <c r="H1546" s="67"/>
      <c r="I1546"/>
      <c r="J1546"/>
      <c r="K1546"/>
      <c r="L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</row>
    <row r="1547" spans="1:93" s="9" customFormat="1" x14ac:dyDescent="0.2">
      <c r="A1547"/>
      <c r="B1547"/>
      <c r="C1547" s="65"/>
      <c r="D1547" s="65"/>
      <c r="E1547" s="8"/>
      <c r="F1547" s="66"/>
      <c r="G1547" s="67"/>
      <c r="H1547" s="67"/>
      <c r="I1547"/>
      <c r="J1547"/>
      <c r="K1547"/>
      <c r="L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</row>
    <row r="1548" spans="1:93" s="9" customFormat="1" x14ac:dyDescent="0.2">
      <c r="A1548"/>
      <c r="B1548"/>
      <c r="C1548" s="65"/>
      <c r="D1548" s="65"/>
      <c r="E1548" s="8"/>
      <c r="F1548" s="66"/>
      <c r="G1548" s="67"/>
      <c r="H1548" s="67"/>
      <c r="I1548"/>
      <c r="J1548"/>
      <c r="K1548"/>
      <c r="L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</row>
    <row r="1549" spans="1:93" s="9" customFormat="1" x14ac:dyDescent="0.2">
      <c r="A1549"/>
      <c r="B1549"/>
      <c r="C1549" s="65"/>
      <c r="D1549" s="65"/>
      <c r="E1549" s="8"/>
      <c r="F1549" s="66"/>
      <c r="G1549" s="67"/>
      <c r="H1549" s="67"/>
      <c r="I1549"/>
      <c r="J1549"/>
      <c r="K1549"/>
      <c r="L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</row>
    <row r="1550" spans="1:93" s="9" customFormat="1" x14ac:dyDescent="0.2">
      <c r="A1550"/>
      <c r="B1550"/>
      <c r="C1550" s="65"/>
      <c r="D1550" s="65"/>
      <c r="E1550" s="8"/>
      <c r="F1550" s="66"/>
      <c r="G1550" s="67"/>
      <c r="H1550" s="67"/>
      <c r="I1550"/>
      <c r="J1550"/>
      <c r="K1550"/>
      <c r="L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</row>
    <row r="1551" spans="1:93" s="9" customFormat="1" x14ac:dyDescent="0.2">
      <c r="A1551"/>
      <c r="B1551"/>
      <c r="C1551" s="65"/>
      <c r="D1551" s="65"/>
      <c r="E1551" s="8"/>
      <c r="F1551" s="66"/>
      <c r="G1551" s="67"/>
      <c r="H1551" s="67"/>
      <c r="I1551"/>
      <c r="J1551"/>
      <c r="K1551"/>
      <c r="L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</row>
    <row r="1552" spans="1:93" s="9" customFormat="1" x14ac:dyDescent="0.2">
      <c r="A1552"/>
      <c r="B1552"/>
      <c r="C1552" s="65"/>
      <c r="D1552" s="65"/>
      <c r="E1552" s="8"/>
      <c r="F1552" s="66"/>
      <c r="G1552" s="67"/>
      <c r="H1552" s="67"/>
      <c r="I1552"/>
      <c r="J1552"/>
      <c r="K1552"/>
      <c r="L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</row>
    <row r="1553" spans="1:93" s="9" customFormat="1" x14ac:dyDescent="0.2">
      <c r="A1553"/>
      <c r="B1553"/>
      <c r="C1553" s="65"/>
      <c r="D1553" s="65"/>
      <c r="E1553" s="8"/>
      <c r="F1553" s="66"/>
      <c r="G1553" s="67"/>
      <c r="H1553" s="67"/>
      <c r="I1553"/>
      <c r="J1553"/>
      <c r="K1553"/>
      <c r="L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</row>
    <row r="1554" spans="1:93" s="9" customFormat="1" x14ac:dyDescent="0.2">
      <c r="A1554"/>
      <c r="B1554"/>
      <c r="C1554" s="65"/>
      <c r="D1554" s="65"/>
      <c r="E1554" s="8"/>
      <c r="F1554" s="66"/>
      <c r="G1554" s="67"/>
      <c r="H1554" s="67"/>
      <c r="I1554"/>
      <c r="J1554"/>
      <c r="K1554"/>
      <c r="L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</row>
    <row r="1555" spans="1:93" s="9" customFormat="1" x14ac:dyDescent="0.2">
      <c r="A1555"/>
      <c r="B1555"/>
      <c r="C1555" s="65"/>
      <c r="D1555" s="65"/>
      <c r="E1555" s="8"/>
      <c r="F1555" s="66"/>
      <c r="G1555" s="67"/>
      <c r="H1555" s="67"/>
      <c r="I1555"/>
      <c r="J1555"/>
      <c r="K1555"/>
      <c r="L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</row>
    <row r="1556" spans="1:93" s="9" customFormat="1" x14ac:dyDescent="0.2">
      <c r="A1556"/>
      <c r="B1556"/>
      <c r="C1556" s="65"/>
      <c r="D1556" s="65"/>
      <c r="E1556" s="8"/>
      <c r="F1556" s="66"/>
      <c r="G1556" s="67"/>
      <c r="H1556" s="67"/>
      <c r="I1556"/>
      <c r="J1556"/>
      <c r="K1556"/>
      <c r="L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</row>
    <row r="1557" spans="1:93" s="9" customFormat="1" x14ac:dyDescent="0.2">
      <c r="A1557"/>
      <c r="B1557"/>
      <c r="C1557" s="65"/>
      <c r="D1557" s="65"/>
      <c r="E1557" s="8"/>
      <c r="F1557" s="66"/>
      <c r="G1557" s="67"/>
      <c r="H1557" s="67"/>
      <c r="I1557"/>
      <c r="J1557"/>
      <c r="K1557"/>
      <c r="L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</row>
    <row r="1558" spans="1:93" s="9" customFormat="1" x14ac:dyDescent="0.2">
      <c r="A1558"/>
      <c r="B1558"/>
      <c r="C1558" s="65"/>
      <c r="D1558" s="65"/>
      <c r="E1558" s="8"/>
      <c r="F1558" s="66"/>
      <c r="G1558" s="67"/>
      <c r="H1558" s="67"/>
      <c r="I1558"/>
      <c r="J1558"/>
      <c r="K1558"/>
      <c r="L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</row>
    <row r="1559" spans="1:93" s="9" customFormat="1" x14ac:dyDescent="0.2">
      <c r="A1559"/>
      <c r="B1559"/>
      <c r="C1559" s="65"/>
      <c r="D1559" s="65"/>
      <c r="E1559" s="8"/>
      <c r="F1559" s="66"/>
      <c r="G1559" s="67"/>
      <c r="H1559" s="67"/>
      <c r="I1559"/>
      <c r="J1559"/>
      <c r="K1559"/>
      <c r="L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</row>
    <row r="1560" spans="1:93" s="9" customFormat="1" x14ac:dyDescent="0.2">
      <c r="A1560"/>
      <c r="B1560"/>
      <c r="C1560" s="65"/>
      <c r="D1560" s="65"/>
      <c r="E1560" s="8"/>
      <c r="F1560" s="66"/>
      <c r="G1560" s="67"/>
      <c r="H1560" s="67"/>
      <c r="I1560"/>
      <c r="J1560"/>
      <c r="K1560"/>
      <c r="L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</row>
    <row r="1561" spans="1:93" s="9" customFormat="1" x14ac:dyDescent="0.2">
      <c r="A1561"/>
      <c r="B1561"/>
      <c r="C1561" s="65"/>
      <c r="D1561" s="65"/>
      <c r="E1561" s="8"/>
      <c r="F1561" s="66"/>
      <c r="G1561" s="67"/>
      <c r="H1561" s="67"/>
      <c r="I1561"/>
      <c r="J1561"/>
      <c r="K1561"/>
      <c r="L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</row>
    <row r="1562" spans="1:93" s="9" customFormat="1" x14ac:dyDescent="0.2">
      <c r="A1562"/>
      <c r="B1562"/>
      <c r="C1562" s="65"/>
      <c r="D1562" s="65"/>
      <c r="E1562" s="8"/>
      <c r="F1562" s="66"/>
      <c r="G1562" s="67"/>
      <c r="H1562" s="67"/>
      <c r="I1562"/>
      <c r="J1562"/>
      <c r="K1562"/>
      <c r="L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</row>
    <row r="1563" spans="1:93" s="9" customFormat="1" x14ac:dyDescent="0.2">
      <c r="A1563"/>
      <c r="B1563"/>
      <c r="C1563" s="65"/>
      <c r="D1563" s="65"/>
      <c r="E1563" s="8"/>
      <c r="F1563" s="66"/>
      <c r="G1563" s="67"/>
      <c r="H1563" s="67"/>
      <c r="I1563"/>
      <c r="J1563"/>
      <c r="K1563"/>
      <c r="L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</row>
    <row r="1564" spans="1:93" s="9" customFormat="1" x14ac:dyDescent="0.2">
      <c r="A1564"/>
      <c r="B1564"/>
      <c r="C1564" s="65"/>
      <c r="D1564" s="65"/>
      <c r="E1564" s="8"/>
      <c r="F1564" s="66"/>
      <c r="G1564" s="67"/>
      <c r="H1564" s="67"/>
      <c r="I1564"/>
      <c r="J1564"/>
      <c r="K1564"/>
      <c r="L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</row>
    <row r="1565" spans="1:93" s="9" customFormat="1" x14ac:dyDescent="0.2">
      <c r="A1565"/>
      <c r="B1565"/>
      <c r="C1565" s="65"/>
      <c r="D1565" s="65"/>
      <c r="E1565" s="8"/>
      <c r="F1565" s="66"/>
      <c r="G1565" s="67"/>
      <c r="H1565" s="67"/>
      <c r="I1565"/>
      <c r="J1565"/>
      <c r="K1565"/>
      <c r="L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</row>
    <row r="1566" spans="1:93" s="9" customFormat="1" x14ac:dyDescent="0.2">
      <c r="A1566"/>
      <c r="B1566"/>
      <c r="C1566" s="65"/>
      <c r="D1566" s="65"/>
      <c r="E1566" s="8"/>
      <c r="F1566" s="66"/>
      <c r="G1566" s="67"/>
      <c r="H1566" s="67"/>
      <c r="I1566"/>
      <c r="J1566"/>
      <c r="K1566"/>
      <c r="L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</row>
    <row r="1567" spans="1:93" s="9" customFormat="1" x14ac:dyDescent="0.2">
      <c r="A1567"/>
      <c r="B1567"/>
      <c r="C1567" s="65"/>
      <c r="D1567" s="65"/>
      <c r="E1567" s="8"/>
      <c r="F1567" s="66"/>
      <c r="G1567" s="67"/>
      <c r="H1567" s="67"/>
      <c r="I1567"/>
      <c r="J1567"/>
      <c r="K1567"/>
      <c r="L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</row>
    <row r="1568" spans="1:93" s="9" customFormat="1" x14ac:dyDescent="0.2">
      <c r="A1568"/>
      <c r="B1568"/>
      <c r="C1568" s="65"/>
      <c r="D1568" s="65"/>
      <c r="E1568" s="8"/>
      <c r="F1568" s="66"/>
      <c r="G1568" s="67"/>
      <c r="H1568" s="67"/>
      <c r="I1568"/>
      <c r="J1568"/>
      <c r="K1568"/>
      <c r="L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</row>
    <row r="1569" spans="1:93" s="9" customFormat="1" x14ac:dyDescent="0.2">
      <c r="A1569"/>
      <c r="B1569"/>
      <c r="C1569" s="65"/>
      <c r="D1569" s="65"/>
      <c r="E1569" s="8"/>
      <c r="F1569" s="66"/>
      <c r="G1569" s="67"/>
      <c r="H1569" s="67"/>
      <c r="I1569"/>
      <c r="J1569"/>
      <c r="K1569"/>
      <c r="L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</row>
    <row r="1570" spans="1:93" s="9" customFormat="1" x14ac:dyDescent="0.2">
      <c r="A1570"/>
      <c r="B1570"/>
      <c r="C1570" s="65"/>
      <c r="D1570" s="65"/>
      <c r="E1570" s="8"/>
      <c r="F1570" s="66"/>
      <c r="G1570" s="67"/>
      <c r="H1570" s="67"/>
      <c r="I1570"/>
      <c r="J1570"/>
      <c r="K1570"/>
      <c r="L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</row>
    <row r="1571" spans="1:93" s="9" customFormat="1" x14ac:dyDescent="0.2">
      <c r="A1571"/>
      <c r="B1571"/>
      <c r="C1571" s="65"/>
      <c r="D1571" s="65"/>
      <c r="E1571" s="8"/>
      <c r="F1571" s="66"/>
      <c r="G1571" s="67"/>
      <c r="H1571" s="67"/>
      <c r="I1571"/>
      <c r="J1571"/>
      <c r="K1571"/>
      <c r="L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</row>
    <row r="1572" spans="1:93" s="9" customFormat="1" x14ac:dyDescent="0.2">
      <c r="A1572"/>
      <c r="B1572"/>
      <c r="C1572" s="65"/>
      <c r="D1572" s="65"/>
      <c r="E1572" s="8"/>
      <c r="F1572" s="66"/>
      <c r="G1572" s="67"/>
      <c r="H1572" s="67"/>
      <c r="I1572"/>
      <c r="J1572"/>
      <c r="K1572"/>
      <c r="L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</row>
    <row r="1573" spans="1:93" s="9" customFormat="1" x14ac:dyDescent="0.2">
      <c r="A1573"/>
      <c r="B1573"/>
      <c r="C1573" s="65"/>
      <c r="D1573" s="65"/>
      <c r="E1573" s="8"/>
      <c r="F1573" s="66"/>
      <c r="G1573" s="67"/>
      <c r="H1573" s="67"/>
      <c r="I1573"/>
      <c r="J1573"/>
      <c r="K1573"/>
      <c r="L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</row>
    <row r="1574" spans="1:93" s="9" customFormat="1" x14ac:dyDescent="0.2">
      <c r="A1574"/>
      <c r="B1574"/>
      <c r="C1574" s="65"/>
      <c r="D1574" s="65"/>
      <c r="E1574" s="8"/>
      <c r="F1574" s="66"/>
      <c r="G1574" s="67"/>
      <c r="H1574" s="67"/>
      <c r="I1574"/>
      <c r="J1574"/>
      <c r="K1574"/>
      <c r="L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</row>
    <row r="1575" spans="1:93" s="9" customFormat="1" x14ac:dyDescent="0.2">
      <c r="A1575"/>
      <c r="B1575"/>
      <c r="C1575" s="65"/>
      <c r="D1575" s="65"/>
      <c r="E1575" s="8"/>
      <c r="F1575" s="66"/>
      <c r="G1575" s="67"/>
      <c r="H1575" s="67"/>
      <c r="I1575"/>
      <c r="J1575"/>
      <c r="K1575"/>
      <c r="L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</row>
    <row r="1576" spans="1:93" s="9" customFormat="1" x14ac:dyDescent="0.2">
      <c r="A1576"/>
      <c r="B1576"/>
      <c r="C1576" s="65"/>
      <c r="D1576" s="65"/>
      <c r="E1576" s="8"/>
      <c r="F1576" s="66"/>
      <c r="G1576" s="67"/>
      <c r="H1576" s="67"/>
      <c r="I1576"/>
      <c r="J1576"/>
      <c r="K1576"/>
      <c r="L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</row>
    <row r="1577" spans="1:93" s="9" customFormat="1" x14ac:dyDescent="0.2">
      <c r="A1577"/>
      <c r="B1577"/>
      <c r="C1577" s="65"/>
      <c r="D1577" s="65"/>
      <c r="E1577" s="8"/>
      <c r="F1577" s="66"/>
      <c r="G1577" s="67"/>
      <c r="H1577" s="67"/>
      <c r="I1577"/>
      <c r="J1577"/>
      <c r="K1577"/>
      <c r="L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</row>
    <row r="1578" spans="1:93" s="9" customFormat="1" x14ac:dyDescent="0.2">
      <c r="A1578"/>
      <c r="B1578"/>
      <c r="C1578" s="65"/>
      <c r="D1578" s="65"/>
      <c r="E1578" s="8"/>
      <c r="F1578" s="66"/>
      <c r="G1578" s="67"/>
      <c r="H1578" s="67"/>
      <c r="I1578"/>
      <c r="J1578"/>
      <c r="K1578"/>
      <c r="L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</row>
    <row r="1579" spans="1:93" s="9" customFormat="1" x14ac:dyDescent="0.2">
      <c r="A1579"/>
      <c r="B1579"/>
      <c r="C1579" s="65"/>
      <c r="D1579" s="65"/>
      <c r="E1579" s="8"/>
      <c r="F1579" s="66"/>
      <c r="G1579" s="67"/>
      <c r="H1579" s="67"/>
      <c r="I1579"/>
      <c r="J1579"/>
      <c r="K1579"/>
      <c r="L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</row>
    <row r="1580" spans="1:93" s="9" customFormat="1" x14ac:dyDescent="0.2">
      <c r="A1580"/>
      <c r="B1580"/>
      <c r="C1580" s="65"/>
      <c r="D1580" s="65"/>
      <c r="E1580" s="8"/>
      <c r="F1580" s="66"/>
      <c r="G1580" s="67"/>
      <c r="H1580" s="67"/>
      <c r="I1580"/>
      <c r="J1580"/>
      <c r="K1580"/>
      <c r="L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</row>
    <row r="1581" spans="1:93" s="9" customFormat="1" x14ac:dyDescent="0.2">
      <c r="A1581"/>
      <c r="B1581"/>
      <c r="C1581" s="65"/>
      <c r="D1581" s="65"/>
      <c r="E1581" s="8"/>
      <c r="F1581" s="66"/>
      <c r="G1581" s="67"/>
      <c r="H1581" s="67"/>
      <c r="I1581"/>
      <c r="J1581"/>
      <c r="K1581"/>
      <c r="L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</row>
    <row r="1582" spans="1:93" s="9" customFormat="1" x14ac:dyDescent="0.2">
      <c r="A1582"/>
      <c r="B1582"/>
      <c r="C1582" s="65"/>
      <c r="D1582" s="65"/>
      <c r="E1582" s="8"/>
      <c r="F1582" s="66"/>
      <c r="G1582" s="67"/>
      <c r="H1582" s="67"/>
      <c r="I1582"/>
      <c r="J1582"/>
      <c r="K1582"/>
      <c r="L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</row>
    <row r="1583" spans="1:93" s="9" customFormat="1" x14ac:dyDescent="0.2">
      <c r="A1583"/>
      <c r="B1583"/>
      <c r="C1583" s="65"/>
      <c r="D1583" s="65"/>
      <c r="E1583" s="8"/>
      <c r="F1583" s="66"/>
      <c r="G1583" s="67"/>
      <c r="H1583" s="67"/>
      <c r="I1583"/>
      <c r="J1583"/>
      <c r="K1583"/>
      <c r="L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</row>
    <row r="1584" spans="1:93" s="9" customFormat="1" x14ac:dyDescent="0.2">
      <c r="A1584"/>
      <c r="B1584"/>
      <c r="C1584" s="65"/>
      <c r="D1584" s="65"/>
      <c r="E1584" s="8"/>
      <c r="F1584" s="66"/>
      <c r="G1584" s="67"/>
      <c r="H1584" s="67"/>
      <c r="I1584"/>
      <c r="J1584"/>
      <c r="K1584"/>
      <c r="L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</row>
    <row r="1585" spans="1:93" s="9" customFormat="1" x14ac:dyDescent="0.2">
      <c r="A1585"/>
      <c r="B1585"/>
      <c r="C1585" s="65"/>
      <c r="D1585" s="65"/>
      <c r="E1585" s="8"/>
      <c r="F1585" s="66"/>
      <c r="G1585" s="67"/>
      <c r="H1585" s="67"/>
      <c r="I1585"/>
      <c r="J1585"/>
      <c r="K1585"/>
      <c r="L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</row>
    <row r="1586" spans="1:93" s="9" customFormat="1" x14ac:dyDescent="0.2">
      <c r="A1586"/>
      <c r="B1586"/>
      <c r="C1586" s="65"/>
      <c r="D1586" s="65"/>
      <c r="E1586" s="8"/>
      <c r="F1586" s="66"/>
      <c r="G1586" s="67"/>
      <c r="H1586" s="67"/>
      <c r="I1586"/>
      <c r="J1586"/>
      <c r="K1586"/>
      <c r="L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</row>
    <row r="1587" spans="1:93" s="9" customFormat="1" x14ac:dyDescent="0.2">
      <c r="A1587"/>
      <c r="B1587"/>
      <c r="C1587" s="65"/>
      <c r="D1587" s="65"/>
      <c r="E1587" s="8"/>
      <c r="F1587" s="66"/>
      <c r="G1587" s="67"/>
      <c r="H1587" s="67"/>
      <c r="I1587"/>
      <c r="J1587"/>
      <c r="K1587"/>
      <c r="L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</row>
    <row r="1588" spans="1:93" s="9" customFormat="1" x14ac:dyDescent="0.2">
      <c r="A1588"/>
      <c r="B1588"/>
      <c r="C1588" s="65"/>
      <c r="D1588" s="65"/>
      <c r="E1588" s="8"/>
      <c r="F1588" s="66"/>
      <c r="G1588" s="67"/>
      <c r="H1588" s="67"/>
      <c r="I1588"/>
      <c r="J1588"/>
      <c r="K1588"/>
      <c r="L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</row>
    <row r="1589" spans="1:93" s="9" customFormat="1" x14ac:dyDescent="0.2">
      <c r="A1589"/>
      <c r="B1589"/>
      <c r="C1589" s="65"/>
      <c r="D1589" s="65"/>
      <c r="E1589" s="8"/>
      <c r="F1589" s="66"/>
      <c r="G1589" s="67"/>
      <c r="H1589" s="67"/>
      <c r="I1589"/>
      <c r="J1589"/>
      <c r="K1589"/>
      <c r="L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</row>
    <row r="1590" spans="1:93" s="9" customFormat="1" x14ac:dyDescent="0.2">
      <c r="A1590"/>
      <c r="B1590"/>
      <c r="C1590" s="65"/>
      <c r="D1590" s="65"/>
      <c r="E1590" s="8"/>
      <c r="F1590" s="66"/>
      <c r="G1590" s="67"/>
      <c r="H1590" s="67"/>
      <c r="I1590"/>
      <c r="J1590"/>
      <c r="K1590"/>
      <c r="L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</row>
    <row r="1591" spans="1:93" s="9" customFormat="1" x14ac:dyDescent="0.2">
      <c r="A1591"/>
      <c r="B1591"/>
      <c r="C1591" s="65"/>
      <c r="D1591" s="65"/>
      <c r="E1591" s="8"/>
      <c r="F1591" s="66"/>
      <c r="G1591" s="67"/>
      <c r="H1591" s="67"/>
      <c r="I1591"/>
      <c r="J1591"/>
      <c r="K1591"/>
      <c r="L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</row>
    <row r="1592" spans="1:93" s="9" customFormat="1" x14ac:dyDescent="0.2">
      <c r="A1592"/>
      <c r="B1592"/>
      <c r="C1592" s="65"/>
      <c r="D1592" s="65"/>
      <c r="E1592" s="8"/>
      <c r="F1592" s="66"/>
      <c r="G1592" s="67"/>
      <c r="H1592" s="67"/>
      <c r="I1592"/>
      <c r="J1592"/>
      <c r="K1592"/>
      <c r="L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</row>
    <row r="1593" spans="1:93" s="9" customFormat="1" x14ac:dyDescent="0.2">
      <c r="A1593"/>
      <c r="B1593"/>
      <c r="C1593" s="65"/>
      <c r="D1593" s="65"/>
      <c r="E1593" s="8"/>
      <c r="F1593" s="66"/>
      <c r="G1593" s="67"/>
      <c r="H1593" s="67"/>
      <c r="I1593"/>
      <c r="J1593"/>
      <c r="K1593"/>
      <c r="L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</row>
    <row r="1594" spans="1:93" s="9" customFormat="1" x14ac:dyDescent="0.2">
      <c r="A1594"/>
      <c r="B1594"/>
      <c r="C1594" s="65"/>
      <c r="D1594" s="65"/>
      <c r="E1594" s="8"/>
      <c r="F1594" s="66"/>
      <c r="G1594" s="67"/>
      <c r="H1594" s="67"/>
      <c r="I1594"/>
      <c r="J1594"/>
      <c r="K1594"/>
      <c r="L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</row>
    <row r="1595" spans="1:93" s="9" customFormat="1" x14ac:dyDescent="0.2">
      <c r="A1595"/>
      <c r="B1595"/>
      <c r="C1595" s="65"/>
      <c r="D1595" s="65"/>
      <c r="E1595" s="8"/>
      <c r="F1595" s="66"/>
      <c r="G1595" s="67"/>
      <c r="H1595" s="67"/>
      <c r="I1595"/>
      <c r="J1595"/>
      <c r="K1595"/>
      <c r="L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</row>
    <row r="1596" spans="1:93" s="9" customFormat="1" x14ac:dyDescent="0.2">
      <c r="A1596"/>
      <c r="B1596"/>
      <c r="C1596" s="65"/>
      <c r="D1596" s="65"/>
      <c r="E1596" s="8"/>
      <c r="F1596" s="66"/>
      <c r="G1596" s="67"/>
      <c r="H1596" s="67"/>
      <c r="I1596"/>
      <c r="J1596"/>
      <c r="K1596"/>
      <c r="L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</row>
    <row r="1597" spans="1:93" s="9" customFormat="1" x14ac:dyDescent="0.2">
      <c r="A1597"/>
      <c r="B1597"/>
      <c r="C1597" s="65"/>
      <c r="D1597" s="65"/>
      <c r="E1597" s="8"/>
      <c r="F1597" s="66"/>
      <c r="G1597" s="67"/>
      <c r="H1597" s="67"/>
      <c r="I1597"/>
      <c r="J1597"/>
      <c r="K1597"/>
      <c r="L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</row>
    <row r="1598" spans="1:93" s="9" customFormat="1" x14ac:dyDescent="0.2">
      <c r="A1598"/>
      <c r="B1598"/>
      <c r="C1598" s="65"/>
      <c r="D1598" s="65"/>
      <c r="E1598" s="8"/>
      <c r="F1598" s="66"/>
      <c r="G1598" s="67"/>
      <c r="H1598" s="67"/>
      <c r="I1598"/>
      <c r="J1598"/>
      <c r="K1598"/>
      <c r="L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</row>
    <row r="1599" spans="1:93" s="9" customFormat="1" x14ac:dyDescent="0.2">
      <c r="A1599"/>
      <c r="B1599"/>
      <c r="C1599" s="65"/>
      <c r="D1599" s="65"/>
      <c r="E1599" s="8"/>
      <c r="F1599" s="66"/>
      <c r="G1599" s="67"/>
      <c r="H1599" s="67"/>
      <c r="I1599"/>
      <c r="J1599"/>
      <c r="K1599"/>
      <c r="L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</row>
    <row r="1600" spans="1:93" s="9" customFormat="1" x14ac:dyDescent="0.2">
      <c r="A1600"/>
      <c r="B1600"/>
      <c r="C1600" s="65"/>
      <c r="D1600" s="65"/>
      <c r="E1600" s="8"/>
      <c r="F1600" s="66"/>
      <c r="G1600" s="67"/>
      <c r="H1600" s="67"/>
      <c r="I1600"/>
      <c r="J1600"/>
      <c r="K1600"/>
      <c r="L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</row>
    <row r="1601" spans="1:93" s="9" customFormat="1" x14ac:dyDescent="0.2">
      <c r="A1601"/>
      <c r="B1601"/>
      <c r="C1601" s="65"/>
      <c r="D1601" s="65"/>
      <c r="E1601" s="8"/>
      <c r="F1601" s="66"/>
      <c r="G1601" s="67"/>
      <c r="H1601" s="67"/>
      <c r="I1601"/>
      <c r="J1601"/>
      <c r="K1601"/>
      <c r="L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</row>
    <row r="1602" spans="1:93" s="9" customFormat="1" x14ac:dyDescent="0.2">
      <c r="A1602"/>
      <c r="B1602"/>
      <c r="C1602" s="65"/>
      <c r="D1602" s="65"/>
      <c r="E1602" s="8"/>
      <c r="F1602" s="66"/>
      <c r="G1602" s="67"/>
      <c r="H1602" s="67"/>
      <c r="I1602"/>
      <c r="J1602"/>
      <c r="K1602"/>
      <c r="L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</row>
    <row r="1603" spans="1:93" s="9" customFormat="1" x14ac:dyDescent="0.2">
      <c r="A1603"/>
      <c r="B1603"/>
      <c r="C1603" s="65"/>
      <c r="D1603" s="65"/>
      <c r="E1603" s="8"/>
      <c r="F1603" s="66"/>
      <c r="G1603" s="67"/>
      <c r="H1603" s="67"/>
      <c r="I1603"/>
      <c r="J1603"/>
      <c r="K1603"/>
      <c r="L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</row>
    <row r="1604" spans="1:93" s="9" customFormat="1" x14ac:dyDescent="0.2">
      <c r="A1604"/>
      <c r="B1604"/>
      <c r="C1604" s="65"/>
      <c r="D1604" s="65"/>
      <c r="E1604" s="8"/>
      <c r="F1604" s="66"/>
      <c r="G1604" s="67"/>
      <c r="H1604" s="67"/>
      <c r="I1604"/>
      <c r="J1604"/>
      <c r="K1604"/>
      <c r="L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</row>
    <row r="1605" spans="1:93" s="9" customFormat="1" x14ac:dyDescent="0.2">
      <c r="A1605"/>
      <c r="B1605"/>
      <c r="C1605" s="65"/>
      <c r="D1605" s="65"/>
      <c r="E1605" s="8"/>
      <c r="F1605" s="66"/>
      <c r="G1605" s="67"/>
      <c r="H1605" s="67"/>
      <c r="I1605"/>
      <c r="J1605"/>
      <c r="K1605"/>
      <c r="L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</row>
    <row r="1606" spans="1:93" s="9" customFormat="1" x14ac:dyDescent="0.2">
      <c r="A1606"/>
      <c r="B1606"/>
      <c r="C1606" s="65"/>
      <c r="D1606" s="65"/>
      <c r="E1606" s="8"/>
      <c r="F1606" s="66"/>
      <c r="G1606" s="67"/>
      <c r="H1606" s="67"/>
      <c r="I1606"/>
      <c r="J1606"/>
      <c r="K1606"/>
      <c r="L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</row>
    <row r="1607" spans="1:93" s="9" customFormat="1" x14ac:dyDescent="0.2">
      <c r="A1607"/>
      <c r="B1607"/>
      <c r="C1607" s="65"/>
      <c r="D1607" s="65"/>
      <c r="E1607" s="8"/>
      <c r="F1607" s="66"/>
      <c r="G1607" s="67"/>
      <c r="H1607" s="67"/>
      <c r="I1607"/>
      <c r="J1607"/>
      <c r="K1607"/>
      <c r="L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</row>
    <row r="1608" spans="1:93" s="9" customFormat="1" x14ac:dyDescent="0.2">
      <c r="A1608"/>
      <c r="B1608"/>
      <c r="C1608" s="65"/>
      <c r="D1608" s="65"/>
      <c r="E1608" s="8"/>
      <c r="F1608" s="66"/>
      <c r="G1608" s="67"/>
      <c r="H1608" s="67"/>
      <c r="I1608"/>
      <c r="J1608"/>
      <c r="K1608"/>
      <c r="L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</row>
    <row r="1609" spans="1:93" s="9" customFormat="1" x14ac:dyDescent="0.2">
      <c r="A1609"/>
      <c r="B1609"/>
      <c r="C1609" s="65"/>
      <c r="D1609" s="65"/>
      <c r="E1609" s="8"/>
      <c r="F1609" s="66"/>
      <c r="G1609" s="67"/>
      <c r="H1609" s="67"/>
      <c r="I1609"/>
      <c r="J1609"/>
      <c r="K1609"/>
      <c r="L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</row>
    <row r="1610" spans="1:93" s="9" customFormat="1" x14ac:dyDescent="0.2">
      <c r="A1610"/>
      <c r="B1610"/>
      <c r="C1610" s="65"/>
      <c r="D1610" s="65"/>
      <c r="E1610" s="8"/>
      <c r="F1610" s="66"/>
      <c r="G1610" s="67"/>
      <c r="H1610" s="67"/>
      <c r="I1610"/>
      <c r="J1610"/>
      <c r="K1610"/>
      <c r="L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</row>
    <row r="1611" spans="1:93" s="9" customFormat="1" x14ac:dyDescent="0.2">
      <c r="A1611"/>
      <c r="B1611"/>
      <c r="C1611" s="65"/>
      <c r="D1611" s="65"/>
      <c r="E1611" s="8"/>
      <c r="F1611" s="66"/>
      <c r="G1611" s="67"/>
      <c r="H1611" s="67"/>
      <c r="I1611"/>
      <c r="J1611"/>
      <c r="K1611"/>
      <c r="L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</row>
    <row r="1612" spans="1:93" s="9" customFormat="1" x14ac:dyDescent="0.2">
      <c r="A1612"/>
      <c r="B1612"/>
      <c r="C1612" s="65"/>
      <c r="D1612" s="65"/>
      <c r="E1612" s="8"/>
      <c r="F1612" s="66"/>
      <c r="G1612" s="67"/>
      <c r="H1612" s="67"/>
      <c r="I1612"/>
      <c r="J1612"/>
      <c r="K1612"/>
      <c r="L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</row>
    <row r="1613" spans="1:93" s="9" customFormat="1" x14ac:dyDescent="0.2">
      <c r="A1613"/>
      <c r="B1613"/>
      <c r="C1613" s="65"/>
      <c r="D1613" s="65"/>
      <c r="E1613" s="8"/>
      <c r="F1613" s="66"/>
      <c r="G1613" s="67"/>
      <c r="H1613" s="67"/>
      <c r="I1613"/>
      <c r="J1613"/>
      <c r="K1613"/>
      <c r="L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</row>
    <row r="1614" spans="1:93" s="9" customFormat="1" x14ac:dyDescent="0.2">
      <c r="A1614"/>
      <c r="B1614"/>
      <c r="C1614" s="65"/>
      <c r="D1614" s="65"/>
      <c r="E1614" s="8"/>
      <c r="F1614" s="66"/>
      <c r="G1614" s="67"/>
      <c r="H1614" s="67"/>
      <c r="I1614"/>
      <c r="J1614"/>
      <c r="K1614"/>
      <c r="L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</row>
    <row r="1615" spans="1:93" s="9" customFormat="1" x14ac:dyDescent="0.2">
      <c r="A1615"/>
      <c r="B1615"/>
      <c r="C1615" s="65"/>
      <c r="D1615" s="65"/>
      <c r="E1615" s="8"/>
      <c r="F1615" s="66"/>
      <c r="G1615" s="67"/>
      <c r="H1615" s="67"/>
      <c r="I1615"/>
      <c r="J1615"/>
      <c r="K1615"/>
      <c r="L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</row>
    <row r="1616" spans="1:93" s="9" customFormat="1" x14ac:dyDescent="0.2">
      <c r="A1616"/>
      <c r="B1616"/>
      <c r="C1616" s="65"/>
      <c r="D1616" s="65"/>
      <c r="E1616" s="8"/>
      <c r="F1616" s="66"/>
      <c r="G1616" s="67"/>
      <c r="H1616" s="67"/>
      <c r="I1616"/>
      <c r="J1616"/>
      <c r="K1616"/>
      <c r="L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</row>
    <row r="1617" spans="1:93" s="9" customFormat="1" x14ac:dyDescent="0.2">
      <c r="A1617"/>
      <c r="B1617"/>
      <c r="C1617" s="65"/>
      <c r="D1617" s="65"/>
      <c r="E1617" s="8"/>
      <c r="F1617" s="66"/>
      <c r="G1617" s="67"/>
      <c r="H1617" s="67"/>
      <c r="I1617"/>
      <c r="J1617"/>
      <c r="K1617"/>
      <c r="L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</row>
    <row r="1618" spans="1:93" s="9" customFormat="1" x14ac:dyDescent="0.2">
      <c r="A1618"/>
      <c r="B1618"/>
      <c r="C1618" s="65"/>
      <c r="D1618" s="65"/>
      <c r="E1618" s="8"/>
      <c r="F1618" s="66"/>
      <c r="G1618" s="67"/>
      <c r="H1618" s="67"/>
      <c r="I1618"/>
      <c r="J1618"/>
      <c r="K1618"/>
      <c r="L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</row>
    <row r="1619" spans="1:93" s="9" customFormat="1" x14ac:dyDescent="0.2">
      <c r="A1619"/>
      <c r="B1619"/>
      <c r="C1619" s="65"/>
      <c r="D1619" s="65"/>
      <c r="E1619" s="8"/>
      <c r="F1619" s="66"/>
      <c r="G1619" s="67"/>
      <c r="H1619" s="67"/>
      <c r="I1619"/>
      <c r="J1619"/>
      <c r="K1619"/>
      <c r="L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</row>
    <row r="1620" spans="1:93" s="9" customFormat="1" x14ac:dyDescent="0.2">
      <c r="A1620"/>
      <c r="B1620"/>
      <c r="C1620" s="65"/>
      <c r="D1620" s="65"/>
      <c r="E1620" s="8"/>
      <c r="F1620" s="66"/>
      <c r="G1620" s="67"/>
      <c r="H1620" s="67"/>
      <c r="I1620"/>
      <c r="J1620"/>
      <c r="K1620"/>
      <c r="L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</row>
    <row r="1621" spans="1:93" s="9" customFormat="1" x14ac:dyDescent="0.2">
      <c r="A1621"/>
      <c r="B1621"/>
      <c r="C1621" s="65"/>
      <c r="D1621" s="65"/>
      <c r="E1621" s="8"/>
      <c r="F1621" s="66"/>
      <c r="G1621" s="67"/>
      <c r="H1621" s="67"/>
      <c r="I1621"/>
      <c r="J1621"/>
      <c r="K1621"/>
      <c r="L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</row>
    <row r="1622" spans="1:93" s="9" customFormat="1" x14ac:dyDescent="0.2">
      <c r="A1622"/>
      <c r="B1622"/>
      <c r="C1622" s="65"/>
      <c r="D1622" s="65"/>
      <c r="E1622" s="8"/>
      <c r="F1622" s="66"/>
      <c r="G1622" s="67"/>
      <c r="H1622" s="67"/>
      <c r="I1622"/>
      <c r="J1622"/>
      <c r="K1622"/>
      <c r="L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</row>
    <row r="1623" spans="1:93" s="9" customFormat="1" x14ac:dyDescent="0.2">
      <c r="A1623"/>
      <c r="B1623"/>
      <c r="C1623" s="65"/>
      <c r="D1623" s="65"/>
      <c r="E1623" s="8"/>
      <c r="F1623" s="66"/>
      <c r="G1623" s="67"/>
      <c r="H1623" s="67"/>
      <c r="I1623"/>
      <c r="J1623"/>
      <c r="K1623"/>
      <c r="L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</row>
    <row r="1624" spans="1:93" s="9" customFormat="1" x14ac:dyDescent="0.2">
      <c r="A1624"/>
      <c r="B1624"/>
      <c r="C1624" s="65"/>
      <c r="D1624" s="65"/>
      <c r="E1624" s="8"/>
      <c r="F1624" s="66"/>
      <c r="G1624" s="67"/>
      <c r="H1624" s="67"/>
      <c r="I1624"/>
      <c r="J1624"/>
      <c r="K1624"/>
      <c r="L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</row>
    <row r="1625" spans="1:93" s="9" customFormat="1" x14ac:dyDescent="0.2">
      <c r="A1625"/>
      <c r="B1625"/>
      <c r="C1625" s="65"/>
      <c r="D1625" s="65"/>
      <c r="E1625" s="8"/>
      <c r="F1625" s="66"/>
      <c r="G1625" s="67"/>
      <c r="H1625" s="67"/>
      <c r="I1625"/>
      <c r="J1625"/>
      <c r="K1625"/>
      <c r="L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</row>
    <row r="1626" spans="1:93" s="9" customFormat="1" x14ac:dyDescent="0.2">
      <c r="A1626"/>
      <c r="B1626"/>
      <c r="C1626" s="65"/>
      <c r="D1626" s="65"/>
      <c r="E1626" s="8"/>
      <c r="F1626" s="66"/>
      <c r="G1626" s="67"/>
      <c r="H1626" s="67"/>
      <c r="I1626"/>
      <c r="J1626"/>
      <c r="K1626"/>
      <c r="L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</row>
    <row r="1627" spans="1:93" s="9" customFormat="1" x14ac:dyDescent="0.2">
      <c r="A1627"/>
      <c r="B1627"/>
      <c r="C1627" s="65"/>
      <c r="D1627" s="65"/>
      <c r="E1627" s="8"/>
      <c r="F1627" s="66"/>
      <c r="G1627" s="67"/>
      <c r="H1627" s="67"/>
      <c r="I1627"/>
      <c r="J1627"/>
      <c r="K1627"/>
      <c r="L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</row>
    <row r="1628" spans="1:93" s="9" customFormat="1" x14ac:dyDescent="0.2">
      <c r="A1628"/>
      <c r="B1628"/>
      <c r="C1628" s="65"/>
      <c r="D1628" s="65"/>
      <c r="E1628" s="8"/>
      <c r="F1628" s="66"/>
      <c r="G1628" s="67"/>
      <c r="H1628" s="67"/>
      <c r="I1628"/>
      <c r="J1628"/>
      <c r="K1628"/>
      <c r="L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</row>
    <row r="1629" spans="1:93" s="9" customFormat="1" x14ac:dyDescent="0.2">
      <c r="A1629"/>
      <c r="B1629"/>
      <c r="C1629" s="65"/>
      <c r="D1629" s="65"/>
      <c r="E1629" s="8"/>
      <c r="F1629" s="66"/>
      <c r="G1629" s="67"/>
      <c r="H1629" s="67"/>
      <c r="I1629"/>
      <c r="J1629"/>
      <c r="K1629"/>
      <c r="L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</row>
    <row r="1630" spans="1:93" s="9" customFormat="1" x14ac:dyDescent="0.2">
      <c r="A1630"/>
      <c r="B1630"/>
      <c r="C1630" s="65"/>
      <c r="D1630" s="65"/>
      <c r="E1630" s="8"/>
      <c r="F1630" s="66"/>
      <c r="G1630" s="67"/>
      <c r="H1630" s="67"/>
      <c r="I1630"/>
      <c r="J1630"/>
      <c r="K1630"/>
      <c r="L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</row>
    <row r="1631" spans="1:93" s="9" customFormat="1" x14ac:dyDescent="0.2">
      <c r="A1631"/>
      <c r="B1631"/>
      <c r="C1631" s="65"/>
      <c r="D1631" s="65"/>
      <c r="E1631" s="8"/>
      <c r="F1631" s="66"/>
      <c r="G1631" s="67"/>
      <c r="H1631" s="67"/>
      <c r="I1631"/>
      <c r="J1631"/>
      <c r="K1631"/>
      <c r="L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</row>
    <row r="1632" spans="1:93" s="9" customFormat="1" x14ac:dyDescent="0.2">
      <c r="A1632"/>
      <c r="B1632"/>
      <c r="C1632" s="65"/>
      <c r="D1632" s="65"/>
      <c r="E1632" s="8"/>
      <c r="F1632" s="66"/>
      <c r="G1632" s="67"/>
      <c r="H1632" s="67"/>
      <c r="I1632"/>
      <c r="J1632"/>
      <c r="K1632"/>
      <c r="L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</row>
    <row r="1633" spans="1:93" s="9" customFormat="1" x14ac:dyDescent="0.2">
      <c r="A1633"/>
      <c r="B1633"/>
      <c r="C1633" s="65"/>
      <c r="D1633" s="65"/>
      <c r="E1633" s="8"/>
      <c r="F1633" s="66"/>
      <c r="G1633" s="67"/>
      <c r="H1633" s="67"/>
      <c r="I1633"/>
      <c r="J1633"/>
      <c r="K1633"/>
      <c r="L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</row>
    <row r="1634" spans="1:93" s="9" customFormat="1" x14ac:dyDescent="0.2">
      <c r="A1634"/>
      <c r="B1634"/>
      <c r="C1634" s="65"/>
      <c r="D1634" s="65"/>
      <c r="E1634" s="8"/>
      <c r="F1634" s="66"/>
      <c r="G1634" s="67"/>
      <c r="H1634" s="67"/>
      <c r="I1634"/>
      <c r="J1634"/>
      <c r="K1634"/>
      <c r="L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</row>
    <row r="1635" spans="1:93" s="9" customFormat="1" x14ac:dyDescent="0.2">
      <c r="A1635"/>
      <c r="B1635"/>
      <c r="C1635" s="65"/>
      <c r="D1635" s="65"/>
      <c r="E1635" s="8"/>
      <c r="F1635" s="66"/>
      <c r="G1635" s="67"/>
      <c r="H1635" s="67"/>
      <c r="I1635"/>
      <c r="J1635"/>
      <c r="K1635"/>
      <c r="L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</row>
    <row r="1636" spans="1:93" s="9" customFormat="1" x14ac:dyDescent="0.2">
      <c r="A1636"/>
      <c r="B1636"/>
      <c r="C1636" s="65"/>
      <c r="D1636" s="65"/>
      <c r="E1636" s="8"/>
      <c r="F1636" s="66"/>
      <c r="G1636" s="67"/>
      <c r="H1636" s="67"/>
      <c r="I1636"/>
      <c r="J1636"/>
      <c r="K1636"/>
      <c r="L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</row>
    <row r="1637" spans="1:93" s="9" customFormat="1" x14ac:dyDescent="0.2">
      <c r="A1637"/>
      <c r="B1637"/>
      <c r="C1637" s="65"/>
      <c r="D1637" s="65"/>
      <c r="E1637" s="8"/>
      <c r="F1637" s="66"/>
      <c r="G1637" s="67"/>
      <c r="H1637" s="67"/>
      <c r="I1637"/>
      <c r="J1637"/>
      <c r="K1637"/>
      <c r="L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</row>
    <row r="1638" spans="1:93" s="9" customFormat="1" x14ac:dyDescent="0.2">
      <c r="A1638"/>
      <c r="B1638"/>
      <c r="C1638" s="65"/>
      <c r="D1638" s="65"/>
      <c r="E1638" s="8"/>
      <c r="F1638" s="66"/>
      <c r="G1638" s="67"/>
      <c r="H1638" s="67"/>
      <c r="I1638"/>
      <c r="J1638"/>
      <c r="K1638"/>
      <c r="L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</row>
    <row r="1639" spans="1:93" s="9" customFormat="1" x14ac:dyDescent="0.2">
      <c r="A1639"/>
      <c r="B1639"/>
      <c r="C1639" s="65"/>
      <c r="D1639" s="65"/>
      <c r="E1639" s="8"/>
      <c r="F1639" s="66"/>
      <c r="G1639" s="67"/>
      <c r="H1639" s="67"/>
      <c r="I1639"/>
      <c r="J1639"/>
      <c r="K1639"/>
      <c r="L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</row>
    <row r="1640" spans="1:93" s="9" customFormat="1" x14ac:dyDescent="0.2">
      <c r="A1640"/>
      <c r="B1640"/>
      <c r="C1640" s="65"/>
      <c r="D1640" s="65"/>
      <c r="E1640" s="8"/>
      <c r="F1640" s="66"/>
      <c r="G1640" s="67"/>
      <c r="H1640" s="67"/>
      <c r="I1640"/>
      <c r="J1640"/>
      <c r="K1640"/>
      <c r="L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</row>
    <row r="1641" spans="1:93" s="9" customFormat="1" x14ac:dyDescent="0.2">
      <c r="A1641"/>
      <c r="B1641"/>
      <c r="C1641" s="65"/>
      <c r="D1641" s="65"/>
      <c r="E1641" s="8"/>
      <c r="F1641" s="66"/>
      <c r="G1641" s="67"/>
      <c r="H1641" s="67"/>
      <c r="I1641"/>
      <c r="J1641"/>
      <c r="K1641"/>
      <c r="L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</row>
    <row r="1642" spans="1:93" s="9" customFormat="1" x14ac:dyDescent="0.2">
      <c r="A1642"/>
      <c r="B1642"/>
      <c r="C1642" s="65"/>
      <c r="D1642" s="65"/>
      <c r="E1642" s="8"/>
      <c r="F1642" s="66"/>
      <c r="G1642" s="67"/>
      <c r="H1642" s="67"/>
      <c r="I1642"/>
      <c r="J1642"/>
      <c r="K1642"/>
      <c r="L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</row>
    <row r="1643" spans="1:93" s="9" customFormat="1" x14ac:dyDescent="0.2">
      <c r="A1643"/>
      <c r="B1643"/>
      <c r="C1643" s="65"/>
      <c r="D1643" s="65"/>
      <c r="E1643" s="8"/>
      <c r="F1643" s="66"/>
      <c r="G1643" s="67"/>
      <c r="H1643" s="67"/>
      <c r="I1643"/>
      <c r="J1643"/>
      <c r="K1643"/>
      <c r="L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</row>
    <row r="1644" spans="1:93" s="9" customFormat="1" x14ac:dyDescent="0.2">
      <c r="A1644"/>
      <c r="B1644"/>
      <c r="C1644" s="65"/>
      <c r="D1644" s="65"/>
      <c r="E1644" s="8"/>
      <c r="F1644" s="66"/>
      <c r="G1644" s="67"/>
      <c r="H1644" s="67"/>
      <c r="I1644"/>
      <c r="J1644"/>
      <c r="K1644"/>
      <c r="L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</row>
    <row r="1645" spans="1:93" s="9" customFormat="1" x14ac:dyDescent="0.2">
      <c r="A1645"/>
      <c r="B1645"/>
      <c r="C1645" s="65"/>
      <c r="D1645" s="65"/>
      <c r="E1645" s="8"/>
      <c r="F1645" s="66"/>
      <c r="G1645" s="67"/>
      <c r="H1645" s="67"/>
      <c r="I1645"/>
      <c r="J1645"/>
      <c r="K1645"/>
      <c r="L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</row>
    <row r="1646" spans="1:93" s="9" customFormat="1" x14ac:dyDescent="0.2">
      <c r="A1646"/>
      <c r="B1646"/>
      <c r="C1646" s="65"/>
      <c r="D1646" s="65"/>
      <c r="E1646" s="8"/>
      <c r="F1646" s="66"/>
      <c r="G1646" s="67"/>
      <c r="H1646" s="67"/>
      <c r="I1646"/>
      <c r="J1646"/>
      <c r="K1646"/>
      <c r="L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</row>
    <row r="1647" spans="1:93" s="9" customFormat="1" x14ac:dyDescent="0.2">
      <c r="A1647"/>
      <c r="B1647"/>
      <c r="C1647" s="65"/>
      <c r="D1647" s="65"/>
      <c r="E1647" s="8"/>
      <c r="F1647" s="66"/>
      <c r="G1647" s="67"/>
      <c r="H1647" s="67"/>
      <c r="I1647"/>
      <c r="J1647"/>
      <c r="K1647"/>
      <c r="L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</row>
    <row r="1648" spans="1:93" s="9" customFormat="1" x14ac:dyDescent="0.2">
      <c r="A1648"/>
      <c r="B1648"/>
      <c r="C1648" s="65"/>
      <c r="D1648" s="65"/>
      <c r="E1648" s="8"/>
      <c r="F1648" s="66"/>
      <c r="G1648" s="67"/>
      <c r="H1648" s="67"/>
      <c r="I1648"/>
      <c r="J1648"/>
      <c r="K1648"/>
      <c r="L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</row>
    <row r="1649" spans="1:93" s="9" customFormat="1" x14ac:dyDescent="0.2">
      <c r="A1649"/>
      <c r="B1649"/>
      <c r="C1649" s="65"/>
      <c r="D1649" s="65"/>
      <c r="E1649" s="8"/>
      <c r="F1649" s="66"/>
      <c r="G1649" s="67"/>
      <c r="H1649" s="67"/>
      <c r="I1649"/>
      <c r="J1649"/>
      <c r="K1649"/>
      <c r="L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</row>
    <row r="1650" spans="1:93" s="9" customFormat="1" x14ac:dyDescent="0.2">
      <c r="A1650"/>
      <c r="B1650"/>
      <c r="C1650" s="65"/>
      <c r="D1650" s="65"/>
      <c r="E1650" s="8"/>
      <c r="F1650" s="66"/>
      <c r="G1650" s="67"/>
      <c r="H1650" s="67"/>
      <c r="I1650"/>
      <c r="J1650"/>
      <c r="K1650"/>
      <c r="L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</row>
    <row r="1651" spans="1:93" s="9" customFormat="1" x14ac:dyDescent="0.2">
      <c r="A1651"/>
      <c r="B1651"/>
      <c r="C1651" s="65"/>
      <c r="D1651" s="65"/>
      <c r="E1651" s="8"/>
      <c r="F1651" s="66"/>
      <c r="G1651" s="67"/>
      <c r="H1651" s="67"/>
      <c r="I1651"/>
      <c r="J1651"/>
      <c r="K1651"/>
      <c r="L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</row>
    <row r="1652" spans="1:93" s="9" customFormat="1" x14ac:dyDescent="0.2">
      <c r="A1652"/>
      <c r="B1652"/>
      <c r="C1652" s="65"/>
      <c r="D1652" s="65"/>
      <c r="E1652" s="8"/>
      <c r="F1652" s="66"/>
      <c r="G1652" s="67"/>
      <c r="H1652" s="67"/>
      <c r="I1652"/>
      <c r="J1652"/>
      <c r="K1652"/>
      <c r="L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</row>
    <row r="1653" spans="1:93" s="9" customFormat="1" x14ac:dyDescent="0.2">
      <c r="A1653"/>
      <c r="B1653"/>
      <c r="C1653" s="65"/>
      <c r="D1653" s="65"/>
      <c r="E1653" s="8"/>
      <c r="F1653" s="66"/>
      <c r="G1653" s="67"/>
      <c r="H1653" s="67"/>
      <c r="I1653"/>
      <c r="J1653"/>
      <c r="K1653"/>
      <c r="L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</row>
    <row r="1654" spans="1:93" s="9" customFormat="1" x14ac:dyDescent="0.2">
      <c r="A1654"/>
      <c r="B1654"/>
      <c r="C1654" s="65"/>
      <c r="D1654" s="65"/>
      <c r="E1654" s="8"/>
      <c r="F1654" s="66"/>
      <c r="G1654" s="67"/>
      <c r="H1654" s="67"/>
      <c r="I1654"/>
      <c r="J1654"/>
      <c r="K1654"/>
      <c r="L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</row>
    <row r="1655" spans="1:93" s="9" customFormat="1" x14ac:dyDescent="0.2">
      <c r="A1655"/>
      <c r="B1655"/>
      <c r="C1655" s="65"/>
      <c r="D1655" s="65"/>
      <c r="E1655" s="8"/>
      <c r="F1655" s="66"/>
      <c r="G1655" s="67"/>
      <c r="H1655" s="67"/>
      <c r="I1655"/>
      <c r="J1655"/>
      <c r="K1655"/>
      <c r="L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</row>
    <row r="1656" spans="1:93" s="9" customFormat="1" x14ac:dyDescent="0.2">
      <c r="A1656"/>
      <c r="B1656"/>
      <c r="C1656" s="65"/>
      <c r="D1656" s="65"/>
      <c r="E1656" s="8"/>
      <c r="F1656" s="66"/>
      <c r="G1656" s="67"/>
      <c r="H1656" s="67"/>
      <c r="I1656"/>
      <c r="J1656"/>
      <c r="K1656"/>
      <c r="L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</row>
    <row r="1657" spans="1:93" s="9" customFormat="1" x14ac:dyDescent="0.2">
      <c r="A1657"/>
      <c r="B1657"/>
      <c r="C1657" s="65"/>
      <c r="D1657" s="65"/>
      <c r="E1657" s="8"/>
      <c r="F1657" s="66"/>
      <c r="G1657" s="67"/>
      <c r="H1657" s="67"/>
      <c r="I1657"/>
      <c r="J1657"/>
      <c r="K1657"/>
      <c r="L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</row>
    <row r="1658" spans="1:93" s="9" customFormat="1" x14ac:dyDescent="0.2">
      <c r="A1658"/>
      <c r="B1658"/>
      <c r="C1658" s="65"/>
      <c r="D1658" s="65"/>
      <c r="E1658" s="8"/>
      <c r="F1658" s="66"/>
      <c r="G1658" s="67"/>
      <c r="H1658" s="67"/>
      <c r="I1658"/>
      <c r="J1658"/>
      <c r="K1658"/>
      <c r="L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</row>
    <row r="1659" spans="1:93" s="9" customFormat="1" x14ac:dyDescent="0.2">
      <c r="A1659"/>
      <c r="B1659"/>
      <c r="C1659" s="65"/>
      <c r="D1659" s="65"/>
      <c r="E1659" s="8"/>
      <c r="F1659" s="66"/>
      <c r="G1659" s="67"/>
      <c r="H1659" s="67"/>
      <c r="I1659"/>
      <c r="J1659"/>
      <c r="K1659"/>
      <c r="L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</row>
    <row r="1660" spans="1:93" s="9" customFormat="1" x14ac:dyDescent="0.2">
      <c r="A1660"/>
      <c r="B1660"/>
      <c r="C1660" s="65"/>
      <c r="D1660" s="65"/>
      <c r="E1660" s="8"/>
      <c r="F1660" s="66"/>
      <c r="G1660" s="67"/>
      <c r="H1660" s="67"/>
      <c r="I1660"/>
      <c r="J1660"/>
      <c r="K1660"/>
      <c r="L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</row>
    <row r="1661" spans="1:93" s="9" customFormat="1" x14ac:dyDescent="0.2">
      <c r="A1661"/>
      <c r="B1661"/>
      <c r="C1661" s="65"/>
      <c r="D1661" s="65"/>
      <c r="E1661" s="8"/>
      <c r="F1661" s="66"/>
      <c r="G1661" s="67"/>
      <c r="H1661" s="67"/>
      <c r="I1661"/>
      <c r="J1661"/>
      <c r="K1661"/>
      <c r="L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</row>
    <row r="1662" spans="1:93" s="9" customFormat="1" x14ac:dyDescent="0.2">
      <c r="A1662"/>
      <c r="B1662"/>
      <c r="C1662" s="65"/>
      <c r="D1662" s="65"/>
      <c r="E1662" s="8"/>
      <c r="F1662" s="66"/>
      <c r="G1662" s="67"/>
      <c r="H1662" s="67"/>
      <c r="I1662"/>
      <c r="J1662"/>
      <c r="K1662"/>
      <c r="L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</row>
    <row r="1663" spans="1:93" s="9" customFormat="1" x14ac:dyDescent="0.2">
      <c r="A1663"/>
      <c r="B1663"/>
      <c r="C1663" s="65"/>
      <c r="D1663" s="65"/>
      <c r="E1663" s="8"/>
      <c r="F1663" s="66"/>
      <c r="G1663" s="67"/>
      <c r="H1663" s="67"/>
      <c r="I1663"/>
      <c r="J1663"/>
      <c r="K1663"/>
      <c r="L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</row>
    <row r="1664" spans="1:93" s="9" customFormat="1" x14ac:dyDescent="0.2">
      <c r="A1664"/>
      <c r="B1664"/>
      <c r="C1664" s="65"/>
      <c r="D1664" s="65"/>
      <c r="E1664" s="8"/>
      <c r="F1664" s="66"/>
      <c r="G1664" s="67"/>
      <c r="H1664" s="67"/>
      <c r="I1664"/>
      <c r="J1664"/>
      <c r="K1664"/>
      <c r="L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</row>
    <row r="1665" spans="1:93" s="9" customFormat="1" x14ac:dyDescent="0.2">
      <c r="A1665"/>
      <c r="B1665"/>
      <c r="C1665" s="65"/>
      <c r="D1665" s="65"/>
      <c r="E1665" s="8"/>
      <c r="F1665" s="66"/>
      <c r="G1665" s="67"/>
      <c r="H1665" s="67"/>
      <c r="I1665"/>
      <c r="J1665"/>
      <c r="K1665"/>
      <c r="L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</row>
    <row r="1666" spans="1:93" s="9" customFormat="1" x14ac:dyDescent="0.2">
      <c r="A1666"/>
      <c r="B1666"/>
      <c r="C1666" s="65"/>
      <c r="D1666" s="65"/>
      <c r="E1666" s="8"/>
      <c r="F1666" s="66"/>
      <c r="G1666" s="67"/>
      <c r="H1666" s="67"/>
      <c r="I1666"/>
      <c r="J1666"/>
      <c r="K1666"/>
      <c r="L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</row>
    <row r="1667" spans="1:93" s="9" customFormat="1" x14ac:dyDescent="0.2">
      <c r="A1667"/>
      <c r="B1667"/>
      <c r="C1667" s="65"/>
      <c r="D1667" s="65"/>
      <c r="E1667" s="8"/>
      <c r="F1667" s="66"/>
      <c r="G1667" s="67"/>
      <c r="H1667" s="67"/>
      <c r="I1667"/>
      <c r="J1667"/>
      <c r="K1667"/>
      <c r="L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</row>
    <row r="1668" spans="1:93" s="9" customFormat="1" x14ac:dyDescent="0.2">
      <c r="A1668"/>
      <c r="B1668"/>
      <c r="C1668" s="65"/>
      <c r="D1668" s="65"/>
      <c r="E1668" s="8"/>
      <c r="F1668" s="66"/>
      <c r="G1668" s="67"/>
      <c r="H1668" s="67"/>
      <c r="I1668"/>
      <c r="J1668"/>
      <c r="K1668"/>
      <c r="L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</row>
    <row r="1669" spans="1:93" s="9" customFormat="1" x14ac:dyDescent="0.2">
      <c r="A1669"/>
      <c r="B1669"/>
      <c r="C1669" s="65"/>
      <c r="D1669" s="65"/>
      <c r="E1669" s="8"/>
      <c r="F1669" s="66"/>
      <c r="G1669" s="67"/>
      <c r="H1669" s="67"/>
      <c r="I1669"/>
      <c r="J1669"/>
      <c r="K1669"/>
      <c r="L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</row>
    <row r="1670" spans="1:93" s="9" customFormat="1" x14ac:dyDescent="0.2">
      <c r="A1670"/>
      <c r="B1670"/>
      <c r="C1670" s="65"/>
      <c r="D1670" s="65"/>
      <c r="E1670" s="8"/>
      <c r="F1670" s="66"/>
      <c r="G1670" s="67"/>
      <c r="H1670" s="67"/>
      <c r="I1670"/>
      <c r="J1670"/>
      <c r="K1670"/>
      <c r="L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</row>
    <row r="1671" spans="1:93" s="9" customFormat="1" x14ac:dyDescent="0.2">
      <c r="A1671"/>
      <c r="B1671"/>
      <c r="C1671" s="65"/>
      <c r="D1671" s="65"/>
      <c r="E1671" s="8"/>
      <c r="F1671" s="66"/>
      <c r="G1671" s="67"/>
      <c r="H1671" s="67"/>
      <c r="I1671"/>
      <c r="J1671"/>
      <c r="K1671"/>
      <c r="L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</row>
    <row r="1672" spans="1:93" s="9" customFormat="1" x14ac:dyDescent="0.2">
      <c r="A1672"/>
      <c r="B1672"/>
      <c r="C1672" s="65"/>
      <c r="D1672" s="65"/>
      <c r="E1672" s="8"/>
      <c r="F1672" s="66"/>
      <c r="G1672" s="67"/>
      <c r="H1672" s="67"/>
      <c r="I1672"/>
      <c r="J1672"/>
      <c r="K1672"/>
      <c r="L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</row>
    <row r="1673" spans="1:93" s="9" customFormat="1" x14ac:dyDescent="0.2">
      <c r="A1673"/>
      <c r="B1673"/>
      <c r="C1673" s="65"/>
      <c r="D1673" s="65"/>
      <c r="E1673" s="8"/>
      <c r="F1673" s="66"/>
      <c r="G1673" s="67"/>
      <c r="H1673" s="67"/>
      <c r="I1673"/>
      <c r="J1673"/>
      <c r="K1673"/>
      <c r="L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</row>
    <row r="1674" spans="1:93" s="9" customFormat="1" x14ac:dyDescent="0.2">
      <c r="A1674"/>
      <c r="B1674"/>
      <c r="C1674" s="65"/>
      <c r="D1674" s="65"/>
      <c r="E1674" s="8"/>
      <c r="F1674" s="66"/>
      <c r="G1674" s="67"/>
      <c r="H1674" s="67"/>
      <c r="I1674"/>
      <c r="J1674"/>
      <c r="K1674"/>
      <c r="L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</row>
    <row r="1675" spans="1:93" s="9" customFormat="1" x14ac:dyDescent="0.2">
      <c r="A1675"/>
      <c r="B1675"/>
      <c r="C1675" s="65"/>
      <c r="D1675" s="65"/>
      <c r="E1675" s="8"/>
      <c r="F1675" s="66"/>
      <c r="G1675" s="67"/>
      <c r="H1675" s="67"/>
      <c r="I1675"/>
      <c r="J1675"/>
      <c r="K1675"/>
      <c r="L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</row>
    <row r="1676" spans="1:93" s="9" customFormat="1" x14ac:dyDescent="0.2">
      <c r="A1676"/>
      <c r="B1676"/>
      <c r="C1676" s="65"/>
      <c r="D1676" s="65"/>
      <c r="E1676" s="8"/>
      <c r="F1676" s="66"/>
      <c r="G1676" s="67"/>
      <c r="H1676" s="67"/>
      <c r="I1676"/>
      <c r="J1676"/>
      <c r="K1676"/>
      <c r="L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</row>
    <row r="1677" spans="1:93" s="9" customFormat="1" x14ac:dyDescent="0.2">
      <c r="A1677"/>
      <c r="B1677"/>
      <c r="C1677" s="65"/>
      <c r="D1677" s="65"/>
      <c r="E1677" s="8"/>
      <c r="F1677" s="66"/>
      <c r="G1677" s="67"/>
      <c r="H1677" s="67"/>
      <c r="I1677"/>
      <c r="J1677"/>
      <c r="K1677"/>
      <c r="L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</row>
    <row r="1678" spans="1:93" s="9" customFormat="1" x14ac:dyDescent="0.2">
      <c r="A1678"/>
      <c r="B1678"/>
      <c r="C1678" s="65"/>
      <c r="D1678" s="65"/>
      <c r="E1678" s="8"/>
      <c r="F1678" s="66"/>
      <c r="G1678" s="67"/>
      <c r="H1678" s="67"/>
      <c r="I1678"/>
      <c r="J1678"/>
      <c r="K1678"/>
      <c r="L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</row>
    <row r="1679" spans="1:93" s="9" customFormat="1" x14ac:dyDescent="0.2">
      <c r="A1679"/>
      <c r="B1679"/>
      <c r="C1679" s="65"/>
      <c r="D1679" s="65"/>
      <c r="E1679" s="8"/>
      <c r="F1679" s="66"/>
      <c r="G1679" s="67"/>
      <c r="H1679" s="67"/>
      <c r="I1679"/>
      <c r="J1679"/>
      <c r="K1679"/>
      <c r="L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</row>
    <row r="1680" spans="1:93" s="9" customFormat="1" x14ac:dyDescent="0.2">
      <c r="A1680"/>
      <c r="B1680"/>
      <c r="C1680" s="65"/>
      <c r="D1680" s="65"/>
      <c r="E1680" s="8"/>
      <c r="F1680" s="66"/>
      <c r="G1680" s="67"/>
      <c r="H1680" s="67"/>
      <c r="I1680"/>
      <c r="J1680"/>
      <c r="K1680"/>
      <c r="L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</row>
    <row r="1681" spans="1:93" s="9" customFormat="1" x14ac:dyDescent="0.2">
      <c r="A1681"/>
      <c r="B1681"/>
      <c r="C1681" s="65"/>
      <c r="D1681" s="65"/>
      <c r="E1681" s="8"/>
      <c r="F1681" s="66"/>
      <c r="G1681" s="67"/>
      <c r="H1681" s="67"/>
      <c r="I1681"/>
      <c r="J1681"/>
      <c r="K1681"/>
      <c r="L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</row>
    <row r="1682" spans="1:93" s="9" customFormat="1" x14ac:dyDescent="0.2">
      <c r="A1682"/>
      <c r="B1682"/>
      <c r="C1682" s="65"/>
      <c r="D1682" s="65"/>
      <c r="E1682" s="8"/>
      <c r="F1682" s="66"/>
      <c r="G1682" s="67"/>
      <c r="H1682" s="67"/>
      <c r="I1682"/>
      <c r="J1682"/>
      <c r="K1682"/>
      <c r="L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</row>
    <row r="1683" spans="1:93" s="9" customFormat="1" x14ac:dyDescent="0.2">
      <c r="A1683"/>
      <c r="B1683"/>
      <c r="C1683" s="65"/>
      <c r="D1683" s="65"/>
      <c r="E1683" s="8"/>
      <c r="F1683" s="66"/>
      <c r="G1683" s="67"/>
      <c r="H1683" s="67"/>
      <c r="I1683"/>
      <c r="J1683"/>
      <c r="K1683"/>
      <c r="L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</row>
    <row r="1684" spans="1:93" s="9" customFormat="1" x14ac:dyDescent="0.2">
      <c r="A1684"/>
      <c r="B1684"/>
      <c r="C1684" s="65"/>
      <c r="D1684" s="65"/>
      <c r="E1684" s="8"/>
      <c r="F1684" s="66"/>
      <c r="G1684" s="67"/>
      <c r="H1684" s="67"/>
      <c r="I1684"/>
      <c r="J1684"/>
      <c r="K1684"/>
      <c r="L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</row>
    <row r="1685" spans="1:93" s="9" customFormat="1" x14ac:dyDescent="0.2">
      <c r="A1685"/>
      <c r="B1685"/>
      <c r="C1685" s="65"/>
      <c r="D1685" s="65"/>
      <c r="E1685" s="8"/>
      <c r="F1685" s="66"/>
      <c r="G1685" s="67"/>
      <c r="H1685" s="67"/>
      <c r="I1685"/>
      <c r="J1685"/>
      <c r="K1685"/>
      <c r="L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</row>
    <row r="1686" spans="1:93" s="9" customFormat="1" x14ac:dyDescent="0.2">
      <c r="A1686"/>
      <c r="B1686"/>
      <c r="C1686" s="65"/>
      <c r="D1686" s="65"/>
      <c r="E1686" s="8"/>
      <c r="F1686" s="66"/>
      <c r="G1686" s="67"/>
      <c r="H1686" s="67"/>
      <c r="I1686"/>
      <c r="J1686"/>
      <c r="K1686"/>
      <c r="L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</row>
    <row r="1687" spans="1:93" s="9" customFormat="1" x14ac:dyDescent="0.2">
      <c r="A1687"/>
      <c r="B1687"/>
      <c r="C1687" s="65"/>
      <c r="D1687" s="65"/>
      <c r="E1687" s="8"/>
      <c r="F1687" s="66"/>
      <c r="G1687" s="67"/>
      <c r="H1687" s="67"/>
      <c r="I1687"/>
      <c r="J1687"/>
      <c r="K1687"/>
      <c r="L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</row>
    <row r="1688" spans="1:93" s="9" customFormat="1" x14ac:dyDescent="0.2">
      <c r="A1688"/>
      <c r="B1688"/>
      <c r="C1688" s="65"/>
      <c r="D1688" s="65"/>
      <c r="E1688" s="8"/>
      <c r="F1688" s="66"/>
      <c r="G1688" s="67"/>
      <c r="H1688" s="67"/>
      <c r="I1688"/>
      <c r="J1688"/>
      <c r="K1688"/>
      <c r="L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</row>
    <row r="1689" spans="1:93" s="9" customFormat="1" x14ac:dyDescent="0.2">
      <c r="A1689"/>
      <c r="B1689"/>
      <c r="C1689" s="65"/>
      <c r="D1689" s="65"/>
      <c r="E1689" s="8"/>
      <c r="F1689" s="66"/>
      <c r="G1689" s="67"/>
      <c r="H1689" s="67"/>
      <c r="I1689"/>
      <c r="J1689"/>
      <c r="K1689"/>
      <c r="L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</row>
    <row r="1690" spans="1:93" s="9" customFormat="1" x14ac:dyDescent="0.2">
      <c r="A1690"/>
      <c r="B1690"/>
      <c r="C1690" s="65"/>
      <c r="D1690" s="65"/>
      <c r="E1690" s="8"/>
      <c r="F1690" s="66"/>
      <c r="G1690" s="67"/>
      <c r="H1690" s="67"/>
      <c r="I1690"/>
      <c r="J1690"/>
      <c r="K1690"/>
      <c r="L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</row>
    <row r="1691" spans="1:93" s="9" customFormat="1" x14ac:dyDescent="0.2">
      <c r="A1691"/>
      <c r="B1691"/>
      <c r="C1691" s="65"/>
      <c r="D1691" s="65"/>
      <c r="E1691" s="8"/>
      <c r="F1691" s="66"/>
      <c r="G1691" s="67"/>
      <c r="H1691" s="67"/>
      <c r="I1691"/>
      <c r="J1691"/>
      <c r="K1691"/>
      <c r="L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</row>
    <row r="1692" spans="1:93" s="9" customFormat="1" x14ac:dyDescent="0.2">
      <c r="A1692"/>
      <c r="B1692"/>
      <c r="C1692" s="65"/>
      <c r="D1692" s="65"/>
      <c r="E1692" s="8"/>
      <c r="F1692" s="66"/>
      <c r="G1692" s="67"/>
      <c r="H1692" s="67"/>
      <c r="I1692"/>
      <c r="J1692"/>
      <c r="K1692"/>
      <c r="L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</row>
    <row r="1693" spans="1:93" s="9" customFormat="1" x14ac:dyDescent="0.2">
      <c r="A1693"/>
      <c r="B1693"/>
      <c r="C1693" s="65"/>
      <c r="D1693" s="65"/>
      <c r="E1693" s="8"/>
      <c r="F1693" s="66"/>
      <c r="G1693" s="67"/>
      <c r="H1693" s="67"/>
      <c r="I1693"/>
      <c r="J1693"/>
      <c r="K1693"/>
      <c r="L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</row>
    <row r="1694" spans="1:93" s="9" customFormat="1" x14ac:dyDescent="0.2">
      <c r="A1694"/>
      <c r="B1694"/>
      <c r="C1694" s="65"/>
      <c r="D1694" s="65"/>
      <c r="E1694" s="8"/>
      <c r="F1694" s="66"/>
      <c r="G1694" s="67"/>
      <c r="H1694" s="67"/>
      <c r="I1694"/>
      <c r="J1694"/>
      <c r="K1694"/>
      <c r="L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</row>
    <row r="1695" spans="1:93" s="9" customFormat="1" x14ac:dyDescent="0.2">
      <c r="A1695"/>
      <c r="B1695"/>
      <c r="C1695" s="65"/>
      <c r="D1695" s="65"/>
      <c r="E1695" s="8"/>
      <c r="F1695" s="66"/>
      <c r="G1695" s="67"/>
      <c r="H1695" s="67"/>
      <c r="I1695"/>
      <c r="J1695"/>
      <c r="K1695"/>
      <c r="L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</row>
    <row r="1696" spans="1:93" s="9" customFormat="1" x14ac:dyDescent="0.2">
      <c r="A1696"/>
      <c r="B1696"/>
      <c r="C1696" s="65"/>
      <c r="D1696" s="65"/>
      <c r="E1696" s="8"/>
      <c r="F1696" s="66"/>
      <c r="G1696" s="67"/>
      <c r="H1696" s="67"/>
      <c r="I1696"/>
      <c r="J1696"/>
      <c r="K1696"/>
      <c r="L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</row>
    <row r="1697" spans="1:93" s="9" customFormat="1" x14ac:dyDescent="0.2">
      <c r="A1697"/>
      <c r="B1697"/>
      <c r="C1697" s="65"/>
      <c r="D1697" s="65"/>
      <c r="E1697" s="8"/>
      <c r="F1697" s="66"/>
      <c r="G1697" s="67"/>
      <c r="H1697" s="67"/>
      <c r="I1697"/>
      <c r="J1697"/>
      <c r="K1697"/>
      <c r="L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</row>
    <row r="1698" spans="1:93" s="9" customFormat="1" x14ac:dyDescent="0.2">
      <c r="A1698"/>
      <c r="B1698"/>
      <c r="C1698" s="65"/>
      <c r="D1698" s="65"/>
      <c r="E1698" s="8"/>
      <c r="F1698" s="66"/>
      <c r="G1698" s="67"/>
      <c r="H1698" s="67"/>
      <c r="I1698"/>
      <c r="J1698"/>
      <c r="K1698"/>
      <c r="L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</row>
    <row r="1699" spans="1:93" s="9" customFormat="1" x14ac:dyDescent="0.2">
      <c r="A1699"/>
      <c r="B1699"/>
      <c r="C1699" s="65"/>
      <c r="D1699" s="65"/>
      <c r="E1699" s="8"/>
      <c r="F1699" s="66"/>
      <c r="G1699" s="67"/>
      <c r="H1699" s="67"/>
      <c r="I1699"/>
      <c r="J1699"/>
      <c r="K1699"/>
      <c r="L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</row>
    <row r="1700" spans="1:93" s="9" customFormat="1" x14ac:dyDescent="0.2">
      <c r="A1700"/>
      <c r="B1700"/>
      <c r="C1700" s="65"/>
      <c r="D1700" s="65"/>
      <c r="E1700" s="8"/>
      <c r="F1700" s="66"/>
      <c r="G1700" s="67"/>
      <c r="H1700" s="67"/>
      <c r="I1700"/>
      <c r="J1700"/>
      <c r="K1700"/>
      <c r="L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</row>
    <row r="1701" spans="1:93" s="9" customFormat="1" x14ac:dyDescent="0.2">
      <c r="A1701"/>
      <c r="B1701"/>
      <c r="C1701" s="65"/>
      <c r="D1701" s="65"/>
      <c r="E1701" s="8"/>
      <c r="F1701" s="66"/>
      <c r="G1701" s="67"/>
      <c r="H1701" s="67"/>
      <c r="I1701"/>
      <c r="J1701"/>
      <c r="K1701"/>
      <c r="L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</row>
    <row r="1702" spans="1:93" s="9" customFormat="1" x14ac:dyDescent="0.2">
      <c r="A1702"/>
      <c r="B1702"/>
      <c r="C1702" s="65"/>
      <c r="D1702" s="65"/>
      <c r="E1702" s="8"/>
      <c r="F1702" s="66"/>
      <c r="G1702" s="67"/>
      <c r="H1702" s="67"/>
      <c r="I1702"/>
      <c r="J1702"/>
      <c r="K1702"/>
      <c r="L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</row>
    <row r="1703" spans="1:93" s="9" customFormat="1" x14ac:dyDescent="0.2">
      <c r="A1703"/>
      <c r="B1703"/>
      <c r="C1703" s="65"/>
      <c r="D1703" s="65"/>
      <c r="E1703" s="8"/>
      <c r="F1703" s="66"/>
      <c r="G1703" s="67"/>
      <c r="H1703" s="67"/>
      <c r="I1703"/>
      <c r="J1703"/>
      <c r="K1703"/>
      <c r="L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</row>
    <row r="1704" spans="1:93" s="9" customFormat="1" x14ac:dyDescent="0.2">
      <c r="A1704"/>
      <c r="B1704"/>
      <c r="C1704" s="65"/>
      <c r="D1704" s="65"/>
      <c r="E1704" s="8"/>
      <c r="F1704" s="66"/>
      <c r="G1704" s="67"/>
      <c r="H1704" s="67"/>
      <c r="I1704"/>
      <c r="J1704"/>
      <c r="K1704"/>
      <c r="L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</row>
    <row r="1705" spans="1:93" s="9" customFormat="1" x14ac:dyDescent="0.2">
      <c r="A1705"/>
      <c r="B1705"/>
      <c r="C1705" s="65"/>
      <c r="D1705" s="65"/>
      <c r="E1705" s="8"/>
      <c r="F1705" s="66"/>
      <c r="G1705" s="67"/>
      <c r="H1705" s="67"/>
      <c r="I1705"/>
      <c r="J1705"/>
      <c r="K1705"/>
      <c r="L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</row>
    <row r="1706" spans="1:93" s="9" customFormat="1" x14ac:dyDescent="0.2">
      <c r="A1706"/>
      <c r="B1706"/>
      <c r="C1706" s="65"/>
      <c r="D1706" s="65"/>
      <c r="E1706" s="8"/>
      <c r="F1706" s="66"/>
      <c r="G1706" s="67"/>
      <c r="H1706" s="67"/>
      <c r="I1706"/>
      <c r="J1706"/>
      <c r="K1706"/>
      <c r="L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</row>
    <row r="1707" spans="1:93" s="9" customFormat="1" x14ac:dyDescent="0.2">
      <c r="A1707"/>
      <c r="B1707"/>
      <c r="C1707" s="65"/>
      <c r="D1707" s="65"/>
      <c r="E1707" s="8"/>
      <c r="F1707" s="66"/>
      <c r="G1707" s="67"/>
      <c r="H1707" s="67"/>
      <c r="I1707"/>
      <c r="J1707"/>
      <c r="K1707"/>
      <c r="L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</row>
    <row r="1708" spans="1:93" s="9" customFormat="1" x14ac:dyDescent="0.2">
      <c r="A1708"/>
      <c r="B1708"/>
      <c r="C1708" s="65"/>
      <c r="D1708" s="65"/>
      <c r="E1708" s="8"/>
      <c r="F1708" s="66"/>
      <c r="G1708" s="67"/>
      <c r="H1708" s="67"/>
      <c r="I1708"/>
      <c r="J1708"/>
      <c r="K1708"/>
      <c r="L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</row>
    <row r="1709" spans="1:93" s="9" customFormat="1" x14ac:dyDescent="0.2">
      <c r="A1709"/>
      <c r="B1709"/>
      <c r="C1709" s="65"/>
      <c r="D1709" s="65"/>
      <c r="E1709" s="8"/>
      <c r="F1709" s="66"/>
      <c r="G1709" s="67"/>
      <c r="H1709" s="67"/>
      <c r="I1709"/>
      <c r="J1709"/>
      <c r="K1709"/>
      <c r="L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</row>
    <row r="1710" spans="1:93" s="9" customFormat="1" x14ac:dyDescent="0.2">
      <c r="A1710"/>
      <c r="B1710"/>
      <c r="C1710" s="65"/>
      <c r="D1710" s="65"/>
      <c r="E1710" s="8"/>
      <c r="F1710" s="66"/>
      <c r="G1710" s="67"/>
      <c r="H1710" s="67"/>
      <c r="I1710"/>
      <c r="J1710"/>
      <c r="K1710"/>
      <c r="L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</row>
    <row r="1711" spans="1:93" s="9" customFormat="1" x14ac:dyDescent="0.2">
      <c r="A1711"/>
      <c r="B1711"/>
      <c r="C1711" s="65"/>
      <c r="D1711" s="65"/>
      <c r="E1711" s="8"/>
      <c r="F1711" s="66"/>
      <c r="G1711" s="67"/>
      <c r="H1711" s="67"/>
      <c r="I1711"/>
      <c r="J1711"/>
      <c r="K1711"/>
      <c r="L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</row>
    <row r="1712" spans="1:93" s="9" customFormat="1" x14ac:dyDescent="0.2">
      <c r="A1712"/>
      <c r="B1712"/>
      <c r="C1712" s="65"/>
      <c r="D1712" s="65"/>
      <c r="E1712" s="8"/>
      <c r="F1712" s="66"/>
      <c r="G1712" s="67"/>
      <c r="H1712" s="67"/>
      <c r="I1712"/>
      <c r="J1712"/>
      <c r="K1712"/>
      <c r="L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</row>
    <row r="1713" spans="1:93" s="9" customFormat="1" x14ac:dyDescent="0.2">
      <c r="A1713"/>
      <c r="B1713"/>
      <c r="C1713" s="65"/>
      <c r="D1713" s="65"/>
      <c r="E1713" s="8"/>
      <c r="F1713" s="66"/>
      <c r="G1713" s="67"/>
      <c r="H1713" s="67"/>
      <c r="I1713"/>
      <c r="J1713"/>
      <c r="K1713"/>
      <c r="L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</row>
    <row r="1714" spans="1:93" s="9" customFormat="1" x14ac:dyDescent="0.2">
      <c r="A1714"/>
      <c r="B1714"/>
      <c r="C1714" s="65"/>
      <c r="D1714" s="65"/>
      <c r="E1714" s="8"/>
      <c r="F1714" s="66"/>
      <c r="G1714" s="67"/>
      <c r="H1714" s="67"/>
      <c r="I1714"/>
      <c r="J1714"/>
      <c r="K1714"/>
      <c r="L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</row>
    <row r="1715" spans="1:93" s="9" customFormat="1" x14ac:dyDescent="0.2">
      <c r="A1715"/>
      <c r="B1715"/>
      <c r="C1715" s="65"/>
      <c r="D1715" s="65"/>
      <c r="E1715" s="8"/>
      <c r="F1715" s="66"/>
      <c r="G1715" s="67"/>
      <c r="H1715" s="67"/>
      <c r="I1715"/>
      <c r="J1715"/>
      <c r="K1715"/>
      <c r="L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</row>
    <row r="1716" spans="1:93" s="9" customFormat="1" x14ac:dyDescent="0.2">
      <c r="A1716"/>
      <c r="B1716"/>
      <c r="C1716" s="65"/>
      <c r="D1716" s="65"/>
      <c r="E1716" s="8"/>
      <c r="F1716" s="66"/>
      <c r="G1716" s="67"/>
      <c r="H1716" s="67"/>
      <c r="I1716"/>
      <c r="J1716"/>
      <c r="K1716"/>
      <c r="L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</row>
    <row r="1717" spans="1:93" s="9" customFormat="1" x14ac:dyDescent="0.2">
      <c r="A1717"/>
      <c r="B1717"/>
      <c r="C1717" s="65"/>
      <c r="D1717" s="65"/>
      <c r="E1717" s="8"/>
      <c r="F1717" s="66"/>
      <c r="G1717" s="67"/>
      <c r="H1717" s="67"/>
      <c r="I1717"/>
      <c r="J1717"/>
      <c r="K1717"/>
      <c r="L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</row>
    <row r="1718" spans="1:93" s="9" customFormat="1" x14ac:dyDescent="0.2">
      <c r="A1718"/>
      <c r="B1718"/>
      <c r="C1718" s="65"/>
      <c r="D1718" s="65"/>
      <c r="E1718" s="8"/>
      <c r="F1718" s="66"/>
      <c r="G1718" s="67"/>
      <c r="H1718" s="67"/>
      <c r="I1718"/>
      <c r="J1718"/>
      <c r="K1718"/>
      <c r="L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</row>
    <row r="1719" spans="1:93" s="9" customFormat="1" x14ac:dyDescent="0.2">
      <c r="A1719"/>
      <c r="B1719"/>
      <c r="C1719" s="65"/>
      <c r="D1719" s="65"/>
      <c r="E1719" s="8"/>
      <c r="F1719" s="66"/>
      <c r="G1719" s="67"/>
      <c r="H1719" s="67"/>
      <c r="I1719"/>
      <c r="J1719"/>
      <c r="K1719"/>
      <c r="L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</row>
    <row r="1720" spans="1:93" s="9" customFormat="1" x14ac:dyDescent="0.2">
      <c r="A1720"/>
      <c r="B1720"/>
      <c r="C1720" s="65"/>
      <c r="D1720" s="65"/>
      <c r="E1720" s="8"/>
      <c r="F1720" s="66"/>
      <c r="G1720" s="67"/>
      <c r="H1720" s="67"/>
      <c r="I1720"/>
      <c r="J1720"/>
      <c r="K1720"/>
      <c r="L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</row>
    <row r="1721" spans="1:93" s="9" customFormat="1" x14ac:dyDescent="0.2">
      <c r="A1721"/>
      <c r="B1721"/>
      <c r="C1721" s="65"/>
      <c r="D1721" s="65"/>
      <c r="E1721" s="8"/>
      <c r="F1721" s="66"/>
      <c r="G1721" s="67"/>
      <c r="H1721" s="67"/>
      <c r="I1721"/>
      <c r="J1721"/>
      <c r="K1721"/>
      <c r="L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</row>
    <row r="1722" spans="1:93" s="9" customFormat="1" x14ac:dyDescent="0.2">
      <c r="A1722"/>
      <c r="B1722"/>
      <c r="C1722" s="65"/>
      <c r="D1722" s="65"/>
      <c r="E1722" s="8"/>
      <c r="F1722" s="66"/>
      <c r="G1722" s="67"/>
      <c r="H1722" s="67"/>
      <c r="I1722"/>
      <c r="J1722"/>
      <c r="K1722"/>
      <c r="L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</row>
    <row r="1723" spans="1:93" s="9" customFormat="1" x14ac:dyDescent="0.2">
      <c r="A1723"/>
      <c r="B1723"/>
      <c r="C1723" s="65"/>
      <c r="D1723" s="65"/>
      <c r="E1723" s="8"/>
      <c r="F1723" s="66"/>
      <c r="G1723" s="67"/>
      <c r="H1723" s="67"/>
      <c r="I1723"/>
      <c r="J1723"/>
      <c r="K1723"/>
      <c r="L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</row>
    <row r="1724" spans="1:93" s="9" customFormat="1" x14ac:dyDescent="0.2">
      <c r="A1724"/>
      <c r="B1724"/>
      <c r="C1724" s="65"/>
      <c r="D1724" s="65"/>
      <c r="E1724" s="8"/>
      <c r="F1724" s="66"/>
      <c r="G1724" s="67"/>
      <c r="H1724" s="67"/>
      <c r="I1724"/>
      <c r="J1724"/>
      <c r="K1724"/>
      <c r="L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</row>
    <row r="1725" spans="1:93" s="9" customFormat="1" x14ac:dyDescent="0.2">
      <c r="A1725"/>
      <c r="B1725"/>
      <c r="C1725" s="65"/>
      <c r="D1725" s="65"/>
      <c r="E1725" s="8"/>
      <c r="F1725" s="66"/>
      <c r="G1725" s="67"/>
      <c r="H1725" s="67"/>
      <c r="I1725"/>
      <c r="J1725"/>
      <c r="K1725"/>
      <c r="L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</row>
    <row r="1726" spans="1:93" s="9" customFormat="1" x14ac:dyDescent="0.2">
      <c r="A1726"/>
      <c r="B1726"/>
      <c r="C1726" s="65"/>
      <c r="D1726" s="65"/>
      <c r="E1726" s="8"/>
      <c r="F1726" s="66"/>
      <c r="G1726" s="67"/>
      <c r="H1726" s="67"/>
      <c r="I1726"/>
      <c r="J1726"/>
      <c r="K1726"/>
      <c r="L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</row>
    <row r="1727" spans="1:93" s="9" customFormat="1" x14ac:dyDescent="0.2">
      <c r="A1727"/>
      <c r="B1727"/>
      <c r="C1727" s="65"/>
      <c r="D1727" s="65"/>
      <c r="E1727" s="8"/>
      <c r="F1727" s="66"/>
      <c r="G1727" s="67"/>
      <c r="H1727" s="67"/>
      <c r="I1727"/>
      <c r="J1727"/>
      <c r="K1727"/>
      <c r="L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</row>
    <row r="1728" spans="1:93" s="9" customFormat="1" x14ac:dyDescent="0.2">
      <c r="A1728"/>
      <c r="B1728"/>
      <c r="C1728" s="65"/>
      <c r="D1728" s="65"/>
      <c r="E1728" s="8"/>
      <c r="F1728" s="66"/>
      <c r="G1728" s="67"/>
      <c r="H1728" s="67"/>
      <c r="I1728"/>
      <c r="J1728"/>
      <c r="K1728"/>
      <c r="L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</row>
    <row r="1729" spans="1:93" s="9" customFormat="1" x14ac:dyDescent="0.2">
      <c r="A1729"/>
      <c r="B1729"/>
      <c r="C1729" s="65"/>
      <c r="D1729" s="65"/>
      <c r="E1729" s="8"/>
      <c r="F1729" s="66"/>
      <c r="G1729" s="67"/>
      <c r="H1729" s="67"/>
      <c r="I1729"/>
      <c r="J1729"/>
      <c r="K1729"/>
      <c r="L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</row>
    <row r="1730" spans="1:93" s="9" customFormat="1" x14ac:dyDescent="0.2">
      <c r="A1730"/>
      <c r="B1730"/>
      <c r="C1730" s="65"/>
      <c r="D1730" s="65"/>
      <c r="E1730" s="8"/>
      <c r="F1730" s="66"/>
      <c r="G1730" s="67"/>
      <c r="H1730" s="67"/>
      <c r="I1730"/>
      <c r="J1730"/>
      <c r="K1730"/>
      <c r="L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</row>
    <row r="1731" spans="1:93" s="9" customFormat="1" x14ac:dyDescent="0.2">
      <c r="A1731"/>
      <c r="B1731"/>
      <c r="C1731" s="65"/>
      <c r="D1731" s="65"/>
      <c r="E1731" s="8"/>
      <c r="F1731" s="66"/>
      <c r="G1731" s="67"/>
      <c r="H1731" s="67"/>
      <c r="I1731"/>
      <c r="J1731"/>
      <c r="K1731"/>
      <c r="L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</row>
    <row r="1732" spans="1:93" s="9" customFormat="1" x14ac:dyDescent="0.2">
      <c r="A1732"/>
      <c r="B1732"/>
      <c r="C1732" s="65"/>
      <c r="D1732" s="65"/>
      <c r="E1732" s="8"/>
      <c r="F1732" s="66"/>
      <c r="G1732" s="67"/>
      <c r="H1732" s="67"/>
      <c r="I1732"/>
      <c r="J1732"/>
      <c r="K1732"/>
      <c r="L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</row>
    <row r="1733" spans="1:93" s="9" customFormat="1" x14ac:dyDescent="0.2">
      <c r="A1733"/>
      <c r="B1733"/>
      <c r="C1733" s="65"/>
      <c r="D1733" s="65"/>
      <c r="E1733" s="8"/>
      <c r="F1733" s="66"/>
      <c r="G1733" s="67"/>
      <c r="H1733" s="67"/>
      <c r="I1733"/>
      <c r="J1733"/>
      <c r="K1733"/>
      <c r="L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</row>
    <row r="1734" spans="1:93" s="9" customFormat="1" x14ac:dyDescent="0.2">
      <c r="A1734"/>
      <c r="B1734"/>
      <c r="C1734" s="65"/>
      <c r="D1734" s="65"/>
      <c r="E1734" s="8"/>
      <c r="F1734" s="66"/>
      <c r="G1734" s="67"/>
      <c r="H1734" s="67"/>
      <c r="I1734"/>
      <c r="J1734"/>
      <c r="K1734"/>
      <c r="L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</row>
    <row r="1735" spans="1:93" s="9" customFormat="1" x14ac:dyDescent="0.2">
      <c r="A1735"/>
      <c r="B1735"/>
      <c r="C1735" s="65"/>
      <c r="D1735" s="65"/>
      <c r="E1735" s="8"/>
      <c r="F1735" s="66"/>
      <c r="G1735" s="67"/>
      <c r="H1735" s="67"/>
      <c r="I1735"/>
      <c r="J1735"/>
      <c r="K1735"/>
      <c r="L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</row>
    <row r="1736" spans="1:93" s="9" customFormat="1" x14ac:dyDescent="0.2">
      <c r="A1736"/>
      <c r="B1736"/>
      <c r="C1736" s="65"/>
      <c r="D1736" s="65"/>
      <c r="E1736" s="8"/>
      <c r="F1736" s="66"/>
      <c r="G1736" s="67"/>
      <c r="H1736" s="67"/>
      <c r="I1736"/>
      <c r="J1736"/>
      <c r="K1736"/>
      <c r="L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</row>
    <row r="1737" spans="1:93" s="9" customFormat="1" x14ac:dyDescent="0.2">
      <c r="A1737"/>
      <c r="B1737"/>
      <c r="C1737" s="65"/>
      <c r="D1737" s="65"/>
      <c r="E1737" s="8"/>
      <c r="F1737" s="66"/>
      <c r="G1737" s="67"/>
      <c r="H1737" s="67"/>
      <c r="I1737"/>
      <c r="J1737"/>
      <c r="K1737"/>
      <c r="L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</row>
    <row r="1738" spans="1:93" s="9" customFormat="1" x14ac:dyDescent="0.2">
      <c r="A1738"/>
      <c r="B1738"/>
      <c r="C1738" s="65"/>
      <c r="D1738" s="65"/>
      <c r="E1738" s="8"/>
      <c r="F1738" s="66"/>
      <c r="G1738" s="67"/>
      <c r="H1738" s="67"/>
      <c r="I1738"/>
      <c r="J1738"/>
      <c r="K1738"/>
      <c r="L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</row>
    <row r="1739" spans="1:93" s="9" customFormat="1" x14ac:dyDescent="0.2">
      <c r="A1739"/>
      <c r="B1739"/>
      <c r="C1739" s="65"/>
      <c r="D1739" s="65"/>
      <c r="E1739" s="8"/>
      <c r="F1739" s="66"/>
      <c r="G1739" s="67"/>
      <c r="H1739" s="67"/>
      <c r="I1739"/>
      <c r="J1739"/>
      <c r="K1739"/>
      <c r="L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</row>
    <row r="1740" spans="1:93" s="9" customFormat="1" x14ac:dyDescent="0.2">
      <c r="A1740"/>
      <c r="B1740"/>
      <c r="C1740" s="65"/>
      <c r="D1740" s="65"/>
      <c r="E1740" s="8"/>
      <c r="F1740" s="66"/>
      <c r="G1740" s="67"/>
      <c r="H1740" s="67"/>
      <c r="I1740"/>
      <c r="J1740"/>
      <c r="K1740"/>
      <c r="L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</row>
    <row r="1741" spans="1:93" s="9" customFormat="1" x14ac:dyDescent="0.2">
      <c r="A1741"/>
      <c r="B1741"/>
      <c r="C1741" s="65"/>
      <c r="D1741" s="65"/>
      <c r="E1741" s="8"/>
      <c r="F1741" s="66"/>
      <c r="G1741" s="67"/>
      <c r="H1741" s="67"/>
      <c r="I1741"/>
      <c r="J1741"/>
      <c r="K1741"/>
      <c r="L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</row>
    <row r="1742" spans="1:93" s="9" customFormat="1" x14ac:dyDescent="0.2">
      <c r="A1742"/>
      <c r="B1742"/>
      <c r="C1742" s="65"/>
      <c r="D1742" s="65"/>
      <c r="E1742" s="8"/>
      <c r="F1742" s="66"/>
      <c r="G1742" s="67"/>
      <c r="H1742" s="67"/>
      <c r="I1742"/>
      <c r="J1742"/>
      <c r="K1742"/>
      <c r="L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</row>
    <row r="1743" spans="1:93" s="9" customFormat="1" x14ac:dyDescent="0.2">
      <c r="A1743"/>
      <c r="B1743"/>
      <c r="C1743" s="65"/>
      <c r="D1743" s="65"/>
      <c r="E1743" s="8"/>
      <c r="F1743" s="66"/>
      <c r="G1743" s="67"/>
      <c r="H1743" s="67"/>
      <c r="I1743"/>
      <c r="J1743"/>
      <c r="K1743"/>
      <c r="L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</row>
    <row r="1744" spans="1:93" s="9" customFormat="1" x14ac:dyDescent="0.2">
      <c r="A1744"/>
      <c r="B1744"/>
      <c r="C1744" s="65"/>
      <c r="D1744" s="65"/>
      <c r="E1744" s="8"/>
      <c r="F1744" s="66"/>
      <c r="G1744" s="67"/>
      <c r="H1744" s="67"/>
      <c r="I1744"/>
      <c r="J1744"/>
      <c r="K1744"/>
      <c r="L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</row>
    <row r="1745" spans="1:93" s="9" customFormat="1" x14ac:dyDescent="0.2">
      <c r="A1745"/>
      <c r="B1745"/>
      <c r="C1745" s="65"/>
      <c r="D1745" s="65"/>
      <c r="E1745" s="8"/>
      <c r="F1745" s="66"/>
      <c r="G1745" s="67"/>
      <c r="H1745" s="67"/>
      <c r="I1745"/>
      <c r="J1745"/>
      <c r="K1745"/>
      <c r="L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</row>
    <row r="1746" spans="1:93" s="9" customFormat="1" x14ac:dyDescent="0.2">
      <c r="A1746"/>
      <c r="B1746"/>
      <c r="C1746" s="65"/>
      <c r="D1746" s="65"/>
      <c r="E1746" s="8"/>
      <c r="F1746" s="66"/>
      <c r="G1746" s="67"/>
      <c r="H1746" s="67"/>
      <c r="I1746"/>
      <c r="J1746"/>
      <c r="K1746"/>
      <c r="L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</row>
    <row r="1747" spans="1:93" s="9" customFormat="1" x14ac:dyDescent="0.2">
      <c r="A1747"/>
      <c r="B1747"/>
      <c r="C1747" s="65"/>
      <c r="D1747" s="65"/>
      <c r="E1747" s="8"/>
      <c r="F1747" s="66"/>
      <c r="G1747" s="67"/>
      <c r="H1747" s="67"/>
      <c r="I1747"/>
      <c r="J1747"/>
      <c r="K1747"/>
      <c r="L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</row>
    <row r="1748" spans="1:93" s="9" customFormat="1" x14ac:dyDescent="0.2">
      <c r="A1748"/>
      <c r="B1748"/>
      <c r="C1748" s="65"/>
      <c r="D1748" s="65"/>
      <c r="E1748" s="8"/>
      <c r="F1748" s="66"/>
      <c r="G1748" s="67"/>
      <c r="H1748" s="67"/>
      <c r="I1748"/>
      <c r="J1748"/>
      <c r="K1748"/>
      <c r="L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</row>
    <row r="1749" spans="1:93" s="9" customFormat="1" x14ac:dyDescent="0.2">
      <c r="A1749"/>
      <c r="B1749"/>
      <c r="C1749" s="65"/>
      <c r="D1749" s="65"/>
      <c r="E1749" s="8"/>
      <c r="F1749" s="66"/>
      <c r="G1749" s="67"/>
      <c r="H1749" s="67"/>
      <c r="I1749"/>
      <c r="J1749"/>
      <c r="K1749"/>
      <c r="L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</row>
    <row r="1750" spans="1:93" s="9" customFormat="1" x14ac:dyDescent="0.2">
      <c r="A1750"/>
      <c r="B1750"/>
      <c r="C1750" s="65"/>
      <c r="D1750" s="65"/>
      <c r="E1750" s="8"/>
      <c r="F1750" s="66"/>
      <c r="G1750" s="67"/>
      <c r="H1750" s="67"/>
      <c r="I1750"/>
      <c r="J1750"/>
      <c r="K1750"/>
      <c r="L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</row>
    <row r="1751" spans="1:93" s="9" customFormat="1" x14ac:dyDescent="0.2">
      <c r="A1751"/>
      <c r="B1751"/>
      <c r="C1751" s="65"/>
      <c r="D1751" s="65"/>
      <c r="E1751" s="8"/>
      <c r="F1751" s="66"/>
      <c r="G1751" s="67"/>
      <c r="H1751" s="67"/>
      <c r="I1751"/>
      <c r="J1751"/>
      <c r="K1751"/>
      <c r="L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</row>
    <row r="1752" spans="1:93" s="9" customFormat="1" x14ac:dyDescent="0.2">
      <c r="A1752"/>
      <c r="B1752"/>
      <c r="C1752" s="65"/>
      <c r="D1752" s="65"/>
      <c r="E1752" s="8"/>
      <c r="F1752" s="66"/>
      <c r="G1752" s="67"/>
      <c r="H1752" s="67"/>
      <c r="I1752"/>
      <c r="J1752"/>
      <c r="K1752"/>
      <c r="L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</row>
    <row r="1753" spans="1:93" s="9" customFormat="1" x14ac:dyDescent="0.2">
      <c r="A1753"/>
      <c r="B1753"/>
      <c r="C1753" s="65"/>
      <c r="D1753" s="65"/>
      <c r="E1753" s="8"/>
      <c r="F1753" s="66"/>
      <c r="G1753" s="67"/>
      <c r="H1753" s="67"/>
      <c r="I1753"/>
      <c r="J1753"/>
      <c r="K1753"/>
      <c r="L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</row>
    <row r="1754" spans="1:93" s="9" customFormat="1" x14ac:dyDescent="0.2">
      <c r="A1754"/>
      <c r="B1754"/>
      <c r="C1754" s="65"/>
      <c r="D1754" s="65"/>
      <c r="E1754" s="8"/>
      <c r="F1754" s="66"/>
      <c r="G1754" s="67"/>
      <c r="H1754" s="67"/>
      <c r="I1754"/>
      <c r="J1754"/>
      <c r="K1754"/>
      <c r="L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</row>
    <row r="1755" spans="1:93" s="9" customFormat="1" x14ac:dyDescent="0.2">
      <c r="A1755"/>
      <c r="B1755"/>
      <c r="C1755" s="65"/>
      <c r="D1755" s="65"/>
      <c r="E1755" s="8"/>
      <c r="F1755" s="66"/>
      <c r="G1755" s="67"/>
      <c r="H1755" s="67"/>
      <c r="I1755"/>
      <c r="J1755"/>
      <c r="K1755"/>
      <c r="L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</row>
    <row r="1756" spans="1:93" s="9" customFormat="1" x14ac:dyDescent="0.2">
      <c r="A1756"/>
      <c r="B1756"/>
      <c r="C1756" s="65"/>
      <c r="D1756" s="65"/>
      <c r="E1756" s="8"/>
      <c r="F1756" s="66"/>
      <c r="G1756" s="67"/>
      <c r="H1756" s="67"/>
      <c r="I1756"/>
      <c r="J1756"/>
      <c r="K1756"/>
      <c r="L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</row>
    <row r="1757" spans="1:93" s="9" customFormat="1" x14ac:dyDescent="0.2">
      <c r="A1757"/>
      <c r="B1757"/>
      <c r="C1757" s="65"/>
      <c r="D1757" s="65"/>
      <c r="E1757" s="8"/>
      <c r="F1757" s="66"/>
      <c r="G1757" s="67"/>
      <c r="H1757" s="67"/>
      <c r="I1757"/>
      <c r="J1757"/>
      <c r="K1757"/>
      <c r="L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</row>
    <row r="1758" spans="1:93" s="9" customFormat="1" x14ac:dyDescent="0.2">
      <c r="A1758"/>
      <c r="B1758"/>
      <c r="C1758" s="65"/>
      <c r="D1758" s="65"/>
      <c r="E1758" s="8"/>
      <c r="F1758" s="66"/>
      <c r="G1758" s="67"/>
      <c r="H1758" s="67"/>
      <c r="I1758"/>
      <c r="J1758"/>
      <c r="K1758"/>
      <c r="L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</row>
    <row r="1759" spans="1:93" s="9" customFormat="1" x14ac:dyDescent="0.2">
      <c r="A1759"/>
      <c r="B1759"/>
      <c r="C1759" s="65"/>
      <c r="D1759" s="65"/>
      <c r="E1759" s="8"/>
      <c r="F1759" s="66"/>
      <c r="G1759" s="67"/>
      <c r="H1759" s="67"/>
      <c r="I1759"/>
      <c r="J1759"/>
      <c r="K1759"/>
      <c r="L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</row>
    <row r="1760" spans="1:93" s="9" customFormat="1" x14ac:dyDescent="0.2">
      <c r="A1760"/>
      <c r="B1760"/>
      <c r="C1760" s="65"/>
      <c r="D1760" s="65"/>
      <c r="E1760" s="8"/>
      <c r="F1760" s="66"/>
      <c r="G1760" s="67"/>
      <c r="H1760" s="67"/>
      <c r="I1760"/>
      <c r="J1760"/>
      <c r="K1760"/>
      <c r="L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</row>
    <row r="1761" spans="1:93" s="9" customFormat="1" x14ac:dyDescent="0.2">
      <c r="A1761"/>
      <c r="B1761"/>
      <c r="C1761" s="65"/>
      <c r="D1761" s="65"/>
      <c r="E1761" s="8"/>
      <c r="F1761" s="66"/>
      <c r="G1761" s="67"/>
      <c r="H1761" s="67"/>
      <c r="I1761"/>
      <c r="J1761"/>
      <c r="K1761"/>
      <c r="L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</row>
    <row r="1762" spans="1:93" s="9" customFormat="1" x14ac:dyDescent="0.2">
      <c r="A1762"/>
      <c r="B1762"/>
      <c r="C1762" s="65"/>
      <c r="D1762" s="65"/>
      <c r="E1762" s="8"/>
      <c r="F1762" s="66"/>
      <c r="G1762" s="67"/>
      <c r="H1762" s="67"/>
      <c r="I1762"/>
      <c r="J1762"/>
      <c r="K1762"/>
      <c r="L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</row>
    <row r="1763" spans="1:93" s="9" customFormat="1" x14ac:dyDescent="0.2">
      <c r="A1763"/>
      <c r="B1763"/>
      <c r="C1763" s="65"/>
      <c r="D1763" s="65"/>
      <c r="E1763" s="8"/>
      <c r="F1763" s="66"/>
      <c r="G1763" s="67"/>
      <c r="H1763" s="67"/>
      <c r="I1763"/>
      <c r="J1763"/>
      <c r="K1763"/>
      <c r="L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</row>
    <row r="1764" spans="1:93" s="9" customFormat="1" x14ac:dyDescent="0.2">
      <c r="A1764"/>
      <c r="B1764"/>
      <c r="C1764" s="65"/>
      <c r="D1764" s="65"/>
      <c r="E1764" s="8"/>
      <c r="F1764" s="66"/>
      <c r="G1764" s="67"/>
      <c r="H1764" s="67"/>
      <c r="I1764"/>
      <c r="J1764"/>
      <c r="K1764"/>
      <c r="L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</row>
    <row r="1765" spans="1:93" s="9" customFormat="1" x14ac:dyDescent="0.2">
      <c r="A1765"/>
      <c r="B1765"/>
      <c r="C1765" s="65"/>
      <c r="D1765" s="65"/>
      <c r="E1765" s="8"/>
      <c r="F1765" s="66"/>
      <c r="G1765" s="67"/>
      <c r="H1765" s="67"/>
      <c r="I1765"/>
      <c r="J1765"/>
      <c r="K1765"/>
      <c r="L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</row>
    <row r="1766" spans="1:93" s="9" customFormat="1" x14ac:dyDescent="0.2">
      <c r="A1766"/>
      <c r="B1766"/>
      <c r="C1766" s="65"/>
      <c r="D1766" s="65"/>
      <c r="E1766" s="8"/>
      <c r="F1766" s="66"/>
      <c r="G1766" s="67"/>
      <c r="H1766" s="67"/>
      <c r="I1766"/>
      <c r="J1766"/>
      <c r="K1766"/>
      <c r="L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</row>
    <row r="1767" spans="1:93" s="9" customFormat="1" x14ac:dyDescent="0.2">
      <c r="A1767"/>
      <c r="B1767"/>
      <c r="C1767" s="65"/>
      <c r="D1767" s="65"/>
      <c r="E1767" s="8"/>
      <c r="F1767" s="66"/>
      <c r="G1767" s="67"/>
      <c r="H1767" s="67"/>
      <c r="I1767"/>
      <c r="J1767"/>
      <c r="K1767"/>
      <c r="L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</row>
    <row r="1768" spans="1:93" s="9" customFormat="1" x14ac:dyDescent="0.2">
      <c r="A1768"/>
      <c r="B1768"/>
      <c r="C1768" s="65"/>
      <c r="D1768" s="65"/>
      <c r="E1768" s="8"/>
      <c r="F1768" s="66"/>
      <c r="G1768" s="67"/>
      <c r="H1768" s="67"/>
      <c r="I1768"/>
      <c r="J1768"/>
      <c r="K1768"/>
      <c r="L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</row>
    <row r="1769" spans="1:93" s="9" customFormat="1" x14ac:dyDescent="0.2">
      <c r="A1769"/>
      <c r="B1769"/>
      <c r="C1769" s="65"/>
      <c r="D1769" s="65"/>
      <c r="E1769" s="8"/>
      <c r="F1769" s="66"/>
      <c r="G1769" s="67"/>
      <c r="H1769" s="67"/>
      <c r="I1769"/>
      <c r="J1769"/>
      <c r="K1769"/>
      <c r="L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</row>
    <row r="1770" spans="1:93" s="9" customFormat="1" x14ac:dyDescent="0.2">
      <c r="A1770"/>
      <c r="B1770"/>
      <c r="C1770" s="65"/>
      <c r="D1770" s="65"/>
      <c r="E1770" s="8"/>
      <c r="F1770" s="66"/>
      <c r="G1770" s="67"/>
      <c r="H1770" s="67"/>
      <c r="I1770"/>
      <c r="J1770"/>
      <c r="K1770"/>
      <c r="L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</row>
    <row r="1771" spans="1:93" s="9" customFormat="1" x14ac:dyDescent="0.2">
      <c r="A1771"/>
      <c r="B1771"/>
      <c r="C1771" s="65"/>
      <c r="D1771" s="65"/>
      <c r="E1771" s="8"/>
      <c r="F1771" s="66"/>
      <c r="G1771" s="67"/>
      <c r="H1771" s="67"/>
      <c r="I1771"/>
      <c r="J1771"/>
      <c r="K1771"/>
      <c r="L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</row>
    <row r="1772" spans="1:93" s="9" customFormat="1" x14ac:dyDescent="0.2">
      <c r="A1772"/>
      <c r="B1772"/>
      <c r="C1772" s="65"/>
      <c r="D1772" s="65"/>
      <c r="E1772" s="8"/>
      <c r="F1772" s="66"/>
      <c r="G1772" s="67"/>
      <c r="H1772" s="67"/>
      <c r="I1772"/>
      <c r="J1772"/>
      <c r="K1772"/>
      <c r="L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</row>
    <row r="1773" spans="1:93" s="9" customFormat="1" x14ac:dyDescent="0.2">
      <c r="A1773"/>
      <c r="B1773"/>
      <c r="C1773" s="65"/>
      <c r="D1773" s="65"/>
      <c r="E1773" s="8"/>
      <c r="F1773" s="66"/>
      <c r="G1773" s="67"/>
      <c r="H1773" s="67"/>
      <c r="I1773"/>
      <c r="J1773"/>
      <c r="K1773"/>
      <c r="L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</row>
    <row r="1774" spans="1:93" s="9" customFormat="1" x14ac:dyDescent="0.2">
      <c r="A1774"/>
      <c r="B1774"/>
      <c r="C1774" s="65"/>
      <c r="D1774" s="65"/>
      <c r="E1774" s="8"/>
      <c r="F1774" s="66"/>
      <c r="G1774" s="67"/>
      <c r="H1774" s="67"/>
      <c r="I1774"/>
      <c r="J1774"/>
      <c r="K1774"/>
      <c r="L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</row>
    <row r="1775" spans="1:93" s="9" customFormat="1" x14ac:dyDescent="0.2">
      <c r="A1775"/>
      <c r="B1775"/>
      <c r="C1775" s="65"/>
      <c r="D1775" s="65"/>
      <c r="E1775" s="8"/>
      <c r="F1775" s="66"/>
      <c r="G1775" s="67"/>
      <c r="H1775" s="67"/>
      <c r="I1775"/>
      <c r="J1775"/>
      <c r="K1775"/>
      <c r="L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</row>
    <row r="1776" spans="1:93" s="9" customFormat="1" x14ac:dyDescent="0.2">
      <c r="A1776"/>
      <c r="B1776"/>
      <c r="C1776" s="65"/>
      <c r="D1776" s="65"/>
      <c r="E1776" s="8"/>
      <c r="F1776" s="66"/>
      <c r="G1776" s="67"/>
      <c r="H1776" s="67"/>
      <c r="I1776"/>
      <c r="J1776"/>
      <c r="K1776"/>
      <c r="L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</row>
    <row r="1777" spans="1:93" s="9" customFormat="1" x14ac:dyDescent="0.2">
      <c r="A1777"/>
      <c r="B1777"/>
      <c r="C1777" s="65"/>
      <c r="D1777" s="65"/>
      <c r="E1777" s="8"/>
      <c r="F1777" s="66"/>
      <c r="G1777" s="67"/>
      <c r="H1777" s="67"/>
      <c r="I1777"/>
      <c r="J1777"/>
      <c r="K1777"/>
      <c r="L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</row>
    <row r="1778" spans="1:93" s="9" customFormat="1" x14ac:dyDescent="0.2">
      <c r="A1778"/>
      <c r="B1778"/>
      <c r="C1778" s="65"/>
      <c r="D1778" s="65"/>
      <c r="E1778" s="8"/>
      <c r="F1778" s="66"/>
      <c r="G1778" s="67"/>
      <c r="H1778" s="67"/>
      <c r="I1778"/>
      <c r="J1778"/>
      <c r="K1778"/>
      <c r="L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</row>
    <row r="1779" spans="1:93" s="9" customFormat="1" x14ac:dyDescent="0.2">
      <c r="A1779"/>
      <c r="B1779"/>
      <c r="C1779" s="65"/>
      <c r="D1779" s="65"/>
      <c r="E1779" s="8"/>
      <c r="F1779" s="66"/>
      <c r="G1779" s="67"/>
      <c r="H1779" s="67"/>
      <c r="I1779"/>
      <c r="J1779"/>
      <c r="K1779"/>
      <c r="L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</row>
    <row r="1780" spans="1:93" s="9" customFormat="1" x14ac:dyDescent="0.2">
      <c r="A1780"/>
      <c r="B1780"/>
      <c r="C1780" s="65"/>
      <c r="D1780" s="65"/>
      <c r="E1780" s="8"/>
      <c r="F1780" s="66"/>
      <c r="G1780" s="67"/>
      <c r="H1780" s="67"/>
      <c r="I1780"/>
      <c r="J1780"/>
      <c r="K1780"/>
      <c r="L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</row>
    <row r="1781" spans="1:93" s="9" customFormat="1" x14ac:dyDescent="0.2">
      <c r="A1781"/>
      <c r="B1781"/>
      <c r="C1781" s="65"/>
      <c r="D1781" s="65"/>
      <c r="E1781" s="8"/>
      <c r="F1781" s="66"/>
      <c r="G1781" s="67"/>
      <c r="H1781" s="67"/>
      <c r="I1781"/>
      <c r="J1781"/>
      <c r="K1781"/>
      <c r="L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</row>
    <row r="1782" spans="1:93" s="9" customFormat="1" x14ac:dyDescent="0.2">
      <c r="A1782"/>
      <c r="B1782"/>
      <c r="C1782" s="65"/>
      <c r="D1782" s="65"/>
      <c r="E1782" s="8"/>
      <c r="F1782" s="66"/>
      <c r="G1782" s="67"/>
      <c r="H1782" s="67"/>
      <c r="I1782"/>
      <c r="J1782"/>
      <c r="K1782"/>
      <c r="L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</row>
    <row r="1783" spans="1:93" s="9" customFormat="1" x14ac:dyDescent="0.2">
      <c r="A1783"/>
      <c r="B1783"/>
      <c r="C1783" s="65"/>
      <c r="D1783" s="65"/>
      <c r="E1783" s="8"/>
      <c r="F1783" s="66"/>
      <c r="G1783" s="67"/>
      <c r="H1783" s="67"/>
      <c r="I1783"/>
      <c r="J1783"/>
      <c r="K1783"/>
      <c r="L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</row>
    <row r="1784" spans="1:93" s="9" customFormat="1" x14ac:dyDescent="0.2">
      <c r="A1784"/>
      <c r="B1784"/>
      <c r="C1784" s="65"/>
      <c r="D1784" s="65"/>
      <c r="E1784" s="8"/>
      <c r="F1784" s="66"/>
      <c r="G1784" s="67"/>
      <c r="H1784" s="67"/>
      <c r="I1784"/>
      <c r="J1784"/>
      <c r="K1784"/>
      <c r="L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</row>
    <row r="1785" spans="1:93" s="9" customFormat="1" x14ac:dyDescent="0.2">
      <c r="A1785"/>
      <c r="B1785"/>
      <c r="C1785" s="65"/>
      <c r="D1785" s="65"/>
      <c r="E1785" s="8"/>
      <c r="F1785" s="66"/>
      <c r="G1785" s="67"/>
      <c r="H1785" s="67"/>
      <c r="I1785"/>
      <c r="J1785"/>
      <c r="K1785"/>
      <c r="L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</row>
    <row r="1786" spans="1:93" s="9" customFormat="1" x14ac:dyDescent="0.2">
      <c r="A1786"/>
      <c r="B1786"/>
      <c r="C1786" s="65"/>
      <c r="D1786" s="65"/>
      <c r="E1786" s="8"/>
      <c r="F1786" s="66"/>
      <c r="G1786" s="67"/>
      <c r="H1786" s="67"/>
      <c r="I1786"/>
      <c r="J1786"/>
      <c r="K1786"/>
      <c r="L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</row>
    <row r="1787" spans="1:93" s="9" customFormat="1" x14ac:dyDescent="0.2">
      <c r="A1787"/>
      <c r="B1787"/>
      <c r="C1787" s="65"/>
      <c r="D1787" s="65"/>
      <c r="E1787" s="8"/>
      <c r="F1787" s="66"/>
      <c r="G1787" s="67"/>
      <c r="H1787" s="67"/>
      <c r="I1787"/>
      <c r="J1787"/>
      <c r="K1787"/>
      <c r="L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</row>
    <row r="1788" spans="1:93" s="9" customFormat="1" x14ac:dyDescent="0.2">
      <c r="A1788"/>
      <c r="B1788"/>
      <c r="C1788" s="65"/>
      <c r="D1788" s="65"/>
      <c r="E1788" s="8"/>
      <c r="F1788" s="66"/>
      <c r="G1788" s="67"/>
      <c r="H1788" s="67"/>
      <c r="I1788"/>
      <c r="J1788"/>
      <c r="K1788"/>
      <c r="L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</row>
    <row r="1789" spans="1:93" s="9" customFormat="1" x14ac:dyDescent="0.2">
      <c r="A1789"/>
      <c r="B1789"/>
      <c r="C1789" s="65"/>
      <c r="D1789" s="65"/>
      <c r="E1789" s="8"/>
      <c r="F1789" s="66"/>
      <c r="G1789" s="67"/>
      <c r="H1789" s="67"/>
      <c r="I1789"/>
      <c r="J1789"/>
      <c r="K1789"/>
      <c r="L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</row>
    <row r="1790" spans="1:93" s="9" customFormat="1" x14ac:dyDescent="0.2">
      <c r="A1790"/>
      <c r="B1790"/>
      <c r="C1790" s="65"/>
      <c r="D1790" s="65"/>
      <c r="E1790" s="8"/>
      <c r="F1790" s="66"/>
      <c r="G1790" s="67"/>
      <c r="H1790" s="67"/>
      <c r="I1790"/>
      <c r="J1790"/>
      <c r="K1790"/>
      <c r="L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</row>
    <row r="1791" spans="1:93" s="9" customFormat="1" x14ac:dyDescent="0.2">
      <c r="A1791"/>
      <c r="B1791"/>
      <c r="C1791" s="65"/>
      <c r="D1791" s="65"/>
      <c r="E1791" s="8"/>
      <c r="F1791" s="66"/>
      <c r="G1791" s="67"/>
      <c r="H1791" s="67"/>
      <c r="I1791"/>
      <c r="J1791"/>
      <c r="K1791"/>
      <c r="L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</row>
    <row r="1792" spans="1:93" s="9" customFormat="1" x14ac:dyDescent="0.2">
      <c r="A1792"/>
      <c r="B1792"/>
      <c r="C1792" s="65"/>
      <c r="D1792" s="65"/>
      <c r="E1792" s="8"/>
      <c r="F1792" s="66"/>
      <c r="G1792" s="67"/>
      <c r="H1792" s="67"/>
      <c r="I1792"/>
      <c r="J1792"/>
      <c r="K1792"/>
      <c r="L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</row>
    <row r="1793" spans="1:93" s="9" customFormat="1" x14ac:dyDescent="0.2">
      <c r="A1793"/>
      <c r="B1793"/>
      <c r="C1793" s="65"/>
      <c r="D1793" s="65"/>
      <c r="E1793" s="8"/>
      <c r="F1793" s="66"/>
      <c r="G1793" s="67"/>
      <c r="H1793" s="67"/>
      <c r="I1793"/>
      <c r="J1793"/>
      <c r="K1793"/>
      <c r="L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</row>
    <row r="1794" spans="1:93" s="9" customFormat="1" x14ac:dyDescent="0.2">
      <c r="A1794"/>
      <c r="B1794"/>
      <c r="C1794" s="65"/>
      <c r="D1794" s="65"/>
      <c r="E1794" s="8"/>
      <c r="F1794" s="66"/>
      <c r="G1794" s="67"/>
      <c r="H1794" s="67"/>
      <c r="I1794"/>
      <c r="J1794"/>
      <c r="K1794"/>
      <c r="L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</row>
    <row r="1795" spans="1:93" s="9" customFormat="1" x14ac:dyDescent="0.2">
      <c r="A1795"/>
      <c r="B1795"/>
      <c r="C1795" s="65"/>
      <c r="D1795" s="65"/>
      <c r="E1795" s="8"/>
      <c r="F1795" s="66"/>
      <c r="G1795" s="67"/>
      <c r="H1795" s="67"/>
      <c r="I1795"/>
      <c r="J1795"/>
      <c r="K1795"/>
      <c r="L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</row>
    <row r="1796" spans="1:93" s="9" customFormat="1" x14ac:dyDescent="0.2">
      <c r="A1796"/>
      <c r="B1796"/>
      <c r="C1796" s="65"/>
      <c r="D1796" s="65"/>
      <c r="E1796" s="8"/>
      <c r="F1796" s="66"/>
      <c r="G1796" s="67"/>
      <c r="H1796" s="67"/>
      <c r="I1796"/>
      <c r="J1796"/>
      <c r="K1796"/>
      <c r="L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</row>
    <row r="1797" spans="1:93" s="9" customFormat="1" x14ac:dyDescent="0.2">
      <c r="A1797"/>
      <c r="B1797"/>
      <c r="C1797" s="65"/>
      <c r="D1797" s="65"/>
      <c r="E1797" s="8"/>
      <c r="F1797" s="66"/>
      <c r="G1797" s="67"/>
      <c r="H1797" s="67"/>
      <c r="I1797"/>
      <c r="J1797"/>
      <c r="K1797"/>
      <c r="L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</row>
    <row r="1798" spans="1:93" s="9" customFormat="1" x14ac:dyDescent="0.2">
      <c r="A1798"/>
      <c r="B1798"/>
      <c r="C1798" s="65"/>
      <c r="D1798" s="65"/>
      <c r="E1798" s="8"/>
      <c r="F1798" s="66"/>
      <c r="G1798" s="67"/>
      <c r="H1798" s="67"/>
      <c r="I1798"/>
      <c r="J1798"/>
      <c r="K1798"/>
      <c r="L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</row>
    <row r="1799" spans="1:93" s="9" customFormat="1" x14ac:dyDescent="0.2">
      <c r="A1799"/>
      <c r="B1799"/>
      <c r="C1799" s="65"/>
      <c r="D1799" s="65"/>
      <c r="E1799" s="8"/>
      <c r="F1799" s="66"/>
      <c r="G1799" s="67"/>
      <c r="H1799" s="67"/>
      <c r="I1799"/>
      <c r="J1799"/>
      <c r="K1799"/>
      <c r="L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</row>
    <row r="1800" spans="1:93" s="9" customFormat="1" x14ac:dyDescent="0.2">
      <c r="A1800"/>
      <c r="B1800"/>
      <c r="C1800" s="65"/>
      <c r="D1800" s="65"/>
      <c r="E1800" s="8"/>
      <c r="F1800" s="66"/>
      <c r="G1800" s="67"/>
      <c r="H1800" s="67"/>
      <c r="I1800"/>
      <c r="J1800"/>
      <c r="K1800"/>
      <c r="L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</row>
    <row r="1801" spans="1:93" s="9" customFormat="1" x14ac:dyDescent="0.2">
      <c r="A1801"/>
      <c r="B1801"/>
      <c r="C1801" s="65"/>
      <c r="D1801" s="65"/>
      <c r="E1801" s="8"/>
      <c r="F1801" s="66"/>
      <c r="G1801" s="67"/>
      <c r="H1801" s="67"/>
      <c r="I1801"/>
      <c r="J1801"/>
      <c r="K1801"/>
      <c r="L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</row>
    <row r="1802" spans="1:93" s="9" customFormat="1" x14ac:dyDescent="0.2">
      <c r="A1802"/>
      <c r="B1802"/>
      <c r="C1802" s="65"/>
      <c r="D1802" s="65"/>
      <c r="E1802" s="8"/>
      <c r="F1802" s="66"/>
      <c r="G1802" s="67"/>
      <c r="H1802" s="67"/>
      <c r="I1802"/>
      <c r="J1802"/>
      <c r="K1802"/>
      <c r="L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</row>
    <row r="1803" spans="1:93" s="9" customFormat="1" x14ac:dyDescent="0.2">
      <c r="A1803"/>
      <c r="B1803"/>
      <c r="C1803" s="65"/>
      <c r="D1803" s="65"/>
      <c r="E1803" s="8"/>
      <c r="F1803" s="66"/>
      <c r="G1803" s="67"/>
      <c r="H1803" s="67"/>
      <c r="I1803"/>
      <c r="J1803"/>
      <c r="K1803"/>
      <c r="L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</row>
    <row r="1804" spans="1:93" s="9" customFormat="1" x14ac:dyDescent="0.2">
      <c r="A1804"/>
      <c r="B1804"/>
      <c r="C1804" s="65"/>
      <c r="D1804" s="65"/>
      <c r="E1804" s="8"/>
      <c r="F1804" s="66"/>
      <c r="G1804" s="67"/>
      <c r="H1804" s="67"/>
      <c r="I1804"/>
      <c r="J1804"/>
      <c r="K1804"/>
      <c r="L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</row>
    <row r="1805" spans="1:93" s="9" customFormat="1" x14ac:dyDescent="0.2">
      <c r="A1805"/>
      <c r="B1805"/>
      <c r="C1805" s="65"/>
      <c r="D1805" s="65"/>
      <c r="E1805" s="8"/>
      <c r="F1805" s="66"/>
      <c r="G1805" s="67"/>
      <c r="H1805" s="67"/>
      <c r="I1805"/>
      <c r="J1805"/>
      <c r="K1805"/>
      <c r="L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</row>
    <row r="1806" spans="1:93" s="9" customFormat="1" x14ac:dyDescent="0.2">
      <c r="A1806"/>
      <c r="B1806"/>
      <c r="C1806" s="65"/>
      <c r="D1806" s="65"/>
      <c r="E1806" s="8"/>
      <c r="F1806" s="66"/>
      <c r="G1806" s="67"/>
      <c r="H1806" s="67"/>
      <c r="I1806"/>
      <c r="J1806"/>
      <c r="K1806"/>
      <c r="L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</row>
    <row r="1807" spans="1:93" s="9" customFormat="1" x14ac:dyDescent="0.2">
      <c r="A1807"/>
      <c r="B1807"/>
      <c r="C1807" s="65"/>
      <c r="D1807" s="65"/>
      <c r="E1807" s="8"/>
      <c r="F1807" s="66"/>
      <c r="G1807" s="67"/>
      <c r="H1807" s="67"/>
      <c r="I1807"/>
      <c r="J1807"/>
      <c r="K1807"/>
      <c r="L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</row>
    <row r="1808" spans="1:93" s="9" customFormat="1" x14ac:dyDescent="0.2">
      <c r="A1808"/>
      <c r="B1808"/>
      <c r="C1808" s="65"/>
      <c r="D1808" s="65"/>
      <c r="E1808" s="8"/>
      <c r="F1808" s="66"/>
      <c r="G1808" s="67"/>
      <c r="H1808" s="67"/>
      <c r="I1808"/>
      <c r="J1808"/>
      <c r="K1808"/>
      <c r="L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</row>
    <row r="1809" spans="1:93" s="9" customFormat="1" x14ac:dyDescent="0.2">
      <c r="A1809"/>
      <c r="B1809"/>
      <c r="C1809" s="65"/>
      <c r="D1809" s="65"/>
      <c r="E1809" s="8"/>
      <c r="F1809" s="66"/>
      <c r="G1809" s="67"/>
      <c r="H1809" s="67"/>
      <c r="I1809"/>
      <c r="J1809"/>
      <c r="K1809"/>
      <c r="L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</row>
    <row r="1810" spans="1:93" s="9" customFormat="1" x14ac:dyDescent="0.2">
      <c r="A1810"/>
      <c r="B1810"/>
      <c r="C1810" s="65"/>
      <c r="D1810" s="65"/>
      <c r="E1810" s="8"/>
      <c r="F1810" s="66"/>
      <c r="G1810" s="67"/>
      <c r="H1810" s="67"/>
      <c r="I1810"/>
      <c r="J1810"/>
      <c r="K1810"/>
      <c r="L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</row>
    <row r="1811" spans="1:93" s="9" customFormat="1" x14ac:dyDescent="0.2">
      <c r="A1811"/>
      <c r="B1811"/>
      <c r="C1811" s="65"/>
      <c r="D1811" s="65"/>
      <c r="E1811" s="8"/>
      <c r="F1811" s="66"/>
      <c r="G1811" s="67"/>
      <c r="H1811" s="67"/>
      <c r="I1811"/>
      <c r="J1811"/>
      <c r="K1811"/>
      <c r="L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</row>
    <row r="1812" spans="1:93" s="9" customFormat="1" x14ac:dyDescent="0.2">
      <c r="A1812"/>
      <c r="B1812"/>
      <c r="C1812" s="65"/>
      <c r="D1812" s="65"/>
      <c r="E1812" s="8"/>
      <c r="F1812" s="66"/>
      <c r="G1812" s="67"/>
      <c r="H1812" s="67"/>
      <c r="I1812"/>
      <c r="J1812"/>
      <c r="K1812"/>
      <c r="L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</row>
    <row r="1813" spans="1:93" s="9" customFormat="1" x14ac:dyDescent="0.2">
      <c r="A1813"/>
      <c r="B1813"/>
      <c r="C1813" s="65"/>
      <c r="D1813" s="65"/>
      <c r="E1813" s="8"/>
      <c r="F1813" s="66"/>
      <c r="G1813" s="67"/>
      <c r="H1813" s="67"/>
      <c r="I1813"/>
      <c r="J1813"/>
      <c r="K1813"/>
      <c r="L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</row>
    <row r="1814" spans="1:93" s="9" customFormat="1" x14ac:dyDescent="0.2">
      <c r="A1814"/>
      <c r="B1814"/>
      <c r="C1814" s="65"/>
      <c r="D1814" s="65"/>
      <c r="E1814" s="8"/>
      <c r="F1814" s="66"/>
      <c r="G1814" s="67"/>
      <c r="H1814" s="67"/>
      <c r="I1814"/>
      <c r="J1814"/>
      <c r="K1814"/>
      <c r="L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</row>
    <row r="1815" spans="1:93" s="9" customFormat="1" x14ac:dyDescent="0.2">
      <c r="A1815"/>
      <c r="B1815"/>
      <c r="C1815" s="65"/>
      <c r="D1815" s="65"/>
      <c r="E1815" s="8"/>
      <c r="F1815" s="66"/>
      <c r="G1815" s="67"/>
      <c r="H1815" s="67"/>
      <c r="I1815"/>
      <c r="J1815"/>
      <c r="K1815"/>
      <c r="L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</row>
    <row r="1816" spans="1:93" s="9" customFormat="1" x14ac:dyDescent="0.2">
      <c r="A1816"/>
      <c r="B1816"/>
      <c r="C1816" s="65"/>
      <c r="D1816" s="65"/>
      <c r="E1816" s="8"/>
      <c r="F1816" s="66"/>
      <c r="G1816" s="67"/>
      <c r="H1816" s="67"/>
      <c r="I1816"/>
      <c r="J1816"/>
      <c r="K1816"/>
      <c r="L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</row>
    <row r="1817" spans="1:93" s="9" customFormat="1" x14ac:dyDescent="0.2">
      <c r="A1817"/>
      <c r="B1817"/>
      <c r="C1817" s="65"/>
      <c r="D1817" s="65"/>
      <c r="E1817" s="8"/>
      <c r="F1817" s="66"/>
      <c r="G1817" s="67"/>
      <c r="H1817" s="67"/>
      <c r="I1817"/>
      <c r="J1817"/>
      <c r="K1817"/>
      <c r="L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</row>
    <row r="1818" spans="1:93" s="9" customFormat="1" x14ac:dyDescent="0.2">
      <c r="A1818"/>
      <c r="B1818"/>
      <c r="C1818" s="65"/>
      <c r="D1818" s="65"/>
      <c r="E1818" s="8"/>
      <c r="F1818" s="66"/>
      <c r="G1818" s="67"/>
      <c r="H1818" s="67"/>
      <c r="I1818"/>
      <c r="J1818"/>
      <c r="K1818"/>
      <c r="L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</row>
    <row r="1819" spans="1:93" s="9" customFormat="1" x14ac:dyDescent="0.2">
      <c r="A1819"/>
      <c r="B1819"/>
      <c r="C1819" s="65"/>
      <c r="D1819" s="65"/>
      <c r="E1819" s="8"/>
      <c r="F1819" s="66"/>
      <c r="G1819" s="67"/>
      <c r="H1819" s="67"/>
      <c r="I1819"/>
      <c r="J1819"/>
      <c r="K1819"/>
      <c r="L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</row>
    <row r="1820" spans="1:93" s="9" customFormat="1" x14ac:dyDescent="0.2">
      <c r="A1820"/>
      <c r="B1820"/>
      <c r="C1820" s="65"/>
      <c r="D1820" s="65"/>
      <c r="E1820" s="8"/>
      <c r="F1820" s="66"/>
      <c r="G1820" s="67"/>
      <c r="H1820" s="67"/>
      <c r="I1820"/>
      <c r="J1820"/>
      <c r="K1820"/>
      <c r="L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</row>
    <row r="1821" spans="1:93" s="9" customFormat="1" x14ac:dyDescent="0.2">
      <c r="A1821"/>
      <c r="B1821"/>
      <c r="C1821" s="65"/>
      <c r="D1821" s="65"/>
      <c r="E1821" s="8"/>
      <c r="F1821" s="66"/>
      <c r="G1821" s="67"/>
      <c r="H1821" s="67"/>
      <c r="I1821"/>
      <c r="J1821"/>
      <c r="K1821"/>
      <c r="L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</row>
    <row r="1822" spans="1:93" s="9" customFormat="1" x14ac:dyDescent="0.2">
      <c r="A1822"/>
      <c r="B1822"/>
      <c r="C1822" s="65"/>
      <c r="D1822" s="65"/>
      <c r="E1822" s="8"/>
      <c r="F1822" s="66"/>
      <c r="G1822" s="67"/>
      <c r="H1822" s="67"/>
      <c r="I1822"/>
      <c r="J1822"/>
      <c r="K1822"/>
      <c r="L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</row>
    <row r="1823" spans="1:93" s="9" customFormat="1" x14ac:dyDescent="0.2">
      <c r="A1823"/>
      <c r="B1823"/>
      <c r="C1823" s="65"/>
      <c r="D1823" s="65"/>
      <c r="E1823" s="8"/>
      <c r="F1823" s="66"/>
      <c r="G1823" s="67"/>
      <c r="H1823" s="67"/>
      <c r="I1823"/>
      <c r="J1823"/>
      <c r="K1823"/>
      <c r="L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</row>
    <row r="1824" spans="1:93" s="9" customFormat="1" x14ac:dyDescent="0.2">
      <c r="A1824"/>
      <c r="B1824"/>
      <c r="C1824" s="65"/>
      <c r="D1824" s="65"/>
      <c r="E1824" s="8"/>
      <c r="F1824" s="66"/>
      <c r="G1824" s="67"/>
      <c r="H1824" s="67"/>
      <c r="I1824"/>
      <c r="J1824"/>
      <c r="K1824"/>
      <c r="L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</row>
    <row r="1825" spans="1:93" s="9" customFormat="1" x14ac:dyDescent="0.2">
      <c r="A1825"/>
      <c r="B1825"/>
      <c r="C1825" s="65"/>
      <c r="D1825" s="65"/>
      <c r="E1825" s="8"/>
      <c r="F1825" s="66"/>
      <c r="G1825" s="67"/>
      <c r="H1825" s="67"/>
      <c r="I1825"/>
      <c r="J1825"/>
      <c r="K1825"/>
      <c r="L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</row>
    <row r="1826" spans="1:93" s="9" customFormat="1" x14ac:dyDescent="0.2">
      <c r="A1826"/>
      <c r="B1826"/>
      <c r="C1826" s="65"/>
      <c r="D1826" s="65"/>
      <c r="E1826" s="8"/>
      <c r="F1826" s="66"/>
      <c r="G1826" s="67"/>
      <c r="H1826" s="67"/>
      <c r="I1826"/>
      <c r="J1826"/>
      <c r="K1826"/>
      <c r="L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</row>
    <row r="1827" spans="1:93" s="9" customFormat="1" x14ac:dyDescent="0.2">
      <c r="A1827"/>
      <c r="B1827"/>
      <c r="C1827" s="65"/>
      <c r="D1827" s="65"/>
      <c r="E1827" s="8"/>
      <c r="F1827" s="66"/>
      <c r="G1827" s="67"/>
      <c r="H1827" s="67"/>
      <c r="I1827"/>
      <c r="J1827"/>
      <c r="K1827"/>
      <c r="L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</row>
    <row r="1828" spans="1:93" s="9" customFormat="1" x14ac:dyDescent="0.2">
      <c r="A1828"/>
      <c r="B1828"/>
      <c r="C1828" s="65"/>
      <c r="D1828" s="65"/>
      <c r="E1828" s="8"/>
      <c r="F1828" s="66"/>
      <c r="G1828" s="67"/>
      <c r="H1828" s="67"/>
      <c r="I1828"/>
      <c r="J1828"/>
      <c r="K1828"/>
      <c r="L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</row>
    <row r="1829" spans="1:93" s="9" customFormat="1" x14ac:dyDescent="0.2">
      <c r="A1829"/>
      <c r="B1829"/>
      <c r="C1829" s="65"/>
      <c r="D1829" s="65"/>
      <c r="E1829" s="8"/>
      <c r="F1829" s="66"/>
      <c r="G1829" s="67"/>
      <c r="H1829" s="67"/>
      <c r="I1829"/>
      <c r="J1829"/>
      <c r="K1829"/>
      <c r="L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</row>
    <row r="1830" spans="1:93" s="9" customFormat="1" x14ac:dyDescent="0.2">
      <c r="A1830"/>
      <c r="B1830"/>
      <c r="C1830" s="65"/>
      <c r="D1830" s="65"/>
      <c r="E1830" s="8"/>
      <c r="F1830" s="66"/>
      <c r="G1830" s="67"/>
      <c r="H1830" s="67"/>
      <c r="I1830"/>
      <c r="J1830"/>
      <c r="K1830"/>
      <c r="L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</row>
    <row r="1831" spans="1:93" s="9" customFormat="1" x14ac:dyDescent="0.2">
      <c r="A1831"/>
      <c r="B1831"/>
      <c r="C1831" s="65"/>
      <c r="D1831" s="65"/>
      <c r="E1831" s="8"/>
      <c r="F1831" s="66"/>
      <c r="G1831" s="67"/>
      <c r="H1831" s="67"/>
      <c r="I1831"/>
      <c r="J1831"/>
      <c r="K1831"/>
      <c r="L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</row>
    <row r="1832" spans="1:93" s="9" customFormat="1" x14ac:dyDescent="0.2">
      <c r="A1832"/>
      <c r="B1832"/>
      <c r="C1832" s="65"/>
      <c r="D1832" s="65"/>
      <c r="E1832" s="8"/>
      <c r="F1832" s="66"/>
      <c r="G1832" s="67"/>
      <c r="H1832" s="67"/>
      <c r="I1832"/>
      <c r="J1832"/>
      <c r="K1832"/>
      <c r="L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</row>
    <row r="1833" spans="1:93" s="9" customFormat="1" x14ac:dyDescent="0.2">
      <c r="A1833"/>
      <c r="B1833"/>
      <c r="C1833" s="65"/>
      <c r="D1833" s="65"/>
      <c r="E1833" s="8"/>
      <c r="F1833" s="66"/>
      <c r="G1833" s="67"/>
      <c r="H1833" s="67"/>
      <c r="I1833"/>
      <c r="J1833"/>
      <c r="K1833"/>
      <c r="L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</row>
    <row r="1834" spans="1:93" s="9" customFormat="1" x14ac:dyDescent="0.2">
      <c r="A1834"/>
      <c r="B1834"/>
      <c r="C1834" s="65"/>
      <c r="D1834" s="65"/>
      <c r="E1834" s="8"/>
      <c r="F1834" s="66"/>
      <c r="G1834" s="67"/>
      <c r="H1834" s="67"/>
      <c r="I1834"/>
      <c r="J1834"/>
      <c r="K1834"/>
      <c r="L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</row>
    <row r="1835" spans="1:93" s="9" customFormat="1" x14ac:dyDescent="0.2">
      <c r="A1835"/>
      <c r="B1835"/>
      <c r="C1835" s="65"/>
      <c r="D1835" s="65"/>
      <c r="E1835" s="8"/>
      <c r="F1835" s="66"/>
      <c r="G1835" s="67"/>
      <c r="H1835" s="67"/>
      <c r="I1835"/>
      <c r="J1835"/>
      <c r="K1835"/>
      <c r="L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</row>
    <row r="1836" spans="1:93" s="9" customFormat="1" x14ac:dyDescent="0.2">
      <c r="A1836"/>
      <c r="B1836"/>
      <c r="C1836" s="65"/>
      <c r="D1836" s="65"/>
      <c r="E1836" s="8"/>
      <c r="F1836" s="66"/>
      <c r="G1836" s="67"/>
      <c r="H1836" s="67"/>
      <c r="I1836"/>
      <c r="J1836"/>
      <c r="K1836"/>
      <c r="L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</row>
    <row r="1837" spans="1:93" s="9" customFormat="1" x14ac:dyDescent="0.2">
      <c r="A1837"/>
      <c r="B1837"/>
      <c r="C1837" s="65"/>
      <c r="D1837" s="65"/>
      <c r="E1837" s="8"/>
      <c r="F1837" s="66"/>
      <c r="G1837" s="67"/>
      <c r="H1837" s="67"/>
      <c r="I1837"/>
      <c r="J1837"/>
      <c r="K1837"/>
      <c r="L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</row>
    <row r="1838" spans="1:93" s="9" customFormat="1" x14ac:dyDescent="0.2">
      <c r="A1838"/>
      <c r="B1838"/>
      <c r="C1838" s="65"/>
      <c r="D1838" s="65"/>
      <c r="E1838" s="8"/>
      <c r="F1838" s="66"/>
      <c r="G1838" s="67"/>
      <c r="H1838" s="67"/>
      <c r="I1838"/>
      <c r="J1838"/>
      <c r="K1838"/>
      <c r="L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</row>
    <row r="1839" spans="1:93" s="9" customFormat="1" x14ac:dyDescent="0.2">
      <c r="A1839"/>
      <c r="B1839"/>
      <c r="C1839" s="65"/>
      <c r="D1839" s="65"/>
      <c r="E1839" s="8"/>
      <c r="F1839" s="66"/>
      <c r="G1839" s="67"/>
      <c r="H1839" s="67"/>
      <c r="I1839"/>
      <c r="J1839"/>
      <c r="K1839"/>
      <c r="L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</row>
    <row r="1840" spans="1:93" s="9" customFormat="1" x14ac:dyDescent="0.2">
      <c r="A1840"/>
      <c r="B1840"/>
      <c r="C1840" s="65"/>
      <c r="D1840" s="65"/>
      <c r="E1840" s="8"/>
      <c r="F1840" s="66"/>
      <c r="G1840" s="67"/>
      <c r="H1840" s="67"/>
      <c r="I1840"/>
      <c r="J1840"/>
      <c r="K1840"/>
      <c r="L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</row>
    <row r="1841" spans="1:93" s="9" customFormat="1" x14ac:dyDescent="0.2">
      <c r="A1841"/>
      <c r="B1841"/>
      <c r="C1841" s="65"/>
      <c r="D1841" s="65"/>
      <c r="E1841" s="8"/>
      <c r="F1841" s="66"/>
      <c r="G1841" s="67"/>
      <c r="H1841" s="67"/>
      <c r="I1841"/>
      <c r="J1841"/>
      <c r="K1841"/>
      <c r="L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</row>
    <row r="1842" spans="1:93" s="9" customFormat="1" x14ac:dyDescent="0.2">
      <c r="A1842"/>
      <c r="B1842"/>
      <c r="C1842" s="65"/>
      <c r="D1842" s="65"/>
      <c r="E1842" s="8"/>
      <c r="F1842" s="66"/>
      <c r="G1842" s="67"/>
      <c r="H1842" s="67"/>
      <c r="I1842"/>
      <c r="J1842"/>
      <c r="K1842"/>
      <c r="L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</row>
    <row r="1843" spans="1:93" s="9" customFormat="1" x14ac:dyDescent="0.2">
      <c r="A1843"/>
      <c r="B1843"/>
      <c r="C1843" s="65"/>
      <c r="D1843" s="65"/>
      <c r="E1843" s="8"/>
      <c r="F1843" s="66"/>
      <c r="G1843" s="67"/>
      <c r="H1843" s="67"/>
      <c r="I1843"/>
      <c r="J1843"/>
      <c r="K1843"/>
      <c r="L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</row>
    <row r="1844" spans="1:93" s="9" customFormat="1" x14ac:dyDescent="0.2">
      <c r="A1844"/>
      <c r="B1844"/>
      <c r="C1844" s="65"/>
      <c r="D1844" s="65"/>
      <c r="E1844" s="8"/>
      <c r="F1844" s="66"/>
      <c r="G1844" s="67"/>
      <c r="H1844" s="67"/>
      <c r="I1844"/>
      <c r="J1844"/>
      <c r="K1844"/>
      <c r="L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</row>
    <row r="1845" spans="1:93" s="9" customFormat="1" x14ac:dyDescent="0.2">
      <c r="A1845"/>
      <c r="B1845"/>
      <c r="C1845" s="65"/>
      <c r="D1845" s="65"/>
      <c r="E1845" s="8"/>
      <c r="F1845" s="66"/>
      <c r="G1845" s="67"/>
      <c r="H1845" s="67"/>
      <c r="I1845"/>
      <c r="J1845"/>
      <c r="K1845"/>
      <c r="L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</row>
    <row r="1846" spans="1:93" s="9" customFormat="1" x14ac:dyDescent="0.2">
      <c r="A1846"/>
      <c r="B1846"/>
      <c r="C1846" s="65"/>
      <c r="D1846" s="65"/>
      <c r="E1846" s="8"/>
      <c r="F1846" s="66"/>
      <c r="G1846" s="67"/>
      <c r="H1846" s="67"/>
      <c r="I1846"/>
      <c r="J1846"/>
      <c r="K1846"/>
      <c r="L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</row>
    <row r="1847" spans="1:93" s="9" customFormat="1" x14ac:dyDescent="0.2">
      <c r="A1847"/>
      <c r="B1847"/>
      <c r="C1847" s="65"/>
      <c r="D1847" s="65"/>
      <c r="E1847" s="8"/>
      <c r="F1847" s="66"/>
      <c r="G1847" s="67"/>
      <c r="H1847" s="67"/>
      <c r="I1847"/>
      <c r="J1847"/>
      <c r="K1847"/>
      <c r="L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</row>
    <row r="1848" spans="1:93" s="9" customFormat="1" x14ac:dyDescent="0.2">
      <c r="A1848"/>
      <c r="B1848"/>
      <c r="C1848" s="65"/>
      <c r="D1848" s="65"/>
      <c r="E1848" s="8"/>
      <c r="F1848" s="66"/>
      <c r="G1848" s="67"/>
      <c r="H1848" s="67"/>
      <c r="I1848"/>
      <c r="J1848"/>
      <c r="K1848"/>
      <c r="L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</row>
    <row r="1849" spans="1:93" s="9" customFormat="1" x14ac:dyDescent="0.2">
      <c r="A1849"/>
      <c r="B1849"/>
      <c r="C1849" s="65"/>
      <c r="D1849" s="65"/>
      <c r="E1849" s="8"/>
      <c r="F1849" s="66"/>
      <c r="G1849" s="67"/>
      <c r="H1849" s="67"/>
      <c r="I1849"/>
      <c r="J1849"/>
      <c r="K1849"/>
      <c r="L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</row>
    <row r="1850" spans="1:93" s="9" customFormat="1" x14ac:dyDescent="0.2">
      <c r="A1850"/>
      <c r="B1850"/>
      <c r="C1850" s="65"/>
      <c r="D1850" s="65"/>
      <c r="E1850" s="8"/>
      <c r="F1850" s="66"/>
      <c r="G1850" s="67"/>
      <c r="H1850" s="67"/>
      <c r="I1850"/>
      <c r="J1850"/>
      <c r="K1850"/>
      <c r="L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</row>
    <row r="1851" spans="1:93" s="9" customFormat="1" x14ac:dyDescent="0.2">
      <c r="A1851"/>
      <c r="B1851"/>
      <c r="C1851" s="65"/>
      <c r="D1851" s="65"/>
      <c r="E1851" s="8"/>
      <c r="F1851" s="66"/>
      <c r="G1851" s="67"/>
      <c r="H1851" s="67"/>
      <c r="I1851"/>
      <c r="J1851"/>
      <c r="K1851"/>
      <c r="L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</row>
    <row r="1852" spans="1:93" s="9" customFormat="1" x14ac:dyDescent="0.2">
      <c r="A1852"/>
      <c r="B1852"/>
      <c r="C1852" s="65"/>
      <c r="D1852" s="65"/>
      <c r="E1852" s="8"/>
      <c r="F1852" s="66"/>
      <c r="G1852" s="67"/>
      <c r="H1852" s="67"/>
      <c r="I1852"/>
      <c r="J1852"/>
      <c r="K1852"/>
      <c r="L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</row>
    <row r="1853" spans="1:93" s="9" customFormat="1" x14ac:dyDescent="0.2">
      <c r="A1853"/>
      <c r="B1853"/>
      <c r="C1853" s="65"/>
      <c r="D1853" s="65"/>
      <c r="E1853" s="8"/>
      <c r="F1853" s="66"/>
      <c r="G1853" s="67"/>
      <c r="H1853" s="67"/>
      <c r="I1853"/>
      <c r="J1853"/>
      <c r="K1853"/>
      <c r="L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</row>
    <row r="1854" spans="1:93" s="9" customFormat="1" x14ac:dyDescent="0.2">
      <c r="A1854"/>
      <c r="B1854"/>
      <c r="C1854" s="65"/>
      <c r="D1854" s="65"/>
      <c r="E1854" s="8"/>
      <c r="F1854" s="66"/>
      <c r="G1854" s="67"/>
      <c r="H1854" s="67"/>
      <c r="I1854"/>
      <c r="J1854"/>
      <c r="K1854"/>
      <c r="L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</row>
    <row r="1855" spans="1:93" s="9" customFormat="1" x14ac:dyDescent="0.2">
      <c r="A1855"/>
      <c r="B1855"/>
      <c r="C1855" s="65"/>
      <c r="D1855" s="65"/>
      <c r="E1855" s="8"/>
      <c r="F1855" s="66"/>
      <c r="G1855" s="67"/>
      <c r="H1855" s="67"/>
      <c r="I1855"/>
      <c r="J1855"/>
      <c r="K1855"/>
      <c r="L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</row>
    <row r="1856" spans="1:93" s="9" customFormat="1" x14ac:dyDescent="0.2">
      <c r="A1856"/>
      <c r="B1856"/>
      <c r="C1856" s="65"/>
      <c r="D1856" s="65"/>
      <c r="E1856" s="8"/>
      <c r="F1856" s="66"/>
      <c r="G1856" s="67"/>
      <c r="H1856" s="67"/>
      <c r="I1856"/>
      <c r="J1856"/>
      <c r="K1856"/>
      <c r="L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</row>
    <row r="1857" spans="1:93" s="9" customFormat="1" x14ac:dyDescent="0.2">
      <c r="A1857"/>
      <c r="B1857"/>
      <c r="C1857" s="65"/>
      <c r="D1857" s="65"/>
      <c r="E1857" s="8"/>
      <c r="F1857" s="66"/>
      <c r="G1857" s="67"/>
      <c r="H1857" s="67"/>
      <c r="I1857"/>
      <c r="J1857"/>
      <c r="K1857"/>
      <c r="L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</row>
    <row r="1858" spans="1:93" s="9" customFormat="1" x14ac:dyDescent="0.2">
      <c r="A1858"/>
      <c r="B1858"/>
      <c r="C1858" s="65"/>
      <c r="D1858" s="65"/>
      <c r="E1858" s="8"/>
      <c r="F1858" s="66"/>
      <c r="G1858" s="67"/>
      <c r="H1858" s="67"/>
      <c r="I1858"/>
      <c r="J1858"/>
      <c r="K1858"/>
      <c r="L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</row>
    <row r="1859" spans="1:93" s="9" customFormat="1" x14ac:dyDescent="0.2">
      <c r="A1859"/>
      <c r="B1859"/>
      <c r="C1859" s="65"/>
      <c r="D1859" s="65"/>
      <c r="E1859" s="8"/>
      <c r="F1859" s="66"/>
      <c r="G1859" s="67"/>
      <c r="H1859" s="67"/>
      <c r="I1859"/>
      <c r="J1859"/>
      <c r="K1859"/>
      <c r="L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</row>
    <row r="1860" spans="1:93" s="9" customFormat="1" x14ac:dyDescent="0.2">
      <c r="A1860"/>
      <c r="B1860"/>
      <c r="C1860" s="65"/>
      <c r="D1860" s="65"/>
      <c r="E1860" s="8"/>
      <c r="F1860" s="66"/>
      <c r="G1860" s="67"/>
      <c r="H1860" s="67"/>
      <c r="I1860"/>
      <c r="J1860"/>
      <c r="K1860"/>
      <c r="L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</row>
    <row r="1861" spans="1:93" s="9" customFormat="1" x14ac:dyDescent="0.2">
      <c r="A1861"/>
      <c r="B1861"/>
      <c r="C1861" s="65"/>
      <c r="D1861" s="65"/>
      <c r="E1861" s="8"/>
      <c r="F1861" s="66"/>
      <c r="G1861" s="67"/>
      <c r="H1861" s="67"/>
      <c r="I1861"/>
      <c r="J1861"/>
      <c r="K1861"/>
      <c r="L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</row>
    <row r="1862" spans="1:93" s="9" customFormat="1" x14ac:dyDescent="0.2">
      <c r="A1862"/>
      <c r="B1862"/>
      <c r="C1862" s="65"/>
      <c r="D1862" s="65"/>
      <c r="E1862" s="8"/>
      <c r="F1862" s="66"/>
      <c r="G1862" s="67"/>
      <c r="H1862" s="67"/>
      <c r="I1862"/>
      <c r="J1862"/>
      <c r="K1862"/>
      <c r="L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</row>
    <row r="1863" spans="1:93" s="9" customFormat="1" x14ac:dyDescent="0.2">
      <c r="A1863"/>
      <c r="B1863"/>
      <c r="C1863" s="65"/>
      <c r="D1863" s="65"/>
      <c r="E1863" s="8"/>
      <c r="F1863" s="66"/>
      <c r="G1863" s="67"/>
      <c r="H1863" s="67"/>
      <c r="I1863"/>
      <c r="J1863"/>
      <c r="K1863"/>
      <c r="L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</row>
    <row r="1864" spans="1:93" s="9" customFormat="1" x14ac:dyDescent="0.2">
      <c r="A1864"/>
      <c r="B1864"/>
      <c r="C1864" s="65"/>
      <c r="D1864" s="65"/>
      <c r="E1864" s="8"/>
      <c r="F1864" s="66"/>
      <c r="G1864" s="67"/>
      <c r="H1864" s="67"/>
      <c r="I1864"/>
      <c r="J1864"/>
      <c r="K1864"/>
      <c r="L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</row>
    <row r="1865" spans="1:93" s="9" customFormat="1" x14ac:dyDescent="0.2">
      <c r="A1865"/>
      <c r="B1865"/>
      <c r="C1865" s="65"/>
      <c r="D1865" s="65"/>
      <c r="E1865" s="8"/>
      <c r="F1865" s="66"/>
      <c r="G1865" s="67"/>
      <c r="H1865" s="67"/>
      <c r="I1865"/>
      <c r="J1865"/>
      <c r="K1865"/>
      <c r="L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</row>
    <row r="1866" spans="1:93" s="9" customFormat="1" x14ac:dyDescent="0.2">
      <c r="A1866"/>
      <c r="B1866"/>
      <c r="C1866" s="65"/>
      <c r="D1866" s="65"/>
      <c r="E1866" s="8"/>
      <c r="F1866" s="66"/>
      <c r="G1866" s="67"/>
      <c r="H1866" s="67"/>
      <c r="I1866"/>
      <c r="J1866"/>
      <c r="K1866"/>
      <c r="L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</row>
    <row r="1867" spans="1:93" s="9" customFormat="1" x14ac:dyDescent="0.2">
      <c r="A1867"/>
      <c r="B1867"/>
      <c r="C1867" s="65"/>
      <c r="D1867" s="65"/>
      <c r="E1867" s="8"/>
      <c r="F1867" s="66"/>
      <c r="G1867" s="67"/>
      <c r="H1867" s="67"/>
      <c r="I1867"/>
      <c r="J1867"/>
      <c r="K1867"/>
      <c r="L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</row>
    <row r="1868" spans="1:93" s="9" customFormat="1" x14ac:dyDescent="0.2">
      <c r="A1868"/>
      <c r="B1868"/>
      <c r="C1868" s="65"/>
      <c r="D1868" s="65"/>
      <c r="E1868" s="8"/>
      <c r="F1868" s="66"/>
      <c r="G1868" s="67"/>
      <c r="H1868" s="67"/>
      <c r="I1868"/>
      <c r="J1868"/>
      <c r="K1868"/>
      <c r="L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</row>
    <row r="1869" spans="1:93" s="9" customFormat="1" x14ac:dyDescent="0.2">
      <c r="A1869"/>
      <c r="B1869"/>
      <c r="C1869" s="65"/>
      <c r="D1869" s="65"/>
      <c r="E1869" s="8"/>
      <c r="F1869" s="66"/>
      <c r="G1869" s="67"/>
      <c r="H1869" s="67"/>
      <c r="I1869"/>
      <c r="J1869"/>
      <c r="K1869"/>
      <c r="L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</row>
    <row r="1870" spans="1:93" s="9" customFormat="1" x14ac:dyDescent="0.2">
      <c r="A1870"/>
      <c r="B1870"/>
      <c r="C1870" s="65"/>
      <c r="D1870" s="65"/>
      <c r="E1870" s="8"/>
      <c r="F1870" s="66"/>
      <c r="G1870" s="67"/>
      <c r="H1870" s="67"/>
      <c r="I1870"/>
      <c r="J1870"/>
      <c r="K1870"/>
      <c r="L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</row>
    <row r="1871" spans="1:93" s="9" customFormat="1" x14ac:dyDescent="0.2">
      <c r="A1871"/>
      <c r="B1871"/>
      <c r="C1871" s="65"/>
      <c r="D1871" s="65"/>
      <c r="E1871" s="8"/>
      <c r="F1871" s="66"/>
      <c r="G1871" s="67"/>
      <c r="H1871" s="67"/>
      <c r="I1871"/>
      <c r="J1871"/>
      <c r="K1871"/>
      <c r="L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</row>
    <row r="1872" spans="1:93" s="9" customFormat="1" x14ac:dyDescent="0.2">
      <c r="A1872"/>
      <c r="B1872"/>
      <c r="C1872" s="65"/>
      <c r="D1872" s="65"/>
      <c r="E1872" s="8"/>
      <c r="F1872" s="66"/>
      <c r="G1872" s="67"/>
      <c r="H1872" s="67"/>
      <c r="I1872"/>
      <c r="J1872"/>
      <c r="K1872"/>
      <c r="L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</row>
    <row r="1873" spans="1:93" s="9" customFormat="1" x14ac:dyDescent="0.2">
      <c r="A1873"/>
      <c r="B1873"/>
      <c r="C1873" s="65"/>
      <c r="D1873" s="65"/>
      <c r="E1873" s="8"/>
      <c r="F1873" s="66"/>
      <c r="G1873" s="67"/>
      <c r="H1873" s="67"/>
      <c r="I1873"/>
      <c r="J1873"/>
      <c r="K1873"/>
      <c r="L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</row>
    <row r="1874" spans="1:93" s="9" customFormat="1" x14ac:dyDescent="0.2">
      <c r="A1874"/>
      <c r="B1874"/>
      <c r="C1874" s="65"/>
      <c r="D1874" s="65"/>
      <c r="E1874" s="8"/>
      <c r="F1874" s="66"/>
      <c r="G1874" s="67"/>
      <c r="H1874" s="67"/>
      <c r="I1874"/>
      <c r="J1874"/>
      <c r="K1874"/>
      <c r="L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</row>
    <row r="1875" spans="1:93" s="9" customFormat="1" x14ac:dyDescent="0.2">
      <c r="A1875"/>
      <c r="B1875"/>
      <c r="C1875" s="65"/>
      <c r="D1875" s="65"/>
      <c r="E1875" s="8"/>
      <c r="F1875" s="66"/>
      <c r="G1875" s="67"/>
      <c r="H1875" s="67"/>
      <c r="I1875"/>
      <c r="J1875"/>
      <c r="K1875"/>
      <c r="L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</row>
    <row r="1876" spans="1:93" s="9" customFormat="1" x14ac:dyDescent="0.2">
      <c r="A1876"/>
      <c r="B1876"/>
      <c r="C1876" s="65"/>
      <c r="D1876" s="65"/>
      <c r="E1876" s="8"/>
      <c r="F1876" s="66"/>
      <c r="G1876" s="67"/>
      <c r="H1876" s="67"/>
      <c r="I1876"/>
      <c r="J1876"/>
      <c r="K1876"/>
      <c r="L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</row>
    <row r="1877" spans="1:93" s="9" customFormat="1" x14ac:dyDescent="0.2">
      <c r="A1877"/>
      <c r="B1877"/>
      <c r="C1877" s="65"/>
      <c r="D1877" s="65"/>
      <c r="E1877" s="8"/>
      <c r="F1877" s="66"/>
      <c r="G1877" s="67"/>
      <c r="H1877" s="67"/>
      <c r="I1877"/>
      <c r="J1877"/>
      <c r="K1877"/>
      <c r="L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</row>
    <row r="1878" spans="1:93" s="9" customFormat="1" x14ac:dyDescent="0.2">
      <c r="A1878"/>
      <c r="B1878"/>
      <c r="C1878" s="65"/>
      <c r="D1878" s="65"/>
      <c r="E1878" s="8"/>
      <c r="F1878" s="66"/>
      <c r="G1878" s="67"/>
      <c r="H1878" s="67"/>
      <c r="I1878"/>
      <c r="J1878"/>
      <c r="K1878"/>
      <c r="L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</row>
    <row r="1879" spans="1:93" s="9" customFormat="1" x14ac:dyDescent="0.2">
      <c r="A1879"/>
      <c r="B1879"/>
      <c r="C1879" s="65"/>
      <c r="D1879" s="65"/>
      <c r="E1879" s="8"/>
      <c r="F1879" s="66"/>
      <c r="G1879" s="67"/>
      <c r="H1879" s="67"/>
      <c r="I1879"/>
      <c r="J1879"/>
      <c r="K1879"/>
      <c r="L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</row>
    <row r="1880" spans="1:93" s="9" customFormat="1" x14ac:dyDescent="0.2">
      <c r="A1880"/>
      <c r="B1880"/>
      <c r="C1880" s="65"/>
      <c r="D1880" s="65"/>
      <c r="E1880" s="8"/>
      <c r="F1880" s="66"/>
      <c r="G1880" s="67"/>
      <c r="H1880" s="67"/>
      <c r="I1880"/>
      <c r="J1880"/>
      <c r="K1880"/>
      <c r="L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</row>
    <row r="1881" spans="1:93" s="9" customFormat="1" x14ac:dyDescent="0.2">
      <c r="A1881"/>
      <c r="B1881"/>
      <c r="C1881" s="65"/>
      <c r="D1881" s="65"/>
      <c r="E1881" s="8"/>
      <c r="F1881" s="66"/>
      <c r="G1881" s="67"/>
      <c r="H1881" s="67"/>
      <c r="I1881"/>
      <c r="J1881"/>
      <c r="K1881"/>
      <c r="L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</row>
    <row r="1882" spans="1:93" s="9" customFormat="1" x14ac:dyDescent="0.2">
      <c r="A1882"/>
      <c r="B1882"/>
      <c r="C1882" s="65"/>
      <c r="D1882" s="65"/>
      <c r="E1882" s="8"/>
      <c r="F1882" s="66"/>
      <c r="G1882" s="67"/>
      <c r="H1882" s="67"/>
      <c r="I1882"/>
      <c r="J1882"/>
      <c r="K1882"/>
      <c r="L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</row>
    <row r="1883" spans="1:93" s="9" customFormat="1" x14ac:dyDescent="0.2">
      <c r="A1883"/>
      <c r="B1883"/>
      <c r="C1883" s="65"/>
      <c r="D1883" s="65"/>
      <c r="E1883" s="8"/>
      <c r="F1883" s="66"/>
      <c r="G1883" s="67"/>
      <c r="H1883" s="67"/>
      <c r="I1883"/>
      <c r="J1883"/>
      <c r="K1883"/>
      <c r="L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</row>
    <row r="1884" spans="1:93" s="9" customFormat="1" x14ac:dyDescent="0.2">
      <c r="A1884"/>
      <c r="B1884"/>
      <c r="C1884" s="65"/>
      <c r="D1884" s="65"/>
      <c r="E1884" s="8"/>
      <c r="F1884" s="66"/>
      <c r="G1884" s="67"/>
      <c r="H1884" s="67"/>
      <c r="I1884"/>
      <c r="J1884"/>
      <c r="K1884"/>
      <c r="L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</row>
    <row r="1885" spans="1:93" s="9" customFormat="1" x14ac:dyDescent="0.2">
      <c r="A1885"/>
      <c r="B1885"/>
      <c r="C1885" s="65"/>
      <c r="D1885" s="65"/>
      <c r="E1885" s="8"/>
      <c r="F1885" s="66"/>
      <c r="G1885" s="67"/>
      <c r="H1885" s="67"/>
      <c r="I1885"/>
      <c r="J1885"/>
      <c r="K1885"/>
      <c r="L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</row>
    <row r="1886" spans="1:93" s="9" customFormat="1" x14ac:dyDescent="0.2">
      <c r="A1886"/>
      <c r="B1886"/>
      <c r="C1886" s="65"/>
      <c r="D1886" s="65"/>
      <c r="E1886" s="8"/>
      <c r="F1886" s="66"/>
      <c r="G1886" s="67"/>
      <c r="H1886" s="67"/>
      <c r="I1886"/>
      <c r="J1886"/>
      <c r="K1886"/>
      <c r="L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</row>
    <row r="1887" spans="1:93" s="9" customFormat="1" x14ac:dyDescent="0.2">
      <c r="A1887"/>
      <c r="B1887"/>
      <c r="C1887" s="65"/>
      <c r="D1887" s="65"/>
      <c r="E1887" s="8"/>
      <c r="F1887" s="66"/>
      <c r="G1887" s="67"/>
      <c r="H1887" s="67"/>
      <c r="I1887"/>
      <c r="J1887"/>
      <c r="K1887"/>
      <c r="L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</row>
    <row r="1888" spans="1:93" s="9" customFormat="1" x14ac:dyDescent="0.2">
      <c r="A1888"/>
      <c r="B1888"/>
      <c r="C1888" s="65"/>
      <c r="D1888" s="65"/>
      <c r="E1888" s="8"/>
      <c r="F1888" s="66"/>
      <c r="G1888" s="67"/>
      <c r="H1888" s="67"/>
      <c r="I1888"/>
      <c r="J1888"/>
      <c r="K1888"/>
      <c r="L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</row>
    <row r="1889" spans="1:93" s="9" customFormat="1" x14ac:dyDescent="0.2">
      <c r="A1889"/>
      <c r="B1889"/>
      <c r="C1889" s="65"/>
      <c r="D1889" s="65"/>
      <c r="E1889" s="8"/>
      <c r="F1889" s="66"/>
      <c r="G1889" s="67"/>
      <c r="H1889" s="67"/>
      <c r="I1889"/>
      <c r="J1889"/>
      <c r="K1889"/>
      <c r="L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</row>
    <row r="1890" spans="1:93" s="9" customFormat="1" x14ac:dyDescent="0.2">
      <c r="A1890"/>
      <c r="B1890"/>
      <c r="C1890" s="65"/>
      <c r="D1890" s="65"/>
      <c r="E1890" s="8"/>
      <c r="F1890" s="66"/>
      <c r="G1890" s="67"/>
      <c r="H1890" s="67"/>
      <c r="I1890"/>
      <c r="J1890"/>
      <c r="K1890"/>
      <c r="L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</row>
    <row r="1891" spans="1:93" s="9" customFormat="1" x14ac:dyDescent="0.2">
      <c r="A1891"/>
      <c r="B1891"/>
      <c r="C1891" s="65"/>
      <c r="D1891" s="65"/>
      <c r="E1891" s="8"/>
      <c r="F1891" s="66"/>
      <c r="G1891" s="67"/>
      <c r="H1891" s="67"/>
      <c r="I1891"/>
      <c r="J1891"/>
      <c r="K1891"/>
      <c r="L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</row>
    <row r="1892" spans="1:93" s="9" customFormat="1" x14ac:dyDescent="0.2">
      <c r="A1892"/>
      <c r="B1892"/>
      <c r="C1892" s="65"/>
      <c r="D1892" s="65"/>
      <c r="E1892" s="8"/>
      <c r="F1892" s="66"/>
      <c r="G1892" s="67"/>
      <c r="H1892" s="67"/>
      <c r="I1892"/>
      <c r="J1892"/>
      <c r="K1892"/>
      <c r="L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</row>
    <row r="1893" spans="1:93" s="9" customFormat="1" x14ac:dyDescent="0.2">
      <c r="A1893"/>
      <c r="B1893"/>
      <c r="C1893" s="65"/>
      <c r="D1893" s="65"/>
      <c r="E1893" s="8"/>
      <c r="F1893" s="66"/>
      <c r="G1893" s="67"/>
      <c r="H1893" s="67"/>
      <c r="I1893"/>
      <c r="J1893"/>
      <c r="K1893"/>
      <c r="L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</row>
    <row r="1894" spans="1:93" s="9" customFormat="1" x14ac:dyDescent="0.2">
      <c r="A1894"/>
      <c r="B1894"/>
      <c r="C1894" s="65"/>
      <c r="D1894" s="65"/>
      <c r="E1894" s="8"/>
      <c r="F1894" s="66"/>
      <c r="G1894" s="67"/>
      <c r="H1894" s="67"/>
      <c r="I1894"/>
      <c r="J1894"/>
      <c r="K1894"/>
      <c r="L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</row>
    <row r="1895" spans="1:93" s="9" customFormat="1" x14ac:dyDescent="0.2">
      <c r="A1895"/>
      <c r="B1895"/>
      <c r="C1895" s="65"/>
      <c r="D1895" s="65"/>
      <c r="E1895" s="8"/>
      <c r="F1895" s="66"/>
      <c r="G1895" s="67"/>
      <c r="H1895" s="67"/>
      <c r="I1895"/>
      <c r="J1895"/>
      <c r="K1895"/>
      <c r="L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</row>
    <row r="1896" spans="1:93" s="9" customFormat="1" x14ac:dyDescent="0.2">
      <c r="A1896"/>
      <c r="B1896"/>
      <c r="C1896" s="65"/>
      <c r="D1896" s="65"/>
      <c r="E1896" s="8"/>
      <c r="F1896" s="66"/>
      <c r="G1896" s="67"/>
      <c r="H1896" s="67"/>
      <c r="I1896"/>
      <c r="J1896"/>
      <c r="K1896"/>
      <c r="L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</row>
    <row r="1897" spans="1:93" s="9" customFormat="1" x14ac:dyDescent="0.2">
      <c r="A1897"/>
      <c r="B1897"/>
      <c r="C1897" s="65"/>
      <c r="D1897" s="65"/>
      <c r="E1897" s="8"/>
      <c r="F1897" s="66"/>
      <c r="G1897" s="67"/>
      <c r="H1897" s="67"/>
      <c r="I1897"/>
      <c r="J1897"/>
      <c r="K1897"/>
      <c r="L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</row>
    <row r="1898" spans="1:93" s="9" customFormat="1" x14ac:dyDescent="0.2">
      <c r="A1898"/>
      <c r="B1898"/>
      <c r="C1898" s="65"/>
      <c r="D1898" s="65"/>
      <c r="E1898" s="8"/>
      <c r="F1898" s="66"/>
      <c r="G1898" s="67"/>
      <c r="H1898" s="67"/>
      <c r="I1898"/>
      <c r="J1898"/>
      <c r="K1898"/>
      <c r="L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</row>
    <row r="1899" spans="1:93" s="9" customFormat="1" x14ac:dyDescent="0.2">
      <c r="A1899"/>
      <c r="B1899"/>
      <c r="C1899" s="65"/>
      <c r="D1899" s="65"/>
      <c r="E1899" s="8"/>
      <c r="F1899" s="66"/>
      <c r="G1899" s="67"/>
      <c r="H1899" s="67"/>
      <c r="I1899"/>
      <c r="J1899"/>
      <c r="K1899"/>
      <c r="L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</row>
    <row r="1900" spans="1:93" s="9" customFormat="1" x14ac:dyDescent="0.2">
      <c r="A1900"/>
      <c r="B1900"/>
      <c r="C1900" s="65"/>
      <c r="D1900" s="65"/>
      <c r="E1900" s="8"/>
      <c r="F1900" s="66"/>
      <c r="G1900" s="67"/>
      <c r="H1900" s="67"/>
      <c r="I1900"/>
      <c r="J1900"/>
      <c r="K1900"/>
      <c r="L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</row>
    <row r="1901" spans="1:93" s="9" customFormat="1" x14ac:dyDescent="0.2">
      <c r="A1901"/>
      <c r="B1901"/>
      <c r="C1901" s="65"/>
      <c r="D1901" s="65"/>
      <c r="E1901" s="8"/>
      <c r="F1901" s="66"/>
      <c r="G1901" s="67"/>
      <c r="H1901" s="67"/>
      <c r="I1901"/>
      <c r="J1901"/>
      <c r="K1901"/>
      <c r="L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</row>
    <row r="1902" spans="1:93" s="9" customFormat="1" x14ac:dyDescent="0.2">
      <c r="A1902"/>
      <c r="B1902"/>
      <c r="C1902" s="65"/>
      <c r="D1902" s="65"/>
      <c r="E1902" s="8"/>
      <c r="F1902" s="66"/>
      <c r="G1902" s="67"/>
      <c r="H1902" s="67"/>
      <c r="I1902"/>
      <c r="J1902"/>
      <c r="K1902"/>
      <c r="L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</row>
    <row r="1903" spans="1:93" s="9" customFormat="1" x14ac:dyDescent="0.2">
      <c r="A1903"/>
      <c r="B1903"/>
      <c r="C1903" s="65"/>
      <c r="D1903" s="65"/>
      <c r="E1903" s="8"/>
      <c r="F1903" s="66"/>
      <c r="G1903" s="67"/>
      <c r="H1903" s="67"/>
      <c r="I1903"/>
      <c r="J1903"/>
      <c r="K1903"/>
      <c r="L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</row>
    <row r="1904" spans="1:93" s="9" customFormat="1" x14ac:dyDescent="0.2">
      <c r="A1904"/>
      <c r="B1904"/>
      <c r="C1904" s="65"/>
      <c r="D1904" s="65"/>
      <c r="E1904" s="8"/>
      <c r="F1904" s="66"/>
      <c r="G1904" s="67"/>
      <c r="H1904" s="67"/>
      <c r="I1904"/>
      <c r="J1904"/>
      <c r="K1904"/>
      <c r="L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</row>
    <row r="1905" spans="1:93" s="9" customFormat="1" x14ac:dyDescent="0.2">
      <c r="A1905"/>
      <c r="B1905"/>
      <c r="C1905" s="65"/>
      <c r="D1905" s="65"/>
      <c r="E1905" s="8"/>
      <c r="F1905" s="66"/>
      <c r="G1905" s="67"/>
      <c r="H1905" s="67"/>
      <c r="I1905"/>
      <c r="J1905"/>
      <c r="K1905"/>
      <c r="L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</row>
    <row r="1906" spans="1:93" s="9" customFormat="1" x14ac:dyDescent="0.2">
      <c r="A1906"/>
      <c r="B1906"/>
      <c r="C1906" s="65"/>
      <c r="D1906" s="65"/>
      <c r="E1906" s="8"/>
      <c r="F1906" s="66"/>
      <c r="G1906" s="67"/>
      <c r="H1906" s="67"/>
      <c r="I1906"/>
      <c r="J1906"/>
      <c r="K1906"/>
      <c r="L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</row>
    <row r="1907" spans="1:93" s="9" customFormat="1" x14ac:dyDescent="0.2">
      <c r="A1907"/>
      <c r="B1907"/>
      <c r="C1907" s="65"/>
      <c r="D1907" s="65"/>
      <c r="E1907" s="8"/>
      <c r="F1907" s="66"/>
      <c r="G1907" s="67"/>
      <c r="H1907" s="67"/>
      <c r="I1907"/>
      <c r="J1907"/>
      <c r="K1907"/>
      <c r="L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</row>
    <row r="1908" spans="1:93" s="9" customFormat="1" x14ac:dyDescent="0.2">
      <c r="A1908"/>
      <c r="B1908"/>
      <c r="C1908" s="65"/>
      <c r="D1908" s="65"/>
      <c r="E1908" s="8"/>
      <c r="F1908" s="66"/>
      <c r="G1908" s="67"/>
      <c r="H1908" s="67"/>
      <c r="I1908"/>
      <c r="J1908"/>
      <c r="K1908"/>
      <c r="L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</row>
    <row r="1909" spans="1:93" s="9" customFormat="1" x14ac:dyDescent="0.2">
      <c r="A1909"/>
      <c r="B1909"/>
      <c r="C1909" s="65"/>
      <c r="D1909" s="65"/>
      <c r="E1909" s="8"/>
      <c r="F1909" s="66"/>
      <c r="G1909" s="67"/>
      <c r="H1909" s="67"/>
      <c r="I1909"/>
      <c r="J1909"/>
      <c r="K1909"/>
      <c r="L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</row>
    <row r="1910" spans="1:93" s="9" customFormat="1" x14ac:dyDescent="0.2">
      <c r="A1910"/>
      <c r="B1910"/>
      <c r="C1910" s="65"/>
      <c r="D1910" s="65"/>
      <c r="E1910" s="8"/>
      <c r="F1910" s="66"/>
      <c r="G1910" s="67"/>
      <c r="H1910" s="67"/>
      <c r="I1910"/>
      <c r="J1910"/>
      <c r="K1910"/>
      <c r="L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</row>
    <row r="1911" spans="1:93" s="9" customFormat="1" x14ac:dyDescent="0.2">
      <c r="A1911"/>
      <c r="B1911"/>
      <c r="C1911" s="65"/>
      <c r="D1911" s="65"/>
      <c r="E1911" s="8"/>
      <c r="F1911" s="66"/>
      <c r="G1911" s="67"/>
      <c r="H1911" s="67"/>
      <c r="I1911"/>
      <c r="J1911"/>
      <c r="K1911"/>
      <c r="L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</row>
    <row r="1912" spans="1:93" s="9" customFormat="1" x14ac:dyDescent="0.2">
      <c r="A1912"/>
      <c r="B1912"/>
      <c r="C1912" s="65"/>
      <c r="D1912" s="65"/>
      <c r="E1912" s="8"/>
      <c r="F1912" s="66"/>
      <c r="G1912" s="67"/>
      <c r="H1912" s="67"/>
      <c r="I1912"/>
      <c r="J1912"/>
      <c r="K1912"/>
      <c r="L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</row>
    <row r="1913" spans="1:93" s="9" customFormat="1" x14ac:dyDescent="0.2">
      <c r="A1913"/>
      <c r="B1913"/>
      <c r="C1913" s="65"/>
      <c r="D1913" s="65"/>
      <c r="E1913" s="8"/>
      <c r="F1913" s="66"/>
      <c r="G1913" s="67"/>
      <c r="H1913" s="67"/>
      <c r="I1913"/>
      <c r="J1913"/>
      <c r="K1913"/>
      <c r="L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</row>
    <row r="1914" spans="1:93" s="9" customFormat="1" x14ac:dyDescent="0.2">
      <c r="A1914"/>
      <c r="B1914"/>
      <c r="C1914" s="65"/>
      <c r="D1914" s="65"/>
      <c r="E1914" s="8"/>
      <c r="F1914" s="66"/>
      <c r="G1914" s="67"/>
      <c r="H1914" s="67"/>
      <c r="I1914"/>
      <c r="J1914"/>
      <c r="K1914"/>
      <c r="L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</row>
    <row r="1915" spans="1:93" s="9" customFormat="1" x14ac:dyDescent="0.2">
      <c r="A1915"/>
      <c r="B1915"/>
      <c r="C1915" s="65"/>
      <c r="D1915" s="65"/>
      <c r="E1915" s="8"/>
      <c r="F1915" s="66"/>
      <c r="G1915" s="67"/>
      <c r="H1915" s="67"/>
      <c r="I1915"/>
      <c r="J1915"/>
      <c r="K1915"/>
      <c r="L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</row>
    <row r="1916" spans="1:93" s="9" customFormat="1" x14ac:dyDescent="0.2">
      <c r="A1916"/>
      <c r="B1916"/>
      <c r="C1916" s="65"/>
      <c r="D1916" s="65"/>
      <c r="E1916" s="8"/>
      <c r="F1916" s="66"/>
      <c r="G1916" s="67"/>
      <c r="H1916" s="67"/>
      <c r="I1916"/>
      <c r="J1916"/>
      <c r="K1916"/>
      <c r="L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</row>
    <row r="1917" spans="1:93" s="9" customFormat="1" x14ac:dyDescent="0.2">
      <c r="A1917"/>
      <c r="B1917"/>
      <c r="C1917" s="65"/>
      <c r="D1917" s="65"/>
      <c r="E1917" s="8"/>
      <c r="F1917" s="66"/>
      <c r="G1917" s="67"/>
      <c r="H1917" s="67"/>
      <c r="I1917"/>
      <c r="J1917"/>
      <c r="K1917"/>
      <c r="L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</row>
    <row r="1918" spans="1:93" s="9" customFormat="1" x14ac:dyDescent="0.2">
      <c r="A1918"/>
      <c r="B1918"/>
      <c r="C1918" s="65"/>
      <c r="D1918" s="65"/>
      <c r="E1918" s="8"/>
      <c r="F1918" s="66"/>
      <c r="G1918" s="67"/>
      <c r="H1918" s="67"/>
      <c r="I1918"/>
      <c r="J1918"/>
      <c r="K1918"/>
      <c r="L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</row>
    <row r="1919" spans="1:93" s="9" customFormat="1" x14ac:dyDescent="0.2">
      <c r="A1919"/>
      <c r="B1919"/>
      <c r="C1919" s="65"/>
      <c r="D1919" s="65"/>
      <c r="E1919" s="8"/>
      <c r="F1919" s="66"/>
      <c r="G1919" s="67"/>
      <c r="H1919" s="67"/>
      <c r="I1919"/>
      <c r="J1919"/>
      <c r="K1919"/>
      <c r="L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</row>
    <row r="1920" spans="1:93" s="9" customFormat="1" x14ac:dyDescent="0.2">
      <c r="A1920"/>
      <c r="B1920"/>
      <c r="C1920" s="65"/>
      <c r="D1920" s="65"/>
      <c r="E1920" s="8"/>
      <c r="F1920" s="66"/>
      <c r="G1920" s="67"/>
      <c r="H1920" s="67"/>
      <c r="I1920"/>
      <c r="J1920"/>
      <c r="K1920"/>
      <c r="L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</row>
    <row r="1921" spans="1:93" s="9" customFormat="1" x14ac:dyDescent="0.2">
      <c r="A1921"/>
      <c r="B1921"/>
      <c r="C1921" s="65"/>
      <c r="D1921" s="65"/>
      <c r="E1921" s="8"/>
      <c r="F1921" s="66"/>
      <c r="G1921" s="67"/>
      <c r="H1921" s="67"/>
      <c r="I1921"/>
      <c r="J1921"/>
      <c r="K1921"/>
      <c r="L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</row>
    <row r="1922" spans="1:93" s="9" customFormat="1" x14ac:dyDescent="0.2">
      <c r="A1922"/>
      <c r="B1922"/>
      <c r="C1922" s="65"/>
      <c r="D1922" s="65"/>
      <c r="E1922" s="8"/>
      <c r="F1922" s="66"/>
      <c r="G1922" s="67"/>
      <c r="H1922" s="67"/>
      <c r="I1922"/>
      <c r="J1922"/>
      <c r="K1922"/>
      <c r="L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</row>
    <row r="1923" spans="1:93" s="9" customFormat="1" x14ac:dyDescent="0.2">
      <c r="A1923"/>
      <c r="B1923"/>
      <c r="C1923" s="65"/>
      <c r="D1923" s="65"/>
      <c r="E1923" s="8"/>
      <c r="F1923" s="66"/>
      <c r="G1923" s="67"/>
      <c r="H1923" s="67"/>
      <c r="I1923"/>
      <c r="J1923"/>
      <c r="K1923"/>
      <c r="L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</row>
    <row r="1924" spans="1:93" s="9" customFormat="1" x14ac:dyDescent="0.2">
      <c r="A1924"/>
      <c r="B1924"/>
      <c r="C1924" s="65"/>
      <c r="D1924" s="65"/>
      <c r="E1924" s="8"/>
      <c r="F1924" s="66"/>
      <c r="G1924" s="67"/>
      <c r="H1924" s="67"/>
      <c r="I1924"/>
      <c r="J1924"/>
      <c r="K1924"/>
      <c r="L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</row>
    <row r="1925" spans="1:93" s="9" customFormat="1" x14ac:dyDescent="0.2">
      <c r="A1925"/>
      <c r="B1925"/>
      <c r="C1925" s="65"/>
      <c r="D1925" s="65"/>
      <c r="E1925" s="8"/>
      <c r="F1925" s="66"/>
      <c r="G1925" s="67"/>
      <c r="H1925" s="67"/>
      <c r="I1925"/>
      <c r="J1925"/>
      <c r="K1925"/>
      <c r="L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</row>
    <row r="1926" spans="1:93" s="9" customFormat="1" x14ac:dyDescent="0.2">
      <c r="A1926"/>
      <c r="B1926"/>
      <c r="C1926" s="65"/>
      <c r="D1926" s="65"/>
      <c r="E1926" s="8"/>
      <c r="F1926" s="66"/>
      <c r="G1926" s="67"/>
      <c r="H1926" s="67"/>
      <c r="I1926"/>
      <c r="J1926"/>
      <c r="K1926"/>
      <c r="L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</row>
    <row r="1927" spans="1:93" s="9" customFormat="1" x14ac:dyDescent="0.2">
      <c r="A1927"/>
      <c r="B1927"/>
      <c r="C1927" s="65"/>
      <c r="D1927" s="65"/>
      <c r="E1927" s="8"/>
      <c r="F1927" s="66"/>
      <c r="G1927" s="67"/>
      <c r="H1927" s="67"/>
      <c r="I1927"/>
      <c r="J1927"/>
      <c r="K1927"/>
      <c r="L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</row>
    <row r="1928" spans="1:93" s="9" customFormat="1" x14ac:dyDescent="0.2">
      <c r="A1928"/>
      <c r="B1928"/>
      <c r="C1928" s="65"/>
      <c r="D1928" s="65"/>
      <c r="E1928" s="8"/>
      <c r="F1928" s="66"/>
      <c r="G1928" s="67"/>
      <c r="H1928" s="67"/>
      <c r="I1928"/>
      <c r="J1928"/>
      <c r="K1928"/>
      <c r="L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</row>
    <row r="1929" spans="1:93" s="9" customFormat="1" x14ac:dyDescent="0.2">
      <c r="A1929"/>
      <c r="B1929"/>
      <c r="C1929" s="65"/>
      <c r="D1929" s="65"/>
      <c r="E1929" s="8"/>
      <c r="F1929" s="66"/>
      <c r="G1929" s="67"/>
      <c r="H1929" s="67"/>
      <c r="I1929"/>
      <c r="J1929"/>
      <c r="K1929"/>
      <c r="L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</row>
    <row r="1930" spans="1:93" s="9" customFormat="1" x14ac:dyDescent="0.2">
      <c r="A1930"/>
      <c r="B1930"/>
      <c r="C1930" s="65"/>
      <c r="D1930" s="65"/>
      <c r="E1930" s="8"/>
      <c r="F1930" s="66"/>
      <c r="G1930" s="67"/>
      <c r="H1930" s="67"/>
      <c r="I1930"/>
      <c r="J1930"/>
      <c r="K1930"/>
      <c r="L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</row>
    <row r="1931" spans="1:93" s="9" customFormat="1" x14ac:dyDescent="0.2">
      <c r="A1931"/>
      <c r="B1931"/>
      <c r="C1931" s="65"/>
      <c r="D1931" s="65"/>
      <c r="E1931" s="8"/>
      <c r="F1931" s="66"/>
      <c r="G1931" s="67"/>
      <c r="H1931" s="67"/>
      <c r="I1931"/>
      <c r="J1931"/>
      <c r="K1931"/>
      <c r="L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</row>
    <row r="1932" spans="1:93" s="9" customFormat="1" x14ac:dyDescent="0.2">
      <c r="A1932"/>
      <c r="B1932"/>
      <c r="C1932" s="65"/>
      <c r="D1932" s="65"/>
      <c r="E1932" s="8"/>
      <c r="F1932" s="66"/>
      <c r="G1932" s="67"/>
      <c r="H1932" s="67"/>
      <c r="I1932"/>
      <c r="J1932"/>
      <c r="K1932"/>
      <c r="L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</row>
    <row r="1933" spans="1:93" s="9" customFormat="1" x14ac:dyDescent="0.2">
      <c r="A1933"/>
      <c r="B1933"/>
      <c r="C1933" s="65"/>
      <c r="D1933" s="65"/>
      <c r="E1933" s="8"/>
      <c r="F1933" s="66"/>
      <c r="G1933" s="67"/>
      <c r="H1933" s="67"/>
      <c r="I1933"/>
      <c r="J1933"/>
      <c r="K1933"/>
      <c r="L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</row>
    <row r="1934" spans="1:93" s="9" customFormat="1" x14ac:dyDescent="0.2">
      <c r="A1934"/>
      <c r="B1934"/>
      <c r="C1934" s="65"/>
      <c r="D1934" s="65"/>
      <c r="E1934" s="8"/>
      <c r="F1934" s="66"/>
      <c r="G1934" s="67"/>
      <c r="H1934" s="67"/>
      <c r="I1934"/>
      <c r="J1934"/>
      <c r="K1934"/>
      <c r="L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</row>
    <row r="1935" spans="1:93" s="9" customFormat="1" x14ac:dyDescent="0.2">
      <c r="A1935"/>
      <c r="B1935"/>
      <c r="C1935" s="65"/>
      <c r="D1935" s="65"/>
      <c r="E1935" s="8"/>
      <c r="F1935" s="66"/>
      <c r="G1935" s="67"/>
      <c r="H1935" s="67"/>
      <c r="I1935"/>
      <c r="J1935"/>
      <c r="K1935"/>
      <c r="L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</row>
    <row r="1936" spans="1:93" s="9" customFormat="1" x14ac:dyDescent="0.2">
      <c r="A1936"/>
      <c r="B1936"/>
      <c r="C1936" s="65"/>
      <c r="D1936" s="65"/>
      <c r="E1936" s="8"/>
      <c r="F1936" s="66"/>
      <c r="G1936" s="67"/>
      <c r="H1936" s="67"/>
      <c r="I1936"/>
      <c r="J1936"/>
      <c r="K1936"/>
      <c r="L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</row>
    <row r="1937" spans="1:93" s="9" customFormat="1" x14ac:dyDescent="0.2">
      <c r="A1937"/>
      <c r="B1937"/>
      <c r="C1937" s="65"/>
      <c r="D1937" s="65"/>
      <c r="E1937" s="8"/>
      <c r="F1937" s="66"/>
      <c r="G1937" s="67"/>
      <c r="H1937" s="67"/>
      <c r="I1937"/>
      <c r="J1937"/>
      <c r="K1937"/>
      <c r="L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</row>
    <row r="1938" spans="1:93" s="9" customFormat="1" x14ac:dyDescent="0.2">
      <c r="A1938"/>
      <c r="B1938"/>
      <c r="C1938" s="65"/>
      <c r="D1938" s="65"/>
      <c r="E1938" s="8"/>
      <c r="F1938" s="66"/>
      <c r="G1938" s="67"/>
      <c r="H1938" s="67"/>
      <c r="I1938"/>
      <c r="J1938"/>
      <c r="K1938"/>
      <c r="L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</row>
    <row r="1939" spans="1:93" s="9" customFormat="1" x14ac:dyDescent="0.2">
      <c r="A1939"/>
      <c r="B1939"/>
      <c r="C1939" s="65"/>
      <c r="D1939" s="65"/>
      <c r="E1939" s="8"/>
      <c r="F1939" s="66"/>
      <c r="G1939" s="67"/>
      <c r="H1939" s="67"/>
      <c r="I1939"/>
      <c r="J1939"/>
      <c r="K1939"/>
      <c r="L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</row>
    <row r="1940" spans="1:93" s="9" customFormat="1" x14ac:dyDescent="0.2">
      <c r="A1940"/>
      <c r="B1940"/>
      <c r="C1940" s="65"/>
      <c r="D1940" s="65"/>
      <c r="E1940" s="8"/>
      <c r="F1940" s="66"/>
      <c r="G1940" s="67"/>
      <c r="H1940" s="67"/>
      <c r="I1940"/>
      <c r="J1940"/>
      <c r="K1940"/>
      <c r="L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</row>
    <row r="1941" spans="1:93" s="9" customFormat="1" x14ac:dyDescent="0.2">
      <c r="A1941"/>
      <c r="B1941"/>
      <c r="C1941" s="65"/>
      <c r="D1941" s="65"/>
      <c r="E1941" s="8"/>
      <c r="F1941" s="66"/>
      <c r="G1941" s="67"/>
      <c r="H1941" s="67"/>
      <c r="I1941"/>
      <c r="J1941"/>
      <c r="K1941"/>
      <c r="L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</row>
    <row r="1942" spans="1:93" s="9" customFormat="1" x14ac:dyDescent="0.2">
      <c r="A1942"/>
      <c r="B1942"/>
      <c r="C1942" s="65"/>
      <c r="D1942" s="65"/>
      <c r="E1942" s="8"/>
      <c r="F1942" s="66"/>
      <c r="G1942" s="67"/>
      <c r="H1942" s="67"/>
      <c r="I1942"/>
      <c r="J1942"/>
      <c r="K1942"/>
      <c r="L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</row>
    <row r="1943" spans="1:93" s="9" customFormat="1" x14ac:dyDescent="0.2">
      <c r="A1943"/>
      <c r="B1943"/>
      <c r="C1943" s="65"/>
      <c r="D1943" s="65"/>
      <c r="E1943" s="8"/>
      <c r="F1943" s="66"/>
      <c r="G1943" s="67"/>
      <c r="H1943" s="67"/>
      <c r="I1943"/>
      <c r="J1943"/>
      <c r="K1943"/>
      <c r="L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</row>
    <row r="1944" spans="1:93" s="9" customFormat="1" x14ac:dyDescent="0.2">
      <c r="A1944"/>
      <c r="B1944"/>
      <c r="C1944" s="65"/>
      <c r="D1944" s="65"/>
      <c r="E1944" s="8"/>
      <c r="F1944" s="66"/>
      <c r="G1944" s="67"/>
      <c r="H1944" s="67"/>
      <c r="I1944"/>
      <c r="J1944"/>
      <c r="K1944"/>
      <c r="L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</row>
    <row r="1945" spans="1:93" s="9" customFormat="1" x14ac:dyDescent="0.2">
      <c r="A1945"/>
      <c r="B1945"/>
      <c r="C1945" s="65"/>
      <c r="D1945" s="65"/>
      <c r="E1945" s="8"/>
      <c r="F1945" s="66"/>
      <c r="G1945" s="67"/>
      <c r="H1945" s="67"/>
      <c r="I1945"/>
      <c r="J1945"/>
      <c r="K1945"/>
      <c r="L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</row>
    <row r="1946" spans="1:93" s="9" customFormat="1" x14ac:dyDescent="0.2">
      <c r="A1946"/>
      <c r="B1946"/>
      <c r="C1946" s="65"/>
      <c r="D1946" s="65"/>
      <c r="E1946" s="8"/>
      <c r="F1946" s="66"/>
      <c r="G1946" s="67"/>
      <c r="H1946" s="67"/>
      <c r="I1946"/>
      <c r="J1946"/>
      <c r="K1946"/>
      <c r="L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</row>
    <row r="1947" spans="1:93" s="9" customFormat="1" x14ac:dyDescent="0.2">
      <c r="A1947"/>
      <c r="B1947"/>
      <c r="C1947" s="65"/>
      <c r="D1947" s="65"/>
      <c r="E1947" s="8"/>
      <c r="F1947" s="66"/>
      <c r="G1947" s="67"/>
      <c r="H1947" s="67"/>
      <c r="I1947"/>
      <c r="J1947"/>
      <c r="K1947"/>
      <c r="L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</row>
    <row r="1948" spans="1:93" s="9" customFormat="1" x14ac:dyDescent="0.2">
      <c r="A1948"/>
      <c r="B1948"/>
      <c r="C1948" s="65"/>
      <c r="D1948" s="65"/>
      <c r="E1948" s="8"/>
      <c r="F1948" s="66"/>
      <c r="G1948" s="67"/>
      <c r="H1948" s="67"/>
      <c r="I1948"/>
      <c r="J1948"/>
      <c r="K1948"/>
      <c r="L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</row>
    <row r="1949" spans="1:93" s="9" customFormat="1" x14ac:dyDescent="0.2">
      <c r="A1949"/>
      <c r="B1949"/>
      <c r="C1949" s="65"/>
      <c r="D1949" s="65"/>
      <c r="E1949" s="8"/>
      <c r="F1949" s="66"/>
      <c r="G1949" s="67"/>
      <c r="H1949" s="67"/>
      <c r="I1949"/>
      <c r="J1949"/>
      <c r="K1949"/>
      <c r="L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</row>
    <row r="1950" spans="1:93" s="9" customFormat="1" x14ac:dyDescent="0.2">
      <c r="A1950"/>
      <c r="B1950"/>
      <c r="C1950" s="65"/>
      <c r="D1950" s="65"/>
      <c r="E1950" s="8"/>
      <c r="F1950" s="66"/>
      <c r="G1950" s="67"/>
      <c r="H1950" s="67"/>
      <c r="I1950"/>
      <c r="J1950"/>
      <c r="K1950"/>
      <c r="L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</row>
    <row r="1951" spans="1:93" s="9" customFormat="1" x14ac:dyDescent="0.2">
      <c r="A1951"/>
      <c r="B1951"/>
      <c r="C1951" s="65"/>
      <c r="D1951" s="65"/>
      <c r="E1951" s="8"/>
      <c r="F1951" s="66"/>
      <c r="G1951" s="67"/>
      <c r="H1951" s="67"/>
      <c r="I1951"/>
      <c r="J1951"/>
      <c r="K1951"/>
      <c r="L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</row>
    <row r="1952" spans="1:93" s="9" customFormat="1" x14ac:dyDescent="0.2">
      <c r="A1952"/>
      <c r="B1952"/>
      <c r="C1952" s="65"/>
      <c r="D1952" s="65"/>
      <c r="E1952" s="8"/>
      <c r="F1952" s="66"/>
      <c r="G1952" s="67"/>
      <c r="H1952" s="67"/>
      <c r="I1952"/>
      <c r="J1952"/>
      <c r="K1952"/>
      <c r="L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</row>
    <row r="1953" spans="1:93" s="9" customFormat="1" x14ac:dyDescent="0.2">
      <c r="A1953"/>
      <c r="B1953"/>
      <c r="C1953" s="65"/>
      <c r="D1953" s="65"/>
      <c r="E1953" s="8"/>
      <c r="F1953" s="66"/>
      <c r="G1953" s="67"/>
      <c r="H1953" s="67"/>
      <c r="I1953"/>
      <c r="J1953"/>
      <c r="K1953"/>
      <c r="L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</row>
    <row r="1954" spans="1:93" s="9" customFormat="1" x14ac:dyDescent="0.2">
      <c r="A1954"/>
      <c r="B1954"/>
      <c r="C1954" s="65"/>
      <c r="D1954" s="65"/>
      <c r="E1954" s="8"/>
      <c r="F1954" s="66"/>
      <c r="G1954" s="67"/>
      <c r="H1954" s="67"/>
      <c r="I1954"/>
      <c r="J1954"/>
      <c r="K1954"/>
      <c r="L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</row>
    <row r="1955" spans="1:93" s="9" customFormat="1" x14ac:dyDescent="0.2">
      <c r="A1955"/>
      <c r="B1955"/>
      <c r="C1955" s="65"/>
      <c r="D1955" s="65"/>
      <c r="E1955" s="8"/>
      <c r="F1955" s="66"/>
      <c r="G1955" s="67"/>
      <c r="H1955" s="67"/>
      <c r="I1955"/>
      <c r="J1955"/>
      <c r="K1955"/>
      <c r="L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</row>
    <row r="1956" spans="1:93" s="9" customFormat="1" x14ac:dyDescent="0.2">
      <c r="A1956"/>
      <c r="B1956"/>
      <c r="C1956" s="65"/>
      <c r="D1956" s="65"/>
      <c r="E1956" s="8"/>
      <c r="F1956" s="66"/>
      <c r="G1956" s="67"/>
      <c r="H1956" s="67"/>
      <c r="I1956"/>
      <c r="J1956"/>
      <c r="K1956"/>
      <c r="L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</row>
    <row r="1957" spans="1:93" s="9" customFormat="1" x14ac:dyDescent="0.2">
      <c r="A1957"/>
      <c r="B1957"/>
      <c r="C1957" s="65"/>
      <c r="D1957" s="65"/>
      <c r="E1957" s="8"/>
      <c r="F1957" s="66"/>
      <c r="G1957" s="67"/>
      <c r="H1957" s="67"/>
      <c r="I1957"/>
      <c r="J1957"/>
      <c r="K1957"/>
      <c r="L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</row>
    <row r="1958" spans="1:93" s="9" customFormat="1" x14ac:dyDescent="0.2">
      <c r="A1958"/>
      <c r="B1958"/>
      <c r="C1958" s="65"/>
      <c r="D1958" s="65"/>
      <c r="E1958" s="8"/>
      <c r="F1958" s="66"/>
      <c r="G1958" s="67"/>
      <c r="H1958" s="67"/>
      <c r="I1958"/>
      <c r="J1958"/>
      <c r="K1958"/>
      <c r="L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</row>
    <row r="1959" spans="1:93" s="9" customFormat="1" x14ac:dyDescent="0.2">
      <c r="A1959"/>
      <c r="B1959"/>
      <c r="C1959" s="65"/>
      <c r="D1959" s="65"/>
      <c r="E1959" s="8"/>
      <c r="F1959" s="66"/>
      <c r="G1959" s="67"/>
      <c r="H1959" s="67"/>
      <c r="I1959"/>
      <c r="J1959"/>
      <c r="K1959"/>
      <c r="L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</row>
    <row r="1960" spans="1:93" s="9" customFormat="1" x14ac:dyDescent="0.2">
      <c r="A1960"/>
      <c r="B1960"/>
      <c r="C1960" s="65"/>
      <c r="D1960" s="65"/>
      <c r="E1960" s="8"/>
      <c r="F1960" s="66"/>
      <c r="G1960" s="67"/>
      <c r="H1960" s="67"/>
      <c r="I1960"/>
      <c r="J1960"/>
      <c r="K1960"/>
      <c r="L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</row>
    <row r="1961" spans="1:93" s="9" customFormat="1" x14ac:dyDescent="0.2">
      <c r="A1961"/>
      <c r="B1961"/>
      <c r="C1961" s="65"/>
      <c r="D1961" s="65"/>
      <c r="E1961" s="8"/>
      <c r="F1961" s="66"/>
      <c r="G1961" s="67"/>
      <c r="H1961" s="67"/>
      <c r="I1961"/>
      <c r="J1961"/>
      <c r="K1961"/>
      <c r="L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</row>
    <row r="1962" spans="1:93" s="9" customFormat="1" x14ac:dyDescent="0.2">
      <c r="A1962"/>
      <c r="B1962"/>
      <c r="C1962" s="65"/>
      <c r="D1962" s="65"/>
      <c r="E1962" s="8"/>
      <c r="F1962" s="66"/>
      <c r="G1962" s="67"/>
      <c r="H1962" s="67"/>
      <c r="I1962"/>
      <c r="J1962"/>
      <c r="K1962"/>
      <c r="L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</row>
    <row r="1963" spans="1:93" s="9" customFormat="1" x14ac:dyDescent="0.2">
      <c r="A1963"/>
      <c r="B1963"/>
      <c r="C1963" s="65"/>
      <c r="D1963" s="65"/>
      <c r="E1963" s="8"/>
      <c r="F1963" s="66"/>
      <c r="G1963" s="67"/>
      <c r="H1963" s="67"/>
      <c r="I1963"/>
      <c r="J1963"/>
      <c r="K1963"/>
      <c r="L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</row>
    <row r="1964" spans="1:93" s="9" customFormat="1" x14ac:dyDescent="0.2">
      <c r="A1964"/>
      <c r="B1964"/>
      <c r="C1964" s="65"/>
      <c r="D1964" s="65"/>
      <c r="E1964" s="8"/>
      <c r="F1964" s="66"/>
      <c r="G1964" s="67"/>
      <c r="H1964" s="67"/>
      <c r="I1964"/>
      <c r="J1964"/>
      <c r="K1964"/>
      <c r="L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</row>
    <row r="1965" spans="1:93" s="9" customFormat="1" x14ac:dyDescent="0.2">
      <c r="A1965"/>
      <c r="B1965"/>
      <c r="C1965" s="65"/>
      <c r="D1965" s="65"/>
      <c r="E1965" s="8"/>
      <c r="F1965" s="66"/>
      <c r="G1965" s="67"/>
      <c r="H1965" s="67"/>
      <c r="I1965"/>
      <c r="J1965"/>
      <c r="K1965"/>
      <c r="L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</row>
    <row r="1966" spans="1:93" s="9" customFormat="1" x14ac:dyDescent="0.2">
      <c r="A1966"/>
      <c r="B1966"/>
      <c r="C1966" s="65"/>
      <c r="D1966" s="65"/>
      <c r="E1966" s="8"/>
      <c r="F1966" s="66"/>
      <c r="G1966" s="67"/>
      <c r="H1966" s="67"/>
      <c r="I1966"/>
      <c r="J1966"/>
      <c r="K1966"/>
      <c r="L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</row>
    <row r="1967" spans="1:93" s="9" customFormat="1" x14ac:dyDescent="0.2">
      <c r="A1967"/>
      <c r="B1967"/>
      <c r="C1967" s="65"/>
      <c r="D1967" s="65"/>
      <c r="E1967" s="8"/>
      <c r="F1967" s="66"/>
      <c r="G1967" s="67"/>
      <c r="H1967" s="67"/>
      <c r="I1967"/>
      <c r="J1967"/>
      <c r="K1967"/>
      <c r="L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</row>
    <row r="1968" spans="1:93" s="9" customFormat="1" x14ac:dyDescent="0.2">
      <c r="A1968"/>
      <c r="B1968"/>
      <c r="C1968" s="65"/>
      <c r="D1968" s="65"/>
      <c r="E1968" s="8"/>
      <c r="F1968" s="66"/>
      <c r="G1968" s="67"/>
      <c r="H1968" s="67"/>
      <c r="I1968"/>
      <c r="J1968"/>
      <c r="K1968"/>
      <c r="L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</row>
    <row r="1969" spans="1:93" s="9" customFormat="1" x14ac:dyDescent="0.2">
      <c r="A1969"/>
      <c r="B1969"/>
      <c r="C1969" s="65"/>
      <c r="D1969" s="65"/>
      <c r="E1969" s="8"/>
      <c r="F1969" s="66"/>
      <c r="G1969" s="67"/>
      <c r="H1969" s="67"/>
      <c r="I1969"/>
      <c r="J1969"/>
      <c r="K1969"/>
      <c r="L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</row>
    <row r="1970" spans="1:93" s="9" customFormat="1" x14ac:dyDescent="0.2">
      <c r="A1970"/>
      <c r="B1970"/>
      <c r="C1970" s="65"/>
      <c r="D1970" s="65"/>
      <c r="E1970" s="8"/>
      <c r="F1970" s="66"/>
      <c r="G1970" s="67"/>
      <c r="H1970" s="67"/>
      <c r="I1970"/>
      <c r="J1970"/>
      <c r="K1970"/>
      <c r="L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</row>
    <row r="1971" spans="1:93" s="9" customFormat="1" x14ac:dyDescent="0.2">
      <c r="A1971"/>
      <c r="B1971"/>
      <c r="C1971" s="65"/>
      <c r="D1971" s="65"/>
      <c r="E1971" s="8"/>
      <c r="F1971" s="66"/>
      <c r="G1971" s="67"/>
      <c r="H1971" s="67"/>
      <c r="I1971"/>
      <c r="J1971"/>
      <c r="K1971"/>
      <c r="L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</row>
    <row r="1972" spans="1:93" s="9" customFormat="1" x14ac:dyDescent="0.2">
      <c r="A1972"/>
      <c r="B1972"/>
      <c r="C1972" s="65"/>
      <c r="D1972" s="65"/>
      <c r="E1972" s="8"/>
      <c r="F1972" s="66"/>
      <c r="G1972" s="67"/>
      <c r="H1972" s="67"/>
      <c r="I1972"/>
      <c r="J1972"/>
      <c r="K1972"/>
      <c r="L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</row>
    <row r="1973" spans="1:93" s="9" customFormat="1" x14ac:dyDescent="0.2">
      <c r="A1973"/>
      <c r="B1973"/>
      <c r="C1973" s="65"/>
      <c r="D1973" s="65"/>
      <c r="E1973" s="8"/>
      <c r="F1973" s="66"/>
      <c r="G1973" s="67"/>
      <c r="H1973" s="67"/>
      <c r="I1973"/>
      <c r="J1973"/>
      <c r="K1973"/>
      <c r="L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</row>
    <row r="1974" spans="1:93" s="9" customFormat="1" x14ac:dyDescent="0.2">
      <c r="A1974"/>
      <c r="B1974"/>
      <c r="C1974" s="65"/>
      <c r="D1974" s="65"/>
      <c r="E1974" s="8"/>
      <c r="F1974" s="66"/>
      <c r="G1974" s="67"/>
      <c r="H1974" s="67"/>
      <c r="I1974"/>
      <c r="J1974"/>
      <c r="K1974"/>
      <c r="L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</row>
    <row r="1975" spans="1:93" s="9" customFormat="1" x14ac:dyDescent="0.2">
      <c r="A1975"/>
      <c r="B1975"/>
      <c r="C1975" s="65"/>
      <c r="D1975" s="65"/>
      <c r="E1975" s="8"/>
      <c r="F1975" s="66"/>
      <c r="G1975" s="67"/>
      <c r="H1975" s="67"/>
      <c r="I1975"/>
      <c r="J1975"/>
      <c r="K1975"/>
      <c r="L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</row>
    <row r="1976" spans="1:93" s="9" customFormat="1" x14ac:dyDescent="0.2">
      <c r="A1976"/>
      <c r="B1976"/>
      <c r="C1976" s="65"/>
      <c r="D1976" s="65"/>
      <c r="E1976" s="8"/>
      <c r="F1976" s="66"/>
      <c r="G1976" s="67"/>
      <c r="H1976" s="67"/>
      <c r="I1976"/>
      <c r="J1976"/>
      <c r="K1976"/>
      <c r="L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</row>
    <row r="1977" spans="1:93" s="9" customFormat="1" x14ac:dyDescent="0.2">
      <c r="A1977"/>
      <c r="B1977"/>
      <c r="C1977" s="65"/>
      <c r="D1977" s="65"/>
      <c r="E1977" s="8"/>
      <c r="F1977" s="66"/>
      <c r="G1977" s="67"/>
      <c r="H1977" s="67"/>
      <c r="I1977"/>
      <c r="J1977"/>
      <c r="K1977"/>
      <c r="L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</row>
    <row r="1978" spans="1:93" s="9" customFormat="1" x14ac:dyDescent="0.2">
      <c r="A1978"/>
      <c r="B1978"/>
      <c r="C1978" s="65"/>
      <c r="D1978" s="65"/>
      <c r="E1978" s="8"/>
      <c r="F1978" s="66"/>
      <c r="G1978" s="67"/>
      <c r="H1978" s="67"/>
      <c r="I1978"/>
      <c r="J1978"/>
      <c r="K1978"/>
      <c r="L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</row>
    <row r="1979" spans="1:93" s="9" customFormat="1" x14ac:dyDescent="0.2">
      <c r="A1979"/>
      <c r="B1979"/>
      <c r="C1979" s="65"/>
      <c r="D1979" s="65"/>
      <c r="E1979" s="8"/>
      <c r="F1979" s="66"/>
      <c r="G1979" s="67"/>
      <c r="H1979" s="67"/>
      <c r="I1979"/>
      <c r="J1979"/>
      <c r="K1979"/>
      <c r="L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</row>
    <row r="1980" spans="1:93" s="9" customFormat="1" x14ac:dyDescent="0.2">
      <c r="A1980"/>
      <c r="B1980"/>
      <c r="C1980" s="65"/>
      <c r="D1980" s="65"/>
      <c r="E1980" s="8"/>
      <c r="F1980" s="66"/>
      <c r="G1980" s="67"/>
      <c r="H1980" s="67"/>
      <c r="I1980"/>
      <c r="J1980"/>
      <c r="K1980"/>
      <c r="L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</row>
    <row r="1981" spans="1:93" s="9" customFormat="1" x14ac:dyDescent="0.2">
      <c r="A1981"/>
      <c r="B1981"/>
      <c r="C1981" s="65"/>
      <c r="D1981" s="65"/>
      <c r="E1981" s="8"/>
      <c r="F1981" s="66"/>
      <c r="G1981" s="67"/>
      <c r="H1981" s="67"/>
      <c r="I1981"/>
      <c r="J1981"/>
      <c r="K1981"/>
      <c r="L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</row>
    <row r="1982" spans="1:93" s="9" customFormat="1" x14ac:dyDescent="0.2">
      <c r="A1982"/>
      <c r="B1982"/>
      <c r="C1982" s="65"/>
      <c r="D1982" s="65"/>
      <c r="E1982" s="8"/>
      <c r="F1982" s="66"/>
      <c r="G1982" s="67"/>
      <c r="H1982" s="67"/>
      <c r="I1982"/>
      <c r="J1982"/>
      <c r="K1982"/>
      <c r="L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</row>
    <row r="1983" spans="1:93" s="9" customFormat="1" x14ac:dyDescent="0.2">
      <c r="A1983"/>
      <c r="B1983"/>
      <c r="C1983" s="65"/>
      <c r="D1983" s="65"/>
      <c r="E1983" s="8"/>
      <c r="F1983" s="66"/>
      <c r="G1983" s="67"/>
      <c r="H1983" s="67"/>
      <c r="I1983"/>
      <c r="J1983"/>
      <c r="K1983"/>
      <c r="L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</row>
    <row r="1984" spans="1:93" s="9" customFormat="1" x14ac:dyDescent="0.2">
      <c r="A1984"/>
      <c r="B1984"/>
      <c r="C1984" s="65"/>
      <c r="D1984" s="65"/>
      <c r="E1984" s="8"/>
      <c r="F1984" s="66"/>
      <c r="G1984" s="67"/>
      <c r="H1984" s="67"/>
      <c r="I1984"/>
      <c r="J1984"/>
      <c r="K1984"/>
      <c r="L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</row>
    <row r="1985" spans="1:93" s="9" customFormat="1" x14ac:dyDescent="0.2">
      <c r="A1985"/>
      <c r="B1985"/>
      <c r="C1985" s="65"/>
      <c r="D1985" s="65"/>
      <c r="E1985" s="8"/>
      <c r="F1985" s="66"/>
      <c r="G1985" s="67"/>
      <c r="H1985" s="67"/>
      <c r="I1985"/>
      <c r="J1985"/>
      <c r="K1985"/>
      <c r="L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</row>
    <row r="1986" spans="1:93" s="9" customFormat="1" x14ac:dyDescent="0.2">
      <c r="A1986"/>
      <c r="B1986"/>
      <c r="C1986" s="65"/>
      <c r="D1986" s="65"/>
      <c r="E1986" s="8"/>
      <c r="F1986" s="66"/>
      <c r="G1986" s="67"/>
      <c r="H1986" s="67"/>
      <c r="I1986"/>
      <c r="J1986"/>
      <c r="K1986"/>
      <c r="L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</row>
    <row r="1987" spans="1:93" s="9" customFormat="1" x14ac:dyDescent="0.2">
      <c r="A1987"/>
      <c r="B1987"/>
      <c r="C1987" s="65"/>
      <c r="D1987" s="65"/>
      <c r="E1987" s="8"/>
      <c r="F1987" s="66"/>
      <c r="G1987" s="67"/>
      <c r="H1987" s="67"/>
      <c r="I1987"/>
      <c r="J1987"/>
      <c r="K1987"/>
      <c r="L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</row>
    <row r="1988" spans="1:93" s="9" customFormat="1" x14ac:dyDescent="0.2">
      <c r="A1988"/>
      <c r="B1988"/>
      <c r="C1988" s="65"/>
      <c r="D1988" s="65"/>
      <c r="E1988" s="8"/>
      <c r="F1988" s="66"/>
      <c r="G1988" s="67"/>
      <c r="H1988" s="67"/>
      <c r="I1988"/>
      <c r="J1988"/>
      <c r="K1988"/>
      <c r="L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</row>
    <row r="1989" spans="1:93" s="9" customFormat="1" x14ac:dyDescent="0.2">
      <c r="A1989"/>
      <c r="B1989"/>
      <c r="C1989" s="65"/>
      <c r="D1989" s="65"/>
      <c r="E1989" s="8"/>
      <c r="F1989" s="66"/>
      <c r="G1989" s="67"/>
      <c r="H1989" s="67"/>
      <c r="I1989"/>
      <c r="J1989"/>
      <c r="K1989"/>
      <c r="L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</row>
    <row r="1990" spans="1:93" s="9" customFormat="1" x14ac:dyDescent="0.2">
      <c r="A1990"/>
      <c r="B1990"/>
      <c r="C1990" s="65"/>
      <c r="D1990" s="65"/>
      <c r="E1990" s="8"/>
      <c r="F1990" s="66"/>
      <c r="G1990" s="67"/>
      <c r="H1990" s="67"/>
      <c r="I1990"/>
      <c r="J1990"/>
      <c r="K1990"/>
      <c r="L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</row>
    <row r="1991" spans="1:93" s="9" customFormat="1" x14ac:dyDescent="0.2">
      <c r="A1991"/>
      <c r="B1991"/>
      <c r="C1991" s="65"/>
      <c r="D1991" s="65"/>
      <c r="E1991" s="8"/>
      <c r="F1991" s="66"/>
      <c r="G1991" s="67"/>
      <c r="H1991" s="67"/>
      <c r="I1991"/>
      <c r="J1991"/>
      <c r="K1991"/>
      <c r="L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</row>
    <row r="1992" spans="1:93" s="9" customFormat="1" x14ac:dyDescent="0.2">
      <c r="A1992"/>
      <c r="B1992"/>
      <c r="C1992" s="65"/>
      <c r="D1992" s="65"/>
      <c r="E1992" s="8"/>
      <c r="F1992" s="66"/>
      <c r="G1992" s="67"/>
      <c r="H1992" s="67"/>
      <c r="I1992"/>
      <c r="J1992"/>
      <c r="K1992"/>
      <c r="L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</row>
    <row r="1993" spans="1:93" s="9" customFormat="1" x14ac:dyDescent="0.2">
      <c r="A1993"/>
      <c r="B1993"/>
      <c r="C1993" s="65"/>
      <c r="D1993" s="65"/>
      <c r="E1993" s="8"/>
      <c r="F1993" s="66"/>
      <c r="G1993" s="67"/>
      <c r="H1993" s="67"/>
      <c r="I1993"/>
      <c r="J1993"/>
      <c r="K1993"/>
      <c r="L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</row>
    <row r="1994" spans="1:93" s="9" customFormat="1" x14ac:dyDescent="0.2">
      <c r="A1994"/>
      <c r="B1994"/>
      <c r="C1994" s="65"/>
      <c r="D1994" s="65"/>
      <c r="E1994" s="8"/>
      <c r="F1994" s="66"/>
      <c r="G1994" s="67"/>
      <c r="H1994" s="67"/>
      <c r="I1994"/>
      <c r="J1994"/>
      <c r="K1994"/>
      <c r="L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</row>
    <row r="1995" spans="1:93" s="9" customFormat="1" x14ac:dyDescent="0.2">
      <c r="A1995"/>
      <c r="B1995"/>
      <c r="C1995" s="65"/>
      <c r="D1995" s="65"/>
      <c r="E1995" s="8"/>
      <c r="F1995" s="66"/>
      <c r="G1995" s="67"/>
      <c r="H1995" s="67"/>
      <c r="I1995"/>
      <c r="J1995"/>
      <c r="K1995"/>
      <c r="L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</row>
    <row r="1996" spans="1:93" s="9" customFormat="1" x14ac:dyDescent="0.2">
      <c r="A1996"/>
      <c r="B1996"/>
      <c r="C1996" s="65"/>
      <c r="D1996" s="65"/>
      <c r="E1996" s="8"/>
      <c r="F1996" s="66"/>
      <c r="G1996" s="67"/>
      <c r="H1996" s="67"/>
      <c r="I1996"/>
      <c r="J1996"/>
      <c r="K1996"/>
      <c r="L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</row>
    <row r="1997" spans="1:93" s="9" customFormat="1" x14ac:dyDescent="0.2">
      <c r="A1997"/>
      <c r="B1997"/>
      <c r="C1997" s="65"/>
      <c r="D1997" s="65"/>
      <c r="E1997" s="8"/>
      <c r="F1997" s="66"/>
      <c r="G1997" s="67"/>
      <c r="H1997" s="67"/>
      <c r="I1997"/>
      <c r="J1997"/>
      <c r="K1997"/>
      <c r="L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</row>
    <row r="1998" spans="1:93" s="9" customFormat="1" x14ac:dyDescent="0.2">
      <c r="A1998"/>
      <c r="B1998"/>
      <c r="C1998" s="65"/>
      <c r="D1998" s="65"/>
      <c r="E1998" s="8"/>
      <c r="F1998" s="66"/>
      <c r="G1998" s="67"/>
      <c r="H1998" s="67"/>
      <c r="I1998"/>
      <c r="J1998"/>
      <c r="K1998"/>
      <c r="L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</row>
    <row r="1999" spans="1:93" s="9" customFormat="1" x14ac:dyDescent="0.2">
      <c r="A1999"/>
      <c r="B1999"/>
      <c r="C1999" s="65"/>
      <c r="D1999" s="65"/>
      <c r="E1999" s="8"/>
      <c r="F1999" s="66"/>
      <c r="G1999" s="67"/>
      <c r="H1999" s="67"/>
      <c r="I1999"/>
      <c r="J1999"/>
      <c r="K1999"/>
      <c r="L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</row>
    <row r="2000" spans="1:93" s="9" customFormat="1" x14ac:dyDescent="0.2">
      <c r="A2000"/>
      <c r="B2000"/>
      <c r="C2000" s="65"/>
      <c r="D2000" s="65"/>
      <c r="E2000" s="8"/>
      <c r="F2000" s="66"/>
      <c r="G2000" s="67"/>
      <c r="H2000" s="67"/>
      <c r="I2000"/>
      <c r="J2000"/>
      <c r="K2000"/>
      <c r="L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</row>
    <row r="2001" spans="1:93" s="9" customFormat="1" x14ac:dyDescent="0.2">
      <c r="A2001"/>
      <c r="B2001"/>
      <c r="C2001" s="65"/>
      <c r="D2001" s="65"/>
      <c r="E2001" s="8"/>
      <c r="F2001" s="66"/>
      <c r="G2001" s="67"/>
      <c r="H2001" s="67"/>
      <c r="I2001"/>
      <c r="J2001"/>
      <c r="K2001"/>
      <c r="L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</row>
    <row r="2002" spans="1:93" s="9" customFormat="1" x14ac:dyDescent="0.2">
      <c r="A2002"/>
      <c r="B2002"/>
      <c r="C2002" s="65"/>
      <c r="D2002" s="65"/>
      <c r="E2002" s="8"/>
      <c r="F2002" s="66"/>
      <c r="G2002" s="67"/>
      <c r="H2002" s="67"/>
      <c r="I2002"/>
      <c r="J2002"/>
      <c r="K2002"/>
      <c r="L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</row>
    <row r="2003" spans="1:93" s="9" customFormat="1" x14ac:dyDescent="0.2">
      <c r="A2003"/>
      <c r="B2003"/>
      <c r="C2003" s="65"/>
      <c r="D2003" s="65"/>
      <c r="E2003" s="8"/>
      <c r="F2003" s="66"/>
      <c r="G2003" s="67"/>
      <c r="H2003" s="67"/>
      <c r="I2003"/>
      <c r="J2003"/>
      <c r="K2003"/>
      <c r="L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</row>
    <row r="2004" spans="1:93" s="9" customFormat="1" x14ac:dyDescent="0.2">
      <c r="A2004"/>
      <c r="B2004"/>
      <c r="C2004" s="65"/>
      <c r="D2004" s="65"/>
      <c r="E2004" s="8"/>
      <c r="F2004" s="66"/>
      <c r="G2004" s="67"/>
      <c r="H2004" s="67"/>
      <c r="I2004"/>
      <c r="J2004"/>
      <c r="K2004"/>
      <c r="L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</row>
    <row r="2005" spans="1:93" s="9" customFormat="1" x14ac:dyDescent="0.2">
      <c r="A2005"/>
      <c r="B2005"/>
      <c r="C2005" s="65"/>
      <c r="D2005" s="65"/>
      <c r="E2005" s="8"/>
      <c r="F2005" s="66"/>
      <c r="G2005" s="67"/>
      <c r="H2005" s="67"/>
      <c r="I2005"/>
      <c r="J2005"/>
      <c r="K2005"/>
      <c r="L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</row>
    <row r="2006" spans="1:93" s="9" customFormat="1" x14ac:dyDescent="0.2">
      <c r="A2006"/>
      <c r="B2006"/>
      <c r="C2006" s="65"/>
      <c r="D2006" s="65"/>
      <c r="E2006" s="8"/>
      <c r="F2006" s="66"/>
      <c r="G2006" s="67"/>
      <c r="H2006" s="67"/>
      <c r="I2006"/>
      <c r="J2006"/>
      <c r="K2006"/>
      <c r="L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</row>
    <row r="2007" spans="1:93" s="9" customFormat="1" x14ac:dyDescent="0.2">
      <c r="A2007"/>
      <c r="B2007"/>
      <c r="C2007" s="65"/>
      <c r="D2007" s="65"/>
      <c r="E2007" s="8"/>
      <c r="F2007" s="66"/>
      <c r="G2007" s="67"/>
      <c r="H2007" s="67"/>
      <c r="I2007"/>
      <c r="J2007"/>
      <c r="K2007"/>
      <c r="L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</row>
    <row r="2008" spans="1:93" s="9" customFormat="1" x14ac:dyDescent="0.2">
      <c r="A2008"/>
      <c r="B2008"/>
      <c r="C2008" s="65"/>
      <c r="D2008" s="65"/>
      <c r="E2008" s="8"/>
      <c r="F2008" s="66"/>
      <c r="G2008" s="67"/>
      <c r="H2008" s="67"/>
      <c r="I2008"/>
      <c r="J2008"/>
      <c r="K2008"/>
      <c r="L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</row>
    <row r="2009" spans="1:93" s="9" customFormat="1" x14ac:dyDescent="0.2">
      <c r="A2009"/>
      <c r="B2009"/>
      <c r="C2009" s="65"/>
      <c r="D2009" s="65"/>
      <c r="E2009" s="8"/>
      <c r="F2009" s="66"/>
      <c r="G2009" s="67"/>
      <c r="H2009" s="67"/>
      <c r="I2009"/>
      <c r="J2009"/>
      <c r="K2009"/>
      <c r="L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</row>
    <row r="2010" spans="1:93" s="9" customFormat="1" x14ac:dyDescent="0.2">
      <c r="A2010"/>
      <c r="B2010"/>
      <c r="C2010" s="65"/>
      <c r="D2010" s="65"/>
      <c r="E2010" s="8"/>
      <c r="F2010" s="66"/>
      <c r="G2010" s="67"/>
      <c r="H2010" s="67"/>
      <c r="I2010"/>
      <c r="J2010"/>
      <c r="K2010"/>
      <c r="L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</row>
    <row r="2011" spans="1:93" s="9" customFormat="1" x14ac:dyDescent="0.2">
      <c r="A2011"/>
      <c r="B2011"/>
      <c r="C2011" s="65"/>
      <c r="D2011" s="65"/>
      <c r="E2011" s="8"/>
      <c r="F2011" s="66"/>
      <c r="G2011" s="67"/>
      <c r="H2011" s="67"/>
      <c r="I2011"/>
      <c r="J2011"/>
      <c r="K2011"/>
      <c r="L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</row>
    <row r="2012" spans="1:93" s="9" customFormat="1" x14ac:dyDescent="0.2">
      <c r="A2012"/>
      <c r="B2012"/>
      <c r="C2012" s="65"/>
      <c r="D2012" s="65"/>
      <c r="E2012" s="8"/>
      <c r="F2012" s="66"/>
      <c r="G2012" s="67"/>
      <c r="H2012" s="67"/>
      <c r="I2012"/>
      <c r="J2012"/>
      <c r="K2012"/>
      <c r="L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</row>
    <row r="2013" spans="1:93" s="9" customFormat="1" x14ac:dyDescent="0.2">
      <c r="A2013"/>
      <c r="B2013"/>
      <c r="C2013" s="65"/>
      <c r="D2013" s="65"/>
      <c r="E2013" s="8"/>
      <c r="F2013" s="66"/>
      <c r="G2013" s="67"/>
      <c r="H2013" s="67"/>
      <c r="I2013"/>
      <c r="J2013"/>
      <c r="K2013"/>
      <c r="L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</row>
    <row r="2014" spans="1:93" s="9" customFormat="1" x14ac:dyDescent="0.2">
      <c r="A2014"/>
      <c r="B2014"/>
      <c r="C2014" s="65"/>
      <c r="D2014" s="65"/>
      <c r="E2014" s="8"/>
      <c r="F2014" s="66"/>
      <c r="G2014" s="67"/>
      <c r="H2014" s="67"/>
      <c r="I2014"/>
      <c r="J2014"/>
      <c r="K2014"/>
      <c r="L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</row>
    <row r="2015" spans="1:93" s="9" customFormat="1" x14ac:dyDescent="0.2">
      <c r="A2015"/>
      <c r="B2015"/>
      <c r="C2015" s="65"/>
      <c r="D2015" s="65"/>
      <c r="E2015" s="8"/>
      <c r="F2015" s="66"/>
      <c r="G2015" s="67"/>
      <c r="H2015" s="67"/>
      <c r="I2015"/>
      <c r="J2015"/>
      <c r="K2015"/>
      <c r="L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</row>
    <row r="2016" spans="1:93" s="9" customFormat="1" x14ac:dyDescent="0.2">
      <c r="A2016"/>
      <c r="B2016"/>
      <c r="C2016" s="65"/>
      <c r="D2016" s="65"/>
      <c r="E2016" s="8"/>
      <c r="F2016" s="66"/>
      <c r="G2016" s="67"/>
      <c r="H2016" s="67"/>
      <c r="I2016"/>
      <c r="J2016"/>
      <c r="K2016"/>
      <c r="L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</row>
    <row r="2017" spans="1:93" s="9" customFormat="1" x14ac:dyDescent="0.2">
      <c r="A2017"/>
      <c r="B2017"/>
      <c r="C2017" s="65"/>
      <c r="D2017" s="65"/>
      <c r="E2017" s="8"/>
      <c r="F2017" s="66"/>
      <c r="G2017" s="67"/>
      <c r="H2017" s="67"/>
      <c r="I2017"/>
      <c r="J2017"/>
      <c r="K2017"/>
      <c r="L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</row>
    <row r="2018" spans="1:93" s="9" customFormat="1" x14ac:dyDescent="0.2">
      <c r="A2018"/>
      <c r="B2018"/>
      <c r="C2018" s="65"/>
      <c r="D2018" s="65"/>
      <c r="E2018" s="8"/>
      <c r="F2018" s="66"/>
      <c r="G2018" s="67"/>
      <c r="H2018" s="67"/>
      <c r="I2018"/>
      <c r="J2018"/>
      <c r="K2018"/>
      <c r="L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</row>
    <row r="2019" spans="1:93" s="9" customFormat="1" x14ac:dyDescent="0.2">
      <c r="A2019"/>
      <c r="B2019"/>
      <c r="C2019" s="65"/>
      <c r="D2019" s="65"/>
      <c r="E2019" s="8"/>
      <c r="F2019" s="66"/>
      <c r="G2019" s="67"/>
      <c r="H2019" s="67"/>
      <c r="I2019"/>
      <c r="J2019"/>
      <c r="K2019"/>
      <c r="L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</row>
    <row r="2020" spans="1:93" s="9" customFormat="1" x14ac:dyDescent="0.2">
      <c r="A2020"/>
      <c r="B2020"/>
      <c r="C2020" s="65"/>
      <c r="D2020" s="65"/>
      <c r="E2020" s="8"/>
      <c r="F2020" s="66"/>
      <c r="G2020" s="67"/>
      <c r="H2020" s="67"/>
      <c r="I2020"/>
      <c r="J2020"/>
      <c r="K2020"/>
      <c r="L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</row>
    <row r="2021" spans="1:93" s="9" customFormat="1" x14ac:dyDescent="0.2">
      <c r="A2021"/>
      <c r="B2021"/>
      <c r="C2021" s="65"/>
      <c r="D2021" s="65"/>
      <c r="E2021" s="8"/>
      <c r="F2021" s="66"/>
      <c r="G2021" s="67"/>
      <c r="H2021" s="67"/>
      <c r="I2021"/>
      <c r="J2021"/>
      <c r="K2021"/>
      <c r="L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</row>
    <row r="2022" spans="1:93" s="9" customFormat="1" x14ac:dyDescent="0.2">
      <c r="A2022"/>
      <c r="B2022"/>
      <c r="C2022" s="65"/>
      <c r="D2022" s="65"/>
      <c r="E2022" s="8"/>
      <c r="F2022" s="66"/>
      <c r="G2022" s="67"/>
      <c r="H2022" s="67"/>
      <c r="I2022"/>
      <c r="J2022"/>
      <c r="K2022"/>
      <c r="L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</row>
    <row r="2023" spans="1:93" s="9" customFormat="1" x14ac:dyDescent="0.2">
      <c r="A2023"/>
      <c r="B2023"/>
      <c r="C2023" s="65"/>
      <c r="D2023" s="65"/>
      <c r="E2023" s="8"/>
      <c r="F2023" s="66"/>
      <c r="G2023" s="67"/>
      <c r="H2023" s="67"/>
      <c r="I2023"/>
      <c r="J2023"/>
      <c r="K2023"/>
      <c r="L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</row>
    <row r="2024" spans="1:93" s="9" customFormat="1" x14ac:dyDescent="0.2">
      <c r="A2024"/>
      <c r="B2024"/>
      <c r="C2024" s="65"/>
      <c r="D2024" s="65"/>
      <c r="E2024" s="8"/>
      <c r="F2024" s="66"/>
      <c r="G2024" s="67"/>
      <c r="H2024" s="67"/>
      <c r="I2024"/>
      <c r="J2024"/>
      <c r="K2024"/>
      <c r="L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</row>
    <row r="2025" spans="1:93" s="9" customFormat="1" x14ac:dyDescent="0.2">
      <c r="A2025"/>
      <c r="B2025"/>
      <c r="C2025" s="65"/>
      <c r="D2025" s="65"/>
      <c r="E2025" s="8"/>
      <c r="F2025" s="66"/>
      <c r="G2025" s="67"/>
      <c r="H2025" s="67"/>
      <c r="I2025"/>
      <c r="J2025"/>
      <c r="K2025"/>
      <c r="L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</row>
    <row r="2026" spans="1:93" s="9" customFormat="1" x14ac:dyDescent="0.2">
      <c r="A2026"/>
      <c r="B2026"/>
      <c r="C2026" s="65"/>
      <c r="D2026" s="65"/>
      <c r="E2026" s="8"/>
      <c r="F2026" s="66"/>
      <c r="G2026" s="67"/>
      <c r="H2026" s="67"/>
      <c r="I2026"/>
      <c r="J2026"/>
      <c r="K2026"/>
      <c r="L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</row>
    <row r="2027" spans="1:93" s="9" customFormat="1" x14ac:dyDescent="0.2">
      <c r="A2027"/>
      <c r="B2027"/>
      <c r="C2027" s="65"/>
      <c r="D2027" s="65"/>
      <c r="E2027" s="8"/>
      <c r="F2027" s="66"/>
      <c r="G2027" s="67"/>
      <c r="H2027" s="67"/>
      <c r="I2027"/>
      <c r="J2027"/>
      <c r="K2027"/>
      <c r="L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</row>
    <row r="2028" spans="1:93" s="9" customFormat="1" x14ac:dyDescent="0.2">
      <c r="A2028"/>
      <c r="B2028"/>
      <c r="C2028" s="65"/>
      <c r="D2028" s="65"/>
      <c r="E2028" s="8"/>
      <c r="F2028" s="66"/>
      <c r="G2028" s="67"/>
      <c r="H2028" s="67"/>
      <c r="I2028"/>
      <c r="J2028"/>
      <c r="K2028"/>
      <c r="L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</row>
    <row r="2029" spans="1:93" s="9" customFormat="1" x14ac:dyDescent="0.2">
      <c r="A2029"/>
      <c r="B2029"/>
      <c r="C2029" s="65"/>
      <c r="D2029" s="65"/>
      <c r="E2029" s="8"/>
      <c r="F2029" s="66"/>
      <c r="G2029" s="67"/>
      <c r="H2029" s="67"/>
      <c r="I2029"/>
      <c r="J2029"/>
      <c r="K2029"/>
      <c r="L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</row>
    <row r="2030" spans="1:93" s="9" customFormat="1" x14ac:dyDescent="0.2">
      <c r="A2030"/>
      <c r="B2030"/>
      <c r="C2030" s="65"/>
      <c r="D2030" s="65"/>
      <c r="E2030" s="8"/>
      <c r="F2030" s="66"/>
      <c r="G2030" s="67"/>
      <c r="H2030" s="67"/>
      <c r="I2030"/>
      <c r="J2030"/>
      <c r="K2030"/>
      <c r="L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</row>
    <row r="2031" spans="1:93" s="9" customFormat="1" x14ac:dyDescent="0.2">
      <c r="A2031"/>
      <c r="B2031"/>
      <c r="C2031" s="65"/>
      <c r="D2031" s="65"/>
      <c r="E2031" s="8"/>
      <c r="F2031" s="66"/>
      <c r="G2031" s="67"/>
      <c r="H2031" s="67"/>
      <c r="I2031"/>
      <c r="J2031"/>
      <c r="K2031"/>
      <c r="L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</row>
    <row r="2032" spans="1:93" s="9" customFormat="1" x14ac:dyDescent="0.2">
      <c r="A2032"/>
      <c r="B2032"/>
      <c r="C2032" s="65"/>
      <c r="D2032" s="65"/>
      <c r="E2032" s="8"/>
      <c r="F2032" s="66"/>
      <c r="G2032" s="67"/>
      <c r="H2032" s="67"/>
      <c r="I2032"/>
      <c r="J2032"/>
      <c r="K2032"/>
      <c r="L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</row>
    <row r="2033" spans="1:93" s="9" customFormat="1" x14ac:dyDescent="0.2">
      <c r="A2033"/>
      <c r="B2033"/>
      <c r="C2033" s="65"/>
      <c r="D2033" s="65"/>
      <c r="E2033" s="8"/>
      <c r="F2033" s="66"/>
      <c r="G2033" s="67"/>
      <c r="H2033" s="67"/>
      <c r="I2033"/>
      <c r="J2033"/>
      <c r="K2033"/>
      <c r="L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</row>
    <row r="2034" spans="1:93" s="9" customFormat="1" x14ac:dyDescent="0.2">
      <c r="A2034"/>
      <c r="B2034"/>
      <c r="C2034" s="65"/>
      <c r="D2034" s="65"/>
      <c r="E2034" s="8"/>
      <c r="F2034" s="66"/>
      <c r="G2034" s="67"/>
      <c r="H2034" s="67"/>
      <c r="I2034"/>
      <c r="J2034"/>
      <c r="K2034"/>
      <c r="L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</row>
    <row r="2035" spans="1:93" s="9" customFormat="1" x14ac:dyDescent="0.2">
      <c r="A2035"/>
      <c r="B2035"/>
      <c r="C2035" s="65"/>
      <c r="D2035" s="65"/>
      <c r="E2035" s="8"/>
      <c r="F2035" s="66"/>
      <c r="G2035" s="67"/>
      <c r="H2035" s="67"/>
      <c r="I2035"/>
      <c r="J2035"/>
      <c r="K2035"/>
      <c r="L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</row>
    <row r="2036" spans="1:93" s="9" customFormat="1" x14ac:dyDescent="0.2">
      <c r="A2036"/>
      <c r="B2036"/>
      <c r="C2036" s="65"/>
      <c r="D2036" s="65"/>
      <c r="E2036" s="8"/>
      <c r="F2036" s="66"/>
      <c r="G2036" s="67"/>
      <c r="H2036" s="67"/>
      <c r="I2036"/>
      <c r="J2036"/>
      <c r="K2036"/>
      <c r="L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</row>
    <row r="2037" spans="1:93" s="9" customFormat="1" x14ac:dyDescent="0.2">
      <c r="A2037"/>
      <c r="B2037"/>
      <c r="C2037" s="65"/>
      <c r="D2037" s="65"/>
      <c r="E2037" s="8"/>
      <c r="F2037" s="66"/>
      <c r="G2037" s="67"/>
      <c r="H2037" s="67"/>
      <c r="I2037"/>
      <c r="J2037"/>
      <c r="K2037"/>
      <c r="L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</row>
    <row r="2038" spans="1:93" s="9" customFormat="1" x14ac:dyDescent="0.2">
      <c r="A2038"/>
      <c r="B2038"/>
      <c r="C2038" s="65"/>
      <c r="D2038" s="65"/>
      <c r="E2038" s="8"/>
      <c r="F2038" s="66"/>
      <c r="G2038" s="67"/>
      <c r="H2038" s="67"/>
      <c r="I2038"/>
      <c r="J2038"/>
      <c r="K2038"/>
      <c r="L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</row>
    <row r="2039" spans="1:93" s="9" customFormat="1" x14ac:dyDescent="0.2">
      <c r="A2039"/>
      <c r="B2039"/>
      <c r="C2039" s="65"/>
      <c r="D2039" s="65"/>
      <c r="E2039" s="8"/>
      <c r="F2039" s="66"/>
      <c r="G2039" s="67"/>
      <c r="H2039" s="67"/>
      <c r="I2039"/>
      <c r="J2039"/>
      <c r="K2039"/>
      <c r="L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</row>
    <row r="2040" spans="1:93" s="9" customFormat="1" x14ac:dyDescent="0.2">
      <c r="A2040"/>
      <c r="B2040"/>
      <c r="C2040" s="65"/>
      <c r="D2040" s="65"/>
      <c r="E2040" s="8"/>
      <c r="F2040" s="66"/>
      <c r="G2040" s="67"/>
      <c r="H2040" s="67"/>
      <c r="I2040"/>
      <c r="J2040"/>
      <c r="K2040"/>
      <c r="L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</row>
    <row r="2041" spans="1:93" s="9" customFormat="1" x14ac:dyDescent="0.2">
      <c r="A2041"/>
      <c r="B2041"/>
      <c r="C2041" s="65"/>
      <c r="D2041" s="65"/>
      <c r="E2041" s="8"/>
      <c r="F2041" s="66"/>
      <c r="G2041" s="67"/>
      <c r="H2041" s="67"/>
      <c r="I2041"/>
      <c r="J2041"/>
      <c r="K2041"/>
      <c r="L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</row>
    <row r="2042" spans="1:93" s="9" customFormat="1" x14ac:dyDescent="0.2">
      <c r="A2042"/>
      <c r="B2042"/>
      <c r="C2042" s="65"/>
      <c r="D2042" s="65"/>
      <c r="E2042" s="8"/>
      <c r="F2042" s="66"/>
      <c r="G2042" s="67"/>
      <c r="H2042" s="67"/>
      <c r="I2042"/>
      <c r="J2042"/>
      <c r="K2042"/>
      <c r="L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</row>
    <row r="2043" spans="1:93" s="9" customFormat="1" x14ac:dyDescent="0.2">
      <c r="A2043"/>
      <c r="B2043"/>
      <c r="C2043" s="65"/>
      <c r="D2043" s="65"/>
      <c r="E2043" s="8"/>
      <c r="F2043" s="66"/>
      <c r="G2043" s="67"/>
      <c r="H2043" s="67"/>
      <c r="I2043"/>
      <c r="J2043"/>
      <c r="K2043"/>
      <c r="L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</row>
    <row r="2044" spans="1:93" s="9" customFormat="1" x14ac:dyDescent="0.2">
      <c r="A2044"/>
      <c r="B2044"/>
      <c r="C2044" s="65"/>
      <c r="D2044" s="65"/>
      <c r="E2044" s="8"/>
      <c r="F2044" s="66"/>
      <c r="G2044" s="67"/>
      <c r="H2044" s="67"/>
      <c r="I2044"/>
      <c r="J2044"/>
      <c r="K2044"/>
      <c r="L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</row>
    <row r="2045" spans="1:93" s="9" customFormat="1" x14ac:dyDescent="0.2">
      <c r="A2045"/>
      <c r="B2045"/>
      <c r="C2045" s="65"/>
      <c r="D2045" s="65"/>
      <c r="E2045" s="8"/>
      <c r="F2045" s="66"/>
      <c r="G2045" s="67"/>
      <c r="H2045" s="67"/>
      <c r="I2045"/>
      <c r="J2045"/>
      <c r="K2045"/>
      <c r="L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</row>
    <row r="2046" spans="1:93" s="9" customFormat="1" x14ac:dyDescent="0.2">
      <c r="A2046"/>
      <c r="B2046"/>
      <c r="C2046" s="65"/>
      <c r="D2046" s="65"/>
      <c r="E2046" s="8"/>
      <c r="F2046" s="66"/>
      <c r="G2046" s="67"/>
      <c r="H2046" s="67"/>
      <c r="I2046"/>
      <c r="J2046"/>
      <c r="K2046"/>
      <c r="L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</row>
    <row r="2047" spans="1:93" s="9" customFormat="1" x14ac:dyDescent="0.2">
      <c r="A2047"/>
      <c r="B2047"/>
      <c r="C2047" s="65"/>
      <c r="D2047" s="65"/>
      <c r="E2047" s="8"/>
      <c r="F2047" s="66"/>
      <c r="G2047" s="67"/>
      <c r="H2047" s="67"/>
      <c r="I2047"/>
      <c r="J2047"/>
      <c r="K2047"/>
      <c r="L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</row>
    <row r="2048" spans="1:93" s="9" customFormat="1" x14ac:dyDescent="0.2">
      <c r="A2048"/>
      <c r="B2048"/>
      <c r="C2048" s="65"/>
      <c r="D2048" s="65"/>
      <c r="E2048" s="8"/>
      <c r="F2048" s="66"/>
      <c r="G2048" s="67"/>
      <c r="H2048" s="67"/>
      <c r="I2048"/>
      <c r="J2048"/>
      <c r="K2048"/>
      <c r="L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</row>
    <row r="2049" spans="1:93" s="9" customFormat="1" x14ac:dyDescent="0.2">
      <c r="A2049"/>
      <c r="B2049"/>
      <c r="C2049" s="65"/>
      <c r="D2049" s="65"/>
      <c r="E2049" s="8"/>
      <c r="F2049" s="66"/>
      <c r="G2049" s="67"/>
      <c r="H2049" s="67"/>
      <c r="I2049"/>
      <c r="J2049"/>
      <c r="K2049"/>
      <c r="L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</row>
    <row r="2050" spans="1:93" s="9" customFormat="1" x14ac:dyDescent="0.2">
      <c r="A2050"/>
      <c r="B2050"/>
      <c r="C2050" s="65"/>
      <c r="D2050" s="65"/>
      <c r="E2050" s="8"/>
      <c r="F2050" s="66"/>
      <c r="G2050" s="67"/>
      <c r="H2050" s="67"/>
      <c r="I2050"/>
      <c r="J2050"/>
      <c r="K2050"/>
      <c r="L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</row>
    <row r="2051" spans="1:93" s="9" customFormat="1" x14ac:dyDescent="0.2">
      <c r="A2051"/>
      <c r="B2051"/>
      <c r="C2051" s="65"/>
      <c r="D2051" s="65"/>
      <c r="E2051" s="8"/>
      <c r="F2051" s="66"/>
      <c r="G2051" s="67"/>
      <c r="H2051" s="67"/>
      <c r="I2051"/>
      <c r="J2051"/>
      <c r="K2051"/>
      <c r="L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</row>
    <row r="2052" spans="1:93" s="9" customFormat="1" x14ac:dyDescent="0.2">
      <c r="A2052"/>
      <c r="B2052"/>
      <c r="C2052" s="65"/>
      <c r="D2052" s="65"/>
      <c r="E2052" s="8"/>
      <c r="F2052" s="66"/>
      <c r="G2052" s="67"/>
      <c r="H2052" s="67"/>
      <c r="I2052"/>
      <c r="J2052"/>
      <c r="K2052"/>
      <c r="L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</row>
    <row r="2053" spans="1:93" s="9" customFormat="1" x14ac:dyDescent="0.2">
      <c r="A2053"/>
      <c r="B2053"/>
      <c r="C2053" s="65"/>
      <c r="D2053" s="65"/>
      <c r="E2053" s="8"/>
      <c r="F2053" s="66"/>
      <c r="G2053" s="67"/>
      <c r="H2053" s="67"/>
      <c r="I2053"/>
      <c r="J2053"/>
      <c r="K2053"/>
      <c r="L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</row>
    <row r="2054" spans="1:93" s="9" customFormat="1" x14ac:dyDescent="0.2">
      <c r="A2054"/>
      <c r="B2054"/>
      <c r="C2054" s="65"/>
      <c r="D2054" s="65"/>
      <c r="E2054" s="8"/>
      <c r="F2054" s="66"/>
      <c r="G2054" s="67"/>
      <c r="H2054" s="67"/>
      <c r="I2054"/>
      <c r="J2054"/>
      <c r="K2054"/>
      <c r="L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</row>
    <row r="2055" spans="1:93" s="9" customFormat="1" x14ac:dyDescent="0.2">
      <c r="A2055"/>
      <c r="B2055"/>
      <c r="C2055" s="65"/>
      <c r="D2055" s="65"/>
      <c r="E2055" s="8"/>
      <c r="F2055" s="66"/>
      <c r="G2055" s="67"/>
      <c r="H2055" s="67"/>
      <c r="I2055"/>
      <c r="J2055"/>
      <c r="K2055"/>
      <c r="L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</row>
    <row r="2056" spans="1:93" s="9" customFormat="1" x14ac:dyDescent="0.2">
      <c r="A2056"/>
      <c r="B2056"/>
      <c r="C2056" s="65"/>
      <c r="D2056" s="65"/>
      <c r="E2056" s="8"/>
      <c r="F2056" s="66"/>
      <c r="G2056" s="67"/>
      <c r="H2056" s="67"/>
      <c r="I2056"/>
      <c r="J2056"/>
      <c r="K2056"/>
      <c r="L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</row>
    <row r="2057" spans="1:93" s="9" customFormat="1" x14ac:dyDescent="0.2">
      <c r="A2057"/>
      <c r="B2057"/>
      <c r="C2057" s="65"/>
      <c r="D2057" s="65"/>
      <c r="E2057" s="8"/>
      <c r="F2057" s="66"/>
      <c r="G2057" s="67"/>
      <c r="H2057" s="67"/>
      <c r="I2057"/>
      <c r="J2057"/>
      <c r="K2057"/>
      <c r="L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</row>
    <row r="2058" spans="1:93" s="9" customFormat="1" x14ac:dyDescent="0.2">
      <c r="A2058"/>
      <c r="B2058"/>
      <c r="C2058" s="65"/>
      <c r="D2058" s="65"/>
      <c r="E2058" s="8"/>
      <c r="F2058" s="66"/>
      <c r="G2058" s="67"/>
      <c r="H2058" s="67"/>
      <c r="I2058"/>
      <c r="J2058"/>
      <c r="K2058"/>
      <c r="L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</row>
    <row r="2059" spans="1:93" s="9" customFormat="1" x14ac:dyDescent="0.2">
      <c r="A2059"/>
      <c r="B2059"/>
      <c r="C2059" s="65"/>
      <c r="D2059" s="65"/>
      <c r="E2059" s="8"/>
      <c r="F2059" s="66"/>
      <c r="G2059" s="67"/>
      <c r="H2059" s="67"/>
      <c r="I2059"/>
      <c r="J2059"/>
      <c r="K2059"/>
      <c r="L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</row>
    <row r="2060" spans="1:93" s="9" customFormat="1" x14ac:dyDescent="0.2">
      <c r="A2060"/>
      <c r="B2060"/>
      <c r="C2060" s="65"/>
      <c r="D2060" s="65"/>
      <c r="E2060" s="8"/>
      <c r="F2060" s="66"/>
      <c r="G2060" s="67"/>
      <c r="H2060" s="67"/>
      <c r="I2060"/>
      <c r="J2060"/>
      <c r="K2060"/>
      <c r="L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</row>
    <row r="2061" spans="1:93" s="9" customFormat="1" x14ac:dyDescent="0.2">
      <c r="A2061"/>
      <c r="B2061"/>
      <c r="C2061" s="65"/>
      <c r="D2061" s="65"/>
      <c r="E2061" s="8"/>
      <c r="F2061" s="66"/>
      <c r="G2061" s="67"/>
      <c r="H2061" s="67"/>
      <c r="I2061"/>
      <c r="J2061"/>
      <c r="K2061"/>
      <c r="L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</row>
    <row r="2062" spans="1:93" s="9" customFormat="1" x14ac:dyDescent="0.2">
      <c r="A2062"/>
      <c r="B2062"/>
      <c r="C2062" s="65"/>
      <c r="D2062" s="65"/>
      <c r="E2062" s="8"/>
      <c r="F2062" s="66"/>
      <c r="G2062" s="67"/>
      <c r="H2062" s="67"/>
      <c r="I2062"/>
      <c r="J2062"/>
      <c r="K2062"/>
      <c r="L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</row>
    <row r="2063" spans="1:93" s="9" customFormat="1" x14ac:dyDescent="0.2">
      <c r="A2063"/>
      <c r="B2063"/>
      <c r="C2063" s="65"/>
      <c r="D2063" s="65"/>
      <c r="E2063" s="8"/>
      <c r="F2063" s="66"/>
      <c r="G2063" s="67"/>
      <c r="H2063" s="67"/>
      <c r="I2063"/>
      <c r="J2063"/>
      <c r="K2063"/>
      <c r="L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</row>
    <row r="2064" spans="1:93" s="9" customFormat="1" x14ac:dyDescent="0.2">
      <c r="A2064"/>
      <c r="B2064"/>
      <c r="C2064" s="65"/>
      <c r="D2064" s="65"/>
      <c r="E2064" s="8"/>
      <c r="F2064" s="66"/>
      <c r="G2064" s="67"/>
      <c r="H2064" s="67"/>
      <c r="I2064"/>
      <c r="J2064"/>
      <c r="K2064"/>
      <c r="L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</row>
    <row r="2065" spans="1:93" s="9" customFormat="1" x14ac:dyDescent="0.2">
      <c r="A2065"/>
      <c r="B2065"/>
      <c r="C2065" s="65"/>
      <c r="D2065" s="65"/>
      <c r="E2065" s="8"/>
      <c r="F2065" s="66"/>
      <c r="G2065" s="67"/>
      <c r="H2065" s="67"/>
      <c r="I2065"/>
      <c r="J2065"/>
      <c r="K2065"/>
      <c r="L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</row>
    <row r="2066" spans="1:93" s="9" customFormat="1" x14ac:dyDescent="0.2">
      <c r="A2066"/>
      <c r="B2066"/>
      <c r="C2066" s="65"/>
      <c r="D2066" s="65"/>
      <c r="E2066" s="8"/>
      <c r="F2066" s="66"/>
      <c r="G2066" s="67"/>
      <c r="H2066" s="67"/>
      <c r="I2066"/>
      <c r="J2066"/>
      <c r="K2066"/>
      <c r="L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</row>
    <row r="2067" spans="1:93" s="9" customFormat="1" x14ac:dyDescent="0.2">
      <c r="A2067"/>
      <c r="B2067"/>
      <c r="C2067" s="65"/>
      <c r="D2067" s="65"/>
      <c r="E2067" s="8"/>
      <c r="F2067" s="66"/>
      <c r="G2067" s="67"/>
      <c r="H2067" s="67"/>
      <c r="I2067"/>
      <c r="J2067"/>
      <c r="K2067"/>
      <c r="L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</row>
    <row r="2068" spans="1:93" s="9" customFormat="1" x14ac:dyDescent="0.2">
      <c r="A2068"/>
      <c r="B2068"/>
      <c r="C2068" s="65"/>
      <c r="D2068" s="65"/>
      <c r="E2068" s="8"/>
      <c r="F2068" s="66"/>
      <c r="G2068" s="67"/>
      <c r="H2068" s="67"/>
      <c r="I2068"/>
      <c r="J2068"/>
      <c r="K2068"/>
      <c r="L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</row>
    <row r="2069" spans="1:93" s="9" customFormat="1" x14ac:dyDescent="0.2">
      <c r="A2069"/>
      <c r="B2069"/>
      <c r="C2069" s="65"/>
      <c r="D2069" s="65"/>
      <c r="E2069" s="8"/>
      <c r="F2069" s="66"/>
      <c r="G2069" s="67"/>
      <c r="H2069" s="67"/>
      <c r="I2069"/>
      <c r="J2069"/>
      <c r="K2069"/>
      <c r="L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</row>
    <row r="2070" spans="1:93" s="9" customFormat="1" x14ac:dyDescent="0.2">
      <c r="A2070"/>
      <c r="B2070"/>
      <c r="C2070" s="65"/>
      <c r="D2070" s="65"/>
      <c r="E2070" s="8"/>
      <c r="F2070" s="66"/>
      <c r="G2070" s="67"/>
      <c r="H2070" s="67"/>
      <c r="I2070"/>
      <c r="J2070"/>
      <c r="K2070"/>
      <c r="L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</row>
    <row r="2071" spans="1:93" s="9" customFormat="1" x14ac:dyDescent="0.2">
      <c r="A2071"/>
      <c r="B2071"/>
      <c r="C2071" s="65"/>
      <c r="D2071" s="65"/>
      <c r="E2071" s="8"/>
      <c r="F2071" s="66"/>
      <c r="G2071" s="67"/>
      <c r="H2071" s="67"/>
      <c r="I2071"/>
      <c r="J2071"/>
      <c r="K2071"/>
      <c r="L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</row>
    <row r="2072" spans="1:93" s="9" customFormat="1" x14ac:dyDescent="0.2">
      <c r="A2072"/>
      <c r="B2072"/>
      <c r="C2072" s="65"/>
      <c r="D2072" s="65"/>
      <c r="E2072" s="8"/>
      <c r="F2072" s="66"/>
      <c r="G2072" s="67"/>
      <c r="H2072" s="67"/>
      <c r="I2072"/>
      <c r="J2072"/>
      <c r="K2072"/>
      <c r="L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</row>
    <row r="2073" spans="1:93" s="9" customFormat="1" x14ac:dyDescent="0.2">
      <c r="A2073"/>
      <c r="B2073"/>
      <c r="C2073" s="65"/>
      <c r="D2073" s="65"/>
      <c r="E2073" s="8"/>
      <c r="F2073" s="66"/>
      <c r="G2073" s="67"/>
      <c r="H2073" s="67"/>
      <c r="I2073"/>
      <c r="J2073"/>
      <c r="K2073"/>
      <c r="L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</row>
    <row r="2074" spans="1:93" s="9" customFormat="1" x14ac:dyDescent="0.2">
      <c r="A2074"/>
      <c r="B2074"/>
      <c r="C2074" s="65"/>
      <c r="D2074" s="65"/>
      <c r="E2074" s="8"/>
      <c r="F2074" s="66"/>
      <c r="G2074" s="67"/>
      <c r="H2074" s="67"/>
      <c r="I2074"/>
      <c r="J2074"/>
      <c r="K2074"/>
      <c r="L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</row>
    <row r="2075" spans="1:93" s="9" customFormat="1" x14ac:dyDescent="0.2">
      <c r="A2075"/>
      <c r="B2075"/>
      <c r="C2075" s="65"/>
      <c r="D2075" s="65"/>
      <c r="E2075" s="8"/>
      <c r="F2075" s="66"/>
      <c r="G2075" s="67"/>
      <c r="H2075" s="67"/>
      <c r="I2075"/>
      <c r="J2075"/>
      <c r="K2075"/>
      <c r="L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</row>
    <row r="2076" spans="1:93" s="9" customFormat="1" x14ac:dyDescent="0.2">
      <c r="A2076"/>
      <c r="B2076"/>
      <c r="C2076" s="65"/>
      <c r="D2076" s="65"/>
      <c r="E2076" s="8"/>
      <c r="F2076" s="66"/>
      <c r="G2076" s="67"/>
      <c r="H2076" s="67"/>
      <c r="I2076"/>
      <c r="J2076"/>
      <c r="K2076"/>
      <c r="L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</row>
    <row r="2077" spans="1:93" s="9" customFormat="1" x14ac:dyDescent="0.2">
      <c r="A2077"/>
      <c r="B2077"/>
      <c r="C2077" s="65"/>
      <c r="D2077" s="65"/>
      <c r="E2077" s="8"/>
      <c r="F2077" s="66"/>
      <c r="G2077" s="67"/>
      <c r="H2077" s="67"/>
      <c r="I2077"/>
      <c r="J2077"/>
      <c r="K2077"/>
      <c r="L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</row>
    <row r="2078" spans="1:93" s="9" customFormat="1" x14ac:dyDescent="0.2">
      <c r="A2078"/>
      <c r="B2078"/>
      <c r="C2078" s="65"/>
      <c r="D2078" s="65"/>
      <c r="E2078" s="8"/>
      <c r="F2078" s="66"/>
      <c r="G2078" s="67"/>
      <c r="H2078" s="67"/>
      <c r="I2078"/>
      <c r="J2078"/>
      <c r="K2078"/>
      <c r="L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</row>
    <row r="2079" spans="1:93" s="9" customFormat="1" x14ac:dyDescent="0.2">
      <c r="A2079"/>
      <c r="B2079"/>
      <c r="C2079" s="65"/>
      <c r="D2079" s="65"/>
      <c r="E2079" s="8"/>
      <c r="F2079" s="66"/>
      <c r="G2079" s="67"/>
      <c r="H2079" s="67"/>
      <c r="I2079"/>
      <c r="J2079"/>
      <c r="K2079"/>
      <c r="L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</row>
    <row r="2080" spans="1:93" s="9" customFormat="1" x14ac:dyDescent="0.2">
      <c r="A2080"/>
      <c r="B2080"/>
      <c r="C2080" s="65"/>
      <c r="D2080" s="65"/>
      <c r="E2080" s="8"/>
      <c r="F2080" s="66"/>
      <c r="G2080" s="67"/>
      <c r="H2080" s="67"/>
      <c r="I2080"/>
      <c r="J2080"/>
      <c r="K2080"/>
      <c r="L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</row>
    <row r="2081" spans="1:93" s="9" customFormat="1" x14ac:dyDescent="0.2">
      <c r="A2081"/>
      <c r="B2081"/>
      <c r="C2081" s="65"/>
      <c r="D2081" s="65"/>
      <c r="E2081" s="8"/>
      <c r="F2081" s="66"/>
      <c r="G2081" s="67"/>
      <c r="H2081" s="67"/>
      <c r="I2081"/>
      <c r="J2081"/>
      <c r="K2081"/>
      <c r="L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</row>
    <row r="2082" spans="1:93" s="9" customFormat="1" x14ac:dyDescent="0.2">
      <c r="A2082"/>
      <c r="B2082"/>
      <c r="C2082" s="65"/>
      <c r="D2082" s="65"/>
      <c r="E2082" s="8"/>
      <c r="F2082" s="66"/>
      <c r="G2082" s="67"/>
      <c r="H2082" s="67"/>
      <c r="I2082"/>
      <c r="J2082"/>
      <c r="K2082"/>
      <c r="L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</row>
    <row r="2083" spans="1:93" s="9" customFormat="1" x14ac:dyDescent="0.2">
      <c r="A2083"/>
      <c r="B2083"/>
      <c r="C2083" s="65"/>
      <c r="D2083" s="65"/>
      <c r="E2083" s="8"/>
      <c r="F2083" s="66"/>
      <c r="G2083" s="67"/>
      <c r="H2083" s="67"/>
      <c r="I2083"/>
      <c r="J2083"/>
      <c r="K2083"/>
      <c r="L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</row>
    <row r="2084" spans="1:93" s="9" customFormat="1" x14ac:dyDescent="0.2">
      <c r="A2084"/>
      <c r="B2084"/>
      <c r="C2084" s="65"/>
      <c r="D2084" s="65"/>
      <c r="E2084" s="8"/>
      <c r="F2084" s="66"/>
      <c r="G2084" s="67"/>
      <c r="H2084" s="67"/>
      <c r="I2084"/>
      <c r="J2084"/>
      <c r="K2084"/>
      <c r="L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</row>
    <row r="2085" spans="1:93" s="9" customFormat="1" x14ac:dyDescent="0.2">
      <c r="A2085"/>
      <c r="B2085"/>
      <c r="C2085" s="65"/>
      <c r="D2085" s="65"/>
      <c r="E2085" s="8"/>
      <c r="F2085" s="66"/>
      <c r="G2085" s="67"/>
      <c r="H2085" s="67"/>
      <c r="I2085"/>
      <c r="J2085"/>
      <c r="K2085"/>
      <c r="L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</row>
    <row r="2086" spans="1:93" s="9" customFormat="1" x14ac:dyDescent="0.2">
      <c r="A2086"/>
      <c r="B2086"/>
      <c r="C2086" s="65"/>
      <c r="D2086" s="65"/>
      <c r="E2086" s="8"/>
      <c r="F2086" s="66"/>
      <c r="G2086" s="67"/>
      <c r="H2086" s="67"/>
      <c r="I2086"/>
      <c r="J2086"/>
      <c r="K2086"/>
      <c r="L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</row>
    <row r="2087" spans="1:93" s="9" customFormat="1" x14ac:dyDescent="0.2">
      <c r="A2087"/>
      <c r="B2087"/>
      <c r="C2087" s="65"/>
      <c r="D2087" s="65"/>
      <c r="E2087" s="8"/>
      <c r="F2087" s="66"/>
      <c r="G2087" s="67"/>
      <c r="H2087" s="67"/>
      <c r="I2087"/>
      <c r="J2087"/>
      <c r="K2087"/>
      <c r="L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</row>
    <row r="2088" spans="1:93" s="9" customFormat="1" x14ac:dyDescent="0.2">
      <c r="A2088"/>
      <c r="B2088"/>
      <c r="C2088" s="65"/>
      <c r="D2088" s="65"/>
      <c r="E2088" s="8"/>
      <c r="F2088" s="66"/>
      <c r="G2088" s="67"/>
      <c r="H2088" s="67"/>
      <c r="I2088"/>
      <c r="J2088"/>
      <c r="K2088"/>
      <c r="L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</row>
    <row r="2089" spans="1:93" s="9" customFormat="1" x14ac:dyDescent="0.2">
      <c r="A2089"/>
      <c r="B2089"/>
      <c r="C2089" s="65"/>
      <c r="D2089" s="65"/>
      <c r="E2089" s="8"/>
      <c r="F2089" s="66"/>
      <c r="G2089" s="67"/>
      <c r="H2089" s="67"/>
      <c r="I2089"/>
      <c r="J2089"/>
      <c r="K2089"/>
      <c r="L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</row>
    <row r="2090" spans="1:93" s="9" customFormat="1" x14ac:dyDescent="0.2">
      <c r="A2090"/>
      <c r="B2090"/>
      <c r="C2090" s="65"/>
      <c r="D2090" s="65"/>
      <c r="E2090" s="8"/>
      <c r="F2090" s="66"/>
      <c r="G2090" s="67"/>
      <c r="H2090" s="67"/>
      <c r="I2090"/>
      <c r="J2090"/>
      <c r="K2090"/>
      <c r="L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</row>
    <row r="2091" spans="1:93" s="9" customFormat="1" x14ac:dyDescent="0.2">
      <c r="A2091"/>
      <c r="B2091"/>
      <c r="C2091" s="65"/>
      <c r="D2091" s="65"/>
      <c r="E2091" s="8"/>
      <c r="F2091" s="66"/>
      <c r="G2091" s="67"/>
      <c r="H2091" s="67"/>
      <c r="I2091"/>
      <c r="J2091"/>
      <c r="K2091"/>
      <c r="L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</row>
    <row r="2092" spans="1:93" s="9" customFormat="1" x14ac:dyDescent="0.2">
      <c r="A2092"/>
      <c r="B2092"/>
      <c r="C2092" s="65"/>
      <c r="D2092" s="65"/>
      <c r="E2092" s="8"/>
      <c r="F2092" s="66"/>
      <c r="G2092" s="67"/>
      <c r="H2092" s="67"/>
      <c r="I2092"/>
      <c r="J2092"/>
      <c r="K2092"/>
      <c r="L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</row>
    <row r="2093" spans="1:93" s="9" customFormat="1" x14ac:dyDescent="0.2">
      <c r="A2093"/>
      <c r="B2093"/>
      <c r="C2093" s="65"/>
      <c r="D2093" s="65"/>
      <c r="E2093" s="8"/>
      <c r="F2093" s="66"/>
      <c r="G2093" s="67"/>
      <c r="H2093" s="67"/>
      <c r="I2093"/>
      <c r="J2093"/>
      <c r="K2093"/>
      <c r="L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</row>
    <row r="2094" spans="1:93" s="9" customFormat="1" x14ac:dyDescent="0.2">
      <c r="A2094"/>
      <c r="B2094"/>
      <c r="C2094" s="65"/>
      <c r="D2094" s="65"/>
      <c r="E2094" s="8"/>
      <c r="F2094" s="66"/>
      <c r="G2094" s="67"/>
      <c r="H2094" s="67"/>
      <c r="I2094"/>
      <c r="J2094"/>
      <c r="K2094"/>
      <c r="L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</row>
    <row r="2095" spans="1:93" s="9" customFormat="1" x14ac:dyDescent="0.2">
      <c r="A2095"/>
      <c r="B2095"/>
      <c r="C2095" s="65"/>
      <c r="D2095" s="65"/>
      <c r="E2095" s="8"/>
      <c r="F2095" s="66"/>
      <c r="G2095" s="67"/>
      <c r="H2095" s="67"/>
      <c r="I2095"/>
      <c r="J2095"/>
      <c r="K2095"/>
      <c r="L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</row>
    <row r="2096" spans="1:93" s="9" customFormat="1" x14ac:dyDescent="0.2">
      <c r="A2096"/>
      <c r="B2096"/>
      <c r="C2096" s="65"/>
      <c r="D2096" s="65"/>
      <c r="E2096" s="8"/>
      <c r="F2096" s="66"/>
      <c r="G2096" s="67"/>
      <c r="H2096" s="67"/>
      <c r="I2096"/>
      <c r="J2096"/>
      <c r="K2096"/>
      <c r="L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</row>
    <row r="2097" spans="1:93" s="9" customFormat="1" x14ac:dyDescent="0.2">
      <c r="A2097"/>
      <c r="B2097"/>
      <c r="C2097" s="65"/>
      <c r="D2097" s="65"/>
      <c r="E2097" s="8"/>
      <c r="F2097" s="66"/>
      <c r="G2097" s="67"/>
      <c r="H2097" s="67"/>
      <c r="I2097"/>
      <c r="J2097"/>
      <c r="K2097"/>
      <c r="L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</row>
    <row r="2098" spans="1:93" s="9" customFormat="1" x14ac:dyDescent="0.2">
      <c r="A2098"/>
      <c r="B2098"/>
      <c r="C2098" s="65"/>
      <c r="D2098" s="65"/>
      <c r="E2098" s="8"/>
      <c r="F2098" s="66"/>
      <c r="G2098" s="67"/>
      <c r="H2098" s="67"/>
      <c r="I2098"/>
      <c r="J2098"/>
      <c r="K2098"/>
      <c r="L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</row>
    <row r="2099" spans="1:93" s="9" customFormat="1" x14ac:dyDescent="0.2">
      <c r="A2099"/>
      <c r="B2099"/>
      <c r="C2099" s="65"/>
      <c r="D2099" s="65"/>
      <c r="E2099" s="8"/>
      <c r="F2099" s="66"/>
      <c r="G2099" s="67"/>
      <c r="H2099" s="67"/>
      <c r="I2099"/>
      <c r="J2099"/>
      <c r="K2099"/>
      <c r="L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</row>
    <row r="2100" spans="1:93" s="9" customFormat="1" x14ac:dyDescent="0.2">
      <c r="A2100"/>
      <c r="B2100"/>
      <c r="C2100" s="65"/>
      <c r="D2100" s="65"/>
      <c r="E2100" s="8"/>
      <c r="F2100" s="66"/>
      <c r="G2100" s="67"/>
      <c r="H2100" s="67"/>
      <c r="I2100"/>
      <c r="J2100"/>
      <c r="K2100"/>
      <c r="L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</row>
    <row r="2101" spans="1:93" s="9" customFormat="1" x14ac:dyDescent="0.2">
      <c r="A2101"/>
      <c r="B2101"/>
      <c r="C2101" s="65"/>
      <c r="D2101" s="65"/>
      <c r="E2101" s="8"/>
      <c r="F2101" s="66"/>
      <c r="G2101" s="67"/>
      <c r="H2101" s="67"/>
      <c r="I2101"/>
      <c r="J2101"/>
      <c r="K2101"/>
      <c r="L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</row>
    <row r="2102" spans="1:93" s="9" customFormat="1" x14ac:dyDescent="0.2">
      <c r="A2102"/>
      <c r="B2102"/>
      <c r="C2102" s="65"/>
      <c r="D2102" s="65"/>
      <c r="E2102" s="8"/>
      <c r="F2102" s="66"/>
      <c r="G2102" s="67"/>
      <c r="H2102" s="67"/>
      <c r="I2102"/>
      <c r="J2102"/>
      <c r="K2102"/>
      <c r="L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</row>
    <row r="2103" spans="1:93" s="9" customFormat="1" x14ac:dyDescent="0.2">
      <c r="A2103"/>
      <c r="B2103"/>
      <c r="C2103" s="65"/>
      <c r="D2103" s="65"/>
      <c r="E2103" s="8"/>
      <c r="F2103" s="66"/>
      <c r="G2103" s="67"/>
      <c r="H2103" s="67"/>
      <c r="I2103"/>
      <c r="J2103"/>
      <c r="K2103"/>
      <c r="L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</row>
    <row r="2104" spans="1:93" s="9" customFormat="1" x14ac:dyDescent="0.2">
      <c r="A2104"/>
      <c r="B2104"/>
      <c r="C2104" s="65"/>
      <c r="D2104" s="65"/>
      <c r="E2104" s="8"/>
      <c r="F2104" s="66"/>
      <c r="G2104" s="67"/>
      <c r="H2104" s="67"/>
      <c r="I2104"/>
      <c r="J2104"/>
      <c r="K2104"/>
      <c r="L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</row>
    <row r="2105" spans="1:93" s="9" customFormat="1" x14ac:dyDescent="0.2">
      <c r="A2105"/>
      <c r="B2105"/>
      <c r="C2105" s="65"/>
      <c r="D2105" s="65"/>
      <c r="E2105" s="8"/>
      <c r="F2105" s="66"/>
      <c r="G2105" s="67"/>
      <c r="H2105" s="67"/>
      <c r="I2105"/>
      <c r="J2105"/>
      <c r="K2105"/>
      <c r="L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</row>
    <row r="2106" spans="1:93" s="9" customFormat="1" x14ac:dyDescent="0.2">
      <c r="A2106"/>
      <c r="B2106"/>
      <c r="C2106" s="65"/>
      <c r="D2106" s="65"/>
      <c r="E2106" s="8"/>
      <c r="F2106" s="66"/>
      <c r="G2106" s="67"/>
      <c r="H2106" s="67"/>
      <c r="I2106"/>
      <c r="J2106"/>
      <c r="K2106"/>
      <c r="L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</row>
    <row r="2107" spans="1:93" s="9" customFormat="1" x14ac:dyDescent="0.2">
      <c r="A2107"/>
      <c r="B2107"/>
      <c r="C2107" s="65"/>
      <c r="D2107" s="65"/>
      <c r="E2107" s="8"/>
      <c r="F2107" s="66"/>
      <c r="G2107" s="67"/>
      <c r="H2107" s="67"/>
      <c r="I2107"/>
      <c r="J2107"/>
      <c r="K2107"/>
      <c r="L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</row>
    <row r="2108" spans="1:93" s="9" customFormat="1" x14ac:dyDescent="0.2">
      <c r="A2108"/>
      <c r="B2108"/>
      <c r="C2108" s="65"/>
      <c r="D2108" s="65"/>
      <c r="E2108" s="8"/>
      <c r="F2108" s="66"/>
      <c r="G2108" s="67"/>
      <c r="H2108" s="67"/>
      <c r="I2108"/>
      <c r="J2108"/>
      <c r="K2108"/>
      <c r="L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</row>
    <row r="2109" spans="1:93" s="9" customFormat="1" x14ac:dyDescent="0.2">
      <c r="A2109"/>
      <c r="B2109"/>
      <c r="C2109" s="65"/>
      <c r="D2109" s="65"/>
      <c r="E2109" s="8"/>
      <c r="F2109" s="66"/>
      <c r="G2109" s="67"/>
      <c r="H2109" s="67"/>
      <c r="I2109"/>
      <c r="J2109"/>
      <c r="K2109"/>
      <c r="L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</row>
    <row r="2110" spans="1:93" s="9" customFormat="1" x14ac:dyDescent="0.2">
      <c r="A2110"/>
      <c r="B2110"/>
      <c r="C2110" s="65"/>
      <c r="D2110" s="65"/>
      <c r="E2110" s="8"/>
      <c r="F2110" s="66"/>
      <c r="G2110" s="67"/>
      <c r="H2110" s="67"/>
      <c r="I2110"/>
      <c r="J2110"/>
      <c r="K2110"/>
      <c r="L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</row>
    <row r="2111" spans="1:93" s="9" customFormat="1" x14ac:dyDescent="0.2">
      <c r="A2111"/>
      <c r="B2111"/>
      <c r="C2111" s="65"/>
      <c r="D2111" s="65"/>
      <c r="E2111" s="8"/>
      <c r="F2111" s="66"/>
      <c r="G2111" s="67"/>
      <c r="H2111" s="67"/>
      <c r="I2111"/>
      <c r="J2111"/>
      <c r="K2111"/>
      <c r="L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</row>
    <row r="2112" spans="1:93" s="9" customFormat="1" x14ac:dyDescent="0.2">
      <c r="A2112"/>
      <c r="B2112"/>
      <c r="C2112" s="65"/>
      <c r="D2112" s="65"/>
      <c r="E2112" s="8"/>
      <c r="F2112" s="66"/>
      <c r="G2112" s="67"/>
      <c r="H2112" s="67"/>
      <c r="I2112"/>
      <c r="J2112"/>
      <c r="K2112"/>
      <c r="L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</row>
    <row r="2113" spans="1:93" s="9" customFormat="1" x14ac:dyDescent="0.2">
      <c r="A2113"/>
      <c r="B2113"/>
      <c r="C2113" s="65"/>
      <c r="D2113" s="65"/>
      <c r="E2113" s="8"/>
      <c r="F2113" s="66"/>
      <c r="G2113" s="67"/>
      <c r="H2113" s="67"/>
      <c r="I2113"/>
      <c r="J2113"/>
      <c r="K2113"/>
      <c r="L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</row>
    <row r="2114" spans="1:93" s="9" customFormat="1" x14ac:dyDescent="0.2">
      <c r="A2114"/>
      <c r="B2114"/>
      <c r="C2114" s="65"/>
      <c r="D2114" s="65"/>
      <c r="E2114" s="8"/>
      <c r="F2114" s="66"/>
      <c r="G2114" s="67"/>
      <c r="H2114" s="67"/>
      <c r="I2114"/>
      <c r="J2114"/>
      <c r="K2114"/>
      <c r="L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</row>
    <row r="2115" spans="1:93" s="9" customFormat="1" x14ac:dyDescent="0.2">
      <c r="A2115"/>
      <c r="B2115"/>
      <c r="C2115" s="65"/>
      <c r="D2115" s="65"/>
      <c r="E2115" s="8"/>
      <c r="F2115" s="66"/>
      <c r="G2115" s="67"/>
      <c r="H2115" s="67"/>
      <c r="I2115"/>
      <c r="J2115"/>
      <c r="K2115"/>
      <c r="L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</row>
    <row r="2116" spans="1:93" s="9" customFormat="1" x14ac:dyDescent="0.2">
      <c r="A2116"/>
      <c r="B2116"/>
      <c r="C2116" s="65"/>
      <c r="D2116" s="65"/>
      <c r="E2116" s="8"/>
      <c r="F2116" s="66"/>
      <c r="G2116" s="67"/>
      <c r="H2116" s="67"/>
      <c r="I2116"/>
      <c r="J2116"/>
      <c r="K2116"/>
      <c r="L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</row>
    <row r="2117" spans="1:93" s="9" customFormat="1" x14ac:dyDescent="0.2">
      <c r="A2117"/>
      <c r="B2117"/>
      <c r="C2117" s="65"/>
      <c r="D2117" s="65"/>
      <c r="E2117" s="8"/>
      <c r="F2117" s="66"/>
      <c r="G2117" s="67"/>
      <c r="H2117" s="67"/>
      <c r="I2117"/>
      <c r="J2117"/>
      <c r="K2117"/>
      <c r="L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</row>
    <row r="2118" spans="1:93" s="9" customFormat="1" x14ac:dyDescent="0.2">
      <c r="A2118"/>
      <c r="B2118"/>
      <c r="C2118" s="65"/>
      <c r="D2118" s="65"/>
      <c r="E2118" s="8"/>
      <c r="F2118" s="66"/>
      <c r="G2118" s="67"/>
      <c r="H2118" s="67"/>
      <c r="I2118"/>
      <c r="J2118"/>
      <c r="K2118"/>
      <c r="L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</row>
    <row r="2119" spans="1:93" s="9" customFormat="1" x14ac:dyDescent="0.2">
      <c r="A2119"/>
      <c r="B2119"/>
      <c r="C2119" s="65"/>
      <c r="D2119" s="65"/>
      <c r="E2119" s="8"/>
      <c r="F2119" s="66"/>
      <c r="G2119" s="67"/>
      <c r="H2119" s="67"/>
      <c r="I2119"/>
      <c r="J2119"/>
      <c r="K2119"/>
      <c r="L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</row>
    <row r="2120" spans="1:93" s="9" customFormat="1" x14ac:dyDescent="0.2">
      <c r="A2120"/>
      <c r="B2120"/>
      <c r="C2120" s="65"/>
      <c r="D2120" s="65"/>
      <c r="E2120" s="8"/>
      <c r="F2120" s="66"/>
      <c r="G2120" s="67"/>
      <c r="H2120" s="67"/>
      <c r="I2120"/>
      <c r="J2120"/>
      <c r="K2120"/>
      <c r="L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</row>
    <row r="2121" spans="1:93" s="9" customFormat="1" x14ac:dyDescent="0.2">
      <c r="A2121"/>
      <c r="B2121"/>
      <c r="C2121" s="65"/>
      <c r="D2121" s="65"/>
      <c r="E2121" s="8"/>
      <c r="F2121" s="66"/>
      <c r="G2121" s="67"/>
      <c r="H2121" s="67"/>
      <c r="I2121"/>
      <c r="J2121"/>
      <c r="K2121"/>
      <c r="L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</row>
    <row r="2122" spans="1:93" s="9" customFormat="1" x14ac:dyDescent="0.2">
      <c r="A2122"/>
      <c r="B2122"/>
      <c r="C2122" s="65"/>
      <c r="D2122" s="65"/>
      <c r="E2122" s="8"/>
      <c r="F2122" s="66"/>
      <c r="G2122" s="67"/>
      <c r="H2122" s="67"/>
      <c r="I2122"/>
      <c r="J2122"/>
      <c r="K2122"/>
      <c r="L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</row>
    <row r="2123" spans="1:93" s="9" customFormat="1" x14ac:dyDescent="0.2">
      <c r="A2123"/>
      <c r="B2123"/>
      <c r="C2123" s="65"/>
      <c r="D2123" s="65"/>
      <c r="E2123" s="8"/>
      <c r="F2123" s="66"/>
      <c r="G2123" s="67"/>
      <c r="H2123" s="67"/>
      <c r="I2123"/>
      <c r="J2123"/>
      <c r="K2123"/>
      <c r="L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</row>
    <row r="2124" spans="1:93" s="9" customFormat="1" x14ac:dyDescent="0.2">
      <c r="A2124"/>
      <c r="B2124"/>
      <c r="C2124" s="65"/>
      <c r="D2124" s="65"/>
      <c r="E2124" s="8"/>
      <c r="F2124" s="66"/>
      <c r="G2124" s="67"/>
      <c r="H2124" s="67"/>
      <c r="I2124"/>
      <c r="J2124"/>
      <c r="K2124"/>
      <c r="L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</row>
    <row r="2125" spans="1:93" s="9" customFormat="1" x14ac:dyDescent="0.2">
      <c r="A2125"/>
      <c r="B2125"/>
      <c r="C2125" s="65"/>
      <c r="D2125" s="65"/>
      <c r="E2125" s="8"/>
      <c r="F2125" s="66"/>
      <c r="G2125" s="67"/>
      <c r="H2125" s="67"/>
      <c r="I2125"/>
      <c r="J2125"/>
      <c r="K2125"/>
      <c r="L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</row>
    <row r="2126" spans="1:93" s="9" customFormat="1" x14ac:dyDescent="0.2">
      <c r="A2126"/>
      <c r="B2126"/>
      <c r="C2126" s="65"/>
      <c r="D2126" s="65"/>
      <c r="E2126" s="8"/>
      <c r="F2126" s="66"/>
      <c r="G2126" s="67"/>
      <c r="H2126" s="67"/>
      <c r="I2126"/>
      <c r="J2126"/>
      <c r="K2126"/>
      <c r="L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</row>
    <row r="2127" spans="1:93" s="9" customFormat="1" x14ac:dyDescent="0.2">
      <c r="A2127"/>
      <c r="B2127"/>
      <c r="C2127" s="65"/>
      <c r="D2127" s="65"/>
      <c r="E2127" s="8"/>
      <c r="F2127" s="66"/>
      <c r="G2127" s="67"/>
      <c r="H2127" s="67"/>
      <c r="I2127"/>
      <c r="J2127"/>
      <c r="K2127"/>
      <c r="L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</row>
    <row r="2128" spans="1:93" s="9" customFormat="1" x14ac:dyDescent="0.2">
      <c r="A2128"/>
      <c r="B2128"/>
      <c r="C2128" s="65"/>
      <c r="D2128" s="65"/>
      <c r="E2128" s="8"/>
      <c r="F2128" s="66"/>
      <c r="G2128" s="67"/>
      <c r="H2128" s="67"/>
      <c r="I2128"/>
      <c r="J2128"/>
      <c r="K2128"/>
      <c r="L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</row>
    <row r="2129" spans="1:93" s="9" customFormat="1" x14ac:dyDescent="0.2">
      <c r="A2129"/>
      <c r="B2129"/>
      <c r="C2129" s="65"/>
      <c r="D2129" s="65"/>
      <c r="E2129" s="8"/>
      <c r="F2129" s="66"/>
      <c r="G2129" s="67"/>
      <c r="H2129" s="67"/>
      <c r="I2129"/>
      <c r="J2129"/>
      <c r="K2129"/>
      <c r="L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</row>
    <row r="2130" spans="1:93" s="9" customFormat="1" x14ac:dyDescent="0.2">
      <c r="A2130"/>
      <c r="B2130"/>
      <c r="C2130" s="65"/>
      <c r="D2130" s="65"/>
      <c r="E2130" s="8"/>
      <c r="F2130" s="66"/>
      <c r="G2130" s="67"/>
      <c r="H2130" s="67"/>
      <c r="I2130"/>
      <c r="J2130"/>
      <c r="K2130"/>
      <c r="L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</row>
    <row r="2131" spans="1:93" s="9" customFormat="1" x14ac:dyDescent="0.2">
      <c r="A2131"/>
      <c r="B2131"/>
      <c r="C2131" s="65"/>
      <c r="D2131" s="65"/>
      <c r="E2131" s="8"/>
      <c r="F2131" s="66"/>
      <c r="G2131" s="67"/>
      <c r="H2131" s="67"/>
      <c r="I2131"/>
      <c r="J2131"/>
      <c r="K2131"/>
      <c r="L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</row>
    <row r="2132" spans="1:93" s="9" customFormat="1" x14ac:dyDescent="0.2">
      <c r="A2132"/>
      <c r="B2132"/>
      <c r="C2132" s="65"/>
      <c r="D2132" s="65"/>
      <c r="E2132" s="8"/>
      <c r="F2132" s="66"/>
      <c r="G2132" s="67"/>
      <c r="H2132" s="67"/>
      <c r="I2132"/>
      <c r="J2132"/>
      <c r="K2132"/>
      <c r="L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</row>
    <row r="2133" spans="1:93" s="9" customFormat="1" x14ac:dyDescent="0.2">
      <c r="A2133"/>
      <c r="B2133"/>
      <c r="C2133" s="65"/>
      <c r="D2133" s="65"/>
      <c r="E2133" s="8"/>
      <c r="F2133" s="66"/>
      <c r="G2133" s="67"/>
      <c r="H2133" s="67"/>
      <c r="I2133"/>
      <c r="J2133"/>
      <c r="K2133"/>
      <c r="L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</row>
    <row r="2134" spans="1:93" s="9" customFormat="1" x14ac:dyDescent="0.2">
      <c r="A2134"/>
      <c r="B2134"/>
      <c r="C2134" s="65"/>
      <c r="D2134" s="65"/>
      <c r="E2134" s="8"/>
      <c r="F2134" s="66"/>
      <c r="G2134" s="67"/>
      <c r="H2134" s="67"/>
      <c r="I2134"/>
      <c r="J2134"/>
      <c r="K2134"/>
      <c r="L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</row>
    <row r="2135" spans="1:93" s="9" customFormat="1" x14ac:dyDescent="0.2">
      <c r="A2135"/>
      <c r="B2135"/>
      <c r="C2135" s="65"/>
      <c r="D2135" s="65"/>
      <c r="E2135" s="8"/>
      <c r="F2135" s="66"/>
      <c r="G2135" s="67"/>
      <c r="H2135" s="67"/>
      <c r="I2135"/>
      <c r="J2135"/>
      <c r="K2135"/>
      <c r="L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</row>
    <row r="2136" spans="1:93" s="9" customFormat="1" x14ac:dyDescent="0.2">
      <c r="A2136"/>
      <c r="B2136"/>
      <c r="C2136" s="65"/>
      <c r="D2136" s="65"/>
      <c r="E2136" s="8"/>
      <c r="F2136" s="66"/>
      <c r="G2136" s="67"/>
      <c r="H2136" s="67"/>
      <c r="I2136"/>
      <c r="J2136"/>
      <c r="K2136"/>
      <c r="L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</row>
    <row r="2137" spans="1:93" s="9" customFormat="1" x14ac:dyDescent="0.2">
      <c r="A2137"/>
      <c r="B2137"/>
      <c r="C2137" s="65"/>
      <c r="D2137" s="65"/>
      <c r="E2137" s="8"/>
      <c r="F2137" s="66"/>
      <c r="G2137" s="67"/>
      <c r="H2137" s="67"/>
      <c r="I2137"/>
      <c r="J2137"/>
      <c r="K2137"/>
      <c r="L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</row>
    <row r="2138" spans="1:93" s="9" customFormat="1" x14ac:dyDescent="0.2">
      <c r="A2138"/>
      <c r="B2138"/>
      <c r="C2138" s="65"/>
      <c r="D2138" s="65"/>
      <c r="E2138" s="8"/>
      <c r="F2138" s="66"/>
      <c r="G2138" s="67"/>
      <c r="H2138" s="67"/>
      <c r="I2138"/>
      <c r="J2138"/>
      <c r="K2138"/>
      <c r="L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</row>
    <row r="2139" spans="1:93" s="9" customFormat="1" x14ac:dyDescent="0.2">
      <c r="A2139"/>
      <c r="B2139"/>
      <c r="C2139" s="65"/>
      <c r="D2139" s="65"/>
      <c r="E2139" s="8"/>
      <c r="F2139" s="66"/>
      <c r="G2139" s="67"/>
      <c r="H2139" s="67"/>
      <c r="I2139"/>
      <c r="J2139"/>
      <c r="K2139"/>
      <c r="L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</row>
    <row r="2140" spans="1:93" s="9" customFormat="1" x14ac:dyDescent="0.2">
      <c r="A2140"/>
      <c r="B2140"/>
      <c r="C2140" s="65"/>
      <c r="D2140" s="65"/>
      <c r="E2140" s="8"/>
      <c r="F2140" s="66"/>
      <c r="G2140" s="67"/>
      <c r="H2140" s="67"/>
      <c r="I2140"/>
      <c r="J2140"/>
      <c r="K2140"/>
      <c r="L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</row>
    <row r="2141" spans="1:93" s="9" customFormat="1" x14ac:dyDescent="0.2">
      <c r="A2141"/>
      <c r="B2141"/>
      <c r="C2141" s="65"/>
      <c r="D2141" s="65"/>
      <c r="E2141" s="8"/>
      <c r="F2141" s="66"/>
      <c r="G2141" s="67"/>
      <c r="H2141" s="67"/>
      <c r="I2141"/>
      <c r="J2141"/>
      <c r="K2141"/>
      <c r="L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</row>
    <row r="2142" spans="1:93" s="9" customFormat="1" x14ac:dyDescent="0.2">
      <c r="A2142"/>
      <c r="B2142"/>
      <c r="C2142" s="65"/>
      <c r="D2142" s="65"/>
      <c r="E2142" s="8"/>
      <c r="F2142" s="66"/>
      <c r="G2142" s="67"/>
      <c r="H2142" s="67"/>
      <c r="I2142"/>
      <c r="J2142"/>
      <c r="K2142"/>
      <c r="L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</row>
    <row r="2143" spans="1:93" s="9" customFormat="1" x14ac:dyDescent="0.2">
      <c r="A2143"/>
      <c r="B2143"/>
      <c r="C2143" s="65"/>
      <c r="D2143" s="65"/>
      <c r="E2143" s="8"/>
      <c r="F2143" s="66"/>
      <c r="G2143" s="67"/>
      <c r="H2143" s="67"/>
      <c r="I2143"/>
      <c r="J2143"/>
      <c r="K2143"/>
      <c r="L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</row>
    <row r="2144" spans="1:93" s="9" customFormat="1" x14ac:dyDescent="0.2">
      <c r="A2144"/>
      <c r="B2144"/>
      <c r="C2144" s="65"/>
      <c r="D2144" s="65"/>
      <c r="E2144" s="8"/>
      <c r="F2144" s="66"/>
      <c r="G2144" s="67"/>
      <c r="H2144" s="67"/>
      <c r="I2144"/>
      <c r="J2144"/>
      <c r="K2144"/>
      <c r="L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</row>
    <row r="2145" spans="1:93" s="9" customFormat="1" x14ac:dyDescent="0.2">
      <c r="A2145"/>
      <c r="B2145"/>
      <c r="C2145" s="65"/>
      <c r="D2145" s="65"/>
      <c r="E2145" s="8"/>
      <c r="F2145" s="66"/>
      <c r="G2145" s="67"/>
      <c r="H2145" s="67"/>
      <c r="I2145"/>
      <c r="J2145"/>
      <c r="K2145"/>
      <c r="L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</row>
    <row r="2146" spans="1:93" s="9" customFormat="1" x14ac:dyDescent="0.2">
      <c r="A2146"/>
      <c r="B2146"/>
      <c r="C2146" s="65"/>
      <c r="D2146" s="65"/>
      <c r="E2146" s="8"/>
      <c r="F2146" s="66"/>
      <c r="G2146" s="67"/>
      <c r="H2146" s="67"/>
      <c r="I2146"/>
      <c r="J2146"/>
      <c r="K2146"/>
      <c r="L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</row>
    <row r="2147" spans="1:93" s="9" customFormat="1" x14ac:dyDescent="0.2">
      <c r="A2147"/>
      <c r="B2147"/>
      <c r="C2147" s="65"/>
      <c r="D2147" s="65"/>
      <c r="E2147" s="8"/>
      <c r="F2147" s="66"/>
      <c r="G2147" s="67"/>
      <c r="H2147" s="67"/>
      <c r="I2147"/>
      <c r="J2147"/>
      <c r="K2147"/>
      <c r="L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</row>
    <row r="2148" spans="1:93" s="9" customFormat="1" x14ac:dyDescent="0.2">
      <c r="A2148"/>
      <c r="B2148"/>
      <c r="C2148" s="65"/>
      <c r="D2148" s="65"/>
      <c r="E2148" s="8"/>
      <c r="F2148" s="66"/>
      <c r="G2148" s="67"/>
      <c r="H2148" s="67"/>
      <c r="I2148"/>
      <c r="J2148"/>
      <c r="K2148"/>
      <c r="L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</row>
    <row r="2149" spans="1:93" s="9" customFormat="1" x14ac:dyDescent="0.2">
      <c r="A2149"/>
      <c r="B2149"/>
      <c r="C2149" s="65"/>
      <c r="D2149" s="65"/>
      <c r="E2149" s="8"/>
      <c r="F2149" s="66"/>
      <c r="G2149" s="67"/>
      <c r="H2149" s="67"/>
      <c r="I2149"/>
      <c r="J2149"/>
      <c r="K2149"/>
      <c r="L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</row>
    <row r="2150" spans="1:93" s="9" customFormat="1" x14ac:dyDescent="0.2">
      <c r="A2150"/>
      <c r="B2150"/>
      <c r="C2150" s="65"/>
      <c r="D2150" s="65"/>
      <c r="E2150" s="8"/>
      <c r="F2150" s="66"/>
      <c r="G2150" s="67"/>
      <c r="H2150" s="67"/>
      <c r="I2150"/>
      <c r="J2150"/>
      <c r="K2150"/>
      <c r="L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</row>
    <row r="2151" spans="1:93" s="9" customFormat="1" x14ac:dyDescent="0.2">
      <c r="A2151"/>
      <c r="B2151"/>
      <c r="C2151" s="65"/>
      <c r="D2151" s="65"/>
      <c r="E2151" s="8"/>
      <c r="F2151" s="66"/>
      <c r="G2151" s="67"/>
      <c r="H2151" s="67"/>
      <c r="I2151"/>
      <c r="J2151"/>
      <c r="K2151"/>
      <c r="L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</row>
    <row r="2152" spans="1:93" s="9" customFormat="1" x14ac:dyDescent="0.2">
      <c r="A2152"/>
      <c r="B2152"/>
      <c r="C2152" s="65"/>
      <c r="D2152" s="65"/>
      <c r="E2152" s="8"/>
      <c r="F2152" s="66"/>
      <c r="G2152" s="67"/>
      <c r="H2152" s="67"/>
      <c r="I2152"/>
      <c r="J2152"/>
      <c r="K2152"/>
      <c r="L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</row>
    <row r="2153" spans="1:93" s="9" customFormat="1" x14ac:dyDescent="0.2">
      <c r="A2153"/>
      <c r="B2153"/>
      <c r="C2153" s="65"/>
      <c r="D2153" s="65"/>
      <c r="E2153" s="8"/>
      <c r="F2153" s="66"/>
      <c r="G2153" s="67"/>
      <c r="H2153" s="67"/>
      <c r="I2153"/>
      <c r="J2153"/>
      <c r="K2153"/>
      <c r="L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</row>
    <row r="2154" spans="1:93" s="9" customFormat="1" x14ac:dyDescent="0.2">
      <c r="A2154"/>
      <c r="B2154"/>
      <c r="C2154" s="65"/>
      <c r="D2154" s="65"/>
      <c r="E2154" s="8"/>
      <c r="F2154" s="66"/>
      <c r="G2154" s="67"/>
      <c r="H2154" s="67"/>
      <c r="I2154"/>
      <c r="J2154"/>
      <c r="K2154"/>
      <c r="L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</row>
    <row r="2155" spans="1:93" s="9" customFormat="1" x14ac:dyDescent="0.2">
      <c r="A2155"/>
      <c r="B2155"/>
      <c r="C2155" s="65"/>
      <c r="D2155" s="65"/>
      <c r="E2155" s="8"/>
      <c r="F2155" s="66"/>
      <c r="G2155" s="67"/>
      <c r="H2155" s="67"/>
      <c r="I2155"/>
      <c r="J2155"/>
      <c r="K2155"/>
      <c r="L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</row>
    <row r="2156" spans="1:93" s="9" customFormat="1" x14ac:dyDescent="0.2">
      <c r="A2156"/>
      <c r="B2156"/>
      <c r="C2156" s="65"/>
      <c r="D2156" s="65"/>
      <c r="E2156" s="8"/>
      <c r="F2156" s="66"/>
      <c r="G2156" s="67"/>
      <c r="H2156" s="67"/>
      <c r="I2156"/>
      <c r="J2156"/>
      <c r="K2156"/>
      <c r="L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</row>
    <row r="2157" spans="1:93" s="9" customFormat="1" x14ac:dyDescent="0.2">
      <c r="A2157"/>
      <c r="B2157"/>
      <c r="C2157" s="65"/>
      <c r="D2157" s="65"/>
      <c r="E2157" s="8"/>
      <c r="F2157" s="66"/>
      <c r="G2157" s="67"/>
      <c r="H2157" s="67"/>
      <c r="I2157"/>
      <c r="J2157"/>
      <c r="K2157"/>
      <c r="L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</row>
    <row r="2158" spans="1:93" s="9" customFormat="1" x14ac:dyDescent="0.2">
      <c r="A2158"/>
      <c r="B2158"/>
      <c r="C2158" s="65"/>
      <c r="D2158" s="65"/>
      <c r="E2158" s="8"/>
      <c r="F2158" s="66"/>
      <c r="G2158" s="67"/>
      <c r="H2158" s="67"/>
      <c r="I2158"/>
      <c r="J2158"/>
      <c r="K2158"/>
      <c r="L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</row>
    <row r="2159" spans="1:93" s="9" customFormat="1" x14ac:dyDescent="0.2">
      <c r="A2159"/>
      <c r="B2159"/>
      <c r="C2159" s="65"/>
      <c r="D2159" s="65"/>
      <c r="E2159" s="8"/>
      <c r="F2159" s="66"/>
      <c r="G2159" s="67"/>
      <c r="H2159" s="67"/>
      <c r="I2159"/>
      <c r="J2159"/>
      <c r="K2159"/>
      <c r="L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</row>
    <row r="2160" spans="1:93" s="9" customFormat="1" x14ac:dyDescent="0.2">
      <c r="A2160"/>
      <c r="B2160"/>
      <c r="C2160" s="65"/>
      <c r="D2160" s="65"/>
      <c r="E2160" s="8"/>
      <c r="F2160" s="66"/>
      <c r="G2160" s="67"/>
      <c r="H2160" s="67"/>
      <c r="I2160"/>
      <c r="J2160"/>
      <c r="K2160"/>
      <c r="L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</row>
    <row r="2161" spans="1:93" s="9" customFormat="1" x14ac:dyDescent="0.2">
      <c r="A2161"/>
      <c r="B2161"/>
      <c r="C2161" s="65"/>
      <c r="D2161" s="65"/>
      <c r="E2161" s="8"/>
      <c r="F2161" s="66"/>
      <c r="G2161" s="67"/>
      <c r="H2161" s="67"/>
      <c r="I2161"/>
      <c r="J2161"/>
      <c r="K2161"/>
      <c r="L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</row>
    <row r="2162" spans="1:93" s="9" customFormat="1" x14ac:dyDescent="0.2">
      <c r="A2162"/>
      <c r="B2162"/>
      <c r="C2162" s="65"/>
      <c r="D2162" s="65"/>
      <c r="E2162" s="8"/>
      <c r="F2162" s="66"/>
      <c r="G2162" s="67"/>
      <c r="H2162" s="67"/>
      <c r="I2162"/>
      <c r="J2162"/>
      <c r="K2162"/>
      <c r="L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</row>
    <row r="2163" spans="1:93" s="9" customFormat="1" x14ac:dyDescent="0.2">
      <c r="A2163"/>
      <c r="B2163"/>
      <c r="C2163" s="65"/>
      <c r="D2163" s="65"/>
      <c r="E2163" s="8"/>
      <c r="F2163" s="66"/>
      <c r="G2163" s="67"/>
      <c r="H2163" s="67"/>
      <c r="I2163"/>
      <c r="J2163"/>
      <c r="K2163"/>
      <c r="L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</row>
    <row r="2164" spans="1:93" s="9" customFormat="1" x14ac:dyDescent="0.2">
      <c r="A2164"/>
      <c r="B2164"/>
      <c r="C2164" s="65"/>
      <c r="D2164" s="65"/>
      <c r="E2164" s="8"/>
      <c r="F2164" s="66"/>
      <c r="G2164" s="67"/>
      <c r="H2164" s="67"/>
      <c r="I2164"/>
      <c r="J2164"/>
      <c r="K2164"/>
      <c r="L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</row>
    <row r="2165" spans="1:93" s="9" customFormat="1" x14ac:dyDescent="0.2">
      <c r="A2165"/>
      <c r="B2165"/>
      <c r="C2165" s="65"/>
      <c r="D2165" s="65"/>
      <c r="E2165" s="8"/>
      <c r="F2165" s="66"/>
      <c r="G2165" s="67"/>
      <c r="H2165" s="67"/>
      <c r="I2165"/>
      <c r="J2165"/>
      <c r="K2165"/>
      <c r="L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</row>
    <row r="2166" spans="1:93" s="9" customFormat="1" x14ac:dyDescent="0.2">
      <c r="A2166"/>
      <c r="B2166"/>
      <c r="C2166" s="65"/>
      <c r="D2166" s="65"/>
      <c r="E2166" s="8"/>
      <c r="F2166" s="66"/>
      <c r="G2166" s="67"/>
      <c r="H2166" s="67"/>
      <c r="I2166"/>
      <c r="J2166"/>
      <c r="K2166"/>
      <c r="L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</row>
    <row r="2167" spans="1:93" s="9" customFormat="1" x14ac:dyDescent="0.2">
      <c r="A2167"/>
      <c r="B2167"/>
      <c r="C2167" s="65"/>
      <c r="D2167" s="65"/>
      <c r="E2167" s="8"/>
      <c r="F2167" s="66"/>
      <c r="G2167" s="67"/>
      <c r="H2167" s="67"/>
      <c r="I2167"/>
      <c r="J2167"/>
      <c r="K2167"/>
      <c r="L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</row>
    <row r="2168" spans="1:93" s="9" customFormat="1" x14ac:dyDescent="0.2">
      <c r="A2168"/>
      <c r="B2168"/>
      <c r="C2168" s="65"/>
      <c r="D2168" s="65"/>
      <c r="E2168" s="8"/>
      <c r="F2168" s="66"/>
      <c r="G2168" s="67"/>
      <c r="H2168" s="67"/>
      <c r="I2168"/>
      <c r="J2168"/>
      <c r="K2168"/>
      <c r="L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</row>
    <row r="2169" spans="1:93" s="9" customFormat="1" x14ac:dyDescent="0.2">
      <c r="A2169"/>
      <c r="B2169"/>
      <c r="C2169" s="65"/>
      <c r="D2169" s="65"/>
      <c r="E2169" s="8"/>
      <c r="F2169" s="66"/>
      <c r="G2169" s="67"/>
      <c r="H2169" s="67"/>
      <c r="I2169"/>
      <c r="J2169"/>
      <c r="K2169"/>
      <c r="L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</row>
    <row r="2170" spans="1:93" s="9" customFormat="1" x14ac:dyDescent="0.2">
      <c r="A2170"/>
      <c r="B2170"/>
      <c r="C2170" s="65"/>
      <c r="D2170" s="65"/>
      <c r="E2170" s="8"/>
      <c r="F2170" s="66"/>
      <c r="G2170" s="67"/>
      <c r="H2170" s="67"/>
      <c r="I2170"/>
      <c r="J2170"/>
      <c r="K2170"/>
      <c r="L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</row>
    <row r="2171" spans="1:93" s="9" customFormat="1" x14ac:dyDescent="0.2">
      <c r="A2171"/>
      <c r="B2171"/>
      <c r="C2171" s="65"/>
      <c r="D2171" s="65"/>
      <c r="E2171" s="8"/>
      <c r="F2171" s="66"/>
      <c r="G2171" s="67"/>
      <c r="H2171" s="67"/>
      <c r="I2171"/>
      <c r="J2171"/>
      <c r="K2171"/>
      <c r="L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</row>
    <row r="2172" spans="1:93" s="9" customFormat="1" x14ac:dyDescent="0.2">
      <c r="A2172"/>
      <c r="B2172"/>
      <c r="C2172" s="65"/>
      <c r="D2172" s="65"/>
      <c r="E2172" s="8"/>
      <c r="F2172" s="66"/>
      <c r="G2172" s="67"/>
      <c r="H2172" s="67"/>
      <c r="I2172"/>
      <c r="J2172"/>
      <c r="K2172"/>
      <c r="L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</row>
    <row r="2173" spans="1:93" s="9" customFormat="1" x14ac:dyDescent="0.2">
      <c r="A2173"/>
      <c r="B2173"/>
      <c r="C2173" s="65"/>
      <c r="D2173" s="65"/>
      <c r="E2173" s="8"/>
      <c r="F2173" s="66"/>
      <c r="G2173" s="67"/>
      <c r="H2173" s="67"/>
      <c r="I2173"/>
      <c r="J2173"/>
      <c r="K2173"/>
      <c r="L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</row>
    <row r="2174" spans="1:93" s="9" customFormat="1" x14ac:dyDescent="0.2">
      <c r="A2174"/>
      <c r="B2174"/>
      <c r="C2174" s="65"/>
      <c r="D2174" s="65"/>
      <c r="E2174" s="8"/>
      <c r="F2174" s="66"/>
      <c r="G2174" s="67"/>
      <c r="H2174" s="67"/>
      <c r="I2174"/>
      <c r="J2174"/>
      <c r="K2174"/>
      <c r="L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</row>
    <row r="2175" spans="1:93" s="9" customFormat="1" x14ac:dyDescent="0.2">
      <c r="A2175"/>
      <c r="B2175"/>
      <c r="C2175" s="65"/>
      <c r="D2175" s="65"/>
      <c r="E2175" s="8"/>
      <c r="F2175" s="66"/>
      <c r="G2175" s="67"/>
      <c r="H2175" s="67"/>
      <c r="I2175"/>
      <c r="J2175"/>
      <c r="K2175"/>
      <c r="L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</row>
    <row r="2176" spans="1:93" s="9" customFormat="1" x14ac:dyDescent="0.2">
      <c r="A2176"/>
      <c r="B2176"/>
      <c r="C2176" s="65"/>
      <c r="D2176" s="65"/>
      <c r="E2176" s="8"/>
      <c r="F2176" s="66"/>
      <c r="G2176" s="67"/>
      <c r="H2176" s="67"/>
      <c r="I2176"/>
      <c r="J2176"/>
      <c r="K2176"/>
      <c r="L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</row>
    <row r="2177" spans="1:93" s="9" customFormat="1" x14ac:dyDescent="0.2">
      <c r="A2177"/>
      <c r="B2177"/>
      <c r="C2177" s="65"/>
      <c r="D2177" s="65"/>
      <c r="E2177" s="8"/>
      <c r="F2177" s="66"/>
      <c r="G2177" s="67"/>
      <c r="H2177" s="67"/>
      <c r="I2177"/>
      <c r="J2177"/>
      <c r="K2177"/>
      <c r="L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</row>
    <row r="2178" spans="1:93" s="9" customFormat="1" x14ac:dyDescent="0.2">
      <c r="A2178"/>
      <c r="B2178"/>
      <c r="C2178" s="65"/>
      <c r="D2178" s="65"/>
      <c r="E2178" s="8"/>
      <c r="F2178" s="66"/>
      <c r="G2178" s="67"/>
      <c r="H2178" s="67"/>
      <c r="I2178"/>
      <c r="J2178"/>
      <c r="K2178"/>
      <c r="L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</row>
    <row r="2179" spans="1:93" s="9" customFormat="1" x14ac:dyDescent="0.2">
      <c r="A2179"/>
      <c r="B2179"/>
      <c r="C2179" s="65"/>
      <c r="D2179" s="65"/>
      <c r="E2179" s="8"/>
      <c r="F2179" s="66"/>
      <c r="G2179" s="67"/>
      <c r="H2179" s="67"/>
      <c r="I2179"/>
      <c r="J2179"/>
      <c r="K2179"/>
      <c r="L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</row>
    <row r="2180" spans="1:93" s="9" customFormat="1" x14ac:dyDescent="0.2">
      <c r="A2180"/>
      <c r="B2180"/>
      <c r="C2180" s="65"/>
      <c r="D2180" s="65"/>
      <c r="E2180" s="8"/>
      <c r="F2180" s="66"/>
      <c r="G2180" s="67"/>
      <c r="H2180" s="67"/>
      <c r="I2180"/>
      <c r="J2180"/>
      <c r="K2180"/>
      <c r="L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</row>
    <row r="2181" spans="1:93" s="9" customFormat="1" x14ac:dyDescent="0.2">
      <c r="A2181"/>
      <c r="B2181"/>
      <c r="C2181" s="65"/>
      <c r="D2181" s="65"/>
      <c r="E2181" s="8"/>
      <c r="F2181" s="66"/>
      <c r="G2181" s="67"/>
      <c r="H2181" s="67"/>
      <c r="I2181"/>
      <c r="J2181"/>
      <c r="K2181"/>
      <c r="L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</row>
    <row r="2182" spans="1:93" s="9" customFormat="1" x14ac:dyDescent="0.2">
      <c r="A2182"/>
      <c r="B2182"/>
      <c r="C2182" s="65"/>
      <c r="D2182" s="65"/>
      <c r="E2182" s="8"/>
      <c r="F2182" s="66"/>
      <c r="G2182" s="67"/>
      <c r="H2182" s="67"/>
      <c r="I2182"/>
      <c r="J2182"/>
      <c r="K2182"/>
      <c r="L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</row>
    <row r="2183" spans="1:93" s="9" customFormat="1" x14ac:dyDescent="0.2">
      <c r="A2183"/>
      <c r="B2183"/>
      <c r="C2183" s="65"/>
      <c r="D2183" s="65"/>
      <c r="E2183" s="8"/>
      <c r="F2183" s="66"/>
      <c r="G2183" s="67"/>
      <c r="H2183" s="67"/>
      <c r="I2183"/>
      <c r="J2183"/>
      <c r="K2183"/>
      <c r="L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</row>
    <row r="2184" spans="1:93" s="9" customFormat="1" x14ac:dyDescent="0.2">
      <c r="A2184"/>
      <c r="B2184"/>
      <c r="C2184" s="65"/>
      <c r="D2184" s="65"/>
      <c r="E2184" s="8"/>
      <c r="F2184" s="66"/>
      <c r="G2184" s="67"/>
      <c r="H2184" s="67"/>
      <c r="I2184"/>
      <c r="J2184"/>
      <c r="K2184"/>
      <c r="L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</row>
    <row r="2185" spans="1:93" s="9" customFormat="1" x14ac:dyDescent="0.2">
      <c r="A2185"/>
      <c r="B2185"/>
      <c r="C2185" s="65"/>
      <c r="D2185" s="65"/>
      <c r="E2185" s="8"/>
      <c r="F2185" s="66"/>
      <c r="G2185" s="67"/>
      <c r="H2185" s="67"/>
      <c r="I2185"/>
      <c r="J2185"/>
      <c r="K2185"/>
      <c r="L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</row>
    <row r="2186" spans="1:93" s="9" customFormat="1" x14ac:dyDescent="0.2">
      <c r="A2186"/>
      <c r="B2186"/>
      <c r="C2186" s="65"/>
      <c r="D2186" s="65"/>
      <c r="E2186" s="8"/>
      <c r="F2186" s="66"/>
      <c r="G2186" s="67"/>
      <c r="H2186" s="67"/>
      <c r="I2186"/>
      <c r="J2186"/>
      <c r="K2186"/>
      <c r="L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</row>
    <row r="2187" spans="1:93" s="9" customFormat="1" x14ac:dyDescent="0.2">
      <c r="A2187"/>
      <c r="B2187"/>
      <c r="C2187" s="65"/>
      <c r="D2187" s="65"/>
      <c r="E2187" s="8"/>
      <c r="F2187" s="66"/>
      <c r="G2187" s="67"/>
      <c r="H2187" s="67"/>
      <c r="I2187"/>
      <c r="J2187"/>
      <c r="K2187"/>
      <c r="L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</row>
    <row r="2188" spans="1:93" s="9" customFormat="1" x14ac:dyDescent="0.2">
      <c r="A2188"/>
      <c r="B2188"/>
      <c r="C2188" s="65"/>
      <c r="D2188" s="65"/>
      <c r="E2188" s="8"/>
      <c r="F2188" s="66"/>
      <c r="G2188" s="67"/>
      <c r="H2188" s="67"/>
      <c r="I2188"/>
      <c r="J2188"/>
      <c r="K2188"/>
      <c r="L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</row>
    <row r="2189" spans="1:93" s="9" customFormat="1" x14ac:dyDescent="0.2">
      <c r="A2189"/>
      <c r="B2189"/>
      <c r="C2189" s="65"/>
      <c r="D2189" s="65"/>
      <c r="E2189" s="8"/>
      <c r="F2189" s="66"/>
      <c r="G2189" s="67"/>
      <c r="H2189" s="67"/>
      <c r="I2189"/>
      <c r="J2189"/>
      <c r="K2189"/>
      <c r="L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</row>
    <row r="2190" spans="1:93" s="9" customFormat="1" x14ac:dyDescent="0.2">
      <c r="A2190"/>
      <c r="B2190"/>
      <c r="C2190" s="65"/>
      <c r="D2190" s="65"/>
      <c r="E2190" s="8"/>
      <c r="F2190" s="66"/>
      <c r="G2190" s="67"/>
      <c r="H2190" s="67"/>
      <c r="I2190"/>
      <c r="J2190"/>
      <c r="K2190"/>
      <c r="L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</row>
    <row r="2191" spans="1:93" s="9" customFormat="1" x14ac:dyDescent="0.2">
      <c r="A2191"/>
      <c r="B2191"/>
      <c r="C2191" s="65"/>
      <c r="D2191" s="65"/>
      <c r="E2191" s="8"/>
      <c r="F2191" s="66"/>
      <c r="G2191" s="67"/>
      <c r="H2191" s="67"/>
      <c r="I2191"/>
      <c r="J2191"/>
      <c r="K2191"/>
      <c r="L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</row>
    <row r="2192" spans="1:93" s="9" customFormat="1" x14ac:dyDescent="0.2">
      <c r="A2192"/>
      <c r="B2192"/>
      <c r="C2192" s="65"/>
      <c r="D2192" s="65"/>
      <c r="E2192" s="8"/>
      <c r="F2192" s="66"/>
      <c r="G2192" s="67"/>
      <c r="H2192" s="67"/>
      <c r="I2192"/>
      <c r="J2192"/>
      <c r="K2192"/>
      <c r="L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</row>
    <row r="2193" spans="1:93" s="9" customFormat="1" x14ac:dyDescent="0.2">
      <c r="A2193"/>
      <c r="B2193"/>
      <c r="C2193" s="65"/>
      <c r="D2193" s="65"/>
      <c r="E2193" s="8"/>
      <c r="F2193" s="66"/>
      <c r="G2193" s="67"/>
      <c r="H2193" s="67"/>
      <c r="I2193"/>
      <c r="J2193"/>
      <c r="K2193"/>
      <c r="L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</row>
    <row r="2194" spans="1:93" s="9" customFormat="1" x14ac:dyDescent="0.2">
      <c r="A2194"/>
      <c r="B2194"/>
      <c r="C2194" s="65"/>
      <c r="D2194" s="65"/>
      <c r="E2194" s="8"/>
      <c r="F2194" s="66"/>
      <c r="G2194" s="67"/>
      <c r="H2194" s="67"/>
      <c r="I2194"/>
      <c r="J2194"/>
      <c r="K2194"/>
      <c r="L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</row>
    <row r="2195" spans="1:93" s="9" customFormat="1" x14ac:dyDescent="0.2">
      <c r="A2195"/>
      <c r="B2195"/>
      <c r="C2195" s="65"/>
      <c r="D2195" s="65"/>
      <c r="E2195" s="8"/>
      <c r="F2195" s="66"/>
      <c r="G2195" s="67"/>
      <c r="H2195" s="67"/>
      <c r="I2195"/>
      <c r="J2195"/>
      <c r="K2195"/>
      <c r="L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</row>
    <row r="2196" spans="1:93" s="9" customFormat="1" x14ac:dyDescent="0.2">
      <c r="A2196"/>
      <c r="B2196"/>
      <c r="C2196" s="65"/>
      <c r="D2196" s="65"/>
      <c r="E2196" s="8"/>
      <c r="F2196" s="66"/>
      <c r="G2196" s="67"/>
      <c r="H2196" s="67"/>
      <c r="I2196"/>
      <c r="J2196"/>
      <c r="K2196"/>
      <c r="L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</row>
    <row r="2197" spans="1:93" s="9" customFormat="1" x14ac:dyDescent="0.2">
      <c r="A2197"/>
      <c r="B2197"/>
      <c r="C2197" s="65"/>
      <c r="D2197" s="65"/>
      <c r="E2197" s="8"/>
      <c r="F2197" s="66"/>
      <c r="G2197" s="67"/>
      <c r="H2197" s="67"/>
      <c r="I2197"/>
      <c r="J2197"/>
      <c r="K2197"/>
      <c r="L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</row>
    <row r="2198" spans="1:93" s="9" customFormat="1" x14ac:dyDescent="0.2">
      <c r="A2198"/>
      <c r="B2198"/>
      <c r="C2198" s="65"/>
      <c r="D2198" s="65"/>
      <c r="E2198" s="8"/>
      <c r="F2198" s="66"/>
      <c r="G2198" s="67"/>
      <c r="H2198" s="67"/>
      <c r="I2198"/>
      <c r="J2198"/>
      <c r="K2198"/>
      <c r="L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</row>
    <row r="2199" spans="1:93" s="9" customFormat="1" x14ac:dyDescent="0.2">
      <c r="A2199"/>
      <c r="B2199"/>
      <c r="C2199" s="65"/>
      <c r="D2199" s="65"/>
      <c r="E2199" s="8"/>
      <c r="F2199" s="66"/>
      <c r="G2199" s="67"/>
      <c r="H2199" s="67"/>
      <c r="I2199"/>
      <c r="J2199"/>
      <c r="K2199"/>
      <c r="L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</row>
    <row r="2200" spans="1:93" s="9" customFormat="1" x14ac:dyDescent="0.2">
      <c r="A2200"/>
      <c r="B2200"/>
      <c r="C2200" s="65"/>
      <c r="D2200" s="65"/>
      <c r="E2200" s="8"/>
      <c r="F2200" s="66"/>
      <c r="G2200" s="67"/>
      <c r="H2200" s="67"/>
      <c r="I2200"/>
      <c r="J2200"/>
      <c r="K2200"/>
      <c r="L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</row>
    <row r="2201" spans="1:93" s="9" customFormat="1" x14ac:dyDescent="0.2">
      <c r="A2201"/>
      <c r="B2201"/>
      <c r="C2201" s="65"/>
      <c r="D2201" s="65"/>
      <c r="E2201" s="8"/>
      <c r="F2201" s="66"/>
      <c r="G2201" s="67"/>
      <c r="H2201" s="67"/>
      <c r="I2201"/>
      <c r="J2201"/>
      <c r="K2201"/>
      <c r="L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</row>
    <row r="2202" spans="1:93" s="9" customFormat="1" x14ac:dyDescent="0.2">
      <c r="A2202"/>
      <c r="B2202"/>
      <c r="C2202" s="65"/>
      <c r="D2202" s="65"/>
      <c r="E2202" s="8"/>
      <c r="F2202" s="66"/>
      <c r="G2202" s="67"/>
      <c r="H2202" s="67"/>
      <c r="I2202"/>
      <c r="J2202"/>
      <c r="K2202"/>
      <c r="L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</row>
    <row r="2203" spans="1:93" s="9" customFormat="1" x14ac:dyDescent="0.2">
      <c r="A2203"/>
      <c r="B2203"/>
      <c r="C2203" s="65"/>
      <c r="D2203" s="65"/>
      <c r="E2203" s="8"/>
      <c r="F2203" s="66"/>
      <c r="G2203" s="67"/>
      <c r="H2203" s="67"/>
      <c r="I2203"/>
      <c r="J2203"/>
      <c r="K2203"/>
      <c r="L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</row>
    <row r="2204" spans="1:93" s="9" customFormat="1" x14ac:dyDescent="0.2">
      <c r="A2204"/>
      <c r="B2204"/>
      <c r="C2204" s="65"/>
      <c r="D2204" s="65"/>
      <c r="E2204" s="8"/>
      <c r="F2204" s="66"/>
      <c r="G2204" s="67"/>
      <c r="H2204" s="67"/>
      <c r="I2204"/>
      <c r="J2204"/>
      <c r="K2204"/>
      <c r="L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</row>
    <row r="2205" spans="1:93" s="9" customFormat="1" x14ac:dyDescent="0.2">
      <c r="A2205"/>
      <c r="B2205"/>
      <c r="C2205" s="65"/>
      <c r="D2205" s="65"/>
      <c r="E2205" s="8"/>
      <c r="F2205" s="66"/>
      <c r="G2205" s="67"/>
      <c r="H2205" s="67"/>
      <c r="I2205"/>
      <c r="J2205"/>
      <c r="K2205"/>
      <c r="L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</row>
    <row r="2206" spans="1:93" s="9" customFormat="1" x14ac:dyDescent="0.2">
      <c r="A2206"/>
      <c r="B2206"/>
      <c r="C2206" s="65"/>
      <c r="D2206" s="65"/>
      <c r="E2206" s="8"/>
      <c r="F2206" s="66"/>
      <c r="G2206" s="67"/>
      <c r="H2206" s="67"/>
      <c r="I2206"/>
      <c r="J2206"/>
      <c r="K2206"/>
      <c r="L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</row>
    <row r="2207" spans="1:93" s="9" customFormat="1" x14ac:dyDescent="0.2">
      <c r="A2207"/>
      <c r="B2207"/>
      <c r="C2207" s="65"/>
      <c r="D2207" s="65"/>
      <c r="E2207" s="8"/>
      <c r="F2207" s="66"/>
      <c r="G2207" s="67"/>
      <c r="H2207" s="67"/>
      <c r="I2207"/>
      <c r="J2207"/>
      <c r="K2207"/>
      <c r="L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</row>
    <row r="2208" spans="1:93" s="9" customFormat="1" x14ac:dyDescent="0.2">
      <c r="A2208"/>
      <c r="B2208"/>
      <c r="C2208" s="65"/>
      <c r="D2208" s="65"/>
      <c r="E2208" s="8"/>
      <c r="F2208" s="66"/>
      <c r="G2208" s="67"/>
      <c r="H2208" s="67"/>
      <c r="I2208"/>
      <c r="J2208"/>
      <c r="K2208"/>
      <c r="L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</row>
    <row r="2209" spans="1:93" s="9" customFormat="1" x14ac:dyDescent="0.2">
      <c r="A2209"/>
      <c r="B2209"/>
      <c r="C2209" s="65"/>
      <c r="D2209" s="65"/>
      <c r="E2209" s="8"/>
      <c r="F2209" s="66"/>
      <c r="G2209" s="67"/>
      <c r="H2209" s="67"/>
      <c r="I2209"/>
      <c r="J2209"/>
      <c r="K2209"/>
      <c r="L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</row>
    <row r="2210" spans="1:93" s="9" customFormat="1" x14ac:dyDescent="0.2">
      <c r="A2210"/>
      <c r="B2210"/>
      <c r="C2210" s="65"/>
      <c r="D2210" s="65"/>
      <c r="E2210" s="8"/>
      <c r="F2210" s="66"/>
      <c r="G2210" s="67"/>
      <c r="H2210" s="67"/>
      <c r="I2210"/>
      <c r="J2210"/>
      <c r="K2210"/>
      <c r="L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</row>
    <row r="2211" spans="1:93" s="9" customFormat="1" x14ac:dyDescent="0.2">
      <c r="A2211"/>
      <c r="B2211"/>
      <c r="C2211" s="65"/>
      <c r="D2211" s="65"/>
      <c r="E2211" s="8"/>
      <c r="F2211" s="66"/>
      <c r="G2211" s="67"/>
      <c r="H2211" s="67"/>
      <c r="I2211"/>
      <c r="J2211"/>
      <c r="K2211"/>
      <c r="L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</row>
    <row r="2212" spans="1:93" s="9" customFormat="1" x14ac:dyDescent="0.2">
      <c r="A2212"/>
      <c r="B2212"/>
      <c r="C2212" s="65"/>
      <c r="D2212" s="65"/>
      <c r="E2212" s="8"/>
      <c r="F2212" s="66"/>
      <c r="G2212" s="67"/>
      <c r="H2212" s="67"/>
      <c r="I2212"/>
      <c r="J2212"/>
      <c r="K2212"/>
      <c r="L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</row>
    <row r="2213" spans="1:93" s="9" customFormat="1" x14ac:dyDescent="0.2">
      <c r="A2213"/>
      <c r="B2213"/>
      <c r="C2213" s="65"/>
      <c r="D2213" s="65"/>
      <c r="E2213" s="8"/>
      <c r="F2213" s="66"/>
      <c r="G2213" s="67"/>
      <c r="H2213" s="67"/>
      <c r="I2213"/>
      <c r="J2213"/>
      <c r="K2213"/>
      <c r="L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</row>
    <row r="2214" spans="1:93" s="9" customFormat="1" x14ac:dyDescent="0.2">
      <c r="A2214"/>
      <c r="B2214"/>
      <c r="C2214" s="65"/>
      <c r="D2214" s="65"/>
      <c r="E2214" s="8"/>
      <c r="F2214" s="66"/>
      <c r="G2214" s="67"/>
      <c r="H2214" s="67"/>
      <c r="I2214"/>
      <c r="J2214"/>
      <c r="K2214"/>
      <c r="L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</row>
    <row r="2215" spans="1:93" s="9" customFormat="1" x14ac:dyDescent="0.2">
      <c r="A2215"/>
      <c r="B2215"/>
      <c r="C2215" s="65"/>
      <c r="D2215" s="65"/>
      <c r="E2215" s="8"/>
      <c r="F2215" s="66"/>
      <c r="G2215" s="67"/>
      <c r="H2215" s="67"/>
      <c r="I2215"/>
      <c r="J2215"/>
      <c r="K2215"/>
      <c r="L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</row>
    <row r="2216" spans="1:93" s="9" customFormat="1" x14ac:dyDescent="0.2">
      <c r="A2216"/>
      <c r="B2216"/>
      <c r="C2216" s="65"/>
      <c r="D2216" s="65"/>
      <c r="E2216" s="8"/>
      <c r="F2216" s="66"/>
      <c r="G2216" s="67"/>
      <c r="H2216" s="67"/>
      <c r="I2216"/>
      <c r="J2216"/>
      <c r="K2216"/>
      <c r="L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</row>
    <row r="2217" spans="1:93" s="9" customFormat="1" x14ac:dyDescent="0.2">
      <c r="A2217"/>
      <c r="B2217"/>
      <c r="C2217" s="65"/>
      <c r="D2217" s="65"/>
      <c r="E2217" s="8"/>
      <c r="F2217" s="66"/>
      <c r="G2217" s="67"/>
      <c r="H2217" s="67"/>
      <c r="I2217"/>
      <c r="J2217"/>
      <c r="K2217"/>
      <c r="L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</row>
    <row r="2218" spans="1:93" s="9" customFormat="1" x14ac:dyDescent="0.2">
      <c r="A2218"/>
      <c r="B2218"/>
      <c r="C2218" s="65"/>
      <c r="D2218" s="65"/>
      <c r="E2218" s="8"/>
      <c r="F2218" s="66"/>
      <c r="G2218" s="67"/>
      <c r="H2218" s="67"/>
      <c r="I2218"/>
      <c r="J2218"/>
      <c r="K2218"/>
      <c r="L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</row>
    <row r="2219" spans="1:93" s="9" customFormat="1" x14ac:dyDescent="0.2">
      <c r="A2219"/>
      <c r="B2219"/>
      <c r="C2219" s="65"/>
      <c r="D2219" s="65"/>
      <c r="E2219" s="8"/>
      <c r="F2219" s="66"/>
      <c r="G2219" s="67"/>
      <c r="H2219" s="67"/>
      <c r="I2219"/>
      <c r="J2219"/>
      <c r="K2219"/>
      <c r="L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</row>
    <row r="2220" spans="1:93" s="9" customFormat="1" x14ac:dyDescent="0.2">
      <c r="A2220"/>
      <c r="B2220"/>
      <c r="C2220" s="65"/>
      <c r="D2220" s="65"/>
      <c r="E2220" s="8"/>
      <c r="F2220" s="66"/>
      <c r="G2220" s="67"/>
      <c r="H2220" s="67"/>
      <c r="I2220"/>
      <c r="J2220"/>
      <c r="K2220"/>
      <c r="L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</row>
    <row r="2221" spans="1:93" s="9" customFormat="1" x14ac:dyDescent="0.2">
      <c r="A2221"/>
      <c r="B2221"/>
      <c r="C2221" s="65"/>
      <c r="D2221" s="65"/>
      <c r="E2221" s="8"/>
      <c r="F2221" s="66"/>
      <c r="G2221" s="67"/>
      <c r="H2221" s="67"/>
      <c r="I2221"/>
      <c r="J2221"/>
      <c r="K2221"/>
      <c r="L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</row>
    <row r="2222" spans="1:93" s="9" customFormat="1" x14ac:dyDescent="0.2">
      <c r="A2222"/>
      <c r="B2222"/>
      <c r="C2222" s="65"/>
      <c r="D2222" s="65"/>
      <c r="E2222" s="8"/>
      <c r="F2222" s="66"/>
      <c r="G2222" s="67"/>
      <c r="H2222" s="67"/>
      <c r="I2222"/>
      <c r="J2222"/>
      <c r="K2222"/>
      <c r="L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</row>
    <row r="2223" spans="1:93" s="9" customFormat="1" x14ac:dyDescent="0.2">
      <c r="A2223"/>
      <c r="B2223"/>
      <c r="C2223" s="65"/>
      <c r="D2223" s="65"/>
      <c r="E2223" s="8"/>
      <c r="F2223" s="66"/>
      <c r="G2223" s="67"/>
      <c r="H2223" s="67"/>
      <c r="I2223"/>
      <c r="J2223"/>
      <c r="K2223"/>
      <c r="L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</row>
    <row r="2224" spans="1:93" s="9" customFormat="1" x14ac:dyDescent="0.2">
      <c r="A2224"/>
      <c r="B2224"/>
      <c r="C2224" s="65"/>
      <c r="D2224" s="65"/>
      <c r="E2224" s="8"/>
      <c r="F2224" s="66"/>
      <c r="G2224" s="67"/>
      <c r="H2224" s="67"/>
      <c r="I2224"/>
      <c r="J2224"/>
      <c r="K2224"/>
      <c r="L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</row>
    <row r="2225" spans="1:93" s="9" customFormat="1" x14ac:dyDescent="0.2">
      <c r="A2225"/>
      <c r="B2225"/>
      <c r="C2225" s="65"/>
      <c r="D2225" s="65"/>
      <c r="E2225" s="8"/>
      <c r="F2225" s="66"/>
      <c r="G2225" s="67"/>
      <c r="H2225" s="67"/>
      <c r="I2225"/>
      <c r="J2225"/>
      <c r="K2225"/>
      <c r="L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</row>
    <row r="2226" spans="1:93" s="9" customFormat="1" x14ac:dyDescent="0.2">
      <c r="A2226"/>
      <c r="B2226"/>
      <c r="C2226" s="65"/>
      <c r="D2226" s="65"/>
      <c r="E2226" s="8"/>
      <c r="F2226" s="66"/>
      <c r="G2226" s="67"/>
      <c r="H2226" s="67"/>
      <c r="I2226"/>
      <c r="J2226"/>
      <c r="K2226"/>
      <c r="L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</row>
    <row r="2227" spans="1:93" s="9" customFormat="1" x14ac:dyDescent="0.2">
      <c r="A2227"/>
      <c r="B2227"/>
      <c r="C2227" s="65"/>
      <c r="D2227" s="65"/>
      <c r="E2227" s="8"/>
      <c r="F2227" s="66"/>
      <c r="G2227" s="67"/>
      <c r="H2227" s="67"/>
      <c r="I2227"/>
      <c r="J2227"/>
      <c r="K2227"/>
      <c r="L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</row>
    <row r="2228" spans="1:93" s="9" customFormat="1" x14ac:dyDescent="0.2">
      <c r="A2228"/>
      <c r="B2228"/>
      <c r="C2228" s="65"/>
      <c r="D2228" s="65"/>
      <c r="E2228" s="8"/>
      <c r="F2228" s="66"/>
      <c r="G2228" s="67"/>
      <c r="H2228" s="67"/>
      <c r="I2228"/>
      <c r="J2228"/>
      <c r="K2228"/>
      <c r="L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</row>
    <row r="2229" spans="1:93" s="9" customFormat="1" x14ac:dyDescent="0.2">
      <c r="A2229"/>
      <c r="B2229"/>
      <c r="C2229" s="65"/>
      <c r="D2229" s="65"/>
      <c r="E2229" s="8"/>
      <c r="F2229" s="66"/>
      <c r="G2229" s="67"/>
      <c r="H2229" s="67"/>
      <c r="I2229"/>
      <c r="J2229"/>
      <c r="K2229"/>
      <c r="L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</row>
    <row r="2230" spans="1:93" s="9" customFormat="1" x14ac:dyDescent="0.2">
      <c r="A2230"/>
      <c r="B2230"/>
      <c r="C2230" s="65"/>
      <c r="D2230" s="65"/>
      <c r="E2230" s="8"/>
      <c r="F2230" s="66"/>
      <c r="G2230" s="67"/>
      <c r="H2230" s="67"/>
      <c r="I2230"/>
      <c r="J2230"/>
      <c r="K2230"/>
      <c r="L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</row>
    <row r="2231" spans="1:93" s="9" customFormat="1" x14ac:dyDescent="0.2">
      <c r="A2231"/>
      <c r="B2231"/>
      <c r="C2231" s="65"/>
      <c r="D2231" s="65"/>
      <c r="E2231" s="8"/>
      <c r="F2231" s="66"/>
      <c r="G2231" s="67"/>
      <c r="H2231" s="67"/>
      <c r="I2231"/>
      <c r="J2231"/>
      <c r="K2231"/>
      <c r="L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</row>
    <row r="2232" spans="1:93" s="9" customFormat="1" x14ac:dyDescent="0.2">
      <c r="A2232"/>
      <c r="B2232"/>
      <c r="C2232" s="65"/>
      <c r="D2232" s="65"/>
      <c r="E2232" s="8"/>
      <c r="F2232" s="66"/>
      <c r="G2232" s="67"/>
      <c r="H2232" s="67"/>
      <c r="I2232"/>
      <c r="J2232"/>
      <c r="K2232"/>
      <c r="L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</row>
    <row r="2233" spans="1:93" s="9" customFormat="1" x14ac:dyDescent="0.2">
      <c r="A2233"/>
      <c r="B2233"/>
      <c r="C2233" s="65"/>
      <c r="D2233" s="65"/>
      <c r="E2233" s="8"/>
      <c r="F2233" s="66"/>
      <c r="G2233" s="67"/>
      <c r="H2233" s="67"/>
      <c r="I2233"/>
      <c r="J2233"/>
      <c r="K2233"/>
      <c r="L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</row>
    <row r="2234" spans="1:93" s="9" customFormat="1" x14ac:dyDescent="0.2">
      <c r="A2234"/>
      <c r="B2234"/>
      <c r="C2234" s="65"/>
      <c r="D2234" s="65"/>
      <c r="E2234" s="8"/>
      <c r="F2234" s="66"/>
      <c r="G2234" s="67"/>
      <c r="H2234" s="67"/>
      <c r="I2234"/>
      <c r="J2234"/>
      <c r="K2234"/>
      <c r="L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</row>
    <row r="2235" spans="1:93" s="9" customFormat="1" x14ac:dyDescent="0.2">
      <c r="A2235"/>
      <c r="B2235"/>
      <c r="C2235" s="65"/>
      <c r="D2235" s="65"/>
      <c r="E2235" s="8"/>
      <c r="F2235" s="66"/>
      <c r="G2235" s="67"/>
      <c r="H2235" s="67"/>
      <c r="I2235"/>
      <c r="J2235"/>
      <c r="K2235"/>
      <c r="L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</row>
    <row r="2236" spans="1:93" s="9" customFormat="1" x14ac:dyDescent="0.2">
      <c r="A2236"/>
      <c r="B2236"/>
      <c r="C2236" s="65"/>
      <c r="D2236" s="65"/>
      <c r="E2236" s="8"/>
      <c r="F2236" s="66"/>
      <c r="G2236" s="67"/>
      <c r="H2236" s="67"/>
      <c r="I2236"/>
      <c r="J2236"/>
      <c r="K2236"/>
      <c r="L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</row>
    <row r="2237" spans="1:93" s="9" customFormat="1" x14ac:dyDescent="0.2">
      <c r="A2237"/>
      <c r="B2237"/>
      <c r="C2237" s="65"/>
      <c r="D2237" s="65"/>
      <c r="E2237" s="8"/>
      <c r="F2237" s="66"/>
      <c r="G2237" s="67"/>
      <c r="H2237" s="67"/>
      <c r="I2237"/>
      <c r="J2237"/>
      <c r="K2237"/>
      <c r="L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</row>
    <row r="2238" spans="1:93" s="9" customFormat="1" x14ac:dyDescent="0.2">
      <c r="A2238"/>
      <c r="B2238"/>
      <c r="C2238" s="65"/>
      <c r="D2238" s="65"/>
      <c r="E2238" s="8"/>
      <c r="F2238" s="66"/>
      <c r="G2238" s="67"/>
      <c r="H2238" s="67"/>
      <c r="I2238"/>
      <c r="J2238"/>
      <c r="K2238"/>
      <c r="L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</row>
    <row r="2239" spans="1:93" s="9" customFormat="1" x14ac:dyDescent="0.2">
      <c r="A2239"/>
      <c r="B2239"/>
      <c r="C2239" s="65"/>
      <c r="D2239" s="65"/>
      <c r="E2239" s="8"/>
      <c r="F2239" s="66"/>
      <c r="G2239" s="67"/>
      <c r="H2239" s="67"/>
      <c r="I2239"/>
      <c r="J2239"/>
      <c r="K2239"/>
      <c r="L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</row>
    <row r="2240" spans="1:93" s="9" customFormat="1" x14ac:dyDescent="0.2">
      <c r="A2240"/>
      <c r="B2240"/>
      <c r="C2240" s="65"/>
      <c r="D2240" s="65"/>
      <c r="E2240" s="8"/>
      <c r="F2240" s="66"/>
      <c r="G2240" s="67"/>
      <c r="H2240" s="67"/>
      <c r="I2240"/>
      <c r="J2240"/>
      <c r="K2240"/>
      <c r="L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</row>
    <row r="2241" spans="1:93" s="9" customFormat="1" x14ac:dyDescent="0.2">
      <c r="A2241"/>
      <c r="B2241"/>
      <c r="C2241" s="65"/>
      <c r="D2241" s="65"/>
      <c r="E2241" s="8"/>
      <c r="F2241" s="66"/>
      <c r="G2241" s="67"/>
      <c r="H2241" s="67"/>
      <c r="I2241"/>
      <c r="J2241"/>
      <c r="K2241"/>
      <c r="L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</row>
    <row r="2242" spans="1:93" s="9" customFormat="1" x14ac:dyDescent="0.2">
      <c r="A2242"/>
      <c r="B2242"/>
      <c r="C2242" s="65"/>
      <c r="D2242" s="65"/>
      <c r="E2242" s="8"/>
      <c r="F2242" s="66"/>
      <c r="G2242" s="67"/>
      <c r="H2242" s="67"/>
      <c r="I2242"/>
      <c r="J2242"/>
      <c r="K2242"/>
      <c r="L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</row>
    <row r="2243" spans="1:93" s="9" customFormat="1" x14ac:dyDescent="0.2">
      <c r="A2243"/>
      <c r="B2243"/>
      <c r="C2243" s="65"/>
      <c r="D2243" s="65"/>
      <c r="E2243" s="8"/>
      <c r="F2243" s="66"/>
      <c r="G2243" s="67"/>
      <c r="H2243" s="67"/>
      <c r="I2243"/>
      <c r="J2243"/>
      <c r="K2243"/>
      <c r="L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</row>
    <row r="2244" spans="1:93" s="9" customFormat="1" x14ac:dyDescent="0.2">
      <c r="A2244"/>
      <c r="B2244"/>
      <c r="C2244" s="65"/>
      <c r="D2244" s="65"/>
      <c r="E2244" s="8"/>
      <c r="F2244" s="66"/>
      <c r="G2244" s="67"/>
      <c r="H2244" s="67"/>
      <c r="I2244"/>
      <c r="J2244"/>
      <c r="K2244"/>
      <c r="L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</row>
    <row r="2245" spans="1:93" s="9" customFormat="1" x14ac:dyDescent="0.2">
      <c r="A2245"/>
      <c r="B2245"/>
      <c r="C2245" s="65"/>
      <c r="D2245" s="65"/>
      <c r="E2245" s="8"/>
      <c r="F2245" s="66"/>
      <c r="G2245" s="67"/>
      <c r="H2245" s="67"/>
      <c r="I2245"/>
      <c r="J2245"/>
      <c r="K2245"/>
      <c r="L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</row>
    <row r="2246" spans="1:93" s="9" customFormat="1" x14ac:dyDescent="0.2">
      <c r="A2246"/>
      <c r="B2246"/>
      <c r="C2246" s="65"/>
      <c r="D2246" s="65"/>
      <c r="E2246" s="8"/>
      <c r="F2246" s="66"/>
      <c r="G2246" s="67"/>
      <c r="H2246" s="67"/>
      <c r="I2246"/>
      <c r="J2246"/>
      <c r="K2246"/>
      <c r="L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</row>
    <row r="2247" spans="1:93" s="9" customFormat="1" x14ac:dyDescent="0.2">
      <c r="A2247"/>
      <c r="B2247"/>
      <c r="C2247" s="65"/>
      <c r="D2247" s="65"/>
      <c r="E2247" s="8"/>
      <c r="F2247" s="66"/>
      <c r="G2247" s="67"/>
      <c r="H2247" s="67"/>
      <c r="I2247"/>
      <c r="J2247"/>
      <c r="K2247"/>
      <c r="L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</row>
    <row r="2248" spans="1:93" s="9" customFormat="1" x14ac:dyDescent="0.2">
      <c r="A2248"/>
      <c r="B2248"/>
      <c r="C2248" s="65"/>
      <c r="D2248" s="65"/>
      <c r="E2248" s="8"/>
      <c r="F2248" s="66"/>
      <c r="G2248" s="67"/>
      <c r="H2248" s="67"/>
      <c r="I2248"/>
      <c r="J2248"/>
      <c r="K2248"/>
      <c r="L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</row>
    <row r="2249" spans="1:93" s="9" customFormat="1" x14ac:dyDescent="0.2">
      <c r="A2249"/>
      <c r="B2249"/>
      <c r="C2249" s="65"/>
      <c r="D2249" s="65"/>
      <c r="E2249" s="8"/>
      <c r="F2249" s="66"/>
      <c r="G2249" s="67"/>
      <c r="H2249" s="67"/>
      <c r="I2249"/>
      <c r="J2249"/>
      <c r="K2249"/>
      <c r="L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</row>
    <row r="2250" spans="1:93" s="9" customFormat="1" x14ac:dyDescent="0.2">
      <c r="A2250"/>
      <c r="B2250"/>
      <c r="C2250" s="65"/>
      <c r="D2250" s="65"/>
      <c r="E2250" s="8"/>
      <c r="F2250" s="66"/>
      <c r="G2250" s="67"/>
      <c r="H2250" s="67"/>
      <c r="I2250"/>
      <c r="J2250"/>
      <c r="K2250"/>
      <c r="L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</row>
    <row r="2251" spans="1:93" s="9" customFormat="1" x14ac:dyDescent="0.2">
      <c r="A2251"/>
      <c r="B2251"/>
      <c r="C2251" s="65"/>
      <c r="D2251" s="65"/>
      <c r="E2251" s="8"/>
      <c r="F2251" s="66"/>
      <c r="G2251" s="67"/>
      <c r="H2251" s="67"/>
      <c r="I2251"/>
      <c r="J2251"/>
      <c r="K2251"/>
      <c r="L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</row>
    <row r="2252" spans="1:93" s="9" customFormat="1" x14ac:dyDescent="0.2">
      <c r="A2252"/>
      <c r="B2252"/>
      <c r="C2252" s="65"/>
      <c r="D2252" s="65"/>
      <c r="E2252" s="8"/>
      <c r="F2252" s="66"/>
      <c r="G2252" s="67"/>
      <c r="H2252" s="67"/>
      <c r="I2252"/>
      <c r="J2252"/>
      <c r="K2252"/>
      <c r="L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</row>
    <row r="2253" spans="1:93" s="9" customFormat="1" x14ac:dyDescent="0.2">
      <c r="A2253"/>
      <c r="B2253"/>
      <c r="C2253" s="65"/>
      <c r="D2253" s="65"/>
      <c r="E2253" s="8"/>
      <c r="F2253" s="66"/>
      <c r="G2253" s="67"/>
      <c r="H2253" s="67"/>
      <c r="I2253"/>
      <c r="J2253"/>
      <c r="K2253"/>
      <c r="L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</row>
    <row r="2254" spans="1:93" s="9" customFormat="1" x14ac:dyDescent="0.2">
      <c r="A2254"/>
      <c r="B2254"/>
      <c r="C2254" s="65"/>
      <c r="D2254" s="65"/>
      <c r="E2254" s="8"/>
      <c r="F2254" s="66"/>
      <c r="G2254" s="67"/>
      <c r="H2254" s="67"/>
      <c r="I2254"/>
      <c r="J2254"/>
      <c r="K2254"/>
      <c r="L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</row>
    <row r="2255" spans="1:93" s="9" customFormat="1" x14ac:dyDescent="0.2">
      <c r="A2255"/>
      <c r="B2255"/>
      <c r="C2255" s="65"/>
      <c r="D2255" s="65"/>
      <c r="E2255" s="8"/>
      <c r="F2255" s="66"/>
      <c r="G2255" s="67"/>
      <c r="H2255" s="67"/>
      <c r="I2255"/>
      <c r="J2255"/>
      <c r="K2255"/>
      <c r="L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</row>
    <row r="2256" spans="1:93" s="9" customFormat="1" x14ac:dyDescent="0.2">
      <c r="A2256"/>
      <c r="B2256"/>
      <c r="C2256" s="65"/>
      <c r="D2256" s="65"/>
      <c r="E2256" s="8"/>
      <c r="F2256" s="66"/>
      <c r="G2256" s="67"/>
      <c r="H2256" s="67"/>
      <c r="I2256"/>
      <c r="J2256"/>
      <c r="K2256"/>
      <c r="L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</row>
    <row r="2257" spans="1:93" s="9" customFormat="1" x14ac:dyDescent="0.2">
      <c r="A2257"/>
      <c r="B2257"/>
      <c r="C2257" s="65"/>
      <c r="D2257" s="65"/>
      <c r="E2257" s="8"/>
      <c r="F2257" s="66"/>
      <c r="G2257" s="67"/>
      <c r="H2257" s="67"/>
      <c r="I2257"/>
      <c r="J2257"/>
      <c r="K2257"/>
      <c r="L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</row>
    <row r="2258" spans="1:93" s="9" customFormat="1" x14ac:dyDescent="0.2">
      <c r="A2258"/>
      <c r="B2258"/>
      <c r="C2258" s="65"/>
      <c r="D2258" s="65"/>
      <c r="E2258" s="8"/>
      <c r="F2258" s="66"/>
      <c r="G2258" s="67"/>
      <c r="H2258" s="67"/>
      <c r="I2258"/>
      <c r="J2258"/>
      <c r="K2258"/>
      <c r="L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</row>
    <row r="2259" spans="1:93" s="9" customFormat="1" x14ac:dyDescent="0.2">
      <c r="A2259"/>
      <c r="B2259"/>
      <c r="C2259" s="65"/>
      <c r="D2259" s="65"/>
      <c r="E2259" s="8"/>
      <c r="F2259" s="66"/>
      <c r="G2259" s="67"/>
      <c r="H2259" s="67"/>
      <c r="I2259"/>
      <c r="J2259"/>
      <c r="K2259"/>
      <c r="L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</row>
    <row r="2260" spans="1:93" s="9" customFormat="1" x14ac:dyDescent="0.2">
      <c r="A2260"/>
      <c r="B2260"/>
      <c r="C2260" s="65"/>
      <c r="D2260" s="65"/>
      <c r="E2260" s="8"/>
      <c r="F2260" s="66"/>
      <c r="G2260" s="67"/>
      <c r="H2260" s="67"/>
      <c r="I2260"/>
      <c r="J2260"/>
      <c r="K2260"/>
      <c r="L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</row>
    <row r="2261" spans="1:93" s="9" customFormat="1" x14ac:dyDescent="0.2">
      <c r="A2261"/>
      <c r="B2261"/>
      <c r="C2261" s="65"/>
      <c r="D2261" s="65"/>
      <c r="E2261" s="8"/>
      <c r="F2261" s="66"/>
      <c r="G2261" s="67"/>
      <c r="H2261" s="67"/>
      <c r="I2261"/>
      <c r="J2261"/>
      <c r="K2261"/>
      <c r="L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</row>
    <row r="2262" spans="1:93" s="9" customFormat="1" x14ac:dyDescent="0.2">
      <c r="A2262"/>
      <c r="B2262"/>
      <c r="C2262" s="65"/>
      <c r="D2262" s="65"/>
      <c r="E2262" s="8"/>
      <c r="F2262" s="66"/>
      <c r="G2262" s="67"/>
      <c r="H2262" s="67"/>
      <c r="I2262"/>
      <c r="J2262"/>
      <c r="K2262"/>
      <c r="L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</row>
    <row r="2263" spans="1:93" s="9" customFormat="1" x14ac:dyDescent="0.2">
      <c r="A2263"/>
      <c r="B2263"/>
      <c r="C2263" s="65"/>
      <c r="D2263" s="65"/>
      <c r="E2263" s="8"/>
      <c r="F2263" s="66"/>
      <c r="G2263" s="67"/>
      <c r="H2263" s="67"/>
      <c r="I2263"/>
      <c r="J2263"/>
      <c r="K2263"/>
      <c r="L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</row>
    <row r="2264" spans="1:93" s="9" customFormat="1" x14ac:dyDescent="0.2">
      <c r="A2264"/>
      <c r="B2264"/>
      <c r="C2264" s="65"/>
      <c r="D2264" s="65"/>
      <c r="E2264" s="8"/>
      <c r="F2264" s="66"/>
      <c r="G2264" s="67"/>
      <c r="H2264" s="67"/>
      <c r="I2264"/>
      <c r="J2264"/>
      <c r="K2264"/>
      <c r="L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</row>
    <row r="2265" spans="1:93" s="9" customFormat="1" x14ac:dyDescent="0.2">
      <c r="A2265"/>
      <c r="B2265"/>
      <c r="C2265" s="65"/>
      <c r="D2265" s="65"/>
      <c r="E2265" s="8"/>
      <c r="F2265" s="66"/>
      <c r="G2265" s="67"/>
      <c r="H2265" s="67"/>
      <c r="I2265"/>
      <c r="J2265"/>
      <c r="K2265"/>
      <c r="L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</row>
    <row r="2266" spans="1:93" s="9" customFormat="1" x14ac:dyDescent="0.2">
      <c r="A2266"/>
      <c r="B2266"/>
      <c r="C2266" s="65"/>
      <c r="D2266" s="65"/>
      <c r="E2266" s="8"/>
      <c r="F2266" s="66"/>
      <c r="G2266" s="67"/>
      <c r="H2266" s="67"/>
      <c r="I2266"/>
      <c r="J2266"/>
      <c r="K2266"/>
      <c r="L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</row>
    <row r="2267" spans="1:93" s="9" customFormat="1" x14ac:dyDescent="0.2">
      <c r="A2267"/>
      <c r="B2267"/>
      <c r="C2267" s="65"/>
      <c r="D2267" s="65"/>
      <c r="E2267" s="8"/>
      <c r="F2267" s="66"/>
      <c r="G2267" s="67"/>
      <c r="H2267" s="67"/>
      <c r="I2267"/>
      <c r="J2267"/>
      <c r="K2267"/>
      <c r="L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</row>
    <row r="2268" spans="1:93" s="9" customFormat="1" x14ac:dyDescent="0.2">
      <c r="A2268"/>
      <c r="B2268"/>
      <c r="C2268" s="65"/>
      <c r="D2268" s="65"/>
      <c r="E2268" s="8"/>
      <c r="F2268" s="66"/>
      <c r="G2268" s="67"/>
      <c r="H2268" s="67"/>
      <c r="I2268"/>
      <c r="J2268"/>
      <c r="K2268"/>
      <c r="L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</row>
    <row r="2269" spans="1:93" s="9" customFormat="1" x14ac:dyDescent="0.2">
      <c r="A2269"/>
      <c r="B2269"/>
      <c r="C2269" s="65"/>
      <c r="D2269" s="65"/>
      <c r="E2269" s="8"/>
      <c r="F2269" s="66"/>
      <c r="G2269" s="67"/>
      <c r="H2269" s="67"/>
      <c r="I2269"/>
      <c r="J2269"/>
      <c r="K2269"/>
      <c r="L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</row>
    <row r="2270" spans="1:93" s="9" customFormat="1" x14ac:dyDescent="0.2">
      <c r="A2270"/>
      <c r="B2270"/>
      <c r="C2270" s="65"/>
      <c r="D2270" s="65"/>
      <c r="E2270" s="8"/>
      <c r="F2270" s="66"/>
      <c r="G2270" s="67"/>
      <c r="H2270" s="67"/>
      <c r="I2270"/>
      <c r="J2270"/>
      <c r="K2270"/>
      <c r="L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</row>
    <row r="2271" spans="1:93" s="9" customFormat="1" x14ac:dyDescent="0.2">
      <c r="A2271"/>
      <c r="B2271"/>
      <c r="C2271" s="65"/>
      <c r="D2271" s="65"/>
      <c r="E2271" s="8"/>
      <c r="F2271" s="66"/>
      <c r="G2271" s="67"/>
      <c r="H2271" s="67"/>
      <c r="I2271"/>
      <c r="J2271"/>
      <c r="K2271"/>
      <c r="L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</row>
    <row r="2272" spans="1:93" s="9" customFormat="1" x14ac:dyDescent="0.2">
      <c r="A2272"/>
      <c r="B2272"/>
      <c r="C2272" s="65"/>
      <c r="D2272" s="65"/>
      <c r="E2272" s="8"/>
      <c r="F2272" s="66"/>
      <c r="G2272" s="67"/>
      <c r="H2272" s="67"/>
      <c r="I2272"/>
      <c r="J2272"/>
      <c r="K2272"/>
      <c r="L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</row>
    <row r="2273" spans="1:93" s="9" customFormat="1" x14ac:dyDescent="0.2">
      <c r="A2273"/>
      <c r="B2273"/>
      <c r="C2273" s="65"/>
      <c r="D2273" s="65"/>
      <c r="E2273" s="8"/>
      <c r="F2273" s="66"/>
      <c r="G2273" s="67"/>
      <c r="H2273" s="67"/>
      <c r="I2273"/>
      <c r="J2273"/>
      <c r="K2273"/>
      <c r="L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</row>
    <row r="2274" spans="1:93" s="9" customFormat="1" x14ac:dyDescent="0.2">
      <c r="A2274"/>
      <c r="B2274"/>
      <c r="C2274" s="65"/>
      <c r="D2274" s="65"/>
      <c r="E2274" s="8"/>
      <c r="F2274" s="66"/>
      <c r="G2274" s="67"/>
      <c r="H2274" s="67"/>
      <c r="I2274"/>
      <c r="J2274"/>
      <c r="K2274"/>
      <c r="L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</row>
    <row r="2275" spans="1:93" s="9" customFormat="1" x14ac:dyDescent="0.2">
      <c r="A2275"/>
      <c r="B2275"/>
      <c r="C2275" s="65"/>
      <c r="D2275" s="65"/>
      <c r="E2275" s="8"/>
      <c r="F2275" s="66"/>
      <c r="G2275" s="67"/>
      <c r="H2275" s="67"/>
      <c r="I2275"/>
      <c r="J2275"/>
      <c r="K2275"/>
      <c r="L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</row>
    <row r="2276" spans="1:93" s="9" customFormat="1" x14ac:dyDescent="0.2">
      <c r="A2276"/>
      <c r="B2276"/>
      <c r="C2276" s="65"/>
      <c r="D2276" s="65"/>
      <c r="E2276" s="8"/>
      <c r="F2276" s="66"/>
      <c r="G2276" s="67"/>
      <c r="H2276" s="67"/>
      <c r="I2276"/>
      <c r="J2276"/>
      <c r="K2276"/>
      <c r="L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</row>
    <row r="2277" spans="1:93" s="9" customFormat="1" x14ac:dyDescent="0.2">
      <c r="A2277"/>
      <c r="B2277"/>
      <c r="C2277" s="65"/>
      <c r="D2277" s="65"/>
      <c r="E2277" s="8"/>
      <c r="F2277" s="66"/>
      <c r="G2277" s="67"/>
      <c r="H2277" s="67"/>
      <c r="I2277"/>
      <c r="J2277"/>
      <c r="K2277"/>
      <c r="L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</row>
    <row r="2278" spans="1:93" s="9" customFormat="1" x14ac:dyDescent="0.2">
      <c r="A2278"/>
      <c r="B2278"/>
      <c r="C2278" s="65"/>
      <c r="D2278" s="65"/>
      <c r="E2278" s="8"/>
      <c r="F2278" s="66"/>
      <c r="G2278" s="67"/>
      <c r="H2278" s="67"/>
      <c r="I2278"/>
      <c r="J2278"/>
      <c r="K2278"/>
      <c r="L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</row>
    <row r="2279" spans="1:93" s="9" customFormat="1" x14ac:dyDescent="0.2">
      <c r="A2279"/>
      <c r="B2279"/>
      <c r="C2279" s="65"/>
      <c r="D2279" s="65"/>
      <c r="E2279" s="8"/>
      <c r="F2279" s="66"/>
      <c r="G2279" s="67"/>
      <c r="H2279" s="67"/>
      <c r="I2279"/>
      <c r="J2279"/>
      <c r="K2279"/>
      <c r="L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</row>
    <row r="2280" spans="1:93" s="9" customFormat="1" x14ac:dyDescent="0.2">
      <c r="A2280"/>
      <c r="B2280"/>
      <c r="C2280" s="65"/>
      <c r="D2280" s="65"/>
      <c r="E2280" s="8"/>
      <c r="F2280" s="66"/>
      <c r="G2280" s="67"/>
      <c r="H2280" s="67"/>
      <c r="I2280"/>
      <c r="J2280"/>
      <c r="K2280"/>
      <c r="L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</row>
    <row r="2281" spans="1:93" s="9" customFormat="1" x14ac:dyDescent="0.2">
      <c r="A2281"/>
      <c r="B2281"/>
      <c r="C2281" s="65"/>
      <c r="D2281" s="65"/>
      <c r="E2281" s="8"/>
      <c r="F2281" s="66"/>
      <c r="G2281" s="67"/>
      <c r="H2281" s="67"/>
      <c r="I2281"/>
      <c r="J2281"/>
      <c r="K2281"/>
      <c r="L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</row>
    <row r="2282" spans="1:93" s="9" customFormat="1" x14ac:dyDescent="0.2">
      <c r="A2282"/>
      <c r="B2282"/>
      <c r="C2282" s="65"/>
      <c r="D2282" s="65"/>
      <c r="E2282" s="8"/>
      <c r="F2282" s="66"/>
      <c r="G2282" s="67"/>
      <c r="H2282" s="67"/>
      <c r="I2282"/>
      <c r="J2282"/>
      <c r="K2282"/>
      <c r="L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</row>
    <row r="2283" spans="1:93" s="9" customFormat="1" x14ac:dyDescent="0.2">
      <c r="A2283"/>
      <c r="B2283"/>
      <c r="C2283" s="65"/>
      <c r="D2283" s="65"/>
      <c r="E2283" s="8"/>
      <c r="F2283" s="66"/>
      <c r="G2283" s="67"/>
      <c r="H2283" s="67"/>
      <c r="I2283"/>
      <c r="J2283"/>
      <c r="K2283"/>
      <c r="L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</row>
    <row r="2284" spans="1:93" s="9" customFormat="1" x14ac:dyDescent="0.2">
      <c r="A2284"/>
      <c r="B2284"/>
      <c r="C2284" s="65"/>
      <c r="D2284" s="65"/>
      <c r="E2284" s="8"/>
      <c r="F2284" s="66"/>
      <c r="G2284" s="67"/>
      <c r="H2284" s="67"/>
      <c r="I2284"/>
      <c r="J2284"/>
      <c r="K2284"/>
      <c r="L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</row>
    <row r="2285" spans="1:93" s="9" customFormat="1" x14ac:dyDescent="0.2">
      <c r="A2285"/>
      <c r="B2285"/>
      <c r="C2285" s="65"/>
      <c r="D2285" s="65"/>
      <c r="E2285" s="8"/>
      <c r="F2285" s="66"/>
      <c r="G2285" s="67"/>
      <c r="H2285" s="67"/>
      <c r="I2285"/>
      <c r="J2285"/>
      <c r="K2285"/>
      <c r="L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</row>
    <row r="2286" spans="1:93" s="9" customFormat="1" x14ac:dyDescent="0.2">
      <c r="A2286"/>
      <c r="B2286"/>
      <c r="C2286" s="65"/>
      <c r="D2286" s="65"/>
      <c r="E2286" s="8"/>
      <c r="F2286" s="66"/>
      <c r="G2286" s="67"/>
      <c r="H2286" s="67"/>
      <c r="I2286"/>
      <c r="J2286"/>
      <c r="K2286"/>
      <c r="L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</row>
    <row r="2287" spans="1:93" s="9" customFormat="1" x14ac:dyDescent="0.2">
      <c r="A2287"/>
      <c r="B2287"/>
      <c r="C2287" s="65"/>
      <c r="D2287" s="65"/>
      <c r="E2287" s="8"/>
      <c r="F2287" s="66"/>
      <c r="G2287" s="67"/>
      <c r="H2287" s="67"/>
      <c r="I2287"/>
      <c r="J2287"/>
      <c r="K2287"/>
      <c r="L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</row>
    <row r="2288" spans="1:93" s="9" customFormat="1" x14ac:dyDescent="0.2">
      <c r="A2288"/>
      <c r="B2288"/>
      <c r="C2288" s="65"/>
      <c r="D2288" s="65"/>
      <c r="E2288" s="8"/>
      <c r="F2288" s="66"/>
      <c r="G2288" s="67"/>
      <c r="H2288" s="67"/>
      <c r="I2288"/>
      <c r="J2288"/>
      <c r="K2288"/>
      <c r="L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</row>
    <row r="2289" spans="1:93" s="9" customFormat="1" x14ac:dyDescent="0.2">
      <c r="A2289"/>
      <c r="B2289"/>
      <c r="C2289" s="65"/>
      <c r="D2289" s="65"/>
      <c r="E2289" s="8"/>
      <c r="F2289" s="66"/>
      <c r="G2289" s="67"/>
      <c r="H2289" s="67"/>
      <c r="I2289"/>
      <c r="J2289"/>
      <c r="K2289"/>
      <c r="L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</row>
    <row r="2290" spans="1:93" s="9" customFormat="1" x14ac:dyDescent="0.2">
      <c r="A2290"/>
      <c r="B2290"/>
      <c r="C2290" s="65"/>
      <c r="D2290" s="65"/>
      <c r="E2290" s="8"/>
      <c r="F2290" s="66"/>
      <c r="G2290" s="67"/>
      <c r="H2290" s="67"/>
      <c r="I2290"/>
      <c r="J2290"/>
      <c r="K2290"/>
      <c r="L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</row>
    <row r="2291" spans="1:93" s="9" customFormat="1" x14ac:dyDescent="0.2">
      <c r="A2291"/>
      <c r="B2291"/>
      <c r="C2291" s="65"/>
      <c r="D2291" s="65"/>
      <c r="E2291" s="8"/>
      <c r="F2291" s="66"/>
      <c r="G2291" s="67"/>
      <c r="H2291" s="67"/>
      <c r="I2291"/>
      <c r="J2291"/>
      <c r="K2291"/>
      <c r="L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</row>
    <row r="2292" spans="1:93" s="9" customFormat="1" x14ac:dyDescent="0.2">
      <c r="A2292"/>
      <c r="B2292"/>
      <c r="C2292" s="65"/>
      <c r="D2292" s="65"/>
      <c r="E2292" s="8"/>
      <c r="F2292" s="66"/>
      <c r="G2292" s="67"/>
      <c r="H2292" s="67"/>
      <c r="I2292"/>
      <c r="J2292"/>
      <c r="K2292"/>
      <c r="L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</row>
    <row r="2293" spans="1:93" s="9" customFormat="1" x14ac:dyDescent="0.2">
      <c r="A2293"/>
      <c r="B2293"/>
      <c r="C2293" s="65"/>
      <c r="D2293" s="65"/>
      <c r="E2293" s="8"/>
      <c r="F2293" s="66"/>
      <c r="G2293" s="67"/>
      <c r="H2293" s="67"/>
      <c r="I2293"/>
      <c r="J2293"/>
      <c r="K2293"/>
      <c r="L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</row>
    <row r="2294" spans="1:93" s="9" customFormat="1" x14ac:dyDescent="0.2">
      <c r="A2294"/>
      <c r="B2294"/>
      <c r="C2294" s="65"/>
      <c r="D2294" s="65"/>
      <c r="E2294" s="8"/>
      <c r="F2294" s="66"/>
      <c r="G2294" s="67"/>
      <c r="H2294" s="67"/>
      <c r="I2294"/>
      <c r="J2294"/>
      <c r="K2294"/>
      <c r="L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</row>
    <row r="2295" spans="1:93" s="9" customFormat="1" x14ac:dyDescent="0.2">
      <c r="A2295"/>
      <c r="B2295"/>
      <c r="C2295" s="65"/>
      <c r="D2295" s="65"/>
      <c r="E2295" s="8"/>
      <c r="F2295" s="66"/>
      <c r="G2295" s="67"/>
      <c r="H2295" s="67"/>
      <c r="I2295"/>
      <c r="J2295"/>
      <c r="K2295"/>
      <c r="L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</row>
    <row r="2296" spans="1:93" s="9" customFormat="1" x14ac:dyDescent="0.2">
      <c r="A2296"/>
      <c r="B2296"/>
      <c r="C2296" s="65"/>
      <c r="D2296" s="65"/>
      <c r="E2296" s="8"/>
      <c r="F2296" s="66"/>
      <c r="G2296" s="67"/>
      <c r="H2296" s="67"/>
      <c r="I2296"/>
      <c r="J2296"/>
      <c r="K2296"/>
      <c r="L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</row>
    <row r="2297" spans="1:93" s="9" customFormat="1" x14ac:dyDescent="0.2">
      <c r="A2297"/>
      <c r="B2297"/>
      <c r="C2297" s="65"/>
      <c r="D2297" s="65"/>
      <c r="E2297" s="8"/>
      <c r="F2297" s="66"/>
      <c r="G2297" s="67"/>
      <c r="H2297" s="67"/>
      <c r="I2297"/>
      <c r="J2297"/>
      <c r="K2297"/>
      <c r="L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</row>
    <row r="2298" spans="1:93" s="9" customFormat="1" x14ac:dyDescent="0.2">
      <c r="A2298"/>
      <c r="B2298"/>
      <c r="C2298" s="65"/>
      <c r="D2298" s="65"/>
      <c r="E2298" s="8"/>
      <c r="F2298" s="66"/>
      <c r="G2298" s="67"/>
      <c r="H2298" s="67"/>
      <c r="I2298"/>
      <c r="J2298"/>
      <c r="K2298"/>
      <c r="L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</row>
    <row r="2299" spans="1:93" s="9" customFormat="1" x14ac:dyDescent="0.2">
      <c r="A2299"/>
      <c r="B2299"/>
      <c r="C2299" s="65"/>
      <c r="D2299" s="65"/>
      <c r="E2299" s="8"/>
      <c r="F2299" s="66"/>
      <c r="G2299" s="67"/>
      <c r="H2299" s="67"/>
      <c r="I2299"/>
      <c r="J2299"/>
      <c r="K2299"/>
      <c r="L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</row>
    <row r="2300" spans="1:93" s="9" customFormat="1" x14ac:dyDescent="0.2">
      <c r="A2300"/>
      <c r="B2300"/>
      <c r="C2300" s="65"/>
      <c r="D2300" s="65"/>
      <c r="E2300" s="8"/>
      <c r="F2300" s="66"/>
      <c r="G2300" s="67"/>
      <c r="H2300" s="67"/>
      <c r="I2300"/>
      <c r="J2300"/>
      <c r="K2300"/>
      <c r="L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</row>
    <row r="2301" spans="1:93" s="9" customFormat="1" x14ac:dyDescent="0.2">
      <c r="A2301"/>
      <c r="B2301"/>
      <c r="C2301" s="65"/>
      <c r="D2301" s="65"/>
      <c r="E2301" s="8"/>
      <c r="F2301" s="66"/>
      <c r="G2301" s="67"/>
      <c r="H2301" s="67"/>
      <c r="I2301"/>
      <c r="J2301"/>
      <c r="K2301"/>
      <c r="L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</row>
    <row r="2302" spans="1:93" s="9" customFormat="1" x14ac:dyDescent="0.2">
      <c r="A2302"/>
      <c r="B2302"/>
      <c r="C2302" s="65"/>
      <c r="D2302" s="65"/>
      <c r="E2302" s="8"/>
      <c r="F2302" s="66"/>
      <c r="G2302" s="67"/>
      <c r="H2302" s="67"/>
      <c r="I2302"/>
      <c r="J2302"/>
      <c r="K2302"/>
      <c r="L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</row>
    <row r="2303" spans="1:93" s="9" customFormat="1" x14ac:dyDescent="0.2">
      <c r="A2303"/>
      <c r="B2303"/>
      <c r="C2303" s="65"/>
      <c r="D2303" s="65"/>
      <c r="E2303" s="8"/>
      <c r="F2303" s="66"/>
      <c r="G2303" s="67"/>
      <c r="H2303" s="67"/>
      <c r="I2303"/>
      <c r="J2303"/>
      <c r="K2303"/>
      <c r="L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</row>
    <row r="2304" spans="1:93" s="9" customFormat="1" x14ac:dyDescent="0.2">
      <c r="A2304"/>
      <c r="B2304"/>
      <c r="C2304" s="65"/>
      <c r="D2304" s="65"/>
      <c r="E2304" s="8"/>
      <c r="F2304" s="66"/>
      <c r="G2304" s="67"/>
      <c r="H2304" s="67"/>
      <c r="I2304"/>
      <c r="J2304"/>
      <c r="K2304"/>
      <c r="L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</row>
    <row r="2305" spans="1:93" s="9" customFormat="1" x14ac:dyDescent="0.2">
      <c r="A2305"/>
      <c r="B2305"/>
      <c r="C2305" s="65"/>
      <c r="D2305" s="65"/>
      <c r="E2305" s="8"/>
      <c r="F2305" s="66"/>
      <c r="G2305" s="67"/>
      <c r="H2305" s="67"/>
      <c r="I2305"/>
      <c r="J2305"/>
      <c r="K2305"/>
      <c r="L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</row>
    <row r="2306" spans="1:93" s="9" customFormat="1" x14ac:dyDescent="0.2">
      <c r="A2306"/>
      <c r="B2306"/>
      <c r="C2306" s="65"/>
      <c r="D2306" s="65"/>
      <c r="E2306" s="8"/>
      <c r="F2306" s="66"/>
      <c r="G2306" s="67"/>
      <c r="H2306" s="67"/>
      <c r="I2306"/>
      <c r="J2306"/>
      <c r="K2306"/>
      <c r="L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</row>
    <row r="2307" spans="1:93" s="9" customFormat="1" x14ac:dyDescent="0.2">
      <c r="A2307"/>
      <c r="B2307"/>
      <c r="C2307" s="65"/>
      <c r="D2307" s="65"/>
      <c r="E2307" s="8"/>
      <c r="F2307" s="66"/>
      <c r="G2307" s="67"/>
      <c r="H2307" s="67"/>
      <c r="I2307"/>
      <c r="J2307"/>
      <c r="K2307"/>
      <c r="L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</row>
    <row r="2308" spans="1:93" s="9" customFormat="1" x14ac:dyDescent="0.2">
      <c r="A2308"/>
      <c r="B2308"/>
      <c r="C2308" s="65"/>
      <c r="D2308" s="65"/>
      <c r="E2308" s="8"/>
      <c r="F2308" s="66"/>
      <c r="G2308" s="67"/>
      <c r="H2308" s="67"/>
      <c r="I2308"/>
      <c r="J2308"/>
      <c r="K2308"/>
      <c r="L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</row>
    <row r="2309" spans="1:93" s="9" customFormat="1" x14ac:dyDescent="0.2">
      <c r="A2309"/>
      <c r="B2309"/>
      <c r="C2309" s="65"/>
      <c r="D2309" s="65"/>
      <c r="E2309" s="8"/>
      <c r="F2309" s="66"/>
      <c r="G2309" s="67"/>
      <c r="H2309" s="67"/>
      <c r="I2309"/>
      <c r="J2309"/>
      <c r="K2309"/>
      <c r="L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</row>
    <row r="2310" spans="1:93" s="9" customFormat="1" x14ac:dyDescent="0.2">
      <c r="A2310"/>
      <c r="B2310"/>
      <c r="C2310" s="65"/>
      <c r="D2310" s="65"/>
      <c r="E2310" s="8"/>
      <c r="F2310" s="66"/>
      <c r="G2310" s="67"/>
      <c r="H2310" s="67"/>
      <c r="I2310"/>
      <c r="J2310"/>
      <c r="K2310"/>
      <c r="L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</row>
    <row r="2311" spans="1:93" s="9" customFormat="1" x14ac:dyDescent="0.2">
      <c r="A2311"/>
      <c r="B2311"/>
      <c r="C2311" s="65"/>
      <c r="D2311" s="65"/>
      <c r="E2311" s="8"/>
      <c r="F2311" s="66"/>
      <c r="G2311" s="67"/>
      <c r="H2311" s="67"/>
      <c r="I2311"/>
      <c r="J2311"/>
      <c r="K2311"/>
      <c r="L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</row>
    <row r="2312" spans="1:93" s="9" customFormat="1" x14ac:dyDescent="0.2">
      <c r="A2312"/>
      <c r="B2312"/>
      <c r="C2312" s="65"/>
      <c r="D2312" s="65"/>
      <c r="E2312" s="8"/>
      <c r="F2312" s="66"/>
      <c r="G2312" s="67"/>
      <c r="H2312" s="67"/>
      <c r="I2312"/>
      <c r="J2312"/>
      <c r="K2312"/>
      <c r="L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</row>
    <row r="2313" spans="1:93" s="9" customFormat="1" x14ac:dyDescent="0.2">
      <c r="A2313"/>
      <c r="B2313"/>
      <c r="C2313" s="65"/>
      <c r="D2313" s="65"/>
      <c r="E2313" s="8"/>
      <c r="F2313" s="66"/>
      <c r="G2313" s="67"/>
      <c r="H2313" s="67"/>
      <c r="I2313"/>
      <c r="J2313"/>
      <c r="K2313"/>
      <c r="L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</row>
    <row r="2314" spans="1:93" s="9" customFormat="1" x14ac:dyDescent="0.2">
      <c r="A2314"/>
      <c r="B2314"/>
      <c r="C2314" s="65"/>
      <c r="D2314" s="65"/>
      <c r="E2314" s="8"/>
      <c r="F2314" s="66"/>
      <c r="G2314" s="67"/>
      <c r="H2314" s="67"/>
      <c r="I2314"/>
      <c r="J2314"/>
      <c r="K2314"/>
      <c r="L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</row>
    <row r="2315" spans="1:93" s="9" customFormat="1" x14ac:dyDescent="0.2">
      <c r="A2315"/>
      <c r="B2315"/>
      <c r="C2315" s="65"/>
      <c r="D2315" s="65"/>
      <c r="E2315" s="8"/>
      <c r="F2315" s="66"/>
      <c r="G2315" s="67"/>
      <c r="H2315" s="67"/>
      <c r="I2315"/>
      <c r="J2315"/>
      <c r="K2315"/>
      <c r="L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</row>
    <row r="2316" spans="1:93" s="9" customFormat="1" x14ac:dyDescent="0.2">
      <c r="A2316"/>
      <c r="B2316"/>
      <c r="C2316" s="65"/>
      <c r="D2316" s="65"/>
      <c r="E2316" s="8"/>
      <c r="F2316" s="66"/>
      <c r="G2316" s="67"/>
      <c r="H2316" s="67"/>
      <c r="I2316"/>
      <c r="J2316"/>
      <c r="K2316"/>
      <c r="L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</row>
    <row r="2317" spans="1:93" s="9" customFormat="1" x14ac:dyDescent="0.2">
      <c r="A2317"/>
      <c r="B2317"/>
      <c r="C2317" s="65"/>
      <c r="D2317" s="65"/>
      <c r="E2317" s="8"/>
      <c r="F2317" s="66"/>
      <c r="G2317" s="67"/>
      <c r="H2317" s="67"/>
      <c r="I2317"/>
      <c r="J2317"/>
      <c r="K2317"/>
      <c r="L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</row>
    <row r="2318" spans="1:93" s="9" customFormat="1" x14ac:dyDescent="0.2">
      <c r="A2318"/>
      <c r="B2318"/>
      <c r="C2318" s="65"/>
      <c r="D2318" s="65"/>
      <c r="E2318" s="8"/>
      <c r="F2318" s="66"/>
      <c r="G2318" s="67"/>
      <c r="H2318" s="67"/>
      <c r="I2318"/>
      <c r="J2318"/>
      <c r="K2318"/>
      <c r="L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</row>
    <row r="2319" spans="1:93" s="9" customFormat="1" x14ac:dyDescent="0.2">
      <c r="A2319"/>
      <c r="B2319"/>
      <c r="C2319" s="65"/>
      <c r="D2319" s="65"/>
      <c r="E2319" s="8"/>
      <c r="F2319" s="66"/>
      <c r="G2319" s="67"/>
      <c r="H2319" s="67"/>
      <c r="I2319"/>
      <c r="J2319"/>
      <c r="K2319"/>
      <c r="L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</row>
    <row r="2320" spans="1:93" s="9" customFormat="1" x14ac:dyDescent="0.2">
      <c r="A2320"/>
      <c r="B2320"/>
      <c r="C2320" s="65"/>
      <c r="D2320" s="65"/>
      <c r="E2320" s="8"/>
      <c r="F2320" s="66"/>
      <c r="G2320" s="67"/>
      <c r="H2320" s="67"/>
      <c r="I2320"/>
      <c r="J2320"/>
      <c r="K2320"/>
      <c r="L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</row>
    <row r="2321" spans="1:93" s="9" customFormat="1" x14ac:dyDescent="0.2">
      <c r="A2321"/>
      <c r="B2321"/>
      <c r="C2321" s="65"/>
      <c r="D2321" s="65"/>
      <c r="E2321" s="8"/>
      <c r="F2321" s="66"/>
      <c r="G2321" s="67"/>
      <c r="H2321" s="67"/>
      <c r="I2321"/>
      <c r="J2321"/>
      <c r="K2321"/>
      <c r="L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</row>
    <row r="2322" spans="1:93" s="9" customFormat="1" x14ac:dyDescent="0.2">
      <c r="A2322"/>
      <c r="B2322"/>
      <c r="C2322" s="65"/>
      <c r="D2322" s="65"/>
      <c r="E2322" s="8"/>
      <c r="F2322" s="66"/>
      <c r="G2322" s="67"/>
      <c r="H2322" s="67"/>
      <c r="I2322"/>
      <c r="J2322"/>
      <c r="K2322"/>
      <c r="L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</row>
    <row r="2323" spans="1:93" s="9" customFormat="1" x14ac:dyDescent="0.2">
      <c r="A2323"/>
      <c r="B2323"/>
      <c r="C2323" s="65"/>
      <c r="D2323" s="65"/>
      <c r="E2323" s="8"/>
      <c r="F2323" s="66"/>
      <c r="G2323" s="67"/>
      <c r="H2323" s="67"/>
      <c r="I2323"/>
      <c r="J2323"/>
      <c r="K2323"/>
      <c r="L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</row>
    <row r="2324" spans="1:93" s="9" customFormat="1" x14ac:dyDescent="0.2">
      <c r="A2324"/>
      <c r="B2324"/>
      <c r="C2324" s="65"/>
      <c r="D2324" s="65"/>
      <c r="E2324" s="8"/>
      <c r="F2324" s="66"/>
      <c r="G2324" s="67"/>
      <c r="H2324" s="67"/>
      <c r="I2324"/>
      <c r="J2324"/>
      <c r="K2324"/>
      <c r="L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</row>
    <row r="2325" spans="1:93" s="9" customFormat="1" x14ac:dyDescent="0.2">
      <c r="A2325"/>
      <c r="B2325"/>
      <c r="C2325" s="65"/>
      <c r="D2325" s="65"/>
      <c r="E2325" s="8"/>
      <c r="F2325" s="66"/>
      <c r="G2325" s="67"/>
      <c r="H2325" s="67"/>
      <c r="I2325"/>
      <c r="J2325"/>
      <c r="K2325"/>
      <c r="L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</row>
    <row r="2326" spans="1:93" s="9" customFormat="1" x14ac:dyDescent="0.2">
      <c r="A2326"/>
      <c r="B2326"/>
      <c r="C2326" s="65"/>
      <c r="D2326" s="65"/>
      <c r="E2326" s="8"/>
      <c r="F2326" s="66"/>
      <c r="G2326" s="67"/>
      <c r="H2326" s="67"/>
      <c r="I2326"/>
      <c r="J2326"/>
      <c r="K2326"/>
      <c r="L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</row>
    <row r="2327" spans="1:93" s="9" customFormat="1" x14ac:dyDescent="0.2">
      <c r="A2327"/>
      <c r="B2327"/>
      <c r="C2327" s="65"/>
      <c r="D2327" s="65"/>
      <c r="E2327" s="8"/>
      <c r="F2327" s="66"/>
      <c r="G2327" s="67"/>
      <c r="H2327" s="67"/>
      <c r="I2327"/>
      <c r="J2327"/>
      <c r="K2327"/>
      <c r="L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</row>
    <row r="2328" spans="1:93" s="9" customFormat="1" x14ac:dyDescent="0.2">
      <c r="A2328"/>
      <c r="B2328"/>
      <c r="C2328" s="65"/>
      <c r="D2328" s="65"/>
      <c r="E2328" s="8"/>
      <c r="F2328" s="66"/>
      <c r="G2328" s="67"/>
      <c r="H2328" s="67"/>
      <c r="I2328"/>
      <c r="J2328"/>
      <c r="K2328"/>
      <c r="L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</row>
    <row r="2329" spans="1:93" s="9" customFormat="1" x14ac:dyDescent="0.2">
      <c r="A2329"/>
      <c r="B2329"/>
      <c r="C2329" s="65"/>
      <c r="D2329" s="65"/>
      <c r="E2329" s="8"/>
      <c r="F2329" s="66"/>
      <c r="G2329" s="67"/>
      <c r="H2329" s="67"/>
      <c r="I2329"/>
      <c r="J2329"/>
      <c r="K2329"/>
      <c r="L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</row>
    <row r="2330" spans="1:93" s="9" customFormat="1" x14ac:dyDescent="0.2">
      <c r="A2330"/>
      <c r="B2330"/>
      <c r="C2330" s="65"/>
      <c r="D2330" s="65"/>
      <c r="E2330" s="8"/>
      <c r="F2330" s="66"/>
      <c r="G2330" s="67"/>
      <c r="H2330" s="67"/>
      <c r="I2330"/>
      <c r="J2330"/>
      <c r="K2330"/>
      <c r="L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</row>
    <row r="2331" spans="1:93" s="9" customFormat="1" x14ac:dyDescent="0.2">
      <c r="A2331"/>
      <c r="B2331"/>
      <c r="C2331" s="65"/>
      <c r="D2331" s="65"/>
      <c r="E2331" s="8"/>
      <c r="F2331" s="66"/>
      <c r="G2331" s="67"/>
      <c r="H2331" s="67"/>
      <c r="I2331"/>
      <c r="J2331"/>
      <c r="K2331"/>
      <c r="L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</row>
    <row r="2332" spans="1:93" s="9" customFormat="1" x14ac:dyDescent="0.2">
      <c r="A2332"/>
      <c r="B2332"/>
      <c r="C2332" s="65"/>
      <c r="D2332" s="65"/>
      <c r="E2332" s="8"/>
      <c r="F2332" s="66"/>
      <c r="G2332" s="67"/>
      <c r="H2332" s="67"/>
      <c r="I2332"/>
      <c r="J2332"/>
      <c r="K2332"/>
      <c r="L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</row>
    <row r="2333" spans="1:93" s="9" customFormat="1" x14ac:dyDescent="0.2">
      <c r="A2333"/>
      <c r="B2333"/>
      <c r="C2333" s="65"/>
      <c r="D2333" s="65"/>
      <c r="E2333" s="8"/>
      <c r="F2333" s="66"/>
      <c r="G2333" s="67"/>
      <c r="H2333" s="67"/>
      <c r="I2333"/>
      <c r="J2333"/>
      <c r="K2333"/>
      <c r="L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</row>
    <row r="2334" spans="1:93" s="9" customFormat="1" x14ac:dyDescent="0.2">
      <c r="A2334"/>
      <c r="B2334"/>
      <c r="C2334" s="65"/>
      <c r="D2334" s="65"/>
      <c r="E2334" s="8"/>
      <c r="F2334" s="66"/>
      <c r="G2334" s="67"/>
      <c r="H2334" s="67"/>
      <c r="I2334"/>
      <c r="J2334"/>
      <c r="K2334"/>
      <c r="L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</row>
    <row r="2335" spans="1:93" s="9" customFormat="1" x14ac:dyDescent="0.2">
      <c r="A2335"/>
      <c r="B2335"/>
      <c r="C2335" s="65"/>
      <c r="D2335" s="65"/>
      <c r="E2335" s="8"/>
      <c r="F2335" s="66"/>
      <c r="G2335" s="67"/>
      <c r="H2335" s="67"/>
      <c r="I2335"/>
      <c r="J2335"/>
      <c r="K2335"/>
      <c r="L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</row>
    <row r="2336" spans="1:93" s="9" customFormat="1" x14ac:dyDescent="0.2">
      <c r="A2336"/>
      <c r="B2336"/>
      <c r="C2336" s="65"/>
      <c r="D2336" s="65"/>
      <c r="E2336" s="8"/>
      <c r="F2336" s="66"/>
      <c r="G2336" s="67"/>
      <c r="H2336" s="67"/>
      <c r="I2336"/>
      <c r="J2336"/>
      <c r="K2336"/>
      <c r="L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</row>
    <row r="2337" spans="1:93" s="9" customFormat="1" x14ac:dyDescent="0.2">
      <c r="A2337"/>
      <c r="B2337"/>
      <c r="C2337" s="65"/>
      <c r="D2337" s="65"/>
      <c r="E2337" s="8"/>
      <c r="F2337" s="66"/>
      <c r="G2337" s="67"/>
      <c r="H2337" s="67"/>
      <c r="I2337"/>
      <c r="J2337"/>
      <c r="K2337"/>
      <c r="L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</row>
    <row r="2338" spans="1:93" s="9" customFormat="1" x14ac:dyDescent="0.2">
      <c r="A2338"/>
      <c r="B2338"/>
      <c r="C2338" s="65"/>
      <c r="D2338" s="65"/>
      <c r="E2338" s="8"/>
      <c r="F2338" s="66"/>
      <c r="G2338" s="67"/>
      <c r="H2338" s="67"/>
      <c r="I2338"/>
      <c r="J2338"/>
      <c r="K2338"/>
      <c r="L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</row>
    <row r="2339" spans="1:93" s="9" customFormat="1" x14ac:dyDescent="0.2">
      <c r="A2339"/>
      <c r="B2339"/>
      <c r="C2339" s="65"/>
      <c r="D2339" s="65"/>
      <c r="E2339" s="8"/>
      <c r="F2339" s="66"/>
      <c r="G2339" s="67"/>
      <c r="H2339" s="67"/>
      <c r="I2339"/>
      <c r="J2339"/>
      <c r="K2339"/>
      <c r="L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</row>
    <row r="2340" spans="1:93" s="9" customFormat="1" x14ac:dyDescent="0.2">
      <c r="A2340"/>
      <c r="B2340"/>
      <c r="C2340" s="65"/>
      <c r="D2340" s="65"/>
      <c r="E2340" s="8"/>
      <c r="F2340" s="66"/>
      <c r="G2340" s="67"/>
      <c r="H2340" s="67"/>
      <c r="I2340"/>
      <c r="J2340"/>
      <c r="K2340"/>
      <c r="L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</row>
    <row r="2341" spans="1:93" s="9" customFormat="1" x14ac:dyDescent="0.2">
      <c r="A2341"/>
      <c r="B2341"/>
      <c r="C2341" s="65"/>
      <c r="D2341" s="65"/>
      <c r="E2341" s="8"/>
      <c r="F2341" s="66"/>
      <c r="G2341" s="67"/>
      <c r="H2341" s="67"/>
      <c r="I2341"/>
      <c r="J2341"/>
      <c r="K2341"/>
      <c r="L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</row>
    <row r="2342" spans="1:93" s="9" customFormat="1" x14ac:dyDescent="0.2">
      <c r="A2342"/>
      <c r="B2342"/>
      <c r="C2342" s="65"/>
      <c r="D2342" s="65"/>
      <c r="E2342" s="8"/>
      <c r="F2342" s="66"/>
      <c r="G2342" s="67"/>
      <c r="H2342" s="67"/>
      <c r="I2342"/>
      <c r="J2342"/>
      <c r="K2342"/>
      <c r="L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</row>
    <row r="2343" spans="1:93" s="9" customFormat="1" x14ac:dyDescent="0.2">
      <c r="A2343"/>
      <c r="B2343"/>
      <c r="C2343" s="65"/>
      <c r="D2343" s="65"/>
      <c r="E2343" s="8"/>
      <c r="F2343" s="66"/>
      <c r="G2343" s="67"/>
      <c r="H2343" s="67"/>
      <c r="I2343"/>
      <c r="J2343"/>
      <c r="K2343"/>
      <c r="L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</row>
    <row r="2344" spans="1:93" s="9" customFormat="1" x14ac:dyDescent="0.2">
      <c r="A2344"/>
      <c r="B2344"/>
      <c r="C2344" s="65"/>
      <c r="D2344" s="65"/>
      <c r="E2344" s="8"/>
      <c r="F2344" s="66"/>
      <c r="G2344" s="67"/>
      <c r="H2344" s="67"/>
      <c r="I2344"/>
      <c r="J2344"/>
      <c r="K2344"/>
      <c r="L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</row>
    <row r="2345" spans="1:93" s="9" customFormat="1" x14ac:dyDescent="0.2">
      <c r="A2345"/>
      <c r="B2345"/>
      <c r="C2345" s="65"/>
      <c r="D2345" s="65"/>
      <c r="E2345" s="8"/>
      <c r="F2345" s="66"/>
      <c r="G2345" s="67"/>
      <c r="H2345" s="67"/>
      <c r="I2345"/>
      <c r="J2345"/>
      <c r="K2345"/>
      <c r="L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</row>
    <row r="2346" spans="1:93" s="9" customFormat="1" x14ac:dyDescent="0.2">
      <c r="A2346"/>
      <c r="B2346"/>
      <c r="C2346" s="65"/>
      <c r="D2346" s="65"/>
      <c r="E2346" s="8"/>
      <c r="F2346" s="66"/>
      <c r="G2346" s="67"/>
      <c r="H2346" s="67"/>
      <c r="I2346"/>
      <c r="J2346"/>
      <c r="K2346"/>
      <c r="L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</row>
    <row r="2347" spans="1:93" s="9" customFormat="1" x14ac:dyDescent="0.2">
      <c r="A2347"/>
      <c r="B2347"/>
      <c r="C2347" s="65"/>
      <c r="D2347" s="65"/>
      <c r="E2347" s="8"/>
      <c r="F2347" s="66"/>
      <c r="G2347" s="67"/>
      <c r="H2347" s="67"/>
      <c r="I2347"/>
      <c r="J2347"/>
      <c r="K2347"/>
      <c r="L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</row>
    <row r="2348" spans="1:93" s="9" customFormat="1" x14ac:dyDescent="0.2">
      <c r="A2348"/>
      <c r="B2348"/>
      <c r="C2348" s="65"/>
      <c r="D2348" s="65"/>
      <c r="E2348" s="8"/>
      <c r="F2348" s="66"/>
      <c r="G2348" s="67"/>
      <c r="H2348" s="67"/>
      <c r="I2348"/>
      <c r="J2348"/>
      <c r="K2348"/>
      <c r="L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</row>
    <row r="2349" spans="1:93" s="9" customFormat="1" x14ac:dyDescent="0.2">
      <c r="A2349"/>
      <c r="B2349"/>
      <c r="C2349" s="65"/>
      <c r="D2349" s="65"/>
      <c r="E2349" s="8"/>
      <c r="F2349" s="66"/>
      <c r="G2349" s="67"/>
      <c r="H2349" s="67"/>
      <c r="I2349"/>
      <c r="J2349"/>
      <c r="K2349"/>
      <c r="L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</row>
    <row r="2350" spans="1:93" s="9" customFormat="1" x14ac:dyDescent="0.2">
      <c r="A2350"/>
      <c r="B2350"/>
      <c r="C2350" s="65"/>
      <c r="D2350" s="65"/>
      <c r="E2350" s="8"/>
      <c r="F2350" s="66"/>
      <c r="G2350" s="67"/>
      <c r="H2350" s="67"/>
      <c r="I2350"/>
      <c r="J2350"/>
      <c r="K2350"/>
      <c r="L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</row>
    <row r="2351" spans="1:93" s="9" customFormat="1" x14ac:dyDescent="0.2">
      <c r="A2351"/>
      <c r="B2351"/>
      <c r="C2351" s="65"/>
      <c r="D2351" s="65"/>
      <c r="E2351" s="8"/>
      <c r="F2351" s="66"/>
      <c r="G2351" s="67"/>
      <c r="H2351" s="67"/>
      <c r="I2351"/>
      <c r="J2351"/>
      <c r="K2351"/>
      <c r="L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</row>
    <row r="2352" spans="1:93" s="9" customFormat="1" x14ac:dyDescent="0.2">
      <c r="A2352"/>
      <c r="B2352"/>
      <c r="C2352" s="65"/>
      <c r="D2352" s="65"/>
      <c r="E2352" s="8"/>
      <c r="F2352" s="66"/>
      <c r="G2352" s="67"/>
      <c r="H2352" s="67"/>
      <c r="I2352"/>
      <c r="J2352"/>
      <c r="K2352"/>
      <c r="L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</row>
    <row r="2353" spans="1:93" s="9" customFormat="1" x14ac:dyDescent="0.2">
      <c r="A2353"/>
      <c r="B2353"/>
      <c r="C2353" s="65"/>
      <c r="D2353" s="65"/>
      <c r="E2353" s="8"/>
      <c r="F2353" s="66"/>
      <c r="G2353" s="67"/>
      <c r="H2353" s="67"/>
      <c r="I2353"/>
      <c r="J2353"/>
      <c r="K2353"/>
      <c r="L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</row>
    <row r="2354" spans="1:93" s="9" customFormat="1" x14ac:dyDescent="0.2">
      <c r="A2354"/>
      <c r="B2354"/>
      <c r="C2354" s="65"/>
      <c r="D2354" s="65"/>
      <c r="E2354" s="8"/>
      <c r="F2354" s="66"/>
      <c r="G2354" s="67"/>
      <c r="H2354" s="67"/>
      <c r="I2354"/>
      <c r="J2354"/>
      <c r="K2354"/>
      <c r="L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</row>
    <row r="2355" spans="1:93" s="9" customFormat="1" x14ac:dyDescent="0.2">
      <c r="A2355"/>
      <c r="B2355"/>
      <c r="C2355" s="65"/>
      <c r="D2355" s="65"/>
      <c r="E2355" s="8"/>
      <c r="F2355" s="66"/>
      <c r="G2355" s="67"/>
      <c r="H2355" s="67"/>
      <c r="I2355"/>
      <c r="J2355"/>
      <c r="K2355"/>
      <c r="L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</row>
    <row r="2356" spans="1:93" s="9" customFormat="1" x14ac:dyDescent="0.2">
      <c r="A2356"/>
      <c r="B2356"/>
      <c r="C2356" s="65"/>
      <c r="D2356" s="65"/>
      <c r="E2356" s="8"/>
      <c r="F2356" s="66"/>
      <c r="G2356" s="67"/>
      <c r="H2356" s="67"/>
      <c r="I2356"/>
      <c r="J2356"/>
      <c r="K2356"/>
      <c r="L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</row>
    <row r="2357" spans="1:93" s="9" customFormat="1" x14ac:dyDescent="0.2">
      <c r="A2357"/>
      <c r="B2357"/>
      <c r="C2357" s="65"/>
      <c r="D2357" s="65"/>
      <c r="E2357" s="8"/>
      <c r="F2357" s="66"/>
      <c r="G2357" s="67"/>
      <c r="H2357" s="67"/>
      <c r="I2357"/>
      <c r="J2357"/>
      <c r="K2357"/>
      <c r="L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</row>
    <row r="2358" spans="1:93" s="9" customFormat="1" x14ac:dyDescent="0.2">
      <c r="A2358"/>
      <c r="B2358"/>
      <c r="C2358" s="65"/>
      <c r="D2358" s="65"/>
      <c r="E2358" s="8"/>
      <c r="F2358" s="66"/>
      <c r="G2358" s="67"/>
      <c r="H2358" s="67"/>
      <c r="I2358"/>
      <c r="J2358"/>
      <c r="K2358"/>
      <c r="L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</row>
    <row r="2359" spans="1:93" s="9" customFormat="1" x14ac:dyDescent="0.2">
      <c r="A2359"/>
      <c r="B2359"/>
      <c r="C2359" s="65"/>
      <c r="D2359" s="65"/>
      <c r="E2359" s="8"/>
      <c r="F2359" s="66"/>
      <c r="G2359" s="67"/>
      <c r="H2359" s="67"/>
      <c r="I2359"/>
      <c r="J2359"/>
      <c r="K2359"/>
      <c r="L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</row>
    <row r="2360" spans="1:93" s="9" customFormat="1" x14ac:dyDescent="0.2">
      <c r="A2360"/>
      <c r="B2360"/>
      <c r="C2360" s="65"/>
      <c r="D2360" s="65"/>
      <c r="E2360" s="8"/>
      <c r="F2360" s="66"/>
      <c r="G2360" s="67"/>
      <c r="H2360" s="67"/>
      <c r="I2360"/>
      <c r="J2360"/>
      <c r="K2360"/>
      <c r="L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</row>
    <row r="2361" spans="1:93" s="9" customFormat="1" x14ac:dyDescent="0.2">
      <c r="A2361"/>
      <c r="B2361"/>
      <c r="C2361" s="65"/>
      <c r="D2361" s="65"/>
      <c r="E2361" s="8"/>
      <c r="F2361" s="66"/>
      <c r="G2361" s="67"/>
      <c r="H2361" s="67"/>
      <c r="I2361"/>
      <c r="J2361"/>
      <c r="K2361"/>
      <c r="L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</row>
    <row r="2362" spans="1:93" s="9" customFormat="1" x14ac:dyDescent="0.2">
      <c r="A2362"/>
      <c r="B2362"/>
      <c r="C2362" s="65"/>
      <c r="D2362" s="65"/>
      <c r="E2362" s="8"/>
      <c r="F2362" s="66"/>
      <c r="G2362" s="67"/>
      <c r="H2362" s="67"/>
      <c r="I2362"/>
      <c r="J2362"/>
      <c r="K2362"/>
      <c r="L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</row>
    <row r="2363" spans="1:93" s="9" customFormat="1" x14ac:dyDescent="0.2">
      <c r="A2363"/>
      <c r="B2363"/>
      <c r="C2363" s="65"/>
      <c r="D2363" s="65"/>
      <c r="E2363" s="8"/>
      <c r="F2363" s="66"/>
      <c r="G2363" s="67"/>
      <c r="H2363" s="67"/>
      <c r="I2363"/>
      <c r="J2363"/>
      <c r="K2363"/>
      <c r="L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</row>
    <row r="2364" spans="1:93" s="9" customFormat="1" x14ac:dyDescent="0.2">
      <c r="A2364"/>
      <c r="B2364"/>
      <c r="C2364" s="65"/>
      <c r="D2364" s="65"/>
      <c r="E2364" s="8"/>
      <c r="F2364" s="66"/>
      <c r="G2364" s="67"/>
      <c r="H2364" s="67"/>
      <c r="I2364"/>
      <c r="J2364"/>
      <c r="K2364"/>
      <c r="L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</row>
    <row r="2365" spans="1:93" s="9" customFormat="1" x14ac:dyDescent="0.2">
      <c r="A2365"/>
      <c r="B2365"/>
      <c r="C2365" s="65"/>
      <c r="D2365" s="65"/>
      <c r="E2365" s="8"/>
      <c r="F2365" s="66"/>
      <c r="G2365" s="67"/>
      <c r="H2365" s="67"/>
      <c r="I2365"/>
      <c r="J2365"/>
      <c r="K2365"/>
      <c r="L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</row>
    <row r="2366" spans="1:93" s="9" customFormat="1" x14ac:dyDescent="0.2">
      <c r="A2366"/>
      <c r="B2366"/>
      <c r="C2366" s="65"/>
      <c r="D2366" s="65"/>
      <c r="E2366" s="8"/>
      <c r="F2366" s="66"/>
      <c r="G2366" s="67"/>
      <c r="H2366" s="67"/>
      <c r="I2366"/>
      <c r="J2366"/>
      <c r="K2366"/>
      <c r="L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</row>
    <row r="2367" spans="1:93" s="9" customFormat="1" x14ac:dyDescent="0.2">
      <c r="A2367"/>
      <c r="B2367"/>
      <c r="C2367" s="65"/>
      <c r="D2367" s="65"/>
      <c r="E2367" s="8"/>
      <c r="F2367" s="66"/>
      <c r="G2367" s="67"/>
      <c r="H2367" s="67"/>
      <c r="I2367"/>
      <c r="J2367"/>
      <c r="K2367"/>
      <c r="L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</row>
    <row r="2368" spans="1:93" s="9" customFormat="1" x14ac:dyDescent="0.2">
      <c r="A2368"/>
      <c r="B2368"/>
      <c r="C2368" s="65"/>
      <c r="D2368" s="65"/>
      <c r="E2368" s="8"/>
      <c r="F2368" s="66"/>
      <c r="G2368" s="67"/>
      <c r="H2368" s="67"/>
      <c r="I2368"/>
      <c r="J2368"/>
      <c r="K2368"/>
      <c r="L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</row>
    <row r="2369" spans="1:93" s="9" customFormat="1" x14ac:dyDescent="0.2">
      <c r="A2369"/>
      <c r="B2369"/>
      <c r="C2369" s="65"/>
      <c r="D2369" s="65"/>
      <c r="E2369" s="8"/>
      <c r="F2369" s="66"/>
      <c r="G2369" s="67"/>
      <c r="H2369" s="67"/>
      <c r="I2369"/>
      <c r="J2369"/>
      <c r="K2369"/>
      <c r="L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</row>
    <row r="2370" spans="1:93" s="9" customFormat="1" x14ac:dyDescent="0.2">
      <c r="A2370"/>
      <c r="B2370"/>
      <c r="C2370" s="65"/>
      <c r="D2370" s="65"/>
      <c r="E2370" s="8"/>
      <c r="F2370" s="66"/>
      <c r="G2370" s="67"/>
      <c r="H2370" s="67"/>
      <c r="I2370"/>
      <c r="J2370"/>
      <c r="K2370"/>
      <c r="L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</row>
    <row r="2371" spans="1:93" s="9" customFormat="1" x14ac:dyDescent="0.2">
      <c r="A2371"/>
      <c r="B2371"/>
      <c r="C2371" s="65"/>
      <c r="D2371" s="65"/>
      <c r="E2371" s="8"/>
      <c r="F2371" s="66"/>
      <c r="G2371" s="67"/>
      <c r="H2371" s="67"/>
      <c r="I2371"/>
      <c r="J2371"/>
      <c r="K2371"/>
      <c r="L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</row>
    <row r="2372" spans="1:93" s="9" customFormat="1" x14ac:dyDescent="0.2">
      <c r="A2372"/>
      <c r="B2372"/>
      <c r="C2372" s="65"/>
      <c r="D2372" s="65"/>
      <c r="E2372" s="8"/>
      <c r="F2372" s="66"/>
      <c r="G2372" s="67"/>
      <c r="H2372" s="67"/>
      <c r="I2372"/>
      <c r="J2372"/>
      <c r="K2372"/>
      <c r="L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</row>
    <row r="2373" spans="1:93" s="9" customFormat="1" x14ac:dyDescent="0.2">
      <c r="A2373"/>
      <c r="B2373"/>
      <c r="C2373" s="65"/>
      <c r="D2373" s="65"/>
      <c r="E2373" s="8"/>
      <c r="F2373" s="66"/>
      <c r="G2373" s="67"/>
      <c r="H2373" s="67"/>
      <c r="I2373"/>
      <c r="J2373"/>
      <c r="K2373"/>
      <c r="L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</row>
    <row r="2374" spans="1:93" s="9" customFormat="1" x14ac:dyDescent="0.2">
      <c r="A2374"/>
      <c r="B2374"/>
      <c r="C2374" s="65"/>
      <c r="D2374" s="65"/>
      <c r="E2374" s="8"/>
      <c r="F2374" s="66"/>
      <c r="G2374" s="67"/>
      <c r="H2374" s="67"/>
      <c r="I2374"/>
      <c r="J2374"/>
      <c r="K2374"/>
      <c r="L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</row>
    <row r="2375" spans="1:93" s="9" customFormat="1" x14ac:dyDescent="0.2">
      <c r="A2375"/>
      <c r="B2375"/>
      <c r="C2375" s="65"/>
      <c r="D2375" s="65"/>
      <c r="E2375" s="8"/>
      <c r="F2375" s="66"/>
      <c r="G2375" s="67"/>
      <c r="H2375" s="67"/>
      <c r="I2375"/>
      <c r="J2375"/>
      <c r="K2375"/>
      <c r="L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</row>
    <row r="2376" spans="1:93" s="9" customFormat="1" x14ac:dyDescent="0.2">
      <c r="A2376"/>
      <c r="B2376"/>
      <c r="C2376" s="65"/>
      <c r="D2376" s="65"/>
      <c r="E2376" s="8"/>
      <c r="F2376" s="66"/>
      <c r="G2376" s="67"/>
      <c r="H2376" s="67"/>
      <c r="I2376"/>
      <c r="J2376"/>
      <c r="K2376"/>
      <c r="L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</row>
    <row r="2377" spans="1:93" s="9" customFormat="1" x14ac:dyDescent="0.2">
      <c r="A2377"/>
      <c r="B2377"/>
      <c r="C2377" s="65"/>
      <c r="D2377" s="65"/>
      <c r="E2377" s="8"/>
      <c r="F2377" s="66"/>
      <c r="G2377" s="67"/>
      <c r="H2377" s="67"/>
      <c r="I2377"/>
      <c r="J2377"/>
      <c r="K2377"/>
      <c r="L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</row>
    <row r="2378" spans="1:93" s="9" customFormat="1" x14ac:dyDescent="0.2">
      <c r="A2378"/>
      <c r="B2378"/>
      <c r="C2378" s="65"/>
      <c r="D2378" s="65"/>
      <c r="E2378" s="8"/>
      <c r="F2378" s="66"/>
      <c r="G2378" s="67"/>
      <c r="H2378" s="67"/>
      <c r="I2378"/>
      <c r="J2378"/>
      <c r="K2378"/>
      <c r="L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</row>
    <row r="2379" spans="1:93" s="9" customFormat="1" x14ac:dyDescent="0.2">
      <c r="A2379"/>
      <c r="B2379"/>
      <c r="C2379" s="65"/>
      <c r="D2379" s="65"/>
      <c r="E2379" s="8"/>
      <c r="F2379" s="66"/>
      <c r="G2379" s="67"/>
      <c r="H2379" s="67"/>
      <c r="I2379"/>
      <c r="J2379"/>
      <c r="K2379"/>
      <c r="L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</row>
    <row r="2380" spans="1:93" s="9" customFormat="1" x14ac:dyDescent="0.2">
      <c r="A2380"/>
      <c r="B2380"/>
      <c r="C2380" s="65"/>
      <c r="D2380" s="65"/>
      <c r="E2380" s="8"/>
      <c r="F2380" s="66"/>
      <c r="G2380" s="67"/>
      <c r="H2380" s="67"/>
      <c r="I2380"/>
      <c r="J2380"/>
      <c r="K2380"/>
      <c r="L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</row>
    <row r="2381" spans="1:93" s="9" customFormat="1" x14ac:dyDescent="0.2">
      <c r="A2381"/>
      <c r="B2381"/>
      <c r="C2381" s="65"/>
      <c r="D2381" s="65"/>
      <c r="E2381" s="8"/>
      <c r="F2381" s="66"/>
      <c r="G2381" s="67"/>
      <c r="H2381" s="67"/>
      <c r="I2381"/>
      <c r="J2381"/>
      <c r="K2381"/>
      <c r="L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</row>
    <row r="2382" spans="1:93" s="9" customFormat="1" x14ac:dyDescent="0.2">
      <c r="A2382"/>
      <c r="B2382"/>
      <c r="C2382" s="65"/>
      <c r="D2382" s="65"/>
      <c r="E2382" s="8"/>
      <c r="F2382" s="66"/>
      <c r="G2382" s="67"/>
      <c r="H2382" s="67"/>
      <c r="I2382"/>
      <c r="J2382"/>
      <c r="K2382"/>
      <c r="L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</row>
    <row r="2383" spans="1:93" s="9" customFormat="1" x14ac:dyDescent="0.2">
      <c r="A2383"/>
      <c r="B2383"/>
      <c r="C2383" s="65"/>
      <c r="D2383" s="65"/>
      <c r="E2383" s="8"/>
      <c r="F2383" s="66"/>
      <c r="G2383" s="67"/>
      <c r="H2383" s="67"/>
      <c r="I2383"/>
      <c r="J2383"/>
      <c r="K2383"/>
      <c r="L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</row>
    <row r="2384" spans="1:93" s="9" customFormat="1" x14ac:dyDescent="0.2">
      <c r="A2384"/>
      <c r="B2384"/>
      <c r="C2384" s="65"/>
      <c r="D2384" s="65"/>
      <c r="E2384" s="8"/>
      <c r="F2384" s="66"/>
      <c r="G2384" s="67"/>
      <c r="H2384" s="67"/>
      <c r="I2384"/>
      <c r="J2384"/>
      <c r="K2384"/>
      <c r="L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</row>
    <row r="2385" spans="1:93" s="9" customFormat="1" x14ac:dyDescent="0.2">
      <c r="A2385"/>
      <c r="B2385"/>
      <c r="C2385" s="65"/>
      <c r="D2385" s="65"/>
      <c r="E2385" s="8"/>
      <c r="F2385" s="66"/>
      <c r="G2385" s="67"/>
      <c r="H2385" s="67"/>
      <c r="I2385"/>
      <c r="J2385"/>
      <c r="K2385"/>
      <c r="L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</row>
    <row r="2386" spans="1:93" s="9" customFormat="1" x14ac:dyDescent="0.2">
      <c r="A2386"/>
      <c r="B2386"/>
      <c r="C2386" s="65"/>
      <c r="D2386" s="65"/>
      <c r="E2386" s="8"/>
      <c r="F2386" s="66"/>
      <c r="G2386" s="67"/>
      <c r="H2386" s="67"/>
      <c r="I2386"/>
      <c r="J2386"/>
      <c r="K2386"/>
      <c r="L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</row>
    <row r="2387" spans="1:93" s="9" customFormat="1" x14ac:dyDescent="0.2">
      <c r="A2387"/>
      <c r="B2387"/>
      <c r="C2387" s="65"/>
      <c r="D2387" s="65"/>
      <c r="E2387" s="8"/>
      <c r="F2387" s="66"/>
      <c r="G2387" s="67"/>
      <c r="H2387" s="67"/>
      <c r="I2387"/>
      <c r="J2387"/>
      <c r="K2387"/>
      <c r="L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</row>
    <row r="2388" spans="1:93" s="9" customFormat="1" x14ac:dyDescent="0.2">
      <c r="A2388"/>
      <c r="B2388"/>
      <c r="C2388" s="65"/>
      <c r="D2388" s="65"/>
      <c r="E2388" s="8"/>
      <c r="F2388" s="66"/>
      <c r="G2388" s="67"/>
      <c r="H2388" s="67"/>
      <c r="I2388"/>
      <c r="J2388"/>
      <c r="K2388"/>
      <c r="L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</row>
    <row r="2389" spans="1:93" s="9" customFormat="1" x14ac:dyDescent="0.2">
      <c r="A2389"/>
      <c r="B2389"/>
      <c r="C2389" s="65"/>
      <c r="D2389" s="65"/>
      <c r="E2389" s="8"/>
      <c r="F2389" s="66"/>
      <c r="G2389" s="67"/>
      <c r="H2389" s="67"/>
      <c r="I2389"/>
      <c r="J2389"/>
      <c r="K2389"/>
      <c r="L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</row>
    <row r="2390" spans="1:93" s="9" customFormat="1" x14ac:dyDescent="0.2">
      <c r="A2390"/>
      <c r="B2390"/>
      <c r="C2390" s="65"/>
      <c r="D2390" s="65"/>
      <c r="E2390" s="8"/>
      <c r="F2390" s="66"/>
      <c r="G2390" s="67"/>
      <c r="H2390" s="67"/>
      <c r="I2390"/>
      <c r="J2390"/>
      <c r="K2390"/>
      <c r="L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</row>
    <row r="2391" spans="1:93" s="9" customFormat="1" x14ac:dyDescent="0.2">
      <c r="A2391"/>
      <c r="B2391"/>
      <c r="C2391" s="65"/>
      <c r="D2391" s="65"/>
      <c r="E2391" s="8"/>
      <c r="F2391" s="66"/>
      <c r="G2391" s="67"/>
      <c r="H2391" s="67"/>
      <c r="I2391"/>
      <c r="J2391"/>
      <c r="K2391"/>
      <c r="L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</row>
    <row r="2392" spans="1:93" s="9" customFormat="1" x14ac:dyDescent="0.2">
      <c r="A2392"/>
      <c r="B2392"/>
      <c r="C2392" s="65"/>
      <c r="D2392" s="65"/>
      <c r="E2392" s="8"/>
      <c r="F2392" s="66"/>
      <c r="G2392" s="67"/>
      <c r="H2392" s="67"/>
      <c r="I2392"/>
      <c r="J2392"/>
      <c r="K2392"/>
      <c r="L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</row>
    <row r="2393" spans="1:93" s="9" customFormat="1" x14ac:dyDescent="0.2">
      <c r="A2393"/>
      <c r="B2393"/>
      <c r="C2393" s="65"/>
      <c r="D2393" s="65"/>
      <c r="E2393" s="8"/>
      <c r="F2393" s="66"/>
      <c r="G2393" s="67"/>
      <c r="H2393" s="67"/>
      <c r="I2393"/>
      <c r="J2393"/>
      <c r="K2393"/>
      <c r="L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</row>
    <row r="2394" spans="1:93" s="9" customFormat="1" x14ac:dyDescent="0.2">
      <c r="A2394"/>
      <c r="B2394"/>
      <c r="C2394" s="65"/>
      <c r="D2394" s="65"/>
      <c r="E2394" s="8"/>
      <c r="F2394" s="66"/>
      <c r="G2394" s="67"/>
      <c r="H2394" s="67"/>
      <c r="I2394"/>
      <c r="J2394"/>
      <c r="K2394"/>
      <c r="L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</row>
    <row r="2395" spans="1:93" s="9" customFormat="1" x14ac:dyDescent="0.2">
      <c r="A2395"/>
      <c r="B2395"/>
      <c r="C2395" s="65"/>
      <c r="D2395" s="65"/>
      <c r="E2395" s="8"/>
      <c r="F2395" s="66"/>
      <c r="G2395" s="67"/>
      <c r="H2395" s="67"/>
      <c r="I2395"/>
      <c r="J2395"/>
      <c r="K2395"/>
      <c r="L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</row>
    <row r="2396" spans="1:93" s="9" customFormat="1" x14ac:dyDescent="0.2">
      <c r="A2396"/>
      <c r="B2396"/>
      <c r="C2396" s="65"/>
      <c r="D2396" s="65"/>
      <c r="E2396" s="8"/>
      <c r="F2396" s="66"/>
      <c r="G2396" s="67"/>
      <c r="H2396" s="67"/>
      <c r="I2396"/>
      <c r="J2396"/>
      <c r="K2396"/>
      <c r="L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</row>
    <row r="2397" spans="1:93" s="9" customFormat="1" x14ac:dyDescent="0.2">
      <c r="A2397"/>
      <c r="B2397"/>
      <c r="C2397" s="65"/>
      <c r="D2397" s="65"/>
      <c r="E2397" s="8"/>
      <c r="F2397" s="66"/>
      <c r="G2397" s="67"/>
      <c r="H2397" s="67"/>
      <c r="I2397"/>
      <c r="J2397"/>
      <c r="K2397"/>
      <c r="L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</row>
    <row r="2398" spans="1:93" s="9" customFormat="1" x14ac:dyDescent="0.2">
      <c r="A2398"/>
      <c r="B2398"/>
      <c r="C2398" s="65"/>
      <c r="D2398" s="65"/>
      <c r="E2398" s="8"/>
      <c r="F2398" s="66"/>
      <c r="G2398" s="67"/>
      <c r="H2398" s="67"/>
      <c r="I2398"/>
      <c r="J2398"/>
      <c r="K2398"/>
      <c r="L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</row>
    <row r="2399" spans="1:93" s="9" customFormat="1" x14ac:dyDescent="0.2">
      <c r="A2399"/>
      <c r="B2399"/>
      <c r="C2399" s="65"/>
      <c r="D2399" s="65"/>
      <c r="E2399" s="8"/>
      <c r="F2399" s="66"/>
      <c r="G2399" s="67"/>
      <c r="H2399" s="67"/>
      <c r="I2399"/>
      <c r="J2399"/>
      <c r="K2399"/>
      <c r="L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</row>
    <row r="2400" spans="1:93" s="9" customFormat="1" x14ac:dyDescent="0.2">
      <c r="A2400"/>
      <c r="B2400"/>
      <c r="C2400" s="65"/>
      <c r="D2400" s="65"/>
      <c r="E2400" s="8"/>
      <c r="F2400" s="66"/>
      <c r="G2400" s="67"/>
      <c r="H2400" s="67"/>
      <c r="I2400"/>
      <c r="J2400"/>
      <c r="K2400"/>
      <c r="L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</row>
    <row r="2401" spans="1:93" s="9" customFormat="1" x14ac:dyDescent="0.2">
      <c r="A2401"/>
      <c r="B2401"/>
      <c r="C2401" s="65"/>
      <c r="D2401" s="65"/>
      <c r="E2401" s="8"/>
      <c r="F2401" s="66"/>
      <c r="G2401" s="67"/>
      <c r="H2401" s="67"/>
      <c r="I2401"/>
      <c r="J2401"/>
      <c r="K2401"/>
      <c r="L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</row>
    <row r="2402" spans="1:93" s="9" customFormat="1" x14ac:dyDescent="0.2">
      <c r="A2402"/>
      <c r="B2402"/>
      <c r="C2402" s="65"/>
      <c r="D2402" s="65"/>
      <c r="E2402" s="8"/>
      <c r="F2402" s="66"/>
      <c r="G2402" s="67"/>
      <c r="H2402" s="67"/>
      <c r="I2402"/>
      <c r="J2402"/>
      <c r="K2402"/>
      <c r="L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</row>
    <row r="2403" spans="1:93" s="9" customFormat="1" x14ac:dyDescent="0.2">
      <c r="A2403"/>
      <c r="B2403"/>
      <c r="C2403" s="65"/>
      <c r="D2403" s="65"/>
      <c r="E2403" s="8"/>
      <c r="F2403" s="66"/>
      <c r="G2403" s="67"/>
      <c r="H2403" s="67"/>
      <c r="I2403"/>
      <c r="J2403"/>
      <c r="K2403"/>
      <c r="L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</row>
    <row r="2404" spans="1:93" s="9" customFormat="1" x14ac:dyDescent="0.2">
      <c r="A2404"/>
      <c r="B2404"/>
      <c r="C2404" s="65"/>
      <c r="D2404" s="65"/>
      <c r="E2404" s="8"/>
      <c r="F2404" s="66"/>
      <c r="G2404" s="67"/>
      <c r="H2404" s="67"/>
      <c r="I2404"/>
      <c r="J2404"/>
      <c r="K2404"/>
      <c r="L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</row>
    <row r="2405" spans="1:93" s="9" customFormat="1" x14ac:dyDescent="0.2">
      <c r="A2405"/>
      <c r="B2405"/>
      <c r="C2405" s="65"/>
      <c r="D2405" s="65"/>
      <c r="E2405" s="8"/>
      <c r="F2405" s="66"/>
      <c r="G2405" s="67"/>
      <c r="H2405" s="67"/>
      <c r="I2405"/>
      <c r="J2405"/>
      <c r="K2405"/>
      <c r="L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</row>
    <row r="2406" spans="1:93" s="9" customFormat="1" x14ac:dyDescent="0.2">
      <c r="A2406"/>
      <c r="B2406"/>
      <c r="C2406" s="65"/>
      <c r="D2406" s="65"/>
      <c r="E2406" s="8"/>
      <c r="F2406" s="66"/>
      <c r="G2406" s="67"/>
      <c r="H2406" s="67"/>
      <c r="I2406"/>
      <c r="J2406"/>
      <c r="K2406"/>
      <c r="L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</row>
    <row r="2407" spans="1:93" s="9" customFormat="1" x14ac:dyDescent="0.2">
      <c r="A2407"/>
      <c r="B2407"/>
      <c r="C2407" s="65"/>
      <c r="D2407" s="65"/>
      <c r="E2407" s="8"/>
      <c r="F2407" s="66"/>
      <c r="G2407" s="67"/>
      <c r="H2407" s="67"/>
      <c r="I2407"/>
      <c r="J2407"/>
      <c r="K2407"/>
      <c r="L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</row>
    <row r="2408" spans="1:93" s="9" customFormat="1" x14ac:dyDescent="0.2">
      <c r="A2408"/>
      <c r="B2408"/>
      <c r="C2408" s="65"/>
      <c r="D2408" s="65"/>
      <c r="E2408" s="8"/>
      <c r="F2408" s="66"/>
      <c r="G2408" s="67"/>
      <c r="H2408" s="67"/>
      <c r="I2408"/>
      <c r="J2408"/>
      <c r="K2408"/>
      <c r="L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</row>
    <row r="2409" spans="1:93" s="9" customFormat="1" x14ac:dyDescent="0.2">
      <c r="A2409"/>
      <c r="B2409"/>
      <c r="C2409" s="65"/>
      <c r="D2409" s="65"/>
      <c r="E2409" s="8"/>
      <c r="F2409" s="66"/>
      <c r="G2409" s="67"/>
      <c r="H2409" s="67"/>
      <c r="I2409"/>
      <c r="J2409"/>
      <c r="K2409"/>
      <c r="L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</row>
    <row r="2410" spans="1:93" s="9" customFormat="1" x14ac:dyDescent="0.2">
      <c r="A2410"/>
      <c r="B2410"/>
      <c r="C2410" s="65"/>
      <c r="D2410" s="65"/>
      <c r="E2410" s="8"/>
      <c r="F2410" s="66"/>
      <c r="G2410" s="67"/>
      <c r="H2410" s="67"/>
      <c r="I2410"/>
      <c r="J2410"/>
      <c r="K2410"/>
      <c r="L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</row>
    <row r="2411" spans="1:93" s="9" customFormat="1" x14ac:dyDescent="0.2">
      <c r="A2411"/>
      <c r="B2411"/>
      <c r="C2411" s="65"/>
      <c r="D2411" s="65"/>
      <c r="E2411" s="8"/>
      <c r="F2411" s="66"/>
      <c r="G2411" s="67"/>
      <c r="H2411" s="67"/>
      <c r="I2411"/>
      <c r="J2411"/>
      <c r="K2411"/>
      <c r="L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</row>
    <row r="2412" spans="1:93" s="9" customFormat="1" x14ac:dyDescent="0.2">
      <c r="A2412"/>
      <c r="B2412"/>
      <c r="C2412" s="65"/>
      <c r="D2412" s="65"/>
      <c r="E2412" s="8"/>
      <c r="F2412" s="66"/>
      <c r="G2412" s="67"/>
      <c r="H2412" s="67"/>
      <c r="I2412"/>
      <c r="J2412"/>
      <c r="K2412"/>
      <c r="L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</row>
    <row r="2413" spans="1:93" s="9" customFormat="1" x14ac:dyDescent="0.2">
      <c r="A2413"/>
      <c r="B2413"/>
      <c r="C2413" s="65"/>
      <c r="D2413" s="65"/>
      <c r="E2413" s="8"/>
      <c r="F2413" s="66"/>
      <c r="G2413" s="67"/>
      <c r="H2413" s="67"/>
      <c r="I2413"/>
      <c r="J2413"/>
      <c r="K2413"/>
      <c r="L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</row>
    <row r="2414" spans="1:93" s="9" customFormat="1" x14ac:dyDescent="0.2">
      <c r="A2414"/>
      <c r="B2414"/>
      <c r="C2414" s="65"/>
      <c r="D2414" s="65"/>
      <c r="E2414" s="8"/>
      <c r="F2414" s="66"/>
      <c r="G2414" s="67"/>
      <c r="H2414" s="67"/>
      <c r="I2414"/>
      <c r="J2414"/>
      <c r="K2414"/>
      <c r="L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</row>
    <row r="2415" spans="1:93" s="9" customFormat="1" x14ac:dyDescent="0.2">
      <c r="A2415"/>
      <c r="B2415"/>
      <c r="C2415" s="65"/>
      <c r="D2415" s="65"/>
      <c r="E2415" s="8"/>
      <c r="F2415" s="66"/>
      <c r="G2415" s="67"/>
      <c r="H2415" s="67"/>
      <c r="I2415"/>
      <c r="J2415"/>
      <c r="K2415"/>
      <c r="L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</row>
    <row r="2416" spans="1:93" s="9" customFormat="1" x14ac:dyDescent="0.2">
      <c r="A2416"/>
      <c r="B2416"/>
      <c r="C2416" s="65"/>
      <c r="D2416" s="65"/>
      <c r="E2416" s="8"/>
      <c r="F2416" s="66"/>
      <c r="G2416" s="67"/>
      <c r="H2416" s="67"/>
      <c r="I2416"/>
      <c r="J2416"/>
      <c r="K2416"/>
      <c r="L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</row>
    <row r="2417" spans="1:93" s="9" customFormat="1" x14ac:dyDescent="0.2">
      <c r="A2417"/>
      <c r="B2417"/>
      <c r="C2417" s="65"/>
      <c r="D2417" s="65"/>
      <c r="E2417" s="8"/>
      <c r="F2417" s="66"/>
      <c r="G2417" s="67"/>
      <c r="H2417" s="67"/>
      <c r="I2417"/>
      <c r="J2417"/>
      <c r="K2417"/>
      <c r="L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</row>
    <row r="2418" spans="1:93" s="9" customFormat="1" x14ac:dyDescent="0.2">
      <c r="A2418"/>
      <c r="B2418"/>
      <c r="C2418" s="65"/>
      <c r="D2418" s="65"/>
      <c r="E2418" s="8"/>
      <c r="F2418" s="66"/>
      <c r="G2418" s="67"/>
      <c r="H2418" s="67"/>
      <c r="I2418"/>
      <c r="J2418"/>
      <c r="K2418"/>
      <c r="L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</row>
    <row r="2419" spans="1:93" s="9" customFormat="1" x14ac:dyDescent="0.2">
      <c r="A2419"/>
      <c r="B2419"/>
      <c r="C2419" s="65"/>
      <c r="D2419" s="65"/>
      <c r="E2419" s="8"/>
      <c r="F2419" s="66"/>
      <c r="G2419" s="67"/>
      <c r="H2419" s="67"/>
      <c r="I2419"/>
      <c r="J2419"/>
      <c r="K2419"/>
      <c r="L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</row>
    <row r="2420" spans="1:93" s="9" customFormat="1" x14ac:dyDescent="0.2">
      <c r="A2420"/>
      <c r="B2420"/>
      <c r="C2420" s="65"/>
      <c r="D2420" s="65"/>
      <c r="E2420" s="8"/>
      <c r="F2420" s="66"/>
      <c r="G2420" s="67"/>
      <c r="H2420" s="67"/>
      <c r="I2420"/>
      <c r="J2420"/>
      <c r="K2420"/>
      <c r="L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</row>
    <row r="2421" spans="1:93" s="9" customFormat="1" x14ac:dyDescent="0.2">
      <c r="A2421"/>
      <c r="B2421"/>
      <c r="C2421" s="65"/>
      <c r="D2421" s="65"/>
      <c r="E2421" s="8"/>
      <c r="F2421" s="66"/>
      <c r="G2421" s="67"/>
      <c r="H2421" s="67"/>
      <c r="I2421"/>
      <c r="J2421"/>
      <c r="K2421"/>
      <c r="L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</row>
    <row r="2422" spans="1:93" s="9" customFormat="1" x14ac:dyDescent="0.2">
      <c r="A2422"/>
      <c r="B2422"/>
      <c r="C2422" s="65"/>
      <c r="D2422" s="65"/>
      <c r="E2422" s="8"/>
      <c r="F2422" s="66"/>
      <c r="G2422" s="67"/>
      <c r="H2422" s="67"/>
      <c r="I2422"/>
      <c r="J2422"/>
      <c r="K2422"/>
      <c r="L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</row>
    <row r="2423" spans="1:93" s="9" customFormat="1" x14ac:dyDescent="0.2">
      <c r="A2423"/>
      <c r="B2423"/>
      <c r="C2423" s="65"/>
      <c r="D2423" s="65"/>
      <c r="E2423" s="8"/>
      <c r="F2423" s="66"/>
      <c r="G2423" s="67"/>
      <c r="H2423" s="67"/>
      <c r="I2423"/>
      <c r="J2423"/>
      <c r="K2423"/>
      <c r="L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</row>
    <row r="2424" spans="1:93" s="9" customFormat="1" x14ac:dyDescent="0.2">
      <c r="A2424"/>
      <c r="B2424"/>
      <c r="C2424" s="65"/>
      <c r="D2424" s="65"/>
      <c r="E2424" s="8"/>
      <c r="F2424" s="66"/>
      <c r="G2424" s="67"/>
      <c r="H2424" s="67"/>
      <c r="I2424"/>
      <c r="J2424"/>
      <c r="K2424"/>
      <c r="L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</row>
    <row r="2425" spans="1:93" s="9" customFormat="1" x14ac:dyDescent="0.2">
      <c r="A2425"/>
      <c r="B2425"/>
      <c r="C2425" s="65"/>
      <c r="D2425" s="65"/>
      <c r="E2425" s="8"/>
      <c r="F2425" s="66"/>
      <c r="G2425" s="67"/>
      <c r="H2425" s="67"/>
      <c r="I2425"/>
      <c r="J2425"/>
      <c r="K2425"/>
      <c r="L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</row>
    <row r="2426" spans="1:93" s="9" customFormat="1" x14ac:dyDescent="0.2">
      <c r="A2426"/>
      <c r="B2426"/>
      <c r="C2426" s="65"/>
      <c r="D2426" s="65"/>
      <c r="E2426" s="8"/>
      <c r="F2426" s="66"/>
      <c r="G2426" s="67"/>
      <c r="H2426" s="67"/>
      <c r="I2426"/>
      <c r="J2426"/>
      <c r="K2426"/>
      <c r="L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</row>
    <row r="2427" spans="1:93" s="9" customFormat="1" x14ac:dyDescent="0.2">
      <c r="A2427"/>
      <c r="B2427"/>
      <c r="C2427" s="65"/>
      <c r="D2427" s="65"/>
      <c r="E2427" s="8"/>
      <c r="F2427" s="66"/>
      <c r="G2427" s="67"/>
      <c r="H2427" s="67"/>
      <c r="I2427"/>
      <c r="J2427"/>
      <c r="K2427"/>
      <c r="L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</row>
    <row r="2428" spans="1:93" s="9" customFormat="1" x14ac:dyDescent="0.2">
      <c r="A2428"/>
      <c r="B2428"/>
      <c r="C2428" s="65"/>
      <c r="D2428" s="65"/>
      <c r="E2428" s="8"/>
      <c r="F2428" s="66"/>
      <c r="G2428" s="67"/>
      <c r="H2428" s="67"/>
      <c r="I2428"/>
      <c r="J2428"/>
      <c r="K2428"/>
      <c r="L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</row>
    <row r="2429" spans="1:93" s="9" customFormat="1" x14ac:dyDescent="0.2">
      <c r="A2429"/>
      <c r="B2429"/>
      <c r="C2429" s="65"/>
      <c r="D2429" s="65"/>
      <c r="E2429" s="8"/>
      <c r="F2429" s="66"/>
      <c r="G2429" s="67"/>
      <c r="H2429" s="67"/>
      <c r="I2429"/>
      <c r="J2429"/>
      <c r="K2429"/>
      <c r="L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</row>
    <row r="2430" spans="1:93" s="9" customFormat="1" x14ac:dyDescent="0.2">
      <c r="A2430"/>
      <c r="B2430"/>
      <c r="C2430" s="65"/>
      <c r="D2430" s="65"/>
      <c r="E2430" s="8"/>
      <c r="F2430" s="66"/>
      <c r="G2430" s="67"/>
      <c r="H2430" s="67"/>
      <c r="I2430"/>
      <c r="J2430"/>
      <c r="K2430"/>
      <c r="L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</row>
    <row r="2431" spans="1:93" s="9" customFormat="1" x14ac:dyDescent="0.2">
      <c r="A2431"/>
      <c r="B2431"/>
      <c r="C2431" s="65"/>
      <c r="D2431" s="65"/>
      <c r="E2431" s="8"/>
      <c r="F2431" s="66"/>
      <c r="G2431" s="67"/>
      <c r="H2431" s="67"/>
      <c r="I2431"/>
      <c r="J2431"/>
      <c r="K2431"/>
      <c r="L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</row>
    <row r="2432" spans="1:93" s="9" customFormat="1" x14ac:dyDescent="0.2">
      <c r="A2432"/>
      <c r="B2432"/>
      <c r="C2432" s="65"/>
      <c r="D2432" s="65"/>
      <c r="E2432" s="8"/>
      <c r="F2432" s="66"/>
      <c r="G2432" s="67"/>
      <c r="H2432" s="67"/>
      <c r="I2432"/>
      <c r="J2432"/>
      <c r="K2432"/>
      <c r="L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</row>
    <row r="2433" spans="1:93" s="9" customFormat="1" x14ac:dyDescent="0.2">
      <c r="A2433"/>
      <c r="B2433"/>
      <c r="C2433" s="65"/>
      <c r="D2433" s="65"/>
      <c r="E2433" s="8"/>
      <c r="F2433" s="66"/>
      <c r="G2433" s="67"/>
      <c r="H2433" s="67"/>
      <c r="I2433"/>
      <c r="J2433"/>
      <c r="K2433"/>
      <c r="L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</row>
    <row r="2434" spans="1:93" s="9" customFormat="1" x14ac:dyDescent="0.2">
      <c r="A2434"/>
      <c r="B2434"/>
      <c r="C2434" s="65"/>
      <c r="D2434" s="65"/>
      <c r="E2434" s="8"/>
      <c r="F2434" s="66"/>
      <c r="G2434" s="67"/>
      <c r="H2434" s="67"/>
      <c r="I2434"/>
      <c r="J2434"/>
      <c r="K2434"/>
      <c r="L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</row>
    <row r="2435" spans="1:93" s="9" customFormat="1" x14ac:dyDescent="0.2">
      <c r="A2435"/>
      <c r="B2435"/>
      <c r="C2435" s="65"/>
      <c r="D2435" s="65"/>
      <c r="E2435" s="8"/>
      <c r="F2435" s="66"/>
      <c r="G2435" s="67"/>
      <c r="H2435" s="67"/>
      <c r="I2435"/>
      <c r="J2435"/>
      <c r="K2435"/>
      <c r="L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</row>
    <row r="2436" spans="1:93" s="9" customFormat="1" x14ac:dyDescent="0.2">
      <c r="A2436"/>
      <c r="B2436"/>
      <c r="C2436" s="65"/>
      <c r="D2436" s="65"/>
      <c r="E2436" s="8"/>
      <c r="F2436" s="66"/>
      <c r="G2436" s="67"/>
      <c r="H2436" s="67"/>
      <c r="I2436"/>
      <c r="J2436"/>
      <c r="K2436"/>
      <c r="L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</row>
    <row r="2437" spans="1:93" s="9" customFormat="1" x14ac:dyDescent="0.2">
      <c r="A2437"/>
      <c r="B2437"/>
      <c r="C2437" s="65"/>
      <c r="D2437" s="65"/>
      <c r="E2437" s="8"/>
      <c r="F2437" s="66"/>
      <c r="G2437" s="67"/>
      <c r="H2437" s="67"/>
      <c r="I2437"/>
      <c r="J2437"/>
      <c r="K2437"/>
      <c r="L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</row>
    <row r="2438" spans="1:93" s="9" customFormat="1" x14ac:dyDescent="0.2">
      <c r="A2438"/>
      <c r="B2438"/>
      <c r="C2438" s="65"/>
      <c r="D2438" s="65"/>
      <c r="E2438" s="8"/>
      <c r="F2438" s="66"/>
      <c r="G2438" s="67"/>
      <c r="H2438" s="67"/>
      <c r="I2438"/>
      <c r="J2438"/>
      <c r="K2438"/>
      <c r="L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</row>
    <row r="2439" spans="1:93" s="9" customFormat="1" x14ac:dyDescent="0.2">
      <c r="A2439"/>
      <c r="B2439"/>
      <c r="C2439" s="65"/>
      <c r="D2439" s="65"/>
      <c r="E2439" s="8"/>
      <c r="F2439" s="66"/>
      <c r="G2439" s="67"/>
      <c r="H2439" s="67"/>
      <c r="I2439"/>
      <c r="J2439"/>
      <c r="K2439"/>
      <c r="L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</row>
    <row r="2440" spans="1:93" s="9" customFormat="1" x14ac:dyDescent="0.2">
      <c r="A2440"/>
      <c r="B2440"/>
      <c r="C2440" s="65"/>
      <c r="D2440" s="65"/>
      <c r="E2440" s="8"/>
      <c r="F2440" s="66"/>
      <c r="G2440" s="67"/>
      <c r="H2440" s="67"/>
      <c r="I2440"/>
      <c r="J2440"/>
      <c r="K2440"/>
      <c r="L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</row>
    <row r="2441" spans="1:93" s="9" customFormat="1" x14ac:dyDescent="0.2">
      <c r="A2441"/>
      <c r="B2441"/>
      <c r="C2441" s="65"/>
      <c r="D2441" s="65"/>
      <c r="E2441" s="8"/>
      <c r="F2441" s="66"/>
      <c r="G2441" s="67"/>
      <c r="H2441" s="67"/>
      <c r="I2441"/>
      <c r="J2441"/>
      <c r="K2441"/>
      <c r="L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</row>
    <row r="2442" spans="1:93" s="9" customFormat="1" x14ac:dyDescent="0.2">
      <c r="A2442"/>
      <c r="B2442"/>
      <c r="C2442" s="65"/>
      <c r="D2442" s="65"/>
      <c r="E2442" s="8"/>
      <c r="F2442" s="66"/>
      <c r="G2442" s="67"/>
      <c r="H2442" s="67"/>
      <c r="I2442"/>
      <c r="J2442"/>
      <c r="K2442"/>
      <c r="L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</row>
    <row r="2443" spans="1:93" s="9" customFormat="1" x14ac:dyDescent="0.2">
      <c r="A2443"/>
      <c r="B2443"/>
      <c r="C2443" s="65"/>
      <c r="D2443" s="65"/>
      <c r="E2443" s="8"/>
      <c r="F2443" s="66"/>
      <c r="G2443" s="67"/>
      <c r="H2443" s="67"/>
      <c r="I2443"/>
      <c r="J2443"/>
      <c r="K2443"/>
      <c r="L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</row>
    <row r="2444" spans="1:93" s="9" customFormat="1" x14ac:dyDescent="0.2">
      <c r="A2444"/>
      <c r="B2444"/>
      <c r="C2444" s="65"/>
      <c r="D2444" s="65"/>
      <c r="E2444" s="8"/>
      <c r="F2444" s="66"/>
      <c r="G2444" s="67"/>
      <c r="H2444" s="67"/>
      <c r="I2444"/>
      <c r="J2444"/>
      <c r="K2444"/>
      <c r="L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</row>
    <row r="2445" spans="1:93" s="9" customFormat="1" x14ac:dyDescent="0.2">
      <c r="A2445"/>
      <c r="B2445"/>
      <c r="C2445" s="65"/>
      <c r="D2445" s="65"/>
      <c r="E2445" s="8"/>
      <c r="F2445" s="66"/>
      <c r="G2445" s="67"/>
      <c r="H2445" s="67"/>
      <c r="I2445"/>
      <c r="J2445"/>
      <c r="K2445"/>
      <c r="L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</row>
    <row r="2446" spans="1:93" s="9" customFormat="1" x14ac:dyDescent="0.2">
      <c r="A2446"/>
      <c r="B2446"/>
      <c r="C2446" s="65"/>
      <c r="D2446" s="65"/>
      <c r="E2446" s="8"/>
      <c r="F2446" s="66"/>
      <c r="G2446" s="67"/>
      <c r="H2446" s="67"/>
      <c r="I2446"/>
      <c r="J2446"/>
      <c r="K2446"/>
      <c r="L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</row>
    <row r="2447" spans="1:93" s="9" customFormat="1" x14ac:dyDescent="0.2">
      <c r="A2447"/>
      <c r="B2447"/>
      <c r="C2447" s="65"/>
      <c r="D2447" s="65"/>
      <c r="E2447" s="8"/>
      <c r="F2447" s="66"/>
      <c r="G2447" s="67"/>
      <c r="H2447" s="67"/>
      <c r="I2447"/>
      <c r="J2447"/>
      <c r="K2447"/>
      <c r="L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</row>
    <row r="2448" spans="1:93" s="9" customFormat="1" x14ac:dyDescent="0.2">
      <c r="A2448"/>
      <c r="B2448"/>
      <c r="C2448" s="65"/>
      <c r="D2448" s="65"/>
      <c r="E2448" s="8"/>
      <c r="F2448" s="66"/>
      <c r="G2448" s="67"/>
      <c r="H2448" s="67"/>
      <c r="I2448"/>
      <c r="J2448"/>
      <c r="K2448"/>
      <c r="L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</row>
    <row r="2449" spans="1:93" s="9" customFormat="1" x14ac:dyDescent="0.2">
      <c r="A2449"/>
      <c r="B2449"/>
      <c r="C2449" s="65"/>
      <c r="D2449" s="65"/>
      <c r="E2449" s="8"/>
      <c r="F2449" s="66"/>
      <c r="G2449" s="67"/>
      <c r="H2449" s="67"/>
      <c r="I2449"/>
      <c r="J2449"/>
      <c r="K2449"/>
      <c r="L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</row>
    <row r="2450" spans="1:93" s="9" customFormat="1" x14ac:dyDescent="0.2">
      <c r="A2450"/>
      <c r="B2450"/>
      <c r="C2450" s="65"/>
      <c r="D2450" s="65"/>
      <c r="E2450" s="8"/>
      <c r="F2450" s="66"/>
      <c r="G2450" s="67"/>
      <c r="H2450" s="67"/>
      <c r="I2450"/>
      <c r="J2450"/>
      <c r="K2450"/>
      <c r="L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</row>
    <row r="2451" spans="1:93" s="9" customFormat="1" x14ac:dyDescent="0.2">
      <c r="A2451"/>
      <c r="B2451"/>
      <c r="C2451" s="65"/>
      <c r="D2451" s="65"/>
      <c r="E2451" s="8"/>
      <c r="F2451" s="66"/>
      <c r="G2451" s="67"/>
      <c r="H2451" s="67"/>
      <c r="I2451"/>
      <c r="J2451"/>
      <c r="K2451"/>
      <c r="L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</row>
    <row r="2452" spans="1:93" s="9" customFormat="1" x14ac:dyDescent="0.2">
      <c r="A2452"/>
      <c r="B2452"/>
      <c r="C2452" s="65"/>
      <c r="D2452" s="65"/>
      <c r="E2452" s="8"/>
      <c r="F2452" s="66"/>
      <c r="G2452" s="67"/>
      <c r="H2452" s="67"/>
      <c r="I2452"/>
      <c r="J2452"/>
      <c r="K2452"/>
      <c r="L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</row>
    <row r="2453" spans="1:93" s="9" customFormat="1" x14ac:dyDescent="0.2">
      <c r="A2453"/>
      <c r="B2453"/>
      <c r="C2453" s="65"/>
      <c r="D2453" s="65"/>
      <c r="E2453" s="8"/>
      <c r="F2453" s="66"/>
      <c r="G2453" s="67"/>
      <c r="H2453" s="67"/>
      <c r="I2453"/>
      <c r="J2453"/>
      <c r="K2453"/>
      <c r="L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</row>
    <row r="2454" spans="1:93" s="9" customFormat="1" x14ac:dyDescent="0.2">
      <c r="A2454"/>
      <c r="B2454"/>
      <c r="C2454" s="65"/>
      <c r="D2454" s="65"/>
      <c r="E2454" s="8"/>
      <c r="F2454" s="66"/>
      <c r="G2454" s="67"/>
      <c r="H2454" s="67"/>
      <c r="I2454"/>
      <c r="J2454"/>
      <c r="K2454"/>
      <c r="L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</row>
    <row r="2455" spans="1:93" s="9" customFormat="1" x14ac:dyDescent="0.2">
      <c r="A2455"/>
      <c r="B2455"/>
      <c r="C2455" s="65"/>
      <c r="D2455" s="65"/>
      <c r="E2455" s="8"/>
      <c r="F2455" s="66"/>
      <c r="G2455" s="67"/>
      <c r="H2455" s="67"/>
      <c r="I2455"/>
      <c r="J2455"/>
      <c r="K2455"/>
      <c r="L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</row>
    <row r="2456" spans="1:93" s="9" customFormat="1" x14ac:dyDescent="0.2">
      <c r="A2456"/>
      <c r="B2456"/>
      <c r="C2456" s="65"/>
      <c r="D2456" s="65"/>
      <c r="E2456" s="8"/>
      <c r="F2456" s="66"/>
      <c r="G2456" s="67"/>
      <c r="H2456" s="67"/>
      <c r="I2456"/>
      <c r="J2456"/>
      <c r="K2456"/>
      <c r="L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</row>
    <row r="2457" spans="1:93" s="9" customFormat="1" x14ac:dyDescent="0.2">
      <c r="A2457"/>
      <c r="B2457"/>
      <c r="C2457" s="65"/>
      <c r="D2457" s="65"/>
      <c r="E2457" s="8"/>
      <c r="F2457" s="66"/>
      <c r="G2457" s="67"/>
      <c r="H2457" s="67"/>
      <c r="I2457"/>
      <c r="J2457"/>
      <c r="K2457"/>
      <c r="L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</row>
    <row r="2458" spans="1:93" s="9" customFormat="1" x14ac:dyDescent="0.2">
      <c r="A2458"/>
      <c r="B2458"/>
      <c r="C2458" s="65"/>
      <c r="D2458" s="65"/>
      <c r="E2458" s="8"/>
      <c r="F2458" s="66"/>
      <c r="G2458" s="67"/>
      <c r="H2458" s="67"/>
      <c r="I2458"/>
      <c r="J2458"/>
      <c r="K2458"/>
      <c r="L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</row>
    <row r="2459" spans="1:93" s="9" customFormat="1" x14ac:dyDescent="0.2">
      <c r="A2459"/>
      <c r="B2459"/>
      <c r="C2459" s="65"/>
      <c r="D2459" s="65"/>
      <c r="E2459" s="8"/>
      <c r="F2459" s="66"/>
      <c r="G2459" s="67"/>
      <c r="H2459" s="67"/>
      <c r="I2459"/>
      <c r="J2459"/>
      <c r="K2459"/>
      <c r="L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</row>
    <row r="2460" spans="1:93" s="9" customFormat="1" x14ac:dyDescent="0.2">
      <c r="A2460"/>
      <c r="B2460"/>
      <c r="C2460" s="65"/>
      <c r="D2460" s="65"/>
      <c r="E2460" s="8"/>
      <c r="F2460" s="66"/>
      <c r="G2460" s="67"/>
      <c r="H2460" s="67"/>
      <c r="I2460"/>
      <c r="J2460"/>
      <c r="K2460"/>
      <c r="L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</row>
    <row r="2461" spans="1:93" s="9" customFormat="1" x14ac:dyDescent="0.2">
      <c r="A2461"/>
      <c r="B2461"/>
      <c r="C2461" s="65"/>
      <c r="D2461" s="65"/>
      <c r="E2461" s="8"/>
      <c r="F2461" s="66"/>
      <c r="G2461" s="67"/>
      <c r="H2461" s="67"/>
      <c r="I2461"/>
      <c r="J2461"/>
      <c r="K2461"/>
      <c r="L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</row>
    <row r="2462" spans="1:93" s="9" customFormat="1" x14ac:dyDescent="0.2">
      <c r="A2462"/>
      <c r="B2462"/>
      <c r="C2462" s="65"/>
      <c r="D2462" s="65"/>
      <c r="E2462" s="8"/>
      <c r="F2462" s="66"/>
      <c r="G2462" s="67"/>
      <c r="H2462" s="67"/>
      <c r="I2462"/>
      <c r="J2462"/>
      <c r="K2462"/>
      <c r="L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</row>
    <row r="2463" spans="1:93" s="9" customFormat="1" x14ac:dyDescent="0.2">
      <c r="A2463"/>
      <c r="B2463"/>
      <c r="C2463" s="65"/>
      <c r="D2463" s="65"/>
      <c r="E2463" s="8"/>
      <c r="F2463" s="66"/>
      <c r="G2463" s="67"/>
      <c r="H2463" s="67"/>
      <c r="I2463"/>
      <c r="J2463"/>
      <c r="K2463"/>
      <c r="L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</row>
    <row r="2464" spans="1:93" s="9" customFormat="1" x14ac:dyDescent="0.2">
      <c r="A2464"/>
      <c r="B2464"/>
      <c r="C2464" s="65"/>
      <c r="D2464" s="65"/>
      <c r="E2464" s="8"/>
      <c r="F2464" s="66"/>
      <c r="G2464" s="67"/>
      <c r="H2464" s="67"/>
      <c r="I2464"/>
      <c r="J2464"/>
      <c r="K2464"/>
      <c r="L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</row>
    <row r="2465" spans="1:93" s="9" customFormat="1" x14ac:dyDescent="0.2">
      <c r="A2465"/>
      <c r="B2465"/>
      <c r="C2465" s="65"/>
      <c r="D2465" s="65"/>
      <c r="E2465" s="8"/>
      <c r="F2465" s="66"/>
      <c r="G2465" s="67"/>
      <c r="H2465" s="67"/>
      <c r="I2465"/>
      <c r="J2465"/>
      <c r="K2465"/>
      <c r="L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</row>
    <row r="2466" spans="1:93" s="9" customFormat="1" x14ac:dyDescent="0.2">
      <c r="A2466"/>
      <c r="B2466"/>
      <c r="C2466" s="65"/>
      <c r="D2466" s="65"/>
      <c r="E2466" s="8"/>
      <c r="F2466" s="66"/>
      <c r="G2466" s="67"/>
      <c r="H2466" s="67"/>
      <c r="I2466"/>
      <c r="J2466"/>
      <c r="K2466"/>
      <c r="L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</row>
    <row r="2467" spans="1:93" s="9" customFormat="1" x14ac:dyDescent="0.2">
      <c r="A2467"/>
      <c r="B2467"/>
      <c r="C2467" s="65"/>
      <c r="D2467" s="65"/>
      <c r="E2467" s="8"/>
      <c r="F2467" s="66"/>
      <c r="G2467" s="67"/>
      <c r="H2467" s="67"/>
      <c r="I2467"/>
      <c r="J2467"/>
      <c r="K2467"/>
      <c r="L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</row>
    <row r="2468" spans="1:93" s="9" customFormat="1" x14ac:dyDescent="0.2">
      <c r="A2468"/>
      <c r="B2468"/>
      <c r="C2468" s="65"/>
      <c r="D2468" s="65"/>
      <c r="E2468" s="8"/>
      <c r="F2468" s="66"/>
      <c r="G2468" s="67"/>
      <c r="H2468" s="67"/>
      <c r="I2468"/>
      <c r="J2468"/>
      <c r="K2468"/>
      <c r="L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</row>
    <row r="2469" spans="1:93" s="9" customFormat="1" x14ac:dyDescent="0.2">
      <c r="A2469"/>
      <c r="B2469"/>
      <c r="C2469" s="65"/>
      <c r="D2469" s="65"/>
      <c r="E2469" s="8"/>
      <c r="F2469" s="66"/>
      <c r="G2469" s="67"/>
      <c r="H2469" s="67"/>
      <c r="I2469"/>
      <c r="J2469"/>
      <c r="K2469"/>
      <c r="L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</row>
    <row r="2470" spans="1:93" s="9" customFormat="1" x14ac:dyDescent="0.2">
      <c r="A2470"/>
      <c r="B2470"/>
      <c r="C2470" s="65"/>
      <c r="D2470" s="65"/>
      <c r="E2470" s="8"/>
      <c r="F2470" s="66"/>
      <c r="G2470" s="67"/>
      <c r="H2470" s="67"/>
      <c r="I2470"/>
      <c r="J2470"/>
      <c r="K2470"/>
      <c r="L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</row>
    <row r="2471" spans="1:93" s="9" customFormat="1" x14ac:dyDescent="0.2">
      <c r="A2471"/>
      <c r="B2471"/>
      <c r="C2471" s="65"/>
      <c r="D2471" s="65"/>
      <c r="E2471" s="8"/>
      <c r="F2471" s="66"/>
      <c r="G2471" s="67"/>
      <c r="H2471" s="67"/>
      <c r="I2471"/>
      <c r="J2471"/>
      <c r="K2471"/>
      <c r="L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</row>
    <row r="2472" spans="1:93" s="9" customFormat="1" x14ac:dyDescent="0.2">
      <c r="A2472"/>
      <c r="B2472"/>
      <c r="C2472" s="65"/>
      <c r="D2472" s="65"/>
      <c r="E2472" s="8"/>
      <c r="F2472" s="66"/>
      <c r="G2472" s="67"/>
      <c r="H2472" s="67"/>
      <c r="I2472"/>
      <c r="J2472"/>
      <c r="K2472"/>
      <c r="L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</row>
    <row r="2473" spans="1:93" s="9" customFormat="1" x14ac:dyDescent="0.2">
      <c r="A2473"/>
      <c r="B2473"/>
      <c r="C2473" s="65"/>
      <c r="D2473" s="65"/>
      <c r="E2473" s="8"/>
      <c r="F2473" s="66"/>
      <c r="G2473" s="67"/>
      <c r="H2473" s="67"/>
      <c r="I2473"/>
      <c r="J2473"/>
      <c r="K2473"/>
      <c r="L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</row>
    <row r="2474" spans="1:93" s="9" customFormat="1" x14ac:dyDescent="0.2">
      <c r="A2474"/>
      <c r="B2474"/>
      <c r="C2474" s="65"/>
      <c r="D2474" s="65"/>
      <c r="E2474" s="8"/>
      <c r="F2474" s="66"/>
      <c r="G2474" s="67"/>
      <c r="H2474" s="67"/>
      <c r="I2474"/>
      <c r="J2474"/>
      <c r="K2474"/>
      <c r="L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</row>
    <row r="2475" spans="1:93" s="9" customFormat="1" x14ac:dyDescent="0.2">
      <c r="A2475"/>
      <c r="B2475"/>
      <c r="C2475" s="65"/>
      <c r="D2475" s="65"/>
      <c r="E2475" s="8"/>
      <c r="F2475" s="66"/>
      <c r="G2475" s="67"/>
      <c r="H2475" s="67"/>
      <c r="I2475"/>
      <c r="J2475"/>
      <c r="K2475"/>
      <c r="L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</row>
    <row r="2476" spans="1:93" s="9" customFormat="1" x14ac:dyDescent="0.2">
      <c r="A2476"/>
      <c r="B2476"/>
      <c r="C2476" s="65"/>
      <c r="D2476" s="65"/>
      <c r="E2476" s="8"/>
      <c r="F2476" s="66"/>
      <c r="G2476" s="67"/>
      <c r="H2476" s="67"/>
      <c r="I2476"/>
      <c r="J2476"/>
      <c r="K2476"/>
      <c r="L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</row>
    <row r="2477" spans="1:93" s="9" customFormat="1" x14ac:dyDescent="0.2">
      <c r="A2477"/>
      <c r="B2477"/>
      <c r="C2477" s="65"/>
      <c r="D2477" s="65"/>
      <c r="E2477" s="8"/>
      <c r="F2477" s="66"/>
      <c r="G2477" s="67"/>
      <c r="H2477" s="67"/>
      <c r="I2477"/>
      <c r="J2477"/>
      <c r="K2477"/>
      <c r="L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</row>
    <row r="2478" spans="1:93" s="9" customFormat="1" x14ac:dyDescent="0.2">
      <c r="A2478"/>
      <c r="B2478"/>
      <c r="C2478" s="65"/>
      <c r="D2478" s="65"/>
      <c r="E2478" s="8"/>
      <c r="F2478" s="66"/>
      <c r="G2478" s="67"/>
      <c r="H2478" s="67"/>
      <c r="I2478"/>
      <c r="J2478"/>
      <c r="K2478"/>
      <c r="L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</row>
    <row r="2479" spans="1:93" s="9" customFormat="1" x14ac:dyDescent="0.2">
      <c r="A2479"/>
      <c r="B2479"/>
      <c r="C2479" s="65"/>
      <c r="D2479" s="65"/>
      <c r="E2479" s="8"/>
      <c r="F2479" s="66"/>
      <c r="G2479" s="67"/>
      <c r="H2479" s="67"/>
      <c r="I2479"/>
      <c r="J2479"/>
      <c r="K2479"/>
      <c r="L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</row>
    <row r="2480" spans="1:93" s="9" customFormat="1" x14ac:dyDescent="0.2">
      <c r="A2480"/>
      <c r="B2480"/>
      <c r="C2480" s="65"/>
      <c r="D2480" s="65"/>
      <c r="E2480" s="8"/>
      <c r="F2480" s="66"/>
      <c r="G2480" s="67"/>
      <c r="H2480" s="67"/>
      <c r="I2480"/>
      <c r="J2480"/>
      <c r="K2480"/>
      <c r="L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</row>
    <row r="2481" spans="1:93" s="9" customFormat="1" x14ac:dyDescent="0.2">
      <c r="A2481"/>
      <c r="B2481"/>
      <c r="C2481" s="65"/>
      <c r="D2481" s="65"/>
      <c r="E2481" s="8"/>
      <c r="F2481" s="66"/>
      <c r="G2481" s="67"/>
      <c r="H2481" s="67"/>
      <c r="I2481"/>
      <c r="J2481"/>
      <c r="K2481"/>
      <c r="L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</row>
    <row r="2482" spans="1:93" s="9" customFormat="1" x14ac:dyDescent="0.2">
      <c r="A2482"/>
      <c r="B2482"/>
      <c r="C2482" s="65"/>
      <c r="D2482" s="65"/>
      <c r="E2482" s="8"/>
      <c r="F2482" s="66"/>
      <c r="G2482" s="67"/>
      <c r="H2482" s="67"/>
      <c r="I2482"/>
      <c r="J2482"/>
      <c r="K2482"/>
      <c r="L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</row>
    <row r="2483" spans="1:93" s="9" customFormat="1" x14ac:dyDescent="0.2">
      <c r="A2483"/>
      <c r="B2483"/>
      <c r="C2483" s="65"/>
      <c r="D2483" s="65"/>
      <c r="E2483" s="8"/>
      <c r="F2483" s="66"/>
      <c r="G2483" s="67"/>
      <c r="H2483" s="67"/>
      <c r="I2483"/>
      <c r="J2483"/>
      <c r="K2483"/>
      <c r="L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</row>
    <row r="2484" spans="1:93" s="9" customFormat="1" x14ac:dyDescent="0.2">
      <c r="A2484"/>
      <c r="B2484"/>
      <c r="C2484" s="65"/>
      <c r="D2484" s="65"/>
      <c r="E2484" s="8"/>
      <c r="F2484" s="66"/>
      <c r="G2484" s="67"/>
      <c r="H2484" s="67"/>
      <c r="I2484"/>
      <c r="J2484"/>
      <c r="K2484"/>
      <c r="L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</row>
    <row r="2485" spans="1:93" s="9" customFormat="1" x14ac:dyDescent="0.2">
      <c r="A2485"/>
      <c r="B2485"/>
      <c r="C2485" s="65"/>
      <c r="D2485" s="65"/>
      <c r="E2485" s="8"/>
      <c r="F2485" s="66"/>
      <c r="G2485" s="67"/>
      <c r="H2485" s="67"/>
      <c r="I2485"/>
      <c r="J2485"/>
      <c r="K2485"/>
      <c r="L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</row>
    <row r="2486" spans="1:93" s="9" customFormat="1" x14ac:dyDescent="0.2">
      <c r="A2486"/>
      <c r="B2486"/>
      <c r="C2486" s="65"/>
      <c r="D2486" s="65"/>
      <c r="E2486" s="8"/>
      <c r="F2486" s="66"/>
      <c r="G2486" s="67"/>
      <c r="H2486" s="67"/>
      <c r="I2486"/>
      <c r="J2486"/>
      <c r="K2486"/>
      <c r="L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</row>
    <row r="2487" spans="1:93" s="9" customFormat="1" x14ac:dyDescent="0.2">
      <c r="A2487"/>
      <c r="B2487"/>
      <c r="C2487" s="65"/>
      <c r="D2487" s="65"/>
      <c r="E2487" s="8"/>
      <c r="F2487" s="66"/>
      <c r="G2487" s="67"/>
      <c r="H2487" s="67"/>
      <c r="I2487"/>
      <c r="J2487"/>
      <c r="K2487"/>
      <c r="L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</row>
    <row r="2488" spans="1:93" s="9" customFormat="1" x14ac:dyDescent="0.2">
      <c r="A2488"/>
      <c r="B2488"/>
      <c r="C2488" s="65"/>
      <c r="D2488" s="65"/>
      <c r="E2488" s="8"/>
      <c r="F2488" s="66"/>
      <c r="G2488" s="67"/>
      <c r="H2488" s="67"/>
      <c r="I2488"/>
      <c r="J2488"/>
      <c r="K2488"/>
      <c r="L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</row>
    <row r="2489" spans="1:93" s="9" customFormat="1" x14ac:dyDescent="0.2">
      <c r="A2489"/>
      <c r="B2489"/>
      <c r="C2489" s="65"/>
      <c r="D2489" s="65"/>
      <c r="E2489" s="8"/>
      <c r="F2489" s="66"/>
      <c r="G2489" s="67"/>
      <c r="H2489" s="67"/>
      <c r="I2489"/>
      <c r="J2489"/>
      <c r="K2489"/>
      <c r="L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</row>
    <row r="2490" spans="1:93" s="9" customFormat="1" x14ac:dyDescent="0.2">
      <c r="A2490"/>
      <c r="B2490"/>
      <c r="C2490" s="65"/>
      <c r="D2490" s="65"/>
      <c r="E2490" s="8"/>
      <c r="F2490" s="66"/>
      <c r="G2490" s="67"/>
      <c r="H2490" s="67"/>
      <c r="I2490"/>
      <c r="J2490"/>
      <c r="K2490"/>
      <c r="L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</row>
    <row r="2491" spans="1:93" s="9" customFormat="1" x14ac:dyDescent="0.2">
      <c r="A2491"/>
      <c r="B2491"/>
      <c r="C2491" s="65"/>
      <c r="D2491" s="65"/>
      <c r="E2491" s="8"/>
      <c r="F2491" s="66"/>
      <c r="G2491" s="67"/>
      <c r="H2491" s="67"/>
      <c r="I2491"/>
      <c r="J2491"/>
      <c r="K2491"/>
      <c r="L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</row>
    <row r="2492" spans="1:93" s="9" customFormat="1" x14ac:dyDescent="0.2">
      <c r="A2492"/>
      <c r="B2492"/>
      <c r="C2492" s="65"/>
      <c r="D2492" s="65"/>
      <c r="E2492" s="8"/>
      <c r="F2492" s="66"/>
      <c r="G2492" s="67"/>
      <c r="H2492" s="67"/>
      <c r="I2492"/>
      <c r="J2492"/>
      <c r="K2492"/>
      <c r="L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</row>
    <row r="2493" spans="1:93" s="9" customFormat="1" x14ac:dyDescent="0.2">
      <c r="A2493"/>
      <c r="B2493"/>
      <c r="C2493" s="65"/>
      <c r="D2493" s="65"/>
      <c r="E2493" s="8"/>
      <c r="F2493" s="66"/>
      <c r="G2493" s="67"/>
      <c r="H2493" s="67"/>
      <c r="I2493"/>
      <c r="J2493"/>
      <c r="K2493"/>
      <c r="L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</row>
    <row r="2494" spans="1:93" s="9" customFormat="1" x14ac:dyDescent="0.2">
      <c r="A2494"/>
      <c r="B2494"/>
      <c r="C2494" s="65"/>
      <c r="D2494" s="65"/>
      <c r="E2494" s="8"/>
      <c r="F2494" s="66"/>
      <c r="G2494" s="67"/>
      <c r="H2494" s="67"/>
      <c r="I2494"/>
      <c r="J2494"/>
      <c r="K2494"/>
      <c r="L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</row>
    <row r="2495" spans="1:93" s="9" customFormat="1" x14ac:dyDescent="0.2">
      <c r="A2495"/>
      <c r="B2495"/>
      <c r="C2495" s="65"/>
      <c r="D2495" s="65"/>
      <c r="E2495" s="8"/>
      <c r="F2495" s="66"/>
      <c r="G2495" s="67"/>
      <c r="H2495" s="67"/>
      <c r="I2495"/>
      <c r="J2495"/>
      <c r="K2495"/>
      <c r="L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</row>
    <row r="2496" spans="1:93" s="9" customFormat="1" x14ac:dyDescent="0.2">
      <c r="A2496"/>
      <c r="B2496"/>
      <c r="C2496" s="65"/>
      <c r="D2496" s="65"/>
      <c r="E2496" s="8"/>
      <c r="F2496" s="66"/>
      <c r="G2496" s="67"/>
      <c r="H2496" s="67"/>
      <c r="I2496"/>
      <c r="J2496"/>
      <c r="K2496"/>
      <c r="L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</row>
    <row r="2497" spans="1:93" s="9" customFormat="1" x14ac:dyDescent="0.2">
      <c r="A2497"/>
      <c r="B2497"/>
      <c r="C2497" s="65"/>
      <c r="D2497" s="65"/>
      <c r="E2497" s="8"/>
      <c r="F2497" s="66"/>
      <c r="G2497" s="67"/>
      <c r="H2497" s="67"/>
      <c r="I2497"/>
      <c r="J2497"/>
      <c r="K2497"/>
      <c r="L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</row>
    <row r="2498" spans="1:93" s="9" customFormat="1" x14ac:dyDescent="0.2">
      <c r="A2498"/>
      <c r="B2498"/>
      <c r="C2498" s="65"/>
      <c r="D2498" s="65"/>
      <c r="E2498" s="8"/>
      <c r="F2498" s="66"/>
      <c r="G2498" s="67"/>
      <c r="H2498" s="67"/>
      <c r="I2498"/>
      <c r="J2498"/>
      <c r="K2498"/>
      <c r="L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</row>
    <row r="2499" spans="1:93" s="9" customFormat="1" x14ac:dyDescent="0.2">
      <c r="A2499"/>
      <c r="B2499"/>
      <c r="C2499" s="65"/>
      <c r="D2499" s="65"/>
      <c r="E2499" s="8"/>
      <c r="F2499" s="66"/>
      <c r="G2499" s="67"/>
      <c r="H2499" s="67"/>
      <c r="I2499"/>
      <c r="J2499"/>
      <c r="K2499"/>
      <c r="L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</row>
    <row r="2500" spans="1:93" s="9" customFormat="1" x14ac:dyDescent="0.2">
      <c r="A2500"/>
      <c r="B2500"/>
      <c r="C2500" s="65"/>
      <c r="D2500" s="65"/>
      <c r="E2500" s="8"/>
      <c r="F2500" s="66"/>
      <c r="G2500" s="67"/>
      <c r="H2500" s="67"/>
      <c r="I2500"/>
      <c r="J2500"/>
      <c r="K2500"/>
      <c r="L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</row>
    <row r="2501" spans="1:93" s="9" customFormat="1" x14ac:dyDescent="0.2">
      <c r="A2501"/>
      <c r="B2501"/>
      <c r="C2501" s="65"/>
      <c r="D2501" s="65"/>
      <c r="E2501" s="8"/>
      <c r="F2501" s="66"/>
      <c r="G2501" s="67"/>
      <c r="H2501" s="67"/>
      <c r="I2501"/>
      <c r="J2501"/>
      <c r="K2501"/>
      <c r="L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</row>
    <row r="2502" spans="1:93" s="9" customFormat="1" x14ac:dyDescent="0.2">
      <c r="A2502"/>
      <c r="B2502"/>
      <c r="C2502" s="65"/>
      <c r="D2502" s="65"/>
      <c r="E2502" s="8"/>
      <c r="F2502" s="66"/>
      <c r="G2502" s="67"/>
      <c r="H2502" s="67"/>
      <c r="I2502"/>
      <c r="J2502"/>
      <c r="K2502"/>
      <c r="L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</row>
    <row r="2503" spans="1:93" s="9" customFormat="1" x14ac:dyDescent="0.2">
      <c r="A2503"/>
      <c r="B2503"/>
      <c r="C2503" s="65"/>
      <c r="D2503" s="65"/>
      <c r="E2503" s="8"/>
      <c r="F2503" s="66"/>
      <c r="G2503" s="67"/>
      <c r="H2503" s="67"/>
      <c r="I2503"/>
      <c r="J2503"/>
      <c r="K2503"/>
      <c r="L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</row>
    <row r="2504" spans="1:93" s="9" customFormat="1" x14ac:dyDescent="0.2">
      <c r="A2504"/>
      <c r="B2504"/>
      <c r="C2504" s="65"/>
      <c r="D2504" s="65"/>
      <c r="E2504" s="8"/>
      <c r="F2504" s="66"/>
      <c r="G2504" s="67"/>
      <c r="H2504" s="67"/>
      <c r="I2504"/>
      <c r="J2504"/>
      <c r="K2504"/>
      <c r="L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</row>
    <row r="2505" spans="1:93" s="9" customFormat="1" x14ac:dyDescent="0.2">
      <c r="A2505"/>
      <c r="B2505"/>
      <c r="C2505" s="65"/>
      <c r="D2505" s="65"/>
      <c r="E2505" s="8"/>
      <c r="F2505" s="66"/>
      <c r="G2505" s="67"/>
      <c r="H2505" s="67"/>
      <c r="I2505"/>
      <c r="J2505"/>
      <c r="K2505"/>
      <c r="L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</row>
    <row r="2506" spans="1:93" s="9" customFormat="1" x14ac:dyDescent="0.2">
      <c r="A2506"/>
      <c r="B2506"/>
      <c r="C2506" s="65"/>
      <c r="D2506" s="65"/>
      <c r="E2506" s="8"/>
      <c r="F2506" s="66"/>
      <c r="G2506" s="67"/>
      <c r="H2506" s="67"/>
      <c r="I2506"/>
      <c r="J2506"/>
      <c r="K2506"/>
      <c r="L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</row>
    <row r="2507" spans="1:93" s="9" customFormat="1" x14ac:dyDescent="0.2">
      <c r="A2507"/>
      <c r="B2507"/>
      <c r="C2507" s="65"/>
      <c r="D2507" s="65"/>
      <c r="E2507" s="8"/>
      <c r="F2507" s="66"/>
      <c r="G2507" s="67"/>
      <c r="H2507" s="67"/>
      <c r="I2507"/>
      <c r="J2507"/>
      <c r="K2507"/>
      <c r="L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</row>
    <row r="2508" spans="1:93" s="9" customFormat="1" x14ac:dyDescent="0.2">
      <c r="A2508"/>
      <c r="B2508"/>
      <c r="C2508" s="65"/>
      <c r="D2508" s="65"/>
      <c r="E2508" s="8"/>
      <c r="F2508" s="66"/>
      <c r="G2508" s="67"/>
      <c r="H2508" s="67"/>
      <c r="I2508"/>
      <c r="J2508"/>
      <c r="K2508"/>
      <c r="L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</row>
    <row r="2509" spans="1:93" s="9" customFormat="1" x14ac:dyDescent="0.2">
      <c r="A2509"/>
      <c r="B2509"/>
      <c r="C2509" s="65"/>
      <c r="D2509" s="65"/>
      <c r="E2509" s="8"/>
      <c r="F2509" s="66"/>
      <c r="G2509" s="67"/>
      <c r="H2509" s="67"/>
      <c r="I2509"/>
      <c r="J2509"/>
      <c r="K2509"/>
      <c r="L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</row>
    <row r="2510" spans="1:93" s="9" customFormat="1" x14ac:dyDescent="0.2">
      <c r="A2510"/>
      <c r="B2510"/>
      <c r="C2510" s="65"/>
      <c r="D2510" s="65"/>
      <c r="E2510" s="8"/>
      <c r="F2510" s="66"/>
      <c r="G2510" s="67"/>
      <c r="H2510" s="67"/>
      <c r="I2510"/>
      <c r="J2510"/>
      <c r="K2510"/>
      <c r="L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</row>
    <row r="2511" spans="1:93" s="9" customFormat="1" x14ac:dyDescent="0.2">
      <c r="A2511"/>
      <c r="B2511"/>
      <c r="C2511" s="65"/>
      <c r="D2511" s="65"/>
      <c r="E2511" s="8"/>
      <c r="F2511" s="66"/>
      <c r="G2511" s="67"/>
      <c r="H2511" s="67"/>
      <c r="I2511"/>
      <c r="J2511"/>
      <c r="K2511"/>
      <c r="L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</row>
    <row r="2512" spans="1:93" s="9" customFormat="1" x14ac:dyDescent="0.2">
      <c r="A2512"/>
      <c r="B2512"/>
      <c r="C2512" s="65"/>
      <c r="D2512" s="65"/>
      <c r="E2512" s="8"/>
      <c r="F2512" s="66"/>
      <c r="G2512" s="67"/>
      <c r="H2512" s="67"/>
      <c r="I2512"/>
      <c r="J2512"/>
      <c r="K2512"/>
      <c r="L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</row>
    <row r="2513" spans="1:93" s="9" customFormat="1" x14ac:dyDescent="0.2">
      <c r="A2513"/>
      <c r="B2513"/>
      <c r="C2513" s="65"/>
      <c r="D2513" s="65"/>
      <c r="E2513" s="8"/>
      <c r="F2513" s="66"/>
      <c r="G2513" s="67"/>
      <c r="H2513" s="67"/>
      <c r="I2513"/>
      <c r="J2513"/>
      <c r="K2513"/>
      <c r="L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</row>
    <row r="2514" spans="1:93" s="9" customFormat="1" x14ac:dyDescent="0.2">
      <c r="A2514"/>
      <c r="B2514"/>
      <c r="C2514" s="65"/>
      <c r="D2514" s="65"/>
      <c r="E2514" s="8"/>
      <c r="F2514" s="66"/>
      <c r="G2514" s="67"/>
      <c r="H2514" s="67"/>
      <c r="I2514"/>
      <c r="J2514"/>
      <c r="K2514"/>
      <c r="L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</row>
    <row r="2515" spans="1:93" s="9" customFormat="1" x14ac:dyDescent="0.2">
      <c r="A2515"/>
      <c r="B2515"/>
      <c r="C2515" s="65"/>
      <c r="D2515" s="65"/>
      <c r="E2515" s="8"/>
      <c r="F2515" s="66"/>
      <c r="G2515" s="67"/>
      <c r="H2515" s="67"/>
      <c r="I2515"/>
      <c r="J2515"/>
      <c r="K2515"/>
      <c r="L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</row>
    <row r="2516" spans="1:93" s="9" customFormat="1" x14ac:dyDescent="0.2">
      <c r="A2516"/>
      <c r="B2516"/>
      <c r="C2516" s="65"/>
      <c r="D2516" s="65"/>
      <c r="E2516" s="8"/>
      <c r="F2516" s="66"/>
      <c r="G2516" s="67"/>
      <c r="H2516" s="67"/>
      <c r="I2516"/>
      <c r="J2516"/>
      <c r="K2516"/>
      <c r="L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</row>
    <row r="2517" spans="1:93" s="9" customFormat="1" x14ac:dyDescent="0.2">
      <c r="A2517"/>
      <c r="B2517"/>
      <c r="C2517" s="65"/>
      <c r="D2517" s="65"/>
      <c r="E2517" s="8"/>
      <c r="F2517" s="66"/>
      <c r="G2517" s="67"/>
      <c r="H2517" s="67"/>
      <c r="I2517"/>
      <c r="J2517"/>
      <c r="K2517"/>
      <c r="L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</row>
    <row r="2518" spans="1:93" s="9" customFormat="1" x14ac:dyDescent="0.2">
      <c r="A2518"/>
      <c r="B2518"/>
      <c r="C2518" s="65"/>
      <c r="D2518" s="65"/>
      <c r="E2518" s="8"/>
      <c r="F2518" s="66"/>
      <c r="G2518" s="67"/>
      <c r="H2518" s="67"/>
      <c r="I2518"/>
      <c r="J2518"/>
      <c r="K2518"/>
      <c r="L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</row>
    <row r="2519" spans="1:93" s="9" customFormat="1" x14ac:dyDescent="0.2">
      <c r="A2519"/>
      <c r="B2519"/>
      <c r="C2519" s="65"/>
      <c r="D2519" s="65"/>
      <c r="E2519" s="8"/>
      <c r="F2519" s="66"/>
      <c r="G2519" s="67"/>
      <c r="H2519" s="67"/>
      <c r="I2519"/>
      <c r="J2519"/>
      <c r="K2519"/>
      <c r="L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</row>
    <row r="2520" spans="1:93" s="9" customFormat="1" x14ac:dyDescent="0.2">
      <c r="A2520"/>
      <c r="B2520"/>
      <c r="C2520" s="65"/>
      <c r="D2520" s="65"/>
      <c r="E2520" s="8"/>
      <c r="F2520" s="66"/>
      <c r="G2520" s="67"/>
      <c r="H2520" s="67"/>
      <c r="I2520"/>
      <c r="J2520"/>
      <c r="K2520"/>
      <c r="L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</row>
    <row r="2521" spans="1:93" s="9" customFormat="1" x14ac:dyDescent="0.2">
      <c r="A2521"/>
      <c r="B2521"/>
      <c r="C2521" s="65"/>
      <c r="D2521" s="65"/>
      <c r="E2521" s="8"/>
      <c r="F2521" s="66"/>
      <c r="G2521" s="67"/>
      <c r="H2521" s="67"/>
      <c r="I2521"/>
      <c r="J2521"/>
      <c r="K2521"/>
      <c r="L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</row>
    <row r="2522" spans="1:93" s="9" customFormat="1" x14ac:dyDescent="0.2">
      <c r="A2522"/>
      <c r="B2522"/>
      <c r="C2522" s="65"/>
      <c r="D2522" s="65"/>
      <c r="E2522" s="8"/>
      <c r="F2522" s="66"/>
      <c r="G2522" s="67"/>
      <c r="H2522" s="67"/>
      <c r="I2522"/>
      <c r="J2522"/>
      <c r="K2522"/>
      <c r="L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</row>
    <row r="2523" spans="1:93" s="9" customFormat="1" x14ac:dyDescent="0.2">
      <c r="A2523"/>
      <c r="B2523"/>
      <c r="C2523" s="65"/>
      <c r="D2523" s="65"/>
      <c r="E2523" s="8"/>
      <c r="F2523" s="66"/>
      <c r="G2523" s="67"/>
      <c r="H2523" s="67"/>
      <c r="I2523"/>
      <c r="J2523"/>
      <c r="K2523"/>
      <c r="L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</row>
    <row r="2524" spans="1:93" s="9" customFormat="1" x14ac:dyDescent="0.2">
      <c r="A2524"/>
      <c r="B2524"/>
      <c r="C2524" s="65"/>
      <c r="D2524" s="65"/>
      <c r="E2524" s="8"/>
      <c r="F2524" s="66"/>
      <c r="G2524" s="67"/>
      <c r="H2524" s="67"/>
      <c r="I2524"/>
      <c r="J2524"/>
      <c r="K2524"/>
      <c r="L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</row>
    <row r="2525" spans="1:93" s="9" customFormat="1" x14ac:dyDescent="0.2">
      <c r="A2525"/>
      <c r="B2525"/>
      <c r="C2525" s="65"/>
      <c r="D2525" s="65"/>
      <c r="E2525" s="8"/>
      <c r="F2525" s="66"/>
      <c r="G2525" s="67"/>
      <c r="H2525" s="67"/>
      <c r="I2525"/>
      <c r="J2525"/>
      <c r="K2525"/>
      <c r="L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</row>
    <row r="2526" spans="1:93" s="9" customFormat="1" x14ac:dyDescent="0.2">
      <c r="A2526"/>
      <c r="B2526"/>
      <c r="C2526" s="65"/>
      <c r="D2526" s="65"/>
      <c r="E2526" s="8"/>
      <c r="F2526" s="66"/>
      <c r="G2526" s="67"/>
      <c r="H2526" s="67"/>
      <c r="I2526"/>
      <c r="J2526"/>
      <c r="K2526"/>
      <c r="L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</row>
    <row r="2527" spans="1:93" s="9" customFormat="1" x14ac:dyDescent="0.2">
      <c r="A2527"/>
      <c r="B2527"/>
      <c r="C2527" s="65"/>
      <c r="D2527" s="65"/>
      <c r="E2527" s="8"/>
      <c r="F2527" s="66"/>
      <c r="G2527" s="67"/>
      <c r="H2527" s="67"/>
      <c r="I2527"/>
      <c r="J2527"/>
      <c r="K2527"/>
      <c r="L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</row>
    <row r="2528" spans="1:93" s="9" customFormat="1" x14ac:dyDescent="0.2">
      <c r="A2528"/>
      <c r="B2528"/>
      <c r="C2528" s="65"/>
      <c r="D2528" s="65"/>
      <c r="E2528" s="8"/>
      <c r="F2528" s="66"/>
      <c r="G2528" s="67"/>
      <c r="H2528" s="67"/>
      <c r="I2528"/>
      <c r="J2528"/>
      <c r="K2528"/>
      <c r="L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</row>
    <row r="2529" spans="1:93" s="9" customFormat="1" x14ac:dyDescent="0.2">
      <c r="A2529"/>
      <c r="B2529"/>
      <c r="C2529" s="65"/>
      <c r="D2529" s="65"/>
      <c r="E2529" s="8"/>
      <c r="F2529" s="66"/>
      <c r="G2529" s="67"/>
      <c r="H2529" s="67"/>
      <c r="I2529"/>
      <c r="J2529"/>
      <c r="K2529"/>
      <c r="L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</row>
    <row r="2530" spans="1:93" s="9" customFormat="1" x14ac:dyDescent="0.2">
      <c r="A2530"/>
      <c r="B2530"/>
      <c r="C2530" s="65"/>
      <c r="D2530" s="65"/>
      <c r="E2530" s="8"/>
      <c r="F2530" s="66"/>
      <c r="G2530" s="67"/>
      <c r="H2530" s="67"/>
      <c r="I2530"/>
      <c r="J2530"/>
      <c r="K2530"/>
      <c r="L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</row>
    <row r="2531" spans="1:93" s="9" customFormat="1" x14ac:dyDescent="0.2">
      <c r="A2531"/>
      <c r="B2531"/>
      <c r="C2531" s="65"/>
      <c r="D2531" s="65"/>
      <c r="E2531" s="8"/>
      <c r="F2531" s="66"/>
      <c r="G2531" s="67"/>
      <c r="H2531" s="67"/>
      <c r="I2531"/>
      <c r="J2531"/>
      <c r="K2531"/>
      <c r="L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</row>
    <row r="2532" spans="1:93" s="9" customFormat="1" x14ac:dyDescent="0.2">
      <c r="A2532"/>
      <c r="B2532"/>
      <c r="C2532" s="65"/>
      <c r="D2532" s="65"/>
      <c r="E2532" s="8"/>
      <c r="F2532" s="66"/>
      <c r="G2532" s="67"/>
      <c r="H2532" s="67"/>
      <c r="I2532"/>
      <c r="J2532"/>
      <c r="K2532"/>
      <c r="L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</row>
    <row r="2533" spans="1:93" s="9" customFormat="1" x14ac:dyDescent="0.2">
      <c r="A2533"/>
      <c r="B2533"/>
      <c r="C2533" s="65"/>
      <c r="D2533" s="65"/>
      <c r="E2533" s="8"/>
      <c r="F2533" s="66"/>
      <c r="G2533" s="67"/>
      <c r="H2533" s="67"/>
      <c r="I2533"/>
      <c r="J2533"/>
      <c r="K2533"/>
      <c r="L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</row>
    <row r="2534" spans="1:93" s="9" customFormat="1" x14ac:dyDescent="0.2">
      <c r="A2534"/>
      <c r="B2534"/>
      <c r="C2534" s="65"/>
      <c r="D2534" s="65"/>
      <c r="E2534" s="8"/>
      <c r="F2534" s="66"/>
      <c r="G2534" s="67"/>
      <c r="H2534" s="67"/>
      <c r="I2534"/>
      <c r="J2534"/>
      <c r="K2534"/>
      <c r="L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</row>
    <row r="2535" spans="1:93" s="9" customFormat="1" x14ac:dyDescent="0.2">
      <c r="A2535"/>
      <c r="B2535"/>
      <c r="C2535" s="65"/>
      <c r="D2535" s="65"/>
      <c r="E2535" s="8"/>
      <c r="F2535" s="66"/>
      <c r="G2535" s="67"/>
      <c r="H2535" s="67"/>
      <c r="I2535"/>
      <c r="J2535"/>
      <c r="K2535"/>
      <c r="L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</row>
    <row r="2536" spans="1:93" s="9" customFormat="1" x14ac:dyDescent="0.2">
      <c r="A2536"/>
      <c r="B2536"/>
      <c r="C2536" s="65"/>
      <c r="D2536" s="65"/>
      <c r="E2536" s="8"/>
      <c r="F2536" s="66"/>
      <c r="G2536" s="67"/>
      <c r="H2536" s="67"/>
      <c r="I2536"/>
      <c r="J2536"/>
      <c r="K2536"/>
      <c r="L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</row>
    <row r="2537" spans="1:93" s="9" customFormat="1" x14ac:dyDescent="0.2">
      <c r="A2537"/>
      <c r="B2537"/>
      <c r="C2537" s="65"/>
      <c r="D2537" s="65"/>
      <c r="E2537" s="8"/>
      <c r="F2537" s="66"/>
      <c r="G2537" s="67"/>
      <c r="H2537" s="67"/>
      <c r="I2537"/>
      <c r="J2537"/>
      <c r="K2537"/>
      <c r="L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</row>
    <row r="2538" spans="1:93" s="9" customFormat="1" x14ac:dyDescent="0.2">
      <c r="A2538"/>
      <c r="B2538"/>
      <c r="C2538" s="65"/>
      <c r="D2538" s="65"/>
      <c r="E2538" s="8"/>
      <c r="F2538" s="66"/>
      <c r="G2538" s="67"/>
      <c r="H2538" s="67"/>
      <c r="I2538"/>
      <c r="J2538"/>
      <c r="K2538"/>
      <c r="L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</row>
    <row r="2539" spans="1:93" s="9" customFormat="1" x14ac:dyDescent="0.2">
      <c r="A2539"/>
      <c r="B2539"/>
      <c r="C2539" s="65"/>
      <c r="D2539" s="65"/>
      <c r="E2539" s="8"/>
      <c r="F2539" s="66"/>
      <c r="G2539" s="67"/>
      <c r="H2539" s="67"/>
      <c r="I2539"/>
      <c r="J2539"/>
      <c r="K2539"/>
      <c r="L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</row>
    <row r="2540" spans="1:93" s="9" customFormat="1" x14ac:dyDescent="0.2">
      <c r="A2540"/>
      <c r="B2540"/>
      <c r="C2540" s="65"/>
      <c r="D2540" s="65"/>
      <c r="E2540" s="8"/>
      <c r="F2540" s="66"/>
      <c r="G2540" s="67"/>
      <c r="H2540" s="67"/>
      <c r="I2540"/>
      <c r="J2540"/>
      <c r="K2540"/>
      <c r="L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</row>
    <row r="2541" spans="1:93" s="9" customFormat="1" x14ac:dyDescent="0.2">
      <c r="A2541"/>
      <c r="B2541"/>
      <c r="C2541" s="65"/>
      <c r="D2541" s="65"/>
      <c r="E2541" s="8"/>
      <c r="F2541" s="66"/>
      <c r="G2541" s="67"/>
      <c r="H2541" s="67"/>
      <c r="I2541"/>
      <c r="J2541"/>
      <c r="K2541"/>
      <c r="L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</row>
    <row r="2542" spans="1:93" s="9" customFormat="1" x14ac:dyDescent="0.2">
      <c r="A2542"/>
      <c r="B2542"/>
      <c r="C2542" s="65"/>
      <c r="D2542" s="65"/>
      <c r="E2542" s="8"/>
      <c r="F2542" s="66"/>
      <c r="G2542" s="67"/>
      <c r="H2542" s="67"/>
      <c r="I2542"/>
      <c r="J2542"/>
      <c r="K2542"/>
      <c r="L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</row>
    <row r="2543" spans="1:93" s="9" customFormat="1" x14ac:dyDescent="0.2">
      <c r="A2543"/>
      <c r="B2543"/>
      <c r="C2543" s="65"/>
      <c r="D2543" s="65"/>
      <c r="E2543" s="8"/>
      <c r="F2543" s="66"/>
      <c r="G2543" s="67"/>
      <c r="H2543" s="67"/>
      <c r="I2543"/>
      <c r="J2543"/>
      <c r="K2543"/>
      <c r="L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</row>
    <row r="2544" spans="1:93" s="9" customFormat="1" x14ac:dyDescent="0.2">
      <c r="A2544"/>
      <c r="B2544"/>
      <c r="C2544" s="65"/>
      <c r="D2544" s="65"/>
      <c r="E2544" s="8"/>
      <c r="F2544" s="66"/>
      <c r="G2544" s="67"/>
      <c r="H2544" s="67"/>
      <c r="I2544"/>
      <c r="J2544"/>
      <c r="K2544"/>
      <c r="L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</row>
    <row r="2545" spans="1:93" s="9" customFormat="1" x14ac:dyDescent="0.2">
      <c r="A2545"/>
      <c r="B2545"/>
      <c r="C2545" s="65"/>
      <c r="D2545" s="65"/>
      <c r="E2545" s="8"/>
      <c r="F2545" s="66"/>
      <c r="G2545" s="67"/>
      <c r="H2545" s="67"/>
      <c r="I2545"/>
      <c r="J2545"/>
      <c r="K2545"/>
      <c r="L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</row>
    <row r="2546" spans="1:93" s="9" customFormat="1" x14ac:dyDescent="0.2">
      <c r="A2546"/>
      <c r="B2546"/>
      <c r="C2546" s="65"/>
      <c r="D2546" s="65"/>
      <c r="E2546" s="8"/>
      <c r="F2546" s="66"/>
      <c r="G2546" s="67"/>
      <c r="H2546" s="67"/>
      <c r="I2546"/>
      <c r="J2546"/>
      <c r="K2546"/>
      <c r="L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</row>
    <row r="2547" spans="1:93" s="9" customFormat="1" x14ac:dyDescent="0.2">
      <c r="A2547"/>
      <c r="B2547"/>
      <c r="C2547" s="65"/>
      <c r="D2547" s="65"/>
      <c r="E2547" s="8"/>
      <c r="F2547" s="66"/>
      <c r="G2547" s="67"/>
      <c r="H2547" s="67"/>
      <c r="I2547"/>
      <c r="J2547"/>
      <c r="K2547"/>
      <c r="L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</row>
    <row r="2548" spans="1:93" s="9" customFormat="1" x14ac:dyDescent="0.2">
      <c r="A2548"/>
      <c r="B2548"/>
      <c r="C2548" s="65"/>
      <c r="D2548" s="65"/>
      <c r="E2548" s="8"/>
      <c r="F2548" s="66"/>
      <c r="G2548" s="67"/>
      <c r="H2548" s="67"/>
      <c r="I2548"/>
      <c r="J2548"/>
      <c r="K2548"/>
      <c r="L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</row>
    <row r="2549" spans="1:93" s="9" customFormat="1" x14ac:dyDescent="0.2">
      <c r="A2549"/>
      <c r="B2549"/>
      <c r="C2549" s="65"/>
      <c r="D2549" s="65"/>
      <c r="E2549" s="8"/>
      <c r="F2549" s="66"/>
      <c r="G2549" s="67"/>
      <c r="H2549" s="67"/>
      <c r="I2549"/>
      <c r="J2549"/>
      <c r="K2549"/>
      <c r="L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</row>
    <row r="2550" spans="1:93" s="9" customFormat="1" x14ac:dyDescent="0.2">
      <c r="A2550"/>
      <c r="B2550"/>
      <c r="C2550" s="65"/>
      <c r="D2550" s="65"/>
      <c r="E2550" s="8"/>
      <c r="F2550" s="66"/>
      <c r="G2550" s="67"/>
      <c r="H2550" s="67"/>
      <c r="I2550"/>
      <c r="J2550"/>
      <c r="K2550"/>
      <c r="L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</row>
    <row r="2551" spans="1:93" s="9" customFormat="1" x14ac:dyDescent="0.2">
      <c r="A2551"/>
      <c r="B2551"/>
      <c r="C2551" s="65"/>
      <c r="D2551" s="65"/>
      <c r="E2551" s="8"/>
      <c r="F2551" s="66"/>
      <c r="G2551" s="67"/>
      <c r="H2551" s="67"/>
      <c r="I2551"/>
      <c r="J2551"/>
      <c r="K2551"/>
      <c r="L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</row>
    <row r="2552" spans="1:93" s="9" customFormat="1" x14ac:dyDescent="0.2">
      <c r="A2552"/>
      <c r="B2552"/>
      <c r="C2552" s="65"/>
      <c r="D2552" s="65"/>
      <c r="E2552" s="8"/>
      <c r="F2552" s="66"/>
      <c r="G2552" s="67"/>
      <c r="H2552" s="67"/>
      <c r="I2552"/>
      <c r="J2552"/>
      <c r="K2552"/>
      <c r="L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</row>
    <row r="2553" spans="1:93" s="9" customFormat="1" x14ac:dyDescent="0.2">
      <c r="A2553"/>
      <c r="B2553"/>
      <c r="C2553" s="65"/>
      <c r="D2553" s="65"/>
      <c r="E2553" s="8"/>
      <c r="F2553" s="66"/>
      <c r="G2553" s="67"/>
      <c r="H2553" s="67"/>
      <c r="I2553"/>
      <c r="J2553"/>
      <c r="K2553"/>
      <c r="L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</row>
    <row r="2554" spans="1:93" s="9" customFormat="1" x14ac:dyDescent="0.2">
      <c r="A2554"/>
      <c r="B2554"/>
      <c r="C2554" s="65"/>
      <c r="D2554" s="65"/>
      <c r="E2554" s="8"/>
      <c r="F2554" s="66"/>
      <c r="G2554" s="67"/>
      <c r="H2554" s="67"/>
      <c r="I2554"/>
      <c r="J2554"/>
      <c r="K2554"/>
      <c r="L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</row>
    <row r="2555" spans="1:93" s="9" customFormat="1" x14ac:dyDescent="0.2">
      <c r="A2555"/>
      <c r="B2555"/>
      <c r="C2555" s="65"/>
      <c r="D2555" s="65"/>
      <c r="E2555" s="8"/>
      <c r="F2555" s="66"/>
      <c r="G2555" s="67"/>
      <c r="H2555" s="67"/>
      <c r="I2555"/>
      <c r="J2555"/>
      <c r="K2555"/>
      <c r="L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</row>
    <row r="2556" spans="1:93" s="9" customFormat="1" x14ac:dyDescent="0.2">
      <c r="A2556"/>
      <c r="B2556"/>
      <c r="C2556" s="65"/>
      <c r="D2556" s="65"/>
      <c r="E2556" s="8"/>
      <c r="F2556" s="66"/>
      <c r="G2556" s="67"/>
      <c r="H2556" s="67"/>
      <c r="I2556"/>
      <c r="J2556"/>
      <c r="K2556"/>
      <c r="L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</row>
    <row r="2557" spans="1:93" s="9" customFormat="1" x14ac:dyDescent="0.2">
      <c r="A2557"/>
      <c r="B2557"/>
      <c r="C2557" s="65"/>
      <c r="D2557" s="65"/>
      <c r="E2557" s="8"/>
      <c r="F2557" s="66"/>
      <c r="G2557" s="67"/>
      <c r="H2557" s="67"/>
      <c r="I2557"/>
      <c r="J2557"/>
      <c r="K2557"/>
      <c r="L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</row>
    <row r="2558" spans="1:93" s="9" customFormat="1" x14ac:dyDescent="0.2">
      <c r="A2558"/>
      <c r="B2558"/>
      <c r="C2558" s="65"/>
      <c r="D2558" s="65"/>
      <c r="E2558" s="8"/>
      <c r="F2558" s="66"/>
      <c r="G2558" s="67"/>
      <c r="H2558" s="67"/>
      <c r="I2558"/>
      <c r="J2558"/>
      <c r="K2558"/>
      <c r="L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</row>
    <row r="2559" spans="1:93" s="9" customFormat="1" x14ac:dyDescent="0.2">
      <c r="A2559"/>
      <c r="B2559"/>
      <c r="C2559" s="65"/>
      <c r="D2559" s="65"/>
      <c r="E2559" s="8"/>
      <c r="F2559" s="66"/>
      <c r="G2559" s="67"/>
      <c r="H2559" s="67"/>
      <c r="I2559"/>
      <c r="J2559"/>
      <c r="K2559"/>
      <c r="L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</row>
    <row r="2560" spans="1:93" s="9" customFormat="1" x14ac:dyDescent="0.2">
      <c r="A2560"/>
      <c r="B2560"/>
      <c r="C2560" s="65"/>
      <c r="D2560" s="65"/>
      <c r="E2560" s="8"/>
      <c r="F2560" s="66"/>
      <c r="G2560" s="67"/>
      <c r="H2560" s="67"/>
      <c r="I2560"/>
      <c r="J2560"/>
      <c r="K2560"/>
      <c r="L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</row>
    <row r="2561" spans="1:93" s="9" customFormat="1" x14ac:dyDescent="0.2">
      <c r="A2561"/>
      <c r="B2561"/>
      <c r="C2561" s="65"/>
      <c r="D2561" s="65"/>
      <c r="E2561" s="8"/>
      <c r="F2561" s="66"/>
      <c r="G2561" s="67"/>
      <c r="H2561" s="67"/>
      <c r="I2561"/>
      <c r="J2561"/>
      <c r="K2561"/>
      <c r="L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</row>
    <row r="2562" spans="1:93" s="9" customFormat="1" x14ac:dyDescent="0.2">
      <c r="A2562"/>
      <c r="B2562"/>
      <c r="C2562" s="65"/>
      <c r="D2562" s="65"/>
      <c r="E2562" s="8"/>
      <c r="F2562" s="66"/>
      <c r="G2562" s="67"/>
      <c r="H2562" s="67"/>
      <c r="I2562"/>
      <c r="J2562"/>
      <c r="K2562"/>
      <c r="L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</row>
    <row r="2563" spans="1:93" s="9" customFormat="1" x14ac:dyDescent="0.2">
      <c r="A2563"/>
      <c r="B2563"/>
      <c r="C2563" s="65"/>
      <c r="D2563" s="65"/>
      <c r="E2563" s="8"/>
      <c r="F2563" s="66"/>
      <c r="G2563" s="67"/>
      <c r="H2563" s="67"/>
      <c r="I2563"/>
      <c r="J2563"/>
      <c r="K2563"/>
      <c r="L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</row>
    <row r="2564" spans="1:93" s="9" customFormat="1" x14ac:dyDescent="0.2">
      <c r="A2564"/>
      <c r="B2564"/>
      <c r="C2564" s="65"/>
      <c r="D2564" s="65"/>
      <c r="E2564" s="8"/>
      <c r="F2564" s="66"/>
      <c r="G2564" s="67"/>
      <c r="H2564" s="67"/>
      <c r="I2564"/>
      <c r="J2564"/>
      <c r="K2564"/>
      <c r="L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</row>
    <row r="2565" spans="1:93" s="9" customFormat="1" x14ac:dyDescent="0.2">
      <c r="A2565"/>
      <c r="B2565"/>
      <c r="C2565" s="65"/>
      <c r="D2565" s="65"/>
      <c r="E2565" s="8"/>
      <c r="F2565" s="66"/>
      <c r="G2565" s="67"/>
      <c r="H2565" s="67"/>
      <c r="I2565"/>
      <c r="J2565"/>
      <c r="K2565"/>
      <c r="L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</row>
    <row r="2566" spans="1:93" s="9" customFormat="1" x14ac:dyDescent="0.2">
      <c r="A2566"/>
      <c r="B2566"/>
      <c r="C2566" s="65"/>
      <c r="D2566" s="65"/>
      <c r="E2566" s="8"/>
      <c r="F2566" s="66"/>
      <c r="G2566" s="67"/>
      <c r="H2566" s="67"/>
      <c r="I2566"/>
      <c r="J2566"/>
      <c r="K2566"/>
      <c r="L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</row>
    <row r="2567" spans="1:93" s="9" customFormat="1" x14ac:dyDescent="0.2">
      <c r="A2567"/>
      <c r="B2567"/>
      <c r="C2567" s="65"/>
      <c r="D2567" s="65"/>
      <c r="E2567" s="8"/>
      <c r="F2567" s="66"/>
      <c r="G2567" s="67"/>
      <c r="H2567" s="67"/>
      <c r="I2567"/>
      <c r="J2567"/>
      <c r="K2567"/>
      <c r="L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</row>
    <row r="2568" spans="1:93" s="9" customFormat="1" x14ac:dyDescent="0.2">
      <c r="A2568"/>
      <c r="B2568"/>
      <c r="C2568" s="65"/>
      <c r="D2568" s="65"/>
      <c r="E2568" s="8"/>
      <c r="F2568" s="66"/>
      <c r="G2568" s="67"/>
      <c r="H2568" s="67"/>
      <c r="I2568"/>
      <c r="J2568"/>
      <c r="K2568"/>
      <c r="L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</row>
    <row r="2569" spans="1:93" s="9" customFormat="1" x14ac:dyDescent="0.2">
      <c r="A2569"/>
      <c r="B2569"/>
      <c r="C2569" s="65"/>
      <c r="D2569" s="65"/>
      <c r="E2569" s="8"/>
      <c r="F2569" s="66"/>
      <c r="G2569" s="67"/>
      <c r="H2569" s="67"/>
      <c r="I2569"/>
      <c r="J2569"/>
      <c r="K2569"/>
      <c r="L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</row>
    <row r="2570" spans="1:93" s="9" customFormat="1" x14ac:dyDescent="0.2">
      <c r="A2570"/>
      <c r="B2570"/>
      <c r="C2570" s="65"/>
      <c r="D2570" s="65"/>
      <c r="E2570" s="8"/>
      <c r="F2570" s="66"/>
      <c r="G2570" s="67"/>
      <c r="H2570" s="67"/>
      <c r="I2570"/>
      <c r="J2570"/>
      <c r="K2570"/>
      <c r="L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</row>
    <row r="2571" spans="1:93" s="9" customFormat="1" x14ac:dyDescent="0.2">
      <c r="A2571"/>
      <c r="B2571"/>
      <c r="C2571" s="65"/>
      <c r="D2571" s="65"/>
      <c r="E2571" s="8"/>
      <c r="F2571" s="66"/>
      <c r="G2571" s="67"/>
      <c r="H2571" s="67"/>
      <c r="I2571"/>
      <c r="J2571"/>
      <c r="K2571"/>
      <c r="L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</row>
    <row r="2572" spans="1:93" s="9" customFormat="1" x14ac:dyDescent="0.2">
      <c r="A2572"/>
      <c r="B2572"/>
      <c r="C2572" s="65"/>
      <c r="D2572" s="65"/>
      <c r="E2572" s="8"/>
      <c r="F2572" s="66"/>
      <c r="G2572" s="67"/>
      <c r="H2572" s="67"/>
      <c r="I2572"/>
      <c r="J2572"/>
      <c r="K2572"/>
      <c r="L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</row>
    <row r="2573" spans="1:93" s="9" customFormat="1" x14ac:dyDescent="0.2">
      <c r="A2573"/>
      <c r="B2573"/>
      <c r="C2573" s="65"/>
      <c r="D2573" s="65"/>
      <c r="E2573" s="8"/>
      <c r="F2573" s="66"/>
      <c r="G2573" s="67"/>
      <c r="H2573" s="67"/>
      <c r="I2573"/>
      <c r="J2573"/>
      <c r="K2573"/>
      <c r="L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</row>
    <row r="2574" spans="1:93" s="9" customFormat="1" x14ac:dyDescent="0.2">
      <c r="A2574"/>
      <c r="B2574"/>
      <c r="C2574" s="65"/>
      <c r="D2574" s="65"/>
      <c r="E2574" s="8"/>
      <c r="F2574" s="66"/>
      <c r="G2574" s="67"/>
      <c r="H2574" s="67"/>
      <c r="I2574"/>
      <c r="J2574"/>
      <c r="K2574"/>
      <c r="L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</row>
    <row r="2575" spans="1:93" s="9" customFormat="1" x14ac:dyDescent="0.2">
      <c r="A2575"/>
      <c r="B2575"/>
      <c r="C2575" s="65"/>
      <c r="D2575" s="65"/>
      <c r="E2575" s="8"/>
      <c r="F2575" s="66"/>
      <c r="G2575" s="67"/>
      <c r="H2575" s="67"/>
      <c r="I2575"/>
      <c r="J2575"/>
      <c r="K2575"/>
      <c r="L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</row>
    <row r="2576" spans="1:93" s="9" customFormat="1" x14ac:dyDescent="0.2">
      <c r="A2576"/>
      <c r="B2576"/>
      <c r="C2576" s="65"/>
      <c r="D2576" s="65"/>
      <c r="E2576" s="8"/>
      <c r="F2576" s="66"/>
      <c r="G2576" s="67"/>
      <c r="H2576" s="67"/>
      <c r="I2576"/>
      <c r="J2576"/>
      <c r="K2576"/>
      <c r="L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</row>
    <row r="2577" spans="1:93" s="9" customFormat="1" x14ac:dyDescent="0.2">
      <c r="A2577"/>
      <c r="B2577"/>
      <c r="C2577" s="65"/>
      <c r="D2577" s="65"/>
      <c r="E2577" s="8"/>
      <c r="F2577" s="66"/>
      <c r="G2577" s="67"/>
      <c r="H2577" s="67"/>
      <c r="I2577"/>
      <c r="J2577"/>
      <c r="K2577"/>
      <c r="L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</row>
    <row r="2578" spans="1:93" s="9" customFormat="1" x14ac:dyDescent="0.2">
      <c r="A2578"/>
      <c r="B2578"/>
      <c r="C2578" s="65"/>
      <c r="D2578" s="65"/>
      <c r="E2578" s="8"/>
      <c r="F2578" s="66"/>
      <c r="G2578" s="67"/>
      <c r="H2578" s="67"/>
      <c r="I2578"/>
      <c r="J2578"/>
      <c r="K2578"/>
      <c r="L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</row>
    <row r="2579" spans="1:93" s="9" customFormat="1" x14ac:dyDescent="0.2">
      <c r="A2579"/>
      <c r="B2579"/>
      <c r="C2579" s="65"/>
      <c r="D2579" s="65"/>
      <c r="E2579" s="8"/>
      <c r="F2579" s="66"/>
      <c r="G2579" s="67"/>
      <c r="H2579" s="67"/>
      <c r="I2579"/>
      <c r="J2579"/>
      <c r="K2579"/>
      <c r="L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</row>
    <row r="2580" spans="1:93" s="9" customFormat="1" x14ac:dyDescent="0.2">
      <c r="A2580"/>
      <c r="B2580"/>
      <c r="C2580" s="65"/>
      <c r="D2580" s="65"/>
      <c r="E2580" s="8"/>
      <c r="F2580" s="66"/>
      <c r="G2580" s="67"/>
      <c r="H2580" s="67"/>
      <c r="I2580"/>
      <c r="J2580"/>
      <c r="K2580"/>
      <c r="L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</row>
    <row r="2581" spans="1:93" s="9" customFormat="1" x14ac:dyDescent="0.2">
      <c r="A2581"/>
      <c r="B2581"/>
      <c r="C2581" s="65"/>
      <c r="D2581" s="65"/>
      <c r="E2581" s="8"/>
      <c r="F2581" s="66"/>
      <c r="G2581" s="67"/>
      <c r="H2581" s="67"/>
      <c r="I2581"/>
      <c r="J2581"/>
      <c r="K2581"/>
      <c r="L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</row>
    <row r="2582" spans="1:93" s="9" customFormat="1" x14ac:dyDescent="0.2">
      <c r="A2582"/>
      <c r="B2582"/>
      <c r="C2582" s="65"/>
      <c r="D2582" s="65"/>
      <c r="E2582" s="8"/>
      <c r="F2582" s="66"/>
      <c r="G2582" s="67"/>
      <c r="H2582" s="67"/>
      <c r="I2582"/>
      <c r="J2582"/>
      <c r="K2582"/>
      <c r="L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</row>
    <row r="2583" spans="1:93" s="9" customFormat="1" x14ac:dyDescent="0.2">
      <c r="A2583"/>
      <c r="B2583"/>
      <c r="C2583" s="65"/>
      <c r="D2583" s="65"/>
      <c r="E2583" s="8"/>
      <c r="F2583" s="66"/>
      <c r="G2583" s="67"/>
      <c r="H2583" s="67"/>
      <c r="I2583"/>
      <c r="J2583"/>
      <c r="K2583"/>
      <c r="L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</row>
    <row r="2584" spans="1:93" s="9" customFormat="1" x14ac:dyDescent="0.2">
      <c r="A2584"/>
      <c r="B2584"/>
      <c r="C2584" s="65"/>
      <c r="D2584" s="65"/>
      <c r="E2584" s="8"/>
      <c r="F2584" s="66"/>
      <c r="G2584" s="67"/>
      <c r="H2584" s="67"/>
      <c r="I2584"/>
      <c r="J2584"/>
      <c r="K2584"/>
      <c r="L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</row>
    <row r="2585" spans="1:93" s="9" customFormat="1" x14ac:dyDescent="0.2">
      <c r="A2585"/>
      <c r="B2585"/>
      <c r="C2585" s="65"/>
      <c r="D2585" s="65"/>
      <c r="E2585" s="8"/>
      <c r="F2585" s="66"/>
      <c r="G2585" s="67"/>
      <c r="H2585" s="67"/>
      <c r="I2585"/>
      <c r="J2585"/>
      <c r="K2585"/>
      <c r="L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</row>
    <row r="2586" spans="1:93" s="9" customFormat="1" x14ac:dyDescent="0.2">
      <c r="A2586"/>
      <c r="B2586"/>
      <c r="C2586" s="65"/>
      <c r="D2586" s="65"/>
      <c r="E2586" s="8"/>
      <c r="F2586" s="66"/>
      <c r="G2586" s="67"/>
      <c r="H2586" s="67"/>
      <c r="I2586"/>
      <c r="J2586"/>
      <c r="K2586"/>
      <c r="L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</row>
    <row r="2587" spans="1:93" s="9" customFormat="1" x14ac:dyDescent="0.2">
      <c r="A2587"/>
      <c r="B2587"/>
      <c r="C2587" s="65"/>
      <c r="D2587" s="65"/>
      <c r="E2587" s="8"/>
      <c r="F2587" s="66"/>
      <c r="G2587" s="67"/>
      <c r="H2587" s="67"/>
      <c r="I2587"/>
      <c r="J2587"/>
      <c r="K2587"/>
      <c r="L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</row>
    <row r="2588" spans="1:93" s="9" customFormat="1" x14ac:dyDescent="0.2">
      <c r="A2588"/>
      <c r="B2588"/>
      <c r="C2588" s="65"/>
      <c r="D2588" s="65"/>
      <c r="E2588" s="8"/>
      <c r="F2588" s="66"/>
      <c r="G2588" s="67"/>
      <c r="H2588" s="67"/>
      <c r="I2588"/>
      <c r="J2588"/>
      <c r="K2588"/>
      <c r="L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</row>
    <row r="2589" spans="1:93" s="9" customFormat="1" x14ac:dyDescent="0.2">
      <c r="A2589"/>
      <c r="B2589"/>
      <c r="C2589" s="65"/>
      <c r="D2589" s="65"/>
      <c r="E2589" s="8"/>
      <c r="F2589" s="66"/>
      <c r="G2589" s="67"/>
      <c r="H2589" s="67"/>
      <c r="I2589"/>
      <c r="J2589"/>
      <c r="K2589"/>
      <c r="L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</row>
    <row r="2590" spans="1:93" s="9" customFormat="1" x14ac:dyDescent="0.2">
      <c r="A2590"/>
      <c r="B2590"/>
      <c r="C2590" s="65"/>
      <c r="D2590" s="65"/>
      <c r="E2590" s="8"/>
      <c r="F2590" s="66"/>
      <c r="G2590" s="67"/>
      <c r="H2590" s="67"/>
      <c r="I2590"/>
      <c r="J2590"/>
      <c r="K2590"/>
      <c r="L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</row>
    <row r="2591" spans="1:93" s="9" customFormat="1" x14ac:dyDescent="0.2">
      <c r="A2591"/>
      <c r="B2591"/>
      <c r="C2591" s="65"/>
      <c r="D2591" s="65"/>
      <c r="E2591" s="8"/>
      <c r="F2591" s="66"/>
      <c r="G2591" s="67"/>
      <c r="H2591" s="67"/>
      <c r="I2591"/>
      <c r="J2591"/>
      <c r="K2591"/>
      <c r="L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</row>
    <row r="2592" spans="1:93" s="9" customFormat="1" x14ac:dyDescent="0.2">
      <c r="A2592"/>
      <c r="B2592"/>
      <c r="C2592" s="65"/>
      <c r="D2592" s="65"/>
      <c r="E2592" s="8"/>
      <c r="F2592" s="66"/>
      <c r="G2592" s="67"/>
      <c r="H2592" s="67"/>
      <c r="I2592"/>
      <c r="J2592"/>
      <c r="K2592"/>
      <c r="L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</row>
    <row r="2593" spans="1:93" s="9" customFormat="1" x14ac:dyDescent="0.2">
      <c r="A2593"/>
      <c r="B2593"/>
      <c r="C2593" s="65"/>
      <c r="D2593" s="65"/>
      <c r="E2593" s="8"/>
      <c r="F2593" s="66"/>
      <c r="G2593" s="67"/>
      <c r="H2593" s="67"/>
      <c r="I2593"/>
      <c r="J2593"/>
      <c r="K2593"/>
      <c r="L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</row>
    <row r="2594" spans="1:93" s="9" customFormat="1" x14ac:dyDescent="0.2">
      <c r="A2594"/>
      <c r="B2594"/>
      <c r="C2594" s="65"/>
      <c r="D2594" s="65"/>
      <c r="E2594" s="8"/>
      <c r="F2594" s="66"/>
      <c r="G2594" s="67"/>
      <c r="H2594" s="67"/>
      <c r="I2594"/>
      <c r="J2594"/>
      <c r="K2594"/>
      <c r="L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</row>
    <row r="2595" spans="1:93" s="9" customFormat="1" x14ac:dyDescent="0.2">
      <c r="A2595"/>
      <c r="B2595"/>
      <c r="C2595" s="65"/>
      <c r="D2595" s="65"/>
      <c r="E2595" s="8"/>
      <c r="F2595" s="66"/>
      <c r="G2595" s="67"/>
      <c r="H2595" s="67"/>
      <c r="I2595"/>
      <c r="J2595"/>
      <c r="K2595"/>
      <c r="L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</row>
    <row r="2596" spans="1:93" s="9" customFormat="1" x14ac:dyDescent="0.2">
      <c r="A2596"/>
      <c r="B2596"/>
      <c r="C2596" s="65"/>
      <c r="D2596" s="65"/>
      <c r="E2596" s="8"/>
      <c r="F2596" s="66"/>
      <c r="G2596" s="67"/>
      <c r="H2596" s="67"/>
      <c r="I2596"/>
      <c r="J2596"/>
      <c r="K2596"/>
      <c r="L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</row>
    <row r="2597" spans="1:93" s="9" customFormat="1" x14ac:dyDescent="0.2">
      <c r="A2597"/>
      <c r="B2597"/>
      <c r="C2597" s="65"/>
      <c r="D2597" s="65"/>
      <c r="E2597" s="8"/>
      <c r="F2597" s="66"/>
      <c r="G2597" s="67"/>
      <c r="H2597" s="67"/>
      <c r="I2597"/>
      <c r="J2597"/>
      <c r="K2597"/>
      <c r="L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</row>
    <row r="2598" spans="1:93" s="9" customFormat="1" x14ac:dyDescent="0.2">
      <c r="A2598"/>
      <c r="B2598"/>
      <c r="C2598" s="65"/>
      <c r="D2598" s="65"/>
      <c r="E2598" s="8"/>
      <c r="F2598" s="66"/>
      <c r="G2598" s="67"/>
      <c r="H2598" s="67"/>
      <c r="I2598"/>
      <c r="J2598"/>
      <c r="K2598"/>
      <c r="L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</row>
    <row r="2599" spans="1:93" s="9" customFormat="1" x14ac:dyDescent="0.2">
      <c r="A2599"/>
      <c r="B2599"/>
      <c r="C2599" s="65"/>
      <c r="D2599" s="65"/>
      <c r="E2599" s="8"/>
      <c r="F2599" s="66"/>
      <c r="G2599" s="67"/>
      <c r="H2599" s="67"/>
      <c r="I2599"/>
      <c r="J2599"/>
      <c r="K2599"/>
      <c r="L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</row>
    <row r="2600" spans="1:93" s="9" customFormat="1" x14ac:dyDescent="0.2">
      <c r="A2600"/>
      <c r="B2600"/>
      <c r="C2600" s="65"/>
      <c r="D2600" s="65"/>
      <c r="E2600" s="8"/>
      <c r="F2600" s="66"/>
      <c r="G2600" s="67"/>
      <c r="H2600" s="67"/>
      <c r="I2600"/>
      <c r="J2600"/>
      <c r="K2600"/>
      <c r="L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</row>
    <row r="2601" spans="1:93" s="9" customFormat="1" x14ac:dyDescent="0.2">
      <c r="A2601"/>
      <c r="B2601"/>
      <c r="C2601" s="65"/>
      <c r="D2601" s="65"/>
      <c r="E2601" s="8"/>
      <c r="F2601" s="66"/>
      <c r="G2601" s="67"/>
      <c r="H2601" s="67"/>
      <c r="I2601"/>
      <c r="J2601"/>
      <c r="K2601"/>
      <c r="L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</row>
    <row r="2602" spans="1:93" s="9" customFormat="1" x14ac:dyDescent="0.2">
      <c r="A2602"/>
      <c r="B2602"/>
      <c r="C2602" s="65"/>
      <c r="D2602" s="65"/>
      <c r="E2602" s="8"/>
      <c r="F2602" s="66"/>
      <c r="G2602" s="67"/>
      <c r="H2602" s="67"/>
      <c r="I2602"/>
      <c r="J2602"/>
      <c r="K2602"/>
      <c r="L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</row>
    <row r="2603" spans="1:93" s="9" customFormat="1" x14ac:dyDescent="0.2">
      <c r="A2603"/>
      <c r="B2603"/>
      <c r="C2603" s="65"/>
      <c r="D2603" s="65"/>
      <c r="E2603" s="8"/>
      <c r="F2603" s="66"/>
      <c r="G2603" s="67"/>
      <c r="H2603" s="67"/>
      <c r="I2603"/>
      <c r="J2603"/>
      <c r="K2603"/>
      <c r="L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</row>
    <row r="2604" spans="1:93" s="9" customFormat="1" x14ac:dyDescent="0.2">
      <c r="A2604"/>
      <c r="B2604"/>
      <c r="C2604" s="65"/>
      <c r="D2604" s="65"/>
      <c r="E2604" s="8"/>
      <c r="F2604" s="66"/>
      <c r="G2604" s="67"/>
      <c r="H2604" s="67"/>
      <c r="I2604"/>
      <c r="J2604"/>
      <c r="K2604"/>
      <c r="L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</row>
    <row r="2605" spans="1:93" s="9" customFormat="1" x14ac:dyDescent="0.2">
      <c r="A2605"/>
      <c r="B2605"/>
      <c r="C2605" s="65"/>
      <c r="D2605" s="65"/>
      <c r="E2605" s="8"/>
      <c r="F2605" s="66"/>
      <c r="G2605" s="67"/>
      <c r="H2605" s="67"/>
      <c r="I2605"/>
      <c r="J2605"/>
      <c r="K2605"/>
      <c r="L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</row>
    <row r="2606" spans="1:93" s="9" customFormat="1" x14ac:dyDescent="0.2">
      <c r="A2606"/>
      <c r="B2606"/>
      <c r="C2606" s="65"/>
      <c r="D2606" s="65"/>
      <c r="E2606" s="8"/>
      <c r="F2606" s="66"/>
      <c r="G2606" s="67"/>
      <c r="H2606" s="67"/>
      <c r="I2606"/>
      <c r="J2606"/>
      <c r="K2606"/>
      <c r="L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</row>
    <row r="2607" spans="1:93" s="9" customFormat="1" x14ac:dyDescent="0.2">
      <c r="A2607"/>
      <c r="B2607"/>
      <c r="C2607" s="65"/>
      <c r="D2607" s="65"/>
      <c r="E2607" s="8"/>
      <c r="F2607" s="66"/>
      <c r="G2607" s="67"/>
      <c r="H2607" s="67"/>
      <c r="I2607"/>
      <c r="J2607"/>
      <c r="K2607"/>
      <c r="L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</row>
    <row r="2608" spans="1:93" s="9" customFormat="1" x14ac:dyDescent="0.2">
      <c r="A2608"/>
      <c r="B2608"/>
      <c r="C2608" s="65"/>
      <c r="D2608" s="65"/>
      <c r="E2608" s="8"/>
      <c r="F2608" s="66"/>
      <c r="G2608" s="67"/>
      <c r="H2608" s="67"/>
      <c r="I2608"/>
      <c r="J2608"/>
      <c r="K2608"/>
      <c r="L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</row>
    <row r="2609" spans="1:93" s="9" customFormat="1" x14ac:dyDescent="0.2">
      <c r="A2609"/>
      <c r="B2609"/>
      <c r="C2609" s="65"/>
      <c r="D2609" s="65"/>
      <c r="E2609" s="8"/>
      <c r="F2609" s="66"/>
      <c r="G2609" s="67"/>
      <c r="H2609" s="67"/>
      <c r="I2609"/>
      <c r="J2609"/>
      <c r="K2609"/>
      <c r="L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</row>
    <row r="2610" spans="1:93" s="9" customFormat="1" x14ac:dyDescent="0.2">
      <c r="A2610"/>
      <c r="B2610"/>
      <c r="C2610" s="65"/>
      <c r="D2610" s="65"/>
      <c r="E2610" s="8"/>
      <c r="F2610" s="66"/>
      <c r="G2610" s="67"/>
      <c r="H2610" s="67"/>
      <c r="I2610"/>
      <c r="J2610"/>
      <c r="K2610"/>
      <c r="L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</row>
    <row r="2611" spans="1:93" s="9" customFormat="1" x14ac:dyDescent="0.2">
      <c r="A2611"/>
      <c r="B2611"/>
      <c r="C2611" s="65"/>
      <c r="D2611" s="65"/>
      <c r="E2611" s="8"/>
      <c r="F2611" s="66"/>
      <c r="G2611" s="67"/>
      <c r="H2611" s="67"/>
      <c r="I2611"/>
      <c r="J2611"/>
      <c r="K2611"/>
      <c r="L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</row>
    <row r="2612" spans="1:93" s="9" customFormat="1" x14ac:dyDescent="0.2">
      <c r="A2612"/>
      <c r="B2612"/>
      <c r="C2612" s="65"/>
      <c r="D2612" s="65"/>
      <c r="E2612" s="8"/>
      <c r="F2612" s="66"/>
      <c r="G2612" s="67"/>
      <c r="H2612" s="67"/>
      <c r="I2612"/>
      <c r="J2612"/>
      <c r="K2612"/>
      <c r="L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</row>
    <row r="2613" spans="1:93" s="9" customFormat="1" x14ac:dyDescent="0.2">
      <c r="A2613"/>
      <c r="B2613"/>
      <c r="C2613" s="65"/>
      <c r="D2613" s="65"/>
      <c r="E2613" s="8"/>
      <c r="F2613" s="66"/>
      <c r="G2613" s="67"/>
      <c r="H2613" s="67"/>
      <c r="I2613"/>
      <c r="J2613"/>
      <c r="K2613"/>
      <c r="L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</row>
    <row r="2614" spans="1:93" s="9" customFormat="1" x14ac:dyDescent="0.2">
      <c r="A2614"/>
      <c r="B2614"/>
      <c r="C2614" s="65"/>
      <c r="D2614" s="65"/>
      <c r="E2614" s="8"/>
      <c r="F2614" s="66"/>
      <c r="G2614" s="67"/>
      <c r="H2614" s="67"/>
      <c r="I2614"/>
      <c r="J2614"/>
      <c r="K2614"/>
      <c r="L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</row>
    <row r="2615" spans="1:93" s="9" customFormat="1" x14ac:dyDescent="0.2">
      <c r="A2615"/>
      <c r="B2615"/>
      <c r="C2615" s="65"/>
      <c r="D2615" s="65"/>
      <c r="E2615" s="8"/>
      <c r="F2615" s="66"/>
      <c r="G2615" s="67"/>
      <c r="H2615" s="67"/>
      <c r="I2615"/>
      <c r="J2615"/>
      <c r="K2615"/>
      <c r="L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</row>
    <row r="2616" spans="1:93" s="9" customFormat="1" x14ac:dyDescent="0.2">
      <c r="A2616"/>
      <c r="B2616"/>
      <c r="C2616" s="65"/>
      <c r="D2616" s="65"/>
      <c r="E2616" s="8"/>
      <c r="F2616" s="66"/>
      <c r="G2616" s="67"/>
      <c r="H2616" s="67"/>
      <c r="I2616"/>
      <c r="J2616"/>
      <c r="K2616"/>
      <c r="L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</row>
    <row r="2617" spans="1:93" s="9" customFormat="1" x14ac:dyDescent="0.2">
      <c r="A2617"/>
      <c r="B2617"/>
      <c r="C2617" s="65"/>
      <c r="D2617" s="65"/>
      <c r="E2617" s="8"/>
      <c r="F2617" s="66"/>
      <c r="G2617" s="67"/>
      <c r="H2617" s="67"/>
      <c r="I2617"/>
      <c r="J2617"/>
      <c r="K2617"/>
      <c r="L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</row>
    <row r="2618" spans="1:93" s="9" customFormat="1" x14ac:dyDescent="0.2">
      <c r="A2618"/>
      <c r="B2618"/>
      <c r="C2618" s="65"/>
      <c r="D2618" s="65"/>
      <c r="E2618" s="8"/>
      <c r="F2618" s="66"/>
      <c r="G2618" s="67"/>
      <c r="H2618" s="67"/>
      <c r="I2618"/>
      <c r="J2618"/>
      <c r="K2618"/>
      <c r="L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</row>
    <row r="2619" spans="1:93" s="9" customFormat="1" x14ac:dyDescent="0.2">
      <c r="A2619"/>
      <c r="B2619"/>
      <c r="C2619" s="65"/>
      <c r="D2619" s="65"/>
      <c r="E2619" s="8"/>
      <c r="F2619" s="66"/>
      <c r="G2619" s="67"/>
      <c r="H2619" s="67"/>
      <c r="I2619"/>
      <c r="J2619"/>
      <c r="K2619"/>
      <c r="L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</row>
    <row r="2620" spans="1:93" s="9" customFormat="1" x14ac:dyDescent="0.2">
      <c r="A2620"/>
      <c r="B2620"/>
      <c r="C2620" s="65"/>
      <c r="D2620" s="65"/>
      <c r="E2620" s="8"/>
      <c r="F2620" s="66"/>
      <c r="G2620" s="67"/>
      <c r="H2620" s="67"/>
      <c r="I2620"/>
      <c r="J2620"/>
      <c r="K2620"/>
      <c r="L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</row>
    <row r="2621" spans="1:93" s="9" customFormat="1" x14ac:dyDescent="0.2">
      <c r="A2621"/>
      <c r="B2621"/>
      <c r="C2621" s="65"/>
      <c r="D2621" s="65"/>
      <c r="E2621" s="8"/>
      <c r="F2621" s="66"/>
      <c r="G2621" s="67"/>
      <c r="H2621" s="67"/>
      <c r="I2621"/>
      <c r="J2621"/>
      <c r="K2621"/>
      <c r="L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</row>
    <row r="2622" spans="1:93" s="9" customFormat="1" x14ac:dyDescent="0.2">
      <c r="A2622"/>
      <c r="B2622"/>
      <c r="C2622" s="65"/>
      <c r="D2622" s="65"/>
      <c r="E2622" s="8"/>
      <c r="F2622" s="66"/>
      <c r="G2622" s="67"/>
      <c r="H2622" s="67"/>
      <c r="I2622"/>
      <c r="J2622"/>
      <c r="K2622"/>
      <c r="L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</row>
    <row r="2623" spans="1:93" s="9" customFormat="1" x14ac:dyDescent="0.2">
      <c r="A2623"/>
      <c r="B2623"/>
      <c r="C2623" s="65"/>
      <c r="D2623" s="65"/>
      <c r="E2623" s="8"/>
      <c r="F2623" s="66"/>
      <c r="G2623" s="67"/>
      <c r="H2623" s="67"/>
      <c r="I2623"/>
      <c r="J2623"/>
      <c r="K2623"/>
      <c r="L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</row>
    <row r="2624" spans="1:93" s="9" customFormat="1" x14ac:dyDescent="0.2">
      <c r="A2624"/>
      <c r="B2624"/>
      <c r="C2624" s="65"/>
      <c r="D2624" s="65"/>
      <c r="E2624" s="8"/>
      <c r="F2624" s="66"/>
      <c r="G2624" s="67"/>
      <c r="H2624" s="67"/>
      <c r="I2624"/>
      <c r="J2624"/>
      <c r="K2624"/>
      <c r="L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</row>
    <row r="2625" spans="1:93" s="9" customFormat="1" x14ac:dyDescent="0.2">
      <c r="A2625"/>
      <c r="B2625"/>
      <c r="C2625" s="65"/>
      <c r="D2625" s="65"/>
      <c r="E2625" s="8"/>
      <c r="F2625" s="66"/>
      <c r="G2625" s="67"/>
      <c r="H2625" s="67"/>
      <c r="I2625"/>
      <c r="J2625"/>
      <c r="K2625"/>
      <c r="L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</row>
    <row r="2626" spans="1:93" s="9" customFormat="1" x14ac:dyDescent="0.2">
      <c r="A2626"/>
      <c r="B2626"/>
      <c r="C2626" s="65"/>
      <c r="D2626" s="65"/>
      <c r="E2626" s="8"/>
      <c r="F2626" s="66"/>
      <c r="G2626" s="67"/>
      <c r="H2626" s="67"/>
      <c r="I2626"/>
      <c r="J2626"/>
      <c r="K2626"/>
      <c r="L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</row>
    <row r="2627" spans="1:93" s="9" customFormat="1" x14ac:dyDescent="0.2">
      <c r="A2627"/>
      <c r="B2627"/>
      <c r="C2627" s="65"/>
      <c r="D2627" s="65"/>
      <c r="E2627" s="8"/>
      <c r="F2627" s="66"/>
      <c r="G2627" s="67"/>
      <c r="H2627" s="67"/>
      <c r="I2627"/>
      <c r="J2627"/>
      <c r="K2627"/>
      <c r="L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</row>
    <row r="2628" spans="1:93" s="9" customFormat="1" x14ac:dyDescent="0.2">
      <c r="A2628"/>
      <c r="B2628"/>
      <c r="C2628" s="65"/>
      <c r="D2628" s="65"/>
      <c r="E2628" s="8"/>
      <c r="F2628" s="66"/>
      <c r="G2628" s="67"/>
      <c r="H2628" s="67"/>
      <c r="I2628"/>
      <c r="J2628"/>
      <c r="K2628"/>
      <c r="L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</row>
    <row r="2629" spans="1:93" s="9" customFormat="1" x14ac:dyDescent="0.2">
      <c r="A2629"/>
      <c r="B2629"/>
      <c r="C2629" s="65"/>
      <c r="D2629" s="65"/>
      <c r="E2629" s="8"/>
      <c r="F2629" s="66"/>
      <c r="G2629" s="67"/>
      <c r="H2629" s="67"/>
      <c r="I2629"/>
      <c r="J2629"/>
      <c r="K2629"/>
      <c r="L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</row>
    <row r="2630" spans="1:93" s="9" customFormat="1" x14ac:dyDescent="0.2">
      <c r="A2630"/>
      <c r="B2630"/>
      <c r="C2630" s="65"/>
      <c r="D2630" s="65"/>
      <c r="E2630" s="8"/>
      <c r="F2630" s="66"/>
      <c r="G2630" s="67"/>
      <c r="H2630" s="67"/>
      <c r="I2630"/>
      <c r="J2630"/>
      <c r="K2630"/>
      <c r="L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</row>
    <row r="2631" spans="1:93" s="9" customFormat="1" x14ac:dyDescent="0.2">
      <c r="A2631"/>
      <c r="B2631"/>
      <c r="C2631" s="65"/>
      <c r="D2631" s="65"/>
      <c r="E2631" s="8"/>
      <c r="F2631" s="66"/>
      <c r="G2631" s="67"/>
      <c r="H2631" s="67"/>
      <c r="I2631"/>
      <c r="J2631"/>
      <c r="K2631"/>
      <c r="L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</row>
    <row r="2632" spans="1:93" s="9" customFormat="1" x14ac:dyDescent="0.2">
      <c r="A2632"/>
      <c r="B2632"/>
      <c r="C2632" s="65"/>
      <c r="D2632" s="65"/>
      <c r="E2632" s="8"/>
      <c r="F2632" s="66"/>
      <c r="G2632" s="67"/>
      <c r="H2632" s="67"/>
      <c r="I2632"/>
      <c r="J2632"/>
      <c r="K2632"/>
      <c r="L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</row>
    <row r="2633" spans="1:93" s="9" customFormat="1" x14ac:dyDescent="0.2">
      <c r="A2633"/>
      <c r="B2633"/>
      <c r="C2633" s="65"/>
      <c r="D2633" s="65"/>
      <c r="E2633" s="8"/>
      <c r="F2633" s="66"/>
      <c r="G2633" s="67"/>
      <c r="H2633" s="67"/>
      <c r="I2633"/>
      <c r="J2633"/>
      <c r="K2633"/>
      <c r="L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</row>
    <row r="2634" spans="1:93" s="9" customFormat="1" x14ac:dyDescent="0.2">
      <c r="A2634"/>
      <c r="B2634"/>
      <c r="C2634" s="65"/>
      <c r="D2634" s="65"/>
      <c r="E2634" s="8"/>
      <c r="F2634" s="66"/>
      <c r="G2634" s="67"/>
      <c r="H2634" s="67"/>
      <c r="I2634"/>
      <c r="J2634"/>
      <c r="K2634"/>
      <c r="L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</row>
    <row r="2635" spans="1:93" s="9" customFormat="1" x14ac:dyDescent="0.2">
      <c r="A2635"/>
      <c r="B2635"/>
      <c r="C2635" s="65"/>
      <c r="D2635" s="65"/>
      <c r="E2635" s="8"/>
      <c r="F2635" s="66"/>
      <c r="G2635" s="67"/>
      <c r="H2635" s="67"/>
      <c r="I2635"/>
      <c r="J2635"/>
      <c r="K2635"/>
      <c r="L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</row>
    <row r="2636" spans="1:93" s="9" customFormat="1" x14ac:dyDescent="0.2">
      <c r="A2636"/>
      <c r="B2636"/>
      <c r="C2636" s="65"/>
      <c r="D2636" s="65"/>
      <c r="E2636" s="8"/>
      <c r="F2636" s="66"/>
      <c r="G2636" s="67"/>
      <c r="H2636" s="67"/>
      <c r="I2636"/>
      <c r="J2636"/>
      <c r="K2636"/>
      <c r="L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</row>
    <row r="2637" spans="1:93" s="9" customFormat="1" x14ac:dyDescent="0.2">
      <c r="A2637"/>
      <c r="B2637"/>
      <c r="C2637" s="65"/>
      <c r="D2637" s="65"/>
      <c r="E2637" s="8"/>
      <c r="F2637" s="66"/>
      <c r="G2637" s="67"/>
      <c r="H2637" s="67"/>
      <c r="I2637"/>
      <c r="J2637"/>
      <c r="K2637"/>
      <c r="L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</row>
    <row r="2638" spans="1:93" s="9" customFormat="1" x14ac:dyDescent="0.2">
      <c r="A2638"/>
      <c r="B2638"/>
      <c r="C2638" s="65"/>
      <c r="D2638" s="65"/>
      <c r="E2638" s="8"/>
      <c r="F2638" s="66"/>
      <c r="G2638" s="67"/>
      <c r="H2638" s="67"/>
      <c r="I2638"/>
      <c r="J2638"/>
      <c r="K2638"/>
      <c r="L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</row>
    <row r="2639" spans="1:93" s="9" customFormat="1" x14ac:dyDescent="0.2">
      <c r="A2639"/>
      <c r="B2639"/>
      <c r="C2639" s="65"/>
      <c r="D2639" s="65"/>
      <c r="E2639" s="8"/>
      <c r="F2639" s="66"/>
      <c r="G2639" s="67"/>
      <c r="H2639" s="67"/>
      <c r="I2639"/>
      <c r="J2639"/>
      <c r="K2639"/>
      <c r="L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</row>
    <row r="2640" spans="1:93" s="9" customFormat="1" x14ac:dyDescent="0.2">
      <c r="A2640"/>
      <c r="B2640"/>
      <c r="C2640" s="65"/>
      <c r="D2640" s="65"/>
      <c r="E2640" s="8"/>
      <c r="F2640" s="66"/>
      <c r="G2640" s="67"/>
      <c r="H2640" s="67"/>
      <c r="I2640"/>
      <c r="J2640"/>
      <c r="K2640"/>
      <c r="L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</row>
    <row r="2641" spans="1:93" s="9" customFormat="1" x14ac:dyDescent="0.2">
      <c r="A2641"/>
      <c r="B2641"/>
      <c r="C2641" s="65"/>
      <c r="D2641" s="65"/>
      <c r="E2641" s="8"/>
      <c r="F2641" s="66"/>
      <c r="G2641" s="67"/>
      <c r="H2641" s="67"/>
      <c r="I2641"/>
      <c r="J2641"/>
      <c r="K2641"/>
      <c r="L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</row>
    <row r="2642" spans="1:93" s="9" customFormat="1" x14ac:dyDescent="0.2">
      <c r="A2642"/>
      <c r="B2642"/>
      <c r="C2642" s="65"/>
      <c r="D2642" s="65"/>
      <c r="E2642" s="8"/>
      <c r="F2642" s="66"/>
      <c r="G2642" s="67"/>
      <c r="H2642" s="67"/>
      <c r="I2642"/>
      <c r="J2642"/>
      <c r="K2642"/>
      <c r="L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</row>
    <row r="2643" spans="1:93" s="9" customFormat="1" x14ac:dyDescent="0.2">
      <c r="A2643"/>
      <c r="B2643"/>
      <c r="C2643" s="65"/>
      <c r="D2643" s="65"/>
      <c r="E2643" s="8"/>
      <c r="F2643" s="66"/>
      <c r="G2643" s="67"/>
      <c r="H2643" s="67"/>
      <c r="I2643"/>
      <c r="J2643"/>
      <c r="K2643"/>
      <c r="L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</row>
    <row r="2644" spans="1:93" s="9" customFormat="1" x14ac:dyDescent="0.2">
      <c r="A2644"/>
      <c r="B2644"/>
      <c r="C2644" s="65"/>
      <c r="D2644" s="65"/>
      <c r="E2644" s="8"/>
      <c r="F2644" s="66"/>
      <c r="G2644" s="67"/>
      <c r="H2644" s="67"/>
      <c r="I2644"/>
      <c r="J2644"/>
      <c r="K2644"/>
      <c r="L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</row>
    <row r="2645" spans="1:93" s="9" customFormat="1" x14ac:dyDescent="0.2">
      <c r="A2645"/>
      <c r="B2645"/>
      <c r="C2645" s="65"/>
      <c r="D2645" s="65"/>
      <c r="E2645" s="8"/>
      <c r="F2645" s="66"/>
      <c r="G2645" s="67"/>
      <c r="H2645" s="67"/>
      <c r="I2645"/>
      <c r="J2645"/>
      <c r="K2645"/>
      <c r="L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</row>
    <row r="2646" spans="1:93" s="9" customFormat="1" x14ac:dyDescent="0.2">
      <c r="A2646"/>
      <c r="B2646"/>
      <c r="C2646" s="65"/>
      <c r="D2646" s="65"/>
      <c r="E2646" s="8"/>
      <c r="F2646" s="66"/>
      <c r="G2646" s="67"/>
      <c r="H2646" s="67"/>
      <c r="I2646"/>
      <c r="J2646"/>
      <c r="K2646"/>
      <c r="L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</row>
    <row r="2647" spans="1:93" s="9" customFormat="1" x14ac:dyDescent="0.2">
      <c r="A2647"/>
      <c r="B2647"/>
      <c r="C2647" s="65"/>
      <c r="D2647" s="65"/>
      <c r="E2647" s="8"/>
      <c r="F2647" s="66"/>
      <c r="G2647" s="67"/>
      <c r="H2647" s="67"/>
      <c r="I2647"/>
      <c r="J2647"/>
      <c r="K2647"/>
      <c r="L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</row>
    <row r="2648" spans="1:93" s="9" customFormat="1" x14ac:dyDescent="0.2">
      <c r="A2648"/>
      <c r="B2648"/>
      <c r="C2648" s="65"/>
      <c r="D2648" s="65"/>
      <c r="E2648" s="8"/>
      <c r="F2648" s="66"/>
      <c r="G2648" s="67"/>
      <c r="H2648" s="67"/>
      <c r="I2648"/>
      <c r="J2648"/>
      <c r="K2648"/>
      <c r="L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</row>
    <row r="2649" spans="1:93" s="9" customFormat="1" x14ac:dyDescent="0.2">
      <c r="A2649"/>
      <c r="B2649"/>
      <c r="C2649" s="65"/>
      <c r="D2649" s="65"/>
      <c r="E2649" s="8"/>
      <c r="F2649" s="66"/>
      <c r="G2649" s="67"/>
      <c r="H2649" s="67"/>
      <c r="I2649"/>
      <c r="J2649"/>
      <c r="K2649"/>
      <c r="L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</row>
    <row r="2650" spans="1:93" s="9" customFormat="1" x14ac:dyDescent="0.2">
      <c r="A2650"/>
      <c r="B2650"/>
      <c r="C2650" s="65"/>
      <c r="D2650" s="65"/>
      <c r="E2650" s="8"/>
      <c r="F2650" s="66"/>
      <c r="G2650" s="67"/>
      <c r="H2650" s="67"/>
      <c r="I2650"/>
      <c r="J2650"/>
      <c r="K2650"/>
      <c r="L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</row>
    <row r="2651" spans="1:93" s="9" customFormat="1" x14ac:dyDescent="0.2">
      <c r="A2651"/>
      <c r="B2651"/>
      <c r="C2651" s="65"/>
      <c r="D2651" s="65"/>
      <c r="E2651" s="8"/>
      <c r="F2651" s="66"/>
      <c r="G2651" s="67"/>
      <c r="H2651" s="67"/>
      <c r="I2651"/>
      <c r="J2651"/>
      <c r="K2651"/>
      <c r="L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</row>
    <row r="2652" spans="1:93" s="9" customFormat="1" x14ac:dyDescent="0.2">
      <c r="A2652"/>
      <c r="B2652"/>
      <c r="C2652" s="65"/>
      <c r="D2652" s="65"/>
      <c r="E2652" s="8"/>
      <c r="F2652" s="66"/>
      <c r="G2652" s="67"/>
      <c r="H2652" s="67"/>
      <c r="I2652"/>
      <c r="J2652"/>
      <c r="K2652"/>
      <c r="L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</row>
    <row r="2653" spans="1:93" s="9" customFormat="1" x14ac:dyDescent="0.2">
      <c r="A2653"/>
      <c r="B2653"/>
      <c r="C2653" s="65"/>
      <c r="D2653" s="65"/>
      <c r="E2653" s="8"/>
      <c r="F2653" s="66"/>
      <c r="G2653" s="67"/>
      <c r="H2653" s="67"/>
      <c r="I2653"/>
      <c r="J2653"/>
      <c r="K2653"/>
      <c r="L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</row>
    <row r="2654" spans="1:93" s="9" customFormat="1" x14ac:dyDescent="0.2">
      <c r="A2654"/>
      <c r="B2654"/>
      <c r="C2654" s="65"/>
      <c r="D2654" s="65"/>
      <c r="E2654" s="8"/>
      <c r="F2654" s="66"/>
      <c r="G2654" s="67"/>
      <c r="H2654" s="67"/>
      <c r="I2654"/>
      <c r="J2654"/>
      <c r="K2654"/>
      <c r="L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</row>
    <row r="2655" spans="1:93" s="9" customFormat="1" x14ac:dyDescent="0.2">
      <c r="A2655"/>
      <c r="B2655"/>
      <c r="C2655" s="65"/>
      <c r="D2655" s="65"/>
      <c r="E2655" s="8"/>
      <c r="F2655" s="66"/>
      <c r="G2655" s="67"/>
      <c r="H2655" s="67"/>
      <c r="I2655"/>
      <c r="J2655"/>
      <c r="K2655"/>
      <c r="L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</row>
    <row r="2656" spans="1:93" s="9" customFormat="1" x14ac:dyDescent="0.2">
      <c r="A2656"/>
      <c r="B2656"/>
      <c r="C2656" s="65"/>
      <c r="D2656" s="65"/>
      <c r="E2656" s="8"/>
      <c r="F2656" s="66"/>
      <c r="G2656" s="67"/>
      <c r="H2656" s="67"/>
      <c r="I2656"/>
      <c r="J2656"/>
      <c r="K2656"/>
      <c r="L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</row>
    <row r="2657" spans="1:93" s="9" customFormat="1" x14ac:dyDescent="0.2">
      <c r="A2657"/>
      <c r="B2657"/>
      <c r="C2657" s="65"/>
      <c r="D2657" s="65"/>
      <c r="E2657" s="8"/>
      <c r="F2657" s="66"/>
      <c r="G2657" s="67"/>
      <c r="H2657" s="67"/>
      <c r="I2657"/>
      <c r="J2657"/>
      <c r="K2657"/>
      <c r="L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</row>
    <row r="2658" spans="1:93" s="9" customFormat="1" x14ac:dyDescent="0.2">
      <c r="A2658"/>
      <c r="B2658"/>
      <c r="C2658" s="65"/>
      <c r="D2658" s="65"/>
      <c r="E2658" s="8"/>
      <c r="F2658" s="66"/>
      <c r="G2658" s="67"/>
      <c r="H2658" s="67"/>
      <c r="I2658"/>
      <c r="J2658"/>
      <c r="K2658"/>
      <c r="L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</row>
    <row r="2659" spans="1:93" s="9" customFormat="1" x14ac:dyDescent="0.2">
      <c r="A2659"/>
      <c r="B2659"/>
      <c r="C2659" s="65"/>
      <c r="D2659" s="65"/>
      <c r="E2659" s="8"/>
      <c r="F2659" s="66"/>
      <c r="G2659" s="67"/>
      <c r="H2659" s="67"/>
      <c r="I2659"/>
      <c r="J2659"/>
      <c r="K2659"/>
      <c r="L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</row>
    <row r="2660" spans="1:93" s="9" customFormat="1" x14ac:dyDescent="0.2">
      <c r="A2660"/>
      <c r="B2660"/>
      <c r="C2660" s="65"/>
      <c r="D2660" s="65"/>
      <c r="E2660" s="8"/>
      <c r="F2660" s="66"/>
      <c r="G2660" s="67"/>
      <c r="H2660" s="67"/>
      <c r="I2660"/>
      <c r="J2660"/>
      <c r="K2660"/>
      <c r="L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</row>
    <row r="2661" spans="1:93" s="9" customFormat="1" x14ac:dyDescent="0.2">
      <c r="A2661"/>
      <c r="B2661"/>
      <c r="C2661" s="65"/>
      <c r="D2661" s="65"/>
      <c r="E2661" s="8"/>
      <c r="F2661" s="66"/>
      <c r="G2661" s="67"/>
      <c r="H2661" s="67"/>
      <c r="I2661"/>
      <c r="J2661"/>
      <c r="K2661"/>
      <c r="L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</row>
    <row r="2662" spans="1:93" s="9" customFormat="1" x14ac:dyDescent="0.2">
      <c r="A2662"/>
      <c r="B2662"/>
      <c r="C2662" s="65"/>
      <c r="D2662" s="65"/>
      <c r="E2662" s="8"/>
      <c r="F2662" s="66"/>
      <c r="G2662" s="67"/>
      <c r="H2662" s="67"/>
      <c r="I2662"/>
      <c r="J2662"/>
      <c r="K2662"/>
      <c r="L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</row>
    <row r="2663" spans="1:93" s="9" customFormat="1" x14ac:dyDescent="0.2">
      <c r="A2663"/>
      <c r="B2663"/>
      <c r="C2663" s="65"/>
      <c r="D2663" s="65"/>
      <c r="E2663" s="8"/>
      <c r="F2663" s="66"/>
      <c r="G2663" s="67"/>
      <c r="H2663" s="67"/>
      <c r="I2663"/>
      <c r="J2663"/>
      <c r="K2663"/>
      <c r="L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</row>
    <row r="2664" spans="1:93" s="9" customFormat="1" x14ac:dyDescent="0.2">
      <c r="A2664"/>
      <c r="B2664"/>
      <c r="C2664" s="65"/>
      <c r="D2664" s="65"/>
      <c r="E2664" s="8"/>
      <c r="F2664" s="66"/>
      <c r="G2664" s="67"/>
      <c r="H2664" s="67"/>
      <c r="I2664"/>
      <c r="J2664"/>
      <c r="K2664"/>
      <c r="L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</row>
    <row r="2665" spans="1:93" s="9" customFormat="1" x14ac:dyDescent="0.2">
      <c r="A2665"/>
      <c r="B2665"/>
      <c r="C2665" s="65"/>
      <c r="D2665" s="65"/>
      <c r="E2665" s="8"/>
      <c r="F2665" s="66"/>
      <c r="G2665" s="67"/>
      <c r="H2665" s="67"/>
      <c r="I2665"/>
      <c r="J2665"/>
      <c r="K2665"/>
      <c r="L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</row>
    <row r="2666" spans="1:93" s="9" customFormat="1" x14ac:dyDescent="0.2">
      <c r="A2666"/>
      <c r="B2666"/>
      <c r="C2666" s="65"/>
      <c r="D2666" s="65"/>
      <c r="E2666" s="8"/>
      <c r="F2666" s="66"/>
      <c r="G2666" s="67"/>
      <c r="H2666" s="67"/>
      <c r="I2666"/>
      <c r="J2666"/>
      <c r="K2666"/>
      <c r="L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</row>
    <row r="2667" spans="1:93" s="9" customFormat="1" x14ac:dyDescent="0.2">
      <c r="A2667"/>
      <c r="B2667"/>
      <c r="C2667" s="65"/>
      <c r="D2667" s="65"/>
      <c r="E2667" s="8"/>
      <c r="F2667" s="66"/>
      <c r="G2667" s="67"/>
      <c r="H2667" s="67"/>
      <c r="I2667"/>
      <c r="J2667"/>
      <c r="K2667"/>
      <c r="L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</row>
    <row r="2668" spans="1:93" s="9" customFormat="1" x14ac:dyDescent="0.2">
      <c r="A2668"/>
      <c r="B2668"/>
      <c r="C2668" s="65"/>
      <c r="D2668" s="65"/>
      <c r="E2668" s="8"/>
      <c r="F2668" s="66"/>
      <c r="G2668" s="67"/>
      <c r="H2668" s="67"/>
      <c r="I2668"/>
      <c r="J2668"/>
      <c r="K2668"/>
      <c r="L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</row>
    <row r="2669" spans="1:93" s="9" customFormat="1" x14ac:dyDescent="0.2">
      <c r="A2669"/>
      <c r="B2669"/>
      <c r="C2669" s="65"/>
      <c r="D2669" s="65"/>
      <c r="E2669" s="8"/>
      <c r="F2669" s="66"/>
      <c r="G2669" s="67"/>
      <c r="H2669" s="67"/>
      <c r="I2669"/>
      <c r="J2669"/>
      <c r="K2669"/>
      <c r="L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</row>
    <row r="2670" spans="1:93" s="9" customFormat="1" x14ac:dyDescent="0.2">
      <c r="A2670"/>
      <c r="B2670"/>
      <c r="C2670" s="65"/>
      <c r="D2670" s="65"/>
      <c r="E2670" s="8"/>
      <c r="F2670" s="66"/>
      <c r="G2670" s="67"/>
      <c r="H2670" s="67"/>
      <c r="I2670"/>
      <c r="J2670"/>
      <c r="K2670"/>
      <c r="L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</row>
    <row r="2671" spans="1:93" s="9" customFormat="1" x14ac:dyDescent="0.2">
      <c r="A2671"/>
      <c r="B2671"/>
      <c r="C2671" s="65"/>
      <c r="D2671" s="65"/>
      <c r="E2671" s="8"/>
      <c r="F2671" s="66"/>
      <c r="G2671" s="67"/>
      <c r="H2671" s="67"/>
      <c r="I2671"/>
      <c r="J2671"/>
      <c r="K2671"/>
      <c r="L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</row>
    <row r="2672" spans="1:93" s="9" customFormat="1" x14ac:dyDescent="0.2">
      <c r="A2672"/>
      <c r="B2672"/>
      <c r="C2672" s="65"/>
      <c r="D2672" s="65"/>
      <c r="E2672" s="8"/>
      <c r="F2672" s="66"/>
      <c r="G2672" s="67"/>
      <c r="H2672" s="67"/>
      <c r="I2672"/>
      <c r="J2672"/>
      <c r="K2672"/>
      <c r="L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</row>
    <row r="2673" spans="1:93" s="9" customFormat="1" x14ac:dyDescent="0.2">
      <c r="A2673"/>
      <c r="B2673"/>
      <c r="C2673" s="65"/>
      <c r="D2673" s="65"/>
      <c r="E2673" s="8"/>
      <c r="F2673" s="66"/>
      <c r="G2673" s="67"/>
      <c r="H2673" s="67"/>
      <c r="I2673"/>
      <c r="J2673"/>
      <c r="K2673"/>
      <c r="L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</row>
    <row r="2674" spans="1:93" s="9" customFormat="1" x14ac:dyDescent="0.2">
      <c r="A2674"/>
      <c r="B2674"/>
      <c r="C2674" s="65"/>
      <c r="D2674" s="65"/>
      <c r="E2674" s="8"/>
      <c r="F2674" s="66"/>
      <c r="G2674" s="67"/>
      <c r="H2674" s="67"/>
      <c r="I2674"/>
      <c r="J2674"/>
      <c r="K2674"/>
      <c r="L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</row>
    <row r="2675" spans="1:93" s="9" customFormat="1" x14ac:dyDescent="0.2">
      <c r="A2675"/>
      <c r="B2675"/>
      <c r="C2675" s="65"/>
      <c r="D2675" s="65"/>
      <c r="E2675" s="8"/>
      <c r="F2675" s="66"/>
      <c r="G2675" s="67"/>
      <c r="H2675" s="67"/>
      <c r="I2675"/>
      <c r="J2675"/>
      <c r="K2675"/>
      <c r="L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</row>
    <row r="2676" spans="1:93" s="9" customFormat="1" x14ac:dyDescent="0.2">
      <c r="A2676"/>
      <c r="B2676"/>
      <c r="C2676" s="65"/>
      <c r="D2676" s="65"/>
      <c r="E2676" s="8"/>
      <c r="F2676" s="66"/>
      <c r="G2676" s="67"/>
      <c r="H2676" s="67"/>
      <c r="I2676"/>
      <c r="J2676"/>
      <c r="K2676"/>
      <c r="L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</row>
    <row r="2677" spans="1:93" s="9" customFormat="1" x14ac:dyDescent="0.2">
      <c r="A2677"/>
      <c r="B2677"/>
      <c r="C2677" s="65"/>
      <c r="D2677" s="65"/>
      <c r="E2677" s="8"/>
      <c r="F2677" s="66"/>
      <c r="G2677" s="67"/>
      <c r="H2677" s="67"/>
      <c r="I2677"/>
      <c r="J2677"/>
      <c r="K2677"/>
      <c r="L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</row>
    <row r="2678" spans="1:93" s="9" customFormat="1" x14ac:dyDescent="0.2">
      <c r="A2678"/>
      <c r="B2678"/>
      <c r="C2678" s="65"/>
      <c r="D2678" s="65"/>
      <c r="E2678" s="8"/>
      <c r="F2678" s="66"/>
      <c r="G2678" s="67"/>
      <c r="H2678" s="67"/>
      <c r="I2678"/>
      <c r="J2678"/>
      <c r="K2678"/>
      <c r="L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</row>
    <row r="2679" spans="1:93" s="9" customFormat="1" x14ac:dyDescent="0.2">
      <c r="A2679"/>
      <c r="B2679"/>
      <c r="C2679" s="65"/>
      <c r="D2679" s="65"/>
      <c r="E2679" s="8"/>
      <c r="F2679" s="66"/>
      <c r="G2679" s="67"/>
      <c r="H2679" s="67"/>
      <c r="I2679"/>
      <c r="J2679"/>
      <c r="K2679"/>
      <c r="L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</row>
    <row r="2680" spans="1:93" s="9" customFormat="1" x14ac:dyDescent="0.2">
      <c r="A2680"/>
      <c r="B2680"/>
      <c r="C2680" s="65"/>
      <c r="D2680" s="65"/>
      <c r="E2680" s="8"/>
      <c r="F2680" s="66"/>
      <c r="G2680" s="67"/>
      <c r="H2680" s="67"/>
      <c r="I2680"/>
      <c r="J2680"/>
      <c r="K2680"/>
      <c r="L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</row>
    <row r="2681" spans="1:93" s="9" customFormat="1" x14ac:dyDescent="0.2">
      <c r="A2681"/>
      <c r="B2681"/>
      <c r="C2681" s="65"/>
      <c r="D2681" s="65"/>
      <c r="E2681" s="8"/>
      <c r="F2681" s="66"/>
      <c r="G2681" s="67"/>
      <c r="H2681" s="67"/>
      <c r="I2681"/>
      <c r="J2681"/>
      <c r="K2681"/>
      <c r="L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</row>
    <row r="2682" spans="1:93" s="9" customFormat="1" x14ac:dyDescent="0.2">
      <c r="A2682"/>
      <c r="B2682"/>
      <c r="C2682" s="65"/>
      <c r="D2682" s="65"/>
      <c r="E2682" s="8"/>
      <c r="F2682" s="66"/>
      <c r="G2682" s="67"/>
      <c r="H2682" s="67"/>
      <c r="I2682"/>
      <c r="J2682"/>
      <c r="K2682"/>
      <c r="L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</row>
    <row r="2683" spans="1:93" s="9" customFormat="1" x14ac:dyDescent="0.2">
      <c r="A2683"/>
      <c r="B2683"/>
      <c r="C2683" s="65"/>
      <c r="D2683" s="65"/>
      <c r="E2683" s="8"/>
      <c r="F2683" s="66"/>
      <c r="G2683" s="67"/>
      <c r="H2683" s="67"/>
      <c r="I2683"/>
      <c r="J2683"/>
      <c r="K2683"/>
      <c r="L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</row>
    <row r="2684" spans="1:93" s="9" customFormat="1" x14ac:dyDescent="0.2">
      <c r="A2684"/>
      <c r="B2684"/>
      <c r="C2684" s="65"/>
      <c r="D2684" s="65"/>
      <c r="E2684" s="8"/>
      <c r="F2684" s="66"/>
      <c r="G2684" s="67"/>
      <c r="H2684" s="67"/>
      <c r="I2684"/>
      <c r="J2684"/>
      <c r="K2684"/>
      <c r="L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</row>
    <row r="2685" spans="1:93" s="9" customFormat="1" x14ac:dyDescent="0.2">
      <c r="A2685"/>
      <c r="B2685"/>
      <c r="C2685" s="65"/>
      <c r="D2685" s="65"/>
      <c r="E2685" s="8"/>
      <c r="F2685" s="66"/>
      <c r="G2685" s="67"/>
      <c r="H2685" s="67"/>
      <c r="I2685"/>
      <c r="J2685"/>
      <c r="K2685"/>
      <c r="L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</row>
    <row r="2686" spans="1:93" s="9" customFormat="1" x14ac:dyDescent="0.2">
      <c r="A2686"/>
      <c r="B2686"/>
      <c r="C2686" s="65"/>
      <c r="D2686" s="65"/>
      <c r="E2686" s="8"/>
      <c r="F2686" s="66"/>
      <c r="G2686" s="67"/>
      <c r="H2686" s="67"/>
      <c r="I2686"/>
      <c r="J2686"/>
      <c r="K2686"/>
      <c r="L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</row>
    <row r="2687" spans="1:93" s="9" customFormat="1" x14ac:dyDescent="0.2">
      <c r="A2687"/>
      <c r="B2687"/>
      <c r="C2687" s="65"/>
      <c r="D2687" s="65"/>
      <c r="E2687" s="8"/>
      <c r="F2687" s="66"/>
      <c r="G2687" s="67"/>
      <c r="H2687" s="67"/>
      <c r="I2687"/>
      <c r="J2687"/>
      <c r="K2687"/>
      <c r="L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</row>
    <row r="2688" spans="1:93" s="9" customFormat="1" x14ac:dyDescent="0.2">
      <c r="A2688"/>
      <c r="B2688"/>
      <c r="C2688" s="65"/>
      <c r="D2688" s="65"/>
      <c r="E2688" s="8"/>
      <c r="F2688" s="66"/>
      <c r="G2688" s="67"/>
      <c r="H2688" s="67"/>
      <c r="I2688"/>
      <c r="J2688"/>
      <c r="K2688"/>
      <c r="L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</row>
    <row r="2689" spans="1:93" s="9" customFormat="1" x14ac:dyDescent="0.2">
      <c r="A2689"/>
      <c r="B2689"/>
      <c r="C2689" s="65"/>
      <c r="D2689" s="65"/>
      <c r="E2689" s="8"/>
      <c r="F2689" s="66"/>
      <c r="G2689" s="67"/>
      <c r="H2689" s="67"/>
      <c r="I2689"/>
      <c r="J2689"/>
      <c r="K2689"/>
      <c r="L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</row>
    <row r="2690" spans="1:93" s="9" customFormat="1" x14ac:dyDescent="0.2">
      <c r="A2690"/>
      <c r="B2690"/>
      <c r="C2690" s="65"/>
      <c r="D2690" s="65"/>
      <c r="E2690" s="8"/>
      <c r="F2690" s="66"/>
      <c r="G2690" s="67"/>
      <c r="H2690" s="67"/>
      <c r="I2690"/>
      <c r="J2690"/>
      <c r="K2690"/>
      <c r="L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</row>
    <row r="2691" spans="1:93" s="9" customFormat="1" x14ac:dyDescent="0.2">
      <c r="A2691"/>
      <c r="B2691"/>
      <c r="C2691" s="65"/>
      <c r="D2691" s="65"/>
      <c r="E2691" s="8"/>
      <c r="F2691" s="66"/>
      <c r="G2691" s="67"/>
      <c r="H2691" s="67"/>
      <c r="I2691"/>
      <c r="J2691"/>
      <c r="K2691"/>
      <c r="L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</row>
    <row r="2692" spans="1:93" s="9" customFormat="1" x14ac:dyDescent="0.2">
      <c r="A2692"/>
      <c r="B2692"/>
      <c r="C2692" s="65"/>
      <c r="D2692" s="65"/>
      <c r="E2692" s="8"/>
      <c r="F2692" s="66"/>
      <c r="G2692" s="67"/>
      <c r="H2692" s="67"/>
      <c r="I2692"/>
      <c r="J2692"/>
      <c r="K2692"/>
      <c r="L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</row>
    <row r="2693" spans="1:93" s="9" customFormat="1" x14ac:dyDescent="0.2">
      <c r="A2693"/>
      <c r="B2693"/>
      <c r="C2693" s="65"/>
      <c r="D2693" s="65"/>
      <c r="E2693" s="8"/>
      <c r="F2693" s="66"/>
      <c r="G2693" s="67"/>
      <c r="H2693" s="67"/>
      <c r="I2693"/>
      <c r="J2693"/>
      <c r="K2693"/>
      <c r="L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</row>
    <row r="2694" spans="1:93" s="9" customFormat="1" x14ac:dyDescent="0.2">
      <c r="A2694"/>
      <c r="B2694"/>
      <c r="C2694" s="65"/>
      <c r="D2694" s="65"/>
      <c r="E2694" s="8"/>
      <c r="F2694" s="66"/>
      <c r="G2694" s="67"/>
      <c r="H2694" s="67"/>
      <c r="I2694"/>
      <c r="J2694"/>
      <c r="K2694"/>
      <c r="L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</row>
    <row r="2695" spans="1:93" s="9" customFormat="1" x14ac:dyDescent="0.2">
      <c r="A2695"/>
      <c r="B2695"/>
      <c r="C2695" s="65"/>
      <c r="D2695" s="65"/>
      <c r="E2695" s="8"/>
      <c r="F2695" s="66"/>
      <c r="G2695" s="67"/>
      <c r="H2695" s="67"/>
      <c r="I2695"/>
      <c r="J2695"/>
      <c r="K2695"/>
      <c r="L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</row>
    <row r="2696" spans="1:93" s="9" customFormat="1" x14ac:dyDescent="0.2">
      <c r="A2696"/>
      <c r="B2696"/>
      <c r="C2696" s="65"/>
      <c r="D2696" s="65"/>
      <c r="E2696" s="8"/>
      <c r="F2696" s="66"/>
      <c r="G2696" s="67"/>
      <c r="H2696" s="67"/>
      <c r="I2696"/>
      <c r="J2696"/>
      <c r="K2696"/>
      <c r="L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</row>
    <row r="2697" spans="1:93" s="9" customFormat="1" x14ac:dyDescent="0.2">
      <c r="A2697"/>
      <c r="B2697"/>
      <c r="C2697" s="65"/>
      <c r="D2697" s="65"/>
      <c r="E2697" s="8"/>
      <c r="F2697" s="66"/>
      <c r="G2697" s="67"/>
      <c r="H2697" s="67"/>
      <c r="I2697"/>
      <c r="J2697"/>
      <c r="K2697"/>
      <c r="L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</row>
    <row r="2698" spans="1:93" s="9" customFormat="1" x14ac:dyDescent="0.2">
      <c r="A2698"/>
      <c r="B2698"/>
      <c r="C2698" s="65"/>
      <c r="D2698" s="65"/>
      <c r="E2698" s="8"/>
      <c r="F2698" s="66"/>
      <c r="G2698" s="67"/>
      <c r="H2698" s="67"/>
      <c r="I2698"/>
      <c r="J2698"/>
      <c r="K2698"/>
      <c r="L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</row>
    <row r="2699" spans="1:93" s="9" customFormat="1" x14ac:dyDescent="0.2">
      <c r="A2699"/>
      <c r="B2699"/>
      <c r="C2699" s="65"/>
      <c r="D2699" s="65"/>
      <c r="E2699" s="8"/>
      <c r="F2699" s="66"/>
      <c r="G2699" s="67"/>
      <c r="H2699" s="67"/>
      <c r="I2699"/>
      <c r="J2699"/>
      <c r="K2699"/>
      <c r="L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</row>
    <row r="2700" spans="1:93" s="9" customFormat="1" x14ac:dyDescent="0.2">
      <c r="A2700"/>
      <c r="B2700"/>
      <c r="C2700" s="65"/>
      <c r="D2700" s="65"/>
      <c r="E2700" s="8"/>
      <c r="F2700" s="66"/>
      <c r="G2700" s="67"/>
      <c r="H2700" s="67"/>
      <c r="I2700"/>
      <c r="J2700"/>
      <c r="K2700"/>
      <c r="L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</row>
    <row r="2701" spans="1:93" s="9" customFormat="1" x14ac:dyDescent="0.2">
      <c r="A2701"/>
      <c r="B2701"/>
      <c r="C2701" s="65"/>
      <c r="D2701" s="65"/>
      <c r="E2701" s="8"/>
      <c r="F2701" s="66"/>
      <c r="G2701" s="67"/>
      <c r="H2701" s="67"/>
      <c r="I2701"/>
      <c r="J2701"/>
      <c r="K2701"/>
      <c r="L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</row>
    <row r="2702" spans="1:93" s="9" customFormat="1" x14ac:dyDescent="0.2">
      <c r="A2702"/>
      <c r="B2702"/>
      <c r="C2702" s="65"/>
      <c r="D2702" s="65"/>
      <c r="E2702" s="8"/>
      <c r="F2702" s="66"/>
      <c r="G2702" s="67"/>
      <c r="H2702" s="67"/>
      <c r="I2702"/>
      <c r="J2702"/>
      <c r="K2702"/>
      <c r="L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</row>
    <row r="2703" spans="1:93" s="9" customFormat="1" x14ac:dyDescent="0.2">
      <c r="A2703"/>
      <c r="B2703"/>
      <c r="C2703" s="65"/>
      <c r="D2703" s="65"/>
      <c r="E2703" s="8"/>
      <c r="F2703" s="66"/>
      <c r="G2703" s="67"/>
      <c r="H2703" s="67"/>
      <c r="I2703"/>
      <c r="J2703"/>
      <c r="K2703"/>
      <c r="L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</row>
    <row r="2704" spans="1:93" s="9" customFormat="1" x14ac:dyDescent="0.2">
      <c r="A2704"/>
      <c r="B2704"/>
      <c r="C2704" s="65"/>
      <c r="D2704" s="65"/>
      <c r="E2704" s="8"/>
      <c r="F2704" s="66"/>
      <c r="G2704" s="67"/>
      <c r="H2704" s="67"/>
      <c r="I2704"/>
      <c r="J2704"/>
      <c r="K2704"/>
      <c r="L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</row>
    <row r="2705" spans="1:93" s="9" customFormat="1" x14ac:dyDescent="0.2">
      <c r="A2705"/>
      <c r="B2705"/>
      <c r="C2705" s="65"/>
      <c r="D2705" s="65"/>
      <c r="E2705" s="8"/>
      <c r="F2705" s="66"/>
      <c r="G2705" s="67"/>
      <c r="H2705" s="67"/>
      <c r="I2705"/>
      <c r="J2705"/>
      <c r="K2705"/>
      <c r="L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</row>
    <row r="2706" spans="1:93" s="9" customFormat="1" x14ac:dyDescent="0.2">
      <c r="A2706"/>
      <c r="B2706"/>
      <c r="C2706" s="65"/>
      <c r="D2706" s="65"/>
      <c r="E2706" s="8"/>
      <c r="F2706" s="66"/>
      <c r="G2706" s="67"/>
      <c r="H2706" s="67"/>
      <c r="I2706"/>
      <c r="J2706"/>
      <c r="K2706"/>
      <c r="L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</row>
    <row r="2707" spans="1:93" s="9" customFormat="1" x14ac:dyDescent="0.2">
      <c r="A2707"/>
      <c r="B2707"/>
      <c r="C2707" s="65"/>
      <c r="D2707" s="65"/>
      <c r="E2707" s="8"/>
      <c r="F2707" s="66"/>
      <c r="G2707" s="67"/>
      <c r="H2707" s="67"/>
      <c r="I2707"/>
      <c r="J2707"/>
      <c r="K2707"/>
      <c r="L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</row>
    <row r="2708" spans="1:93" s="9" customFormat="1" x14ac:dyDescent="0.2">
      <c r="A2708"/>
      <c r="B2708"/>
      <c r="C2708" s="65"/>
      <c r="D2708" s="65"/>
      <c r="E2708" s="8"/>
      <c r="F2708" s="66"/>
      <c r="G2708" s="67"/>
      <c r="H2708" s="67"/>
      <c r="I2708"/>
      <c r="J2708"/>
      <c r="K2708"/>
      <c r="L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</row>
    <row r="2709" spans="1:93" s="9" customFormat="1" x14ac:dyDescent="0.2">
      <c r="A2709"/>
      <c r="B2709"/>
      <c r="C2709" s="65"/>
      <c r="D2709" s="65"/>
      <c r="E2709" s="8"/>
      <c r="F2709" s="66"/>
      <c r="G2709" s="67"/>
      <c r="H2709" s="67"/>
      <c r="I2709"/>
      <c r="J2709"/>
      <c r="K2709"/>
      <c r="L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</row>
    <row r="2710" spans="1:93" s="9" customFormat="1" x14ac:dyDescent="0.2">
      <c r="A2710"/>
      <c r="B2710"/>
      <c r="C2710" s="65"/>
      <c r="D2710" s="65"/>
      <c r="E2710" s="8"/>
      <c r="F2710" s="66"/>
      <c r="G2710" s="67"/>
      <c r="H2710" s="67"/>
      <c r="I2710"/>
      <c r="J2710"/>
      <c r="K2710"/>
      <c r="L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</row>
    <row r="2711" spans="1:93" s="9" customFormat="1" x14ac:dyDescent="0.2">
      <c r="A2711"/>
      <c r="B2711"/>
      <c r="C2711" s="65"/>
      <c r="D2711" s="65"/>
      <c r="E2711" s="8"/>
      <c r="F2711" s="66"/>
      <c r="G2711" s="67"/>
      <c r="H2711" s="67"/>
      <c r="I2711"/>
      <c r="J2711"/>
      <c r="K2711"/>
      <c r="L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</row>
    <row r="2712" spans="1:93" s="9" customFormat="1" x14ac:dyDescent="0.2">
      <c r="A2712"/>
      <c r="B2712"/>
      <c r="C2712" s="65"/>
      <c r="D2712" s="65"/>
      <c r="E2712" s="8"/>
      <c r="F2712" s="66"/>
      <c r="G2712" s="67"/>
      <c r="H2712" s="67"/>
      <c r="I2712"/>
      <c r="J2712"/>
      <c r="K2712"/>
      <c r="L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</row>
    <row r="2713" spans="1:93" s="9" customFormat="1" x14ac:dyDescent="0.2">
      <c r="A2713"/>
      <c r="B2713"/>
      <c r="C2713" s="65"/>
      <c r="D2713" s="65"/>
      <c r="E2713" s="8"/>
      <c r="F2713" s="66"/>
      <c r="G2713" s="67"/>
      <c r="H2713" s="67"/>
      <c r="I2713"/>
      <c r="J2713"/>
      <c r="K2713"/>
      <c r="L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</row>
    <row r="2714" spans="1:93" s="9" customFormat="1" x14ac:dyDescent="0.2">
      <c r="A2714"/>
      <c r="B2714"/>
      <c r="C2714" s="65"/>
      <c r="D2714" s="65"/>
      <c r="E2714" s="8"/>
      <c r="F2714" s="66"/>
      <c r="G2714" s="67"/>
      <c r="H2714" s="67"/>
      <c r="I2714"/>
      <c r="J2714"/>
      <c r="K2714"/>
      <c r="L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</row>
    <row r="2715" spans="1:93" s="9" customFormat="1" x14ac:dyDescent="0.2">
      <c r="A2715"/>
      <c r="B2715"/>
      <c r="C2715" s="65"/>
      <c r="D2715" s="65"/>
      <c r="E2715" s="8"/>
      <c r="F2715" s="66"/>
      <c r="G2715" s="67"/>
      <c r="H2715" s="67"/>
      <c r="I2715"/>
      <c r="J2715"/>
      <c r="K2715"/>
      <c r="L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</row>
    <row r="2716" spans="1:93" s="9" customFormat="1" x14ac:dyDescent="0.2">
      <c r="A2716"/>
      <c r="B2716"/>
      <c r="C2716" s="65"/>
      <c r="D2716" s="65"/>
      <c r="E2716" s="8"/>
      <c r="F2716" s="66"/>
      <c r="G2716" s="67"/>
      <c r="H2716" s="67"/>
      <c r="I2716"/>
      <c r="J2716"/>
      <c r="K2716"/>
      <c r="L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</row>
    <row r="2717" spans="1:93" s="9" customFormat="1" x14ac:dyDescent="0.2">
      <c r="A2717"/>
      <c r="B2717"/>
      <c r="C2717" s="65"/>
      <c r="D2717" s="65"/>
      <c r="E2717" s="8"/>
      <c r="F2717" s="66"/>
      <c r="G2717" s="67"/>
      <c r="H2717" s="67"/>
      <c r="I2717"/>
      <c r="J2717"/>
      <c r="K2717"/>
      <c r="L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</row>
    <row r="2718" spans="1:93" s="9" customFormat="1" x14ac:dyDescent="0.2">
      <c r="A2718"/>
      <c r="B2718"/>
      <c r="C2718" s="65"/>
      <c r="D2718" s="65"/>
      <c r="E2718" s="8"/>
      <c r="F2718" s="66"/>
      <c r="G2718" s="67"/>
      <c r="H2718" s="67"/>
      <c r="I2718"/>
      <c r="J2718"/>
      <c r="K2718"/>
      <c r="L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</row>
    <row r="2719" spans="1:93" s="9" customFormat="1" x14ac:dyDescent="0.2">
      <c r="A2719"/>
      <c r="B2719"/>
      <c r="C2719" s="65"/>
      <c r="D2719" s="65"/>
      <c r="E2719" s="8"/>
      <c r="F2719" s="66"/>
      <c r="G2719" s="67"/>
      <c r="H2719" s="67"/>
      <c r="I2719"/>
      <c r="J2719"/>
      <c r="K2719"/>
      <c r="L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</row>
    <row r="2720" spans="1:93" s="9" customFormat="1" x14ac:dyDescent="0.2">
      <c r="A2720"/>
      <c r="B2720"/>
      <c r="C2720" s="65"/>
      <c r="D2720" s="65"/>
      <c r="E2720" s="8"/>
      <c r="F2720" s="66"/>
      <c r="G2720" s="67"/>
      <c r="H2720" s="67"/>
      <c r="I2720"/>
      <c r="J2720"/>
      <c r="K2720"/>
      <c r="L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</row>
    <row r="2721" spans="1:93" s="9" customFormat="1" x14ac:dyDescent="0.2">
      <c r="A2721"/>
      <c r="B2721"/>
      <c r="C2721" s="65"/>
      <c r="D2721" s="65"/>
      <c r="E2721" s="8"/>
      <c r="F2721" s="66"/>
      <c r="G2721" s="67"/>
      <c r="H2721" s="67"/>
      <c r="I2721"/>
      <c r="J2721"/>
      <c r="K2721"/>
      <c r="L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</row>
    <row r="2722" spans="1:93" s="9" customFormat="1" x14ac:dyDescent="0.2">
      <c r="A2722"/>
      <c r="B2722"/>
      <c r="C2722" s="65"/>
      <c r="D2722" s="65"/>
      <c r="E2722" s="8"/>
      <c r="F2722" s="66"/>
      <c r="G2722" s="67"/>
      <c r="H2722" s="67"/>
      <c r="I2722"/>
      <c r="J2722"/>
      <c r="K2722"/>
      <c r="L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</row>
    <row r="2723" spans="1:93" s="9" customFormat="1" x14ac:dyDescent="0.2">
      <c r="A2723"/>
      <c r="B2723"/>
      <c r="C2723" s="65"/>
      <c r="D2723" s="65"/>
      <c r="E2723" s="8"/>
      <c r="F2723" s="66"/>
      <c r="G2723" s="67"/>
      <c r="H2723" s="67"/>
      <c r="I2723"/>
      <c r="J2723"/>
      <c r="K2723"/>
      <c r="L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</row>
    <row r="2724" spans="1:93" s="9" customFormat="1" x14ac:dyDescent="0.2">
      <c r="A2724"/>
      <c r="B2724"/>
      <c r="C2724" s="65"/>
      <c r="D2724" s="65"/>
      <c r="E2724" s="8"/>
      <c r="F2724" s="66"/>
      <c r="G2724" s="67"/>
      <c r="H2724" s="67"/>
      <c r="I2724"/>
      <c r="J2724"/>
      <c r="K2724"/>
      <c r="L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</row>
    <row r="2725" spans="1:93" s="9" customFormat="1" x14ac:dyDescent="0.2">
      <c r="A2725"/>
      <c r="B2725"/>
      <c r="C2725" s="65"/>
      <c r="D2725" s="65"/>
      <c r="E2725" s="8"/>
      <c r="F2725" s="66"/>
      <c r="G2725" s="67"/>
      <c r="H2725" s="67"/>
      <c r="I2725"/>
      <c r="J2725"/>
      <c r="K2725"/>
      <c r="L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</row>
    <row r="2726" spans="1:93" s="9" customFormat="1" x14ac:dyDescent="0.2">
      <c r="A2726"/>
      <c r="B2726"/>
      <c r="C2726" s="65"/>
      <c r="D2726" s="65"/>
      <c r="E2726" s="8"/>
      <c r="F2726" s="66"/>
      <c r="G2726" s="67"/>
      <c r="H2726" s="67"/>
      <c r="I2726"/>
      <c r="J2726"/>
      <c r="K2726"/>
      <c r="L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</row>
    <row r="2727" spans="1:93" s="9" customFormat="1" x14ac:dyDescent="0.2">
      <c r="A2727"/>
      <c r="B2727"/>
      <c r="C2727" s="65"/>
      <c r="D2727" s="65"/>
      <c r="E2727" s="8"/>
      <c r="F2727" s="66"/>
      <c r="G2727" s="67"/>
      <c r="H2727" s="67"/>
      <c r="I2727"/>
      <c r="J2727"/>
      <c r="K2727"/>
      <c r="L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</row>
    <row r="2728" spans="1:93" s="9" customFormat="1" x14ac:dyDescent="0.2">
      <c r="A2728"/>
      <c r="B2728"/>
      <c r="C2728" s="65"/>
      <c r="D2728" s="65"/>
      <c r="E2728" s="8"/>
      <c r="F2728" s="66"/>
      <c r="G2728" s="67"/>
      <c r="H2728" s="67"/>
      <c r="I2728"/>
      <c r="J2728"/>
      <c r="K2728"/>
      <c r="L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</row>
    <row r="2729" spans="1:93" s="9" customFormat="1" x14ac:dyDescent="0.2">
      <c r="A2729"/>
      <c r="B2729"/>
      <c r="C2729" s="65"/>
      <c r="D2729" s="65"/>
      <c r="E2729" s="8"/>
      <c r="F2729" s="66"/>
      <c r="G2729" s="67"/>
      <c r="H2729" s="67"/>
      <c r="I2729"/>
      <c r="J2729"/>
      <c r="K2729"/>
      <c r="L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</row>
    <row r="2730" spans="1:93" s="9" customFormat="1" x14ac:dyDescent="0.2">
      <c r="A2730"/>
      <c r="B2730"/>
      <c r="C2730" s="65"/>
      <c r="D2730" s="65"/>
      <c r="E2730" s="8"/>
      <c r="F2730" s="66"/>
      <c r="G2730" s="67"/>
      <c r="H2730" s="67"/>
      <c r="I2730"/>
      <c r="J2730"/>
      <c r="K2730"/>
      <c r="L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</row>
    <row r="2731" spans="1:93" s="9" customFormat="1" x14ac:dyDescent="0.2">
      <c r="A2731"/>
      <c r="B2731"/>
      <c r="C2731" s="65"/>
      <c r="D2731" s="65"/>
      <c r="E2731" s="8"/>
      <c r="F2731" s="66"/>
      <c r="G2731" s="67"/>
      <c r="H2731" s="67"/>
      <c r="I2731"/>
      <c r="J2731"/>
      <c r="K2731"/>
      <c r="L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</row>
    <row r="2732" spans="1:93" s="9" customFormat="1" x14ac:dyDescent="0.2">
      <c r="A2732"/>
      <c r="B2732"/>
      <c r="C2732" s="65"/>
      <c r="D2732" s="65"/>
      <c r="E2732" s="8"/>
      <c r="F2732" s="66"/>
      <c r="G2732" s="67"/>
      <c r="H2732" s="67"/>
      <c r="I2732"/>
      <c r="J2732"/>
      <c r="K2732"/>
      <c r="L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</row>
    <row r="2733" spans="1:93" s="9" customFormat="1" x14ac:dyDescent="0.2">
      <c r="A2733"/>
      <c r="B2733"/>
      <c r="C2733" s="65"/>
      <c r="D2733" s="65"/>
      <c r="E2733" s="8"/>
      <c r="F2733" s="66"/>
      <c r="G2733" s="67"/>
      <c r="H2733" s="67"/>
      <c r="I2733"/>
      <c r="J2733"/>
      <c r="K2733"/>
      <c r="L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</row>
    <row r="2734" spans="1:93" s="9" customFormat="1" x14ac:dyDescent="0.2">
      <c r="A2734"/>
      <c r="B2734"/>
      <c r="C2734" s="65"/>
      <c r="D2734" s="65"/>
      <c r="E2734" s="8"/>
      <c r="F2734" s="66"/>
      <c r="G2734" s="67"/>
      <c r="H2734" s="67"/>
      <c r="I2734"/>
      <c r="J2734"/>
      <c r="K2734"/>
      <c r="L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</row>
    <row r="2735" spans="1:93" s="9" customFormat="1" x14ac:dyDescent="0.2">
      <c r="A2735"/>
      <c r="B2735"/>
      <c r="C2735" s="65"/>
      <c r="D2735" s="65"/>
      <c r="E2735" s="8"/>
      <c r="F2735" s="66"/>
      <c r="G2735" s="67"/>
      <c r="H2735" s="67"/>
      <c r="I2735"/>
      <c r="J2735"/>
      <c r="K2735"/>
      <c r="L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</row>
    <row r="2736" spans="1:93" s="9" customFormat="1" x14ac:dyDescent="0.2">
      <c r="A2736"/>
      <c r="B2736"/>
      <c r="C2736" s="65"/>
      <c r="D2736" s="65"/>
      <c r="E2736" s="8"/>
      <c r="F2736" s="66"/>
      <c r="G2736" s="67"/>
      <c r="H2736" s="67"/>
      <c r="I2736"/>
      <c r="J2736"/>
      <c r="K2736"/>
      <c r="L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</row>
    <row r="2737" spans="1:93" s="9" customFormat="1" x14ac:dyDescent="0.2">
      <c r="A2737"/>
      <c r="B2737"/>
      <c r="C2737" s="65"/>
      <c r="D2737" s="65"/>
      <c r="E2737" s="8"/>
      <c r="F2737" s="66"/>
      <c r="G2737" s="67"/>
      <c r="H2737" s="67"/>
      <c r="I2737"/>
      <c r="J2737"/>
      <c r="K2737"/>
      <c r="L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</row>
    <row r="2738" spans="1:93" s="9" customFormat="1" x14ac:dyDescent="0.2">
      <c r="A2738"/>
      <c r="B2738"/>
      <c r="C2738" s="65"/>
      <c r="D2738" s="65"/>
      <c r="E2738" s="8"/>
      <c r="F2738" s="66"/>
      <c r="G2738" s="67"/>
      <c r="H2738" s="67"/>
      <c r="I2738"/>
      <c r="J2738"/>
      <c r="K2738"/>
      <c r="L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</row>
    <row r="2739" spans="1:93" s="9" customFormat="1" x14ac:dyDescent="0.2">
      <c r="A2739"/>
      <c r="B2739"/>
      <c r="C2739" s="65"/>
      <c r="D2739" s="65"/>
      <c r="E2739" s="8"/>
      <c r="F2739" s="66"/>
      <c r="G2739" s="67"/>
      <c r="H2739" s="67"/>
      <c r="I2739"/>
      <c r="J2739"/>
      <c r="K2739"/>
      <c r="L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</row>
    <row r="2740" spans="1:93" s="9" customFormat="1" x14ac:dyDescent="0.2">
      <c r="A2740"/>
      <c r="B2740"/>
      <c r="C2740" s="65"/>
      <c r="D2740" s="65"/>
      <c r="E2740" s="8"/>
      <c r="F2740" s="66"/>
      <c r="G2740" s="67"/>
      <c r="H2740" s="67"/>
      <c r="I2740"/>
      <c r="J2740"/>
      <c r="K2740"/>
      <c r="L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</row>
    <row r="2741" spans="1:93" s="9" customFormat="1" x14ac:dyDescent="0.2">
      <c r="A2741"/>
      <c r="B2741"/>
      <c r="C2741" s="65"/>
      <c r="D2741" s="65"/>
      <c r="E2741" s="8"/>
      <c r="F2741" s="66"/>
      <c r="G2741" s="67"/>
      <c r="H2741" s="67"/>
      <c r="I2741"/>
      <c r="J2741"/>
      <c r="K2741"/>
      <c r="L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</row>
    <row r="2742" spans="1:93" s="9" customFormat="1" x14ac:dyDescent="0.2">
      <c r="A2742"/>
      <c r="B2742"/>
      <c r="C2742" s="65"/>
      <c r="D2742" s="65"/>
      <c r="E2742" s="8"/>
      <c r="F2742" s="66"/>
      <c r="G2742" s="67"/>
      <c r="H2742" s="67"/>
      <c r="I2742"/>
      <c r="J2742"/>
      <c r="K2742"/>
      <c r="L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</row>
    <row r="2743" spans="1:93" s="9" customFormat="1" x14ac:dyDescent="0.2">
      <c r="A2743"/>
      <c r="B2743"/>
      <c r="C2743" s="65"/>
      <c r="D2743" s="65"/>
      <c r="E2743" s="8"/>
      <c r="F2743" s="66"/>
      <c r="G2743" s="67"/>
      <c r="H2743" s="67"/>
      <c r="I2743"/>
      <c r="J2743"/>
      <c r="K2743"/>
      <c r="L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</row>
    <row r="2744" spans="1:93" s="9" customFormat="1" x14ac:dyDescent="0.2">
      <c r="A2744"/>
      <c r="B2744"/>
      <c r="C2744" s="65"/>
      <c r="D2744" s="65"/>
      <c r="E2744" s="8"/>
      <c r="F2744" s="66"/>
      <c r="G2744" s="67"/>
      <c r="H2744" s="67"/>
      <c r="I2744"/>
      <c r="J2744"/>
      <c r="K2744"/>
      <c r="L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</row>
    <row r="2745" spans="1:93" s="9" customFormat="1" x14ac:dyDescent="0.2">
      <c r="A2745"/>
      <c r="B2745"/>
      <c r="C2745" s="65"/>
      <c r="D2745" s="65"/>
      <c r="E2745" s="8"/>
      <c r="F2745" s="66"/>
      <c r="G2745" s="67"/>
      <c r="H2745" s="67"/>
      <c r="I2745"/>
      <c r="J2745"/>
      <c r="K2745"/>
      <c r="L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</row>
    <row r="2746" spans="1:93" s="9" customFormat="1" x14ac:dyDescent="0.2">
      <c r="A2746"/>
      <c r="B2746"/>
      <c r="C2746" s="65"/>
      <c r="D2746" s="65"/>
      <c r="E2746" s="8"/>
      <c r="F2746" s="66"/>
      <c r="G2746" s="67"/>
      <c r="H2746" s="67"/>
      <c r="I2746"/>
      <c r="J2746"/>
      <c r="K2746"/>
      <c r="L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</row>
    <row r="2747" spans="1:93" s="9" customFormat="1" x14ac:dyDescent="0.2">
      <c r="A2747"/>
      <c r="B2747"/>
      <c r="C2747" s="65"/>
      <c r="D2747" s="65"/>
      <c r="E2747" s="8"/>
      <c r="F2747" s="66"/>
      <c r="G2747" s="67"/>
      <c r="H2747" s="67"/>
      <c r="I2747"/>
      <c r="J2747"/>
      <c r="K2747"/>
      <c r="L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</row>
    <row r="2748" spans="1:93" s="9" customFormat="1" x14ac:dyDescent="0.2">
      <c r="A2748"/>
      <c r="B2748"/>
      <c r="C2748" s="65"/>
      <c r="D2748" s="65"/>
      <c r="E2748" s="8"/>
      <c r="F2748" s="66"/>
      <c r="G2748" s="67"/>
      <c r="H2748" s="67"/>
      <c r="I2748"/>
      <c r="J2748"/>
      <c r="K2748"/>
      <c r="L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</row>
    <row r="2749" spans="1:93" s="9" customFormat="1" x14ac:dyDescent="0.2">
      <c r="A2749"/>
      <c r="B2749"/>
      <c r="C2749" s="65"/>
      <c r="D2749" s="65"/>
      <c r="E2749" s="8"/>
      <c r="F2749" s="66"/>
      <c r="G2749" s="67"/>
      <c r="H2749" s="67"/>
      <c r="I2749"/>
      <c r="J2749"/>
      <c r="K2749"/>
      <c r="L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</row>
    <row r="2750" spans="1:93" s="9" customFormat="1" x14ac:dyDescent="0.2">
      <c r="A2750"/>
      <c r="B2750"/>
      <c r="C2750" s="65"/>
      <c r="D2750" s="65"/>
      <c r="E2750" s="8"/>
      <c r="F2750" s="66"/>
      <c r="G2750" s="67"/>
      <c r="H2750" s="67"/>
      <c r="I2750"/>
      <c r="J2750"/>
      <c r="K2750"/>
      <c r="L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</row>
    <row r="2751" spans="1:93" s="9" customFormat="1" x14ac:dyDescent="0.2">
      <c r="A2751"/>
      <c r="B2751"/>
      <c r="C2751" s="65"/>
      <c r="D2751" s="65"/>
      <c r="E2751" s="8"/>
      <c r="F2751" s="66"/>
      <c r="G2751" s="67"/>
      <c r="H2751" s="67"/>
      <c r="I2751"/>
      <c r="J2751"/>
      <c r="K2751"/>
      <c r="L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</row>
    <row r="2752" spans="1:93" s="9" customFormat="1" x14ac:dyDescent="0.2">
      <c r="A2752"/>
      <c r="B2752"/>
      <c r="C2752" s="65"/>
      <c r="D2752" s="65"/>
      <c r="E2752" s="8"/>
      <c r="F2752" s="66"/>
      <c r="G2752" s="67"/>
      <c r="H2752" s="67"/>
      <c r="I2752"/>
      <c r="J2752"/>
      <c r="K2752"/>
      <c r="L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</row>
    <row r="2753" spans="1:93" s="9" customFormat="1" x14ac:dyDescent="0.2">
      <c r="A2753"/>
      <c r="B2753"/>
      <c r="C2753" s="65"/>
      <c r="D2753" s="65"/>
      <c r="E2753" s="8"/>
      <c r="F2753" s="66"/>
      <c r="G2753" s="67"/>
      <c r="H2753" s="67"/>
      <c r="I2753"/>
      <c r="J2753"/>
      <c r="K2753"/>
      <c r="L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</row>
    <row r="2754" spans="1:93" s="9" customFormat="1" x14ac:dyDescent="0.2">
      <c r="A2754"/>
      <c r="B2754"/>
      <c r="C2754" s="65"/>
      <c r="D2754" s="65"/>
      <c r="E2754" s="8"/>
      <c r="F2754" s="66"/>
      <c r="G2754" s="67"/>
      <c r="H2754" s="67"/>
      <c r="I2754"/>
      <c r="J2754"/>
      <c r="K2754"/>
      <c r="L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</row>
    <row r="2755" spans="1:93" s="9" customFormat="1" x14ac:dyDescent="0.2">
      <c r="A2755"/>
      <c r="B2755"/>
      <c r="C2755" s="65"/>
      <c r="D2755" s="65"/>
      <c r="E2755" s="8"/>
      <c r="F2755" s="66"/>
      <c r="G2755" s="67"/>
      <c r="H2755" s="67"/>
      <c r="I2755"/>
      <c r="J2755"/>
      <c r="K2755"/>
      <c r="L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</row>
    <row r="2756" spans="1:93" s="9" customFormat="1" x14ac:dyDescent="0.2">
      <c r="A2756"/>
      <c r="B2756"/>
      <c r="C2756" s="65"/>
      <c r="D2756" s="65"/>
      <c r="E2756" s="8"/>
      <c r="F2756" s="66"/>
      <c r="G2756" s="67"/>
      <c r="H2756" s="67"/>
      <c r="I2756"/>
      <c r="J2756"/>
      <c r="K2756"/>
      <c r="L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</row>
    <row r="2757" spans="1:93" s="9" customFormat="1" x14ac:dyDescent="0.2">
      <c r="A2757"/>
      <c r="B2757"/>
      <c r="C2757" s="65"/>
      <c r="D2757" s="65"/>
      <c r="E2757" s="8"/>
      <c r="F2757" s="66"/>
      <c r="G2757" s="67"/>
      <c r="H2757" s="67"/>
      <c r="I2757"/>
      <c r="J2757"/>
      <c r="K2757"/>
      <c r="L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</row>
    <row r="2758" spans="1:93" s="9" customFormat="1" x14ac:dyDescent="0.2">
      <c r="A2758"/>
      <c r="B2758"/>
      <c r="C2758" s="65"/>
      <c r="D2758" s="65"/>
      <c r="E2758" s="8"/>
      <c r="F2758" s="66"/>
      <c r="G2758" s="67"/>
      <c r="H2758" s="67"/>
      <c r="I2758"/>
      <c r="J2758"/>
      <c r="K2758"/>
      <c r="L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</row>
    <row r="2759" spans="1:93" s="9" customFormat="1" x14ac:dyDescent="0.2">
      <c r="A2759"/>
      <c r="B2759"/>
      <c r="C2759" s="65"/>
      <c r="D2759" s="65"/>
      <c r="E2759" s="8"/>
      <c r="F2759" s="66"/>
      <c r="G2759" s="67"/>
      <c r="H2759" s="67"/>
      <c r="I2759"/>
      <c r="J2759"/>
      <c r="K2759"/>
      <c r="L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</row>
    <row r="2760" spans="1:93" s="9" customFormat="1" x14ac:dyDescent="0.2">
      <c r="A2760"/>
      <c r="B2760"/>
      <c r="C2760" s="65"/>
      <c r="D2760" s="65"/>
      <c r="E2760" s="8"/>
      <c r="F2760" s="66"/>
      <c r="G2760" s="67"/>
      <c r="H2760" s="67"/>
      <c r="I2760"/>
      <c r="J2760"/>
      <c r="K2760"/>
      <c r="L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</row>
    <row r="2761" spans="1:93" s="9" customFormat="1" x14ac:dyDescent="0.2">
      <c r="A2761"/>
      <c r="B2761"/>
      <c r="C2761" s="65"/>
      <c r="D2761" s="65"/>
      <c r="E2761" s="8"/>
      <c r="F2761" s="66"/>
      <c r="G2761" s="67"/>
      <c r="H2761" s="67"/>
      <c r="I2761"/>
      <c r="J2761"/>
      <c r="K2761"/>
      <c r="L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</row>
    <row r="2762" spans="1:93" s="9" customFormat="1" x14ac:dyDescent="0.2">
      <c r="A2762"/>
      <c r="B2762"/>
      <c r="C2762" s="65"/>
      <c r="D2762" s="65"/>
      <c r="E2762" s="8"/>
      <c r="F2762" s="66"/>
      <c r="G2762" s="67"/>
      <c r="H2762" s="67"/>
      <c r="I2762"/>
      <c r="J2762"/>
      <c r="K2762"/>
      <c r="L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</row>
    <row r="2763" spans="1:93" s="9" customFormat="1" x14ac:dyDescent="0.2">
      <c r="A2763"/>
      <c r="B2763"/>
      <c r="C2763" s="65"/>
      <c r="D2763" s="65"/>
      <c r="E2763" s="8"/>
      <c r="F2763" s="66"/>
      <c r="G2763" s="67"/>
      <c r="H2763" s="67"/>
      <c r="I2763"/>
      <c r="J2763"/>
      <c r="K2763"/>
      <c r="L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</row>
    <row r="2764" spans="1:93" s="9" customFormat="1" x14ac:dyDescent="0.2">
      <c r="A2764"/>
      <c r="B2764"/>
      <c r="C2764" s="65"/>
      <c r="D2764" s="65"/>
      <c r="E2764" s="8"/>
      <c r="F2764" s="66"/>
      <c r="G2764" s="67"/>
      <c r="H2764" s="67"/>
      <c r="I2764"/>
      <c r="J2764"/>
      <c r="K2764"/>
      <c r="L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</row>
    <row r="2765" spans="1:93" s="9" customFormat="1" x14ac:dyDescent="0.2">
      <c r="A2765"/>
      <c r="B2765"/>
      <c r="C2765" s="65"/>
      <c r="D2765" s="65"/>
      <c r="E2765" s="8"/>
      <c r="F2765" s="66"/>
      <c r="G2765" s="67"/>
      <c r="H2765" s="67"/>
      <c r="I2765"/>
      <c r="J2765"/>
      <c r="K2765"/>
      <c r="L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</row>
    <row r="2766" spans="1:93" s="9" customFormat="1" x14ac:dyDescent="0.2">
      <c r="A2766"/>
      <c r="B2766"/>
      <c r="C2766" s="65"/>
      <c r="D2766" s="65"/>
      <c r="E2766" s="8"/>
      <c r="F2766" s="66"/>
      <c r="G2766" s="67"/>
      <c r="H2766" s="67"/>
      <c r="I2766"/>
      <c r="J2766"/>
      <c r="K2766"/>
      <c r="L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</row>
    <row r="2767" spans="1:93" s="9" customFormat="1" x14ac:dyDescent="0.2">
      <c r="A2767"/>
      <c r="B2767"/>
      <c r="C2767" s="65"/>
      <c r="D2767" s="65"/>
      <c r="E2767" s="8"/>
      <c r="F2767" s="66"/>
      <c r="G2767" s="67"/>
      <c r="H2767" s="67"/>
      <c r="I2767"/>
      <c r="J2767"/>
      <c r="K2767"/>
      <c r="L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</row>
    <row r="2768" spans="1:93" s="9" customFormat="1" x14ac:dyDescent="0.2">
      <c r="A2768"/>
      <c r="B2768"/>
      <c r="C2768" s="65"/>
      <c r="D2768" s="65"/>
      <c r="E2768" s="8"/>
      <c r="F2768" s="66"/>
      <c r="G2768" s="67"/>
      <c r="H2768" s="67"/>
      <c r="I2768"/>
      <c r="J2768"/>
      <c r="K2768"/>
      <c r="L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</row>
    <row r="2769" spans="1:93" s="9" customFormat="1" x14ac:dyDescent="0.2">
      <c r="A2769"/>
      <c r="B2769"/>
      <c r="C2769" s="65"/>
      <c r="D2769" s="65"/>
      <c r="E2769" s="8"/>
      <c r="F2769" s="66"/>
      <c r="G2769" s="67"/>
      <c r="H2769" s="67"/>
      <c r="I2769"/>
      <c r="J2769"/>
      <c r="K2769"/>
      <c r="L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</row>
    <row r="2770" spans="1:93" s="9" customFormat="1" x14ac:dyDescent="0.2">
      <c r="A2770"/>
      <c r="B2770"/>
      <c r="C2770" s="65"/>
      <c r="D2770" s="65"/>
      <c r="E2770" s="8"/>
      <c r="F2770" s="66"/>
      <c r="G2770" s="67"/>
      <c r="H2770" s="67"/>
      <c r="I2770"/>
      <c r="J2770"/>
      <c r="K2770"/>
      <c r="L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</row>
    <row r="2771" spans="1:93" s="9" customFormat="1" x14ac:dyDescent="0.2">
      <c r="A2771"/>
      <c r="B2771"/>
      <c r="C2771" s="65"/>
      <c r="D2771" s="65"/>
      <c r="E2771" s="8"/>
      <c r="F2771" s="66"/>
      <c r="G2771" s="67"/>
      <c r="H2771" s="67"/>
      <c r="I2771"/>
      <c r="J2771"/>
      <c r="K2771"/>
      <c r="L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</row>
    <row r="2772" spans="1:93" s="9" customFormat="1" x14ac:dyDescent="0.2">
      <c r="A2772"/>
      <c r="B2772"/>
      <c r="C2772" s="65"/>
      <c r="D2772" s="65"/>
      <c r="E2772" s="8"/>
      <c r="F2772" s="66"/>
      <c r="G2772" s="67"/>
      <c r="H2772" s="67"/>
      <c r="I2772"/>
      <c r="J2772"/>
      <c r="K2772"/>
      <c r="L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</row>
    <row r="2773" spans="1:93" s="9" customFormat="1" x14ac:dyDescent="0.2">
      <c r="A2773"/>
      <c r="B2773"/>
      <c r="C2773" s="65"/>
      <c r="D2773" s="65"/>
      <c r="E2773" s="8"/>
      <c r="F2773" s="66"/>
      <c r="G2773" s="67"/>
      <c r="H2773" s="67"/>
      <c r="I2773"/>
      <c r="J2773"/>
      <c r="K2773"/>
      <c r="L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</row>
    <row r="2774" spans="1:93" s="9" customFormat="1" x14ac:dyDescent="0.2">
      <c r="A2774"/>
      <c r="B2774"/>
      <c r="C2774" s="65"/>
      <c r="D2774" s="65"/>
      <c r="E2774" s="8"/>
      <c r="F2774" s="66"/>
      <c r="G2774" s="67"/>
      <c r="H2774" s="67"/>
      <c r="I2774"/>
      <c r="J2774"/>
      <c r="K2774"/>
      <c r="L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</row>
    <row r="2775" spans="1:93" s="9" customFormat="1" x14ac:dyDescent="0.2">
      <c r="A2775"/>
      <c r="B2775"/>
      <c r="C2775" s="65"/>
      <c r="D2775" s="65"/>
      <c r="E2775" s="8"/>
      <c r="F2775" s="66"/>
      <c r="G2775" s="67"/>
      <c r="H2775" s="67"/>
      <c r="I2775"/>
      <c r="J2775"/>
      <c r="K2775"/>
      <c r="L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</row>
    <row r="2776" spans="1:93" s="9" customFormat="1" x14ac:dyDescent="0.2">
      <c r="A2776"/>
      <c r="B2776"/>
      <c r="C2776" s="65"/>
      <c r="D2776" s="65"/>
      <c r="E2776" s="8"/>
      <c r="F2776" s="66"/>
      <c r="G2776" s="67"/>
      <c r="H2776" s="67"/>
      <c r="I2776"/>
      <c r="J2776"/>
      <c r="K2776"/>
      <c r="L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</row>
    <row r="2777" spans="1:93" s="9" customFormat="1" x14ac:dyDescent="0.2">
      <c r="A2777"/>
      <c r="B2777"/>
      <c r="C2777" s="65"/>
      <c r="D2777" s="65"/>
      <c r="E2777" s="8"/>
      <c r="F2777" s="66"/>
      <c r="G2777" s="67"/>
      <c r="H2777" s="67"/>
      <c r="I2777"/>
      <c r="J2777"/>
      <c r="K2777"/>
      <c r="L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</row>
    <row r="2778" spans="1:93" s="9" customFormat="1" x14ac:dyDescent="0.2">
      <c r="A2778"/>
      <c r="B2778"/>
      <c r="C2778" s="65"/>
      <c r="D2778" s="65"/>
      <c r="E2778" s="8"/>
      <c r="F2778" s="66"/>
      <c r="G2778" s="67"/>
      <c r="H2778" s="67"/>
      <c r="I2778"/>
      <c r="J2778"/>
      <c r="K2778"/>
      <c r="L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</row>
    <row r="2779" spans="1:93" s="9" customFormat="1" x14ac:dyDescent="0.2">
      <c r="A2779"/>
      <c r="B2779"/>
      <c r="C2779" s="65"/>
      <c r="D2779" s="65"/>
      <c r="E2779" s="8"/>
      <c r="F2779" s="66"/>
      <c r="G2779" s="67"/>
      <c r="H2779" s="67"/>
      <c r="I2779"/>
      <c r="J2779"/>
      <c r="K2779"/>
      <c r="L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</row>
    <row r="2780" spans="1:93" s="9" customFormat="1" x14ac:dyDescent="0.2">
      <c r="A2780"/>
      <c r="B2780"/>
      <c r="C2780" s="65"/>
      <c r="D2780" s="65"/>
      <c r="E2780" s="8"/>
      <c r="F2780" s="66"/>
      <c r="G2780" s="67"/>
      <c r="H2780" s="67"/>
      <c r="I2780"/>
      <c r="J2780"/>
      <c r="K2780"/>
      <c r="L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</row>
    <row r="2781" spans="1:93" s="9" customFormat="1" x14ac:dyDescent="0.2">
      <c r="A2781"/>
      <c r="B2781"/>
      <c r="C2781" s="65"/>
      <c r="D2781" s="65"/>
      <c r="E2781" s="8"/>
      <c r="F2781" s="66"/>
      <c r="G2781" s="67"/>
      <c r="H2781" s="67"/>
      <c r="I2781"/>
      <c r="J2781"/>
      <c r="K2781"/>
      <c r="L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</row>
    <row r="2782" spans="1:93" s="9" customFormat="1" x14ac:dyDescent="0.2">
      <c r="A2782"/>
      <c r="B2782"/>
      <c r="C2782" s="65"/>
      <c r="D2782" s="65"/>
      <c r="E2782" s="8"/>
      <c r="F2782" s="66"/>
      <c r="G2782" s="67"/>
      <c r="H2782" s="67"/>
      <c r="I2782"/>
      <c r="J2782"/>
      <c r="K2782"/>
      <c r="L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</row>
    <row r="2783" spans="1:93" s="9" customFormat="1" x14ac:dyDescent="0.2">
      <c r="A2783"/>
      <c r="B2783"/>
      <c r="C2783" s="65"/>
      <c r="D2783" s="65"/>
      <c r="E2783" s="8"/>
      <c r="F2783" s="66"/>
      <c r="G2783" s="67"/>
      <c r="H2783" s="67"/>
      <c r="I2783"/>
      <c r="J2783"/>
      <c r="K2783"/>
      <c r="L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</row>
    <row r="2784" spans="1:93" s="9" customFormat="1" x14ac:dyDescent="0.2">
      <c r="A2784"/>
      <c r="B2784"/>
      <c r="C2784" s="65"/>
      <c r="D2784" s="65"/>
      <c r="E2784" s="8"/>
      <c r="F2784" s="66"/>
      <c r="G2784" s="67"/>
      <c r="H2784" s="67"/>
      <c r="I2784"/>
      <c r="J2784"/>
      <c r="K2784"/>
      <c r="L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</row>
    <row r="2785" spans="1:93" s="9" customFormat="1" x14ac:dyDescent="0.2">
      <c r="A2785"/>
      <c r="B2785"/>
      <c r="C2785" s="65"/>
      <c r="D2785" s="65"/>
      <c r="E2785" s="8"/>
      <c r="F2785" s="66"/>
      <c r="G2785" s="67"/>
      <c r="H2785" s="67"/>
      <c r="I2785"/>
      <c r="J2785"/>
      <c r="K2785"/>
      <c r="L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</row>
    <row r="2786" spans="1:93" s="9" customFormat="1" x14ac:dyDescent="0.2">
      <c r="A2786"/>
      <c r="B2786"/>
      <c r="C2786" s="65"/>
      <c r="D2786" s="65"/>
      <c r="E2786" s="8"/>
      <c r="F2786" s="66"/>
      <c r="G2786" s="67"/>
      <c r="H2786" s="67"/>
      <c r="I2786"/>
      <c r="J2786"/>
      <c r="K2786"/>
      <c r="L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</row>
    <row r="2787" spans="1:93" s="9" customFormat="1" x14ac:dyDescent="0.2">
      <c r="A2787"/>
      <c r="B2787"/>
      <c r="C2787" s="65"/>
      <c r="D2787" s="65"/>
      <c r="E2787" s="8"/>
      <c r="F2787" s="66"/>
      <c r="G2787" s="67"/>
      <c r="H2787" s="67"/>
      <c r="I2787"/>
      <c r="J2787"/>
      <c r="K2787"/>
      <c r="L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</row>
    <row r="2788" spans="1:93" s="9" customFormat="1" x14ac:dyDescent="0.2">
      <c r="A2788"/>
      <c r="B2788"/>
      <c r="C2788" s="65"/>
      <c r="D2788" s="65"/>
      <c r="E2788" s="8"/>
      <c r="F2788" s="66"/>
      <c r="G2788" s="67"/>
      <c r="H2788" s="67"/>
      <c r="I2788"/>
      <c r="J2788"/>
      <c r="K2788"/>
      <c r="L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</row>
    <row r="2789" spans="1:93" s="9" customFormat="1" x14ac:dyDescent="0.2">
      <c r="A2789"/>
      <c r="B2789"/>
      <c r="C2789" s="65"/>
      <c r="D2789" s="65"/>
      <c r="E2789" s="8"/>
      <c r="F2789" s="66"/>
      <c r="G2789" s="67"/>
      <c r="H2789" s="67"/>
      <c r="I2789"/>
      <c r="J2789"/>
      <c r="K2789"/>
      <c r="L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</row>
    <row r="2790" spans="1:93" s="9" customFormat="1" x14ac:dyDescent="0.2">
      <c r="A2790"/>
      <c r="B2790"/>
      <c r="C2790" s="65"/>
      <c r="D2790" s="65"/>
      <c r="E2790" s="8"/>
      <c r="F2790" s="66"/>
      <c r="G2790" s="67"/>
      <c r="H2790" s="67"/>
      <c r="I2790"/>
      <c r="J2790"/>
      <c r="K2790"/>
      <c r="L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</row>
    <row r="2791" spans="1:93" s="9" customFormat="1" x14ac:dyDescent="0.2">
      <c r="A2791"/>
      <c r="B2791"/>
      <c r="C2791" s="65"/>
      <c r="D2791" s="65"/>
      <c r="E2791" s="8"/>
      <c r="F2791" s="66"/>
      <c r="G2791" s="67"/>
      <c r="H2791" s="67"/>
      <c r="I2791"/>
      <c r="J2791"/>
      <c r="K2791"/>
      <c r="L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</row>
    <row r="2792" spans="1:93" s="9" customFormat="1" x14ac:dyDescent="0.2">
      <c r="A2792"/>
      <c r="B2792"/>
      <c r="C2792" s="65"/>
      <c r="D2792" s="65"/>
      <c r="E2792" s="8"/>
      <c r="F2792" s="66"/>
      <c r="G2792" s="67"/>
      <c r="H2792" s="67"/>
      <c r="I2792"/>
      <c r="J2792"/>
      <c r="K2792"/>
      <c r="L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</row>
    <row r="2793" spans="1:93" s="9" customFormat="1" x14ac:dyDescent="0.2">
      <c r="A2793"/>
      <c r="B2793"/>
      <c r="C2793" s="65"/>
      <c r="D2793" s="65"/>
      <c r="E2793" s="8"/>
      <c r="F2793" s="66"/>
      <c r="G2793" s="67"/>
      <c r="H2793" s="67"/>
      <c r="I2793"/>
      <c r="J2793"/>
      <c r="K2793"/>
      <c r="L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</row>
    <row r="2794" spans="1:93" s="9" customFormat="1" x14ac:dyDescent="0.2">
      <c r="A2794"/>
      <c r="B2794"/>
      <c r="C2794" s="65"/>
      <c r="D2794" s="65"/>
      <c r="E2794" s="8"/>
      <c r="F2794" s="66"/>
      <c r="G2794" s="67"/>
      <c r="H2794" s="67"/>
      <c r="I2794"/>
      <c r="J2794"/>
      <c r="K2794"/>
      <c r="L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</row>
    <row r="2795" spans="1:93" s="9" customFormat="1" x14ac:dyDescent="0.2">
      <c r="A2795"/>
      <c r="B2795"/>
      <c r="C2795" s="65"/>
      <c r="D2795" s="65"/>
      <c r="E2795" s="8"/>
      <c r="F2795" s="66"/>
      <c r="G2795" s="67"/>
      <c r="H2795" s="67"/>
      <c r="I2795"/>
      <c r="J2795"/>
      <c r="K2795"/>
      <c r="L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</row>
    <row r="2796" spans="1:93" s="9" customFormat="1" x14ac:dyDescent="0.2">
      <c r="A2796"/>
      <c r="B2796"/>
      <c r="C2796" s="65"/>
      <c r="D2796" s="65"/>
      <c r="E2796" s="8"/>
      <c r="F2796" s="66"/>
      <c r="G2796" s="67"/>
      <c r="H2796" s="67"/>
      <c r="I2796"/>
      <c r="J2796"/>
      <c r="K2796"/>
      <c r="L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</row>
    <row r="2797" spans="1:93" s="9" customFormat="1" x14ac:dyDescent="0.2">
      <c r="A2797"/>
      <c r="B2797"/>
      <c r="C2797" s="65"/>
      <c r="D2797" s="65"/>
      <c r="E2797" s="8"/>
      <c r="F2797" s="66"/>
      <c r="G2797" s="67"/>
      <c r="H2797" s="67"/>
      <c r="I2797"/>
      <c r="J2797"/>
      <c r="K2797"/>
      <c r="L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</row>
    <row r="2798" spans="1:93" s="9" customFormat="1" x14ac:dyDescent="0.2">
      <c r="A2798"/>
      <c r="B2798"/>
      <c r="C2798" s="65"/>
      <c r="D2798" s="65"/>
      <c r="E2798" s="8"/>
      <c r="F2798" s="66"/>
      <c r="G2798" s="67"/>
      <c r="H2798" s="67"/>
      <c r="I2798"/>
      <c r="J2798"/>
      <c r="K2798"/>
      <c r="L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</row>
    <row r="2799" spans="1:93" s="9" customFormat="1" x14ac:dyDescent="0.2">
      <c r="A2799"/>
      <c r="B2799"/>
      <c r="C2799" s="65"/>
      <c r="D2799" s="65"/>
      <c r="E2799" s="8"/>
      <c r="F2799" s="66"/>
      <c r="G2799" s="67"/>
      <c r="H2799" s="67"/>
      <c r="I2799"/>
      <c r="J2799"/>
      <c r="K2799"/>
      <c r="L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</row>
    <row r="2800" spans="1:93" s="9" customFormat="1" x14ac:dyDescent="0.2">
      <c r="A2800"/>
      <c r="B2800"/>
      <c r="C2800" s="65"/>
      <c r="D2800" s="65"/>
      <c r="E2800" s="8"/>
      <c r="F2800" s="66"/>
      <c r="G2800" s="67"/>
      <c r="H2800" s="67"/>
      <c r="I2800"/>
      <c r="J2800"/>
      <c r="K2800"/>
      <c r="L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</row>
    <row r="2801" spans="1:93" s="9" customFormat="1" x14ac:dyDescent="0.2">
      <c r="A2801"/>
      <c r="B2801"/>
      <c r="C2801" s="65"/>
      <c r="D2801" s="65"/>
      <c r="E2801" s="8"/>
      <c r="F2801" s="66"/>
      <c r="G2801" s="67"/>
      <c r="H2801" s="67"/>
      <c r="I2801"/>
      <c r="J2801"/>
      <c r="K2801"/>
      <c r="L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</row>
    <row r="2802" spans="1:93" s="9" customFormat="1" x14ac:dyDescent="0.2">
      <c r="A2802"/>
      <c r="B2802"/>
      <c r="C2802" s="65"/>
      <c r="D2802" s="65"/>
      <c r="E2802" s="8"/>
      <c r="F2802" s="66"/>
      <c r="G2802" s="67"/>
      <c r="H2802" s="67"/>
      <c r="I2802"/>
      <c r="J2802"/>
      <c r="K2802"/>
      <c r="L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</row>
    <row r="2803" spans="1:93" s="9" customFormat="1" x14ac:dyDescent="0.2">
      <c r="A2803"/>
      <c r="B2803"/>
      <c r="C2803" s="65"/>
      <c r="D2803" s="65"/>
      <c r="E2803" s="8"/>
      <c r="F2803" s="66"/>
      <c r="G2803" s="67"/>
      <c r="H2803" s="67"/>
      <c r="I2803"/>
      <c r="J2803"/>
      <c r="K2803"/>
      <c r="L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</row>
    <row r="2804" spans="1:93" s="9" customFormat="1" x14ac:dyDescent="0.2">
      <c r="A2804"/>
      <c r="B2804"/>
      <c r="C2804" s="65"/>
      <c r="D2804" s="65"/>
      <c r="E2804" s="8"/>
      <c r="F2804" s="66"/>
      <c r="G2804" s="67"/>
      <c r="H2804" s="67"/>
      <c r="I2804"/>
      <c r="J2804"/>
      <c r="K2804"/>
      <c r="L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</row>
    <row r="2805" spans="1:93" s="9" customFormat="1" x14ac:dyDescent="0.2">
      <c r="A2805"/>
      <c r="B2805"/>
      <c r="C2805" s="65"/>
      <c r="D2805" s="65"/>
      <c r="E2805" s="8"/>
      <c r="F2805" s="66"/>
      <c r="G2805" s="67"/>
      <c r="H2805" s="67"/>
      <c r="I2805"/>
      <c r="J2805"/>
      <c r="K2805"/>
      <c r="L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</row>
    <row r="2806" spans="1:93" s="9" customFormat="1" x14ac:dyDescent="0.2">
      <c r="A2806"/>
      <c r="B2806"/>
      <c r="C2806" s="65"/>
      <c r="D2806" s="65"/>
      <c r="E2806" s="8"/>
      <c r="F2806" s="66"/>
      <c r="G2806" s="67"/>
      <c r="H2806" s="67"/>
      <c r="I2806"/>
      <c r="J2806"/>
      <c r="K2806"/>
      <c r="L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</row>
    <row r="2807" spans="1:93" s="9" customFormat="1" x14ac:dyDescent="0.2">
      <c r="A2807"/>
      <c r="B2807"/>
      <c r="C2807" s="65"/>
      <c r="D2807" s="65"/>
      <c r="E2807" s="8"/>
      <c r="F2807" s="66"/>
      <c r="G2807" s="67"/>
      <c r="H2807" s="67"/>
      <c r="I2807"/>
      <c r="J2807"/>
      <c r="K2807"/>
      <c r="L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</row>
    <row r="2808" spans="1:93" s="9" customFormat="1" x14ac:dyDescent="0.2">
      <c r="A2808"/>
      <c r="B2808"/>
      <c r="C2808" s="65"/>
      <c r="D2808" s="65"/>
      <c r="E2808" s="8"/>
      <c r="F2808" s="66"/>
      <c r="G2808" s="67"/>
      <c r="H2808" s="67"/>
      <c r="I2808"/>
      <c r="J2808"/>
      <c r="K2808"/>
      <c r="L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</row>
    <row r="2809" spans="1:93" s="9" customFormat="1" x14ac:dyDescent="0.2">
      <c r="A2809"/>
      <c r="B2809"/>
      <c r="C2809" s="65"/>
      <c r="D2809" s="65"/>
      <c r="E2809" s="8"/>
      <c r="F2809" s="66"/>
      <c r="G2809" s="67"/>
      <c r="H2809" s="67"/>
      <c r="I2809"/>
      <c r="J2809"/>
      <c r="K2809"/>
      <c r="L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</row>
    <row r="2810" spans="1:93" s="9" customFormat="1" x14ac:dyDescent="0.2">
      <c r="A2810"/>
      <c r="B2810"/>
      <c r="C2810" s="65"/>
      <c r="D2810" s="65"/>
      <c r="E2810" s="8"/>
      <c r="F2810" s="66"/>
      <c r="G2810" s="67"/>
      <c r="H2810" s="67"/>
      <c r="I2810"/>
      <c r="J2810"/>
      <c r="K2810"/>
      <c r="L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</row>
    <row r="2811" spans="1:93" s="9" customFormat="1" x14ac:dyDescent="0.2">
      <c r="A2811"/>
      <c r="B2811"/>
      <c r="C2811" s="65"/>
      <c r="D2811" s="65"/>
      <c r="E2811" s="8"/>
      <c r="F2811" s="66"/>
      <c r="G2811" s="67"/>
      <c r="H2811" s="67"/>
      <c r="I2811"/>
      <c r="J2811"/>
      <c r="K2811"/>
      <c r="L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</row>
    <row r="2812" spans="1:93" s="9" customFormat="1" x14ac:dyDescent="0.2">
      <c r="A2812"/>
      <c r="B2812"/>
      <c r="C2812" s="65"/>
      <c r="D2812" s="65"/>
      <c r="E2812" s="8"/>
      <c r="F2812" s="66"/>
      <c r="G2812" s="67"/>
      <c r="H2812" s="67"/>
      <c r="I2812"/>
      <c r="J2812"/>
      <c r="K2812"/>
      <c r="L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</row>
    <row r="2813" spans="1:93" s="9" customFormat="1" x14ac:dyDescent="0.2">
      <c r="A2813"/>
      <c r="B2813"/>
      <c r="C2813" s="65"/>
      <c r="D2813" s="65"/>
      <c r="E2813" s="8"/>
      <c r="F2813" s="66"/>
      <c r="G2813" s="67"/>
      <c r="H2813" s="67"/>
      <c r="I2813"/>
      <c r="J2813"/>
      <c r="K2813"/>
      <c r="L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</row>
    <row r="2814" spans="1:93" s="9" customFormat="1" x14ac:dyDescent="0.2">
      <c r="A2814"/>
      <c r="B2814"/>
      <c r="C2814" s="65"/>
      <c r="D2814" s="65"/>
      <c r="E2814" s="8"/>
      <c r="F2814" s="66"/>
      <c r="G2814" s="67"/>
      <c r="H2814" s="67"/>
      <c r="I2814"/>
      <c r="J2814"/>
      <c r="K2814"/>
      <c r="L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</row>
    <row r="2815" spans="1:93" s="9" customFormat="1" x14ac:dyDescent="0.2">
      <c r="A2815"/>
      <c r="B2815"/>
      <c r="C2815" s="65"/>
      <c r="D2815" s="65"/>
      <c r="E2815" s="8"/>
      <c r="F2815" s="66"/>
      <c r="G2815" s="67"/>
      <c r="H2815" s="67"/>
      <c r="I2815"/>
      <c r="J2815"/>
      <c r="K2815"/>
      <c r="L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</row>
    <row r="2816" spans="1:93" s="9" customFormat="1" x14ac:dyDescent="0.2">
      <c r="A2816"/>
      <c r="B2816"/>
      <c r="C2816" s="65"/>
      <c r="D2816" s="65"/>
      <c r="E2816" s="8"/>
      <c r="F2816" s="66"/>
      <c r="G2816" s="67"/>
      <c r="H2816" s="67"/>
      <c r="I2816"/>
      <c r="J2816"/>
      <c r="K2816"/>
      <c r="L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</row>
    <row r="2817" spans="1:93" s="9" customFormat="1" x14ac:dyDescent="0.2">
      <c r="A2817"/>
      <c r="B2817"/>
      <c r="C2817" s="65"/>
      <c r="D2817" s="65"/>
      <c r="E2817" s="8"/>
      <c r="F2817" s="66"/>
      <c r="G2817" s="67"/>
      <c r="H2817" s="67"/>
      <c r="I2817"/>
      <c r="J2817"/>
      <c r="K2817"/>
      <c r="L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</row>
    <row r="2818" spans="1:93" s="9" customFormat="1" x14ac:dyDescent="0.2">
      <c r="A2818"/>
      <c r="B2818"/>
      <c r="C2818" s="65"/>
      <c r="D2818" s="65"/>
      <c r="E2818" s="8"/>
      <c r="F2818" s="66"/>
      <c r="G2818" s="67"/>
      <c r="H2818" s="67"/>
      <c r="I2818"/>
      <c r="J2818"/>
      <c r="K2818"/>
      <c r="L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</row>
    <row r="2819" spans="1:93" s="9" customFormat="1" x14ac:dyDescent="0.2">
      <c r="A2819"/>
      <c r="B2819"/>
      <c r="C2819" s="65"/>
      <c r="D2819" s="65"/>
      <c r="E2819" s="8"/>
      <c r="F2819" s="66"/>
      <c r="G2819" s="67"/>
      <c r="H2819" s="67"/>
      <c r="I2819"/>
      <c r="J2819"/>
      <c r="K2819"/>
      <c r="L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</row>
    <row r="2820" spans="1:93" s="9" customFormat="1" x14ac:dyDescent="0.2">
      <c r="A2820"/>
      <c r="B2820"/>
      <c r="C2820" s="65"/>
      <c r="D2820" s="65"/>
      <c r="E2820" s="8"/>
      <c r="F2820" s="66"/>
      <c r="G2820" s="67"/>
      <c r="H2820" s="67"/>
      <c r="I2820"/>
      <c r="J2820"/>
      <c r="K2820"/>
      <c r="L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</row>
    <row r="2821" spans="1:93" s="9" customFormat="1" x14ac:dyDescent="0.2">
      <c r="A2821"/>
      <c r="B2821"/>
      <c r="C2821" s="65"/>
      <c r="D2821" s="65"/>
      <c r="E2821" s="8"/>
      <c r="F2821" s="66"/>
      <c r="G2821" s="67"/>
      <c r="H2821" s="67"/>
      <c r="I2821"/>
      <c r="J2821"/>
      <c r="K2821"/>
      <c r="L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</row>
    <row r="2822" spans="1:93" s="9" customFormat="1" x14ac:dyDescent="0.2">
      <c r="A2822"/>
      <c r="B2822"/>
      <c r="C2822" s="65"/>
      <c r="D2822" s="65"/>
      <c r="E2822" s="8"/>
      <c r="F2822" s="66"/>
      <c r="G2822" s="67"/>
      <c r="H2822" s="67"/>
      <c r="I2822"/>
      <c r="J2822"/>
      <c r="K2822"/>
      <c r="L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</row>
    <row r="2823" spans="1:93" s="9" customFormat="1" x14ac:dyDescent="0.2">
      <c r="A2823"/>
      <c r="B2823"/>
      <c r="C2823" s="65"/>
      <c r="D2823" s="65"/>
      <c r="E2823" s="8"/>
      <c r="F2823" s="66"/>
      <c r="G2823" s="67"/>
      <c r="H2823" s="67"/>
      <c r="I2823"/>
      <c r="J2823"/>
      <c r="K2823"/>
      <c r="L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</row>
    <row r="2824" spans="1:93" s="9" customFormat="1" x14ac:dyDescent="0.2">
      <c r="A2824"/>
      <c r="B2824"/>
      <c r="C2824" s="65"/>
      <c r="D2824" s="65"/>
      <c r="E2824" s="8"/>
      <c r="F2824" s="66"/>
      <c r="G2824" s="67"/>
      <c r="H2824" s="67"/>
      <c r="I2824"/>
      <c r="J2824"/>
      <c r="K2824"/>
      <c r="L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</row>
    <row r="2825" spans="1:93" s="9" customFormat="1" x14ac:dyDescent="0.2">
      <c r="A2825"/>
      <c r="B2825"/>
      <c r="C2825" s="65"/>
      <c r="D2825" s="65"/>
      <c r="E2825" s="8"/>
      <c r="F2825" s="66"/>
      <c r="G2825" s="67"/>
      <c r="H2825" s="67"/>
      <c r="I2825"/>
      <c r="J2825"/>
      <c r="K2825"/>
      <c r="L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</row>
    <row r="2826" spans="1:93" s="9" customFormat="1" x14ac:dyDescent="0.2">
      <c r="A2826"/>
      <c r="B2826"/>
      <c r="C2826" s="65"/>
      <c r="D2826" s="65"/>
      <c r="E2826" s="8"/>
      <c r="F2826" s="66"/>
      <c r="G2826" s="67"/>
      <c r="H2826" s="67"/>
      <c r="I2826"/>
      <c r="J2826"/>
      <c r="K2826"/>
      <c r="L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</row>
    <row r="2827" spans="1:93" s="9" customFormat="1" x14ac:dyDescent="0.2">
      <c r="A2827"/>
      <c r="B2827"/>
      <c r="C2827" s="65"/>
      <c r="D2827" s="65"/>
      <c r="E2827" s="8"/>
      <c r="F2827" s="66"/>
      <c r="G2827" s="67"/>
      <c r="H2827" s="67"/>
      <c r="I2827"/>
      <c r="J2827"/>
      <c r="K2827"/>
      <c r="L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</row>
    <row r="2828" spans="1:93" s="9" customFormat="1" x14ac:dyDescent="0.2">
      <c r="A2828"/>
      <c r="B2828"/>
      <c r="C2828" s="65"/>
      <c r="D2828" s="65"/>
      <c r="E2828" s="8"/>
      <c r="F2828" s="66"/>
      <c r="G2828" s="67"/>
      <c r="H2828" s="67"/>
      <c r="I2828"/>
      <c r="J2828"/>
      <c r="K2828"/>
      <c r="L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</row>
    <row r="2829" spans="1:93" s="9" customFormat="1" x14ac:dyDescent="0.2">
      <c r="A2829"/>
      <c r="B2829"/>
      <c r="C2829" s="65"/>
      <c r="D2829" s="65"/>
      <c r="E2829" s="8"/>
      <c r="F2829" s="66"/>
      <c r="G2829" s="67"/>
      <c r="H2829" s="67"/>
      <c r="I2829"/>
      <c r="J2829"/>
      <c r="K2829"/>
      <c r="L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</row>
    <row r="2830" spans="1:93" s="9" customFormat="1" x14ac:dyDescent="0.2">
      <c r="A2830"/>
      <c r="B2830"/>
      <c r="C2830" s="65"/>
      <c r="D2830" s="65"/>
      <c r="E2830" s="8"/>
      <c r="F2830" s="66"/>
      <c r="G2830" s="67"/>
      <c r="H2830" s="67"/>
      <c r="I2830"/>
      <c r="J2830"/>
      <c r="K2830"/>
      <c r="L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</row>
    <row r="2831" spans="1:93" s="9" customFormat="1" x14ac:dyDescent="0.2">
      <c r="A2831"/>
      <c r="B2831"/>
      <c r="C2831" s="65"/>
      <c r="D2831" s="65"/>
      <c r="E2831" s="8"/>
      <c r="F2831" s="66"/>
      <c r="G2831" s="67"/>
      <c r="H2831" s="67"/>
      <c r="I2831"/>
      <c r="J2831"/>
      <c r="K2831"/>
      <c r="L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</row>
    <row r="2832" spans="1:93" s="9" customFormat="1" x14ac:dyDescent="0.2">
      <c r="A2832"/>
      <c r="B2832"/>
      <c r="C2832" s="65"/>
      <c r="D2832" s="65"/>
      <c r="E2832" s="8"/>
      <c r="F2832" s="66"/>
      <c r="G2832" s="67"/>
      <c r="H2832" s="67"/>
      <c r="I2832"/>
      <c r="J2832"/>
      <c r="K2832"/>
      <c r="L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</row>
    <row r="2833" spans="1:93" s="9" customFormat="1" x14ac:dyDescent="0.2">
      <c r="A2833"/>
      <c r="B2833"/>
      <c r="C2833" s="65"/>
      <c r="D2833" s="65"/>
      <c r="E2833" s="8"/>
      <c r="F2833" s="66"/>
      <c r="G2833" s="67"/>
      <c r="H2833" s="67"/>
      <c r="I2833"/>
      <c r="J2833"/>
      <c r="K2833"/>
      <c r="L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</row>
    <row r="2834" spans="1:93" s="9" customFormat="1" x14ac:dyDescent="0.2">
      <c r="A2834"/>
      <c r="B2834"/>
      <c r="C2834" s="65"/>
      <c r="D2834" s="65"/>
      <c r="E2834" s="8"/>
      <c r="F2834" s="66"/>
      <c r="G2834" s="67"/>
      <c r="H2834" s="67"/>
      <c r="I2834"/>
      <c r="J2834"/>
      <c r="K2834"/>
      <c r="L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</row>
    <row r="2835" spans="1:93" s="9" customFormat="1" x14ac:dyDescent="0.2">
      <c r="A2835"/>
      <c r="B2835"/>
      <c r="C2835" s="65"/>
      <c r="D2835" s="65"/>
      <c r="E2835" s="8"/>
      <c r="F2835" s="66"/>
      <c r="G2835" s="67"/>
      <c r="H2835" s="67"/>
      <c r="I2835"/>
      <c r="J2835"/>
      <c r="K2835"/>
      <c r="L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</row>
    <row r="2836" spans="1:93" s="9" customFormat="1" x14ac:dyDescent="0.2">
      <c r="A2836"/>
      <c r="B2836"/>
      <c r="C2836" s="65"/>
      <c r="D2836" s="65"/>
      <c r="E2836" s="8"/>
      <c r="F2836" s="66"/>
      <c r="G2836" s="67"/>
      <c r="H2836" s="67"/>
      <c r="I2836"/>
      <c r="J2836"/>
      <c r="K2836"/>
      <c r="L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</row>
    <row r="2837" spans="1:93" s="9" customFormat="1" x14ac:dyDescent="0.2">
      <c r="A2837"/>
      <c r="B2837"/>
      <c r="C2837" s="65"/>
      <c r="D2837" s="65"/>
      <c r="E2837" s="8"/>
      <c r="F2837" s="66"/>
      <c r="G2837" s="67"/>
      <c r="H2837" s="67"/>
      <c r="I2837"/>
      <c r="J2837"/>
      <c r="K2837"/>
      <c r="L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</row>
    <row r="2838" spans="1:93" s="9" customFormat="1" x14ac:dyDescent="0.2">
      <c r="A2838"/>
      <c r="B2838"/>
      <c r="C2838" s="65"/>
      <c r="D2838" s="65"/>
      <c r="E2838" s="8"/>
      <c r="F2838" s="66"/>
      <c r="G2838" s="67"/>
      <c r="H2838" s="67"/>
      <c r="I2838"/>
      <c r="J2838"/>
      <c r="K2838"/>
      <c r="L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</row>
    <row r="2839" spans="1:93" s="9" customFormat="1" x14ac:dyDescent="0.2">
      <c r="A2839"/>
      <c r="B2839"/>
      <c r="C2839" s="65"/>
      <c r="D2839" s="65"/>
      <c r="E2839" s="8"/>
      <c r="F2839" s="66"/>
      <c r="G2839" s="67"/>
      <c r="H2839" s="67"/>
      <c r="I2839"/>
      <c r="J2839"/>
      <c r="K2839"/>
      <c r="L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</row>
    <row r="2840" spans="1:93" s="9" customFormat="1" x14ac:dyDescent="0.2">
      <c r="A2840"/>
      <c r="B2840"/>
      <c r="C2840" s="65"/>
      <c r="D2840" s="65"/>
      <c r="E2840" s="8"/>
      <c r="F2840" s="66"/>
      <c r="G2840" s="67"/>
      <c r="H2840" s="67"/>
      <c r="I2840"/>
      <c r="J2840"/>
      <c r="K2840"/>
      <c r="L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</row>
    <row r="2841" spans="1:93" s="9" customFormat="1" x14ac:dyDescent="0.2">
      <c r="A2841"/>
      <c r="B2841"/>
      <c r="C2841" s="65"/>
      <c r="D2841" s="65"/>
      <c r="E2841" s="8"/>
      <c r="F2841" s="66"/>
      <c r="G2841" s="67"/>
      <c r="H2841" s="67"/>
      <c r="I2841"/>
      <c r="J2841"/>
      <c r="K2841"/>
      <c r="L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</row>
    <row r="2842" spans="1:93" s="9" customFormat="1" x14ac:dyDescent="0.2">
      <c r="A2842"/>
      <c r="B2842"/>
      <c r="C2842" s="65"/>
      <c r="D2842" s="65"/>
      <c r="E2842" s="8"/>
      <c r="F2842" s="66"/>
      <c r="G2842" s="67"/>
      <c r="H2842" s="67"/>
      <c r="I2842"/>
      <c r="J2842"/>
      <c r="K2842"/>
      <c r="L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</row>
    <row r="2843" spans="1:93" s="9" customFormat="1" x14ac:dyDescent="0.2">
      <c r="A2843"/>
      <c r="B2843"/>
      <c r="C2843" s="65"/>
      <c r="D2843" s="65"/>
      <c r="E2843" s="8"/>
      <c r="F2843" s="66"/>
      <c r="G2843" s="67"/>
      <c r="H2843" s="67"/>
      <c r="I2843"/>
      <c r="J2843"/>
      <c r="K2843"/>
      <c r="L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</row>
    <row r="2844" spans="1:93" s="9" customFormat="1" x14ac:dyDescent="0.2">
      <c r="A2844"/>
      <c r="B2844"/>
      <c r="C2844" s="65"/>
      <c r="D2844" s="65"/>
      <c r="E2844" s="8"/>
      <c r="F2844" s="66"/>
      <c r="G2844" s="67"/>
      <c r="H2844" s="67"/>
      <c r="I2844"/>
      <c r="J2844"/>
      <c r="K2844"/>
      <c r="L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</row>
    <row r="2845" spans="1:93" s="9" customFormat="1" x14ac:dyDescent="0.2">
      <c r="A2845"/>
      <c r="B2845"/>
      <c r="C2845" s="65"/>
      <c r="D2845" s="65"/>
      <c r="E2845" s="8"/>
      <c r="F2845" s="66"/>
      <c r="G2845" s="67"/>
      <c r="H2845" s="67"/>
      <c r="I2845"/>
      <c r="J2845"/>
      <c r="K2845"/>
      <c r="L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</row>
    <row r="2846" spans="1:93" s="9" customFormat="1" x14ac:dyDescent="0.2">
      <c r="A2846"/>
      <c r="B2846"/>
      <c r="C2846" s="65"/>
      <c r="D2846" s="65"/>
      <c r="E2846" s="8"/>
      <c r="F2846" s="66"/>
      <c r="G2846" s="67"/>
      <c r="H2846" s="67"/>
      <c r="I2846"/>
      <c r="J2846"/>
      <c r="K2846"/>
      <c r="L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</row>
    <row r="2847" spans="1:93" s="9" customFormat="1" x14ac:dyDescent="0.2">
      <c r="A2847"/>
      <c r="B2847"/>
      <c r="C2847" s="65"/>
      <c r="D2847" s="65"/>
      <c r="E2847" s="8"/>
      <c r="F2847" s="66"/>
      <c r="G2847" s="67"/>
      <c r="H2847" s="67"/>
      <c r="I2847"/>
      <c r="J2847"/>
      <c r="K2847"/>
      <c r="L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</row>
    <row r="2848" spans="1:93" s="9" customFormat="1" x14ac:dyDescent="0.2">
      <c r="A2848"/>
      <c r="B2848"/>
      <c r="C2848" s="65"/>
      <c r="D2848" s="65"/>
      <c r="E2848" s="8"/>
      <c r="F2848" s="66"/>
      <c r="G2848" s="67"/>
      <c r="H2848" s="67"/>
      <c r="I2848"/>
      <c r="J2848"/>
      <c r="K2848"/>
      <c r="L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</row>
    <row r="2849" spans="1:93" s="9" customFormat="1" x14ac:dyDescent="0.2">
      <c r="A2849"/>
      <c r="B2849"/>
      <c r="C2849" s="65"/>
      <c r="D2849" s="65"/>
      <c r="E2849" s="8"/>
      <c r="F2849" s="66"/>
      <c r="G2849" s="67"/>
      <c r="H2849" s="67"/>
      <c r="I2849"/>
      <c r="J2849"/>
      <c r="K2849"/>
      <c r="L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</row>
    <row r="2850" spans="1:93" s="9" customFormat="1" x14ac:dyDescent="0.2">
      <c r="A2850"/>
      <c r="B2850"/>
      <c r="C2850" s="65"/>
      <c r="D2850" s="65"/>
      <c r="E2850" s="8"/>
      <c r="F2850" s="66"/>
      <c r="G2850" s="67"/>
      <c r="H2850" s="67"/>
      <c r="I2850"/>
      <c r="J2850"/>
      <c r="K2850"/>
      <c r="L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</row>
    <row r="2851" spans="1:93" s="9" customFormat="1" x14ac:dyDescent="0.2">
      <c r="A2851"/>
      <c r="B2851"/>
      <c r="C2851" s="65"/>
      <c r="D2851" s="65"/>
      <c r="E2851" s="8"/>
      <c r="F2851" s="66"/>
      <c r="G2851" s="67"/>
      <c r="H2851" s="67"/>
      <c r="I2851"/>
      <c r="J2851"/>
      <c r="K2851"/>
      <c r="L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</row>
    <row r="2852" spans="1:93" s="9" customFormat="1" x14ac:dyDescent="0.2">
      <c r="A2852"/>
      <c r="B2852"/>
      <c r="C2852" s="65"/>
      <c r="D2852" s="65"/>
      <c r="E2852" s="8"/>
      <c r="F2852" s="66"/>
      <c r="G2852" s="67"/>
      <c r="H2852" s="67"/>
      <c r="I2852"/>
      <c r="J2852"/>
      <c r="K2852"/>
      <c r="L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</row>
    <row r="2853" spans="1:93" s="9" customFormat="1" x14ac:dyDescent="0.2">
      <c r="A2853"/>
      <c r="B2853"/>
      <c r="C2853" s="65"/>
      <c r="D2853" s="65"/>
      <c r="E2853" s="8"/>
      <c r="F2853" s="66"/>
      <c r="G2853" s="67"/>
      <c r="H2853" s="67"/>
      <c r="I2853"/>
      <c r="J2853"/>
      <c r="K2853"/>
      <c r="L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</row>
    <row r="2854" spans="1:93" s="9" customFormat="1" x14ac:dyDescent="0.2">
      <c r="A2854"/>
      <c r="B2854"/>
      <c r="C2854" s="65"/>
      <c r="D2854" s="65"/>
      <c r="E2854" s="8"/>
      <c r="F2854" s="66"/>
      <c r="G2854" s="67"/>
      <c r="H2854" s="67"/>
      <c r="I2854"/>
      <c r="J2854"/>
      <c r="K2854"/>
      <c r="L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</row>
    <row r="2855" spans="1:93" s="9" customFormat="1" x14ac:dyDescent="0.2">
      <c r="A2855"/>
      <c r="B2855"/>
      <c r="C2855" s="65"/>
      <c r="D2855" s="65"/>
      <c r="E2855" s="8"/>
      <c r="F2855" s="66"/>
      <c r="G2855" s="67"/>
      <c r="H2855" s="67"/>
      <c r="I2855"/>
      <c r="J2855"/>
      <c r="K2855"/>
      <c r="L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</row>
    <row r="2856" spans="1:93" s="9" customFormat="1" x14ac:dyDescent="0.2">
      <c r="A2856"/>
      <c r="B2856"/>
      <c r="C2856" s="65"/>
      <c r="D2856" s="65"/>
      <c r="E2856" s="8"/>
      <c r="F2856" s="66"/>
      <c r="G2856" s="67"/>
      <c r="H2856" s="67"/>
      <c r="I2856"/>
      <c r="J2856"/>
      <c r="K2856"/>
      <c r="L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</row>
    <row r="2857" spans="1:93" s="9" customFormat="1" x14ac:dyDescent="0.2">
      <c r="A2857"/>
      <c r="B2857"/>
      <c r="C2857" s="65"/>
      <c r="D2857" s="65"/>
      <c r="E2857" s="8"/>
      <c r="F2857" s="66"/>
      <c r="G2857" s="67"/>
      <c r="H2857" s="67"/>
      <c r="I2857"/>
      <c r="J2857"/>
      <c r="K2857"/>
      <c r="L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</row>
    <row r="2858" spans="1:93" s="9" customFormat="1" x14ac:dyDescent="0.2">
      <c r="A2858"/>
      <c r="B2858"/>
      <c r="C2858" s="65"/>
      <c r="D2858" s="65"/>
      <c r="E2858" s="8"/>
      <c r="F2858" s="66"/>
      <c r="G2858" s="67"/>
      <c r="H2858" s="67"/>
      <c r="I2858"/>
      <c r="J2858"/>
      <c r="K2858"/>
      <c r="L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</row>
    <row r="2859" spans="1:93" s="9" customFormat="1" x14ac:dyDescent="0.2">
      <c r="A2859"/>
      <c r="B2859"/>
      <c r="C2859" s="65"/>
      <c r="D2859" s="65"/>
      <c r="E2859" s="8"/>
      <c r="F2859" s="66"/>
      <c r="G2859" s="67"/>
      <c r="H2859" s="67"/>
      <c r="I2859"/>
      <c r="J2859"/>
      <c r="K2859"/>
      <c r="L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</row>
    <row r="2860" spans="1:93" s="9" customFormat="1" x14ac:dyDescent="0.2">
      <c r="A2860"/>
      <c r="B2860"/>
      <c r="C2860" s="65"/>
      <c r="D2860" s="65"/>
      <c r="E2860" s="8"/>
      <c r="F2860" s="66"/>
      <c r="G2860" s="67"/>
      <c r="H2860" s="67"/>
      <c r="I2860"/>
      <c r="J2860"/>
      <c r="K2860"/>
      <c r="L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</row>
    <row r="2861" spans="1:93" s="9" customFormat="1" x14ac:dyDescent="0.2">
      <c r="A2861"/>
      <c r="B2861"/>
      <c r="C2861" s="65"/>
      <c r="D2861" s="65"/>
      <c r="E2861" s="8"/>
      <c r="F2861" s="66"/>
      <c r="G2861" s="67"/>
      <c r="H2861" s="67"/>
      <c r="I2861"/>
      <c r="J2861"/>
      <c r="K2861"/>
      <c r="L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</row>
    <row r="2862" spans="1:93" s="9" customFormat="1" x14ac:dyDescent="0.2">
      <c r="A2862"/>
      <c r="B2862"/>
      <c r="C2862" s="65"/>
      <c r="D2862" s="65"/>
      <c r="E2862" s="8"/>
      <c r="F2862" s="66"/>
      <c r="G2862" s="67"/>
      <c r="H2862" s="67"/>
      <c r="I2862"/>
      <c r="J2862"/>
      <c r="K2862"/>
      <c r="L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</row>
    <row r="2863" spans="1:93" s="9" customFormat="1" x14ac:dyDescent="0.2">
      <c r="A2863"/>
      <c r="B2863"/>
      <c r="C2863" s="65"/>
      <c r="D2863" s="65"/>
      <c r="E2863" s="8"/>
      <c r="F2863" s="66"/>
      <c r="G2863" s="67"/>
      <c r="H2863" s="67"/>
      <c r="I2863"/>
      <c r="J2863"/>
      <c r="K2863"/>
      <c r="L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</row>
    <row r="2864" spans="1:93" s="9" customFormat="1" x14ac:dyDescent="0.2">
      <c r="A2864"/>
      <c r="B2864"/>
      <c r="C2864" s="65"/>
      <c r="D2864" s="65"/>
      <c r="E2864" s="8"/>
      <c r="F2864" s="66"/>
      <c r="G2864" s="67"/>
      <c r="H2864" s="67"/>
      <c r="I2864"/>
      <c r="J2864"/>
      <c r="K2864"/>
      <c r="L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</row>
    <row r="2865" spans="1:93" s="9" customFormat="1" x14ac:dyDescent="0.2">
      <c r="A2865"/>
      <c r="B2865"/>
      <c r="C2865" s="65"/>
      <c r="D2865" s="65"/>
      <c r="E2865" s="8"/>
      <c r="F2865" s="66"/>
      <c r="G2865" s="67"/>
      <c r="H2865" s="67"/>
      <c r="I2865"/>
      <c r="J2865"/>
      <c r="K2865"/>
      <c r="L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</row>
    <row r="2866" spans="1:93" s="9" customFormat="1" x14ac:dyDescent="0.2">
      <c r="A2866"/>
      <c r="B2866"/>
      <c r="C2866" s="65"/>
      <c r="D2866" s="65"/>
      <c r="E2866" s="8"/>
      <c r="F2866" s="66"/>
      <c r="G2866" s="67"/>
      <c r="H2866" s="67"/>
      <c r="I2866"/>
      <c r="J2866"/>
      <c r="K2866"/>
      <c r="L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</row>
    <row r="2867" spans="1:93" s="9" customFormat="1" x14ac:dyDescent="0.2">
      <c r="A2867"/>
      <c r="B2867"/>
      <c r="C2867" s="65"/>
      <c r="D2867" s="65"/>
      <c r="E2867" s="8"/>
      <c r="F2867" s="66"/>
      <c r="G2867" s="67"/>
      <c r="H2867" s="67"/>
      <c r="I2867"/>
      <c r="J2867"/>
      <c r="K2867"/>
      <c r="L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</row>
    <row r="2868" spans="1:93" s="9" customFormat="1" x14ac:dyDescent="0.2">
      <c r="A2868"/>
      <c r="B2868"/>
      <c r="C2868" s="65"/>
      <c r="D2868" s="65"/>
      <c r="E2868" s="8"/>
      <c r="F2868" s="66"/>
      <c r="G2868" s="67"/>
      <c r="H2868" s="67"/>
      <c r="I2868"/>
      <c r="J2868"/>
      <c r="K2868"/>
      <c r="L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</row>
    <row r="2869" spans="1:93" s="9" customFormat="1" x14ac:dyDescent="0.2">
      <c r="A2869"/>
      <c r="B2869"/>
      <c r="C2869" s="65"/>
      <c r="D2869" s="65"/>
      <c r="E2869" s="8"/>
      <c r="F2869" s="66"/>
      <c r="G2869" s="67"/>
      <c r="H2869" s="67"/>
      <c r="I2869"/>
      <c r="J2869"/>
      <c r="K2869"/>
      <c r="L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</row>
    <row r="2870" spans="1:93" s="9" customFormat="1" x14ac:dyDescent="0.2">
      <c r="A2870"/>
      <c r="B2870"/>
      <c r="C2870" s="65"/>
      <c r="D2870" s="65"/>
      <c r="E2870" s="8"/>
      <c r="F2870" s="66"/>
      <c r="G2870" s="67"/>
      <c r="H2870" s="67"/>
      <c r="I2870"/>
      <c r="J2870"/>
      <c r="K2870"/>
      <c r="L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</row>
    <row r="2871" spans="1:93" s="9" customFormat="1" x14ac:dyDescent="0.2">
      <c r="A2871"/>
      <c r="B2871"/>
      <c r="C2871" s="65"/>
      <c r="D2871" s="65"/>
      <c r="E2871" s="8"/>
      <c r="F2871" s="66"/>
      <c r="G2871" s="67"/>
      <c r="H2871" s="67"/>
      <c r="I2871"/>
      <c r="J2871"/>
      <c r="K2871"/>
      <c r="L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</row>
    <row r="2872" spans="1:93" s="9" customFormat="1" x14ac:dyDescent="0.2">
      <c r="A2872"/>
      <c r="B2872"/>
      <c r="C2872" s="65"/>
      <c r="D2872" s="65"/>
      <c r="E2872" s="8"/>
      <c r="F2872" s="66"/>
      <c r="G2872" s="67"/>
      <c r="H2872" s="67"/>
      <c r="I2872"/>
      <c r="J2872"/>
      <c r="K2872"/>
      <c r="L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</row>
    <row r="2873" spans="1:93" s="9" customFormat="1" x14ac:dyDescent="0.2">
      <c r="A2873"/>
      <c r="B2873"/>
      <c r="C2873" s="65"/>
      <c r="D2873" s="65"/>
      <c r="E2873" s="8"/>
      <c r="F2873" s="66"/>
      <c r="G2873" s="67"/>
      <c r="H2873" s="67"/>
      <c r="I2873"/>
      <c r="J2873"/>
      <c r="K2873"/>
      <c r="L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</row>
    <row r="2874" spans="1:93" s="9" customFormat="1" x14ac:dyDescent="0.2">
      <c r="A2874"/>
      <c r="B2874"/>
      <c r="C2874" s="65"/>
      <c r="D2874" s="65"/>
      <c r="E2874" s="8"/>
      <c r="F2874" s="66"/>
      <c r="G2874" s="67"/>
      <c r="H2874" s="67"/>
      <c r="I2874"/>
      <c r="J2874"/>
      <c r="K2874"/>
      <c r="L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</row>
    <row r="2875" spans="1:93" s="9" customFormat="1" x14ac:dyDescent="0.2">
      <c r="A2875"/>
      <c r="B2875"/>
      <c r="C2875" s="65"/>
      <c r="D2875" s="65"/>
      <c r="E2875" s="8"/>
      <c r="F2875" s="66"/>
      <c r="G2875" s="67"/>
      <c r="H2875" s="67"/>
      <c r="I2875"/>
      <c r="J2875"/>
      <c r="K2875"/>
      <c r="L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</row>
    <row r="2876" spans="1:93" s="9" customFormat="1" x14ac:dyDescent="0.2">
      <c r="A2876"/>
      <c r="B2876"/>
      <c r="C2876" s="65"/>
      <c r="D2876" s="65"/>
      <c r="E2876" s="8"/>
      <c r="F2876" s="66"/>
      <c r="G2876" s="67"/>
      <c r="H2876" s="67"/>
      <c r="I2876"/>
      <c r="J2876"/>
      <c r="K2876"/>
      <c r="L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</row>
    <row r="2877" spans="1:93" s="9" customFormat="1" x14ac:dyDescent="0.2">
      <c r="A2877"/>
      <c r="B2877"/>
      <c r="C2877" s="65"/>
      <c r="D2877" s="65"/>
      <c r="E2877" s="8"/>
      <c r="F2877" s="66"/>
      <c r="G2877" s="67"/>
      <c r="H2877" s="67"/>
      <c r="I2877"/>
      <c r="J2877"/>
      <c r="K2877"/>
      <c r="L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</row>
    <row r="2878" spans="1:93" s="9" customFormat="1" x14ac:dyDescent="0.2">
      <c r="A2878"/>
      <c r="B2878"/>
      <c r="C2878" s="65"/>
      <c r="D2878" s="65"/>
      <c r="E2878" s="8"/>
      <c r="F2878" s="66"/>
      <c r="G2878" s="67"/>
      <c r="H2878" s="67"/>
      <c r="I2878"/>
      <c r="J2878"/>
      <c r="K2878"/>
      <c r="L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</row>
    <row r="2879" spans="1:93" s="9" customFormat="1" x14ac:dyDescent="0.2">
      <c r="A2879"/>
      <c r="B2879"/>
      <c r="C2879" s="65"/>
      <c r="D2879" s="65"/>
      <c r="E2879" s="8"/>
      <c r="F2879" s="66"/>
      <c r="G2879" s="67"/>
      <c r="H2879" s="67"/>
      <c r="I2879"/>
      <c r="J2879"/>
      <c r="K2879"/>
      <c r="L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</row>
    <row r="2880" spans="1:93" s="9" customFormat="1" x14ac:dyDescent="0.2">
      <c r="A2880"/>
      <c r="B2880"/>
      <c r="C2880" s="65"/>
      <c r="D2880" s="65"/>
      <c r="E2880" s="8"/>
      <c r="F2880" s="66"/>
      <c r="G2880" s="67"/>
      <c r="H2880" s="67"/>
      <c r="I2880"/>
      <c r="J2880"/>
      <c r="K2880"/>
      <c r="L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</row>
    <row r="2881" spans="1:93" s="9" customFormat="1" x14ac:dyDescent="0.2">
      <c r="A2881"/>
      <c r="B2881"/>
      <c r="C2881" s="65"/>
      <c r="D2881" s="65"/>
      <c r="E2881" s="8"/>
      <c r="F2881" s="66"/>
      <c r="G2881" s="67"/>
      <c r="H2881" s="67"/>
      <c r="I2881"/>
      <c r="J2881"/>
      <c r="K2881"/>
      <c r="L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</row>
    <row r="2882" spans="1:93" s="9" customFormat="1" x14ac:dyDescent="0.2">
      <c r="A2882"/>
      <c r="B2882"/>
      <c r="C2882" s="65"/>
      <c r="D2882" s="65"/>
      <c r="E2882" s="8"/>
      <c r="F2882" s="66"/>
      <c r="G2882" s="67"/>
      <c r="H2882" s="67"/>
      <c r="I2882"/>
      <c r="J2882"/>
      <c r="K2882"/>
      <c r="L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</row>
    <row r="2883" spans="1:93" s="9" customFormat="1" x14ac:dyDescent="0.2">
      <c r="A2883"/>
      <c r="B2883"/>
      <c r="C2883" s="65"/>
      <c r="D2883" s="65"/>
      <c r="E2883" s="8"/>
      <c r="F2883" s="66"/>
      <c r="G2883" s="67"/>
      <c r="H2883" s="67"/>
      <c r="I2883"/>
      <c r="J2883"/>
      <c r="K2883"/>
      <c r="L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</row>
    <row r="2884" spans="1:93" s="9" customFormat="1" x14ac:dyDescent="0.2">
      <c r="A2884"/>
      <c r="B2884"/>
      <c r="C2884" s="65"/>
      <c r="D2884" s="65"/>
      <c r="E2884" s="8"/>
      <c r="F2884" s="66"/>
      <c r="G2884" s="67"/>
      <c r="H2884" s="67"/>
      <c r="I2884"/>
      <c r="J2884"/>
      <c r="K2884"/>
      <c r="L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</row>
    <row r="2885" spans="1:93" s="9" customFormat="1" x14ac:dyDescent="0.2">
      <c r="A2885"/>
      <c r="B2885"/>
      <c r="C2885" s="65"/>
      <c r="D2885" s="65"/>
      <c r="E2885" s="8"/>
      <c r="F2885" s="66"/>
      <c r="G2885" s="67"/>
      <c r="H2885" s="67"/>
      <c r="I2885"/>
      <c r="J2885"/>
      <c r="K2885"/>
      <c r="L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</row>
    <row r="2886" spans="1:93" s="9" customFormat="1" x14ac:dyDescent="0.2">
      <c r="A2886"/>
      <c r="B2886"/>
      <c r="C2886" s="65"/>
      <c r="D2886" s="65"/>
      <c r="E2886" s="8"/>
      <c r="F2886" s="66"/>
      <c r="G2886" s="67"/>
      <c r="H2886" s="67"/>
      <c r="I2886"/>
      <c r="J2886"/>
      <c r="K2886"/>
      <c r="L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</row>
    <row r="2887" spans="1:93" s="9" customFormat="1" x14ac:dyDescent="0.2">
      <c r="A2887"/>
      <c r="B2887"/>
      <c r="C2887" s="65"/>
      <c r="D2887" s="65"/>
      <c r="E2887" s="8"/>
      <c r="F2887" s="66"/>
      <c r="G2887" s="67"/>
      <c r="H2887" s="67"/>
      <c r="I2887"/>
      <c r="J2887"/>
      <c r="K2887"/>
      <c r="L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</row>
    <row r="2888" spans="1:93" s="9" customFormat="1" x14ac:dyDescent="0.2">
      <c r="A2888"/>
      <c r="B2888"/>
      <c r="C2888" s="65"/>
      <c r="D2888" s="65"/>
      <c r="E2888" s="8"/>
      <c r="F2888" s="66"/>
      <c r="G2888" s="67"/>
      <c r="H2888" s="67"/>
      <c r="I2888"/>
      <c r="J2888"/>
      <c r="K2888"/>
      <c r="L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</row>
    <row r="2889" spans="1:93" s="9" customFormat="1" x14ac:dyDescent="0.2">
      <c r="A2889"/>
      <c r="B2889"/>
      <c r="C2889" s="65"/>
      <c r="D2889" s="65"/>
      <c r="E2889" s="8"/>
      <c r="F2889" s="66"/>
      <c r="G2889" s="67"/>
      <c r="H2889" s="67"/>
      <c r="I2889"/>
      <c r="J2889"/>
      <c r="K2889"/>
      <c r="L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</row>
    <row r="2890" spans="1:93" s="9" customFormat="1" x14ac:dyDescent="0.2">
      <c r="A2890"/>
      <c r="B2890"/>
      <c r="C2890" s="65"/>
      <c r="D2890" s="65"/>
      <c r="E2890" s="8"/>
      <c r="F2890" s="66"/>
      <c r="G2890" s="67"/>
      <c r="H2890" s="67"/>
      <c r="I2890"/>
      <c r="J2890"/>
      <c r="K2890"/>
      <c r="L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</row>
    <row r="2891" spans="1:93" s="9" customFormat="1" x14ac:dyDescent="0.2">
      <c r="A2891"/>
      <c r="B2891"/>
      <c r="C2891" s="65"/>
      <c r="D2891" s="65"/>
      <c r="E2891" s="8"/>
      <c r="F2891" s="66"/>
      <c r="G2891" s="67"/>
      <c r="H2891" s="67"/>
      <c r="I2891"/>
      <c r="J2891"/>
      <c r="K2891"/>
      <c r="L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</row>
    <row r="2892" spans="1:93" s="9" customFormat="1" x14ac:dyDescent="0.2">
      <c r="A2892"/>
      <c r="B2892"/>
      <c r="C2892" s="65"/>
      <c r="D2892" s="65"/>
      <c r="E2892" s="8"/>
      <c r="F2892" s="66"/>
      <c r="G2892" s="67"/>
      <c r="H2892" s="67"/>
      <c r="I2892"/>
      <c r="J2892"/>
      <c r="K2892"/>
      <c r="L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</row>
    <row r="2893" spans="1:93" s="9" customFormat="1" x14ac:dyDescent="0.2">
      <c r="A2893"/>
      <c r="B2893"/>
      <c r="C2893" s="65"/>
      <c r="D2893" s="65"/>
      <c r="E2893" s="8"/>
      <c r="F2893" s="66"/>
      <c r="G2893" s="67"/>
      <c r="H2893" s="67"/>
      <c r="I2893"/>
      <c r="J2893"/>
      <c r="K2893"/>
      <c r="L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</row>
    <row r="2894" spans="1:93" s="9" customFormat="1" x14ac:dyDescent="0.2">
      <c r="A2894"/>
      <c r="B2894"/>
      <c r="C2894" s="65"/>
      <c r="D2894" s="65"/>
      <c r="E2894" s="8"/>
      <c r="F2894" s="66"/>
      <c r="G2894" s="67"/>
      <c r="H2894" s="67"/>
      <c r="I2894"/>
      <c r="J2894"/>
      <c r="K2894"/>
      <c r="L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</row>
    <row r="2895" spans="1:93" s="9" customFormat="1" x14ac:dyDescent="0.2">
      <c r="A2895"/>
      <c r="B2895"/>
      <c r="C2895" s="65"/>
      <c r="D2895" s="65"/>
      <c r="E2895" s="8"/>
      <c r="F2895" s="66"/>
      <c r="G2895" s="67"/>
      <c r="H2895" s="67"/>
      <c r="I2895"/>
      <c r="J2895"/>
      <c r="K2895"/>
      <c r="L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</row>
    <row r="2896" spans="1:93" s="9" customFormat="1" x14ac:dyDescent="0.2">
      <c r="A2896"/>
      <c r="B2896"/>
      <c r="C2896" s="65"/>
      <c r="D2896" s="65"/>
      <c r="E2896" s="8"/>
      <c r="F2896" s="66"/>
      <c r="G2896" s="67"/>
      <c r="H2896" s="67"/>
      <c r="I2896"/>
      <c r="J2896"/>
      <c r="K2896"/>
      <c r="L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</row>
    <row r="2897" spans="1:93" s="9" customFormat="1" x14ac:dyDescent="0.2">
      <c r="A2897"/>
      <c r="B2897"/>
      <c r="C2897" s="65"/>
      <c r="D2897" s="65"/>
      <c r="E2897" s="8"/>
      <c r="F2897" s="66"/>
      <c r="G2897" s="67"/>
      <c r="H2897" s="67"/>
      <c r="I2897"/>
      <c r="J2897"/>
      <c r="K2897"/>
      <c r="L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</row>
    <row r="2898" spans="1:93" s="9" customFormat="1" x14ac:dyDescent="0.2">
      <c r="A2898"/>
      <c r="B2898"/>
      <c r="C2898" s="65"/>
      <c r="D2898" s="65"/>
      <c r="E2898" s="8"/>
      <c r="F2898" s="66"/>
      <c r="G2898" s="67"/>
      <c r="H2898" s="67"/>
      <c r="I2898"/>
      <c r="J2898"/>
      <c r="K2898"/>
      <c r="L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</row>
    <row r="2899" spans="1:93" s="9" customFormat="1" x14ac:dyDescent="0.2">
      <c r="A2899"/>
      <c r="B2899"/>
      <c r="C2899" s="65"/>
      <c r="D2899" s="65"/>
      <c r="E2899" s="8"/>
      <c r="F2899" s="66"/>
      <c r="G2899" s="67"/>
      <c r="H2899" s="67"/>
      <c r="I2899"/>
      <c r="J2899"/>
      <c r="K2899"/>
      <c r="L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</row>
    <row r="2900" spans="1:93" s="9" customFormat="1" x14ac:dyDescent="0.2">
      <c r="A2900"/>
      <c r="B2900"/>
      <c r="C2900" s="65"/>
      <c r="D2900" s="65"/>
      <c r="E2900" s="8"/>
      <c r="F2900" s="66"/>
      <c r="G2900" s="67"/>
      <c r="H2900" s="67"/>
      <c r="I2900"/>
      <c r="J2900"/>
      <c r="K2900"/>
      <c r="L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</row>
    <row r="2901" spans="1:93" s="9" customFormat="1" x14ac:dyDescent="0.2">
      <c r="A2901"/>
      <c r="B2901"/>
      <c r="C2901" s="65"/>
      <c r="D2901" s="65"/>
      <c r="E2901" s="8"/>
      <c r="F2901" s="66"/>
      <c r="G2901" s="67"/>
      <c r="H2901" s="67"/>
      <c r="I2901"/>
      <c r="J2901"/>
      <c r="K2901"/>
      <c r="L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</row>
    <row r="2902" spans="1:93" s="9" customFormat="1" x14ac:dyDescent="0.2">
      <c r="A2902"/>
      <c r="B2902"/>
      <c r="C2902" s="65"/>
      <c r="D2902" s="65"/>
      <c r="E2902" s="8"/>
      <c r="F2902" s="66"/>
      <c r="G2902" s="67"/>
      <c r="H2902" s="67"/>
      <c r="I2902"/>
      <c r="J2902"/>
      <c r="K2902"/>
      <c r="L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</row>
    <row r="2903" spans="1:93" s="9" customFormat="1" x14ac:dyDescent="0.2">
      <c r="A2903"/>
      <c r="B2903"/>
      <c r="C2903" s="65"/>
      <c r="D2903" s="65"/>
      <c r="E2903" s="8"/>
      <c r="F2903" s="66"/>
      <c r="G2903" s="67"/>
      <c r="H2903" s="67"/>
      <c r="I2903"/>
      <c r="J2903"/>
      <c r="K2903"/>
      <c r="L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</row>
    <row r="2904" spans="1:93" s="9" customFormat="1" x14ac:dyDescent="0.2">
      <c r="A2904"/>
      <c r="B2904"/>
      <c r="C2904" s="65"/>
      <c r="D2904" s="65"/>
      <c r="E2904" s="8"/>
      <c r="F2904" s="66"/>
      <c r="G2904" s="67"/>
      <c r="H2904" s="67"/>
      <c r="I2904"/>
      <c r="J2904"/>
      <c r="K2904"/>
      <c r="L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</row>
    <row r="2905" spans="1:93" s="9" customFormat="1" x14ac:dyDescent="0.2">
      <c r="A2905"/>
      <c r="B2905"/>
      <c r="C2905" s="65"/>
      <c r="D2905" s="65"/>
      <c r="E2905" s="8"/>
      <c r="F2905" s="66"/>
      <c r="G2905" s="67"/>
      <c r="H2905" s="67"/>
      <c r="I2905"/>
      <c r="J2905"/>
      <c r="K2905"/>
      <c r="L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</row>
    <row r="2906" spans="1:93" s="9" customFormat="1" x14ac:dyDescent="0.2">
      <c r="A2906"/>
      <c r="B2906"/>
      <c r="C2906" s="65"/>
      <c r="D2906" s="65"/>
      <c r="E2906" s="8"/>
      <c r="F2906" s="66"/>
      <c r="G2906" s="67"/>
      <c r="H2906" s="67"/>
      <c r="I2906"/>
      <c r="J2906"/>
      <c r="K2906"/>
      <c r="L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</row>
    <row r="2907" spans="1:93" s="9" customFormat="1" x14ac:dyDescent="0.2">
      <c r="A2907"/>
      <c r="B2907"/>
      <c r="C2907" s="65"/>
      <c r="D2907" s="65"/>
      <c r="E2907" s="8"/>
      <c r="F2907" s="66"/>
      <c r="G2907" s="67"/>
      <c r="H2907" s="67"/>
      <c r="I2907"/>
      <c r="J2907"/>
      <c r="K2907"/>
      <c r="L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</row>
    <row r="2908" spans="1:93" s="9" customFormat="1" x14ac:dyDescent="0.2">
      <c r="A2908"/>
      <c r="B2908"/>
      <c r="C2908" s="65"/>
      <c r="D2908" s="65"/>
      <c r="E2908" s="8"/>
      <c r="F2908" s="66"/>
      <c r="G2908" s="67"/>
      <c r="H2908" s="67"/>
      <c r="I2908"/>
      <c r="J2908"/>
      <c r="K2908"/>
      <c r="L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</row>
    <row r="2909" spans="1:93" s="9" customFormat="1" x14ac:dyDescent="0.2">
      <c r="A2909"/>
      <c r="B2909"/>
      <c r="C2909" s="65"/>
      <c r="D2909" s="65"/>
      <c r="E2909" s="8"/>
      <c r="F2909" s="66"/>
      <c r="G2909" s="67"/>
      <c r="H2909" s="67"/>
      <c r="I2909"/>
      <c r="J2909"/>
      <c r="K2909"/>
      <c r="L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</row>
    <row r="2910" spans="1:93" s="9" customFormat="1" x14ac:dyDescent="0.2">
      <c r="A2910"/>
      <c r="B2910"/>
      <c r="C2910" s="65"/>
      <c r="D2910" s="65"/>
      <c r="E2910" s="8"/>
      <c r="F2910" s="66"/>
      <c r="G2910" s="67"/>
      <c r="H2910" s="67"/>
      <c r="I2910"/>
      <c r="J2910"/>
      <c r="K2910"/>
      <c r="L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</row>
    <row r="2911" spans="1:93" s="9" customFormat="1" x14ac:dyDescent="0.2">
      <c r="A2911"/>
      <c r="B2911"/>
      <c r="C2911" s="65"/>
      <c r="D2911" s="65"/>
      <c r="E2911" s="8"/>
      <c r="F2911" s="66"/>
      <c r="G2911" s="67"/>
      <c r="H2911" s="67"/>
      <c r="I2911"/>
      <c r="J2911"/>
      <c r="K2911"/>
      <c r="L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</row>
    <row r="2912" spans="1:93" s="9" customFormat="1" x14ac:dyDescent="0.2">
      <c r="A2912"/>
      <c r="B2912"/>
      <c r="C2912" s="65"/>
      <c r="D2912" s="65"/>
      <c r="E2912" s="8"/>
      <c r="F2912" s="66"/>
      <c r="G2912" s="67"/>
      <c r="H2912" s="67"/>
      <c r="I2912"/>
      <c r="J2912"/>
      <c r="K2912"/>
      <c r="L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</row>
    <row r="2913" spans="1:93" s="9" customFormat="1" x14ac:dyDescent="0.2">
      <c r="A2913"/>
      <c r="B2913"/>
      <c r="C2913" s="65"/>
      <c r="D2913" s="65"/>
      <c r="E2913" s="8"/>
      <c r="F2913" s="66"/>
      <c r="G2913" s="67"/>
      <c r="H2913" s="67"/>
      <c r="I2913"/>
      <c r="J2913"/>
      <c r="K2913"/>
      <c r="L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</row>
    <row r="2914" spans="1:93" s="9" customFormat="1" x14ac:dyDescent="0.2">
      <c r="A2914"/>
      <c r="B2914"/>
      <c r="C2914" s="65"/>
      <c r="D2914" s="65"/>
      <c r="E2914" s="8"/>
      <c r="F2914" s="66"/>
      <c r="G2914" s="67"/>
      <c r="H2914" s="67"/>
      <c r="I2914"/>
      <c r="J2914"/>
      <c r="K2914"/>
      <c r="L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</row>
    <row r="2915" spans="1:93" s="9" customFormat="1" x14ac:dyDescent="0.2">
      <c r="A2915"/>
      <c r="B2915"/>
      <c r="C2915" s="65"/>
      <c r="D2915" s="65"/>
      <c r="E2915" s="8"/>
      <c r="F2915" s="66"/>
      <c r="G2915" s="67"/>
      <c r="H2915" s="67"/>
      <c r="I2915"/>
      <c r="J2915"/>
      <c r="K2915"/>
      <c r="L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</row>
    <row r="2916" spans="1:93" s="9" customFormat="1" x14ac:dyDescent="0.2">
      <c r="A2916"/>
      <c r="B2916"/>
      <c r="C2916" s="65"/>
      <c r="D2916" s="65"/>
      <c r="E2916" s="8"/>
      <c r="F2916" s="66"/>
      <c r="G2916" s="67"/>
      <c r="H2916" s="67"/>
      <c r="I2916"/>
      <c r="J2916"/>
      <c r="K2916"/>
      <c r="L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</row>
    <row r="2917" spans="1:93" s="9" customFormat="1" x14ac:dyDescent="0.2">
      <c r="A2917"/>
      <c r="B2917"/>
      <c r="C2917" s="65"/>
      <c r="D2917" s="65"/>
      <c r="E2917" s="8"/>
      <c r="F2917" s="66"/>
      <c r="G2917" s="67"/>
      <c r="H2917" s="67"/>
      <c r="I2917"/>
      <c r="J2917"/>
      <c r="K2917"/>
      <c r="L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</row>
    <row r="2918" spans="1:93" s="9" customFormat="1" x14ac:dyDescent="0.2">
      <c r="A2918"/>
      <c r="B2918"/>
      <c r="C2918" s="65"/>
      <c r="D2918" s="65"/>
      <c r="E2918" s="8"/>
      <c r="F2918" s="66"/>
      <c r="G2918" s="67"/>
      <c r="H2918" s="67"/>
      <c r="I2918"/>
      <c r="J2918"/>
      <c r="K2918"/>
      <c r="L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</row>
    <row r="2919" spans="1:93" s="9" customFormat="1" x14ac:dyDescent="0.2">
      <c r="A2919"/>
      <c r="B2919"/>
      <c r="C2919" s="65"/>
      <c r="D2919" s="65"/>
      <c r="E2919" s="8"/>
      <c r="F2919" s="66"/>
      <c r="G2919" s="67"/>
      <c r="H2919" s="67"/>
      <c r="I2919"/>
      <c r="J2919"/>
      <c r="K2919"/>
      <c r="L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</row>
    <row r="2920" spans="1:93" s="9" customFormat="1" x14ac:dyDescent="0.2">
      <c r="A2920"/>
      <c r="B2920"/>
      <c r="C2920" s="65"/>
      <c r="D2920" s="65"/>
      <c r="E2920" s="8"/>
      <c r="F2920" s="66"/>
      <c r="G2920" s="67"/>
      <c r="H2920" s="67"/>
      <c r="I2920"/>
      <c r="J2920"/>
      <c r="K2920"/>
      <c r="L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</row>
    <row r="2921" spans="1:93" s="9" customFormat="1" x14ac:dyDescent="0.2">
      <c r="A2921"/>
      <c r="B2921"/>
      <c r="C2921" s="65"/>
      <c r="D2921" s="65"/>
      <c r="E2921" s="8"/>
      <c r="F2921" s="66"/>
      <c r="G2921" s="67"/>
      <c r="H2921" s="67"/>
      <c r="I2921"/>
      <c r="J2921"/>
      <c r="K2921"/>
      <c r="L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</row>
    <row r="2922" spans="1:93" s="9" customFormat="1" x14ac:dyDescent="0.2">
      <c r="A2922"/>
      <c r="B2922"/>
      <c r="C2922" s="65"/>
      <c r="D2922" s="65"/>
      <c r="E2922" s="8"/>
      <c r="F2922" s="66"/>
      <c r="G2922" s="67"/>
      <c r="H2922" s="67"/>
      <c r="I2922"/>
      <c r="J2922"/>
      <c r="K2922"/>
      <c r="L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</row>
    <row r="2923" spans="1:93" s="9" customFormat="1" x14ac:dyDescent="0.2">
      <c r="A2923"/>
      <c r="B2923"/>
      <c r="C2923" s="65"/>
      <c r="D2923" s="65"/>
      <c r="E2923" s="8"/>
      <c r="F2923" s="66"/>
      <c r="G2923" s="67"/>
      <c r="H2923" s="67"/>
      <c r="I2923"/>
      <c r="J2923"/>
      <c r="K2923"/>
      <c r="L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</row>
    <row r="2924" spans="1:93" s="9" customFormat="1" x14ac:dyDescent="0.2">
      <c r="A2924"/>
      <c r="B2924"/>
      <c r="C2924" s="65"/>
      <c r="D2924" s="65"/>
      <c r="E2924" s="8"/>
      <c r="F2924" s="66"/>
      <c r="G2924" s="67"/>
      <c r="H2924" s="67"/>
      <c r="I2924"/>
      <c r="J2924"/>
      <c r="K2924"/>
      <c r="L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</row>
    <row r="2925" spans="1:93" s="9" customFormat="1" x14ac:dyDescent="0.2">
      <c r="A2925"/>
      <c r="B2925"/>
      <c r="C2925" s="65"/>
      <c r="D2925" s="65"/>
      <c r="E2925" s="8"/>
      <c r="F2925" s="66"/>
      <c r="G2925" s="67"/>
      <c r="H2925" s="67"/>
      <c r="I2925"/>
      <c r="J2925"/>
      <c r="K2925"/>
      <c r="L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</row>
    <row r="2926" spans="1:93" s="9" customFormat="1" x14ac:dyDescent="0.2">
      <c r="A2926"/>
      <c r="B2926"/>
      <c r="C2926" s="65"/>
      <c r="D2926" s="65"/>
      <c r="E2926" s="8"/>
      <c r="F2926" s="66"/>
      <c r="G2926" s="67"/>
      <c r="H2926" s="67"/>
      <c r="I2926"/>
      <c r="J2926"/>
      <c r="K2926"/>
      <c r="L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</row>
    <row r="2927" spans="1:93" s="9" customFormat="1" x14ac:dyDescent="0.2">
      <c r="A2927"/>
      <c r="B2927"/>
      <c r="C2927" s="65"/>
      <c r="D2927" s="65"/>
      <c r="E2927" s="8"/>
      <c r="F2927" s="66"/>
      <c r="G2927" s="67"/>
      <c r="H2927" s="67"/>
      <c r="I2927"/>
      <c r="J2927"/>
      <c r="K2927"/>
      <c r="L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</row>
    <row r="2928" spans="1:93" s="9" customFormat="1" x14ac:dyDescent="0.2">
      <c r="A2928"/>
      <c r="B2928"/>
      <c r="C2928" s="65"/>
      <c r="D2928" s="65"/>
      <c r="E2928" s="8"/>
      <c r="F2928" s="66"/>
      <c r="G2928" s="67"/>
      <c r="H2928" s="67"/>
      <c r="I2928"/>
      <c r="J2928"/>
      <c r="K2928"/>
      <c r="L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</row>
    <row r="2929" spans="1:93" s="9" customFormat="1" x14ac:dyDescent="0.2">
      <c r="A2929"/>
      <c r="B2929"/>
      <c r="C2929" s="65"/>
      <c r="D2929" s="65"/>
      <c r="E2929" s="8"/>
      <c r="F2929" s="66"/>
      <c r="G2929" s="67"/>
      <c r="H2929" s="67"/>
      <c r="I2929"/>
      <c r="J2929"/>
      <c r="K2929"/>
      <c r="L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</row>
    <row r="2930" spans="1:93" s="9" customFormat="1" x14ac:dyDescent="0.2">
      <c r="A2930"/>
      <c r="B2930"/>
      <c r="C2930" s="65"/>
      <c r="D2930" s="65"/>
      <c r="E2930" s="8"/>
      <c r="F2930" s="66"/>
      <c r="G2930" s="67"/>
      <c r="H2930" s="67"/>
      <c r="I2930"/>
      <c r="J2930"/>
      <c r="K2930"/>
      <c r="L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</row>
    <row r="2931" spans="1:93" s="9" customFormat="1" x14ac:dyDescent="0.2">
      <c r="A2931"/>
      <c r="B2931"/>
      <c r="C2931" s="65"/>
      <c r="D2931" s="65"/>
      <c r="E2931" s="8"/>
      <c r="F2931" s="66"/>
      <c r="G2931" s="67"/>
      <c r="H2931" s="67"/>
      <c r="I2931"/>
      <c r="J2931"/>
      <c r="K2931"/>
      <c r="L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</row>
    <row r="2932" spans="1:93" s="9" customFormat="1" x14ac:dyDescent="0.2">
      <c r="A2932"/>
      <c r="B2932"/>
      <c r="C2932" s="65"/>
      <c r="D2932" s="65"/>
      <c r="E2932" s="8"/>
      <c r="F2932" s="66"/>
      <c r="G2932" s="67"/>
      <c r="H2932" s="67"/>
      <c r="I2932"/>
      <c r="J2932"/>
      <c r="K2932"/>
      <c r="L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</row>
    <row r="2933" spans="1:93" s="9" customFormat="1" x14ac:dyDescent="0.2">
      <c r="A2933"/>
      <c r="B2933"/>
      <c r="C2933" s="65"/>
      <c r="D2933" s="65"/>
      <c r="E2933" s="8"/>
      <c r="F2933" s="66"/>
      <c r="G2933" s="67"/>
      <c r="H2933" s="67"/>
      <c r="I2933"/>
      <c r="J2933"/>
      <c r="K2933"/>
      <c r="L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</row>
    <row r="2934" spans="1:93" s="9" customFormat="1" x14ac:dyDescent="0.2">
      <c r="A2934"/>
      <c r="B2934"/>
      <c r="C2934" s="65"/>
      <c r="D2934" s="65"/>
      <c r="E2934" s="8"/>
      <c r="F2934" s="66"/>
      <c r="G2934" s="67"/>
      <c r="H2934" s="67"/>
      <c r="I2934"/>
      <c r="J2934"/>
      <c r="K2934"/>
      <c r="L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</row>
    <row r="2935" spans="1:93" s="9" customFormat="1" x14ac:dyDescent="0.2">
      <c r="A2935"/>
      <c r="B2935"/>
      <c r="C2935" s="65"/>
      <c r="D2935" s="65"/>
      <c r="E2935" s="8"/>
      <c r="F2935" s="66"/>
      <c r="G2935" s="67"/>
      <c r="H2935" s="67"/>
      <c r="I2935"/>
      <c r="J2935"/>
      <c r="K2935"/>
      <c r="L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</row>
    <row r="2936" spans="1:93" s="9" customFormat="1" x14ac:dyDescent="0.2">
      <c r="A2936"/>
      <c r="B2936"/>
      <c r="C2936" s="65"/>
      <c r="D2936" s="65"/>
      <c r="E2936" s="8"/>
      <c r="F2936" s="66"/>
      <c r="G2936" s="67"/>
      <c r="H2936" s="67"/>
      <c r="I2936"/>
      <c r="J2936"/>
      <c r="K2936"/>
      <c r="L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</row>
    <row r="2937" spans="1:93" s="9" customFormat="1" x14ac:dyDescent="0.2">
      <c r="A2937"/>
      <c r="B2937"/>
      <c r="C2937" s="65"/>
      <c r="D2937" s="65"/>
      <c r="E2937" s="8"/>
      <c r="F2937" s="66"/>
      <c r="G2937" s="67"/>
      <c r="H2937" s="67"/>
      <c r="I2937"/>
      <c r="J2937"/>
      <c r="K2937"/>
      <c r="L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</row>
    <row r="2938" spans="1:93" s="9" customFormat="1" x14ac:dyDescent="0.2">
      <c r="A2938"/>
      <c r="B2938"/>
      <c r="C2938" s="65"/>
      <c r="D2938" s="65"/>
      <c r="E2938" s="8"/>
      <c r="F2938" s="66"/>
      <c r="G2938" s="67"/>
      <c r="H2938" s="67"/>
      <c r="I2938"/>
      <c r="J2938"/>
      <c r="K2938"/>
      <c r="L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</row>
    <row r="2939" spans="1:93" s="9" customFormat="1" x14ac:dyDescent="0.2">
      <c r="A2939"/>
      <c r="B2939"/>
      <c r="C2939" s="65"/>
      <c r="D2939" s="65"/>
      <c r="E2939" s="8"/>
      <c r="F2939" s="66"/>
      <c r="G2939" s="67"/>
      <c r="H2939" s="67"/>
      <c r="I2939"/>
      <c r="J2939"/>
      <c r="K2939"/>
      <c r="L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</row>
    <row r="2940" spans="1:93" s="9" customFormat="1" x14ac:dyDescent="0.2">
      <c r="A2940"/>
      <c r="B2940"/>
      <c r="C2940" s="65"/>
      <c r="D2940" s="65"/>
      <c r="E2940" s="8"/>
      <c r="F2940" s="66"/>
      <c r="G2940" s="67"/>
      <c r="H2940" s="67"/>
      <c r="I2940"/>
      <c r="J2940"/>
      <c r="K2940"/>
      <c r="L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</row>
    <row r="2941" spans="1:93" s="9" customFormat="1" x14ac:dyDescent="0.2">
      <c r="A2941"/>
      <c r="B2941"/>
      <c r="C2941" s="65"/>
      <c r="D2941" s="65"/>
      <c r="E2941" s="8"/>
      <c r="F2941" s="66"/>
      <c r="G2941" s="67"/>
      <c r="H2941" s="67"/>
      <c r="I2941"/>
      <c r="J2941"/>
      <c r="K2941"/>
      <c r="L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</row>
    <row r="2942" spans="1:93" s="9" customFormat="1" x14ac:dyDescent="0.2">
      <c r="A2942"/>
      <c r="B2942"/>
      <c r="C2942" s="65"/>
      <c r="D2942" s="65"/>
      <c r="E2942" s="8"/>
      <c r="F2942" s="66"/>
      <c r="G2942" s="67"/>
      <c r="H2942" s="67"/>
      <c r="I2942"/>
      <c r="J2942"/>
      <c r="K2942"/>
      <c r="L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</row>
    <row r="2943" spans="1:93" s="9" customFormat="1" x14ac:dyDescent="0.2">
      <c r="A2943"/>
      <c r="B2943"/>
      <c r="C2943" s="65"/>
      <c r="D2943" s="65"/>
      <c r="E2943" s="8"/>
      <c r="F2943" s="66"/>
      <c r="G2943" s="67"/>
      <c r="H2943" s="67"/>
      <c r="I2943"/>
      <c r="J2943"/>
      <c r="K2943"/>
      <c r="L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</row>
    <row r="2944" spans="1:93" s="9" customFormat="1" x14ac:dyDescent="0.2">
      <c r="A2944"/>
      <c r="B2944"/>
      <c r="C2944" s="65"/>
      <c r="D2944" s="65"/>
      <c r="E2944" s="8"/>
      <c r="F2944" s="66"/>
      <c r="G2944" s="67"/>
      <c r="H2944" s="67"/>
      <c r="I2944"/>
      <c r="J2944"/>
      <c r="K2944"/>
      <c r="L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</row>
    <row r="2945" spans="1:93" s="9" customFormat="1" x14ac:dyDescent="0.2">
      <c r="A2945"/>
      <c r="B2945"/>
      <c r="C2945" s="65"/>
      <c r="D2945" s="65"/>
      <c r="E2945" s="8"/>
      <c r="F2945" s="66"/>
      <c r="G2945" s="67"/>
      <c r="H2945" s="67"/>
      <c r="I2945"/>
      <c r="J2945"/>
      <c r="K2945"/>
      <c r="L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</row>
    <row r="2946" spans="1:93" s="9" customFormat="1" x14ac:dyDescent="0.2">
      <c r="A2946"/>
      <c r="B2946"/>
      <c r="C2946" s="65"/>
      <c r="D2946" s="65"/>
      <c r="E2946" s="8"/>
      <c r="F2946" s="66"/>
      <c r="G2946" s="67"/>
      <c r="H2946" s="67"/>
      <c r="I2946"/>
      <c r="J2946"/>
      <c r="K2946"/>
      <c r="L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</row>
    <row r="2947" spans="1:93" s="9" customFormat="1" x14ac:dyDescent="0.2">
      <c r="A2947"/>
      <c r="B2947"/>
      <c r="C2947" s="65"/>
      <c r="D2947" s="65"/>
      <c r="E2947" s="8"/>
      <c r="F2947" s="66"/>
      <c r="G2947" s="67"/>
      <c r="H2947" s="67"/>
      <c r="I2947"/>
      <c r="J2947"/>
      <c r="K2947"/>
      <c r="L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</row>
    <row r="2948" spans="1:93" s="9" customFormat="1" x14ac:dyDescent="0.2">
      <c r="A2948"/>
      <c r="B2948"/>
      <c r="C2948" s="65"/>
      <c r="D2948" s="65"/>
      <c r="E2948" s="8"/>
      <c r="F2948" s="66"/>
      <c r="G2948" s="67"/>
      <c r="H2948" s="67"/>
      <c r="I2948"/>
      <c r="J2948"/>
      <c r="K2948"/>
      <c r="L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</row>
    <row r="2949" spans="1:93" s="9" customFormat="1" x14ac:dyDescent="0.2">
      <c r="A2949"/>
      <c r="B2949"/>
      <c r="C2949" s="65"/>
      <c r="D2949" s="65"/>
      <c r="E2949" s="8"/>
      <c r="F2949" s="66"/>
      <c r="G2949" s="67"/>
      <c r="H2949" s="67"/>
      <c r="I2949"/>
      <c r="J2949"/>
      <c r="K2949"/>
      <c r="L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</row>
    <row r="2950" spans="1:93" s="9" customFormat="1" x14ac:dyDescent="0.2">
      <c r="A2950"/>
      <c r="B2950"/>
      <c r="C2950" s="65"/>
      <c r="D2950" s="65"/>
      <c r="E2950" s="8"/>
      <c r="F2950" s="66"/>
      <c r="G2950" s="67"/>
      <c r="H2950" s="67"/>
      <c r="I2950"/>
      <c r="J2950"/>
      <c r="K2950"/>
      <c r="L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</row>
    <row r="2951" spans="1:93" s="9" customFormat="1" x14ac:dyDescent="0.2">
      <c r="A2951"/>
      <c r="B2951"/>
      <c r="C2951" s="65"/>
      <c r="D2951" s="65"/>
      <c r="E2951" s="8"/>
      <c r="F2951" s="66"/>
      <c r="G2951" s="67"/>
      <c r="H2951" s="67"/>
      <c r="I2951"/>
      <c r="J2951"/>
      <c r="K2951"/>
      <c r="L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</row>
    <row r="2952" spans="1:93" s="9" customFormat="1" x14ac:dyDescent="0.2">
      <c r="A2952"/>
      <c r="B2952"/>
      <c r="C2952" s="65"/>
      <c r="D2952" s="65"/>
      <c r="E2952" s="8"/>
      <c r="F2952" s="66"/>
      <c r="G2952" s="67"/>
      <c r="H2952" s="67"/>
      <c r="I2952"/>
      <c r="J2952"/>
      <c r="K2952"/>
      <c r="L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</row>
    <row r="2953" spans="1:93" s="9" customFormat="1" x14ac:dyDescent="0.2">
      <c r="A2953"/>
      <c r="B2953"/>
      <c r="C2953" s="65"/>
      <c r="D2953" s="65"/>
      <c r="E2953" s="8"/>
      <c r="F2953" s="66"/>
      <c r="G2953" s="67"/>
      <c r="H2953" s="67"/>
      <c r="I2953"/>
      <c r="J2953"/>
      <c r="K2953"/>
      <c r="L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</row>
    <row r="2954" spans="1:93" s="9" customFormat="1" x14ac:dyDescent="0.2">
      <c r="A2954"/>
      <c r="B2954"/>
      <c r="C2954" s="65"/>
      <c r="D2954" s="65"/>
      <c r="E2954" s="8"/>
      <c r="F2954" s="66"/>
      <c r="G2954" s="67"/>
      <c r="H2954" s="67"/>
      <c r="I2954"/>
      <c r="J2954"/>
      <c r="K2954"/>
      <c r="L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</row>
    <row r="2955" spans="1:93" s="9" customFormat="1" x14ac:dyDescent="0.2">
      <c r="A2955"/>
      <c r="B2955"/>
      <c r="C2955" s="65"/>
      <c r="D2955" s="65"/>
      <c r="E2955" s="8"/>
      <c r="F2955" s="66"/>
      <c r="G2955" s="67"/>
      <c r="H2955" s="67"/>
      <c r="I2955"/>
      <c r="J2955"/>
      <c r="K2955"/>
      <c r="L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</row>
    <row r="2956" spans="1:93" s="9" customFormat="1" x14ac:dyDescent="0.2">
      <c r="A2956"/>
      <c r="B2956"/>
      <c r="C2956" s="65"/>
      <c r="D2956" s="65"/>
      <c r="E2956" s="8"/>
      <c r="F2956" s="66"/>
      <c r="G2956" s="67"/>
      <c r="H2956" s="67"/>
      <c r="I2956"/>
      <c r="J2956"/>
      <c r="K2956"/>
      <c r="L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</row>
    <row r="2957" spans="1:93" s="9" customFormat="1" x14ac:dyDescent="0.2">
      <c r="A2957"/>
      <c r="B2957"/>
      <c r="C2957" s="65"/>
      <c r="D2957" s="65"/>
      <c r="E2957" s="8"/>
      <c r="F2957" s="66"/>
      <c r="G2957" s="67"/>
      <c r="H2957" s="67"/>
      <c r="I2957"/>
      <c r="J2957"/>
      <c r="K2957"/>
      <c r="L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</row>
    <row r="2958" spans="1:93" s="9" customFormat="1" x14ac:dyDescent="0.2">
      <c r="A2958"/>
      <c r="B2958"/>
      <c r="C2958" s="65"/>
      <c r="D2958" s="65"/>
      <c r="E2958" s="8"/>
      <c r="F2958" s="66"/>
      <c r="G2958" s="67"/>
      <c r="H2958" s="67"/>
      <c r="I2958"/>
      <c r="J2958"/>
      <c r="K2958"/>
      <c r="L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</row>
    <row r="2959" spans="1:93" s="9" customFormat="1" x14ac:dyDescent="0.2">
      <c r="A2959"/>
      <c r="B2959"/>
      <c r="C2959" s="65"/>
      <c r="D2959" s="65"/>
      <c r="E2959" s="8"/>
      <c r="F2959" s="66"/>
      <c r="G2959" s="67"/>
      <c r="H2959" s="67"/>
      <c r="I2959"/>
      <c r="J2959"/>
      <c r="K2959"/>
      <c r="L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</row>
    <row r="2960" spans="1:93" s="9" customFormat="1" x14ac:dyDescent="0.2">
      <c r="A2960"/>
      <c r="B2960"/>
      <c r="C2960" s="65"/>
      <c r="D2960" s="65"/>
      <c r="E2960" s="8"/>
      <c r="F2960" s="66"/>
      <c r="G2960" s="67"/>
      <c r="H2960" s="67"/>
      <c r="I2960"/>
      <c r="J2960"/>
      <c r="K2960"/>
      <c r="L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</row>
    <row r="2961" spans="1:93" s="9" customFormat="1" x14ac:dyDescent="0.2">
      <c r="A2961"/>
      <c r="B2961"/>
      <c r="C2961" s="65"/>
      <c r="D2961" s="65"/>
      <c r="E2961" s="8"/>
      <c r="F2961" s="66"/>
      <c r="G2961" s="67"/>
      <c r="H2961" s="67"/>
      <c r="I2961"/>
      <c r="J2961"/>
      <c r="K2961"/>
      <c r="L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</row>
    <row r="2962" spans="1:93" s="9" customFormat="1" x14ac:dyDescent="0.2">
      <c r="A2962"/>
      <c r="B2962"/>
      <c r="C2962" s="65"/>
      <c r="D2962" s="65"/>
      <c r="E2962" s="8"/>
      <c r="F2962" s="66"/>
      <c r="G2962" s="67"/>
      <c r="H2962" s="67"/>
      <c r="I2962"/>
      <c r="J2962"/>
      <c r="K2962"/>
      <c r="L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</row>
    <row r="2963" spans="1:93" s="9" customFormat="1" x14ac:dyDescent="0.2">
      <c r="A2963"/>
      <c r="B2963"/>
      <c r="C2963" s="65"/>
      <c r="D2963" s="65"/>
      <c r="E2963" s="8"/>
      <c r="F2963" s="66"/>
      <c r="G2963" s="67"/>
      <c r="H2963" s="67"/>
      <c r="I2963"/>
      <c r="J2963"/>
      <c r="K2963"/>
      <c r="L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</row>
    <row r="2964" spans="1:93" s="9" customFormat="1" x14ac:dyDescent="0.2">
      <c r="A2964"/>
      <c r="B2964"/>
      <c r="C2964" s="65"/>
      <c r="D2964" s="65"/>
      <c r="E2964" s="8"/>
      <c r="F2964" s="66"/>
      <c r="G2964" s="67"/>
      <c r="H2964" s="67"/>
      <c r="I2964"/>
      <c r="J2964"/>
      <c r="K2964"/>
      <c r="L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</row>
    <row r="2965" spans="1:93" s="9" customFormat="1" x14ac:dyDescent="0.2">
      <c r="A2965"/>
      <c r="B2965"/>
      <c r="C2965" s="65"/>
      <c r="D2965" s="65"/>
      <c r="E2965" s="8"/>
      <c r="F2965" s="66"/>
      <c r="G2965" s="67"/>
      <c r="H2965" s="67"/>
      <c r="I2965"/>
      <c r="J2965"/>
      <c r="K2965"/>
      <c r="L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</row>
    <row r="2966" spans="1:93" s="9" customFormat="1" x14ac:dyDescent="0.2">
      <c r="A2966"/>
      <c r="B2966"/>
      <c r="C2966" s="65"/>
      <c r="D2966" s="65"/>
      <c r="E2966" s="8"/>
      <c r="F2966" s="66"/>
      <c r="G2966" s="67"/>
      <c r="H2966" s="67"/>
      <c r="I2966"/>
      <c r="J2966"/>
      <c r="K2966"/>
      <c r="L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</row>
    <row r="2967" spans="1:93" s="9" customFormat="1" x14ac:dyDescent="0.2">
      <c r="A2967"/>
      <c r="B2967"/>
      <c r="C2967" s="65"/>
      <c r="D2967" s="65"/>
      <c r="E2967" s="8"/>
      <c r="F2967" s="66"/>
      <c r="G2967" s="67"/>
      <c r="H2967" s="67"/>
      <c r="I2967"/>
      <c r="J2967"/>
      <c r="K2967"/>
      <c r="L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</row>
    <row r="2968" spans="1:93" s="9" customFormat="1" x14ac:dyDescent="0.2">
      <c r="A2968"/>
      <c r="B2968"/>
      <c r="C2968" s="65"/>
      <c r="D2968" s="65"/>
      <c r="E2968" s="8"/>
      <c r="F2968" s="66"/>
      <c r="G2968" s="67"/>
      <c r="H2968" s="67"/>
      <c r="I2968"/>
      <c r="J2968"/>
      <c r="K2968"/>
      <c r="L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</row>
    <row r="2969" spans="1:93" s="9" customFormat="1" x14ac:dyDescent="0.2">
      <c r="A2969"/>
      <c r="B2969"/>
      <c r="C2969" s="65"/>
      <c r="D2969" s="65"/>
      <c r="E2969" s="8"/>
      <c r="F2969" s="66"/>
      <c r="G2969" s="67"/>
      <c r="H2969" s="67"/>
      <c r="I2969"/>
      <c r="J2969"/>
      <c r="K2969"/>
      <c r="L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</row>
    <row r="2970" spans="1:93" s="9" customFormat="1" x14ac:dyDescent="0.2">
      <c r="A2970"/>
      <c r="B2970"/>
      <c r="C2970" s="65"/>
      <c r="D2970" s="65"/>
      <c r="E2970" s="8"/>
      <c r="F2970" s="66"/>
      <c r="G2970" s="67"/>
      <c r="H2970" s="67"/>
      <c r="I2970"/>
      <c r="J2970"/>
      <c r="K2970"/>
      <c r="L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</row>
    <row r="2971" spans="1:93" s="9" customFormat="1" x14ac:dyDescent="0.2">
      <c r="A2971"/>
      <c r="B2971"/>
      <c r="C2971" s="65"/>
      <c r="D2971" s="65"/>
      <c r="E2971" s="8"/>
      <c r="F2971" s="66"/>
      <c r="G2971" s="67"/>
      <c r="H2971" s="67"/>
      <c r="I2971"/>
      <c r="J2971"/>
      <c r="K2971"/>
      <c r="L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</row>
    <row r="2972" spans="1:93" s="9" customFormat="1" x14ac:dyDescent="0.2">
      <c r="A2972"/>
      <c r="B2972"/>
      <c r="C2972" s="65"/>
      <c r="D2972" s="65"/>
      <c r="E2972" s="8"/>
      <c r="F2972" s="66"/>
      <c r="G2972" s="67"/>
      <c r="H2972" s="67"/>
      <c r="I2972"/>
      <c r="J2972"/>
      <c r="K2972"/>
      <c r="L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</row>
    <row r="2973" spans="1:93" s="9" customFormat="1" x14ac:dyDescent="0.2">
      <c r="A2973"/>
      <c r="B2973"/>
      <c r="C2973" s="65"/>
      <c r="D2973" s="65"/>
      <c r="E2973" s="8"/>
      <c r="F2973" s="66"/>
      <c r="G2973" s="67"/>
      <c r="H2973" s="67"/>
      <c r="I2973"/>
      <c r="J2973"/>
      <c r="K2973"/>
      <c r="L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</row>
    <row r="2974" spans="1:93" s="9" customFormat="1" x14ac:dyDescent="0.2">
      <c r="A2974"/>
      <c r="B2974"/>
      <c r="C2974" s="65"/>
      <c r="D2974" s="65"/>
      <c r="E2974" s="8"/>
      <c r="F2974" s="66"/>
      <c r="G2974" s="67"/>
      <c r="H2974" s="67"/>
      <c r="I2974"/>
      <c r="J2974"/>
      <c r="K2974"/>
      <c r="L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</row>
    <row r="2975" spans="1:93" s="9" customFormat="1" x14ac:dyDescent="0.2">
      <c r="A2975"/>
      <c r="B2975"/>
      <c r="C2975" s="65"/>
      <c r="D2975" s="65"/>
      <c r="E2975" s="8"/>
      <c r="F2975" s="66"/>
      <c r="G2975" s="67"/>
      <c r="H2975" s="67"/>
      <c r="I2975"/>
      <c r="J2975"/>
      <c r="K2975"/>
      <c r="L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</row>
    <row r="2976" spans="1:93" s="9" customFormat="1" x14ac:dyDescent="0.2">
      <c r="A2976"/>
      <c r="B2976"/>
      <c r="C2976" s="65"/>
      <c r="D2976" s="65"/>
      <c r="E2976" s="8"/>
      <c r="F2976" s="66"/>
      <c r="G2976" s="67"/>
      <c r="H2976" s="67"/>
      <c r="I2976"/>
      <c r="J2976"/>
      <c r="K2976"/>
      <c r="L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</row>
    <row r="2977" spans="1:93" s="9" customFormat="1" x14ac:dyDescent="0.2">
      <c r="A2977"/>
      <c r="B2977"/>
      <c r="C2977" s="65"/>
      <c r="D2977" s="65"/>
      <c r="E2977" s="8"/>
      <c r="F2977" s="66"/>
      <c r="G2977" s="67"/>
      <c r="H2977" s="67"/>
      <c r="I2977"/>
      <c r="J2977"/>
      <c r="K2977"/>
      <c r="L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</row>
    <row r="2978" spans="1:93" s="9" customFormat="1" x14ac:dyDescent="0.2">
      <c r="A2978"/>
      <c r="B2978"/>
      <c r="C2978" s="65"/>
      <c r="D2978" s="65"/>
      <c r="E2978" s="8"/>
      <c r="F2978" s="66"/>
      <c r="G2978" s="67"/>
      <c r="H2978" s="67"/>
      <c r="I2978"/>
      <c r="J2978"/>
      <c r="K2978"/>
      <c r="L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</row>
    <row r="2979" spans="1:93" s="9" customFormat="1" x14ac:dyDescent="0.2">
      <c r="A2979"/>
      <c r="B2979"/>
      <c r="C2979" s="65"/>
      <c r="D2979" s="65"/>
      <c r="E2979" s="8"/>
      <c r="F2979" s="66"/>
      <c r="G2979" s="67"/>
      <c r="H2979" s="67"/>
      <c r="I2979"/>
      <c r="J2979"/>
      <c r="K2979"/>
      <c r="L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</row>
    <row r="2980" spans="1:93" s="9" customFormat="1" x14ac:dyDescent="0.2">
      <c r="A2980"/>
      <c r="B2980"/>
      <c r="C2980" s="65"/>
      <c r="D2980" s="65"/>
      <c r="E2980" s="8"/>
      <c r="F2980" s="66"/>
      <c r="G2980" s="67"/>
      <c r="H2980" s="67"/>
      <c r="I2980"/>
      <c r="J2980"/>
      <c r="K2980"/>
      <c r="L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</row>
    <row r="2981" spans="1:93" s="9" customFormat="1" x14ac:dyDescent="0.2">
      <c r="A2981"/>
      <c r="B2981"/>
      <c r="C2981" s="65"/>
      <c r="D2981" s="65"/>
      <c r="E2981" s="8"/>
      <c r="F2981" s="66"/>
      <c r="G2981" s="67"/>
      <c r="H2981" s="67"/>
      <c r="I2981"/>
      <c r="J2981"/>
      <c r="K2981"/>
      <c r="L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</row>
    <row r="2982" spans="1:93" s="9" customFormat="1" x14ac:dyDescent="0.2">
      <c r="A2982"/>
      <c r="B2982"/>
      <c r="C2982" s="65"/>
      <c r="D2982" s="65"/>
      <c r="E2982" s="8"/>
      <c r="F2982" s="66"/>
      <c r="G2982" s="67"/>
      <c r="H2982" s="67"/>
      <c r="I2982"/>
      <c r="J2982"/>
      <c r="K2982"/>
      <c r="L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</row>
    <row r="2983" spans="1:93" s="9" customFormat="1" x14ac:dyDescent="0.2">
      <c r="A2983"/>
      <c r="B2983"/>
      <c r="C2983" s="65"/>
      <c r="D2983" s="65"/>
      <c r="E2983" s="8"/>
      <c r="F2983" s="66"/>
      <c r="G2983" s="67"/>
      <c r="H2983" s="67"/>
      <c r="I2983"/>
      <c r="J2983"/>
      <c r="K2983"/>
      <c r="L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</row>
    <row r="2984" spans="1:93" s="9" customFormat="1" x14ac:dyDescent="0.2">
      <c r="A2984"/>
      <c r="B2984"/>
      <c r="C2984" s="65"/>
      <c r="D2984" s="65"/>
      <c r="E2984" s="8"/>
      <c r="F2984" s="66"/>
      <c r="G2984" s="67"/>
      <c r="H2984" s="67"/>
      <c r="I2984"/>
      <c r="J2984"/>
      <c r="K2984"/>
      <c r="L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</row>
    <row r="2985" spans="1:93" s="9" customFormat="1" x14ac:dyDescent="0.2">
      <c r="A2985"/>
      <c r="B2985"/>
      <c r="C2985" s="65"/>
      <c r="D2985" s="65"/>
      <c r="E2985" s="8"/>
      <c r="F2985" s="66"/>
      <c r="G2985" s="67"/>
      <c r="H2985" s="67"/>
      <c r="I2985"/>
      <c r="J2985"/>
      <c r="K2985"/>
      <c r="L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</row>
    <row r="2986" spans="1:93" s="9" customFormat="1" x14ac:dyDescent="0.2">
      <c r="A2986"/>
      <c r="B2986"/>
      <c r="C2986" s="65"/>
      <c r="D2986" s="65"/>
      <c r="E2986" s="8"/>
      <c r="F2986" s="66"/>
      <c r="G2986" s="67"/>
      <c r="H2986" s="67"/>
      <c r="I2986"/>
      <c r="J2986"/>
      <c r="K2986"/>
      <c r="L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</row>
    <row r="2987" spans="1:93" s="9" customFormat="1" x14ac:dyDescent="0.2">
      <c r="A2987"/>
      <c r="B2987"/>
      <c r="C2987" s="65"/>
      <c r="D2987" s="65"/>
      <c r="E2987" s="8"/>
      <c r="F2987" s="66"/>
      <c r="G2987" s="67"/>
      <c r="H2987" s="67"/>
      <c r="I2987"/>
      <c r="J2987"/>
      <c r="K2987"/>
      <c r="L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</row>
    <row r="2988" spans="1:93" s="9" customFormat="1" x14ac:dyDescent="0.2">
      <c r="A2988"/>
      <c r="B2988"/>
      <c r="C2988" s="65"/>
      <c r="D2988" s="65"/>
      <c r="E2988" s="8"/>
      <c r="F2988" s="66"/>
      <c r="G2988" s="67"/>
      <c r="H2988" s="67"/>
      <c r="I2988"/>
      <c r="J2988"/>
      <c r="K2988"/>
      <c r="L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</row>
    <row r="2989" spans="1:93" s="9" customFormat="1" x14ac:dyDescent="0.2">
      <c r="A2989"/>
      <c r="B2989"/>
      <c r="C2989" s="65"/>
      <c r="D2989" s="65"/>
      <c r="E2989" s="8"/>
      <c r="F2989" s="66"/>
      <c r="G2989" s="67"/>
      <c r="H2989" s="67"/>
      <c r="I2989"/>
      <c r="J2989"/>
      <c r="K2989"/>
      <c r="L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</row>
    <row r="2990" spans="1:93" s="9" customFormat="1" x14ac:dyDescent="0.2">
      <c r="A2990"/>
      <c r="B2990"/>
      <c r="C2990" s="65"/>
      <c r="D2990" s="65"/>
      <c r="E2990" s="8"/>
      <c r="F2990" s="66"/>
      <c r="G2990" s="67"/>
      <c r="H2990" s="67"/>
      <c r="I2990"/>
      <c r="J2990"/>
      <c r="K2990"/>
      <c r="L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</row>
    <row r="2991" spans="1:93" s="9" customFormat="1" x14ac:dyDescent="0.2">
      <c r="A2991"/>
      <c r="B2991"/>
      <c r="C2991" s="65"/>
      <c r="D2991" s="65"/>
      <c r="E2991" s="8"/>
      <c r="F2991" s="66"/>
      <c r="G2991" s="67"/>
      <c r="H2991" s="67"/>
      <c r="I2991"/>
      <c r="J2991"/>
      <c r="K2991"/>
      <c r="L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</row>
    <row r="2992" spans="1:93" s="9" customFormat="1" x14ac:dyDescent="0.2">
      <c r="A2992"/>
      <c r="B2992"/>
      <c r="C2992" s="65"/>
      <c r="D2992" s="65"/>
      <c r="E2992" s="8"/>
      <c r="F2992" s="66"/>
      <c r="G2992" s="67"/>
      <c r="H2992" s="67"/>
      <c r="I2992"/>
      <c r="J2992"/>
      <c r="K2992"/>
      <c r="L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</row>
    <row r="2993" spans="1:93" s="9" customFormat="1" x14ac:dyDescent="0.2">
      <c r="A2993"/>
      <c r="B2993"/>
      <c r="C2993" s="65"/>
      <c r="D2993" s="65"/>
      <c r="E2993" s="8"/>
      <c r="F2993" s="66"/>
      <c r="G2993" s="67"/>
      <c r="H2993" s="67"/>
      <c r="I2993"/>
      <c r="J2993"/>
      <c r="K2993"/>
      <c r="L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</row>
    <row r="2994" spans="1:93" s="9" customFormat="1" x14ac:dyDescent="0.2">
      <c r="A2994"/>
      <c r="B2994"/>
      <c r="C2994" s="65"/>
      <c r="D2994" s="65"/>
      <c r="E2994" s="8"/>
      <c r="F2994" s="66"/>
      <c r="G2994" s="67"/>
      <c r="H2994" s="67"/>
      <c r="I2994"/>
      <c r="J2994"/>
      <c r="K2994"/>
      <c r="L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</row>
    <row r="2995" spans="1:93" s="9" customFormat="1" x14ac:dyDescent="0.2">
      <c r="A2995"/>
      <c r="B2995"/>
      <c r="C2995" s="65"/>
      <c r="D2995" s="65"/>
      <c r="E2995" s="8"/>
      <c r="F2995" s="66"/>
      <c r="G2995" s="67"/>
      <c r="H2995" s="67"/>
      <c r="I2995"/>
      <c r="J2995"/>
      <c r="K2995"/>
      <c r="L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</row>
    <row r="2996" spans="1:93" s="9" customFormat="1" x14ac:dyDescent="0.2">
      <c r="A2996"/>
      <c r="B2996"/>
      <c r="C2996" s="65"/>
      <c r="D2996" s="65"/>
      <c r="E2996" s="8"/>
      <c r="F2996" s="66"/>
      <c r="G2996" s="67"/>
      <c r="H2996" s="67"/>
      <c r="I2996"/>
      <c r="J2996"/>
      <c r="K2996"/>
      <c r="L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</row>
    <row r="2997" spans="1:93" s="9" customFormat="1" x14ac:dyDescent="0.2">
      <c r="A2997"/>
      <c r="B2997"/>
      <c r="C2997" s="65"/>
      <c r="D2997" s="65"/>
      <c r="E2997" s="8"/>
      <c r="F2997" s="66"/>
      <c r="G2997" s="67"/>
      <c r="H2997" s="67"/>
      <c r="I2997"/>
      <c r="J2997"/>
      <c r="K2997"/>
      <c r="L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</row>
    <row r="2998" spans="1:93" s="9" customFormat="1" x14ac:dyDescent="0.2">
      <c r="A2998"/>
      <c r="B2998"/>
      <c r="C2998" s="65"/>
      <c r="D2998" s="65"/>
      <c r="E2998" s="8"/>
      <c r="F2998" s="66"/>
      <c r="G2998" s="67"/>
      <c r="H2998" s="67"/>
      <c r="I2998"/>
      <c r="J2998"/>
      <c r="K2998"/>
      <c r="L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</row>
    <row r="2999" spans="1:93" s="9" customFormat="1" x14ac:dyDescent="0.2">
      <c r="A2999"/>
      <c r="B2999"/>
      <c r="C2999" s="65"/>
      <c r="D2999" s="65"/>
      <c r="E2999" s="8"/>
      <c r="F2999" s="66"/>
      <c r="G2999" s="67"/>
      <c r="H2999" s="67"/>
      <c r="I2999"/>
      <c r="J2999"/>
      <c r="K2999"/>
      <c r="L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</row>
    <row r="3000" spans="1:93" s="9" customFormat="1" x14ac:dyDescent="0.2">
      <c r="A3000"/>
      <c r="B3000"/>
      <c r="C3000" s="65"/>
      <c r="D3000" s="65"/>
      <c r="E3000" s="8"/>
      <c r="F3000" s="66"/>
      <c r="G3000" s="67"/>
      <c r="H3000" s="67"/>
      <c r="I3000"/>
      <c r="J3000"/>
      <c r="K3000"/>
      <c r="L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</row>
    <row r="3001" spans="1:93" s="9" customFormat="1" x14ac:dyDescent="0.2">
      <c r="A3001"/>
      <c r="B3001"/>
      <c r="C3001" s="65"/>
      <c r="D3001" s="65"/>
      <c r="E3001" s="8"/>
      <c r="F3001" s="66"/>
      <c r="G3001" s="67"/>
      <c r="H3001" s="67"/>
      <c r="I3001"/>
      <c r="J3001"/>
      <c r="K3001"/>
      <c r="L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</row>
    <row r="3002" spans="1:93" s="9" customFormat="1" x14ac:dyDescent="0.2">
      <c r="A3002"/>
      <c r="B3002"/>
      <c r="C3002" s="65"/>
      <c r="D3002" s="65"/>
      <c r="E3002" s="8"/>
      <c r="F3002" s="66"/>
      <c r="G3002" s="67"/>
      <c r="H3002" s="67"/>
      <c r="I3002"/>
      <c r="J3002"/>
      <c r="K3002"/>
      <c r="L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</row>
    <row r="3003" spans="1:93" s="9" customFormat="1" x14ac:dyDescent="0.2">
      <c r="A3003"/>
      <c r="B3003"/>
      <c r="C3003" s="65"/>
      <c r="D3003" s="65"/>
      <c r="E3003" s="8"/>
      <c r="F3003" s="66"/>
      <c r="G3003" s="67"/>
      <c r="H3003" s="67"/>
      <c r="I3003"/>
      <c r="J3003"/>
      <c r="K3003"/>
      <c r="L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</row>
    <row r="3004" spans="1:93" s="9" customFormat="1" x14ac:dyDescent="0.2">
      <c r="A3004"/>
      <c r="B3004"/>
      <c r="C3004" s="65"/>
      <c r="D3004" s="65"/>
      <c r="E3004" s="8"/>
      <c r="F3004" s="66"/>
      <c r="G3004" s="67"/>
      <c r="H3004" s="67"/>
      <c r="I3004"/>
      <c r="J3004"/>
      <c r="K3004"/>
      <c r="L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</row>
    <row r="3005" spans="1:93" s="9" customFormat="1" x14ac:dyDescent="0.2">
      <c r="A3005"/>
      <c r="B3005"/>
      <c r="C3005" s="65"/>
      <c r="D3005" s="65"/>
      <c r="E3005" s="8"/>
      <c r="F3005" s="66"/>
      <c r="G3005" s="67"/>
      <c r="H3005" s="67"/>
      <c r="I3005"/>
      <c r="J3005"/>
      <c r="K3005"/>
      <c r="L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</row>
    <row r="3006" spans="1:93" s="9" customFormat="1" x14ac:dyDescent="0.2">
      <c r="A3006"/>
      <c r="B3006"/>
      <c r="C3006" s="65"/>
      <c r="D3006" s="65"/>
      <c r="E3006" s="8"/>
      <c r="F3006" s="66"/>
      <c r="G3006" s="67"/>
      <c r="H3006" s="67"/>
      <c r="I3006"/>
      <c r="J3006"/>
      <c r="K3006"/>
      <c r="L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</row>
    <row r="3007" spans="1:93" s="9" customFormat="1" x14ac:dyDescent="0.2">
      <c r="A3007"/>
      <c r="B3007"/>
      <c r="C3007" s="65"/>
      <c r="D3007" s="65"/>
      <c r="E3007" s="8"/>
      <c r="F3007" s="66"/>
      <c r="G3007" s="67"/>
      <c r="H3007" s="67"/>
      <c r="I3007"/>
      <c r="J3007"/>
      <c r="K3007"/>
      <c r="L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</row>
    <row r="3008" spans="1:93" s="9" customFormat="1" x14ac:dyDescent="0.2">
      <c r="A3008"/>
      <c r="B3008"/>
      <c r="C3008" s="65"/>
      <c r="D3008" s="65"/>
      <c r="E3008" s="8"/>
      <c r="F3008" s="66"/>
      <c r="G3008" s="67"/>
      <c r="H3008" s="67"/>
      <c r="I3008"/>
      <c r="J3008"/>
      <c r="K3008"/>
      <c r="L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</row>
    <row r="3009" spans="1:93" s="9" customFormat="1" x14ac:dyDescent="0.2">
      <c r="A3009"/>
      <c r="B3009"/>
      <c r="C3009" s="65"/>
      <c r="D3009" s="65"/>
      <c r="E3009" s="8"/>
      <c r="F3009" s="66"/>
      <c r="G3009" s="67"/>
      <c r="H3009" s="67"/>
      <c r="I3009"/>
      <c r="J3009"/>
      <c r="K3009"/>
      <c r="L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</row>
    <row r="3010" spans="1:93" s="9" customFormat="1" x14ac:dyDescent="0.2">
      <c r="A3010"/>
      <c r="B3010"/>
      <c r="C3010" s="65"/>
      <c r="D3010" s="65"/>
      <c r="E3010" s="8"/>
      <c r="F3010" s="66"/>
      <c r="G3010" s="67"/>
      <c r="H3010" s="67"/>
      <c r="I3010"/>
      <c r="J3010"/>
      <c r="K3010"/>
      <c r="L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</row>
    <row r="3011" spans="1:93" s="9" customFormat="1" x14ac:dyDescent="0.2">
      <c r="A3011"/>
      <c r="B3011"/>
      <c r="C3011" s="65"/>
      <c r="D3011" s="65"/>
      <c r="E3011" s="8"/>
      <c r="F3011" s="66"/>
      <c r="G3011" s="67"/>
      <c r="H3011" s="67"/>
      <c r="I3011"/>
      <c r="J3011"/>
      <c r="K3011"/>
      <c r="L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</row>
    <row r="3012" spans="1:93" s="9" customFormat="1" x14ac:dyDescent="0.2">
      <c r="A3012"/>
      <c r="B3012"/>
      <c r="C3012" s="65"/>
      <c r="D3012" s="65"/>
      <c r="E3012" s="8"/>
      <c r="F3012" s="66"/>
      <c r="G3012" s="67"/>
      <c r="H3012" s="67"/>
      <c r="I3012"/>
      <c r="J3012"/>
      <c r="K3012"/>
      <c r="L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</row>
    <row r="3013" spans="1:93" s="9" customFormat="1" x14ac:dyDescent="0.2">
      <c r="A3013"/>
      <c r="B3013"/>
      <c r="C3013" s="65"/>
      <c r="D3013" s="65"/>
      <c r="E3013" s="8"/>
      <c r="F3013" s="66"/>
      <c r="G3013" s="67"/>
      <c r="H3013" s="67"/>
      <c r="I3013"/>
      <c r="J3013"/>
      <c r="K3013"/>
      <c r="L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</row>
    <row r="3014" spans="1:93" s="9" customFormat="1" x14ac:dyDescent="0.2">
      <c r="A3014"/>
      <c r="B3014"/>
      <c r="C3014" s="65"/>
      <c r="D3014" s="65"/>
      <c r="E3014" s="8"/>
      <c r="F3014" s="66"/>
      <c r="G3014" s="67"/>
      <c r="H3014" s="67"/>
      <c r="I3014"/>
      <c r="J3014"/>
      <c r="K3014"/>
      <c r="L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</row>
    <row r="3015" spans="1:93" s="9" customFormat="1" x14ac:dyDescent="0.2">
      <c r="A3015"/>
      <c r="B3015"/>
      <c r="C3015" s="65"/>
      <c r="D3015" s="65"/>
      <c r="E3015" s="8"/>
      <c r="F3015" s="66"/>
      <c r="G3015" s="67"/>
      <c r="H3015" s="67"/>
      <c r="I3015"/>
      <c r="J3015"/>
      <c r="K3015"/>
      <c r="L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</row>
    <row r="3016" spans="1:93" s="9" customFormat="1" x14ac:dyDescent="0.2">
      <c r="A3016"/>
      <c r="B3016"/>
      <c r="C3016" s="65"/>
      <c r="D3016" s="65"/>
      <c r="E3016" s="8"/>
      <c r="F3016" s="66"/>
      <c r="G3016" s="67"/>
      <c r="H3016" s="67"/>
      <c r="I3016"/>
      <c r="J3016"/>
      <c r="K3016"/>
      <c r="L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</row>
    <row r="3017" spans="1:93" s="9" customFormat="1" x14ac:dyDescent="0.2">
      <c r="A3017"/>
      <c r="B3017"/>
      <c r="C3017" s="65"/>
      <c r="D3017" s="65"/>
      <c r="E3017" s="8"/>
      <c r="F3017" s="66"/>
      <c r="G3017" s="67"/>
      <c r="H3017" s="67"/>
      <c r="I3017"/>
      <c r="J3017"/>
      <c r="K3017"/>
      <c r="L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</row>
    <row r="3018" spans="1:93" s="9" customFormat="1" x14ac:dyDescent="0.2">
      <c r="A3018"/>
      <c r="B3018"/>
      <c r="C3018" s="65"/>
      <c r="D3018" s="65"/>
      <c r="E3018" s="8"/>
      <c r="F3018" s="66"/>
      <c r="G3018" s="67"/>
      <c r="H3018" s="67"/>
      <c r="I3018"/>
      <c r="J3018"/>
      <c r="K3018"/>
      <c r="L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</row>
    <row r="3019" spans="1:93" s="9" customFormat="1" x14ac:dyDescent="0.2">
      <c r="A3019"/>
      <c r="B3019"/>
      <c r="C3019" s="65"/>
      <c r="D3019" s="65"/>
      <c r="E3019" s="8"/>
      <c r="F3019" s="66"/>
      <c r="G3019" s="67"/>
      <c r="H3019" s="67"/>
      <c r="I3019"/>
      <c r="J3019"/>
      <c r="K3019"/>
      <c r="L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</row>
    <row r="3020" spans="1:93" s="9" customFormat="1" x14ac:dyDescent="0.2">
      <c r="A3020"/>
      <c r="B3020"/>
      <c r="C3020" s="65"/>
      <c r="D3020" s="65"/>
      <c r="E3020" s="8"/>
      <c r="F3020" s="66"/>
      <c r="G3020" s="67"/>
      <c r="H3020" s="67"/>
      <c r="I3020"/>
      <c r="J3020"/>
      <c r="K3020"/>
      <c r="L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</row>
    <row r="3021" spans="1:93" s="9" customFormat="1" x14ac:dyDescent="0.2">
      <c r="A3021"/>
      <c r="B3021"/>
      <c r="C3021" s="65"/>
      <c r="D3021" s="65"/>
      <c r="E3021" s="8"/>
      <c r="F3021" s="66"/>
      <c r="G3021" s="67"/>
      <c r="H3021" s="67"/>
      <c r="I3021"/>
      <c r="J3021"/>
      <c r="K3021"/>
      <c r="L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</row>
    <row r="3022" spans="1:93" s="9" customFormat="1" x14ac:dyDescent="0.2">
      <c r="A3022"/>
      <c r="B3022"/>
      <c r="C3022" s="65"/>
      <c r="D3022" s="65"/>
      <c r="E3022" s="8"/>
      <c r="F3022" s="66"/>
      <c r="G3022" s="67"/>
      <c r="H3022" s="67"/>
      <c r="I3022"/>
      <c r="J3022"/>
      <c r="K3022"/>
      <c r="L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</row>
    <row r="3023" spans="1:93" s="9" customFormat="1" x14ac:dyDescent="0.2">
      <c r="A3023"/>
      <c r="B3023"/>
      <c r="C3023" s="65"/>
      <c r="D3023" s="65"/>
      <c r="E3023" s="8"/>
      <c r="F3023" s="66"/>
      <c r="G3023" s="67"/>
      <c r="H3023" s="67"/>
      <c r="I3023"/>
      <c r="J3023"/>
      <c r="K3023"/>
      <c r="L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</row>
    <row r="3024" spans="1:93" s="9" customFormat="1" x14ac:dyDescent="0.2">
      <c r="A3024"/>
      <c r="B3024"/>
      <c r="C3024" s="65"/>
      <c r="D3024" s="65"/>
      <c r="E3024" s="8"/>
      <c r="F3024" s="66"/>
      <c r="G3024" s="67"/>
      <c r="H3024" s="67"/>
      <c r="I3024"/>
      <c r="J3024"/>
      <c r="K3024"/>
      <c r="L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</row>
    <row r="3025" spans="1:93" s="9" customFormat="1" x14ac:dyDescent="0.2">
      <c r="A3025"/>
      <c r="B3025"/>
      <c r="C3025" s="65"/>
      <c r="D3025" s="65"/>
      <c r="E3025" s="8"/>
      <c r="F3025" s="66"/>
      <c r="G3025" s="67"/>
      <c r="H3025" s="67"/>
      <c r="I3025"/>
      <c r="J3025"/>
      <c r="K3025"/>
      <c r="L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</row>
    <row r="3026" spans="1:93" s="9" customFormat="1" x14ac:dyDescent="0.2">
      <c r="A3026"/>
      <c r="B3026"/>
      <c r="C3026" s="65"/>
      <c r="D3026" s="65"/>
      <c r="E3026" s="8"/>
      <c r="F3026" s="66"/>
      <c r="G3026" s="67"/>
      <c r="H3026" s="67"/>
      <c r="I3026"/>
      <c r="J3026"/>
      <c r="K3026"/>
      <c r="L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</row>
    <row r="3027" spans="1:93" s="9" customFormat="1" x14ac:dyDescent="0.2">
      <c r="A3027"/>
      <c r="B3027"/>
      <c r="C3027" s="65"/>
      <c r="D3027" s="65"/>
      <c r="E3027" s="8"/>
      <c r="F3027" s="66"/>
      <c r="G3027" s="67"/>
      <c r="H3027" s="67"/>
      <c r="I3027"/>
      <c r="J3027"/>
      <c r="K3027"/>
      <c r="L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</row>
    <row r="3028" spans="1:93" s="9" customFormat="1" x14ac:dyDescent="0.2">
      <c r="A3028"/>
      <c r="B3028"/>
      <c r="C3028" s="65"/>
      <c r="D3028" s="65"/>
      <c r="E3028" s="8"/>
      <c r="F3028" s="66"/>
      <c r="G3028" s="67"/>
      <c r="H3028" s="67"/>
      <c r="I3028"/>
      <c r="J3028"/>
      <c r="K3028"/>
      <c r="L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</row>
    <row r="3029" spans="1:93" s="9" customFormat="1" x14ac:dyDescent="0.2">
      <c r="A3029"/>
      <c r="B3029"/>
      <c r="C3029" s="65"/>
      <c r="D3029" s="65"/>
      <c r="E3029" s="8"/>
      <c r="F3029" s="66"/>
      <c r="G3029" s="67"/>
      <c r="H3029" s="67"/>
      <c r="I3029"/>
      <c r="J3029"/>
      <c r="K3029"/>
      <c r="L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</row>
    <row r="3030" spans="1:93" s="9" customFormat="1" x14ac:dyDescent="0.2">
      <c r="A3030"/>
      <c r="B3030"/>
      <c r="C3030" s="65"/>
      <c r="D3030" s="65"/>
      <c r="E3030" s="8"/>
      <c r="F3030" s="66"/>
      <c r="G3030" s="67"/>
      <c r="H3030" s="67"/>
      <c r="I3030"/>
      <c r="J3030"/>
      <c r="K3030"/>
      <c r="L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</row>
    <row r="3031" spans="1:93" s="9" customFormat="1" x14ac:dyDescent="0.2">
      <c r="A3031"/>
      <c r="B3031"/>
      <c r="C3031" s="65"/>
      <c r="D3031" s="65"/>
      <c r="E3031" s="8"/>
      <c r="F3031" s="66"/>
      <c r="G3031" s="67"/>
      <c r="H3031" s="67"/>
      <c r="I3031"/>
      <c r="J3031"/>
      <c r="K3031"/>
      <c r="L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</row>
    <row r="3032" spans="1:93" s="9" customFormat="1" x14ac:dyDescent="0.2">
      <c r="A3032"/>
      <c r="B3032"/>
      <c r="C3032" s="65"/>
      <c r="D3032" s="65"/>
      <c r="E3032" s="8"/>
      <c r="F3032" s="66"/>
      <c r="G3032" s="67"/>
      <c r="H3032" s="67"/>
      <c r="I3032"/>
      <c r="J3032"/>
      <c r="K3032"/>
      <c r="L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</row>
    <row r="3033" spans="1:93" s="9" customFormat="1" x14ac:dyDescent="0.2">
      <c r="A3033"/>
      <c r="B3033"/>
      <c r="C3033" s="65"/>
      <c r="D3033" s="65"/>
      <c r="E3033" s="8"/>
      <c r="F3033" s="66"/>
      <c r="G3033" s="67"/>
      <c r="H3033" s="67"/>
      <c r="I3033"/>
      <c r="J3033"/>
      <c r="K3033"/>
      <c r="L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</row>
    <row r="3034" spans="1:93" s="9" customFormat="1" x14ac:dyDescent="0.2">
      <c r="A3034"/>
      <c r="B3034"/>
      <c r="C3034" s="65"/>
      <c r="D3034" s="65"/>
      <c r="E3034" s="8"/>
      <c r="F3034" s="66"/>
      <c r="G3034" s="67"/>
      <c r="H3034" s="67"/>
      <c r="I3034"/>
      <c r="J3034"/>
      <c r="K3034"/>
      <c r="L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</row>
    <row r="3035" spans="1:93" s="9" customFormat="1" x14ac:dyDescent="0.2">
      <c r="A3035"/>
      <c r="B3035"/>
      <c r="C3035" s="65"/>
      <c r="D3035" s="65"/>
      <c r="E3035" s="8"/>
      <c r="F3035" s="66"/>
      <c r="G3035" s="67"/>
      <c r="H3035" s="67"/>
      <c r="I3035"/>
      <c r="J3035"/>
      <c r="K3035"/>
      <c r="L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</row>
    <row r="3036" spans="1:93" s="9" customFormat="1" x14ac:dyDescent="0.2">
      <c r="A3036"/>
      <c r="B3036"/>
      <c r="C3036" s="65"/>
      <c r="D3036" s="65"/>
      <c r="E3036" s="8"/>
      <c r="F3036" s="66"/>
      <c r="G3036" s="67"/>
      <c r="H3036" s="67"/>
      <c r="I3036"/>
      <c r="J3036"/>
      <c r="K3036"/>
      <c r="L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</row>
    <row r="3037" spans="1:93" s="9" customFormat="1" x14ac:dyDescent="0.2">
      <c r="A3037"/>
      <c r="B3037"/>
      <c r="C3037" s="65"/>
      <c r="D3037" s="65"/>
      <c r="E3037" s="8"/>
      <c r="F3037" s="66"/>
      <c r="G3037" s="67"/>
      <c r="H3037" s="67"/>
      <c r="I3037"/>
      <c r="J3037"/>
      <c r="K3037"/>
      <c r="L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</row>
    <row r="3038" spans="1:93" s="9" customFormat="1" x14ac:dyDescent="0.2">
      <c r="A3038"/>
      <c r="B3038"/>
      <c r="C3038" s="65"/>
      <c r="D3038" s="65"/>
      <c r="E3038" s="8"/>
      <c r="F3038" s="66"/>
      <c r="G3038" s="67"/>
      <c r="H3038" s="67"/>
      <c r="I3038"/>
      <c r="J3038"/>
      <c r="K3038"/>
      <c r="L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</row>
    <row r="3039" spans="1:93" s="9" customFormat="1" x14ac:dyDescent="0.2">
      <c r="A3039"/>
      <c r="B3039"/>
      <c r="C3039" s="65"/>
      <c r="D3039" s="65"/>
      <c r="E3039" s="8"/>
      <c r="F3039" s="66"/>
      <c r="G3039" s="67"/>
      <c r="H3039" s="67"/>
      <c r="I3039"/>
      <c r="J3039"/>
      <c r="K3039"/>
      <c r="L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</row>
    <row r="3040" spans="1:93" s="9" customFormat="1" x14ac:dyDescent="0.2">
      <c r="A3040"/>
      <c r="B3040"/>
      <c r="C3040" s="65"/>
      <c r="D3040" s="65"/>
      <c r="E3040" s="8"/>
      <c r="F3040" s="66"/>
      <c r="G3040" s="67"/>
      <c r="H3040" s="67"/>
      <c r="I3040"/>
      <c r="J3040"/>
      <c r="K3040"/>
      <c r="L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</row>
    <row r="3041" spans="1:93" s="9" customFormat="1" x14ac:dyDescent="0.2">
      <c r="A3041"/>
      <c r="B3041"/>
      <c r="C3041" s="65"/>
      <c r="D3041" s="65"/>
      <c r="E3041" s="8"/>
      <c r="F3041" s="66"/>
      <c r="G3041" s="67"/>
      <c r="H3041" s="67"/>
      <c r="I3041"/>
      <c r="J3041"/>
      <c r="K3041"/>
      <c r="L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</row>
    <row r="3042" spans="1:93" s="9" customFormat="1" x14ac:dyDescent="0.2">
      <c r="A3042"/>
      <c r="B3042"/>
      <c r="C3042" s="65"/>
      <c r="D3042" s="65"/>
      <c r="E3042" s="8"/>
      <c r="F3042" s="66"/>
      <c r="G3042" s="67"/>
      <c r="H3042" s="67"/>
      <c r="I3042"/>
      <c r="J3042"/>
      <c r="K3042"/>
      <c r="L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</row>
    <row r="3043" spans="1:93" s="9" customFormat="1" x14ac:dyDescent="0.2">
      <c r="A3043"/>
      <c r="B3043"/>
      <c r="C3043" s="65"/>
      <c r="D3043" s="65"/>
      <c r="E3043" s="8"/>
      <c r="F3043" s="66"/>
      <c r="G3043" s="67"/>
      <c r="H3043" s="67"/>
      <c r="I3043"/>
      <c r="J3043"/>
      <c r="K3043"/>
      <c r="L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</row>
    <row r="3044" spans="1:93" s="9" customFormat="1" x14ac:dyDescent="0.2">
      <c r="A3044"/>
      <c r="B3044"/>
      <c r="C3044" s="65"/>
      <c r="D3044" s="65"/>
      <c r="E3044" s="8"/>
      <c r="F3044" s="66"/>
      <c r="G3044" s="67"/>
      <c r="H3044" s="67"/>
      <c r="I3044"/>
      <c r="J3044"/>
      <c r="K3044"/>
      <c r="L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</row>
    <row r="3045" spans="1:93" s="9" customFormat="1" x14ac:dyDescent="0.2">
      <c r="A3045"/>
      <c r="B3045"/>
      <c r="C3045" s="65"/>
      <c r="D3045" s="65"/>
      <c r="E3045" s="8"/>
      <c r="F3045" s="66"/>
      <c r="G3045" s="67"/>
      <c r="H3045" s="67"/>
      <c r="I3045"/>
      <c r="J3045"/>
      <c r="K3045"/>
      <c r="L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</row>
    <row r="3046" spans="1:93" s="9" customFormat="1" x14ac:dyDescent="0.2">
      <c r="A3046"/>
      <c r="B3046"/>
      <c r="C3046" s="65"/>
      <c r="D3046" s="65"/>
      <c r="E3046" s="8"/>
      <c r="F3046" s="66"/>
      <c r="G3046" s="67"/>
      <c r="H3046" s="67"/>
      <c r="I3046"/>
      <c r="J3046"/>
      <c r="K3046"/>
      <c r="L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</row>
    <row r="3047" spans="1:93" s="9" customFormat="1" x14ac:dyDescent="0.2">
      <c r="A3047"/>
      <c r="B3047"/>
      <c r="C3047" s="65"/>
      <c r="D3047" s="65"/>
      <c r="E3047" s="8"/>
      <c r="F3047" s="66"/>
      <c r="G3047" s="67"/>
      <c r="H3047" s="67"/>
      <c r="I3047"/>
      <c r="J3047"/>
      <c r="K3047"/>
      <c r="L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</row>
    <row r="3048" spans="1:93" s="9" customFormat="1" x14ac:dyDescent="0.2">
      <c r="A3048"/>
      <c r="B3048"/>
      <c r="C3048" s="65"/>
      <c r="D3048" s="65"/>
      <c r="E3048" s="8"/>
      <c r="F3048" s="66"/>
      <c r="G3048" s="67"/>
      <c r="H3048" s="67"/>
      <c r="I3048"/>
      <c r="J3048"/>
      <c r="K3048"/>
      <c r="L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</row>
    <row r="3049" spans="1:93" s="9" customFormat="1" x14ac:dyDescent="0.2">
      <c r="A3049"/>
      <c r="B3049"/>
      <c r="C3049" s="65"/>
      <c r="D3049" s="65"/>
      <c r="E3049" s="8"/>
      <c r="F3049" s="66"/>
      <c r="G3049" s="67"/>
      <c r="H3049" s="67"/>
      <c r="I3049"/>
      <c r="J3049"/>
      <c r="K3049"/>
      <c r="L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</row>
    <row r="3050" spans="1:93" s="9" customFormat="1" x14ac:dyDescent="0.2">
      <c r="A3050"/>
      <c r="B3050"/>
      <c r="C3050" s="65"/>
      <c r="D3050" s="65"/>
      <c r="E3050" s="8"/>
      <c r="F3050" s="66"/>
      <c r="G3050" s="67"/>
      <c r="H3050" s="67"/>
      <c r="I3050"/>
      <c r="J3050"/>
      <c r="K3050"/>
      <c r="L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</row>
    <row r="3051" spans="1:93" s="9" customFormat="1" x14ac:dyDescent="0.2">
      <c r="A3051"/>
      <c r="B3051"/>
      <c r="C3051" s="65"/>
      <c r="D3051" s="65"/>
      <c r="E3051" s="8"/>
      <c r="F3051" s="66"/>
      <c r="G3051" s="67"/>
      <c r="H3051" s="67"/>
      <c r="I3051"/>
      <c r="J3051"/>
      <c r="K3051"/>
      <c r="L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</row>
    <row r="3052" spans="1:93" s="9" customFormat="1" x14ac:dyDescent="0.2">
      <c r="A3052"/>
      <c r="B3052"/>
      <c r="C3052" s="65"/>
      <c r="D3052" s="65"/>
      <c r="E3052" s="8"/>
      <c r="F3052" s="66"/>
      <c r="G3052" s="67"/>
      <c r="H3052" s="67"/>
      <c r="I3052"/>
      <c r="J3052"/>
      <c r="K3052"/>
      <c r="L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</row>
    <row r="3053" spans="1:93" s="9" customFormat="1" x14ac:dyDescent="0.2">
      <c r="A3053"/>
      <c r="B3053"/>
      <c r="C3053" s="65"/>
      <c r="D3053" s="65"/>
      <c r="E3053" s="8"/>
      <c r="F3053" s="66"/>
      <c r="G3053" s="67"/>
      <c r="H3053" s="67"/>
      <c r="I3053"/>
      <c r="J3053"/>
      <c r="K3053"/>
      <c r="L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</row>
    <row r="3054" spans="1:93" s="9" customFormat="1" x14ac:dyDescent="0.2">
      <c r="A3054"/>
      <c r="B3054"/>
      <c r="C3054" s="65"/>
      <c r="D3054" s="65"/>
      <c r="E3054" s="8"/>
      <c r="F3054" s="66"/>
      <c r="G3054" s="67"/>
      <c r="H3054" s="67"/>
      <c r="I3054"/>
      <c r="J3054"/>
      <c r="K3054"/>
      <c r="L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</row>
    <row r="3055" spans="1:93" s="9" customFormat="1" x14ac:dyDescent="0.2">
      <c r="A3055"/>
      <c r="B3055"/>
      <c r="C3055" s="65"/>
      <c r="D3055" s="65"/>
      <c r="E3055" s="8"/>
      <c r="F3055" s="66"/>
      <c r="G3055" s="67"/>
      <c r="H3055" s="67"/>
      <c r="I3055"/>
      <c r="J3055"/>
      <c r="K3055"/>
      <c r="L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</row>
    <row r="3056" spans="1:93" s="9" customFormat="1" x14ac:dyDescent="0.2">
      <c r="A3056"/>
      <c r="B3056"/>
      <c r="C3056" s="65"/>
      <c r="D3056" s="65"/>
      <c r="E3056" s="8"/>
      <c r="F3056" s="66"/>
      <c r="G3056" s="67"/>
      <c r="H3056" s="67"/>
      <c r="I3056"/>
      <c r="J3056"/>
      <c r="K3056"/>
      <c r="L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</row>
    <row r="3057" spans="1:93" s="9" customFormat="1" x14ac:dyDescent="0.2">
      <c r="A3057"/>
      <c r="B3057"/>
      <c r="C3057" s="65"/>
      <c r="D3057" s="65"/>
      <c r="E3057" s="8"/>
      <c r="F3057" s="66"/>
      <c r="G3057" s="67"/>
      <c r="H3057" s="67"/>
      <c r="I3057"/>
      <c r="J3057"/>
      <c r="K3057"/>
      <c r="L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</row>
    <row r="3058" spans="1:93" s="9" customFormat="1" x14ac:dyDescent="0.2">
      <c r="A3058"/>
      <c r="B3058"/>
      <c r="C3058" s="65"/>
      <c r="D3058" s="65"/>
      <c r="E3058" s="8"/>
      <c r="F3058" s="66"/>
      <c r="G3058" s="67"/>
      <c r="H3058" s="67"/>
      <c r="I3058"/>
      <c r="J3058"/>
      <c r="K3058"/>
      <c r="L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</row>
    <row r="3059" spans="1:93" s="9" customFormat="1" x14ac:dyDescent="0.2">
      <c r="A3059"/>
      <c r="B3059"/>
      <c r="C3059" s="65"/>
      <c r="D3059" s="65"/>
      <c r="E3059" s="8"/>
      <c r="F3059" s="66"/>
      <c r="G3059" s="67"/>
      <c r="H3059" s="67"/>
      <c r="I3059"/>
      <c r="J3059"/>
      <c r="K3059"/>
      <c r="L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</row>
    <row r="3060" spans="1:93" s="9" customFormat="1" x14ac:dyDescent="0.2">
      <c r="A3060"/>
      <c r="B3060"/>
      <c r="C3060" s="65"/>
      <c r="D3060" s="65"/>
      <c r="E3060" s="8"/>
      <c r="F3060" s="66"/>
      <c r="G3060" s="67"/>
      <c r="H3060" s="67"/>
      <c r="I3060"/>
      <c r="J3060"/>
      <c r="K3060"/>
      <c r="L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</row>
    <row r="3061" spans="1:93" s="9" customFormat="1" x14ac:dyDescent="0.2">
      <c r="A3061"/>
      <c r="B3061"/>
      <c r="C3061" s="65"/>
      <c r="D3061" s="65"/>
      <c r="E3061" s="8"/>
      <c r="F3061" s="66"/>
      <c r="G3061" s="67"/>
      <c r="H3061" s="67"/>
      <c r="I3061"/>
      <c r="J3061"/>
      <c r="K3061"/>
      <c r="L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</row>
    <row r="3062" spans="1:93" s="9" customFormat="1" x14ac:dyDescent="0.2">
      <c r="A3062"/>
      <c r="B3062"/>
      <c r="C3062" s="65"/>
      <c r="D3062" s="65"/>
      <c r="E3062" s="8"/>
      <c r="F3062" s="66"/>
      <c r="G3062" s="67"/>
      <c r="H3062" s="67"/>
      <c r="I3062"/>
      <c r="J3062"/>
      <c r="K3062"/>
      <c r="L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</row>
    <row r="3063" spans="1:93" s="9" customFormat="1" x14ac:dyDescent="0.2">
      <c r="A3063"/>
      <c r="B3063"/>
      <c r="C3063" s="65"/>
      <c r="D3063" s="65"/>
      <c r="E3063" s="8"/>
      <c r="F3063" s="66"/>
      <c r="G3063" s="67"/>
      <c r="H3063" s="67"/>
      <c r="I3063"/>
      <c r="J3063"/>
      <c r="K3063"/>
      <c r="L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</row>
    <row r="3064" spans="1:93" s="9" customFormat="1" x14ac:dyDescent="0.2">
      <c r="A3064"/>
      <c r="B3064"/>
      <c r="C3064" s="65"/>
      <c r="D3064" s="65"/>
      <c r="E3064" s="8"/>
      <c r="F3064" s="66"/>
      <c r="G3064" s="67"/>
      <c r="H3064" s="67"/>
      <c r="I3064"/>
      <c r="J3064"/>
      <c r="K3064"/>
      <c r="L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</row>
    <row r="3065" spans="1:93" s="9" customFormat="1" x14ac:dyDescent="0.2">
      <c r="A3065"/>
      <c r="B3065"/>
      <c r="C3065" s="65"/>
      <c r="D3065" s="65"/>
      <c r="E3065" s="8"/>
      <c r="F3065" s="66"/>
      <c r="G3065" s="67"/>
      <c r="H3065" s="67"/>
      <c r="I3065"/>
      <c r="J3065"/>
      <c r="K3065"/>
      <c r="L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</row>
    <row r="3066" spans="1:93" s="9" customFormat="1" x14ac:dyDescent="0.2">
      <c r="A3066"/>
      <c r="B3066"/>
      <c r="C3066" s="65"/>
      <c r="D3066" s="65"/>
      <c r="E3066" s="8"/>
      <c r="F3066" s="66"/>
      <c r="G3066" s="67"/>
      <c r="H3066" s="67"/>
      <c r="I3066"/>
      <c r="J3066"/>
      <c r="K3066"/>
      <c r="L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</row>
    <row r="3067" spans="1:93" s="9" customFormat="1" x14ac:dyDescent="0.2">
      <c r="A3067"/>
      <c r="B3067"/>
      <c r="C3067" s="65"/>
      <c r="D3067" s="65"/>
      <c r="E3067" s="8"/>
      <c r="F3067" s="66"/>
      <c r="G3067" s="67"/>
      <c r="H3067" s="67"/>
      <c r="I3067"/>
      <c r="J3067"/>
      <c r="K3067"/>
      <c r="L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</row>
    <row r="3068" spans="1:93" s="9" customFormat="1" x14ac:dyDescent="0.2">
      <c r="A3068"/>
      <c r="B3068"/>
      <c r="C3068" s="65"/>
      <c r="D3068" s="65"/>
      <c r="E3068" s="8"/>
      <c r="F3068" s="66"/>
      <c r="G3068" s="67"/>
      <c r="H3068" s="67"/>
      <c r="I3068"/>
      <c r="J3068"/>
      <c r="K3068"/>
      <c r="L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</row>
    <row r="3069" spans="1:93" s="9" customFormat="1" x14ac:dyDescent="0.2">
      <c r="A3069"/>
      <c r="B3069"/>
      <c r="C3069" s="65"/>
      <c r="D3069" s="65"/>
      <c r="E3069" s="8"/>
      <c r="F3069" s="66"/>
      <c r="G3069" s="67"/>
      <c r="H3069" s="67"/>
      <c r="I3069"/>
      <c r="J3069"/>
      <c r="K3069"/>
      <c r="L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</row>
    <row r="3070" spans="1:93" s="9" customFormat="1" x14ac:dyDescent="0.2">
      <c r="A3070"/>
      <c r="B3070"/>
      <c r="C3070" s="65"/>
      <c r="D3070" s="65"/>
      <c r="E3070" s="8"/>
      <c r="F3070" s="66"/>
      <c r="G3070" s="67"/>
      <c r="H3070" s="67"/>
      <c r="I3070"/>
      <c r="J3070"/>
      <c r="K3070"/>
      <c r="L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</row>
    <row r="3071" spans="1:93" s="9" customFormat="1" x14ac:dyDescent="0.2">
      <c r="A3071"/>
      <c r="B3071"/>
      <c r="C3071" s="65"/>
      <c r="D3071" s="65"/>
      <c r="E3071" s="8"/>
      <c r="F3071" s="66"/>
      <c r="G3071" s="67"/>
      <c r="H3071" s="67"/>
      <c r="I3071"/>
      <c r="J3071"/>
      <c r="K3071"/>
      <c r="L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</row>
    <row r="3072" spans="1:93" s="9" customFormat="1" x14ac:dyDescent="0.2">
      <c r="A3072"/>
      <c r="B3072"/>
      <c r="C3072" s="65"/>
      <c r="D3072" s="65"/>
      <c r="E3072" s="8"/>
      <c r="F3072" s="66"/>
      <c r="G3072" s="67"/>
      <c r="H3072" s="67"/>
      <c r="I3072"/>
      <c r="J3072"/>
      <c r="K3072"/>
      <c r="L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</row>
    <row r="3073" spans="1:93" s="9" customFormat="1" x14ac:dyDescent="0.2">
      <c r="A3073"/>
      <c r="B3073"/>
      <c r="C3073" s="65"/>
      <c r="D3073" s="65"/>
      <c r="E3073" s="8"/>
      <c r="F3073" s="66"/>
      <c r="G3073" s="67"/>
      <c r="H3073" s="67"/>
      <c r="I3073"/>
      <c r="J3073"/>
      <c r="K3073"/>
      <c r="L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</row>
    <row r="3074" spans="1:93" s="9" customFormat="1" x14ac:dyDescent="0.2">
      <c r="A3074"/>
      <c r="B3074"/>
      <c r="C3074" s="65"/>
      <c r="D3074" s="65"/>
      <c r="E3074" s="8"/>
      <c r="F3074" s="66"/>
      <c r="G3074" s="67"/>
      <c r="H3074" s="67"/>
      <c r="I3074"/>
      <c r="J3074"/>
      <c r="K3074"/>
      <c r="L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</row>
    <row r="3075" spans="1:93" s="9" customFormat="1" x14ac:dyDescent="0.2">
      <c r="A3075"/>
      <c r="B3075"/>
      <c r="C3075" s="65"/>
      <c r="D3075" s="65"/>
      <c r="E3075" s="8"/>
      <c r="F3075" s="66"/>
      <c r="G3075" s="67"/>
      <c r="H3075" s="67"/>
      <c r="I3075"/>
      <c r="J3075"/>
      <c r="K3075"/>
      <c r="L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</row>
    <row r="3076" spans="1:93" s="9" customFormat="1" x14ac:dyDescent="0.2">
      <c r="A3076"/>
      <c r="B3076"/>
      <c r="C3076" s="65"/>
      <c r="D3076" s="65"/>
      <c r="E3076" s="8"/>
      <c r="F3076" s="66"/>
      <c r="G3076" s="67"/>
      <c r="H3076" s="67"/>
      <c r="I3076"/>
      <c r="J3076"/>
      <c r="K3076"/>
      <c r="L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</row>
    <row r="3077" spans="1:93" s="9" customFormat="1" x14ac:dyDescent="0.2">
      <c r="A3077"/>
      <c r="B3077"/>
      <c r="C3077" s="65"/>
      <c r="D3077" s="65"/>
      <c r="E3077" s="8"/>
      <c r="F3077" s="66"/>
      <c r="G3077" s="67"/>
      <c r="H3077" s="67"/>
      <c r="I3077"/>
      <c r="J3077"/>
      <c r="K3077"/>
      <c r="L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</row>
    <row r="3078" spans="1:93" s="9" customFormat="1" x14ac:dyDescent="0.2">
      <c r="A3078"/>
      <c r="B3078"/>
      <c r="C3078" s="65"/>
      <c r="D3078" s="65"/>
      <c r="E3078" s="8"/>
      <c r="F3078" s="66"/>
      <c r="G3078" s="67"/>
      <c r="H3078" s="67"/>
      <c r="I3078"/>
      <c r="J3078"/>
      <c r="K3078"/>
      <c r="L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</row>
    <row r="3079" spans="1:93" s="9" customFormat="1" x14ac:dyDescent="0.2">
      <c r="A3079"/>
      <c r="B3079"/>
      <c r="C3079" s="65"/>
      <c r="D3079" s="65"/>
      <c r="E3079" s="8"/>
      <c r="F3079" s="66"/>
      <c r="G3079" s="67"/>
      <c r="H3079" s="67"/>
      <c r="I3079"/>
      <c r="J3079"/>
      <c r="K3079"/>
      <c r="L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</row>
    <row r="3080" spans="1:93" s="9" customFormat="1" x14ac:dyDescent="0.2">
      <c r="A3080"/>
      <c r="B3080"/>
      <c r="C3080" s="65"/>
      <c r="D3080" s="65"/>
      <c r="E3080" s="8"/>
      <c r="F3080" s="66"/>
      <c r="G3080" s="67"/>
      <c r="H3080" s="67"/>
      <c r="I3080"/>
      <c r="J3080"/>
      <c r="K3080"/>
      <c r="L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</row>
    <row r="3081" spans="1:93" s="9" customFormat="1" x14ac:dyDescent="0.2">
      <c r="A3081"/>
      <c r="B3081"/>
      <c r="C3081" s="65"/>
      <c r="D3081" s="65"/>
      <c r="E3081" s="8"/>
      <c r="F3081" s="66"/>
      <c r="G3081" s="67"/>
      <c r="H3081" s="67"/>
      <c r="I3081"/>
      <c r="J3081"/>
      <c r="K3081"/>
      <c r="L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</row>
    <row r="3082" spans="1:93" s="9" customFormat="1" x14ac:dyDescent="0.2">
      <c r="A3082"/>
      <c r="B3082"/>
      <c r="C3082" s="65"/>
      <c r="D3082" s="65"/>
      <c r="E3082" s="8"/>
      <c r="F3082" s="66"/>
      <c r="G3082" s="67"/>
      <c r="H3082" s="67"/>
      <c r="I3082"/>
      <c r="J3082"/>
      <c r="K3082"/>
      <c r="L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</row>
    <row r="3083" spans="1:93" s="9" customFormat="1" x14ac:dyDescent="0.2">
      <c r="A3083"/>
      <c r="B3083"/>
      <c r="C3083" s="65"/>
      <c r="D3083" s="65"/>
      <c r="E3083" s="8"/>
      <c r="F3083" s="66"/>
      <c r="G3083" s="67"/>
      <c r="H3083" s="67"/>
      <c r="I3083"/>
      <c r="J3083"/>
      <c r="K3083"/>
      <c r="L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</row>
    <row r="3084" spans="1:93" s="9" customFormat="1" x14ac:dyDescent="0.2">
      <c r="A3084"/>
      <c r="B3084"/>
      <c r="C3084" s="65"/>
      <c r="D3084" s="65"/>
      <c r="E3084" s="8"/>
      <c r="F3084" s="66"/>
      <c r="G3084" s="67"/>
      <c r="H3084" s="67"/>
      <c r="I3084"/>
      <c r="J3084"/>
      <c r="K3084"/>
      <c r="L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</row>
    <row r="3085" spans="1:93" s="9" customFormat="1" x14ac:dyDescent="0.2">
      <c r="A3085"/>
      <c r="B3085"/>
      <c r="C3085" s="65"/>
      <c r="D3085" s="65"/>
      <c r="E3085" s="8"/>
      <c r="F3085" s="66"/>
      <c r="G3085" s="67"/>
      <c r="H3085" s="67"/>
      <c r="I3085"/>
      <c r="J3085"/>
      <c r="K3085"/>
      <c r="L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</row>
    <row r="3086" spans="1:93" s="9" customFormat="1" x14ac:dyDescent="0.2">
      <c r="A3086"/>
      <c r="B3086"/>
      <c r="C3086" s="65"/>
      <c r="D3086" s="65"/>
      <c r="E3086" s="8"/>
      <c r="F3086" s="66"/>
      <c r="G3086" s="67"/>
      <c r="H3086" s="67"/>
      <c r="I3086"/>
      <c r="J3086"/>
      <c r="K3086"/>
      <c r="L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</row>
    <row r="3087" spans="1:93" s="9" customFormat="1" x14ac:dyDescent="0.2">
      <c r="A3087"/>
      <c r="B3087"/>
      <c r="C3087" s="65"/>
      <c r="D3087" s="65"/>
      <c r="E3087" s="8"/>
      <c r="F3087" s="66"/>
      <c r="G3087" s="67"/>
      <c r="H3087" s="67"/>
      <c r="I3087"/>
      <c r="J3087"/>
      <c r="K3087"/>
      <c r="L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</row>
    <row r="3088" spans="1:93" s="9" customFormat="1" x14ac:dyDescent="0.2">
      <c r="A3088"/>
      <c r="B3088"/>
      <c r="C3088" s="65"/>
      <c r="D3088" s="65"/>
      <c r="E3088" s="8"/>
      <c r="F3088" s="66"/>
      <c r="G3088" s="67"/>
      <c r="H3088" s="67"/>
      <c r="I3088"/>
      <c r="J3088"/>
      <c r="K3088"/>
      <c r="L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</row>
    <row r="3089" spans="1:93" s="9" customFormat="1" x14ac:dyDescent="0.2">
      <c r="A3089"/>
      <c r="B3089"/>
      <c r="C3089" s="65"/>
      <c r="D3089" s="65"/>
      <c r="E3089" s="8"/>
      <c r="F3089" s="66"/>
      <c r="G3089" s="67"/>
      <c r="H3089" s="67"/>
      <c r="I3089"/>
      <c r="J3089"/>
      <c r="K3089"/>
      <c r="L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</row>
    <row r="3090" spans="1:93" s="9" customFormat="1" x14ac:dyDescent="0.2">
      <c r="A3090"/>
      <c r="B3090"/>
      <c r="C3090" s="65"/>
      <c r="D3090" s="65"/>
      <c r="E3090" s="8"/>
      <c r="F3090" s="66"/>
      <c r="G3090" s="67"/>
      <c r="H3090" s="67"/>
      <c r="I3090"/>
      <c r="J3090"/>
      <c r="K3090"/>
      <c r="L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</row>
    <row r="3091" spans="1:93" s="9" customFormat="1" x14ac:dyDescent="0.2">
      <c r="A3091"/>
      <c r="B3091"/>
      <c r="C3091" s="65"/>
      <c r="D3091" s="65"/>
      <c r="E3091" s="8"/>
      <c r="F3091" s="66"/>
      <c r="G3091" s="67"/>
      <c r="H3091" s="67"/>
      <c r="I3091"/>
      <c r="J3091"/>
      <c r="K3091"/>
      <c r="L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</row>
    <row r="3092" spans="1:93" s="9" customFormat="1" x14ac:dyDescent="0.2">
      <c r="A3092"/>
      <c r="B3092"/>
      <c r="C3092" s="65"/>
      <c r="D3092" s="65"/>
      <c r="E3092" s="8"/>
      <c r="F3092" s="66"/>
      <c r="G3092" s="67"/>
      <c r="H3092" s="67"/>
      <c r="I3092"/>
      <c r="J3092"/>
      <c r="K3092"/>
      <c r="L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</row>
    <row r="3093" spans="1:93" s="9" customFormat="1" x14ac:dyDescent="0.2">
      <c r="A3093"/>
      <c r="B3093"/>
      <c r="C3093" s="65"/>
      <c r="D3093" s="65"/>
      <c r="E3093" s="8"/>
      <c r="F3093" s="66"/>
      <c r="G3093" s="67"/>
      <c r="H3093" s="67"/>
      <c r="I3093"/>
      <c r="J3093"/>
      <c r="K3093"/>
      <c r="L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</row>
    <row r="3094" spans="1:93" s="9" customFormat="1" x14ac:dyDescent="0.2">
      <c r="A3094"/>
      <c r="B3094"/>
      <c r="C3094" s="65"/>
      <c r="D3094" s="65"/>
      <c r="E3094" s="8"/>
      <c r="F3094" s="66"/>
      <c r="G3094" s="67"/>
      <c r="H3094" s="67"/>
      <c r="I3094"/>
      <c r="J3094"/>
      <c r="K3094"/>
      <c r="L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</row>
    <row r="3095" spans="1:93" s="9" customFormat="1" x14ac:dyDescent="0.2">
      <c r="A3095"/>
      <c r="B3095"/>
      <c r="C3095" s="65"/>
      <c r="D3095" s="65"/>
      <c r="E3095" s="8"/>
      <c r="F3095" s="66"/>
      <c r="G3095" s="67"/>
      <c r="H3095" s="67"/>
      <c r="I3095"/>
      <c r="J3095"/>
      <c r="K3095"/>
      <c r="L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</row>
    <row r="3096" spans="1:93" s="9" customFormat="1" x14ac:dyDescent="0.2">
      <c r="A3096"/>
      <c r="B3096"/>
      <c r="C3096" s="65"/>
      <c r="D3096" s="65"/>
      <c r="E3096" s="8"/>
      <c r="F3096" s="66"/>
      <c r="G3096" s="67"/>
      <c r="H3096" s="67"/>
      <c r="I3096"/>
      <c r="J3096"/>
      <c r="K3096"/>
      <c r="L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</row>
    <row r="3097" spans="1:93" s="9" customFormat="1" x14ac:dyDescent="0.2">
      <c r="A3097"/>
      <c r="B3097"/>
      <c r="C3097" s="65"/>
      <c r="D3097" s="65"/>
      <c r="E3097" s="8"/>
      <c r="F3097" s="66"/>
      <c r="G3097" s="67"/>
      <c r="H3097" s="67"/>
      <c r="I3097"/>
      <c r="J3097"/>
      <c r="K3097"/>
      <c r="L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</row>
    <row r="3098" spans="1:93" s="9" customFormat="1" x14ac:dyDescent="0.2">
      <c r="A3098"/>
      <c r="B3098"/>
      <c r="C3098" s="65"/>
      <c r="D3098" s="65"/>
      <c r="E3098" s="8"/>
      <c r="F3098" s="66"/>
      <c r="G3098" s="67"/>
      <c r="H3098" s="67"/>
      <c r="I3098"/>
      <c r="J3098"/>
      <c r="K3098"/>
      <c r="L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</row>
    <row r="3099" spans="1:93" s="9" customFormat="1" x14ac:dyDescent="0.2">
      <c r="A3099"/>
      <c r="B3099"/>
      <c r="C3099" s="65"/>
      <c r="D3099" s="65"/>
      <c r="E3099" s="8"/>
      <c r="F3099" s="66"/>
      <c r="G3099" s="67"/>
      <c r="H3099" s="67"/>
      <c r="I3099"/>
      <c r="J3099"/>
      <c r="K3099"/>
      <c r="L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</row>
    <row r="3100" spans="1:93" s="9" customFormat="1" x14ac:dyDescent="0.2">
      <c r="A3100"/>
      <c r="B3100"/>
      <c r="C3100" s="65"/>
      <c r="D3100" s="65"/>
      <c r="E3100" s="8"/>
      <c r="F3100" s="66"/>
      <c r="G3100" s="67"/>
      <c r="H3100" s="67"/>
      <c r="I3100"/>
      <c r="J3100"/>
      <c r="K3100"/>
      <c r="L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</row>
    <row r="3101" spans="1:93" s="9" customFormat="1" x14ac:dyDescent="0.2">
      <c r="A3101"/>
      <c r="B3101"/>
      <c r="C3101" s="65"/>
      <c r="D3101" s="65"/>
      <c r="E3101" s="8"/>
      <c r="F3101" s="66"/>
      <c r="G3101" s="67"/>
      <c r="H3101" s="67"/>
      <c r="I3101"/>
      <c r="J3101"/>
      <c r="K3101"/>
      <c r="L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</row>
    <row r="3102" spans="1:93" s="9" customFormat="1" x14ac:dyDescent="0.2">
      <c r="A3102"/>
      <c r="B3102"/>
      <c r="C3102" s="65"/>
      <c r="D3102" s="65"/>
      <c r="E3102" s="8"/>
      <c r="F3102" s="66"/>
      <c r="G3102" s="67"/>
      <c r="H3102" s="67"/>
      <c r="I3102"/>
      <c r="J3102"/>
      <c r="K3102"/>
      <c r="L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</row>
    <row r="3103" spans="1:93" s="9" customFormat="1" x14ac:dyDescent="0.2">
      <c r="A3103"/>
      <c r="B3103"/>
      <c r="C3103" s="65"/>
      <c r="D3103" s="65"/>
      <c r="E3103" s="8"/>
      <c r="F3103" s="66"/>
      <c r="G3103" s="67"/>
      <c r="H3103" s="67"/>
      <c r="I3103"/>
      <c r="J3103"/>
      <c r="K3103"/>
      <c r="L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</row>
    <row r="3104" spans="1:93" s="9" customFormat="1" x14ac:dyDescent="0.2">
      <c r="A3104"/>
      <c r="B3104"/>
      <c r="C3104" s="65"/>
      <c r="D3104" s="65"/>
      <c r="E3104" s="8"/>
      <c r="F3104" s="66"/>
      <c r="G3104" s="67"/>
      <c r="H3104" s="67"/>
      <c r="I3104"/>
      <c r="J3104"/>
      <c r="K3104"/>
      <c r="L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</row>
    <row r="3105" spans="1:93" s="9" customFormat="1" x14ac:dyDescent="0.2">
      <c r="A3105"/>
      <c r="B3105"/>
      <c r="C3105" s="65"/>
      <c r="D3105" s="65"/>
      <c r="E3105" s="8"/>
      <c r="F3105" s="66"/>
      <c r="G3105" s="67"/>
      <c r="H3105" s="67"/>
      <c r="I3105"/>
      <c r="J3105"/>
      <c r="K3105"/>
      <c r="L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</row>
    <row r="3106" spans="1:93" s="9" customFormat="1" x14ac:dyDescent="0.2">
      <c r="A3106"/>
      <c r="B3106"/>
      <c r="C3106" s="65"/>
      <c r="D3106" s="65"/>
      <c r="E3106" s="8"/>
      <c r="F3106" s="66"/>
      <c r="G3106" s="67"/>
      <c r="H3106" s="67"/>
      <c r="I3106"/>
      <c r="J3106"/>
      <c r="K3106"/>
      <c r="L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</row>
    <row r="3107" spans="1:93" s="9" customFormat="1" x14ac:dyDescent="0.2">
      <c r="A3107"/>
      <c r="B3107"/>
      <c r="C3107" s="65"/>
      <c r="D3107" s="65"/>
      <c r="E3107" s="8"/>
      <c r="F3107" s="66"/>
      <c r="G3107" s="67"/>
      <c r="H3107" s="67"/>
      <c r="I3107"/>
      <c r="J3107"/>
      <c r="K3107"/>
      <c r="L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</row>
    <row r="3108" spans="1:93" s="9" customFormat="1" x14ac:dyDescent="0.2">
      <c r="A3108"/>
      <c r="B3108"/>
      <c r="C3108" s="65"/>
      <c r="D3108" s="65"/>
      <c r="E3108" s="8"/>
      <c r="F3108" s="66"/>
      <c r="G3108" s="67"/>
      <c r="H3108" s="67"/>
      <c r="I3108"/>
      <c r="J3108"/>
      <c r="K3108"/>
      <c r="L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</row>
    <row r="3109" spans="1:93" s="9" customFormat="1" x14ac:dyDescent="0.2">
      <c r="A3109"/>
      <c r="B3109"/>
      <c r="C3109" s="65"/>
      <c r="D3109" s="65"/>
      <c r="E3109" s="8"/>
      <c r="F3109" s="66"/>
      <c r="G3109" s="67"/>
      <c r="H3109" s="67"/>
      <c r="I3109"/>
      <c r="J3109"/>
      <c r="K3109"/>
      <c r="L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</row>
    <row r="3110" spans="1:93" s="9" customFormat="1" x14ac:dyDescent="0.2">
      <c r="A3110"/>
      <c r="B3110"/>
      <c r="C3110" s="65"/>
      <c r="D3110" s="65"/>
      <c r="E3110" s="8"/>
      <c r="F3110" s="66"/>
      <c r="G3110" s="67"/>
      <c r="H3110" s="67"/>
      <c r="I3110"/>
      <c r="J3110"/>
      <c r="K3110"/>
      <c r="L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</row>
    <row r="3111" spans="1:93" s="9" customFormat="1" x14ac:dyDescent="0.2">
      <c r="A3111"/>
      <c r="B3111"/>
      <c r="C3111" s="65"/>
      <c r="D3111" s="65"/>
      <c r="E3111" s="8"/>
      <c r="F3111" s="66"/>
      <c r="G3111" s="67"/>
      <c r="H3111" s="67"/>
      <c r="I3111"/>
      <c r="J3111"/>
      <c r="K3111"/>
      <c r="L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</row>
    <row r="3112" spans="1:93" s="9" customFormat="1" x14ac:dyDescent="0.2">
      <c r="A3112"/>
      <c r="B3112"/>
      <c r="C3112" s="65"/>
      <c r="D3112" s="65"/>
      <c r="E3112" s="8"/>
      <c r="F3112" s="66"/>
      <c r="G3112" s="67"/>
      <c r="H3112" s="67"/>
      <c r="I3112"/>
      <c r="J3112"/>
      <c r="K3112"/>
      <c r="L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</row>
    <row r="3113" spans="1:93" s="9" customFormat="1" x14ac:dyDescent="0.2">
      <c r="A3113"/>
      <c r="B3113"/>
      <c r="C3113" s="65"/>
      <c r="D3113" s="65"/>
      <c r="E3113" s="8"/>
      <c r="F3113" s="66"/>
      <c r="G3113" s="67"/>
      <c r="H3113" s="67"/>
      <c r="I3113"/>
      <c r="J3113"/>
      <c r="K3113"/>
      <c r="L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</row>
    <row r="3114" spans="1:93" s="9" customFormat="1" x14ac:dyDescent="0.2">
      <c r="A3114"/>
      <c r="B3114"/>
      <c r="C3114" s="65"/>
      <c r="D3114" s="65"/>
      <c r="E3114" s="8"/>
      <c r="F3114" s="66"/>
      <c r="G3114" s="67"/>
      <c r="H3114" s="67"/>
      <c r="I3114"/>
      <c r="J3114"/>
      <c r="K3114"/>
      <c r="L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</row>
    <row r="3115" spans="1:93" s="9" customFormat="1" x14ac:dyDescent="0.2">
      <c r="A3115"/>
      <c r="B3115"/>
      <c r="C3115" s="65"/>
      <c r="D3115" s="65"/>
      <c r="E3115" s="8"/>
      <c r="F3115" s="66"/>
      <c r="G3115" s="67"/>
      <c r="H3115" s="67"/>
      <c r="I3115"/>
      <c r="J3115"/>
      <c r="K3115"/>
      <c r="L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</row>
    <row r="3116" spans="1:93" s="9" customFormat="1" x14ac:dyDescent="0.2">
      <c r="A3116"/>
      <c r="B3116"/>
      <c r="C3116" s="65"/>
      <c r="D3116" s="65"/>
      <c r="E3116" s="8"/>
      <c r="F3116" s="66"/>
      <c r="G3116" s="67"/>
      <c r="H3116" s="67"/>
      <c r="I3116"/>
      <c r="J3116"/>
      <c r="K3116"/>
      <c r="L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</row>
    <row r="3117" spans="1:93" s="9" customFormat="1" x14ac:dyDescent="0.2">
      <c r="A3117"/>
      <c r="B3117"/>
      <c r="C3117" s="65"/>
      <c r="D3117" s="65"/>
      <c r="E3117" s="8"/>
      <c r="F3117" s="66"/>
      <c r="G3117" s="67"/>
      <c r="H3117" s="67"/>
      <c r="I3117"/>
      <c r="J3117"/>
      <c r="K3117"/>
      <c r="L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</row>
    <row r="3118" spans="1:93" s="9" customFormat="1" x14ac:dyDescent="0.2">
      <c r="A3118"/>
      <c r="B3118"/>
      <c r="C3118" s="65"/>
      <c r="D3118" s="65"/>
      <c r="E3118" s="8"/>
      <c r="F3118" s="66"/>
      <c r="G3118" s="67"/>
      <c r="H3118" s="67"/>
      <c r="I3118"/>
      <c r="J3118"/>
      <c r="K3118"/>
      <c r="L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</row>
    <row r="3119" spans="1:93" s="9" customFormat="1" x14ac:dyDescent="0.2">
      <c r="A3119"/>
      <c r="B3119"/>
      <c r="C3119" s="65"/>
      <c r="D3119" s="65"/>
      <c r="E3119" s="8"/>
      <c r="F3119" s="66"/>
      <c r="G3119" s="67"/>
      <c r="H3119" s="67"/>
      <c r="I3119"/>
      <c r="J3119"/>
      <c r="K3119"/>
      <c r="L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</row>
    <row r="3120" spans="1:93" s="9" customFormat="1" x14ac:dyDescent="0.2">
      <c r="A3120"/>
      <c r="B3120"/>
      <c r="C3120" s="65"/>
      <c r="D3120" s="65"/>
      <c r="E3120" s="8"/>
      <c r="F3120" s="66"/>
      <c r="G3120" s="67"/>
      <c r="H3120" s="67"/>
      <c r="I3120"/>
      <c r="J3120"/>
      <c r="K3120"/>
      <c r="L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</row>
    <row r="3121" spans="1:93" s="9" customFormat="1" x14ac:dyDescent="0.2">
      <c r="A3121"/>
      <c r="B3121"/>
      <c r="C3121" s="65"/>
      <c r="D3121" s="65"/>
      <c r="E3121" s="8"/>
      <c r="F3121" s="66"/>
      <c r="G3121" s="67"/>
      <c r="H3121" s="67"/>
      <c r="I3121"/>
      <c r="J3121"/>
      <c r="K3121"/>
      <c r="L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</row>
    <row r="3122" spans="1:93" s="9" customFormat="1" x14ac:dyDescent="0.2">
      <c r="A3122"/>
      <c r="B3122"/>
      <c r="C3122" s="65"/>
      <c r="D3122" s="65"/>
      <c r="E3122" s="8"/>
      <c r="F3122" s="66"/>
      <c r="G3122" s="67"/>
      <c r="H3122" s="67"/>
      <c r="I3122"/>
      <c r="J3122"/>
      <c r="K3122"/>
      <c r="L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</row>
    <row r="3123" spans="1:93" s="9" customFormat="1" x14ac:dyDescent="0.2">
      <c r="A3123"/>
      <c r="B3123"/>
      <c r="C3123" s="65"/>
      <c r="D3123" s="65"/>
      <c r="E3123" s="8"/>
      <c r="F3123" s="66"/>
      <c r="G3123" s="67"/>
      <c r="H3123" s="67"/>
      <c r="I3123"/>
      <c r="J3123"/>
      <c r="K3123"/>
      <c r="L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</row>
    <row r="3124" spans="1:93" s="9" customFormat="1" x14ac:dyDescent="0.2">
      <c r="A3124"/>
      <c r="B3124"/>
      <c r="C3124" s="65"/>
      <c r="D3124" s="65"/>
      <c r="E3124" s="8"/>
      <c r="F3124" s="66"/>
      <c r="G3124" s="67"/>
      <c r="H3124" s="67"/>
      <c r="I3124"/>
      <c r="J3124"/>
      <c r="K3124"/>
      <c r="L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</row>
    <row r="3125" spans="1:93" s="9" customFormat="1" x14ac:dyDescent="0.2">
      <c r="A3125"/>
      <c r="B3125"/>
      <c r="C3125" s="65"/>
      <c r="D3125" s="65"/>
      <c r="E3125" s="8"/>
      <c r="F3125" s="66"/>
      <c r="G3125" s="67"/>
      <c r="H3125" s="67"/>
      <c r="I3125"/>
      <c r="J3125"/>
      <c r="K3125"/>
      <c r="L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</row>
    <row r="3126" spans="1:93" s="9" customFormat="1" x14ac:dyDescent="0.2">
      <c r="A3126"/>
      <c r="B3126"/>
      <c r="C3126" s="65"/>
      <c r="D3126" s="65"/>
      <c r="E3126" s="8"/>
      <c r="F3126" s="66"/>
      <c r="G3126" s="67"/>
      <c r="H3126" s="67"/>
      <c r="I3126"/>
      <c r="J3126"/>
      <c r="K3126"/>
      <c r="L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</row>
    <row r="3127" spans="1:93" s="9" customFormat="1" x14ac:dyDescent="0.2">
      <c r="A3127"/>
      <c r="B3127"/>
      <c r="C3127" s="65"/>
      <c r="D3127" s="65"/>
      <c r="E3127" s="8"/>
      <c r="F3127" s="66"/>
      <c r="G3127" s="67"/>
      <c r="H3127" s="67"/>
      <c r="I3127"/>
      <c r="J3127"/>
      <c r="K3127"/>
      <c r="L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</row>
    <row r="3128" spans="1:93" s="9" customFormat="1" x14ac:dyDescent="0.2">
      <c r="A3128"/>
      <c r="B3128"/>
      <c r="C3128" s="65"/>
      <c r="D3128" s="65"/>
      <c r="E3128" s="8"/>
      <c r="F3128" s="66"/>
      <c r="G3128" s="67"/>
      <c r="H3128" s="67"/>
      <c r="I3128"/>
      <c r="J3128"/>
      <c r="K3128"/>
      <c r="L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</row>
    <row r="3129" spans="1:93" s="9" customFormat="1" x14ac:dyDescent="0.2">
      <c r="A3129"/>
      <c r="B3129"/>
      <c r="C3129" s="65"/>
      <c r="D3129" s="65"/>
      <c r="E3129" s="8"/>
      <c r="F3129" s="66"/>
      <c r="G3129" s="67"/>
      <c r="H3129" s="67"/>
      <c r="I3129"/>
      <c r="J3129"/>
      <c r="K3129"/>
      <c r="L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</row>
    <row r="3130" spans="1:93" s="9" customFormat="1" x14ac:dyDescent="0.2">
      <c r="A3130"/>
      <c r="B3130"/>
      <c r="C3130" s="65"/>
      <c r="D3130" s="65"/>
      <c r="E3130" s="8"/>
      <c r="F3130" s="66"/>
      <c r="G3130" s="67"/>
      <c r="H3130" s="67"/>
      <c r="I3130"/>
      <c r="J3130"/>
      <c r="K3130"/>
      <c r="L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</row>
    <row r="3131" spans="1:93" s="9" customFormat="1" x14ac:dyDescent="0.2">
      <c r="A3131"/>
      <c r="B3131"/>
      <c r="C3131" s="65"/>
      <c r="D3131" s="65"/>
      <c r="E3131" s="8"/>
      <c r="F3131" s="66"/>
      <c r="G3131" s="67"/>
      <c r="H3131" s="67"/>
      <c r="I3131"/>
      <c r="J3131"/>
      <c r="K3131"/>
      <c r="L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</row>
    <row r="3132" spans="1:93" s="9" customFormat="1" x14ac:dyDescent="0.2">
      <c r="A3132"/>
      <c r="B3132"/>
      <c r="C3132" s="65"/>
      <c r="D3132" s="65"/>
      <c r="E3132" s="8"/>
      <c r="F3132" s="66"/>
      <c r="G3132" s="67"/>
      <c r="H3132" s="67"/>
      <c r="I3132"/>
      <c r="J3132"/>
      <c r="K3132"/>
      <c r="L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</row>
    <row r="3133" spans="1:93" s="9" customFormat="1" x14ac:dyDescent="0.2">
      <c r="A3133"/>
      <c r="B3133"/>
      <c r="C3133" s="65"/>
      <c r="D3133" s="65"/>
      <c r="E3133" s="8"/>
      <c r="F3133" s="66"/>
      <c r="G3133" s="67"/>
      <c r="H3133" s="67"/>
      <c r="I3133"/>
      <c r="J3133"/>
      <c r="K3133"/>
      <c r="L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</row>
    <row r="3134" spans="1:93" s="9" customFormat="1" x14ac:dyDescent="0.2">
      <c r="A3134"/>
      <c r="B3134"/>
      <c r="C3134" s="65"/>
      <c r="D3134" s="65"/>
      <c r="E3134" s="8"/>
      <c r="F3134" s="66"/>
      <c r="G3134" s="67"/>
      <c r="H3134" s="67"/>
      <c r="I3134"/>
      <c r="J3134"/>
      <c r="K3134"/>
      <c r="L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</row>
    <row r="3135" spans="1:93" s="9" customFormat="1" x14ac:dyDescent="0.2">
      <c r="A3135"/>
      <c r="B3135"/>
      <c r="C3135" s="65"/>
      <c r="D3135" s="65"/>
      <c r="E3135" s="8"/>
      <c r="F3135" s="66"/>
      <c r="G3135" s="67"/>
      <c r="H3135" s="67"/>
      <c r="I3135"/>
      <c r="J3135"/>
      <c r="K3135"/>
      <c r="L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</row>
    <row r="3136" spans="1:93" s="9" customFormat="1" x14ac:dyDescent="0.2">
      <c r="A3136"/>
      <c r="B3136"/>
      <c r="C3136" s="65"/>
      <c r="D3136" s="65"/>
      <c r="E3136" s="8"/>
      <c r="F3136" s="66"/>
      <c r="G3136" s="67"/>
      <c r="H3136" s="67"/>
      <c r="I3136"/>
      <c r="J3136"/>
      <c r="K3136"/>
      <c r="L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</row>
    <row r="3137" spans="1:93" s="9" customFormat="1" x14ac:dyDescent="0.2">
      <c r="A3137"/>
      <c r="B3137"/>
      <c r="C3137" s="65"/>
      <c r="D3137" s="65"/>
      <c r="E3137" s="8"/>
      <c r="F3137" s="66"/>
      <c r="G3137" s="67"/>
      <c r="H3137" s="67"/>
      <c r="I3137"/>
      <c r="J3137"/>
      <c r="K3137"/>
      <c r="L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</row>
    <row r="3138" spans="1:93" s="9" customFormat="1" x14ac:dyDescent="0.2">
      <c r="A3138"/>
      <c r="B3138"/>
      <c r="C3138" s="65"/>
      <c r="D3138" s="65"/>
      <c r="E3138" s="8"/>
      <c r="F3138" s="66"/>
      <c r="G3138" s="67"/>
      <c r="H3138" s="67"/>
      <c r="I3138"/>
      <c r="J3138"/>
      <c r="K3138"/>
      <c r="L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</row>
    <row r="3139" spans="1:93" s="9" customFormat="1" x14ac:dyDescent="0.2">
      <c r="A3139"/>
      <c r="B3139"/>
      <c r="C3139" s="65"/>
      <c r="D3139" s="65"/>
      <c r="E3139" s="8"/>
      <c r="F3139" s="66"/>
      <c r="G3139" s="67"/>
      <c r="H3139" s="67"/>
      <c r="I3139"/>
      <c r="J3139"/>
      <c r="K3139"/>
      <c r="L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</row>
    <row r="3140" spans="1:93" s="9" customFormat="1" x14ac:dyDescent="0.2">
      <c r="A3140"/>
      <c r="B3140"/>
      <c r="C3140" s="65"/>
      <c r="D3140" s="65"/>
      <c r="E3140" s="8"/>
      <c r="F3140" s="66"/>
      <c r="G3140" s="67"/>
      <c r="H3140" s="67"/>
      <c r="I3140"/>
      <c r="J3140"/>
      <c r="K3140"/>
      <c r="L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</row>
    <row r="3141" spans="1:93" s="9" customFormat="1" x14ac:dyDescent="0.2">
      <c r="A3141"/>
      <c r="B3141"/>
      <c r="C3141" s="65"/>
      <c r="D3141" s="65"/>
      <c r="E3141" s="8"/>
      <c r="F3141" s="66"/>
      <c r="G3141" s="67"/>
      <c r="H3141" s="67"/>
      <c r="I3141"/>
      <c r="J3141"/>
      <c r="K3141"/>
      <c r="L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</row>
    <row r="3142" spans="1:93" s="9" customFormat="1" x14ac:dyDescent="0.2">
      <c r="A3142"/>
      <c r="B3142"/>
      <c r="C3142" s="65"/>
      <c r="D3142" s="65"/>
      <c r="E3142" s="8"/>
      <c r="F3142" s="66"/>
      <c r="G3142" s="67"/>
      <c r="H3142" s="67"/>
      <c r="I3142"/>
      <c r="J3142"/>
      <c r="K3142"/>
      <c r="L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</row>
    <row r="3143" spans="1:93" s="9" customFormat="1" x14ac:dyDescent="0.2">
      <c r="A3143"/>
      <c r="B3143"/>
      <c r="C3143" s="65"/>
      <c r="D3143" s="65"/>
      <c r="E3143" s="8"/>
      <c r="F3143" s="66"/>
      <c r="G3143" s="67"/>
      <c r="H3143" s="67"/>
      <c r="I3143"/>
      <c r="J3143"/>
      <c r="K3143"/>
      <c r="L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</row>
    <row r="3144" spans="1:93" s="9" customFormat="1" x14ac:dyDescent="0.2">
      <c r="A3144"/>
      <c r="B3144"/>
      <c r="C3144" s="65"/>
      <c r="D3144" s="65"/>
      <c r="E3144" s="8"/>
      <c r="F3144" s="66"/>
      <c r="G3144" s="67"/>
      <c r="H3144" s="67"/>
      <c r="I3144"/>
      <c r="J3144"/>
      <c r="K3144"/>
      <c r="L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</row>
    <row r="3145" spans="1:93" s="9" customFormat="1" x14ac:dyDescent="0.2">
      <c r="A3145"/>
      <c r="B3145"/>
      <c r="C3145" s="65"/>
      <c r="D3145" s="65"/>
      <c r="E3145" s="8"/>
      <c r="F3145" s="66"/>
      <c r="G3145" s="67"/>
      <c r="H3145" s="67"/>
      <c r="I3145"/>
      <c r="J3145"/>
      <c r="K3145"/>
      <c r="L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</row>
    <row r="3146" spans="1:93" s="9" customFormat="1" x14ac:dyDescent="0.2">
      <c r="A3146"/>
      <c r="B3146"/>
      <c r="C3146" s="65"/>
      <c r="D3146" s="65"/>
      <c r="E3146" s="8"/>
      <c r="F3146" s="66"/>
      <c r="G3146" s="67"/>
      <c r="H3146" s="67"/>
      <c r="I3146"/>
      <c r="J3146"/>
      <c r="K3146"/>
      <c r="L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</row>
    <row r="3147" spans="1:93" s="9" customFormat="1" x14ac:dyDescent="0.2">
      <c r="A3147"/>
      <c r="B3147"/>
      <c r="C3147" s="65"/>
      <c r="D3147" s="65"/>
      <c r="E3147" s="8"/>
      <c r="F3147" s="66"/>
      <c r="G3147" s="67"/>
      <c r="H3147" s="67"/>
      <c r="I3147"/>
      <c r="J3147"/>
      <c r="K3147"/>
      <c r="L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</row>
    <row r="3148" spans="1:93" s="9" customFormat="1" x14ac:dyDescent="0.2">
      <c r="A3148"/>
      <c r="B3148"/>
      <c r="C3148" s="65"/>
      <c r="D3148" s="65"/>
      <c r="E3148" s="8"/>
      <c r="F3148" s="66"/>
      <c r="G3148" s="67"/>
      <c r="H3148" s="67"/>
      <c r="I3148"/>
      <c r="J3148"/>
      <c r="K3148"/>
      <c r="L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</row>
    <row r="3149" spans="1:93" s="9" customFormat="1" x14ac:dyDescent="0.2">
      <c r="A3149"/>
      <c r="B3149"/>
      <c r="C3149" s="65"/>
      <c r="D3149" s="65"/>
      <c r="E3149" s="8"/>
      <c r="F3149" s="66"/>
      <c r="G3149" s="67"/>
      <c r="H3149" s="67"/>
      <c r="I3149"/>
      <c r="J3149"/>
      <c r="K3149"/>
      <c r="L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</row>
    <row r="3150" spans="1:93" s="9" customFormat="1" x14ac:dyDescent="0.2">
      <c r="A3150"/>
      <c r="B3150"/>
      <c r="C3150" s="65"/>
      <c r="D3150" s="65"/>
      <c r="E3150" s="8"/>
      <c r="F3150" s="66"/>
      <c r="G3150" s="67"/>
      <c r="H3150" s="67"/>
      <c r="I3150"/>
      <c r="J3150"/>
      <c r="K3150"/>
      <c r="L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</row>
    <row r="3151" spans="1:93" s="9" customFormat="1" x14ac:dyDescent="0.2">
      <c r="A3151"/>
      <c r="B3151"/>
      <c r="C3151" s="65"/>
      <c r="D3151" s="65"/>
      <c r="E3151" s="8"/>
      <c r="F3151" s="66"/>
      <c r="G3151" s="67"/>
      <c r="H3151" s="67"/>
      <c r="I3151"/>
      <c r="J3151"/>
      <c r="K3151"/>
      <c r="L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</row>
    <row r="3152" spans="1:93" s="9" customFormat="1" x14ac:dyDescent="0.2">
      <c r="A3152"/>
      <c r="B3152"/>
      <c r="C3152" s="65"/>
      <c r="D3152" s="65"/>
      <c r="E3152" s="8"/>
      <c r="F3152" s="66"/>
      <c r="G3152" s="67"/>
      <c r="H3152" s="67"/>
      <c r="I3152"/>
      <c r="J3152"/>
      <c r="K3152"/>
      <c r="L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</row>
    <row r="3153" spans="1:93" s="9" customFormat="1" x14ac:dyDescent="0.2">
      <c r="A3153"/>
      <c r="B3153"/>
      <c r="C3153" s="65"/>
      <c r="D3153" s="65"/>
      <c r="E3153" s="8"/>
      <c r="F3153" s="66"/>
      <c r="G3153" s="67"/>
      <c r="H3153" s="67"/>
      <c r="I3153"/>
      <c r="J3153"/>
      <c r="K3153"/>
      <c r="L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</row>
    <row r="3154" spans="1:93" s="9" customFormat="1" x14ac:dyDescent="0.2">
      <c r="A3154"/>
      <c r="B3154"/>
      <c r="C3154" s="65"/>
      <c r="D3154" s="65"/>
      <c r="E3154" s="8"/>
      <c r="F3154" s="66"/>
      <c r="G3154" s="67"/>
      <c r="H3154" s="67"/>
      <c r="I3154"/>
      <c r="J3154"/>
      <c r="K3154"/>
      <c r="L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</row>
    <row r="3155" spans="1:93" s="9" customFormat="1" x14ac:dyDescent="0.2">
      <c r="A3155"/>
      <c r="B3155"/>
      <c r="C3155" s="65"/>
      <c r="D3155" s="65"/>
      <c r="E3155" s="8"/>
      <c r="F3155" s="66"/>
      <c r="G3155" s="67"/>
      <c r="H3155" s="67"/>
      <c r="I3155"/>
      <c r="J3155"/>
      <c r="K3155"/>
      <c r="L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</row>
    <row r="3156" spans="1:93" s="9" customFormat="1" x14ac:dyDescent="0.2">
      <c r="A3156"/>
      <c r="B3156"/>
      <c r="C3156" s="65"/>
      <c r="D3156" s="65"/>
      <c r="E3156" s="8"/>
      <c r="F3156" s="66"/>
      <c r="G3156" s="67"/>
      <c r="H3156" s="67"/>
      <c r="I3156"/>
      <c r="J3156"/>
      <c r="K3156"/>
      <c r="L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</row>
    <row r="3157" spans="1:93" s="9" customFormat="1" x14ac:dyDescent="0.2">
      <c r="A3157"/>
      <c r="B3157"/>
      <c r="C3157" s="65"/>
      <c r="D3157" s="65"/>
      <c r="E3157" s="8"/>
      <c r="F3157" s="66"/>
      <c r="G3157" s="67"/>
      <c r="H3157" s="67"/>
      <c r="I3157"/>
      <c r="J3157"/>
      <c r="K3157"/>
      <c r="L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</row>
    <row r="3158" spans="1:93" s="9" customFormat="1" x14ac:dyDescent="0.2">
      <c r="A3158"/>
      <c r="B3158"/>
      <c r="C3158" s="65"/>
      <c r="D3158" s="65"/>
      <c r="E3158" s="8"/>
      <c r="F3158" s="66"/>
      <c r="G3158" s="67"/>
      <c r="H3158" s="67"/>
      <c r="I3158"/>
      <c r="J3158"/>
      <c r="K3158"/>
      <c r="L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</row>
    <row r="3159" spans="1:93" s="9" customFormat="1" x14ac:dyDescent="0.2">
      <c r="A3159"/>
      <c r="B3159"/>
      <c r="C3159" s="65"/>
      <c r="D3159" s="65"/>
      <c r="E3159" s="8"/>
      <c r="F3159" s="66"/>
      <c r="G3159" s="67"/>
      <c r="H3159" s="67"/>
      <c r="I3159"/>
      <c r="J3159"/>
      <c r="K3159"/>
      <c r="L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</row>
    <row r="3160" spans="1:93" s="9" customFormat="1" x14ac:dyDescent="0.2">
      <c r="A3160"/>
      <c r="B3160"/>
      <c r="C3160" s="65"/>
      <c r="D3160" s="65"/>
      <c r="E3160" s="8"/>
      <c r="F3160" s="66"/>
      <c r="G3160" s="67"/>
      <c r="H3160" s="67"/>
      <c r="I3160"/>
      <c r="J3160"/>
      <c r="K3160"/>
      <c r="L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</row>
    <row r="3161" spans="1:93" s="9" customFormat="1" x14ac:dyDescent="0.2">
      <c r="A3161"/>
      <c r="B3161"/>
      <c r="C3161" s="65"/>
      <c r="D3161" s="65"/>
      <c r="E3161" s="8"/>
      <c r="F3161" s="66"/>
      <c r="G3161" s="67"/>
      <c r="H3161" s="67"/>
      <c r="I3161"/>
      <c r="J3161"/>
      <c r="K3161"/>
      <c r="L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</row>
    <row r="3162" spans="1:93" s="9" customFormat="1" x14ac:dyDescent="0.2">
      <c r="A3162"/>
      <c r="B3162"/>
      <c r="C3162" s="65"/>
      <c r="D3162" s="65"/>
      <c r="E3162" s="8"/>
      <c r="F3162" s="66"/>
      <c r="G3162" s="67"/>
      <c r="H3162" s="67"/>
      <c r="I3162"/>
      <c r="J3162"/>
      <c r="K3162"/>
      <c r="L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</row>
    <row r="3163" spans="1:93" s="9" customFormat="1" x14ac:dyDescent="0.2">
      <c r="A3163"/>
      <c r="B3163"/>
      <c r="C3163" s="65"/>
      <c r="D3163" s="65"/>
      <c r="E3163" s="8"/>
      <c r="F3163" s="66"/>
      <c r="G3163" s="67"/>
      <c r="H3163" s="67"/>
      <c r="I3163"/>
      <c r="J3163"/>
      <c r="K3163"/>
      <c r="L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</row>
    <row r="3164" spans="1:93" s="9" customFormat="1" x14ac:dyDescent="0.2">
      <c r="A3164"/>
      <c r="B3164"/>
      <c r="C3164" s="65"/>
      <c r="D3164" s="65"/>
      <c r="E3164" s="8"/>
      <c r="F3164" s="66"/>
      <c r="G3164" s="67"/>
      <c r="H3164" s="67"/>
      <c r="I3164"/>
      <c r="J3164"/>
      <c r="K3164"/>
      <c r="L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</row>
    <row r="3165" spans="1:93" s="9" customFormat="1" x14ac:dyDescent="0.2">
      <c r="A3165"/>
      <c r="B3165"/>
      <c r="C3165" s="65"/>
      <c r="D3165" s="65"/>
      <c r="E3165" s="8"/>
      <c r="F3165" s="66"/>
      <c r="G3165" s="67"/>
      <c r="H3165" s="67"/>
      <c r="I3165"/>
      <c r="J3165"/>
      <c r="K3165"/>
      <c r="L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</row>
    <row r="3166" spans="1:93" s="9" customFormat="1" x14ac:dyDescent="0.2">
      <c r="A3166"/>
      <c r="B3166"/>
      <c r="C3166" s="65"/>
      <c r="D3166" s="65"/>
      <c r="E3166" s="8"/>
      <c r="F3166" s="66"/>
      <c r="G3166" s="67"/>
      <c r="H3166" s="67"/>
      <c r="I3166"/>
      <c r="J3166"/>
      <c r="K3166"/>
      <c r="L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</row>
    <row r="3167" spans="1:93" s="9" customFormat="1" x14ac:dyDescent="0.2">
      <c r="A3167"/>
      <c r="B3167"/>
      <c r="C3167" s="65"/>
      <c r="D3167" s="65"/>
      <c r="E3167" s="8"/>
      <c r="F3167" s="66"/>
      <c r="G3167" s="67"/>
      <c r="H3167" s="67"/>
      <c r="I3167"/>
      <c r="J3167"/>
      <c r="K3167"/>
      <c r="L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</row>
    <row r="3168" spans="1:93" s="9" customFormat="1" x14ac:dyDescent="0.2">
      <c r="A3168"/>
      <c r="B3168"/>
      <c r="C3168" s="65"/>
      <c r="D3168" s="65"/>
      <c r="E3168" s="8"/>
      <c r="F3168" s="66"/>
      <c r="G3168" s="67"/>
      <c r="H3168" s="67"/>
      <c r="I3168"/>
      <c r="J3168"/>
      <c r="K3168"/>
      <c r="L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</row>
    <row r="3169" spans="1:93" s="9" customFormat="1" x14ac:dyDescent="0.2">
      <c r="A3169"/>
      <c r="B3169"/>
      <c r="C3169" s="65"/>
      <c r="D3169" s="65"/>
      <c r="E3169" s="8"/>
      <c r="F3169" s="66"/>
      <c r="G3169" s="67"/>
      <c r="H3169" s="67"/>
      <c r="I3169"/>
      <c r="J3169"/>
      <c r="K3169"/>
      <c r="L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</row>
    <row r="3170" spans="1:93" s="9" customFormat="1" x14ac:dyDescent="0.2">
      <c r="A3170"/>
      <c r="B3170"/>
      <c r="C3170" s="65"/>
      <c r="D3170" s="65"/>
      <c r="E3170" s="8"/>
      <c r="F3170" s="66"/>
      <c r="G3170" s="67"/>
      <c r="H3170" s="67"/>
      <c r="I3170"/>
      <c r="J3170"/>
      <c r="K3170"/>
      <c r="L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</row>
    <row r="3171" spans="1:93" s="9" customFormat="1" x14ac:dyDescent="0.2">
      <c r="A3171"/>
      <c r="B3171"/>
      <c r="C3171" s="65"/>
      <c r="D3171" s="65"/>
      <c r="E3171" s="8"/>
      <c r="F3171" s="66"/>
      <c r="G3171" s="67"/>
      <c r="H3171" s="67"/>
      <c r="I3171"/>
      <c r="J3171"/>
      <c r="K3171"/>
      <c r="L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</row>
    <row r="3172" spans="1:93" s="9" customFormat="1" x14ac:dyDescent="0.2">
      <c r="A3172"/>
      <c r="B3172"/>
      <c r="C3172" s="65"/>
      <c r="D3172" s="65"/>
      <c r="E3172" s="8"/>
      <c r="F3172" s="66"/>
      <c r="G3172" s="67"/>
      <c r="H3172" s="67"/>
      <c r="I3172"/>
      <c r="J3172"/>
      <c r="K3172"/>
      <c r="L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</row>
    <row r="3173" spans="1:93" s="9" customFormat="1" x14ac:dyDescent="0.2">
      <c r="A3173"/>
      <c r="B3173"/>
      <c r="C3173" s="65"/>
      <c r="D3173" s="65"/>
      <c r="E3173" s="8"/>
      <c r="F3173" s="66"/>
      <c r="G3173" s="67"/>
      <c r="H3173" s="67"/>
      <c r="I3173"/>
      <c r="J3173"/>
      <c r="K3173"/>
      <c r="L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</row>
    <row r="3174" spans="1:93" s="9" customFormat="1" x14ac:dyDescent="0.2">
      <c r="A3174"/>
      <c r="B3174"/>
      <c r="C3174" s="65"/>
      <c r="D3174" s="65"/>
      <c r="E3174" s="8"/>
      <c r="F3174" s="66"/>
      <c r="G3174" s="67"/>
      <c r="H3174" s="67"/>
      <c r="I3174"/>
      <c r="J3174"/>
      <c r="K3174"/>
      <c r="L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</row>
    <row r="3175" spans="1:93" s="9" customFormat="1" x14ac:dyDescent="0.2">
      <c r="A3175"/>
      <c r="B3175"/>
      <c r="C3175" s="65"/>
      <c r="D3175" s="65"/>
      <c r="E3175" s="8"/>
      <c r="F3175" s="66"/>
      <c r="G3175" s="67"/>
      <c r="H3175" s="67"/>
      <c r="I3175"/>
      <c r="J3175"/>
      <c r="K3175"/>
      <c r="L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</row>
    <row r="3176" spans="1:93" s="9" customFormat="1" x14ac:dyDescent="0.2">
      <c r="A3176"/>
      <c r="B3176"/>
      <c r="C3176" s="65"/>
      <c r="D3176" s="65"/>
      <c r="E3176" s="8"/>
      <c r="F3176" s="66"/>
      <c r="G3176" s="67"/>
      <c r="H3176" s="67"/>
      <c r="I3176"/>
      <c r="J3176"/>
      <c r="K3176"/>
      <c r="L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</row>
    <row r="3177" spans="1:93" s="9" customFormat="1" x14ac:dyDescent="0.2">
      <c r="A3177"/>
      <c r="B3177"/>
      <c r="C3177" s="65"/>
      <c r="D3177" s="65"/>
      <c r="E3177" s="8"/>
      <c r="F3177" s="66"/>
      <c r="G3177" s="67"/>
      <c r="H3177" s="67"/>
      <c r="I3177"/>
      <c r="J3177"/>
      <c r="K3177"/>
      <c r="L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</row>
    <row r="3178" spans="1:93" s="9" customFormat="1" x14ac:dyDescent="0.2">
      <c r="A3178"/>
      <c r="B3178"/>
      <c r="C3178" s="65"/>
      <c r="D3178" s="65"/>
      <c r="E3178" s="8"/>
      <c r="F3178" s="66"/>
      <c r="G3178" s="67"/>
      <c r="H3178" s="67"/>
      <c r="I3178"/>
      <c r="J3178"/>
      <c r="K3178"/>
      <c r="L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</row>
    <row r="3179" spans="1:93" s="9" customFormat="1" x14ac:dyDescent="0.2">
      <c r="A3179"/>
      <c r="B3179"/>
      <c r="C3179" s="65"/>
      <c r="D3179" s="65"/>
      <c r="E3179" s="8"/>
      <c r="F3179" s="66"/>
      <c r="G3179" s="67"/>
      <c r="H3179" s="67"/>
      <c r="I3179"/>
      <c r="J3179"/>
      <c r="K3179"/>
      <c r="L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</row>
    <row r="3180" spans="1:93" s="9" customFormat="1" x14ac:dyDescent="0.2">
      <c r="A3180"/>
      <c r="B3180"/>
      <c r="C3180" s="65"/>
      <c r="D3180" s="65"/>
      <c r="E3180" s="8"/>
      <c r="F3180" s="66"/>
      <c r="G3180" s="67"/>
      <c r="H3180" s="67"/>
      <c r="I3180"/>
      <c r="J3180"/>
      <c r="K3180"/>
      <c r="L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</row>
    <row r="3181" spans="1:93" s="9" customFormat="1" x14ac:dyDescent="0.2">
      <c r="A3181"/>
      <c r="B3181"/>
      <c r="C3181" s="65"/>
      <c r="D3181" s="65"/>
      <c r="E3181" s="8"/>
      <c r="F3181" s="66"/>
      <c r="G3181" s="67"/>
      <c r="H3181" s="67"/>
      <c r="I3181"/>
      <c r="J3181"/>
      <c r="K3181"/>
      <c r="L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</row>
    <row r="3182" spans="1:93" s="9" customFormat="1" x14ac:dyDescent="0.2">
      <c r="A3182"/>
      <c r="B3182"/>
      <c r="C3182" s="65"/>
      <c r="D3182" s="65"/>
      <c r="E3182" s="8"/>
      <c r="F3182" s="66"/>
      <c r="G3182" s="67"/>
      <c r="H3182" s="67"/>
      <c r="I3182"/>
      <c r="J3182"/>
      <c r="K3182"/>
      <c r="L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</row>
    <row r="3183" spans="1:93" s="9" customFormat="1" x14ac:dyDescent="0.2">
      <c r="A3183"/>
      <c r="B3183"/>
      <c r="C3183" s="65"/>
      <c r="D3183" s="65"/>
      <c r="E3183" s="8"/>
      <c r="F3183" s="66"/>
      <c r="G3183" s="67"/>
      <c r="H3183" s="67"/>
      <c r="I3183"/>
      <c r="J3183"/>
      <c r="K3183"/>
      <c r="L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</row>
    <row r="3184" spans="1:93" s="9" customFormat="1" x14ac:dyDescent="0.2">
      <c r="A3184"/>
      <c r="B3184"/>
      <c r="C3184" s="65"/>
      <c r="D3184" s="65"/>
      <c r="E3184" s="8"/>
      <c r="F3184" s="66"/>
      <c r="G3184" s="67"/>
      <c r="H3184" s="67"/>
      <c r="I3184"/>
      <c r="J3184"/>
      <c r="K3184"/>
      <c r="L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</row>
    <row r="3185" spans="1:93" s="9" customFormat="1" x14ac:dyDescent="0.2">
      <c r="A3185"/>
      <c r="B3185"/>
      <c r="C3185" s="65"/>
      <c r="D3185" s="65"/>
      <c r="E3185" s="8"/>
      <c r="F3185" s="66"/>
      <c r="G3185" s="67"/>
      <c r="H3185" s="67"/>
      <c r="I3185"/>
      <c r="J3185"/>
      <c r="K3185"/>
      <c r="L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</row>
    <row r="3186" spans="1:93" s="9" customFormat="1" x14ac:dyDescent="0.2">
      <c r="A3186"/>
      <c r="B3186"/>
      <c r="C3186" s="65"/>
      <c r="D3186" s="65"/>
      <c r="E3186" s="8"/>
      <c r="F3186" s="66"/>
      <c r="G3186" s="67"/>
      <c r="H3186" s="67"/>
      <c r="I3186"/>
      <c r="J3186"/>
      <c r="K3186"/>
      <c r="L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</row>
    <row r="3187" spans="1:93" s="9" customFormat="1" x14ac:dyDescent="0.2">
      <c r="A3187"/>
      <c r="B3187"/>
      <c r="C3187" s="65"/>
      <c r="D3187" s="65"/>
      <c r="E3187" s="8"/>
      <c r="F3187" s="66"/>
      <c r="G3187" s="67"/>
      <c r="H3187" s="67"/>
      <c r="I3187"/>
      <c r="J3187"/>
      <c r="K3187"/>
      <c r="L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</row>
    <row r="3188" spans="1:93" s="9" customFormat="1" x14ac:dyDescent="0.2">
      <c r="A3188"/>
      <c r="B3188"/>
      <c r="C3188" s="65"/>
      <c r="D3188" s="65"/>
      <c r="E3188" s="8"/>
      <c r="F3188" s="66"/>
      <c r="G3188" s="67"/>
      <c r="H3188" s="67"/>
      <c r="I3188"/>
      <c r="J3188"/>
      <c r="K3188"/>
      <c r="L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</row>
    <row r="3189" spans="1:93" s="9" customFormat="1" x14ac:dyDescent="0.2">
      <c r="A3189"/>
      <c r="B3189"/>
      <c r="C3189" s="65"/>
      <c r="D3189" s="65"/>
      <c r="E3189" s="8"/>
      <c r="F3189" s="66"/>
      <c r="G3189" s="67"/>
      <c r="H3189" s="67"/>
      <c r="I3189"/>
      <c r="J3189"/>
      <c r="K3189"/>
      <c r="L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</row>
    <row r="3190" spans="1:93" s="9" customFormat="1" x14ac:dyDescent="0.2">
      <c r="A3190"/>
      <c r="B3190"/>
      <c r="C3190" s="65"/>
      <c r="D3190" s="65"/>
      <c r="E3190" s="8"/>
      <c r="F3190" s="66"/>
      <c r="G3190" s="67"/>
      <c r="H3190" s="67"/>
      <c r="I3190"/>
      <c r="J3190"/>
      <c r="K3190"/>
      <c r="L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</row>
    <row r="3191" spans="1:93" s="9" customFormat="1" x14ac:dyDescent="0.2">
      <c r="A3191"/>
      <c r="B3191"/>
      <c r="C3191" s="65"/>
      <c r="D3191" s="65"/>
      <c r="E3191" s="8"/>
      <c r="F3191" s="66"/>
      <c r="G3191" s="67"/>
      <c r="H3191" s="67"/>
      <c r="I3191"/>
      <c r="J3191"/>
      <c r="K3191"/>
      <c r="L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</row>
    <row r="3192" spans="1:93" s="9" customFormat="1" x14ac:dyDescent="0.2">
      <c r="A3192"/>
      <c r="B3192"/>
      <c r="C3192" s="65"/>
      <c r="D3192" s="65"/>
      <c r="E3192" s="8"/>
      <c r="F3192" s="66"/>
      <c r="G3192" s="67"/>
      <c r="H3192" s="67"/>
      <c r="I3192"/>
      <c r="J3192"/>
      <c r="K3192"/>
      <c r="L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</row>
    <row r="3193" spans="1:93" s="9" customFormat="1" x14ac:dyDescent="0.2">
      <c r="A3193"/>
      <c r="B3193"/>
      <c r="C3193" s="65"/>
      <c r="D3193" s="65"/>
      <c r="E3193" s="8"/>
      <c r="F3193" s="66"/>
      <c r="G3193" s="67"/>
      <c r="H3193" s="67"/>
      <c r="I3193"/>
      <c r="J3193"/>
      <c r="K3193"/>
      <c r="L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</row>
    <row r="3194" spans="1:93" s="9" customFormat="1" x14ac:dyDescent="0.2">
      <c r="A3194"/>
      <c r="B3194"/>
      <c r="C3194" s="65"/>
      <c r="D3194" s="65"/>
      <c r="E3194" s="8"/>
      <c r="F3194" s="66"/>
      <c r="G3194" s="67"/>
      <c r="H3194" s="67"/>
      <c r="I3194"/>
      <c r="J3194"/>
      <c r="K3194"/>
      <c r="L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</row>
    <row r="3195" spans="1:93" s="9" customFormat="1" x14ac:dyDescent="0.2">
      <c r="A3195"/>
      <c r="B3195"/>
      <c r="C3195" s="65"/>
      <c r="D3195" s="65"/>
      <c r="E3195" s="8"/>
      <c r="F3195" s="66"/>
      <c r="G3195" s="67"/>
      <c r="H3195" s="67"/>
      <c r="I3195"/>
      <c r="J3195"/>
      <c r="K3195"/>
      <c r="L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</row>
    <row r="3196" spans="1:93" s="9" customFormat="1" x14ac:dyDescent="0.2">
      <c r="A3196"/>
      <c r="B3196"/>
      <c r="C3196" s="65"/>
      <c r="D3196" s="65"/>
      <c r="E3196" s="8"/>
      <c r="F3196" s="66"/>
      <c r="G3196" s="67"/>
      <c r="H3196" s="67"/>
      <c r="I3196"/>
      <c r="J3196"/>
      <c r="K3196"/>
      <c r="L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</row>
    <row r="3197" spans="1:93" s="9" customFormat="1" x14ac:dyDescent="0.2">
      <c r="A3197"/>
      <c r="B3197"/>
      <c r="C3197" s="65"/>
      <c r="D3197" s="65"/>
      <c r="E3197" s="8"/>
      <c r="F3197" s="66"/>
      <c r="G3197" s="67"/>
      <c r="H3197" s="67"/>
      <c r="I3197"/>
      <c r="J3197"/>
      <c r="K3197"/>
      <c r="L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</row>
    <row r="3198" spans="1:93" s="9" customFormat="1" x14ac:dyDescent="0.2">
      <c r="A3198"/>
      <c r="B3198"/>
      <c r="C3198" s="65"/>
      <c r="D3198" s="65"/>
      <c r="E3198" s="8"/>
      <c r="F3198" s="66"/>
      <c r="G3198" s="67"/>
      <c r="H3198" s="67"/>
      <c r="I3198"/>
      <c r="J3198"/>
      <c r="K3198"/>
      <c r="L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</row>
    <row r="3199" spans="1:93" s="9" customFormat="1" x14ac:dyDescent="0.2">
      <c r="A3199"/>
      <c r="B3199"/>
      <c r="C3199" s="65"/>
      <c r="D3199" s="65"/>
      <c r="E3199" s="8"/>
      <c r="F3199" s="66"/>
      <c r="G3199" s="67"/>
      <c r="H3199" s="67"/>
      <c r="I3199"/>
      <c r="J3199"/>
      <c r="K3199"/>
      <c r="L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</row>
    <row r="3200" spans="1:93" s="9" customFormat="1" x14ac:dyDescent="0.2">
      <c r="A3200"/>
      <c r="B3200"/>
      <c r="C3200" s="65"/>
      <c r="D3200" s="65"/>
      <c r="E3200" s="8"/>
      <c r="F3200" s="66"/>
      <c r="G3200" s="67"/>
      <c r="H3200" s="67"/>
      <c r="I3200"/>
      <c r="J3200"/>
      <c r="K3200"/>
      <c r="L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</row>
    <row r="3201" spans="1:93" s="9" customFormat="1" x14ac:dyDescent="0.2">
      <c r="A3201"/>
      <c r="B3201"/>
      <c r="C3201" s="65"/>
      <c r="D3201" s="65"/>
      <c r="E3201" s="8"/>
      <c r="F3201" s="66"/>
      <c r="G3201" s="67"/>
      <c r="H3201" s="67"/>
      <c r="I3201"/>
      <c r="J3201"/>
      <c r="K3201"/>
      <c r="L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</row>
    <row r="3202" spans="1:93" s="9" customFormat="1" x14ac:dyDescent="0.2">
      <c r="A3202"/>
      <c r="B3202"/>
      <c r="C3202" s="65"/>
      <c r="D3202" s="65"/>
      <c r="E3202" s="8"/>
      <c r="F3202" s="66"/>
      <c r="G3202" s="67"/>
      <c r="H3202" s="67"/>
      <c r="I3202"/>
      <c r="J3202"/>
      <c r="K3202"/>
      <c r="L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</row>
    <row r="3203" spans="1:93" s="9" customFormat="1" x14ac:dyDescent="0.2">
      <c r="A3203"/>
      <c r="B3203"/>
      <c r="C3203" s="65"/>
      <c r="D3203" s="65"/>
      <c r="E3203" s="8"/>
      <c r="F3203" s="66"/>
      <c r="G3203" s="67"/>
      <c r="H3203" s="67"/>
      <c r="I3203"/>
      <c r="J3203"/>
      <c r="K3203"/>
      <c r="L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</row>
    <row r="3204" spans="1:93" s="9" customFormat="1" x14ac:dyDescent="0.2">
      <c r="A3204"/>
      <c r="B3204"/>
      <c r="C3204" s="65"/>
      <c r="D3204" s="65"/>
      <c r="E3204" s="8"/>
      <c r="F3204" s="66"/>
      <c r="G3204" s="67"/>
      <c r="H3204" s="67"/>
      <c r="I3204"/>
      <c r="J3204"/>
      <c r="K3204"/>
      <c r="L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</row>
    <row r="3205" spans="1:93" s="9" customFormat="1" x14ac:dyDescent="0.2">
      <c r="A3205"/>
      <c r="B3205"/>
      <c r="C3205" s="65"/>
      <c r="D3205" s="65"/>
      <c r="E3205" s="8"/>
      <c r="F3205" s="66"/>
      <c r="G3205" s="67"/>
      <c r="H3205" s="67"/>
      <c r="I3205"/>
      <c r="J3205"/>
      <c r="K3205"/>
      <c r="L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</row>
    <row r="3206" spans="1:93" s="9" customFormat="1" x14ac:dyDescent="0.2">
      <c r="A3206"/>
      <c r="B3206"/>
      <c r="C3206" s="65"/>
      <c r="D3206" s="65"/>
      <c r="E3206" s="8"/>
      <c r="F3206" s="66"/>
      <c r="G3206" s="67"/>
      <c r="H3206" s="67"/>
      <c r="I3206"/>
      <c r="J3206"/>
      <c r="K3206"/>
      <c r="L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</row>
    <row r="3207" spans="1:93" s="9" customFormat="1" x14ac:dyDescent="0.2">
      <c r="A3207"/>
      <c r="B3207"/>
      <c r="C3207" s="65"/>
      <c r="D3207" s="65"/>
      <c r="E3207" s="8"/>
      <c r="F3207" s="66"/>
      <c r="G3207" s="67"/>
      <c r="H3207" s="67"/>
      <c r="I3207"/>
      <c r="J3207"/>
      <c r="K3207"/>
      <c r="L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</row>
    <row r="3208" spans="1:93" s="9" customFormat="1" x14ac:dyDescent="0.2">
      <c r="A3208"/>
      <c r="B3208"/>
      <c r="C3208" s="65"/>
      <c r="D3208" s="65"/>
      <c r="E3208" s="8"/>
      <c r="F3208" s="66"/>
      <c r="G3208" s="67"/>
      <c r="H3208" s="67"/>
      <c r="I3208"/>
      <c r="J3208"/>
      <c r="K3208"/>
      <c r="L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</row>
    <row r="3209" spans="1:93" s="9" customFormat="1" x14ac:dyDescent="0.2">
      <c r="A3209"/>
      <c r="B3209"/>
      <c r="C3209" s="65"/>
      <c r="D3209" s="65"/>
      <c r="E3209" s="8"/>
      <c r="F3209" s="66"/>
      <c r="G3209" s="67"/>
      <c r="H3209" s="67"/>
      <c r="I3209"/>
      <c r="J3209"/>
      <c r="K3209"/>
      <c r="L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</row>
    <row r="3210" spans="1:93" s="9" customFormat="1" x14ac:dyDescent="0.2">
      <c r="A3210"/>
      <c r="B3210"/>
      <c r="C3210" s="65"/>
      <c r="D3210" s="65"/>
      <c r="E3210" s="8"/>
      <c r="F3210" s="66"/>
      <c r="G3210" s="67"/>
      <c r="H3210" s="67"/>
      <c r="I3210"/>
      <c r="J3210"/>
      <c r="K3210"/>
      <c r="L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</row>
    <row r="3211" spans="1:93" s="9" customFormat="1" x14ac:dyDescent="0.2">
      <c r="A3211"/>
      <c r="B3211"/>
      <c r="C3211" s="65"/>
      <c r="D3211" s="65"/>
      <c r="E3211" s="8"/>
      <c r="F3211" s="66"/>
      <c r="G3211" s="67"/>
      <c r="H3211" s="67"/>
      <c r="I3211"/>
      <c r="J3211"/>
      <c r="K3211"/>
      <c r="L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</row>
    <row r="3212" spans="1:93" s="9" customFormat="1" x14ac:dyDescent="0.2">
      <c r="A3212"/>
      <c r="B3212"/>
      <c r="C3212" s="65"/>
      <c r="D3212" s="65"/>
      <c r="E3212" s="8"/>
      <c r="F3212" s="66"/>
      <c r="G3212" s="67"/>
      <c r="H3212" s="67"/>
      <c r="I3212"/>
      <c r="J3212"/>
      <c r="K3212"/>
      <c r="L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</row>
    <row r="3213" spans="1:93" s="9" customFormat="1" x14ac:dyDescent="0.2">
      <c r="A3213"/>
      <c r="B3213"/>
      <c r="C3213" s="65"/>
      <c r="D3213" s="65"/>
      <c r="E3213" s="8"/>
      <c r="F3213" s="66"/>
      <c r="G3213" s="67"/>
      <c r="H3213" s="67"/>
      <c r="I3213"/>
      <c r="J3213"/>
      <c r="K3213"/>
      <c r="L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</row>
    <row r="3214" spans="1:93" s="9" customFormat="1" x14ac:dyDescent="0.2">
      <c r="A3214"/>
      <c r="B3214"/>
      <c r="C3214" s="65"/>
      <c r="D3214" s="65"/>
      <c r="E3214" s="8"/>
      <c r="F3214" s="66"/>
      <c r="G3214" s="67"/>
      <c r="H3214" s="67"/>
      <c r="I3214"/>
      <c r="J3214"/>
      <c r="K3214"/>
      <c r="L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</row>
    <row r="3215" spans="1:93" s="9" customFormat="1" x14ac:dyDescent="0.2">
      <c r="A3215"/>
      <c r="B3215"/>
      <c r="C3215" s="65"/>
      <c r="D3215" s="65"/>
      <c r="E3215" s="8"/>
      <c r="F3215" s="66"/>
      <c r="G3215" s="67"/>
      <c r="H3215" s="67"/>
      <c r="I3215"/>
      <c r="J3215"/>
      <c r="K3215"/>
      <c r="L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</row>
    <row r="3216" spans="1:93" s="9" customFormat="1" x14ac:dyDescent="0.2">
      <c r="A3216"/>
      <c r="B3216"/>
      <c r="C3216" s="65"/>
      <c r="D3216" s="65"/>
      <c r="E3216" s="8"/>
      <c r="F3216" s="66"/>
      <c r="G3216" s="67"/>
      <c r="H3216" s="67"/>
      <c r="I3216"/>
      <c r="J3216"/>
      <c r="K3216"/>
      <c r="L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</row>
    <row r="3217" spans="1:93" s="9" customFormat="1" x14ac:dyDescent="0.2">
      <c r="A3217"/>
      <c r="B3217"/>
      <c r="C3217" s="65"/>
      <c r="D3217" s="65"/>
      <c r="E3217" s="8"/>
      <c r="F3217" s="66"/>
      <c r="G3217" s="67"/>
      <c r="H3217" s="67"/>
      <c r="I3217"/>
      <c r="J3217"/>
      <c r="K3217"/>
      <c r="L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</row>
    <row r="3218" spans="1:93" s="9" customFormat="1" x14ac:dyDescent="0.2">
      <c r="A3218"/>
      <c r="B3218"/>
      <c r="C3218" s="65"/>
      <c r="D3218" s="65"/>
      <c r="E3218" s="8"/>
      <c r="F3218" s="66"/>
      <c r="G3218" s="67"/>
      <c r="H3218" s="67"/>
      <c r="I3218"/>
      <c r="J3218"/>
      <c r="K3218"/>
      <c r="L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</row>
    <row r="3219" spans="1:93" s="9" customFormat="1" x14ac:dyDescent="0.2">
      <c r="A3219"/>
      <c r="B3219"/>
      <c r="C3219" s="65"/>
      <c r="D3219" s="65"/>
      <c r="E3219" s="8"/>
      <c r="F3219" s="66"/>
      <c r="G3219" s="67"/>
      <c r="H3219" s="67"/>
      <c r="I3219"/>
      <c r="J3219"/>
      <c r="K3219"/>
      <c r="L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</row>
    <row r="3220" spans="1:93" s="9" customFormat="1" x14ac:dyDescent="0.2">
      <c r="A3220"/>
      <c r="B3220"/>
      <c r="C3220" s="65"/>
      <c r="D3220" s="65"/>
      <c r="E3220" s="8"/>
      <c r="F3220" s="66"/>
      <c r="G3220" s="67"/>
      <c r="H3220" s="67"/>
      <c r="I3220"/>
      <c r="J3220"/>
      <c r="K3220"/>
      <c r="L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</row>
    <row r="3221" spans="1:93" s="9" customFormat="1" x14ac:dyDescent="0.2">
      <c r="A3221"/>
      <c r="B3221"/>
      <c r="C3221" s="65"/>
      <c r="D3221" s="65"/>
      <c r="E3221" s="8"/>
      <c r="F3221" s="66"/>
      <c r="G3221" s="67"/>
      <c r="H3221" s="67"/>
      <c r="I3221"/>
      <c r="J3221"/>
      <c r="K3221"/>
      <c r="L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</row>
    <row r="3222" spans="1:93" s="9" customFormat="1" x14ac:dyDescent="0.2">
      <c r="A3222"/>
      <c r="B3222"/>
      <c r="C3222" s="65"/>
      <c r="D3222" s="65"/>
      <c r="E3222" s="8"/>
      <c r="F3222" s="66"/>
      <c r="G3222" s="67"/>
      <c r="H3222" s="67"/>
      <c r="I3222"/>
      <c r="J3222"/>
      <c r="K3222"/>
      <c r="L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</row>
    <row r="3223" spans="1:93" s="9" customFormat="1" x14ac:dyDescent="0.2">
      <c r="A3223"/>
      <c r="B3223"/>
      <c r="C3223" s="65"/>
      <c r="D3223" s="65"/>
      <c r="E3223" s="8"/>
      <c r="F3223" s="66"/>
      <c r="G3223" s="67"/>
      <c r="H3223" s="67"/>
      <c r="I3223"/>
      <c r="J3223"/>
      <c r="K3223"/>
      <c r="L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</row>
    <row r="3224" spans="1:93" s="9" customFormat="1" x14ac:dyDescent="0.2">
      <c r="A3224"/>
      <c r="B3224"/>
      <c r="C3224" s="65"/>
      <c r="D3224" s="65"/>
      <c r="E3224" s="8"/>
      <c r="F3224" s="66"/>
      <c r="G3224" s="67"/>
      <c r="H3224" s="67"/>
      <c r="I3224"/>
      <c r="J3224"/>
      <c r="K3224"/>
      <c r="L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</row>
    <row r="3225" spans="1:93" s="9" customFormat="1" x14ac:dyDescent="0.2">
      <c r="A3225"/>
      <c r="B3225"/>
      <c r="C3225" s="65"/>
      <c r="D3225" s="65"/>
      <c r="E3225" s="8"/>
      <c r="F3225" s="66"/>
      <c r="G3225" s="67"/>
      <c r="H3225" s="67"/>
      <c r="I3225"/>
      <c r="J3225"/>
      <c r="K3225"/>
      <c r="L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</row>
    <row r="3226" spans="1:93" s="9" customFormat="1" x14ac:dyDescent="0.2">
      <c r="A3226"/>
      <c r="B3226"/>
      <c r="C3226" s="65"/>
      <c r="D3226" s="65"/>
      <c r="E3226" s="8"/>
      <c r="F3226" s="66"/>
      <c r="G3226" s="67"/>
      <c r="H3226" s="67"/>
      <c r="I3226"/>
      <c r="J3226"/>
      <c r="K3226"/>
      <c r="L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</row>
    <row r="3227" spans="1:93" s="9" customFormat="1" x14ac:dyDescent="0.2">
      <c r="A3227"/>
      <c r="B3227"/>
      <c r="C3227" s="65"/>
      <c r="D3227" s="65"/>
      <c r="E3227" s="8"/>
      <c r="F3227" s="66"/>
      <c r="G3227" s="67"/>
      <c r="H3227" s="67"/>
      <c r="I3227"/>
      <c r="J3227"/>
      <c r="K3227"/>
      <c r="L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</row>
    <row r="3228" spans="1:93" s="9" customFormat="1" x14ac:dyDescent="0.2">
      <c r="A3228"/>
      <c r="B3228"/>
      <c r="C3228" s="65"/>
      <c r="D3228" s="65"/>
      <c r="E3228" s="8"/>
      <c r="F3228" s="66"/>
      <c r="G3228" s="67"/>
      <c r="H3228" s="67"/>
      <c r="I3228"/>
      <c r="J3228"/>
      <c r="K3228"/>
      <c r="L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</row>
    <row r="3229" spans="1:93" s="9" customFormat="1" x14ac:dyDescent="0.2">
      <c r="A3229"/>
      <c r="B3229"/>
      <c r="C3229" s="65"/>
      <c r="D3229" s="65"/>
      <c r="E3229" s="8"/>
      <c r="F3229" s="66"/>
      <c r="G3229" s="67"/>
      <c r="H3229" s="67"/>
      <c r="I3229"/>
      <c r="J3229"/>
      <c r="K3229"/>
      <c r="L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</row>
    <row r="3230" spans="1:93" s="9" customFormat="1" x14ac:dyDescent="0.2">
      <c r="A3230"/>
      <c r="B3230"/>
      <c r="C3230" s="65"/>
      <c r="D3230" s="65"/>
      <c r="E3230" s="8"/>
      <c r="F3230" s="66"/>
      <c r="G3230" s="67"/>
      <c r="H3230" s="67"/>
      <c r="I3230"/>
      <c r="J3230"/>
      <c r="K3230"/>
      <c r="L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</row>
    <row r="3231" spans="1:93" s="9" customFormat="1" x14ac:dyDescent="0.2">
      <c r="A3231"/>
      <c r="B3231"/>
      <c r="C3231" s="65"/>
      <c r="D3231" s="65"/>
      <c r="E3231" s="8"/>
      <c r="F3231" s="66"/>
      <c r="G3231" s="67"/>
      <c r="H3231" s="67"/>
      <c r="I3231"/>
      <c r="J3231"/>
      <c r="K3231"/>
      <c r="L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</row>
    <row r="3232" spans="1:93" s="9" customFormat="1" x14ac:dyDescent="0.2">
      <c r="A3232"/>
      <c r="B3232"/>
      <c r="C3232" s="65"/>
      <c r="D3232" s="65"/>
      <c r="E3232" s="8"/>
      <c r="F3232" s="66"/>
      <c r="G3232" s="67"/>
      <c r="H3232" s="67"/>
      <c r="I3232"/>
      <c r="J3232"/>
      <c r="K3232"/>
      <c r="L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</row>
    <row r="3233" spans="1:93" s="9" customFormat="1" x14ac:dyDescent="0.2">
      <c r="A3233"/>
      <c r="B3233"/>
      <c r="C3233" s="65"/>
      <c r="D3233" s="65"/>
      <c r="E3233" s="8"/>
      <c r="F3233" s="66"/>
      <c r="G3233" s="67"/>
      <c r="H3233" s="67"/>
      <c r="I3233"/>
      <c r="J3233"/>
      <c r="K3233"/>
      <c r="L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</row>
    <row r="3234" spans="1:93" s="9" customFormat="1" x14ac:dyDescent="0.2">
      <c r="A3234"/>
      <c r="B3234"/>
      <c r="C3234" s="65"/>
      <c r="D3234" s="65"/>
      <c r="E3234" s="8"/>
      <c r="F3234" s="66"/>
      <c r="G3234" s="67"/>
      <c r="H3234" s="67"/>
      <c r="I3234"/>
      <c r="J3234"/>
      <c r="K3234"/>
      <c r="L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</row>
    <row r="3235" spans="1:93" s="9" customFormat="1" x14ac:dyDescent="0.2">
      <c r="A3235"/>
      <c r="B3235"/>
      <c r="C3235" s="65"/>
      <c r="D3235" s="65"/>
      <c r="E3235" s="8"/>
      <c r="F3235" s="66"/>
      <c r="G3235" s="67"/>
      <c r="H3235" s="67"/>
      <c r="I3235"/>
      <c r="J3235"/>
      <c r="K3235"/>
      <c r="L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</row>
    <row r="3236" spans="1:93" s="9" customFormat="1" x14ac:dyDescent="0.2">
      <c r="A3236"/>
      <c r="B3236"/>
      <c r="C3236" s="65"/>
      <c r="D3236" s="65"/>
      <c r="E3236" s="8"/>
      <c r="F3236" s="66"/>
      <c r="G3236" s="67"/>
      <c r="H3236" s="67"/>
      <c r="I3236"/>
      <c r="J3236"/>
      <c r="K3236"/>
      <c r="L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</row>
    <row r="3237" spans="1:93" s="9" customFormat="1" x14ac:dyDescent="0.2">
      <c r="A3237"/>
      <c r="B3237"/>
      <c r="C3237" s="65"/>
      <c r="D3237" s="65"/>
      <c r="E3237" s="8"/>
      <c r="F3237" s="66"/>
      <c r="G3237" s="67"/>
      <c r="H3237" s="67"/>
      <c r="I3237"/>
      <c r="J3237"/>
      <c r="K3237"/>
      <c r="L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</row>
    <row r="3238" spans="1:93" s="9" customFormat="1" x14ac:dyDescent="0.2">
      <c r="A3238"/>
      <c r="B3238"/>
      <c r="C3238" s="65"/>
      <c r="D3238" s="65"/>
      <c r="E3238" s="8"/>
      <c r="F3238" s="66"/>
      <c r="G3238" s="67"/>
      <c r="H3238" s="67"/>
      <c r="I3238"/>
      <c r="J3238"/>
      <c r="K3238"/>
      <c r="L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</row>
    <row r="3239" spans="1:93" s="9" customFormat="1" x14ac:dyDescent="0.2">
      <c r="A3239"/>
      <c r="B3239"/>
      <c r="C3239" s="65"/>
      <c r="D3239" s="65"/>
      <c r="E3239" s="8"/>
      <c r="F3239" s="66"/>
      <c r="G3239" s="67"/>
      <c r="H3239" s="67"/>
      <c r="I3239"/>
      <c r="J3239"/>
      <c r="K3239"/>
      <c r="L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</row>
    <row r="3240" spans="1:93" s="9" customFormat="1" x14ac:dyDescent="0.2">
      <c r="A3240"/>
      <c r="B3240"/>
      <c r="C3240" s="65"/>
      <c r="D3240" s="65"/>
      <c r="E3240" s="8"/>
      <c r="F3240" s="66"/>
      <c r="G3240" s="67"/>
      <c r="H3240" s="67"/>
      <c r="I3240"/>
      <c r="J3240"/>
      <c r="K3240"/>
      <c r="L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</row>
    <row r="3241" spans="1:93" s="9" customFormat="1" x14ac:dyDescent="0.2">
      <c r="A3241"/>
      <c r="B3241"/>
      <c r="C3241" s="65"/>
      <c r="D3241" s="65"/>
      <c r="E3241" s="8"/>
      <c r="F3241" s="66"/>
      <c r="G3241" s="67"/>
      <c r="H3241" s="67"/>
      <c r="I3241"/>
      <c r="J3241"/>
      <c r="K3241"/>
      <c r="L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</row>
    <row r="3242" spans="1:93" s="9" customFormat="1" x14ac:dyDescent="0.2">
      <c r="A3242"/>
      <c r="B3242"/>
      <c r="C3242" s="65"/>
      <c r="D3242" s="65"/>
      <c r="E3242" s="8"/>
      <c r="F3242" s="66"/>
      <c r="G3242" s="67"/>
      <c r="H3242" s="67"/>
      <c r="I3242"/>
      <c r="J3242"/>
      <c r="K3242"/>
      <c r="L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</row>
    <row r="3243" spans="1:93" s="9" customFormat="1" x14ac:dyDescent="0.2">
      <c r="A3243"/>
      <c r="B3243"/>
      <c r="C3243" s="65"/>
      <c r="D3243" s="65"/>
      <c r="E3243" s="8"/>
      <c r="F3243" s="66"/>
      <c r="G3243" s="67"/>
      <c r="H3243" s="67"/>
      <c r="I3243"/>
      <c r="J3243"/>
      <c r="K3243"/>
      <c r="L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</row>
    <row r="3244" spans="1:93" s="9" customFormat="1" x14ac:dyDescent="0.2">
      <c r="A3244"/>
      <c r="B3244"/>
      <c r="C3244" s="65"/>
      <c r="D3244" s="65"/>
      <c r="E3244" s="8"/>
      <c r="F3244" s="66"/>
      <c r="G3244" s="67"/>
      <c r="H3244" s="67"/>
      <c r="I3244"/>
      <c r="J3244"/>
      <c r="K3244"/>
      <c r="L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</row>
    <row r="3245" spans="1:93" s="9" customFormat="1" x14ac:dyDescent="0.2">
      <c r="A3245"/>
      <c r="B3245"/>
      <c r="C3245" s="65"/>
      <c r="D3245" s="65"/>
      <c r="E3245" s="8"/>
      <c r="F3245" s="66"/>
      <c r="G3245" s="67"/>
      <c r="H3245" s="67"/>
      <c r="I3245"/>
      <c r="J3245"/>
      <c r="K3245"/>
      <c r="L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</row>
    <row r="3246" spans="1:93" s="9" customFormat="1" x14ac:dyDescent="0.2">
      <c r="A3246"/>
      <c r="B3246"/>
      <c r="C3246" s="65"/>
      <c r="D3246" s="65"/>
      <c r="E3246" s="8"/>
      <c r="F3246" s="66"/>
      <c r="G3246" s="67"/>
      <c r="H3246" s="67"/>
      <c r="I3246"/>
      <c r="J3246"/>
      <c r="K3246"/>
      <c r="L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</row>
    <row r="3247" spans="1:93" s="9" customFormat="1" x14ac:dyDescent="0.2">
      <c r="A3247"/>
      <c r="B3247"/>
      <c r="C3247" s="65"/>
      <c r="D3247" s="65"/>
      <c r="E3247" s="8"/>
      <c r="F3247" s="66"/>
      <c r="G3247" s="67"/>
      <c r="H3247" s="67"/>
      <c r="I3247"/>
      <c r="J3247"/>
      <c r="K3247"/>
      <c r="L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</row>
    <row r="3248" spans="1:93" s="9" customFormat="1" x14ac:dyDescent="0.2">
      <c r="A3248"/>
      <c r="B3248"/>
      <c r="C3248" s="65"/>
      <c r="D3248" s="65"/>
      <c r="E3248" s="8"/>
      <c r="F3248" s="66"/>
      <c r="G3248" s="67"/>
      <c r="H3248" s="67"/>
      <c r="I3248"/>
      <c r="J3248"/>
      <c r="K3248"/>
      <c r="L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</row>
    <row r="3249" spans="1:93" s="9" customFormat="1" x14ac:dyDescent="0.2">
      <c r="A3249"/>
      <c r="B3249"/>
      <c r="C3249" s="65"/>
      <c r="D3249" s="65"/>
      <c r="E3249" s="8"/>
      <c r="F3249" s="66"/>
      <c r="G3249" s="67"/>
      <c r="H3249" s="67"/>
      <c r="I3249"/>
      <c r="J3249"/>
      <c r="K3249"/>
      <c r="L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</row>
    <row r="3250" spans="1:93" s="9" customFormat="1" x14ac:dyDescent="0.2">
      <c r="A3250"/>
      <c r="B3250"/>
      <c r="C3250" s="65"/>
      <c r="D3250" s="65"/>
      <c r="E3250" s="8"/>
      <c r="F3250" s="66"/>
      <c r="G3250" s="67"/>
      <c r="H3250" s="67"/>
      <c r="I3250"/>
      <c r="J3250"/>
      <c r="K3250"/>
      <c r="L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</row>
    <row r="3251" spans="1:93" s="9" customFormat="1" x14ac:dyDescent="0.2">
      <c r="A3251"/>
      <c r="B3251"/>
      <c r="C3251" s="65"/>
      <c r="D3251" s="65"/>
      <c r="E3251" s="8"/>
      <c r="F3251" s="66"/>
      <c r="G3251" s="67"/>
      <c r="H3251" s="67"/>
      <c r="I3251"/>
      <c r="J3251"/>
      <c r="K3251"/>
      <c r="L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</row>
    <row r="3252" spans="1:93" s="9" customFormat="1" x14ac:dyDescent="0.2">
      <c r="A3252"/>
      <c r="B3252"/>
      <c r="C3252" s="65"/>
      <c r="D3252" s="65"/>
      <c r="E3252" s="8"/>
      <c r="F3252" s="66"/>
      <c r="G3252" s="67"/>
      <c r="H3252" s="67"/>
      <c r="I3252"/>
      <c r="J3252"/>
      <c r="K3252"/>
      <c r="L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</row>
    <row r="3253" spans="1:93" s="9" customFormat="1" x14ac:dyDescent="0.2">
      <c r="A3253"/>
      <c r="B3253"/>
      <c r="C3253" s="65"/>
      <c r="D3253" s="65"/>
      <c r="E3253" s="8"/>
      <c r="F3253" s="66"/>
      <c r="G3253" s="67"/>
      <c r="H3253" s="67"/>
      <c r="I3253"/>
      <c r="J3253"/>
      <c r="K3253"/>
      <c r="L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</row>
    <row r="3254" spans="1:93" s="9" customFormat="1" x14ac:dyDescent="0.2">
      <c r="A3254"/>
      <c r="B3254"/>
      <c r="C3254" s="65"/>
      <c r="D3254" s="65"/>
      <c r="E3254" s="8"/>
      <c r="F3254" s="66"/>
      <c r="G3254" s="67"/>
      <c r="H3254" s="67"/>
      <c r="I3254"/>
      <c r="J3254"/>
      <c r="K3254"/>
      <c r="L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</row>
    <row r="3255" spans="1:93" s="9" customFormat="1" x14ac:dyDescent="0.2">
      <c r="A3255"/>
      <c r="B3255"/>
      <c r="C3255" s="65"/>
      <c r="D3255" s="65"/>
      <c r="E3255" s="8"/>
      <c r="F3255" s="66"/>
      <c r="G3255" s="67"/>
      <c r="H3255" s="67"/>
      <c r="I3255"/>
      <c r="J3255"/>
      <c r="K3255"/>
      <c r="L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</row>
    <row r="3256" spans="1:93" s="9" customFormat="1" x14ac:dyDescent="0.2">
      <c r="A3256"/>
      <c r="B3256"/>
      <c r="C3256" s="65"/>
      <c r="D3256" s="65"/>
      <c r="E3256" s="8"/>
      <c r="F3256" s="66"/>
      <c r="G3256" s="67"/>
      <c r="H3256" s="67"/>
      <c r="I3256"/>
      <c r="J3256"/>
      <c r="K3256"/>
      <c r="L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</row>
    <row r="3257" spans="1:93" s="9" customFormat="1" x14ac:dyDescent="0.2">
      <c r="A3257"/>
      <c r="B3257"/>
      <c r="C3257" s="65"/>
      <c r="D3257" s="65"/>
      <c r="E3257" s="8"/>
      <c r="F3257" s="66"/>
      <c r="G3257" s="67"/>
      <c r="H3257" s="67"/>
      <c r="I3257"/>
      <c r="J3257"/>
      <c r="K3257"/>
      <c r="L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</row>
    <row r="3258" spans="1:93" s="9" customFormat="1" x14ac:dyDescent="0.2">
      <c r="A3258"/>
      <c r="B3258"/>
      <c r="C3258" s="65"/>
      <c r="D3258" s="65"/>
      <c r="E3258" s="8"/>
      <c r="F3258" s="66"/>
      <c r="G3258" s="67"/>
      <c r="H3258" s="67"/>
      <c r="I3258"/>
      <c r="J3258"/>
      <c r="K3258"/>
      <c r="L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</row>
    <row r="3259" spans="1:93" s="9" customFormat="1" x14ac:dyDescent="0.2">
      <c r="A3259"/>
      <c r="B3259"/>
      <c r="C3259" s="65"/>
      <c r="D3259" s="65"/>
      <c r="E3259" s="8"/>
      <c r="F3259" s="66"/>
      <c r="G3259" s="67"/>
      <c r="H3259" s="67"/>
      <c r="I3259"/>
      <c r="J3259"/>
      <c r="K3259"/>
      <c r="L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</row>
    <row r="3260" spans="1:93" s="9" customFormat="1" x14ac:dyDescent="0.2">
      <c r="A3260"/>
      <c r="B3260"/>
      <c r="C3260" s="65"/>
      <c r="D3260" s="65"/>
      <c r="E3260" s="8"/>
      <c r="F3260" s="66"/>
      <c r="G3260" s="67"/>
      <c r="H3260" s="67"/>
      <c r="I3260"/>
      <c r="J3260"/>
      <c r="K3260"/>
      <c r="L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</row>
    <row r="3261" spans="1:93" s="9" customFormat="1" x14ac:dyDescent="0.2">
      <c r="A3261"/>
      <c r="B3261"/>
      <c r="C3261" s="65"/>
      <c r="D3261" s="65"/>
      <c r="E3261" s="8"/>
      <c r="F3261" s="66"/>
      <c r="G3261" s="67"/>
      <c r="H3261" s="67"/>
      <c r="I3261"/>
      <c r="J3261"/>
      <c r="K3261"/>
      <c r="L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</row>
    <row r="3262" spans="1:93" s="9" customFormat="1" x14ac:dyDescent="0.2">
      <c r="A3262"/>
      <c r="B3262"/>
      <c r="C3262" s="65"/>
      <c r="D3262" s="65"/>
      <c r="E3262" s="8"/>
      <c r="F3262" s="66"/>
      <c r="G3262" s="67"/>
      <c r="H3262" s="67"/>
      <c r="I3262"/>
      <c r="J3262"/>
      <c r="K3262"/>
      <c r="L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</row>
    <row r="3263" spans="1:93" s="9" customFormat="1" x14ac:dyDescent="0.2">
      <c r="A3263"/>
      <c r="B3263"/>
      <c r="C3263" s="65"/>
      <c r="D3263" s="65"/>
      <c r="E3263" s="8"/>
      <c r="F3263" s="66"/>
      <c r="G3263" s="67"/>
      <c r="H3263" s="67"/>
      <c r="I3263"/>
      <c r="J3263"/>
      <c r="K3263"/>
      <c r="L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</row>
    <row r="3264" spans="1:93" s="9" customFormat="1" x14ac:dyDescent="0.2">
      <c r="A3264"/>
      <c r="B3264"/>
      <c r="C3264" s="65"/>
      <c r="D3264" s="65"/>
      <c r="E3264" s="8"/>
      <c r="F3264" s="66"/>
      <c r="G3264" s="67"/>
      <c r="H3264" s="67"/>
      <c r="I3264"/>
      <c r="J3264"/>
      <c r="K3264"/>
      <c r="L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</row>
    <row r="3265" spans="1:93" s="9" customFormat="1" x14ac:dyDescent="0.2">
      <c r="A3265"/>
      <c r="B3265"/>
      <c r="C3265" s="65"/>
      <c r="D3265" s="65"/>
      <c r="E3265" s="8"/>
      <c r="F3265" s="66"/>
      <c r="G3265" s="67"/>
      <c r="H3265" s="67"/>
      <c r="I3265"/>
      <c r="J3265"/>
      <c r="K3265"/>
      <c r="L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</row>
    <row r="3266" spans="1:93" s="9" customFormat="1" x14ac:dyDescent="0.2">
      <c r="A3266"/>
      <c r="B3266"/>
      <c r="C3266" s="65"/>
      <c r="D3266" s="65"/>
      <c r="E3266" s="8"/>
      <c r="F3266" s="66"/>
      <c r="G3266" s="67"/>
      <c r="H3266" s="67"/>
      <c r="I3266"/>
      <c r="J3266"/>
      <c r="K3266"/>
      <c r="L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</row>
    <row r="3267" spans="1:93" s="9" customFormat="1" x14ac:dyDescent="0.2">
      <c r="A3267"/>
      <c r="B3267"/>
      <c r="C3267" s="65"/>
      <c r="D3267" s="65"/>
      <c r="E3267" s="8"/>
      <c r="F3267" s="66"/>
      <c r="G3267" s="67"/>
      <c r="H3267" s="67"/>
      <c r="I3267"/>
      <c r="J3267"/>
      <c r="K3267"/>
      <c r="L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</row>
    <row r="3268" spans="1:93" s="9" customFormat="1" x14ac:dyDescent="0.2">
      <c r="A3268"/>
      <c r="B3268"/>
      <c r="C3268" s="65"/>
      <c r="D3268" s="65"/>
      <c r="E3268" s="8"/>
      <c r="F3268" s="66"/>
      <c r="G3268" s="67"/>
      <c r="H3268" s="67"/>
      <c r="I3268"/>
      <c r="J3268"/>
      <c r="K3268"/>
      <c r="L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</row>
    <row r="3269" spans="1:93" s="9" customFormat="1" x14ac:dyDescent="0.2">
      <c r="A3269"/>
      <c r="B3269"/>
      <c r="C3269" s="65"/>
      <c r="D3269" s="65"/>
      <c r="E3269" s="8"/>
      <c r="F3269" s="66"/>
      <c r="G3269" s="67"/>
      <c r="H3269" s="67"/>
      <c r="I3269"/>
      <c r="J3269"/>
      <c r="K3269"/>
      <c r="L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</row>
    <row r="3270" spans="1:93" s="9" customFormat="1" x14ac:dyDescent="0.2">
      <c r="A3270"/>
      <c r="B3270"/>
      <c r="C3270" s="65"/>
      <c r="D3270" s="65"/>
      <c r="E3270" s="8"/>
      <c r="F3270" s="66"/>
      <c r="G3270" s="67"/>
      <c r="H3270" s="67"/>
      <c r="I3270"/>
      <c r="J3270"/>
      <c r="K3270"/>
      <c r="L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</row>
    <row r="3271" spans="1:93" s="9" customFormat="1" x14ac:dyDescent="0.2">
      <c r="A3271"/>
      <c r="B3271"/>
      <c r="C3271" s="65"/>
      <c r="D3271" s="65"/>
      <c r="E3271" s="8"/>
      <c r="F3271" s="66"/>
      <c r="G3271" s="67"/>
      <c r="H3271" s="67"/>
      <c r="I3271"/>
      <c r="J3271"/>
      <c r="K3271"/>
      <c r="L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</row>
    <row r="3272" spans="1:93" s="9" customFormat="1" x14ac:dyDescent="0.2">
      <c r="A3272"/>
      <c r="B3272"/>
      <c r="C3272" s="65"/>
      <c r="D3272" s="65"/>
      <c r="E3272" s="8"/>
      <c r="F3272" s="66"/>
      <c r="G3272" s="67"/>
      <c r="H3272" s="67"/>
      <c r="I3272"/>
      <c r="J3272"/>
      <c r="K3272"/>
      <c r="L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</row>
    <row r="3273" spans="1:93" s="9" customFormat="1" x14ac:dyDescent="0.2">
      <c r="A3273"/>
      <c r="B3273"/>
      <c r="C3273" s="65"/>
      <c r="D3273" s="65"/>
      <c r="E3273" s="8"/>
      <c r="F3273" s="66"/>
      <c r="G3273" s="67"/>
      <c r="H3273" s="67"/>
      <c r="I3273"/>
      <c r="J3273"/>
      <c r="K3273"/>
      <c r="L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</row>
    <row r="3274" spans="1:93" s="9" customFormat="1" x14ac:dyDescent="0.2">
      <c r="A3274"/>
      <c r="B3274"/>
      <c r="C3274" s="65"/>
      <c r="D3274" s="65"/>
      <c r="E3274" s="8"/>
      <c r="F3274" s="66"/>
      <c r="G3274" s="67"/>
      <c r="H3274" s="67"/>
      <c r="I3274"/>
      <c r="J3274"/>
      <c r="K3274"/>
      <c r="L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</row>
    <row r="3275" spans="1:93" s="9" customFormat="1" x14ac:dyDescent="0.2">
      <c r="A3275"/>
      <c r="B3275"/>
      <c r="C3275" s="65"/>
      <c r="D3275" s="65"/>
      <c r="E3275" s="8"/>
      <c r="F3275" s="66"/>
      <c r="G3275" s="67"/>
      <c r="H3275" s="67"/>
      <c r="I3275"/>
      <c r="J3275"/>
      <c r="K3275"/>
      <c r="L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</row>
    <row r="3276" spans="1:93" s="9" customFormat="1" x14ac:dyDescent="0.2">
      <c r="A3276"/>
      <c r="B3276"/>
      <c r="C3276" s="65"/>
      <c r="D3276" s="65"/>
      <c r="E3276" s="8"/>
      <c r="F3276" s="66"/>
      <c r="G3276" s="67"/>
      <c r="H3276" s="67"/>
      <c r="I3276"/>
      <c r="J3276"/>
      <c r="K3276"/>
      <c r="L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</row>
    <row r="3277" spans="1:93" s="9" customFormat="1" x14ac:dyDescent="0.2">
      <c r="A3277"/>
      <c r="B3277"/>
      <c r="C3277" s="65"/>
      <c r="D3277" s="65"/>
      <c r="E3277" s="8"/>
      <c r="F3277" s="66"/>
      <c r="G3277" s="67"/>
      <c r="H3277" s="67"/>
      <c r="I3277"/>
      <c r="J3277"/>
      <c r="K3277"/>
      <c r="L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</row>
    <row r="3278" spans="1:93" s="9" customFormat="1" x14ac:dyDescent="0.2">
      <c r="A3278"/>
      <c r="B3278"/>
      <c r="C3278" s="65"/>
      <c r="D3278" s="65"/>
      <c r="E3278" s="8"/>
      <c r="F3278" s="66"/>
      <c r="G3278" s="67"/>
      <c r="H3278" s="67"/>
      <c r="I3278"/>
      <c r="J3278"/>
      <c r="K3278"/>
      <c r="L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</row>
    <row r="3279" spans="1:93" s="9" customFormat="1" x14ac:dyDescent="0.2">
      <c r="A3279"/>
      <c r="B3279"/>
      <c r="C3279" s="65"/>
      <c r="D3279" s="65"/>
      <c r="E3279" s="8"/>
      <c r="F3279" s="66"/>
      <c r="G3279" s="67"/>
      <c r="H3279" s="67"/>
      <c r="I3279"/>
      <c r="J3279"/>
      <c r="K3279"/>
      <c r="L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</row>
    <row r="3280" spans="1:93" s="9" customFormat="1" x14ac:dyDescent="0.2">
      <c r="A3280"/>
      <c r="B3280"/>
      <c r="C3280" s="65"/>
      <c r="D3280" s="65"/>
      <c r="E3280" s="8"/>
      <c r="F3280" s="66"/>
      <c r="G3280" s="67"/>
      <c r="H3280" s="67"/>
      <c r="I3280"/>
      <c r="J3280"/>
      <c r="K3280"/>
      <c r="L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</row>
    <row r="3281" spans="1:93" s="9" customFormat="1" x14ac:dyDescent="0.2">
      <c r="A3281"/>
      <c r="B3281"/>
      <c r="C3281" s="65"/>
      <c r="D3281" s="65"/>
      <c r="E3281" s="8"/>
      <c r="F3281" s="66"/>
      <c r="G3281" s="67"/>
      <c r="H3281" s="67"/>
      <c r="I3281"/>
      <c r="J3281"/>
      <c r="K3281"/>
      <c r="L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</row>
    <row r="3282" spans="1:93" s="9" customFormat="1" x14ac:dyDescent="0.2">
      <c r="A3282"/>
      <c r="B3282"/>
      <c r="C3282" s="65"/>
      <c r="D3282" s="65"/>
      <c r="E3282" s="8"/>
      <c r="F3282" s="66"/>
      <c r="G3282" s="67"/>
      <c r="H3282" s="67"/>
      <c r="I3282"/>
      <c r="J3282"/>
      <c r="K3282"/>
      <c r="L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</row>
    <row r="3283" spans="1:93" s="9" customFormat="1" x14ac:dyDescent="0.2">
      <c r="A3283"/>
      <c r="B3283"/>
      <c r="C3283" s="65"/>
      <c r="D3283" s="65"/>
      <c r="E3283" s="8"/>
      <c r="F3283" s="66"/>
      <c r="G3283" s="67"/>
      <c r="H3283" s="67"/>
      <c r="I3283"/>
      <c r="J3283"/>
      <c r="K3283"/>
      <c r="L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</row>
    <row r="3284" spans="1:93" s="9" customFormat="1" x14ac:dyDescent="0.2">
      <c r="A3284"/>
      <c r="B3284"/>
      <c r="C3284" s="65"/>
      <c r="D3284" s="65"/>
      <c r="E3284" s="8"/>
      <c r="F3284" s="66"/>
      <c r="G3284" s="67"/>
      <c r="H3284" s="67"/>
      <c r="I3284"/>
      <c r="J3284"/>
      <c r="K3284"/>
      <c r="L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</row>
    <row r="3285" spans="1:93" s="9" customFormat="1" x14ac:dyDescent="0.2">
      <c r="A3285"/>
      <c r="B3285"/>
      <c r="C3285" s="65"/>
      <c r="D3285" s="65"/>
      <c r="E3285" s="8"/>
      <c r="F3285" s="66"/>
      <c r="G3285" s="67"/>
      <c r="H3285" s="67"/>
      <c r="I3285"/>
      <c r="J3285"/>
      <c r="K3285"/>
      <c r="L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</row>
    <row r="3286" spans="1:93" s="9" customFormat="1" x14ac:dyDescent="0.2">
      <c r="A3286"/>
      <c r="B3286"/>
      <c r="C3286" s="65"/>
      <c r="D3286" s="65"/>
      <c r="E3286" s="8"/>
      <c r="F3286" s="66"/>
      <c r="G3286" s="67"/>
      <c r="H3286" s="67"/>
      <c r="I3286"/>
      <c r="J3286"/>
      <c r="K3286"/>
      <c r="L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</row>
    <row r="3287" spans="1:93" s="9" customFormat="1" x14ac:dyDescent="0.2">
      <c r="A3287"/>
      <c r="B3287"/>
      <c r="C3287" s="65"/>
      <c r="D3287" s="65"/>
      <c r="E3287" s="8"/>
      <c r="F3287" s="66"/>
      <c r="G3287" s="67"/>
      <c r="H3287" s="67"/>
      <c r="I3287"/>
      <c r="J3287"/>
      <c r="K3287"/>
      <c r="L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</row>
    <row r="3288" spans="1:93" s="9" customFormat="1" x14ac:dyDescent="0.2">
      <c r="A3288"/>
      <c r="B3288"/>
      <c r="C3288" s="65"/>
      <c r="D3288" s="65"/>
      <c r="E3288" s="8"/>
      <c r="F3288" s="66"/>
      <c r="G3288" s="67"/>
      <c r="H3288" s="67"/>
      <c r="I3288"/>
      <c r="J3288"/>
      <c r="K3288"/>
      <c r="L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</row>
    <row r="3289" spans="1:93" s="9" customFormat="1" x14ac:dyDescent="0.2">
      <c r="A3289"/>
      <c r="B3289"/>
      <c r="C3289" s="65"/>
      <c r="D3289" s="65"/>
      <c r="E3289" s="8"/>
      <c r="F3289" s="66"/>
      <c r="G3289" s="67"/>
      <c r="H3289" s="67"/>
      <c r="I3289"/>
      <c r="J3289"/>
      <c r="K3289"/>
      <c r="L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</row>
    <row r="3290" spans="1:93" s="9" customFormat="1" x14ac:dyDescent="0.2">
      <c r="A3290"/>
      <c r="B3290"/>
      <c r="C3290" s="65"/>
      <c r="D3290" s="65"/>
      <c r="E3290" s="8"/>
      <c r="F3290" s="66"/>
      <c r="G3290" s="67"/>
      <c r="H3290" s="67"/>
      <c r="I3290"/>
      <c r="J3290"/>
      <c r="K3290"/>
      <c r="L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</row>
    <row r="3291" spans="1:93" s="9" customFormat="1" x14ac:dyDescent="0.2">
      <c r="A3291"/>
      <c r="B3291"/>
      <c r="C3291" s="65"/>
      <c r="D3291" s="65"/>
      <c r="E3291" s="8"/>
      <c r="F3291" s="66"/>
      <c r="G3291" s="67"/>
      <c r="H3291" s="67"/>
      <c r="I3291"/>
      <c r="J3291"/>
      <c r="K3291"/>
      <c r="L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</row>
    <row r="3292" spans="1:93" s="9" customFormat="1" x14ac:dyDescent="0.2">
      <c r="A3292"/>
      <c r="B3292"/>
      <c r="C3292" s="65"/>
      <c r="D3292" s="65"/>
      <c r="E3292" s="8"/>
      <c r="F3292" s="66"/>
      <c r="G3292" s="67"/>
      <c r="H3292" s="67"/>
      <c r="I3292"/>
      <c r="J3292"/>
      <c r="K3292"/>
      <c r="L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</row>
    <row r="3293" spans="1:93" s="9" customFormat="1" x14ac:dyDescent="0.2">
      <c r="A3293"/>
      <c r="B3293"/>
      <c r="C3293" s="65"/>
      <c r="D3293" s="65"/>
      <c r="E3293" s="8"/>
      <c r="F3293" s="66"/>
      <c r="G3293" s="67"/>
      <c r="H3293" s="67"/>
      <c r="I3293"/>
      <c r="J3293"/>
      <c r="K3293"/>
      <c r="L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</row>
    <row r="3294" spans="1:93" s="9" customFormat="1" x14ac:dyDescent="0.2">
      <c r="A3294"/>
      <c r="B3294"/>
      <c r="C3294" s="65"/>
      <c r="D3294" s="65"/>
      <c r="E3294" s="8"/>
      <c r="F3294" s="66"/>
      <c r="G3294" s="67"/>
      <c r="H3294" s="67"/>
      <c r="I3294"/>
      <c r="J3294"/>
      <c r="K3294"/>
      <c r="L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</row>
    <row r="3295" spans="1:93" s="9" customFormat="1" x14ac:dyDescent="0.2">
      <c r="A3295"/>
      <c r="B3295"/>
      <c r="C3295" s="65"/>
      <c r="D3295" s="65"/>
      <c r="E3295" s="8"/>
      <c r="F3295" s="66"/>
      <c r="G3295" s="67"/>
      <c r="H3295" s="67"/>
      <c r="I3295"/>
      <c r="J3295"/>
      <c r="K3295"/>
      <c r="L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</row>
    <row r="3296" spans="1:93" s="9" customFormat="1" x14ac:dyDescent="0.2">
      <c r="A3296"/>
      <c r="B3296"/>
      <c r="C3296" s="65"/>
      <c r="D3296" s="65"/>
      <c r="E3296" s="8"/>
      <c r="F3296" s="66"/>
      <c r="G3296" s="67"/>
      <c r="H3296" s="67"/>
      <c r="I3296"/>
      <c r="J3296"/>
      <c r="K3296"/>
      <c r="L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</row>
    <row r="3297" spans="1:93" s="9" customFormat="1" x14ac:dyDescent="0.2">
      <c r="A3297"/>
      <c r="B3297"/>
      <c r="C3297" s="65"/>
      <c r="D3297" s="65"/>
      <c r="E3297" s="8"/>
      <c r="F3297" s="66"/>
      <c r="G3297" s="67"/>
      <c r="H3297" s="67"/>
      <c r="I3297"/>
      <c r="J3297"/>
      <c r="K3297"/>
      <c r="L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</row>
    <row r="3298" spans="1:93" s="9" customFormat="1" x14ac:dyDescent="0.2">
      <c r="A3298"/>
      <c r="B3298"/>
      <c r="C3298" s="65"/>
      <c r="D3298" s="65"/>
      <c r="E3298" s="8"/>
      <c r="F3298" s="66"/>
      <c r="G3298" s="67"/>
      <c r="H3298" s="67"/>
      <c r="I3298"/>
      <c r="J3298"/>
      <c r="K3298"/>
      <c r="L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</row>
    <row r="3299" spans="1:93" s="9" customFormat="1" x14ac:dyDescent="0.2">
      <c r="A3299"/>
      <c r="B3299"/>
      <c r="C3299" s="65"/>
      <c r="D3299" s="65"/>
      <c r="E3299" s="8"/>
      <c r="F3299" s="66"/>
      <c r="G3299" s="67"/>
      <c r="H3299" s="67"/>
      <c r="I3299"/>
      <c r="J3299"/>
      <c r="K3299"/>
      <c r="L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</row>
    <row r="3300" spans="1:93" s="9" customFormat="1" x14ac:dyDescent="0.2">
      <c r="A3300"/>
      <c r="B3300"/>
      <c r="C3300" s="65"/>
      <c r="D3300" s="65"/>
      <c r="E3300" s="8"/>
      <c r="F3300" s="66"/>
      <c r="G3300" s="67"/>
      <c r="H3300" s="67"/>
      <c r="I3300"/>
      <c r="J3300"/>
      <c r="K3300"/>
      <c r="L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</row>
    <row r="3301" spans="1:93" s="9" customFormat="1" x14ac:dyDescent="0.2">
      <c r="A3301"/>
      <c r="B3301"/>
      <c r="C3301" s="65"/>
      <c r="D3301" s="65"/>
      <c r="E3301" s="8"/>
      <c r="F3301" s="66"/>
      <c r="G3301" s="67"/>
      <c r="H3301" s="67"/>
      <c r="I3301"/>
      <c r="J3301"/>
      <c r="K3301"/>
      <c r="L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</row>
    <row r="3302" spans="1:93" s="9" customFormat="1" x14ac:dyDescent="0.2">
      <c r="A3302"/>
      <c r="B3302"/>
      <c r="C3302" s="65"/>
      <c r="D3302" s="65"/>
      <c r="E3302" s="8"/>
      <c r="F3302" s="66"/>
      <c r="G3302" s="67"/>
      <c r="H3302" s="67"/>
      <c r="I3302"/>
      <c r="J3302"/>
      <c r="K3302"/>
      <c r="L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</row>
    <row r="3303" spans="1:93" s="9" customFormat="1" x14ac:dyDescent="0.2">
      <c r="A3303"/>
      <c r="B3303"/>
      <c r="C3303" s="65"/>
      <c r="D3303" s="65"/>
      <c r="E3303" s="8"/>
      <c r="F3303" s="66"/>
      <c r="G3303" s="67"/>
      <c r="H3303" s="67"/>
      <c r="I3303"/>
      <c r="J3303"/>
      <c r="K3303"/>
      <c r="L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</row>
    <row r="3304" spans="1:93" s="9" customFormat="1" x14ac:dyDescent="0.2">
      <c r="A3304"/>
      <c r="B3304"/>
      <c r="C3304" s="65"/>
      <c r="D3304" s="65"/>
      <c r="E3304" s="8"/>
      <c r="F3304" s="66"/>
      <c r="G3304" s="67"/>
      <c r="H3304" s="67"/>
      <c r="I3304"/>
      <c r="J3304"/>
      <c r="K3304"/>
      <c r="L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</row>
    <row r="3305" spans="1:93" s="9" customFormat="1" x14ac:dyDescent="0.2">
      <c r="A3305"/>
      <c r="B3305"/>
      <c r="C3305" s="65"/>
      <c r="D3305" s="65"/>
      <c r="E3305" s="8"/>
      <c r="F3305" s="66"/>
      <c r="G3305" s="67"/>
      <c r="H3305" s="67"/>
      <c r="I3305"/>
      <c r="J3305"/>
      <c r="K3305"/>
      <c r="L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</row>
    <row r="3306" spans="1:93" s="9" customFormat="1" x14ac:dyDescent="0.2">
      <c r="A3306"/>
      <c r="B3306"/>
      <c r="C3306" s="65"/>
      <c r="D3306" s="65"/>
      <c r="E3306" s="8"/>
      <c r="F3306" s="66"/>
      <c r="G3306" s="67"/>
      <c r="H3306" s="67"/>
      <c r="I3306"/>
      <c r="J3306"/>
      <c r="K3306"/>
      <c r="L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</row>
    <row r="3307" spans="1:93" s="9" customFormat="1" x14ac:dyDescent="0.2">
      <c r="A3307"/>
      <c r="B3307"/>
      <c r="C3307" s="65"/>
      <c r="D3307" s="65"/>
      <c r="E3307" s="8"/>
      <c r="F3307" s="66"/>
      <c r="G3307" s="67"/>
      <c r="H3307" s="67"/>
      <c r="I3307"/>
      <c r="J3307"/>
      <c r="K3307"/>
      <c r="L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</row>
    <row r="3308" spans="1:93" s="9" customFormat="1" x14ac:dyDescent="0.2">
      <c r="A3308"/>
      <c r="B3308"/>
      <c r="C3308" s="65"/>
      <c r="D3308" s="65"/>
      <c r="E3308" s="8"/>
      <c r="F3308" s="66"/>
      <c r="G3308" s="67"/>
      <c r="H3308" s="67"/>
      <c r="I3308"/>
      <c r="J3308"/>
      <c r="K3308"/>
      <c r="L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</row>
    <row r="3309" spans="1:93" s="9" customFormat="1" x14ac:dyDescent="0.2">
      <c r="A3309"/>
      <c r="B3309"/>
      <c r="C3309" s="65"/>
      <c r="D3309" s="65"/>
      <c r="E3309" s="8"/>
      <c r="F3309" s="66"/>
      <c r="G3309" s="67"/>
      <c r="H3309" s="67"/>
      <c r="I3309"/>
      <c r="J3309"/>
      <c r="K3309"/>
      <c r="L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</row>
    <row r="3310" spans="1:93" s="9" customFormat="1" x14ac:dyDescent="0.2">
      <c r="A3310"/>
      <c r="B3310"/>
      <c r="C3310" s="65"/>
      <c r="D3310" s="65"/>
      <c r="E3310" s="8"/>
      <c r="F3310" s="66"/>
      <c r="G3310" s="67"/>
      <c r="H3310" s="67"/>
      <c r="I3310"/>
      <c r="J3310"/>
      <c r="K3310"/>
      <c r="L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</row>
    <row r="3311" spans="1:93" s="9" customFormat="1" x14ac:dyDescent="0.2">
      <c r="A3311"/>
      <c r="B3311"/>
      <c r="C3311" s="65"/>
      <c r="D3311" s="65"/>
      <c r="E3311" s="8"/>
      <c r="F3311" s="66"/>
      <c r="G3311" s="67"/>
      <c r="H3311" s="67"/>
      <c r="I3311"/>
      <c r="J3311"/>
      <c r="K3311"/>
      <c r="L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</row>
    <row r="3312" spans="1:93" s="9" customFormat="1" x14ac:dyDescent="0.2">
      <c r="A3312"/>
      <c r="B3312"/>
      <c r="C3312" s="65"/>
      <c r="D3312" s="65"/>
      <c r="E3312" s="8"/>
      <c r="F3312" s="66"/>
      <c r="G3312" s="67"/>
      <c r="H3312" s="67"/>
      <c r="I3312"/>
      <c r="J3312"/>
      <c r="K3312"/>
      <c r="L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</row>
    <row r="3313" spans="1:93" s="9" customFormat="1" x14ac:dyDescent="0.2">
      <c r="A3313"/>
      <c r="B3313"/>
      <c r="C3313" s="65"/>
      <c r="D3313" s="65"/>
      <c r="E3313" s="8"/>
      <c r="F3313" s="66"/>
      <c r="G3313" s="67"/>
      <c r="H3313" s="67"/>
      <c r="I3313"/>
      <c r="J3313"/>
      <c r="K3313"/>
      <c r="L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</row>
    <row r="3314" spans="1:93" s="9" customFormat="1" x14ac:dyDescent="0.2">
      <c r="A3314"/>
      <c r="B3314"/>
      <c r="C3314" s="65"/>
      <c r="D3314" s="65"/>
      <c r="E3314" s="8"/>
      <c r="F3314" s="66"/>
      <c r="G3314" s="67"/>
      <c r="H3314" s="67"/>
      <c r="I3314"/>
      <c r="J3314"/>
      <c r="K3314"/>
      <c r="L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</row>
    <row r="3315" spans="1:93" s="9" customFormat="1" x14ac:dyDescent="0.2">
      <c r="A3315"/>
      <c r="B3315"/>
      <c r="C3315" s="65"/>
      <c r="D3315" s="65"/>
      <c r="E3315" s="8"/>
      <c r="F3315" s="66"/>
      <c r="G3315" s="67"/>
      <c r="H3315" s="67"/>
      <c r="I3315"/>
      <c r="J3315"/>
      <c r="K3315"/>
      <c r="L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</row>
    <row r="3316" spans="1:93" s="9" customFormat="1" x14ac:dyDescent="0.2">
      <c r="A3316"/>
      <c r="B3316"/>
      <c r="C3316" s="65"/>
      <c r="D3316" s="65"/>
      <c r="E3316" s="8"/>
      <c r="F3316" s="66"/>
      <c r="G3316" s="67"/>
      <c r="H3316" s="67"/>
      <c r="I3316"/>
      <c r="J3316"/>
      <c r="K3316"/>
      <c r="L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</row>
    <row r="3317" spans="1:93" s="9" customFormat="1" x14ac:dyDescent="0.2">
      <c r="A3317"/>
      <c r="B3317"/>
      <c r="C3317" s="65"/>
      <c r="D3317" s="65"/>
      <c r="E3317" s="8"/>
      <c r="F3317" s="66"/>
      <c r="G3317" s="67"/>
      <c r="H3317" s="67"/>
      <c r="I3317"/>
      <c r="J3317"/>
      <c r="K3317"/>
      <c r="L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</row>
    <row r="3318" spans="1:93" s="9" customFormat="1" x14ac:dyDescent="0.2">
      <c r="A3318"/>
      <c r="B3318"/>
      <c r="C3318" s="65"/>
      <c r="D3318" s="65"/>
      <c r="E3318" s="8"/>
      <c r="F3318" s="66"/>
      <c r="G3318" s="67"/>
      <c r="H3318" s="67"/>
      <c r="I3318"/>
      <c r="J3318"/>
      <c r="K3318"/>
      <c r="L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</row>
    <row r="3319" spans="1:93" s="9" customFormat="1" x14ac:dyDescent="0.2">
      <c r="A3319"/>
      <c r="B3319"/>
      <c r="C3319" s="65"/>
      <c r="D3319" s="65"/>
      <c r="E3319" s="8"/>
      <c r="F3319" s="66"/>
      <c r="G3319" s="67"/>
      <c r="H3319" s="67"/>
      <c r="I3319"/>
      <c r="J3319"/>
      <c r="K3319"/>
      <c r="L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</row>
    <row r="3320" spans="1:93" s="9" customFormat="1" x14ac:dyDescent="0.2">
      <c r="A3320"/>
      <c r="B3320"/>
      <c r="C3320" s="65"/>
      <c r="D3320" s="65"/>
      <c r="E3320" s="8"/>
      <c r="F3320" s="66"/>
      <c r="G3320" s="67"/>
      <c r="H3320" s="67"/>
      <c r="I3320"/>
      <c r="J3320"/>
      <c r="K3320"/>
      <c r="L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</row>
    <row r="3321" spans="1:93" s="9" customFormat="1" x14ac:dyDescent="0.2">
      <c r="A3321"/>
      <c r="B3321"/>
      <c r="C3321" s="65"/>
      <c r="D3321" s="65"/>
      <c r="E3321" s="8"/>
      <c r="F3321" s="66"/>
      <c r="G3321" s="67"/>
      <c r="H3321" s="67"/>
      <c r="I3321"/>
      <c r="J3321"/>
      <c r="K3321"/>
      <c r="L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</row>
    <row r="3322" spans="1:93" s="9" customFormat="1" x14ac:dyDescent="0.2">
      <c r="A3322"/>
      <c r="B3322"/>
      <c r="C3322" s="65"/>
      <c r="D3322" s="65"/>
      <c r="E3322" s="8"/>
      <c r="F3322" s="66"/>
      <c r="G3322" s="67"/>
      <c r="H3322" s="67"/>
      <c r="I3322"/>
      <c r="J3322"/>
      <c r="K3322"/>
      <c r="L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</row>
    <row r="3323" spans="1:93" s="9" customFormat="1" x14ac:dyDescent="0.2">
      <c r="A3323"/>
      <c r="B3323"/>
      <c r="C3323" s="65"/>
      <c r="D3323" s="65"/>
      <c r="E3323" s="8"/>
      <c r="F3323" s="66"/>
      <c r="G3323" s="67"/>
      <c r="H3323" s="67"/>
      <c r="I3323"/>
      <c r="J3323"/>
      <c r="K3323"/>
      <c r="L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</row>
    <row r="3324" spans="1:93" s="9" customFormat="1" x14ac:dyDescent="0.2">
      <c r="A3324"/>
      <c r="B3324"/>
      <c r="C3324" s="65"/>
      <c r="D3324" s="65"/>
      <c r="E3324" s="8"/>
      <c r="F3324" s="66"/>
      <c r="G3324" s="67"/>
      <c r="H3324" s="67"/>
      <c r="I3324"/>
      <c r="J3324"/>
      <c r="K3324"/>
      <c r="L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</row>
    <row r="3325" spans="1:93" s="9" customFormat="1" x14ac:dyDescent="0.2">
      <c r="A3325"/>
      <c r="B3325"/>
      <c r="C3325" s="65"/>
      <c r="D3325" s="65"/>
      <c r="E3325" s="8"/>
      <c r="F3325" s="66"/>
      <c r="G3325" s="67"/>
      <c r="H3325" s="67"/>
      <c r="I3325"/>
      <c r="J3325"/>
      <c r="K3325"/>
      <c r="L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</row>
    <row r="3326" spans="1:93" s="9" customFormat="1" x14ac:dyDescent="0.2">
      <c r="A3326"/>
      <c r="B3326"/>
      <c r="C3326" s="65"/>
      <c r="D3326" s="65"/>
      <c r="E3326" s="8"/>
      <c r="F3326" s="66"/>
      <c r="G3326" s="67"/>
      <c r="H3326" s="67"/>
      <c r="I3326"/>
      <c r="J3326"/>
      <c r="K3326"/>
      <c r="L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</row>
    <row r="3327" spans="1:93" s="9" customFormat="1" x14ac:dyDescent="0.2">
      <c r="A3327"/>
      <c r="B3327"/>
      <c r="C3327" s="65"/>
      <c r="D3327" s="65"/>
      <c r="E3327" s="8"/>
      <c r="F3327" s="66"/>
      <c r="G3327" s="67"/>
      <c r="H3327" s="67"/>
      <c r="I3327"/>
      <c r="J3327"/>
      <c r="K3327"/>
      <c r="L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</row>
    <row r="3328" spans="1:93" s="9" customFormat="1" x14ac:dyDescent="0.2">
      <c r="A3328"/>
      <c r="B3328"/>
      <c r="C3328" s="65"/>
      <c r="D3328" s="65"/>
      <c r="E3328" s="8"/>
      <c r="F3328" s="66"/>
      <c r="G3328" s="67"/>
      <c r="H3328" s="67"/>
      <c r="I3328"/>
      <c r="J3328"/>
      <c r="K3328"/>
      <c r="L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</row>
    <row r="3329" spans="1:93" s="9" customFormat="1" x14ac:dyDescent="0.2">
      <c r="A3329"/>
      <c r="B3329"/>
      <c r="C3329" s="65"/>
      <c r="D3329" s="65"/>
      <c r="E3329" s="8"/>
      <c r="F3329" s="66"/>
      <c r="G3329" s="67"/>
      <c r="H3329" s="67"/>
      <c r="I3329"/>
      <c r="J3329"/>
      <c r="K3329"/>
      <c r="L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</row>
    <row r="3330" spans="1:93" s="9" customFormat="1" x14ac:dyDescent="0.2">
      <c r="A3330"/>
      <c r="B3330"/>
      <c r="C3330" s="65"/>
      <c r="D3330" s="65"/>
      <c r="E3330" s="8"/>
      <c r="F3330" s="66"/>
      <c r="G3330" s="67"/>
      <c r="H3330" s="67"/>
      <c r="I3330"/>
      <c r="J3330"/>
      <c r="K3330"/>
      <c r="L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</row>
    <row r="3331" spans="1:93" s="9" customFormat="1" x14ac:dyDescent="0.2">
      <c r="A3331"/>
      <c r="B3331"/>
      <c r="C3331" s="65"/>
      <c r="D3331" s="65"/>
      <c r="E3331" s="8"/>
      <c r="F3331" s="66"/>
      <c r="G3331" s="67"/>
      <c r="H3331" s="67"/>
      <c r="I3331"/>
      <c r="J3331"/>
      <c r="K3331"/>
      <c r="L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</row>
    <row r="3332" spans="1:93" s="9" customFormat="1" x14ac:dyDescent="0.2">
      <c r="A3332"/>
      <c r="B3332"/>
      <c r="C3332" s="65"/>
      <c r="D3332" s="65"/>
      <c r="E3332" s="8"/>
      <c r="F3332" s="66"/>
      <c r="G3332" s="67"/>
      <c r="H3332" s="67"/>
      <c r="I3332"/>
      <c r="J3332"/>
      <c r="K3332"/>
      <c r="L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</row>
    <row r="3333" spans="1:93" s="9" customFormat="1" x14ac:dyDescent="0.2">
      <c r="A3333"/>
      <c r="B3333"/>
      <c r="C3333" s="65"/>
      <c r="D3333" s="65"/>
      <c r="E3333" s="8"/>
      <c r="F3333" s="66"/>
      <c r="G3333" s="67"/>
      <c r="H3333" s="67"/>
      <c r="I3333"/>
      <c r="J3333"/>
      <c r="K3333"/>
      <c r="L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</row>
    <row r="3334" spans="1:93" s="9" customFormat="1" x14ac:dyDescent="0.2">
      <c r="A3334"/>
      <c r="B3334"/>
      <c r="C3334" s="65"/>
      <c r="D3334" s="65"/>
      <c r="E3334" s="8"/>
      <c r="F3334" s="66"/>
      <c r="G3334" s="67"/>
      <c r="H3334" s="67"/>
      <c r="I3334"/>
      <c r="J3334"/>
      <c r="K3334"/>
      <c r="L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</row>
    <row r="3335" spans="1:93" s="9" customFormat="1" x14ac:dyDescent="0.2">
      <c r="A3335"/>
      <c r="B3335"/>
      <c r="C3335" s="65"/>
      <c r="D3335" s="65"/>
      <c r="E3335" s="8"/>
      <c r="F3335" s="66"/>
      <c r="G3335" s="67"/>
      <c r="H3335" s="67"/>
      <c r="I3335"/>
      <c r="J3335"/>
      <c r="K3335"/>
      <c r="L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</row>
    <row r="3336" spans="1:93" s="9" customFormat="1" x14ac:dyDescent="0.2">
      <c r="A3336"/>
      <c r="B3336"/>
      <c r="C3336" s="65"/>
      <c r="D3336" s="65"/>
      <c r="E3336" s="8"/>
      <c r="F3336" s="66"/>
      <c r="G3336" s="67"/>
      <c r="H3336" s="67"/>
      <c r="I3336"/>
      <c r="J3336"/>
      <c r="K3336"/>
      <c r="L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</row>
    <row r="3337" spans="1:93" s="9" customFormat="1" x14ac:dyDescent="0.2">
      <c r="A3337"/>
      <c r="B3337"/>
      <c r="C3337" s="65"/>
      <c r="D3337" s="65"/>
      <c r="E3337" s="8"/>
      <c r="F3337" s="66"/>
      <c r="G3337" s="67"/>
      <c r="H3337" s="67"/>
      <c r="I3337"/>
      <c r="J3337"/>
      <c r="K3337"/>
      <c r="L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</row>
    <row r="3338" spans="1:93" s="9" customFormat="1" x14ac:dyDescent="0.2">
      <c r="A3338"/>
      <c r="B3338"/>
      <c r="C3338" s="65"/>
      <c r="D3338" s="65"/>
      <c r="E3338" s="8"/>
      <c r="F3338" s="66"/>
      <c r="G3338" s="67"/>
      <c r="H3338" s="67"/>
      <c r="I3338"/>
      <c r="J3338"/>
      <c r="K3338"/>
      <c r="L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</row>
    <row r="3339" spans="1:93" s="9" customFormat="1" x14ac:dyDescent="0.2">
      <c r="A3339"/>
      <c r="B3339"/>
      <c r="C3339" s="65"/>
      <c r="D3339" s="65"/>
      <c r="E3339" s="8"/>
      <c r="F3339" s="66"/>
      <c r="G3339" s="67"/>
      <c r="H3339" s="67"/>
      <c r="I3339"/>
      <c r="J3339"/>
      <c r="K3339"/>
      <c r="L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</row>
    <row r="3340" spans="1:93" s="9" customFormat="1" x14ac:dyDescent="0.2">
      <c r="A3340"/>
      <c r="B3340"/>
      <c r="C3340" s="65"/>
      <c r="D3340" s="65"/>
      <c r="E3340" s="8"/>
      <c r="F3340" s="66"/>
      <c r="G3340" s="67"/>
      <c r="H3340" s="67"/>
      <c r="I3340"/>
      <c r="J3340"/>
      <c r="K3340"/>
      <c r="L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</row>
    <row r="3341" spans="1:93" s="9" customFormat="1" x14ac:dyDescent="0.2">
      <c r="A3341"/>
      <c r="B3341"/>
      <c r="C3341" s="65"/>
      <c r="D3341" s="65"/>
      <c r="E3341" s="8"/>
      <c r="F3341" s="66"/>
      <c r="G3341" s="67"/>
      <c r="H3341" s="67"/>
      <c r="I3341"/>
      <c r="J3341"/>
      <c r="K3341"/>
      <c r="L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</row>
    <row r="3342" spans="1:93" s="9" customFormat="1" x14ac:dyDescent="0.2">
      <c r="A3342"/>
      <c r="B3342"/>
      <c r="C3342" s="65"/>
      <c r="D3342" s="65"/>
      <c r="E3342" s="8"/>
      <c r="F3342" s="66"/>
      <c r="G3342" s="67"/>
      <c r="H3342" s="67"/>
      <c r="I3342"/>
      <c r="J3342"/>
      <c r="K3342"/>
      <c r="L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</row>
    <row r="3343" spans="1:93" s="9" customFormat="1" x14ac:dyDescent="0.2">
      <c r="A3343"/>
      <c r="B3343"/>
      <c r="C3343" s="65"/>
      <c r="D3343" s="65"/>
      <c r="E3343" s="8"/>
      <c r="F3343" s="66"/>
      <c r="G3343" s="67"/>
      <c r="H3343" s="67"/>
      <c r="I3343"/>
      <c r="J3343"/>
      <c r="K3343"/>
      <c r="L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</row>
    <row r="3344" spans="1:93" s="9" customFormat="1" x14ac:dyDescent="0.2">
      <c r="A3344"/>
      <c r="B3344"/>
      <c r="C3344" s="65"/>
      <c r="D3344" s="65"/>
      <c r="E3344" s="8"/>
      <c r="F3344" s="66"/>
      <c r="G3344" s="67"/>
      <c r="H3344" s="67"/>
      <c r="I3344"/>
      <c r="J3344"/>
      <c r="K3344"/>
      <c r="L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</row>
    <row r="3345" spans="1:93" s="9" customFormat="1" x14ac:dyDescent="0.2">
      <c r="A3345"/>
      <c r="B3345"/>
      <c r="C3345" s="65"/>
      <c r="D3345" s="65"/>
      <c r="E3345" s="8"/>
      <c r="F3345" s="66"/>
      <c r="G3345" s="67"/>
      <c r="H3345" s="67"/>
      <c r="I3345"/>
      <c r="J3345"/>
      <c r="K3345"/>
      <c r="L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</row>
    <row r="3346" spans="1:93" s="9" customFormat="1" x14ac:dyDescent="0.2">
      <c r="A3346"/>
      <c r="B3346"/>
      <c r="C3346" s="65"/>
      <c r="D3346" s="65"/>
      <c r="E3346" s="8"/>
      <c r="F3346" s="66"/>
      <c r="G3346" s="67"/>
      <c r="H3346" s="67"/>
      <c r="I3346"/>
      <c r="J3346"/>
      <c r="K3346"/>
      <c r="L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</row>
    <row r="3347" spans="1:93" s="9" customFormat="1" x14ac:dyDescent="0.2">
      <c r="A3347"/>
      <c r="B3347"/>
      <c r="C3347" s="65"/>
      <c r="D3347" s="65"/>
      <c r="E3347" s="8"/>
      <c r="F3347" s="66"/>
      <c r="G3347" s="67"/>
      <c r="H3347" s="67"/>
      <c r="I3347"/>
      <c r="J3347"/>
      <c r="K3347"/>
      <c r="L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</row>
    <row r="3348" spans="1:93" s="9" customFormat="1" x14ac:dyDescent="0.2">
      <c r="A3348"/>
      <c r="B3348"/>
      <c r="C3348" s="65"/>
      <c r="D3348" s="65"/>
      <c r="E3348" s="8"/>
      <c r="F3348" s="66"/>
      <c r="G3348" s="67"/>
      <c r="H3348" s="67"/>
      <c r="I3348"/>
      <c r="J3348"/>
      <c r="K3348"/>
      <c r="L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</row>
    <row r="3349" spans="1:93" s="9" customFormat="1" x14ac:dyDescent="0.2">
      <c r="A3349"/>
      <c r="B3349"/>
      <c r="C3349" s="65"/>
      <c r="D3349" s="65"/>
      <c r="E3349" s="8"/>
      <c r="F3349" s="66"/>
      <c r="G3349" s="67"/>
      <c r="H3349" s="67"/>
      <c r="I3349"/>
      <c r="J3349"/>
      <c r="K3349"/>
      <c r="L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</row>
    <row r="3350" spans="1:93" s="9" customFormat="1" x14ac:dyDescent="0.2">
      <c r="A3350"/>
      <c r="B3350"/>
      <c r="C3350" s="65"/>
      <c r="D3350" s="65"/>
      <c r="E3350" s="8"/>
      <c r="F3350" s="66"/>
      <c r="G3350" s="67"/>
      <c r="H3350" s="67"/>
      <c r="I3350"/>
      <c r="J3350"/>
      <c r="K3350"/>
      <c r="L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</row>
    <row r="3351" spans="1:93" s="9" customFormat="1" x14ac:dyDescent="0.2">
      <c r="A3351"/>
      <c r="B3351"/>
      <c r="C3351" s="65"/>
      <c r="D3351" s="65"/>
      <c r="E3351" s="8"/>
      <c r="F3351" s="66"/>
      <c r="G3351" s="67"/>
      <c r="H3351" s="67"/>
      <c r="I3351"/>
      <c r="J3351"/>
      <c r="K3351"/>
      <c r="L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</row>
    <row r="3352" spans="1:93" s="9" customFormat="1" x14ac:dyDescent="0.2">
      <c r="A3352"/>
      <c r="B3352"/>
      <c r="C3352" s="65"/>
      <c r="D3352" s="65"/>
      <c r="E3352" s="8"/>
      <c r="F3352" s="66"/>
      <c r="G3352" s="67"/>
      <c r="H3352" s="67"/>
      <c r="I3352"/>
      <c r="J3352"/>
      <c r="K3352"/>
      <c r="L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</row>
    <row r="3353" spans="1:93" s="9" customFormat="1" x14ac:dyDescent="0.2">
      <c r="A3353"/>
      <c r="B3353"/>
      <c r="C3353" s="65"/>
      <c r="D3353" s="65"/>
      <c r="E3353" s="8"/>
      <c r="F3353" s="66"/>
      <c r="G3353" s="67"/>
      <c r="H3353" s="67"/>
      <c r="I3353"/>
      <c r="J3353"/>
      <c r="K3353"/>
      <c r="L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</row>
    <row r="3354" spans="1:93" s="9" customFormat="1" x14ac:dyDescent="0.2">
      <c r="A3354"/>
      <c r="B3354"/>
      <c r="C3354" s="65"/>
      <c r="D3354" s="65"/>
      <c r="E3354" s="8"/>
      <c r="F3354" s="66"/>
      <c r="G3354" s="67"/>
      <c r="H3354" s="67"/>
      <c r="I3354"/>
      <c r="J3354"/>
      <c r="K3354"/>
      <c r="L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</row>
    <row r="3355" spans="1:93" s="9" customFormat="1" x14ac:dyDescent="0.2">
      <c r="A3355"/>
      <c r="B3355"/>
      <c r="C3355" s="65"/>
      <c r="D3355" s="65"/>
      <c r="E3355" s="8"/>
      <c r="F3355" s="66"/>
      <c r="G3355" s="67"/>
      <c r="H3355" s="67"/>
      <c r="I3355"/>
      <c r="J3355"/>
      <c r="K3355"/>
      <c r="L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</row>
    <row r="3356" spans="1:93" s="9" customFormat="1" x14ac:dyDescent="0.2">
      <c r="A3356"/>
      <c r="B3356"/>
      <c r="C3356" s="65"/>
      <c r="D3356" s="65"/>
      <c r="E3356" s="8"/>
      <c r="F3356" s="66"/>
      <c r="G3356" s="67"/>
      <c r="H3356" s="67"/>
      <c r="I3356"/>
      <c r="J3356"/>
      <c r="K3356"/>
      <c r="L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</row>
    <row r="3357" spans="1:93" s="9" customFormat="1" x14ac:dyDescent="0.2">
      <c r="A3357"/>
      <c r="B3357"/>
      <c r="C3357" s="65"/>
      <c r="D3357" s="65"/>
      <c r="E3357" s="8"/>
      <c r="F3357" s="66"/>
      <c r="G3357" s="67"/>
      <c r="H3357" s="67"/>
      <c r="I3357"/>
      <c r="J3357"/>
      <c r="K3357"/>
      <c r="L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</row>
    <row r="3358" spans="1:93" s="9" customFormat="1" x14ac:dyDescent="0.2">
      <c r="A3358"/>
      <c r="B3358"/>
      <c r="C3358" s="65"/>
      <c r="D3358" s="65"/>
      <c r="E3358" s="8"/>
      <c r="F3358" s="66"/>
      <c r="G3358" s="67"/>
      <c r="H3358" s="67"/>
      <c r="I3358"/>
      <c r="J3358"/>
      <c r="K3358"/>
      <c r="L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</row>
    <row r="3359" spans="1:93" s="9" customFormat="1" x14ac:dyDescent="0.2">
      <c r="A3359"/>
      <c r="B3359"/>
      <c r="C3359" s="65"/>
      <c r="D3359" s="65"/>
      <c r="E3359" s="8"/>
      <c r="F3359" s="66"/>
      <c r="G3359" s="67"/>
      <c r="H3359" s="67"/>
      <c r="I3359"/>
      <c r="J3359"/>
      <c r="K3359"/>
      <c r="L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</row>
    <row r="3360" spans="1:93" s="9" customFormat="1" x14ac:dyDescent="0.2">
      <c r="A3360"/>
      <c r="B3360"/>
      <c r="C3360" s="65"/>
      <c r="D3360" s="65"/>
      <c r="E3360" s="8"/>
      <c r="F3360" s="66"/>
      <c r="G3360" s="67"/>
      <c r="H3360" s="67"/>
      <c r="I3360"/>
      <c r="J3360"/>
      <c r="K3360"/>
      <c r="L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</row>
    <row r="3361" spans="1:93" s="9" customFormat="1" x14ac:dyDescent="0.2">
      <c r="A3361"/>
      <c r="B3361"/>
      <c r="C3361" s="65"/>
      <c r="D3361" s="65"/>
      <c r="E3361" s="8"/>
      <c r="F3361" s="66"/>
      <c r="G3361" s="67"/>
      <c r="H3361" s="67"/>
      <c r="I3361"/>
      <c r="J3361"/>
      <c r="K3361"/>
      <c r="L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</row>
    <row r="3362" spans="1:93" s="9" customFormat="1" x14ac:dyDescent="0.2">
      <c r="A3362"/>
      <c r="B3362"/>
      <c r="C3362" s="65"/>
      <c r="D3362" s="65"/>
      <c r="E3362" s="8"/>
      <c r="F3362" s="66"/>
      <c r="G3362" s="67"/>
      <c r="H3362" s="67"/>
      <c r="I3362"/>
      <c r="J3362"/>
      <c r="K3362"/>
      <c r="L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</row>
    <row r="3363" spans="1:93" s="9" customFormat="1" x14ac:dyDescent="0.2">
      <c r="A3363"/>
      <c r="B3363"/>
      <c r="C3363" s="65"/>
      <c r="D3363" s="65"/>
      <c r="E3363" s="8"/>
      <c r="F3363" s="66"/>
      <c r="G3363" s="67"/>
      <c r="H3363" s="67"/>
      <c r="I3363"/>
      <c r="J3363"/>
      <c r="K3363"/>
      <c r="L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</row>
    <row r="3364" spans="1:93" s="9" customFormat="1" x14ac:dyDescent="0.2">
      <c r="A3364"/>
      <c r="B3364"/>
      <c r="C3364" s="65"/>
      <c r="D3364" s="65"/>
      <c r="E3364" s="8"/>
      <c r="F3364" s="66"/>
      <c r="G3364" s="67"/>
      <c r="H3364" s="67"/>
      <c r="I3364"/>
      <c r="J3364"/>
      <c r="K3364"/>
      <c r="L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</row>
    <row r="3365" spans="1:93" s="9" customFormat="1" x14ac:dyDescent="0.2">
      <c r="A3365"/>
      <c r="B3365"/>
      <c r="C3365" s="65"/>
      <c r="D3365" s="65"/>
      <c r="E3365" s="8"/>
      <c r="F3365" s="66"/>
      <c r="G3365" s="67"/>
      <c r="H3365" s="67"/>
      <c r="I3365"/>
      <c r="J3365"/>
      <c r="K3365"/>
      <c r="L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</row>
    <row r="3366" spans="1:93" s="9" customFormat="1" x14ac:dyDescent="0.2">
      <c r="A3366"/>
      <c r="B3366"/>
      <c r="C3366" s="65"/>
      <c r="D3366" s="65"/>
      <c r="E3366" s="8"/>
      <c r="F3366" s="66"/>
      <c r="G3366" s="67"/>
      <c r="H3366" s="67"/>
      <c r="I3366"/>
      <c r="J3366"/>
      <c r="K3366"/>
      <c r="L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</row>
    <row r="3367" spans="1:93" s="9" customFormat="1" x14ac:dyDescent="0.2">
      <c r="A3367"/>
      <c r="B3367"/>
      <c r="C3367" s="65"/>
      <c r="D3367" s="65"/>
      <c r="E3367" s="8"/>
      <c r="F3367" s="66"/>
      <c r="G3367" s="67"/>
      <c r="H3367" s="67"/>
      <c r="I3367"/>
      <c r="J3367"/>
      <c r="K3367"/>
      <c r="L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</row>
    <row r="3368" spans="1:93" s="9" customFormat="1" x14ac:dyDescent="0.2">
      <c r="A3368"/>
      <c r="B3368"/>
      <c r="C3368" s="65"/>
      <c r="D3368" s="65"/>
      <c r="E3368" s="8"/>
      <c r="F3368" s="66"/>
      <c r="G3368" s="67"/>
      <c r="H3368" s="67"/>
      <c r="I3368"/>
      <c r="J3368"/>
      <c r="K3368"/>
      <c r="L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</row>
    <row r="3369" spans="1:93" s="9" customFormat="1" x14ac:dyDescent="0.2">
      <c r="A3369"/>
      <c r="B3369"/>
      <c r="C3369" s="65"/>
      <c r="D3369" s="65"/>
      <c r="E3369" s="8"/>
      <c r="F3369" s="66"/>
      <c r="G3369" s="67"/>
      <c r="H3369" s="67"/>
      <c r="I3369"/>
      <c r="J3369"/>
      <c r="K3369"/>
      <c r="L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</row>
    <row r="3370" spans="1:93" s="9" customFormat="1" x14ac:dyDescent="0.2">
      <c r="A3370"/>
      <c r="B3370"/>
      <c r="C3370" s="65"/>
      <c r="D3370" s="65"/>
      <c r="E3370" s="8"/>
      <c r="F3370" s="66"/>
      <c r="G3370" s="67"/>
      <c r="H3370" s="67"/>
      <c r="I3370"/>
      <c r="J3370"/>
      <c r="K3370"/>
      <c r="L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</row>
    <row r="3371" spans="1:93" s="9" customFormat="1" x14ac:dyDescent="0.2">
      <c r="A3371"/>
      <c r="B3371"/>
      <c r="C3371" s="65"/>
      <c r="D3371" s="65"/>
      <c r="E3371" s="8"/>
      <c r="F3371" s="66"/>
      <c r="G3371" s="67"/>
      <c r="H3371" s="67"/>
      <c r="I3371"/>
      <c r="J3371"/>
      <c r="K3371"/>
      <c r="L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</row>
    <row r="3372" spans="1:93" s="9" customFormat="1" x14ac:dyDescent="0.2">
      <c r="A3372"/>
      <c r="B3372"/>
      <c r="C3372" s="65"/>
      <c r="D3372" s="65"/>
      <c r="E3372" s="8"/>
      <c r="F3372" s="66"/>
      <c r="G3372" s="67"/>
      <c r="H3372" s="67"/>
      <c r="I3372"/>
      <c r="J3372"/>
      <c r="K3372"/>
      <c r="L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</row>
    <row r="3373" spans="1:93" s="9" customFormat="1" x14ac:dyDescent="0.2">
      <c r="A3373"/>
      <c r="B3373"/>
      <c r="C3373" s="65"/>
      <c r="D3373" s="65"/>
      <c r="E3373" s="8"/>
      <c r="F3373" s="66"/>
      <c r="G3373" s="67"/>
      <c r="H3373" s="67"/>
      <c r="I3373"/>
      <c r="J3373"/>
      <c r="K3373"/>
      <c r="L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</row>
    <row r="3374" spans="1:93" s="9" customFormat="1" x14ac:dyDescent="0.2">
      <c r="A3374"/>
      <c r="B3374"/>
      <c r="C3374" s="65"/>
      <c r="D3374" s="65"/>
      <c r="E3374" s="8"/>
      <c r="F3374" s="66"/>
      <c r="G3374" s="67"/>
      <c r="H3374" s="67"/>
      <c r="I3374"/>
      <c r="J3374"/>
      <c r="K3374"/>
      <c r="L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</row>
    <row r="3375" spans="1:93" s="9" customFormat="1" x14ac:dyDescent="0.2">
      <c r="A3375"/>
      <c r="B3375"/>
      <c r="C3375" s="65"/>
      <c r="D3375" s="65"/>
      <c r="E3375" s="8"/>
      <c r="F3375" s="66"/>
      <c r="G3375" s="67"/>
      <c r="H3375" s="67"/>
      <c r="I3375"/>
      <c r="J3375"/>
      <c r="K3375"/>
      <c r="L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</row>
    <row r="3376" spans="1:93" s="9" customFormat="1" x14ac:dyDescent="0.2">
      <c r="A3376"/>
      <c r="B3376"/>
      <c r="C3376" s="65"/>
      <c r="D3376" s="65"/>
      <c r="E3376" s="8"/>
      <c r="F3376" s="66"/>
      <c r="G3376" s="67"/>
      <c r="H3376" s="67"/>
      <c r="I3376"/>
      <c r="J3376"/>
      <c r="K3376"/>
      <c r="L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</row>
    <row r="3377" spans="1:93" s="9" customFormat="1" x14ac:dyDescent="0.2">
      <c r="A3377"/>
      <c r="B3377"/>
      <c r="C3377" s="65"/>
      <c r="D3377" s="65"/>
      <c r="E3377" s="8"/>
      <c r="F3377" s="66"/>
      <c r="G3377" s="67"/>
      <c r="H3377" s="67"/>
      <c r="I3377"/>
      <c r="J3377"/>
      <c r="K3377"/>
      <c r="L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</row>
    <row r="3378" spans="1:93" s="9" customFormat="1" x14ac:dyDescent="0.2">
      <c r="A3378"/>
      <c r="B3378"/>
      <c r="C3378" s="65"/>
      <c r="D3378" s="65"/>
      <c r="E3378" s="8"/>
      <c r="F3378" s="66"/>
      <c r="G3378" s="67"/>
      <c r="H3378" s="67"/>
      <c r="I3378"/>
      <c r="J3378"/>
      <c r="K3378"/>
      <c r="L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</row>
    <row r="3379" spans="1:93" s="9" customFormat="1" x14ac:dyDescent="0.2">
      <c r="A3379"/>
      <c r="B3379"/>
      <c r="C3379" s="65"/>
      <c r="D3379" s="65"/>
      <c r="E3379" s="8"/>
      <c r="F3379" s="66"/>
      <c r="G3379" s="67"/>
      <c r="H3379" s="67"/>
      <c r="I3379"/>
      <c r="J3379"/>
      <c r="K3379"/>
      <c r="L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</row>
    <row r="3380" spans="1:93" s="9" customFormat="1" x14ac:dyDescent="0.2">
      <c r="A3380"/>
      <c r="B3380"/>
      <c r="C3380" s="65"/>
      <c r="D3380" s="65"/>
      <c r="E3380" s="8"/>
      <c r="F3380" s="66"/>
      <c r="G3380" s="67"/>
      <c r="H3380" s="67"/>
      <c r="I3380"/>
      <c r="J3380"/>
      <c r="K3380"/>
      <c r="L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</row>
    <row r="3381" spans="1:93" s="9" customFormat="1" x14ac:dyDescent="0.2">
      <c r="A3381"/>
      <c r="B3381"/>
      <c r="C3381" s="65"/>
      <c r="D3381" s="65"/>
      <c r="E3381" s="8"/>
      <c r="F3381" s="66"/>
      <c r="G3381" s="67"/>
      <c r="H3381" s="67"/>
      <c r="I3381"/>
      <c r="J3381"/>
      <c r="K3381"/>
      <c r="L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</row>
    <row r="3382" spans="1:93" s="9" customFormat="1" x14ac:dyDescent="0.2">
      <c r="A3382"/>
      <c r="B3382"/>
      <c r="C3382" s="65"/>
      <c r="D3382" s="65"/>
      <c r="E3382" s="8"/>
      <c r="F3382" s="66"/>
      <c r="G3382" s="67"/>
      <c r="H3382" s="67"/>
      <c r="I3382"/>
      <c r="J3382"/>
      <c r="K3382"/>
      <c r="L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</row>
    <row r="3383" spans="1:93" s="9" customFormat="1" x14ac:dyDescent="0.2">
      <c r="A3383"/>
      <c r="B3383"/>
      <c r="C3383" s="65"/>
      <c r="D3383" s="65"/>
      <c r="E3383" s="8"/>
      <c r="F3383" s="66"/>
      <c r="G3383" s="67"/>
      <c r="H3383" s="67"/>
      <c r="I3383"/>
      <c r="J3383"/>
      <c r="K3383"/>
      <c r="L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</row>
    <row r="3384" spans="1:93" s="9" customFormat="1" x14ac:dyDescent="0.2">
      <c r="A3384"/>
      <c r="B3384"/>
      <c r="C3384" s="65"/>
      <c r="D3384" s="65"/>
      <c r="E3384" s="8"/>
      <c r="F3384" s="66"/>
      <c r="G3384" s="67"/>
      <c r="H3384" s="67"/>
      <c r="I3384"/>
      <c r="J3384"/>
      <c r="K3384"/>
      <c r="L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</row>
    <row r="3385" spans="1:93" s="9" customFormat="1" x14ac:dyDescent="0.2">
      <c r="A3385"/>
      <c r="B3385"/>
      <c r="C3385" s="65"/>
      <c r="D3385" s="65"/>
      <c r="E3385" s="8"/>
      <c r="F3385" s="66"/>
      <c r="G3385" s="67"/>
      <c r="H3385" s="67"/>
      <c r="I3385"/>
      <c r="J3385"/>
      <c r="K3385"/>
      <c r="L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</row>
    <row r="3386" spans="1:93" s="9" customFormat="1" x14ac:dyDescent="0.2">
      <c r="A3386"/>
      <c r="B3386"/>
      <c r="C3386" s="65"/>
      <c r="D3386" s="65"/>
      <c r="E3386" s="8"/>
      <c r="F3386" s="66"/>
      <c r="G3386" s="67"/>
      <c r="H3386" s="67"/>
      <c r="I3386"/>
      <c r="J3386"/>
      <c r="K3386"/>
      <c r="L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</row>
    <row r="3387" spans="1:93" s="9" customFormat="1" x14ac:dyDescent="0.2">
      <c r="A3387"/>
      <c r="B3387"/>
      <c r="C3387" s="65"/>
      <c r="D3387" s="65"/>
      <c r="E3387" s="8"/>
      <c r="F3387" s="66"/>
      <c r="G3387" s="67"/>
      <c r="H3387" s="67"/>
      <c r="I3387"/>
      <c r="J3387"/>
      <c r="K3387"/>
      <c r="L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</row>
    <row r="3388" spans="1:93" s="9" customFormat="1" x14ac:dyDescent="0.2">
      <c r="A3388"/>
      <c r="B3388"/>
      <c r="C3388" s="65"/>
      <c r="D3388" s="65"/>
      <c r="E3388" s="8"/>
      <c r="F3388" s="66"/>
      <c r="G3388" s="67"/>
      <c r="H3388" s="67"/>
      <c r="I3388"/>
      <c r="J3388"/>
      <c r="K3388"/>
      <c r="L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</row>
    <row r="3389" spans="1:93" s="9" customFormat="1" x14ac:dyDescent="0.2">
      <c r="A3389"/>
      <c r="B3389"/>
      <c r="C3389" s="65"/>
      <c r="D3389" s="65"/>
      <c r="E3389" s="8"/>
      <c r="F3389" s="66"/>
      <c r="G3389" s="67"/>
      <c r="H3389" s="67"/>
      <c r="I3389"/>
      <c r="J3389"/>
      <c r="K3389"/>
      <c r="L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</row>
    <row r="3390" spans="1:93" s="9" customFormat="1" x14ac:dyDescent="0.2">
      <c r="A3390"/>
      <c r="B3390"/>
      <c r="C3390" s="65"/>
      <c r="D3390" s="65"/>
      <c r="E3390" s="8"/>
      <c r="F3390" s="66"/>
      <c r="G3390" s="67"/>
      <c r="H3390" s="67"/>
      <c r="I3390"/>
      <c r="J3390"/>
      <c r="K3390"/>
      <c r="L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</row>
    <row r="3391" spans="1:93" s="9" customFormat="1" x14ac:dyDescent="0.2">
      <c r="A3391"/>
      <c r="B3391"/>
      <c r="C3391" s="65"/>
      <c r="D3391" s="65"/>
      <c r="E3391" s="8"/>
      <c r="F3391" s="66"/>
      <c r="G3391" s="67"/>
      <c r="H3391" s="67"/>
      <c r="I3391"/>
      <c r="J3391"/>
      <c r="K3391"/>
      <c r="L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</row>
    <row r="3392" spans="1:93" s="9" customFormat="1" x14ac:dyDescent="0.2">
      <c r="A3392"/>
      <c r="B3392"/>
      <c r="C3392" s="65"/>
      <c r="D3392" s="65"/>
      <c r="E3392" s="8"/>
      <c r="F3392" s="66"/>
      <c r="G3392" s="67"/>
      <c r="H3392" s="67"/>
      <c r="I3392"/>
      <c r="J3392"/>
      <c r="K3392"/>
      <c r="L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</row>
    <row r="3393" spans="1:93" s="9" customFormat="1" x14ac:dyDescent="0.2">
      <c r="A3393"/>
      <c r="B3393"/>
      <c r="C3393" s="65"/>
      <c r="D3393" s="65"/>
      <c r="E3393" s="8"/>
      <c r="F3393" s="66"/>
      <c r="G3393" s="67"/>
      <c r="H3393" s="67"/>
      <c r="I3393"/>
      <c r="J3393"/>
      <c r="K3393"/>
      <c r="L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</row>
    <row r="3394" spans="1:93" s="9" customFormat="1" x14ac:dyDescent="0.2">
      <c r="A3394"/>
      <c r="B3394"/>
      <c r="C3394" s="65"/>
      <c r="D3394" s="65"/>
      <c r="E3394" s="8"/>
      <c r="F3394" s="66"/>
      <c r="G3394" s="67"/>
      <c r="H3394" s="67"/>
      <c r="I3394"/>
      <c r="J3394"/>
      <c r="K3394"/>
      <c r="L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</row>
    <row r="3395" spans="1:93" s="9" customFormat="1" x14ac:dyDescent="0.2">
      <c r="A3395"/>
      <c r="B3395"/>
      <c r="C3395" s="65"/>
      <c r="D3395" s="65"/>
      <c r="E3395" s="8"/>
      <c r="F3395" s="66"/>
      <c r="G3395" s="67"/>
      <c r="H3395" s="67"/>
      <c r="I3395"/>
      <c r="J3395"/>
      <c r="K3395"/>
      <c r="L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</row>
    <row r="3396" spans="1:93" s="9" customFormat="1" x14ac:dyDescent="0.2">
      <c r="A3396"/>
      <c r="B3396"/>
      <c r="C3396" s="65"/>
      <c r="D3396" s="65"/>
      <c r="E3396" s="8"/>
      <c r="F3396" s="66"/>
      <c r="G3396" s="67"/>
      <c r="H3396" s="67"/>
      <c r="I3396"/>
      <c r="J3396"/>
      <c r="K3396"/>
      <c r="L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</row>
    <row r="3397" spans="1:93" s="9" customFormat="1" x14ac:dyDescent="0.2">
      <c r="A3397"/>
      <c r="B3397"/>
      <c r="C3397" s="65"/>
      <c r="D3397" s="65"/>
      <c r="E3397" s="8"/>
      <c r="F3397" s="66"/>
      <c r="G3397" s="67"/>
      <c r="H3397" s="67"/>
      <c r="I3397"/>
      <c r="J3397"/>
      <c r="K3397"/>
      <c r="L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</row>
    <row r="3398" spans="1:93" s="9" customFormat="1" x14ac:dyDescent="0.2">
      <c r="A3398"/>
      <c r="B3398"/>
      <c r="C3398" s="65"/>
      <c r="D3398" s="65"/>
      <c r="E3398" s="8"/>
      <c r="F3398" s="66"/>
      <c r="G3398" s="67"/>
      <c r="H3398" s="67"/>
      <c r="I3398"/>
      <c r="J3398"/>
      <c r="K3398"/>
      <c r="L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</row>
    <row r="3399" spans="1:93" s="9" customFormat="1" x14ac:dyDescent="0.2">
      <c r="A3399"/>
      <c r="B3399"/>
      <c r="C3399" s="65"/>
      <c r="D3399" s="65"/>
      <c r="E3399" s="8"/>
      <c r="F3399" s="66"/>
      <c r="G3399" s="67"/>
      <c r="H3399" s="67"/>
      <c r="I3399"/>
      <c r="J3399"/>
      <c r="K3399"/>
      <c r="L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</row>
    <row r="3400" spans="1:93" s="9" customFormat="1" x14ac:dyDescent="0.2">
      <c r="A3400"/>
      <c r="B3400"/>
      <c r="C3400" s="65"/>
      <c r="D3400" s="65"/>
      <c r="E3400" s="8"/>
      <c r="F3400" s="66"/>
      <c r="G3400" s="67"/>
      <c r="H3400" s="67"/>
      <c r="I3400"/>
      <c r="J3400"/>
      <c r="K3400"/>
      <c r="L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</row>
    <row r="3401" spans="1:93" s="9" customFormat="1" x14ac:dyDescent="0.2">
      <c r="A3401"/>
      <c r="B3401"/>
      <c r="C3401" s="65"/>
      <c r="D3401" s="65"/>
      <c r="E3401" s="8"/>
      <c r="F3401" s="66"/>
      <c r="G3401" s="67"/>
      <c r="H3401" s="67"/>
      <c r="I3401"/>
      <c r="J3401"/>
      <c r="K3401"/>
      <c r="L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</row>
    <row r="3402" spans="1:93" s="9" customFormat="1" x14ac:dyDescent="0.2">
      <c r="A3402"/>
      <c r="B3402"/>
      <c r="C3402" s="65"/>
      <c r="D3402" s="65"/>
      <c r="E3402" s="8"/>
      <c r="F3402" s="66"/>
      <c r="G3402" s="67"/>
      <c r="H3402" s="67"/>
      <c r="I3402"/>
      <c r="J3402"/>
      <c r="K3402"/>
      <c r="L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</row>
    <row r="3403" spans="1:93" s="9" customFormat="1" x14ac:dyDescent="0.2">
      <c r="A3403"/>
      <c r="B3403"/>
      <c r="C3403" s="65"/>
      <c r="D3403" s="65"/>
      <c r="E3403" s="8"/>
      <c r="F3403" s="66"/>
      <c r="G3403" s="67"/>
      <c r="H3403" s="67"/>
      <c r="I3403"/>
      <c r="J3403"/>
      <c r="K3403"/>
      <c r="L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</row>
    <row r="3404" spans="1:93" s="9" customFormat="1" x14ac:dyDescent="0.2">
      <c r="A3404"/>
      <c r="B3404"/>
      <c r="C3404" s="65"/>
      <c r="D3404" s="65"/>
      <c r="E3404" s="8"/>
      <c r="F3404" s="66"/>
      <c r="G3404" s="67"/>
      <c r="H3404" s="67"/>
      <c r="I3404"/>
      <c r="J3404"/>
      <c r="K3404"/>
      <c r="L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</row>
    <row r="3405" spans="1:93" s="9" customFormat="1" x14ac:dyDescent="0.2">
      <c r="A3405"/>
      <c r="B3405"/>
      <c r="C3405" s="65"/>
      <c r="D3405" s="65"/>
      <c r="E3405" s="8"/>
      <c r="F3405" s="66"/>
      <c r="G3405" s="67"/>
      <c r="H3405" s="67"/>
      <c r="I3405"/>
      <c r="J3405"/>
      <c r="K3405"/>
      <c r="L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</row>
    <row r="3406" spans="1:93" s="9" customFormat="1" x14ac:dyDescent="0.2">
      <c r="A3406"/>
      <c r="B3406"/>
      <c r="C3406" s="65"/>
      <c r="D3406" s="65"/>
      <c r="E3406" s="8"/>
      <c r="F3406" s="66"/>
      <c r="G3406" s="67"/>
      <c r="H3406" s="67"/>
      <c r="I3406"/>
      <c r="J3406"/>
      <c r="K3406"/>
      <c r="L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</row>
    <row r="3407" spans="1:93" s="9" customFormat="1" x14ac:dyDescent="0.2">
      <c r="A3407"/>
      <c r="B3407"/>
      <c r="C3407" s="65"/>
      <c r="D3407" s="65"/>
      <c r="E3407" s="8"/>
      <c r="F3407" s="66"/>
      <c r="G3407" s="67"/>
      <c r="H3407" s="67"/>
      <c r="I3407"/>
      <c r="J3407"/>
      <c r="K3407"/>
      <c r="L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</row>
    <row r="3408" spans="1:93" s="9" customFormat="1" x14ac:dyDescent="0.2">
      <c r="A3408"/>
      <c r="B3408"/>
      <c r="C3408" s="65"/>
      <c r="D3408" s="65"/>
      <c r="E3408" s="8"/>
      <c r="F3408" s="66"/>
      <c r="G3408" s="67"/>
      <c r="H3408" s="67"/>
      <c r="I3408"/>
      <c r="J3408"/>
      <c r="K3408"/>
      <c r="L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</row>
    <row r="3409" spans="1:93" s="9" customFormat="1" x14ac:dyDescent="0.2">
      <c r="A3409"/>
      <c r="B3409"/>
      <c r="C3409" s="65"/>
      <c r="D3409" s="65"/>
      <c r="E3409" s="8"/>
      <c r="F3409" s="66"/>
      <c r="G3409" s="67"/>
      <c r="H3409" s="67"/>
      <c r="I3409"/>
      <c r="J3409"/>
      <c r="K3409"/>
      <c r="L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</row>
    <row r="3410" spans="1:93" s="9" customFormat="1" x14ac:dyDescent="0.2">
      <c r="A3410"/>
      <c r="B3410"/>
      <c r="C3410" s="65"/>
      <c r="D3410" s="65"/>
      <c r="E3410" s="8"/>
      <c r="F3410" s="66"/>
      <c r="G3410" s="67"/>
      <c r="H3410" s="67"/>
      <c r="I3410"/>
      <c r="J3410"/>
      <c r="K3410"/>
      <c r="L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</row>
    <row r="3411" spans="1:93" s="9" customFormat="1" x14ac:dyDescent="0.2">
      <c r="A3411"/>
      <c r="B3411"/>
      <c r="C3411" s="65"/>
      <c r="D3411" s="65"/>
      <c r="E3411" s="8"/>
      <c r="F3411" s="66"/>
      <c r="G3411" s="67"/>
      <c r="H3411" s="67"/>
      <c r="I3411"/>
      <c r="J3411"/>
      <c r="K3411"/>
      <c r="L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</row>
    <row r="3412" spans="1:93" s="9" customFormat="1" x14ac:dyDescent="0.2">
      <c r="A3412"/>
      <c r="B3412"/>
      <c r="C3412" s="65"/>
      <c r="D3412" s="65"/>
      <c r="E3412" s="8"/>
      <c r="F3412" s="66"/>
      <c r="G3412" s="67"/>
      <c r="H3412" s="67"/>
      <c r="I3412"/>
      <c r="J3412"/>
      <c r="K3412"/>
      <c r="L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</row>
    <row r="3413" spans="1:93" s="9" customFormat="1" x14ac:dyDescent="0.2">
      <c r="A3413"/>
      <c r="B3413"/>
      <c r="C3413" s="65"/>
      <c r="D3413" s="65"/>
      <c r="E3413" s="8"/>
      <c r="F3413" s="66"/>
      <c r="G3413" s="67"/>
      <c r="H3413" s="67"/>
      <c r="I3413"/>
      <c r="J3413"/>
      <c r="K3413"/>
      <c r="L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</row>
    <row r="3414" spans="1:93" s="9" customFormat="1" x14ac:dyDescent="0.2">
      <c r="A3414"/>
      <c r="B3414"/>
      <c r="C3414" s="65"/>
      <c r="D3414" s="65"/>
      <c r="E3414" s="8"/>
      <c r="F3414" s="66"/>
      <c r="G3414" s="67"/>
      <c r="H3414" s="67"/>
      <c r="I3414"/>
      <c r="J3414"/>
      <c r="K3414"/>
      <c r="L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</row>
    <row r="3415" spans="1:93" s="9" customFormat="1" x14ac:dyDescent="0.2">
      <c r="A3415"/>
      <c r="B3415"/>
      <c r="C3415" s="65"/>
      <c r="D3415" s="65"/>
      <c r="E3415" s="8"/>
      <c r="F3415" s="66"/>
      <c r="G3415" s="67"/>
      <c r="H3415" s="67"/>
      <c r="I3415"/>
      <c r="J3415"/>
      <c r="K3415"/>
      <c r="L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</row>
    <row r="3416" spans="1:93" s="9" customFormat="1" x14ac:dyDescent="0.2">
      <c r="A3416"/>
      <c r="B3416"/>
      <c r="C3416" s="65"/>
      <c r="D3416" s="65"/>
      <c r="E3416" s="8"/>
      <c r="F3416" s="66"/>
      <c r="G3416" s="67"/>
      <c r="H3416" s="67"/>
      <c r="I3416"/>
      <c r="J3416"/>
      <c r="K3416"/>
      <c r="L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</row>
    <row r="3417" spans="1:93" s="9" customFormat="1" x14ac:dyDescent="0.2">
      <c r="A3417"/>
      <c r="B3417"/>
      <c r="C3417" s="65"/>
      <c r="D3417" s="65"/>
      <c r="E3417" s="8"/>
      <c r="F3417" s="66"/>
      <c r="G3417" s="67"/>
      <c r="H3417" s="67"/>
      <c r="I3417"/>
      <c r="J3417"/>
      <c r="K3417"/>
      <c r="L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</row>
    <row r="3418" spans="1:93" s="9" customFormat="1" x14ac:dyDescent="0.2">
      <c r="A3418"/>
      <c r="B3418"/>
      <c r="C3418" s="65"/>
      <c r="D3418" s="65"/>
      <c r="E3418" s="8"/>
      <c r="F3418" s="66"/>
      <c r="G3418" s="67"/>
      <c r="H3418" s="67"/>
      <c r="I3418"/>
      <c r="J3418"/>
      <c r="K3418"/>
      <c r="L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</row>
    <row r="3419" spans="1:93" s="9" customFormat="1" x14ac:dyDescent="0.2">
      <c r="A3419"/>
      <c r="B3419"/>
      <c r="C3419" s="65"/>
      <c r="D3419" s="65"/>
      <c r="E3419" s="8"/>
      <c r="F3419" s="66"/>
      <c r="G3419" s="67"/>
      <c r="H3419" s="67"/>
      <c r="I3419"/>
      <c r="J3419"/>
      <c r="K3419"/>
      <c r="L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</row>
    <row r="3420" spans="1:93" s="9" customFormat="1" x14ac:dyDescent="0.2">
      <c r="A3420"/>
      <c r="B3420"/>
      <c r="C3420" s="65"/>
      <c r="D3420" s="65"/>
      <c r="E3420" s="8"/>
      <c r="F3420" s="66"/>
      <c r="G3420" s="67"/>
      <c r="H3420" s="67"/>
      <c r="I3420"/>
      <c r="J3420"/>
      <c r="K3420"/>
      <c r="L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</row>
    <row r="3421" spans="1:93" s="9" customFormat="1" x14ac:dyDescent="0.2">
      <c r="A3421"/>
      <c r="B3421"/>
      <c r="C3421" s="65"/>
      <c r="D3421" s="65"/>
      <c r="E3421" s="8"/>
      <c r="F3421" s="66"/>
      <c r="G3421" s="67"/>
      <c r="H3421" s="67"/>
      <c r="I3421"/>
      <c r="J3421"/>
      <c r="K3421"/>
      <c r="L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</row>
    <row r="3422" spans="1:93" s="9" customFormat="1" x14ac:dyDescent="0.2">
      <c r="A3422"/>
      <c r="B3422"/>
      <c r="C3422" s="65"/>
      <c r="D3422" s="65"/>
      <c r="E3422" s="8"/>
      <c r="F3422" s="66"/>
      <c r="G3422" s="67"/>
      <c r="H3422" s="67"/>
      <c r="I3422"/>
      <c r="J3422"/>
      <c r="K3422"/>
      <c r="L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</row>
    <row r="3423" spans="1:93" s="9" customFormat="1" x14ac:dyDescent="0.2">
      <c r="A3423"/>
      <c r="B3423"/>
      <c r="C3423" s="65"/>
      <c r="D3423" s="65"/>
      <c r="E3423" s="8"/>
      <c r="F3423" s="66"/>
      <c r="G3423" s="67"/>
      <c r="H3423" s="67"/>
      <c r="I3423"/>
      <c r="J3423"/>
      <c r="K3423"/>
      <c r="L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</row>
    <row r="3424" spans="1:93" s="9" customFormat="1" x14ac:dyDescent="0.2">
      <c r="A3424"/>
      <c r="B3424"/>
      <c r="C3424" s="65"/>
      <c r="D3424" s="65"/>
      <c r="E3424" s="8"/>
      <c r="F3424" s="66"/>
      <c r="G3424" s="67"/>
      <c r="H3424" s="67"/>
      <c r="I3424"/>
      <c r="J3424"/>
      <c r="K3424"/>
      <c r="L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</row>
    <row r="3425" spans="1:93" s="9" customFormat="1" x14ac:dyDescent="0.2">
      <c r="A3425"/>
      <c r="B3425"/>
      <c r="C3425" s="65"/>
      <c r="D3425" s="65"/>
      <c r="E3425" s="8"/>
      <c r="F3425" s="66"/>
      <c r="G3425" s="67"/>
      <c r="H3425" s="67"/>
      <c r="I3425"/>
      <c r="J3425"/>
      <c r="K3425"/>
      <c r="L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</row>
    <row r="3426" spans="1:93" s="9" customFormat="1" x14ac:dyDescent="0.2">
      <c r="A3426"/>
      <c r="B3426"/>
      <c r="C3426" s="65"/>
      <c r="D3426" s="65"/>
      <c r="E3426" s="8"/>
      <c r="F3426" s="66"/>
      <c r="G3426" s="67"/>
      <c r="H3426" s="67"/>
      <c r="I3426"/>
      <c r="J3426"/>
      <c r="K3426"/>
      <c r="L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</row>
    <row r="3427" spans="1:93" s="9" customFormat="1" x14ac:dyDescent="0.2">
      <c r="A3427"/>
      <c r="B3427"/>
      <c r="C3427" s="65"/>
      <c r="D3427" s="65"/>
      <c r="E3427" s="8"/>
      <c r="F3427" s="66"/>
      <c r="G3427" s="67"/>
      <c r="H3427" s="67"/>
      <c r="I3427"/>
      <c r="J3427"/>
      <c r="K3427"/>
      <c r="L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</row>
    <row r="3428" spans="1:93" s="9" customFormat="1" x14ac:dyDescent="0.2">
      <c r="A3428"/>
      <c r="B3428"/>
      <c r="C3428" s="65"/>
      <c r="D3428" s="65"/>
      <c r="E3428" s="8"/>
      <c r="F3428" s="66"/>
      <c r="G3428" s="67"/>
      <c r="H3428" s="67"/>
      <c r="I3428"/>
      <c r="J3428"/>
      <c r="K3428"/>
      <c r="L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</row>
    <row r="3429" spans="1:93" s="9" customFormat="1" x14ac:dyDescent="0.2">
      <c r="A3429"/>
      <c r="B3429"/>
      <c r="C3429" s="65"/>
      <c r="D3429" s="65"/>
      <c r="E3429" s="8"/>
      <c r="F3429" s="66"/>
      <c r="G3429" s="67"/>
      <c r="H3429" s="67"/>
      <c r="I3429"/>
      <c r="J3429"/>
      <c r="K3429"/>
      <c r="L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</row>
    <row r="3430" spans="1:93" s="9" customFormat="1" x14ac:dyDescent="0.2">
      <c r="A3430"/>
      <c r="B3430"/>
      <c r="C3430" s="65"/>
      <c r="D3430" s="65"/>
      <c r="E3430" s="8"/>
      <c r="F3430" s="66"/>
      <c r="G3430" s="67"/>
      <c r="H3430" s="67"/>
      <c r="I3430"/>
      <c r="J3430"/>
      <c r="K3430"/>
      <c r="L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</row>
    <row r="3431" spans="1:93" s="9" customFormat="1" x14ac:dyDescent="0.2">
      <c r="A3431"/>
      <c r="B3431"/>
      <c r="C3431" s="65"/>
      <c r="D3431" s="65"/>
      <c r="E3431" s="8"/>
      <c r="F3431" s="66"/>
      <c r="G3431" s="67"/>
      <c r="H3431" s="67"/>
      <c r="I3431"/>
      <c r="J3431"/>
      <c r="K3431"/>
      <c r="L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</row>
    <row r="3432" spans="1:93" s="9" customFormat="1" x14ac:dyDescent="0.2">
      <c r="A3432"/>
      <c r="B3432"/>
      <c r="C3432" s="65"/>
      <c r="D3432" s="65"/>
      <c r="E3432" s="8"/>
      <c r="F3432" s="66"/>
      <c r="G3432" s="67"/>
      <c r="H3432" s="67"/>
      <c r="I3432"/>
      <c r="J3432"/>
      <c r="K3432"/>
      <c r="L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</row>
    <row r="3433" spans="1:93" s="9" customFormat="1" x14ac:dyDescent="0.2">
      <c r="A3433"/>
      <c r="B3433"/>
      <c r="C3433" s="65"/>
      <c r="D3433" s="65"/>
      <c r="E3433" s="8"/>
      <c r="F3433" s="66"/>
      <c r="G3433" s="67"/>
      <c r="H3433" s="67"/>
      <c r="I3433"/>
      <c r="J3433"/>
      <c r="K3433"/>
      <c r="L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</row>
    <row r="3434" spans="1:93" s="9" customFormat="1" x14ac:dyDescent="0.2">
      <c r="A3434"/>
      <c r="B3434"/>
      <c r="C3434" s="65"/>
      <c r="D3434" s="65"/>
      <c r="E3434" s="8"/>
      <c r="F3434" s="66"/>
      <c r="G3434" s="67"/>
      <c r="H3434" s="67"/>
      <c r="I3434"/>
      <c r="J3434"/>
      <c r="K3434"/>
      <c r="L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</row>
    <row r="3435" spans="1:93" s="9" customFormat="1" x14ac:dyDescent="0.2">
      <c r="A3435"/>
      <c r="B3435"/>
      <c r="C3435" s="65"/>
      <c r="D3435" s="65"/>
      <c r="E3435" s="8"/>
      <c r="F3435" s="66"/>
      <c r="G3435" s="67"/>
      <c r="H3435" s="67"/>
      <c r="I3435"/>
      <c r="J3435"/>
      <c r="K3435"/>
      <c r="L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</row>
    <row r="3436" spans="1:93" s="9" customFormat="1" x14ac:dyDescent="0.2">
      <c r="A3436"/>
      <c r="B3436"/>
      <c r="C3436" s="65"/>
      <c r="D3436" s="65"/>
      <c r="E3436" s="8"/>
      <c r="F3436" s="66"/>
      <c r="G3436" s="67"/>
      <c r="H3436" s="67"/>
      <c r="I3436"/>
      <c r="J3436"/>
      <c r="K3436"/>
      <c r="L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</row>
    <row r="3437" spans="1:93" s="9" customFormat="1" x14ac:dyDescent="0.2">
      <c r="A3437"/>
      <c r="B3437"/>
      <c r="C3437" s="65"/>
      <c r="D3437" s="65"/>
      <c r="E3437" s="8"/>
      <c r="F3437" s="66"/>
      <c r="G3437" s="67"/>
      <c r="H3437" s="67"/>
      <c r="I3437"/>
      <c r="J3437"/>
      <c r="K3437"/>
      <c r="L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</row>
    <row r="3438" spans="1:93" s="9" customFormat="1" x14ac:dyDescent="0.2">
      <c r="A3438"/>
      <c r="B3438"/>
      <c r="C3438" s="65"/>
      <c r="D3438" s="65"/>
      <c r="E3438" s="8"/>
      <c r="F3438" s="66"/>
      <c r="G3438" s="67"/>
      <c r="H3438" s="67"/>
      <c r="I3438"/>
      <c r="J3438"/>
      <c r="K3438"/>
      <c r="L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</row>
    <row r="3439" spans="1:93" s="9" customFormat="1" x14ac:dyDescent="0.2">
      <c r="A3439"/>
      <c r="B3439"/>
      <c r="C3439" s="65"/>
      <c r="D3439" s="65"/>
      <c r="E3439" s="8"/>
      <c r="F3439" s="66"/>
      <c r="G3439" s="67"/>
      <c r="H3439" s="67"/>
      <c r="I3439"/>
      <c r="J3439"/>
      <c r="K3439"/>
      <c r="L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</row>
    <row r="3440" spans="1:93" s="9" customFormat="1" x14ac:dyDescent="0.2">
      <c r="A3440"/>
      <c r="B3440"/>
      <c r="C3440" s="65"/>
      <c r="D3440" s="65"/>
      <c r="E3440" s="8"/>
      <c r="F3440" s="66"/>
      <c r="G3440" s="67"/>
      <c r="H3440" s="67"/>
      <c r="I3440"/>
      <c r="J3440"/>
      <c r="K3440"/>
      <c r="L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</row>
    <row r="3441" spans="1:93" s="9" customFormat="1" x14ac:dyDescent="0.2">
      <c r="A3441"/>
      <c r="B3441"/>
      <c r="C3441" s="65"/>
      <c r="D3441" s="65"/>
      <c r="E3441" s="8"/>
      <c r="F3441" s="66"/>
      <c r="G3441" s="67"/>
      <c r="H3441" s="67"/>
      <c r="I3441"/>
      <c r="J3441"/>
      <c r="K3441"/>
      <c r="L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</row>
    <row r="3442" spans="1:93" s="9" customFormat="1" x14ac:dyDescent="0.2">
      <c r="A3442"/>
      <c r="B3442"/>
      <c r="C3442" s="65"/>
      <c r="D3442" s="65"/>
      <c r="E3442" s="8"/>
      <c r="F3442" s="66"/>
      <c r="G3442" s="67"/>
      <c r="H3442" s="67"/>
      <c r="I3442"/>
      <c r="J3442"/>
      <c r="K3442"/>
      <c r="L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</row>
    <row r="3443" spans="1:93" s="9" customFormat="1" x14ac:dyDescent="0.2">
      <c r="A3443"/>
      <c r="B3443"/>
      <c r="C3443" s="65"/>
      <c r="D3443" s="65"/>
      <c r="E3443" s="8"/>
      <c r="F3443" s="66"/>
      <c r="G3443" s="67"/>
      <c r="H3443" s="67"/>
      <c r="I3443"/>
      <c r="J3443"/>
      <c r="K3443"/>
      <c r="L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</row>
    <row r="3444" spans="1:93" s="9" customFormat="1" x14ac:dyDescent="0.2">
      <c r="A3444"/>
      <c r="B3444"/>
      <c r="C3444" s="65"/>
      <c r="D3444" s="65"/>
      <c r="E3444" s="8"/>
      <c r="F3444" s="66"/>
      <c r="G3444" s="67"/>
      <c r="H3444" s="67"/>
      <c r="I3444"/>
      <c r="J3444"/>
      <c r="K3444"/>
      <c r="L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</row>
    <row r="3445" spans="1:93" s="9" customFormat="1" x14ac:dyDescent="0.2">
      <c r="A3445"/>
      <c r="B3445"/>
      <c r="C3445" s="65"/>
      <c r="D3445" s="65"/>
      <c r="E3445" s="8"/>
      <c r="F3445" s="66"/>
      <c r="G3445" s="67"/>
      <c r="H3445" s="67"/>
      <c r="I3445"/>
      <c r="J3445"/>
      <c r="K3445"/>
      <c r="L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</row>
    <row r="3446" spans="1:93" s="9" customFormat="1" x14ac:dyDescent="0.2">
      <c r="A3446"/>
      <c r="B3446"/>
      <c r="C3446" s="65"/>
      <c r="D3446" s="65"/>
      <c r="E3446" s="8"/>
      <c r="F3446" s="66"/>
      <c r="G3446" s="67"/>
      <c r="H3446" s="67"/>
      <c r="I3446"/>
      <c r="J3446"/>
      <c r="K3446"/>
      <c r="L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</row>
    <row r="3447" spans="1:93" s="9" customFormat="1" x14ac:dyDescent="0.2">
      <c r="A3447"/>
      <c r="B3447"/>
      <c r="C3447" s="65"/>
      <c r="D3447" s="65"/>
      <c r="E3447" s="8"/>
      <c r="F3447" s="66"/>
      <c r="G3447" s="67"/>
      <c r="H3447" s="67"/>
      <c r="I3447"/>
      <c r="J3447"/>
      <c r="K3447"/>
      <c r="L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</row>
    <row r="3448" spans="1:93" s="9" customFormat="1" x14ac:dyDescent="0.2">
      <c r="A3448"/>
      <c r="B3448"/>
      <c r="C3448" s="65"/>
      <c r="D3448" s="65"/>
      <c r="E3448" s="8"/>
      <c r="F3448" s="66"/>
      <c r="G3448" s="67"/>
      <c r="H3448" s="67"/>
      <c r="I3448"/>
      <c r="J3448"/>
      <c r="K3448"/>
      <c r="L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</row>
    <row r="3449" spans="1:93" s="9" customFormat="1" x14ac:dyDescent="0.2">
      <c r="A3449"/>
      <c r="B3449"/>
      <c r="C3449" s="65"/>
      <c r="D3449" s="65"/>
      <c r="E3449" s="8"/>
      <c r="F3449" s="66"/>
      <c r="G3449" s="67"/>
      <c r="H3449" s="67"/>
      <c r="I3449"/>
      <c r="J3449"/>
      <c r="K3449"/>
      <c r="L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</row>
    <row r="3450" spans="1:93" s="9" customFormat="1" x14ac:dyDescent="0.2">
      <c r="A3450"/>
      <c r="B3450"/>
      <c r="C3450" s="65"/>
      <c r="D3450" s="65"/>
      <c r="E3450" s="8"/>
      <c r="F3450" s="66"/>
      <c r="G3450" s="67"/>
      <c r="H3450" s="67"/>
      <c r="I3450"/>
      <c r="J3450"/>
      <c r="K3450"/>
      <c r="L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</row>
    <row r="3451" spans="1:93" s="9" customFormat="1" x14ac:dyDescent="0.2">
      <c r="A3451"/>
      <c r="B3451"/>
      <c r="C3451" s="65"/>
      <c r="D3451" s="65"/>
      <c r="E3451" s="8"/>
      <c r="F3451" s="66"/>
      <c r="G3451" s="67"/>
      <c r="H3451" s="67"/>
      <c r="I3451"/>
      <c r="J3451"/>
      <c r="K3451"/>
      <c r="L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</row>
    <row r="3452" spans="1:93" s="9" customFormat="1" x14ac:dyDescent="0.2">
      <c r="A3452"/>
      <c r="B3452"/>
      <c r="C3452" s="65"/>
      <c r="D3452" s="65"/>
      <c r="E3452" s="8"/>
      <c r="F3452" s="66"/>
      <c r="G3452" s="67"/>
      <c r="H3452" s="67"/>
      <c r="I3452"/>
      <c r="J3452"/>
      <c r="K3452"/>
      <c r="L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</row>
    <row r="3453" spans="1:93" s="9" customFormat="1" x14ac:dyDescent="0.2">
      <c r="A3453"/>
      <c r="B3453"/>
      <c r="C3453" s="65"/>
      <c r="D3453" s="65"/>
      <c r="E3453" s="8"/>
      <c r="F3453" s="66"/>
      <c r="G3453" s="67"/>
      <c r="H3453" s="67"/>
      <c r="I3453"/>
      <c r="J3453"/>
      <c r="K3453"/>
      <c r="L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</row>
    <row r="3454" spans="1:93" s="9" customFormat="1" x14ac:dyDescent="0.2">
      <c r="A3454"/>
      <c r="B3454"/>
      <c r="C3454" s="65"/>
      <c r="D3454" s="65"/>
      <c r="E3454" s="8"/>
      <c r="F3454" s="66"/>
      <c r="G3454" s="67"/>
      <c r="H3454" s="67"/>
      <c r="I3454"/>
      <c r="J3454"/>
      <c r="K3454"/>
      <c r="L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</row>
    <row r="3455" spans="1:93" s="9" customFormat="1" x14ac:dyDescent="0.2">
      <c r="A3455"/>
      <c r="B3455"/>
      <c r="C3455" s="65"/>
      <c r="D3455" s="65"/>
      <c r="E3455" s="8"/>
      <c r="F3455" s="66"/>
      <c r="G3455" s="67"/>
      <c r="H3455" s="67"/>
      <c r="I3455"/>
      <c r="J3455"/>
      <c r="K3455"/>
      <c r="L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</row>
    <row r="3456" spans="1:93" s="9" customFormat="1" x14ac:dyDescent="0.2">
      <c r="A3456"/>
      <c r="B3456"/>
      <c r="C3456" s="65"/>
      <c r="D3456" s="65"/>
      <c r="E3456" s="8"/>
      <c r="F3456" s="66"/>
      <c r="G3456" s="67"/>
      <c r="H3456" s="67"/>
      <c r="I3456"/>
      <c r="J3456"/>
      <c r="K3456"/>
      <c r="L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</row>
    <row r="3457" spans="1:93" s="9" customFormat="1" x14ac:dyDescent="0.2">
      <c r="A3457"/>
      <c r="B3457"/>
      <c r="C3457" s="65"/>
      <c r="D3457" s="65"/>
      <c r="E3457" s="8"/>
      <c r="F3457" s="66"/>
      <c r="G3457" s="67"/>
      <c r="H3457" s="67"/>
      <c r="I3457"/>
      <c r="J3457"/>
      <c r="K3457"/>
      <c r="L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</row>
    <row r="3458" spans="1:93" s="9" customFormat="1" x14ac:dyDescent="0.2">
      <c r="A3458"/>
      <c r="B3458"/>
      <c r="C3458" s="65"/>
      <c r="D3458" s="65"/>
      <c r="E3458" s="8"/>
      <c r="F3458" s="66"/>
      <c r="G3458" s="67"/>
      <c r="H3458" s="67"/>
      <c r="I3458"/>
      <c r="J3458"/>
      <c r="K3458"/>
      <c r="L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</row>
    <row r="3459" spans="1:93" s="9" customFormat="1" x14ac:dyDescent="0.2">
      <c r="A3459"/>
      <c r="B3459"/>
      <c r="C3459" s="65"/>
      <c r="D3459" s="65"/>
      <c r="E3459" s="8"/>
      <c r="F3459" s="66"/>
      <c r="G3459" s="67"/>
      <c r="H3459" s="67"/>
      <c r="I3459"/>
      <c r="J3459"/>
      <c r="K3459"/>
      <c r="L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</row>
    <row r="3460" spans="1:93" s="9" customFormat="1" x14ac:dyDescent="0.2">
      <c r="A3460"/>
      <c r="B3460"/>
      <c r="C3460" s="65"/>
      <c r="D3460" s="65"/>
      <c r="E3460" s="8"/>
      <c r="F3460" s="66"/>
      <c r="G3460" s="67"/>
      <c r="H3460" s="67"/>
      <c r="I3460"/>
      <c r="J3460"/>
      <c r="K3460"/>
      <c r="L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</row>
    <row r="3461" spans="1:93" s="9" customFormat="1" x14ac:dyDescent="0.2">
      <c r="A3461"/>
      <c r="B3461"/>
      <c r="C3461" s="65"/>
      <c r="D3461" s="65"/>
      <c r="E3461" s="8"/>
      <c r="F3461" s="66"/>
      <c r="G3461" s="67"/>
      <c r="H3461" s="67"/>
      <c r="I3461"/>
      <c r="J3461"/>
      <c r="K3461"/>
      <c r="L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</row>
    <row r="3462" spans="1:93" s="9" customFormat="1" x14ac:dyDescent="0.2">
      <c r="A3462"/>
      <c r="B3462"/>
      <c r="C3462" s="65"/>
      <c r="D3462" s="65"/>
      <c r="E3462" s="8"/>
      <c r="F3462" s="66"/>
      <c r="G3462" s="67"/>
      <c r="H3462" s="67"/>
      <c r="I3462"/>
      <c r="J3462"/>
      <c r="K3462"/>
      <c r="L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</row>
    <row r="3463" spans="1:93" s="9" customFormat="1" x14ac:dyDescent="0.2">
      <c r="A3463"/>
      <c r="B3463"/>
      <c r="C3463" s="65"/>
      <c r="D3463" s="65"/>
      <c r="E3463" s="8"/>
      <c r="F3463" s="66"/>
      <c r="G3463" s="67"/>
      <c r="H3463" s="67"/>
      <c r="I3463"/>
      <c r="J3463"/>
      <c r="K3463"/>
      <c r="L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</row>
    <row r="3464" spans="1:93" s="9" customFormat="1" x14ac:dyDescent="0.2">
      <c r="A3464"/>
      <c r="B3464"/>
      <c r="C3464" s="65"/>
      <c r="D3464" s="65"/>
      <c r="E3464" s="8"/>
      <c r="F3464" s="66"/>
      <c r="G3464" s="67"/>
      <c r="H3464" s="67"/>
      <c r="I3464"/>
      <c r="J3464"/>
      <c r="K3464"/>
      <c r="L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</row>
    <row r="3465" spans="1:93" s="9" customFormat="1" x14ac:dyDescent="0.2">
      <c r="A3465"/>
      <c r="B3465"/>
      <c r="C3465" s="65"/>
      <c r="D3465" s="65"/>
      <c r="E3465" s="8"/>
      <c r="F3465" s="66"/>
      <c r="G3465" s="67"/>
      <c r="H3465" s="67"/>
      <c r="I3465"/>
      <c r="J3465"/>
      <c r="K3465"/>
      <c r="L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</row>
    <row r="3466" spans="1:93" s="9" customFormat="1" x14ac:dyDescent="0.2">
      <c r="A3466"/>
      <c r="B3466"/>
      <c r="C3466" s="65"/>
      <c r="D3466" s="65"/>
      <c r="E3466" s="8"/>
      <c r="F3466" s="66"/>
      <c r="G3466" s="67"/>
      <c r="H3466" s="67"/>
      <c r="I3466"/>
      <c r="J3466"/>
      <c r="K3466"/>
      <c r="L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</row>
    <row r="3467" spans="1:93" s="9" customFormat="1" x14ac:dyDescent="0.2">
      <c r="A3467"/>
      <c r="B3467"/>
      <c r="C3467" s="65"/>
      <c r="D3467" s="65"/>
      <c r="E3467" s="8"/>
      <c r="F3467" s="66"/>
      <c r="G3467" s="67"/>
      <c r="H3467" s="67"/>
      <c r="I3467"/>
      <c r="J3467"/>
      <c r="K3467"/>
      <c r="L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</row>
    <row r="3468" spans="1:93" s="9" customFormat="1" x14ac:dyDescent="0.2">
      <c r="A3468"/>
      <c r="B3468"/>
      <c r="C3468" s="65"/>
      <c r="D3468" s="65"/>
      <c r="E3468" s="8"/>
      <c r="F3468" s="66"/>
      <c r="G3468" s="67"/>
      <c r="H3468" s="67"/>
      <c r="I3468"/>
      <c r="J3468"/>
      <c r="K3468"/>
      <c r="L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</row>
    <row r="3469" spans="1:93" s="9" customFormat="1" x14ac:dyDescent="0.2">
      <c r="A3469"/>
      <c r="B3469"/>
      <c r="C3469" s="65"/>
      <c r="D3469" s="65"/>
      <c r="E3469" s="8"/>
      <c r="F3469" s="66"/>
      <c r="G3469" s="67"/>
      <c r="H3469" s="67"/>
      <c r="I3469"/>
      <c r="J3469"/>
      <c r="K3469"/>
      <c r="L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</row>
    <row r="3470" spans="1:93" s="9" customFormat="1" x14ac:dyDescent="0.2">
      <c r="A3470"/>
      <c r="B3470"/>
      <c r="C3470" s="65"/>
      <c r="D3470" s="65"/>
      <c r="E3470" s="8"/>
      <c r="F3470" s="66"/>
      <c r="G3470" s="67"/>
      <c r="H3470" s="67"/>
      <c r="I3470"/>
      <c r="J3470"/>
      <c r="K3470"/>
      <c r="L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</row>
    <row r="3471" spans="1:93" s="9" customFormat="1" x14ac:dyDescent="0.2">
      <c r="A3471"/>
      <c r="B3471"/>
      <c r="C3471" s="65"/>
      <c r="D3471" s="65"/>
      <c r="E3471" s="8"/>
      <c r="F3471" s="66"/>
      <c r="G3471" s="67"/>
      <c r="H3471" s="67"/>
      <c r="I3471"/>
      <c r="J3471"/>
      <c r="K3471"/>
      <c r="L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</row>
    <row r="3472" spans="1:93" s="9" customFormat="1" x14ac:dyDescent="0.2">
      <c r="A3472"/>
      <c r="B3472"/>
      <c r="C3472" s="65"/>
      <c r="D3472" s="65"/>
      <c r="E3472" s="8"/>
      <c r="F3472" s="66"/>
      <c r="G3472" s="67"/>
      <c r="H3472" s="67"/>
      <c r="I3472"/>
      <c r="J3472"/>
      <c r="K3472"/>
      <c r="L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</row>
    <row r="3473" spans="1:93" s="9" customFormat="1" x14ac:dyDescent="0.2">
      <c r="A3473"/>
      <c r="B3473"/>
      <c r="C3473" s="65"/>
      <c r="D3473" s="65"/>
      <c r="E3473" s="8"/>
      <c r="F3473" s="66"/>
      <c r="G3473" s="67"/>
      <c r="H3473" s="67"/>
      <c r="I3473"/>
      <c r="J3473"/>
      <c r="K3473"/>
      <c r="L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</row>
    <row r="3474" spans="1:93" s="9" customFormat="1" x14ac:dyDescent="0.2">
      <c r="A3474"/>
      <c r="B3474"/>
      <c r="C3474" s="65"/>
      <c r="D3474" s="65"/>
      <c r="E3474" s="8"/>
      <c r="F3474" s="66"/>
      <c r="G3474" s="67"/>
      <c r="H3474" s="67"/>
      <c r="I3474"/>
      <c r="J3474"/>
      <c r="K3474"/>
      <c r="L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</row>
    <row r="3475" spans="1:93" s="9" customFormat="1" x14ac:dyDescent="0.2">
      <c r="A3475"/>
      <c r="B3475"/>
      <c r="C3475" s="65"/>
      <c r="D3475" s="65"/>
      <c r="E3475" s="8"/>
      <c r="F3475" s="66"/>
      <c r="G3475" s="67"/>
      <c r="H3475" s="67"/>
      <c r="I3475"/>
      <c r="J3475"/>
      <c r="K3475"/>
      <c r="L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</row>
    <row r="3476" spans="1:93" s="9" customFormat="1" x14ac:dyDescent="0.2">
      <c r="A3476"/>
      <c r="B3476"/>
      <c r="C3476" s="65"/>
      <c r="D3476" s="65"/>
      <c r="E3476" s="8"/>
      <c r="F3476" s="66"/>
      <c r="G3476" s="67"/>
      <c r="H3476" s="67"/>
      <c r="I3476"/>
      <c r="J3476"/>
      <c r="K3476"/>
      <c r="L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</row>
    <row r="3477" spans="1:93" s="9" customFormat="1" x14ac:dyDescent="0.2">
      <c r="A3477"/>
      <c r="B3477"/>
      <c r="C3477" s="65"/>
      <c r="D3477" s="65"/>
      <c r="E3477" s="8"/>
      <c r="F3477" s="66"/>
      <c r="G3477" s="67"/>
      <c r="H3477" s="67"/>
      <c r="I3477"/>
      <c r="J3477"/>
      <c r="K3477"/>
      <c r="L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</row>
    <row r="3478" spans="1:93" s="9" customFormat="1" x14ac:dyDescent="0.2">
      <c r="A3478"/>
      <c r="B3478"/>
      <c r="C3478" s="65"/>
      <c r="D3478" s="65"/>
      <c r="E3478" s="8"/>
      <c r="F3478" s="66"/>
      <c r="G3478" s="67"/>
      <c r="H3478" s="67"/>
      <c r="I3478"/>
      <c r="J3478"/>
      <c r="K3478"/>
      <c r="L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</row>
    <row r="3479" spans="1:93" s="9" customFormat="1" x14ac:dyDescent="0.2">
      <c r="A3479"/>
      <c r="B3479"/>
      <c r="C3479" s="65"/>
      <c r="D3479" s="65"/>
      <c r="E3479" s="8"/>
      <c r="F3479" s="66"/>
      <c r="G3479" s="67"/>
      <c r="H3479" s="67"/>
      <c r="I3479"/>
      <c r="J3479"/>
      <c r="K3479"/>
      <c r="L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</row>
    <row r="3480" spans="1:93" s="9" customFormat="1" x14ac:dyDescent="0.2">
      <c r="A3480"/>
      <c r="B3480"/>
      <c r="C3480" s="65"/>
      <c r="D3480" s="65"/>
      <c r="E3480" s="8"/>
      <c r="F3480" s="66"/>
      <c r="G3480" s="67"/>
      <c r="H3480" s="67"/>
      <c r="I3480"/>
      <c r="J3480"/>
      <c r="K3480"/>
      <c r="L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</row>
    <row r="3481" spans="1:93" s="9" customFormat="1" x14ac:dyDescent="0.2">
      <c r="A3481"/>
      <c r="B3481"/>
      <c r="C3481" s="65"/>
      <c r="D3481" s="65"/>
      <c r="E3481" s="8"/>
      <c r="F3481" s="66"/>
      <c r="G3481" s="67"/>
      <c r="H3481" s="67"/>
      <c r="I3481"/>
      <c r="J3481"/>
      <c r="K3481"/>
      <c r="L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</row>
    <row r="3482" spans="1:93" s="9" customFormat="1" x14ac:dyDescent="0.2">
      <c r="A3482"/>
      <c r="B3482"/>
      <c r="C3482" s="65"/>
      <c r="D3482" s="65"/>
      <c r="E3482" s="8"/>
      <c r="F3482" s="66"/>
      <c r="G3482" s="67"/>
      <c r="H3482" s="67"/>
      <c r="I3482"/>
      <c r="J3482"/>
      <c r="K3482"/>
      <c r="L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</row>
    <row r="3483" spans="1:93" s="9" customFormat="1" x14ac:dyDescent="0.2">
      <c r="A3483"/>
      <c r="B3483"/>
      <c r="C3483" s="65"/>
      <c r="D3483" s="65"/>
      <c r="E3483" s="8"/>
      <c r="F3483" s="66"/>
      <c r="G3483" s="67"/>
      <c r="H3483" s="67"/>
      <c r="I3483"/>
      <c r="J3483"/>
      <c r="K3483"/>
      <c r="L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</row>
    <row r="3484" spans="1:93" s="9" customFormat="1" x14ac:dyDescent="0.2">
      <c r="A3484"/>
      <c r="B3484"/>
      <c r="C3484" s="65"/>
      <c r="D3484" s="65"/>
      <c r="E3484" s="8"/>
      <c r="F3484" s="66"/>
      <c r="G3484" s="67"/>
      <c r="H3484" s="67"/>
      <c r="I3484"/>
      <c r="J3484"/>
      <c r="K3484"/>
      <c r="L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</row>
    <row r="3485" spans="1:93" s="9" customFormat="1" x14ac:dyDescent="0.2">
      <c r="A3485"/>
      <c r="B3485"/>
      <c r="C3485" s="65"/>
      <c r="D3485" s="65"/>
      <c r="E3485" s="8"/>
      <c r="F3485" s="66"/>
      <c r="G3485" s="67"/>
      <c r="H3485" s="67"/>
      <c r="I3485"/>
      <c r="J3485"/>
      <c r="K3485"/>
      <c r="L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</row>
    <row r="3486" spans="1:93" s="9" customFormat="1" x14ac:dyDescent="0.2">
      <c r="A3486"/>
      <c r="B3486"/>
      <c r="C3486" s="65"/>
      <c r="D3486" s="65"/>
      <c r="E3486" s="8"/>
      <c r="F3486" s="66"/>
      <c r="G3486" s="67"/>
      <c r="H3486" s="67"/>
      <c r="I3486"/>
      <c r="J3486"/>
      <c r="K3486"/>
      <c r="L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</row>
    <row r="3487" spans="1:93" s="9" customFormat="1" x14ac:dyDescent="0.2">
      <c r="A3487"/>
      <c r="B3487"/>
      <c r="C3487" s="65"/>
      <c r="D3487" s="65"/>
      <c r="E3487" s="8"/>
      <c r="F3487" s="66"/>
      <c r="G3487" s="67"/>
      <c r="H3487" s="67"/>
      <c r="I3487"/>
      <c r="J3487"/>
      <c r="K3487"/>
      <c r="L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</row>
    <row r="3488" spans="1:93" s="9" customFormat="1" x14ac:dyDescent="0.2">
      <c r="A3488"/>
      <c r="B3488"/>
      <c r="C3488" s="65"/>
      <c r="D3488" s="65"/>
      <c r="E3488" s="8"/>
      <c r="F3488" s="66"/>
      <c r="G3488" s="67"/>
      <c r="H3488" s="67"/>
      <c r="I3488"/>
      <c r="J3488"/>
      <c r="K3488"/>
      <c r="L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</row>
    <row r="3489" spans="1:93" s="9" customFormat="1" x14ac:dyDescent="0.2">
      <c r="A3489"/>
      <c r="B3489"/>
      <c r="C3489" s="65"/>
      <c r="D3489" s="65"/>
      <c r="E3489" s="8"/>
      <c r="F3489" s="66"/>
      <c r="G3489" s="67"/>
      <c r="H3489" s="67"/>
      <c r="I3489"/>
      <c r="J3489"/>
      <c r="K3489"/>
      <c r="L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</row>
    <row r="3490" spans="1:93" s="9" customFormat="1" x14ac:dyDescent="0.2">
      <c r="A3490"/>
      <c r="B3490"/>
      <c r="C3490" s="65"/>
      <c r="D3490" s="65"/>
      <c r="E3490" s="8"/>
      <c r="F3490" s="66"/>
      <c r="G3490" s="67"/>
      <c r="H3490" s="67"/>
      <c r="I3490"/>
      <c r="J3490"/>
      <c r="K3490"/>
      <c r="L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</row>
    <row r="3491" spans="1:93" s="9" customFormat="1" x14ac:dyDescent="0.2">
      <c r="A3491"/>
      <c r="B3491"/>
      <c r="C3491" s="65"/>
      <c r="D3491" s="65"/>
      <c r="E3491" s="8"/>
      <c r="F3491" s="66"/>
      <c r="G3491" s="67"/>
      <c r="H3491" s="67"/>
      <c r="I3491"/>
      <c r="J3491"/>
      <c r="K3491"/>
      <c r="L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</row>
    <row r="3492" spans="1:93" s="9" customFormat="1" x14ac:dyDescent="0.2">
      <c r="A3492"/>
      <c r="B3492"/>
      <c r="C3492" s="65"/>
      <c r="D3492" s="65"/>
      <c r="E3492" s="8"/>
      <c r="F3492" s="66"/>
      <c r="G3492" s="67"/>
      <c r="H3492" s="67"/>
      <c r="I3492"/>
      <c r="J3492"/>
      <c r="K3492"/>
      <c r="L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</row>
    <row r="3493" spans="1:93" s="9" customFormat="1" x14ac:dyDescent="0.2">
      <c r="A3493"/>
      <c r="B3493"/>
      <c r="C3493" s="65"/>
      <c r="D3493" s="65"/>
      <c r="E3493" s="8"/>
      <c r="F3493" s="66"/>
      <c r="G3493" s="67"/>
      <c r="H3493" s="67"/>
      <c r="I3493"/>
      <c r="J3493"/>
      <c r="K3493"/>
      <c r="L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</row>
    <row r="3494" spans="1:93" s="9" customFormat="1" x14ac:dyDescent="0.2">
      <c r="A3494"/>
      <c r="B3494"/>
      <c r="C3494" s="65"/>
      <c r="D3494" s="65"/>
      <c r="E3494" s="8"/>
      <c r="F3494" s="66"/>
      <c r="G3494" s="67"/>
      <c r="H3494" s="67"/>
      <c r="I3494"/>
      <c r="J3494"/>
      <c r="K3494"/>
      <c r="L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</row>
    <row r="3495" spans="1:93" s="9" customFormat="1" x14ac:dyDescent="0.2">
      <c r="A3495"/>
      <c r="B3495"/>
      <c r="C3495" s="65"/>
      <c r="D3495" s="65"/>
      <c r="E3495" s="8"/>
      <c r="F3495" s="66"/>
      <c r="G3495" s="67"/>
      <c r="H3495" s="67"/>
      <c r="I3495"/>
      <c r="J3495"/>
      <c r="K3495"/>
      <c r="L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</row>
    <row r="3496" spans="1:93" s="9" customFormat="1" x14ac:dyDescent="0.2">
      <c r="A3496"/>
      <c r="B3496"/>
      <c r="C3496" s="65"/>
      <c r="D3496" s="65"/>
      <c r="E3496" s="8"/>
      <c r="F3496" s="66"/>
      <c r="G3496" s="67"/>
      <c r="H3496" s="67"/>
      <c r="I3496"/>
      <c r="J3496"/>
      <c r="K3496"/>
      <c r="L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</row>
    <row r="3497" spans="1:93" s="9" customFormat="1" x14ac:dyDescent="0.2">
      <c r="A3497"/>
      <c r="B3497"/>
      <c r="C3497" s="65"/>
      <c r="D3497" s="65"/>
      <c r="E3497" s="8"/>
      <c r="F3497" s="66"/>
      <c r="G3497" s="67"/>
      <c r="H3497" s="67"/>
      <c r="I3497"/>
      <c r="J3497"/>
      <c r="K3497"/>
      <c r="L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</row>
    <row r="3498" spans="1:93" s="9" customFormat="1" x14ac:dyDescent="0.2">
      <c r="A3498"/>
      <c r="B3498"/>
      <c r="C3498" s="65"/>
      <c r="D3498" s="65"/>
      <c r="E3498" s="8"/>
      <c r="F3498" s="66"/>
      <c r="G3498" s="67"/>
      <c r="H3498" s="67"/>
      <c r="I3498"/>
      <c r="J3498"/>
      <c r="K3498"/>
      <c r="L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</row>
    <row r="3499" spans="1:93" s="9" customFormat="1" x14ac:dyDescent="0.2">
      <c r="A3499"/>
      <c r="B3499"/>
      <c r="C3499" s="65"/>
      <c r="D3499" s="65"/>
      <c r="E3499" s="8"/>
      <c r="F3499" s="66"/>
      <c r="G3499" s="67"/>
      <c r="H3499" s="67"/>
      <c r="I3499"/>
      <c r="J3499"/>
      <c r="K3499"/>
      <c r="L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</row>
    <row r="3500" spans="1:93" s="9" customFormat="1" x14ac:dyDescent="0.2">
      <c r="A3500"/>
      <c r="B3500"/>
      <c r="C3500" s="65"/>
      <c r="D3500" s="65"/>
      <c r="E3500" s="8"/>
      <c r="F3500" s="66"/>
      <c r="G3500" s="67"/>
      <c r="H3500" s="67"/>
      <c r="I3500"/>
      <c r="J3500"/>
      <c r="K3500"/>
      <c r="L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</row>
    <row r="3501" spans="1:93" s="9" customFormat="1" x14ac:dyDescent="0.2">
      <c r="A3501"/>
      <c r="B3501"/>
      <c r="C3501" s="65"/>
      <c r="D3501" s="65"/>
      <c r="E3501" s="8"/>
      <c r="F3501" s="66"/>
      <c r="G3501" s="67"/>
      <c r="H3501" s="67"/>
      <c r="I3501"/>
      <c r="J3501"/>
      <c r="K3501"/>
      <c r="L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</row>
    <row r="3502" spans="1:93" s="9" customFormat="1" x14ac:dyDescent="0.2">
      <c r="A3502"/>
      <c r="B3502"/>
      <c r="C3502" s="65"/>
      <c r="D3502" s="65"/>
      <c r="E3502" s="8"/>
      <c r="F3502" s="66"/>
      <c r="G3502" s="67"/>
      <c r="H3502" s="67"/>
      <c r="I3502"/>
      <c r="J3502"/>
      <c r="K3502"/>
      <c r="L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</row>
    <row r="3503" spans="1:93" s="9" customFormat="1" x14ac:dyDescent="0.2">
      <c r="A3503"/>
      <c r="B3503"/>
      <c r="C3503" s="65"/>
      <c r="D3503" s="65"/>
      <c r="E3503" s="8"/>
      <c r="F3503" s="66"/>
      <c r="G3503" s="67"/>
      <c r="H3503" s="67"/>
      <c r="I3503"/>
      <c r="J3503"/>
      <c r="K3503"/>
      <c r="L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</row>
    <row r="3504" spans="1:93" s="9" customFormat="1" x14ac:dyDescent="0.2">
      <c r="A3504"/>
      <c r="B3504"/>
      <c r="C3504" s="65"/>
      <c r="D3504" s="65"/>
      <c r="E3504" s="8"/>
      <c r="F3504" s="66"/>
      <c r="G3504" s="67"/>
      <c r="H3504" s="67"/>
      <c r="I3504"/>
      <c r="J3504"/>
      <c r="K3504"/>
      <c r="L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</row>
    <row r="3505" spans="1:93" s="9" customFormat="1" x14ac:dyDescent="0.2">
      <c r="A3505"/>
      <c r="B3505"/>
      <c r="C3505" s="65"/>
      <c r="D3505" s="65"/>
      <c r="E3505" s="8"/>
      <c r="F3505" s="66"/>
      <c r="G3505" s="67"/>
      <c r="H3505" s="67"/>
      <c r="I3505"/>
      <c r="J3505"/>
      <c r="K3505"/>
      <c r="L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</row>
    <row r="3506" spans="1:93" s="9" customFormat="1" x14ac:dyDescent="0.2">
      <c r="A3506"/>
      <c r="B3506"/>
      <c r="C3506" s="65"/>
      <c r="D3506" s="65"/>
      <c r="E3506" s="8"/>
      <c r="F3506" s="66"/>
      <c r="G3506" s="67"/>
      <c r="H3506" s="67"/>
      <c r="I3506"/>
      <c r="J3506"/>
      <c r="K3506"/>
      <c r="L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</row>
    <row r="3507" spans="1:93" s="9" customFormat="1" x14ac:dyDescent="0.2">
      <c r="A3507"/>
      <c r="B3507"/>
      <c r="C3507" s="65"/>
      <c r="D3507" s="65"/>
      <c r="E3507" s="8"/>
      <c r="F3507" s="66"/>
      <c r="G3507" s="67"/>
      <c r="H3507" s="67"/>
      <c r="I3507"/>
      <c r="J3507"/>
      <c r="K3507"/>
      <c r="L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</row>
    <row r="3508" spans="1:93" s="9" customFormat="1" x14ac:dyDescent="0.2">
      <c r="A3508"/>
      <c r="B3508"/>
      <c r="C3508" s="65"/>
      <c r="D3508" s="65"/>
      <c r="E3508" s="8"/>
      <c r="F3508" s="66"/>
      <c r="G3508" s="67"/>
      <c r="H3508" s="67"/>
      <c r="I3508"/>
      <c r="J3508"/>
      <c r="K3508"/>
      <c r="L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</row>
    <row r="3509" spans="1:93" s="9" customFormat="1" x14ac:dyDescent="0.2">
      <c r="A3509"/>
      <c r="B3509"/>
      <c r="C3509" s="65"/>
      <c r="D3509" s="65"/>
      <c r="E3509" s="8"/>
      <c r="F3509" s="66"/>
      <c r="G3509" s="67"/>
      <c r="H3509" s="67"/>
      <c r="I3509"/>
      <c r="J3509"/>
      <c r="K3509"/>
      <c r="L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</row>
    <row r="3510" spans="1:93" s="9" customFormat="1" x14ac:dyDescent="0.2">
      <c r="A3510"/>
      <c r="B3510"/>
      <c r="C3510" s="65"/>
      <c r="D3510" s="65"/>
      <c r="E3510" s="8"/>
      <c r="F3510" s="66"/>
      <c r="G3510" s="67"/>
      <c r="H3510" s="67"/>
      <c r="I3510"/>
      <c r="J3510"/>
      <c r="K3510"/>
      <c r="L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</row>
    <row r="3511" spans="1:93" s="9" customFormat="1" x14ac:dyDescent="0.2">
      <c r="A3511"/>
      <c r="B3511"/>
      <c r="C3511" s="65"/>
      <c r="D3511" s="65"/>
      <c r="E3511" s="8"/>
      <c r="F3511" s="66"/>
      <c r="G3511" s="67"/>
      <c r="H3511" s="67"/>
      <c r="I3511"/>
      <c r="J3511"/>
      <c r="K3511"/>
      <c r="L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</row>
    <row r="3512" spans="1:93" s="9" customFormat="1" x14ac:dyDescent="0.2">
      <c r="A3512"/>
      <c r="B3512"/>
      <c r="C3512" s="65"/>
      <c r="D3512" s="65"/>
      <c r="E3512" s="8"/>
      <c r="F3512" s="66"/>
      <c r="G3512" s="67"/>
      <c r="H3512" s="67"/>
      <c r="I3512"/>
      <c r="J3512"/>
      <c r="K3512"/>
      <c r="L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</row>
    <row r="3513" spans="1:93" s="9" customFormat="1" x14ac:dyDescent="0.2">
      <c r="A3513"/>
      <c r="B3513"/>
      <c r="C3513" s="65"/>
      <c r="D3513" s="65"/>
      <c r="E3513" s="8"/>
      <c r="F3513" s="66"/>
      <c r="G3513" s="67"/>
      <c r="H3513" s="67"/>
      <c r="I3513"/>
      <c r="J3513"/>
      <c r="K3513"/>
      <c r="L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</row>
    <row r="3514" spans="1:93" s="9" customFormat="1" x14ac:dyDescent="0.2">
      <c r="A3514"/>
      <c r="B3514"/>
      <c r="C3514" s="65"/>
      <c r="D3514" s="65"/>
      <c r="E3514" s="8"/>
      <c r="F3514" s="66"/>
      <c r="G3514" s="67"/>
      <c r="H3514" s="67"/>
      <c r="I3514"/>
      <c r="J3514"/>
      <c r="K3514"/>
      <c r="L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</row>
    <row r="3515" spans="1:93" s="9" customFormat="1" x14ac:dyDescent="0.2">
      <c r="A3515"/>
      <c r="B3515"/>
      <c r="C3515" s="65"/>
      <c r="D3515" s="65"/>
      <c r="E3515" s="8"/>
      <c r="F3515" s="66"/>
      <c r="G3515" s="67"/>
      <c r="H3515" s="67"/>
      <c r="I3515"/>
      <c r="J3515"/>
      <c r="K3515"/>
      <c r="L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</row>
    <row r="3516" spans="1:93" s="9" customFormat="1" x14ac:dyDescent="0.2">
      <c r="A3516"/>
      <c r="B3516"/>
      <c r="C3516" s="65"/>
      <c r="D3516" s="65"/>
      <c r="E3516" s="8"/>
      <c r="F3516" s="66"/>
      <c r="G3516" s="67"/>
      <c r="H3516" s="67"/>
      <c r="I3516"/>
      <c r="J3516"/>
      <c r="K3516"/>
      <c r="L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</row>
    <row r="3517" spans="1:93" s="9" customFormat="1" x14ac:dyDescent="0.2">
      <c r="A3517"/>
      <c r="B3517"/>
      <c r="C3517" s="65"/>
      <c r="D3517" s="65"/>
      <c r="E3517" s="8"/>
      <c r="F3517" s="66"/>
      <c r="G3517" s="67"/>
      <c r="H3517" s="67"/>
      <c r="I3517"/>
      <c r="J3517"/>
      <c r="K3517"/>
      <c r="L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</row>
    <row r="3518" spans="1:93" s="9" customFormat="1" x14ac:dyDescent="0.2">
      <c r="A3518"/>
      <c r="B3518"/>
      <c r="C3518" s="65"/>
      <c r="D3518" s="65"/>
      <c r="E3518" s="8"/>
      <c r="F3518" s="66"/>
      <c r="G3518" s="67"/>
      <c r="H3518" s="67"/>
      <c r="I3518"/>
      <c r="J3518"/>
      <c r="K3518"/>
      <c r="L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</row>
    <row r="3519" spans="1:93" s="9" customFormat="1" x14ac:dyDescent="0.2">
      <c r="A3519"/>
      <c r="B3519"/>
      <c r="C3519" s="65"/>
      <c r="D3519" s="65"/>
      <c r="E3519" s="8"/>
      <c r="F3519" s="66"/>
      <c r="G3519" s="67"/>
      <c r="H3519" s="67"/>
      <c r="I3519"/>
      <c r="J3519"/>
      <c r="K3519"/>
      <c r="L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</row>
    <row r="3520" spans="1:93" s="9" customFormat="1" x14ac:dyDescent="0.2">
      <c r="A3520"/>
      <c r="B3520"/>
      <c r="C3520" s="65"/>
      <c r="D3520" s="65"/>
      <c r="E3520" s="8"/>
      <c r="F3520" s="66"/>
      <c r="G3520" s="67"/>
      <c r="H3520" s="67"/>
      <c r="I3520"/>
      <c r="J3520"/>
      <c r="K3520"/>
      <c r="L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</row>
    <row r="3521" spans="1:93" s="9" customFormat="1" x14ac:dyDescent="0.2">
      <c r="A3521"/>
      <c r="B3521"/>
      <c r="C3521" s="65"/>
      <c r="D3521" s="65"/>
      <c r="E3521" s="8"/>
      <c r="F3521" s="66"/>
      <c r="G3521" s="67"/>
      <c r="H3521" s="67"/>
      <c r="I3521"/>
      <c r="J3521"/>
      <c r="K3521"/>
      <c r="L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</row>
    <row r="3522" spans="1:93" s="9" customFormat="1" x14ac:dyDescent="0.2">
      <c r="A3522"/>
      <c r="B3522"/>
      <c r="C3522" s="65"/>
      <c r="D3522" s="65"/>
      <c r="E3522" s="8"/>
      <c r="F3522" s="66"/>
      <c r="G3522" s="67"/>
      <c r="H3522" s="67"/>
      <c r="I3522"/>
      <c r="J3522"/>
      <c r="K3522"/>
      <c r="L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</row>
    <row r="3523" spans="1:93" s="9" customFormat="1" x14ac:dyDescent="0.2">
      <c r="A3523"/>
      <c r="B3523"/>
      <c r="C3523" s="65"/>
      <c r="D3523" s="65"/>
      <c r="E3523" s="8"/>
      <c r="F3523" s="66"/>
      <c r="G3523" s="67"/>
      <c r="H3523" s="67"/>
      <c r="I3523"/>
      <c r="J3523"/>
      <c r="K3523"/>
      <c r="L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</row>
    <row r="3524" spans="1:93" s="9" customFormat="1" x14ac:dyDescent="0.2">
      <c r="A3524"/>
      <c r="B3524"/>
      <c r="C3524" s="65"/>
      <c r="D3524" s="65"/>
      <c r="E3524" s="8"/>
      <c r="F3524" s="66"/>
      <c r="G3524" s="67"/>
      <c r="H3524" s="67"/>
      <c r="I3524"/>
      <c r="J3524"/>
      <c r="K3524"/>
      <c r="L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</row>
    <row r="3525" spans="1:93" s="9" customFormat="1" x14ac:dyDescent="0.2">
      <c r="A3525"/>
      <c r="B3525"/>
      <c r="C3525" s="65"/>
      <c r="D3525" s="65"/>
      <c r="E3525" s="8"/>
      <c r="F3525" s="66"/>
      <c r="G3525" s="67"/>
      <c r="H3525" s="67"/>
      <c r="I3525"/>
      <c r="J3525"/>
      <c r="K3525"/>
      <c r="L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</row>
    <row r="3526" spans="1:93" s="9" customFormat="1" x14ac:dyDescent="0.2">
      <c r="A3526"/>
      <c r="B3526"/>
      <c r="C3526" s="65"/>
      <c r="D3526" s="65"/>
      <c r="E3526" s="8"/>
      <c r="F3526" s="66"/>
      <c r="G3526" s="67"/>
      <c r="H3526" s="67"/>
      <c r="I3526"/>
      <c r="J3526"/>
      <c r="K3526"/>
      <c r="L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</row>
    <row r="3527" spans="1:93" s="9" customFormat="1" x14ac:dyDescent="0.2">
      <c r="A3527"/>
      <c r="B3527"/>
      <c r="C3527" s="65"/>
      <c r="D3527" s="65"/>
      <c r="E3527" s="8"/>
      <c r="F3527" s="66"/>
      <c r="G3527" s="67"/>
      <c r="H3527" s="67"/>
      <c r="I3527"/>
      <c r="J3527"/>
      <c r="K3527"/>
      <c r="L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</row>
    <row r="3528" spans="1:93" s="9" customFormat="1" x14ac:dyDescent="0.2">
      <c r="A3528"/>
      <c r="B3528"/>
      <c r="C3528" s="65"/>
      <c r="D3528" s="65"/>
      <c r="E3528" s="8"/>
      <c r="F3528" s="66"/>
      <c r="G3528" s="67"/>
      <c r="H3528" s="67"/>
      <c r="I3528"/>
      <c r="J3528"/>
      <c r="K3528"/>
      <c r="L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</row>
    <row r="3529" spans="1:93" s="9" customFormat="1" x14ac:dyDescent="0.2">
      <c r="A3529"/>
      <c r="B3529"/>
      <c r="C3529" s="65"/>
      <c r="D3529" s="65"/>
      <c r="E3529" s="8"/>
      <c r="F3529" s="66"/>
      <c r="G3529" s="67"/>
      <c r="H3529" s="67"/>
      <c r="I3529"/>
      <c r="J3529"/>
      <c r="K3529"/>
      <c r="L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</row>
    <row r="3530" spans="1:93" s="9" customFormat="1" x14ac:dyDescent="0.2">
      <c r="A3530"/>
      <c r="B3530"/>
      <c r="C3530" s="65"/>
      <c r="D3530" s="65"/>
      <c r="E3530" s="8"/>
      <c r="F3530" s="66"/>
      <c r="G3530" s="67"/>
      <c r="H3530" s="67"/>
      <c r="I3530"/>
      <c r="J3530"/>
      <c r="K3530"/>
      <c r="L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</row>
    <row r="3531" spans="1:93" s="9" customFormat="1" x14ac:dyDescent="0.2">
      <c r="A3531"/>
      <c r="B3531"/>
      <c r="C3531" s="65"/>
      <c r="D3531" s="65"/>
      <c r="E3531" s="8"/>
      <c r="F3531" s="66"/>
      <c r="G3531" s="67"/>
      <c r="H3531" s="67"/>
      <c r="I3531"/>
      <c r="J3531"/>
      <c r="K3531"/>
      <c r="L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</row>
    <row r="3532" spans="1:93" s="9" customFormat="1" x14ac:dyDescent="0.2">
      <c r="A3532"/>
      <c r="B3532"/>
      <c r="C3532" s="65"/>
      <c r="D3532" s="65"/>
      <c r="E3532" s="8"/>
      <c r="F3532" s="66"/>
      <c r="G3532" s="67"/>
      <c r="H3532" s="67"/>
      <c r="I3532"/>
      <c r="J3532"/>
      <c r="K3532"/>
      <c r="L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</row>
    <row r="3533" spans="1:93" s="9" customFormat="1" x14ac:dyDescent="0.2">
      <c r="A3533"/>
      <c r="B3533"/>
      <c r="C3533" s="65"/>
      <c r="D3533" s="65"/>
      <c r="E3533" s="8"/>
      <c r="F3533" s="66"/>
      <c r="G3533" s="67"/>
      <c r="H3533" s="67"/>
      <c r="I3533"/>
      <c r="J3533"/>
      <c r="K3533"/>
      <c r="L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</row>
    <row r="3534" spans="1:93" s="9" customFormat="1" x14ac:dyDescent="0.2">
      <c r="A3534"/>
      <c r="B3534"/>
      <c r="C3534" s="65"/>
      <c r="D3534" s="65"/>
      <c r="E3534" s="8"/>
      <c r="F3534" s="66"/>
      <c r="G3534" s="67"/>
      <c r="H3534" s="67"/>
      <c r="I3534"/>
      <c r="J3534"/>
      <c r="K3534"/>
      <c r="L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</row>
    <row r="3535" spans="1:93" s="9" customFormat="1" x14ac:dyDescent="0.2">
      <c r="A3535"/>
      <c r="B3535"/>
      <c r="C3535" s="65"/>
      <c r="D3535" s="65"/>
      <c r="E3535" s="8"/>
      <c r="F3535" s="66"/>
      <c r="G3535" s="67"/>
      <c r="H3535" s="67"/>
      <c r="I3535"/>
      <c r="J3535"/>
      <c r="K3535"/>
      <c r="L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</row>
    <row r="3536" spans="1:93" s="9" customFormat="1" x14ac:dyDescent="0.2">
      <c r="A3536"/>
      <c r="B3536"/>
      <c r="C3536" s="65"/>
      <c r="D3536" s="65"/>
      <c r="E3536" s="8"/>
      <c r="F3536" s="66"/>
      <c r="G3536" s="67"/>
      <c r="H3536" s="67"/>
      <c r="I3536"/>
      <c r="J3536"/>
      <c r="K3536"/>
      <c r="L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</row>
    <row r="3537" spans="1:93" s="9" customFormat="1" x14ac:dyDescent="0.2">
      <c r="A3537"/>
      <c r="B3537"/>
      <c r="C3537" s="65"/>
      <c r="D3537" s="65"/>
      <c r="E3537" s="8"/>
      <c r="F3537" s="66"/>
      <c r="G3537" s="67"/>
      <c r="H3537" s="67"/>
      <c r="I3537"/>
      <c r="J3537"/>
      <c r="K3537"/>
      <c r="L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</row>
    <row r="3538" spans="1:93" s="9" customFormat="1" x14ac:dyDescent="0.2">
      <c r="A3538"/>
      <c r="B3538"/>
      <c r="C3538" s="65"/>
      <c r="D3538" s="65"/>
      <c r="E3538" s="8"/>
      <c r="F3538" s="66"/>
      <c r="G3538" s="67"/>
      <c r="H3538" s="67"/>
      <c r="I3538"/>
      <c r="J3538"/>
      <c r="K3538"/>
      <c r="L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</row>
    <row r="3539" spans="1:93" s="9" customFormat="1" x14ac:dyDescent="0.2">
      <c r="A3539"/>
      <c r="B3539"/>
      <c r="C3539" s="65"/>
      <c r="D3539" s="65"/>
      <c r="E3539" s="8"/>
      <c r="F3539" s="66"/>
      <c r="G3539" s="67"/>
      <c r="H3539" s="67"/>
      <c r="I3539"/>
      <c r="J3539"/>
      <c r="K3539"/>
      <c r="L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</row>
    <row r="3540" spans="1:93" s="9" customFormat="1" x14ac:dyDescent="0.2">
      <c r="A3540"/>
      <c r="B3540"/>
      <c r="C3540" s="65"/>
      <c r="D3540" s="65"/>
      <c r="E3540" s="8"/>
      <c r="F3540" s="66"/>
      <c r="G3540" s="67"/>
      <c r="H3540" s="67"/>
      <c r="I3540"/>
      <c r="J3540"/>
      <c r="K3540"/>
      <c r="L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</row>
    <row r="3541" spans="1:93" s="9" customFormat="1" x14ac:dyDescent="0.2">
      <c r="A3541"/>
      <c r="B3541"/>
      <c r="C3541" s="65"/>
      <c r="D3541" s="65"/>
      <c r="E3541" s="8"/>
      <c r="F3541" s="66"/>
      <c r="G3541" s="67"/>
      <c r="H3541" s="67"/>
      <c r="I3541"/>
      <c r="J3541"/>
      <c r="K3541"/>
      <c r="L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</row>
    <row r="3542" spans="1:93" s="9" customFormat="1" x14ac:dyDescent="0.2">
      <c r="A3542"/>
      <c r="B3542"/>
      <c r="C3542" s="65"/>
      <c r="D3542" s="65"/>
      <c r="E3542" s="8"/>
      <c r="F3542" s="66"/>
      <c r="G3542" s="67"/>
      <c r="H3542" s="67"/>
      <c r="I3542"/>
      <c r="J3542"/>
      <c r="K3542"/>
      <c r="L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</row>
    <row r="3543" spans="1:93" s="9" customFormat="1" x14ac:dyDescent="0.2">
      <c r="A3543"/>
      <c r="B3543"/>
      <c r="C3543" s="65"/>
      <c r="D3543" s="65"/>
      <c r="E3543" s="8"/>
      <c r="F3543" s="66"/>
      <c r="G3543" s="67"/>
      <c r="H3543" s="67"/>
      <c r="I3543"/>
      <c r="J3543"/>
      <c r="K3543"/>
      <c r="L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</row>
    <row r="3544" spans="1:93" s="9" customFormat="1" x14ac:dyDescent="0.2">
      <c r="A3544"/>
      <c r="B3544"/>
      <c r="C3544" s="65"/>
      <c r="D3544" s="65"/>
      <c r="E3544" s="8"/>
      <c r="F3544" s="66"/>
      <c r="G3544" s="67"/>
      <c r="H3544" s="67"/>
      <c r="I3544"/>
      <c r="J3544"/>
      <c r="K3544"/>
      <c r="L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</row>
    <row r="3545" spans="1:93" s="9" customFormat="1" x14ac:dyDescent="0.2">
      <c r="A3545"/>
      <c r="B3545"/>
      <c r="C3545" s="65"/>
      <c r="D3545" s="65"/>
      <c r="E3545" s="8"/>
      <c r="F3545" s="66"/>
      <c r="G3545" s="67"/>
      <c r="H3545" s="67"/>
      <c r="I3545"/>
      <c r="J3545"/>
      <c r="K3545"/>
      <c r="L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</row>
    <row r="3546" spans="1:93" s="9" customFormat="1" x14ac:dyDescent="0.2">
      <c r="A3546"/>
      <c r="B3546"/>
      <c r="C3546" s="65"/>
      <c r="D3546" s="65"/>
      <c r="E3546" s="8"/>
      <c r="F3546" s="66"/>
      <c r="G3546" s="67"/>
      <c r="H3546" s="67"/>
      <c r="I3546"/>
      <c r="J3546"/>
      <c r="K3546"/>
      <c r="L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</row>
    <row r="3547" spans="1:93" s="9" customFormat="1" x14ac:dyDescent="0.2">
      <c r="A3547"/>
      <c r="B3547"/>
      <c r="C3547" s="65"/>
      <c r="D3547" s="65"/>
      <c r="E3547" s="8"/>
      <c r="F3547" s="66"/>
      <c r="G3547" s="67"/>
      <c r="H3547" s="67"/>
      <c r="I3547"/>
      <c r="J3547"/>
      <c r="K3547"/>
      <c r="L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</row>
    <row r="3548" spans="1:93" s="9" customFormat="1" x14ac:dyDescent="0.2">
      <c r="A3548"/>
      <c r="B3548"/>
      <c r="C3548" s="65"/>
      <c r="D3548" s="65"/>
      <c r="E3548" s="8"/>
      <c r="F3548" s="66"/>
      <c r="G3548" s="67"/>
      <c r="H3548" s="67"/>
      <c r="I3548"/>
      <c r="J3548"/>
      <c r="K3548"/>
      <c r="L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</row>
    <row r="3549" spans="1:93" s="9" customFormat="1" x14ac:dyDescent="0.2">
      <c r="A3549"/>
      <c r="B3549"/>
      <c r="C3549" s="65"/>
      <c r="D3549" s="65"/>
      <c r="E3549" s="8"/>
      <c r="F3549" s="66"/>
      <c r="G3549" s="67"/>
      <c r="H3549" s="67"/>
      <c r="I3549"/>
      <c r="J3549"/>
      <c r="K3549"/>
      <c r="L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</row>
    <row r="3550" spans="1:93" s="9" customFormat="1" x14ac:dyDescent="0.2">
      <c r="A3550"/>
      <c r="B3550"/>
      <c r="C3550" s="65"/>
      <c r="D3550" s="65"/>
      <c r="E3550" s="8"/>
      <c r="F3550" s="66"/>
      <c r="G3550" s="67"/>
      <c r="H3550" s="67"/>
      <c r="I3550"/>
      <c r="J3550"/>
      <c r="K3550"/>
      <c r="L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</row>
    <row r="3551" spans="1:93" s="9" customFormat="1" x14ac:dyDescent="0.2">
      <c r="A3551"/>
      <c r="B3551"/>
      <c r="C3551" s="65"/>
      <c r="D3551" s="65"/>
      <c r="E3551" s="8"/>
      <c r="F3551" s="66"/>
      <c r="G3551" s="67"/>
      <c r="H3551" s="67"/>
      <c r="I3551"/>
      <c r="J3551"/>
      <c r="K3551"/>
      <c r="L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</row>
    <row r="3552" spans="1:93" s="9" customFormat="1" x14ac:dyDescent="0.2">
      <c r="A3552"/>
      <c r="B3552"/>
      <c r="C3552" s="65"/>
      <c r="D3552" s="65"/>
      <c r="E3552" s="8"/>
      <c r="F3552" s="66"/>
      <c r="G3552" s="67"/>
      <c r="H3552" s="67"/>
      <c r="I3552"/>
      <c r="J3552"/>
      <c r="K3552"/>
      <c r="L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</row>
    <row r="3553" spans="1:93" s="9" customFormat="1" x14ac:dyDescent="0.2">
      <c r="A3553"/>
      <c r="B3553"/>
      <c r="C3553" s="65"/>
      <c r="D3553" s="65"/>
      <c r="E3553" s="8"/>
      <c r="F3553" s="66"/>
      <c r="G3553" s="67"/>
      <c r="H3553" s="67"/>
      <c r="I3553"/>
      <c r="J3553"/>
      <c r="K3553"/>
      <c r="L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</row>
    <row r="3554" spans="1:93" s="9" customFormat="1" x14ac:dyDescent="0.2">
      <c r="A3554"/>
      <c r="B3554"/>
      <c r="C3554" s="65"/>
      <c r="D3554" s="65"/>
      <c r="E3554" s="8"/>
      <c r="F3554" s="66"/>
      <c r="G3554" s="67"/>
      <c r="H3554" s="67"/>
      <c r="I3554"/>
      <c r="J3554"/>
      <c r="K3554"/>
      <c r="L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</row>
    <row r="3555" spans="1:93" s="9" customFormat="1" x14ac:dyDescent="0.2">
      <c r="A3555"/>
      <c r="B3555"/>
      <c r="C3555" s="65"/>
      <c r="D3555" s="65"/>
      <c r="E3555" s="8"/>
      <c r="F3555" s="66"/>
      <c r="G3555" s="67"/>
      <c r="H3555" s="67"/>
      <c r="I3555"/>
      <c r="J3555"/>
      <c r="K3555"/>
      <c r="L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</row>
    <row r="3556" spans="1:93" s="9" customFormat="1" x14ac:dyDescent="0.2">
      <c r="A3556"/>
      <c r="B3556"/>
      <c r="C3556" s="65"/>
      <c r="D3556" s="65"/>
      <c r="E3556" s="8"/>
      <c r="F3556" s="66"/>
      <c r="G3556" s="67"/>
      <c r="H3556" s="67"/>
      <c r="I3556"/>
      <c r="J3556"/>
      <c r="K3556"/>
      <c r="L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</row>
    <row r="3557" spans="1:93" s="9" customFormat="1" x14ac:dyDescent="0.2">
      <c r="A3557"/>
      <c r="B3557"/>
      <c r="C3557" s="65"/>
      <c r="D3557" s="65"/>
      <c r="E3557" s="8"/>
      <c r="F3557" s="66"/>
      <c r="G3557" s="67"/>
      <c r="H3557" s="67"/>
      <c r="I3557"/>
      <c r="J3557"/>
      <c r="K3557"/>
      <c r="L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</row>
    <row r="3558" spans="1:93" s="9" customFormat="1" x14ac:dyDescent="0.2">
      <c r="A3558"/>
      <c r="B3558"/>
      <c r="C3558" s="65"/>
      <c r="D3558" s="65"/>
      <c r="E3558" s="8"/>
      <c r="F3558" s="66"/>
      <c r="G3558" s="67"/>
      <c r="H3558" s="67"/>
      <c r="I3558"/>
      <c r="J3558"/>
      <c r="K3558"/>
      <c r="L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</row>
    <row r="3559" spans="1:93" s="9" customFormat="1" x14ac:dyDescent="0.2">
      <c r="A3559"/>
      <c r="B3559"/>
      <c r="C3559" s="65"/>
      <c r="D3559" s="65"/>
      <c r="E3559" s="8"/>
      <c r="F3559" s="66"/>
      <c r="G3559" s="67"/>
      <c r="H3559" s="67"/>
      <c r="I3559"/>
      <c r="J3559"/>
      <c r="K3559"/>
      <c r="L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</row>
    <row r="3560" spans="1:93" s="9" customFormat="1" x14ac:dyDescent="0.2">
      <c r="A3560"/>
      <c r="B3560"/>
      <c r="C3560" s="65"/>
      <c r="D3560" s="65"/>
      <c r="E3560" s="8"/>
      <c r="F3560" s="66"/>
      <c r="G3560" s="67"/>
      <c r="H3560" s="67"/>
      <c r="I3560"/>
      <c r="J3560"/>
      <c r="K3560"/>
      <c r="L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</row>
    <row r="3561" spans="1:93" s="9" customFormat="1" x14ac:dyDescent="0.2">
      <c r="A3561"/>
      <c r="B3561"/>
      <c r="C3561" s="65"/>
      <c r="D3561" s="65"/>
      <c r="E3561" s="8"/>
      <c r="F3561" s="66"/>
      <c r="G3561" s="67"/>
      <c r="H3561" s="67"/>
      <c r="I3561"/>
      <c r="J3561"/>
      <c r="K3561"/>
      <c r="L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</row>
    <row r="3562" spans="1:93" s="9" customFormat="1" x14ac:dyDescent="0.2">
      <c r="A3562"/>
      <c r="B3562"/>
      <c r="C3562" s="65"/>
      <c r="D3562" s="65"/>
      <c r="E3562" s="8"/>
      <c r="F3562" s="66"/>
      <c r="G3562" s="67"/>
      <c r="H3562" s="67"/>
      <c r="I3562"/>
      <c r="J3562"/>
      <c r="K3562"/>
      <c r="L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</row>
    <row r="3563" spans="1:93" s="9" customFormat="1" x14ac:dyDescent="0.2">
      <c r="A3563"/>
      <c r="B3563"/>
      <c r="C3563" s="65"/>
      <c r="D3563" s="65"/>
      <c r="E3563" s="8"/>
      <c r="F3563" s="66"/>
      <c r="G3563" s="67"/>
      <c r="H3563" s="67"/>
      <c r="I3563"/>
      <c r="J3563"/>
      <c r="K3563"/>
      <c r="L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</row>
    <row r="3564" spans="1:93" s="9" customFormat="1" x14ac:dyDescent="0.2">
      <c r="A3564"/>
      <c r="B3564"/>
      <c r="C3564" s="65"/>
      <c r="D3564" s="65"/>
      <c r="E3564" s="8"/>
      <c r="F3564" s="66"/>
      <c r="G3564" s="67"/>
      <c r="H3564" s="67"/>
      <c r="I3564"/>
      <c r="J3564"/>
      <c r="K3564"/>
      <c r="L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</row>
    <row r="3565" spans="1:93" s="9" customFormat="1" x14ac:dyDescent="0.2">
      <c r="A3565"/>
      <c r="B3565"/>
      <c r="C3565" s="65"/>
      <c r="D3565" s="65"/>
      <c r="E3565" s="8"/>
      <c r="F3565" s="66"/>
      <c r="G3565" s="67"/>
      <c r="H3565" s="67"/>
      <c r="I3565"/>
      <c r="J3565"/>
      <c r="K3565"/>
      <c r="L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</row>
    <row r="3566" spans="1:93" s="9" customFormat="1" x14ac:dyDescent="0.2">
      <c r="A3566"/>
      <c r="B3566"/>
      <c r="C3566" s="65"/>
      <c r="D3566" s="65"/>
      <c r="E3566" s="8"/>
      <c r="F3566" s="66"/>
      <c r="G3566" s="67"/>
      <c r="H3566" s="67"/>
      <c r="I3566"/>
      <c r="J3566"/>
      <c r="K3566"/>
      <c r="L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</row>
    <row r="3567" spans="1:93" s="9" customFormat="1" x14ac:dyDescent="0.2">
      <c r="A3567"/>
      <c r="B3567"/>
      <c r="C3567" s="65"/>
      <c r="D3567" s="65"/>
      <c r="E3567" s="8"/>
      <c r="F3567" s="66"/>
      <c r="G3567" s="67"/>
      <c r="H3567" s="67"/>
      <c r="I3567"/>
      <c r="J3567"/>
      <c r="K3567"/>
      <c r="L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</row>
    <row r="3568" spans="1:93" s="9" customFormat="1" x14ac:dyDescent="0.2">
      <c r="A3568"/>
      <c r="B3568"/>
      <c r="C3568" s="65"/>
      <c r="D3568" s="65"/>
      <c r="E3568" s="8"/>
      <c r="F3568" s="66"/>
      <c r="G3568" s="67"/>
      <c r="H3568" s="67"/>
      <c r="I3568"/>
      <c r="J3568"/>
      <c r="K3568"/>
      <c r="L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</row>
    <row r="3569" spans="1:93" s="9" customFormat="1" x14ac:dyDescent="0.2">
      <c r="A3569"/>
      <c r="B3569"/>
      <c r="C3569" s="65"/>
      <c r="D3569" s="65"/>
      <c r="E3569" s="8"/>
      <c r="F3569" s="66"/>
      <c r="G3569" s="67"/>
      <c r="H3569" s="67"/>
      <c r="I3569"/>
      <c r="J3569"/>
      <c r="K3569"/>
      <c r="L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</row>
    <row r="3570" spans="1:93" s="9" customFormat="1" x14ac:dyDescent="0.2">
      <c r="A3570"/>
      <c r="B3570"/>
      <c r="C3570" s="65"/>
      <c r="D3570" s="65"/>
      <c r="E3570" s="8"/>
      <c r="F3570" s="66"/>
      <c r="G3570" s="67"/>
      <c r="H3570" s="67"/>
      <c r="I3570"/>
      <c r="J3570"/>
      <c r="K3570"/>
      <c r="L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</row>
    <row r="3571" spans="1:93" s="9" customFormat="1" x14ac:dyDescent="0.2">
      <c r="A3571"/>
      <c r="B3571"/>
      <c r="C3571" s="65"/>
      <c r="D3571" s="65"/>
      <c r="E3571" s="8"/>
      <c r="F3571" s="66"/>
      <c r="G3571" s="67"/>
      <c r="H3571" s="67"/>
      <c r="I3571"/>
      <c r="J3571"/>
      <c r="K3571"/>
      <c r="L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</row>
    <row r="3572" spans="1:93" s="9" customFormat="1" x14ac:dyDescent="0.2">
      <c r="A3572"/>
      <c r="B3572"/>
      <c r="C3572" s="65"/>
      <c r="D3572" s="65"/>
      <c r="E3572" s="8"/>
      <c r="F3572" s="66"/>
      <c r="G3572" s="67"/>
      <c r="H3572" s="67"/>
      <c r="I3572"/>
      <c r="J3572"/>
      <c r="K3572"/>
      <c r="L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</row>
    <row r="3573" spans="1:93" s="9" customFormat="1" x14ac:dyDescent="0.2">
      <c r="A3573"/>
      <c r="B3573"/>
      <c r="C3573" s="65"/>
      <c r="D3573" s="65"/>
      <c r="E3573" s="8"/>
      <c r="F3573" s="66"/>
      <c r="G3573" s="67"/>
      <c r="H3573" s="67"/>
      <c r="I3573"/>
      <c r="J3573"/>
      <c r="K3573"/>
      <c r="L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</row>
    <row r="3574" spans="1:93" s="9" customFormat="1" x14ac:dyDescent="0.2">
      <c r="A3574"/>
      <c r="B3574"/>
      <c r="C3574" s="65"/>
      <c r="D3574" s="65"/>
      <c r="E3574" s="8"/>
      <c r="F3574" s="66"/>
      <c r="G3574" s="67"/>
      <c r="H3574" s="67"/>
      <c r="I3574"/>
      <c r="J3574"/>
      <c r="K3574"/>
      <c r="L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</row>
    <row r="3575" spans="1:93" s="9" customFormat="1" x14ac:dyDescent="0.2">
      <c r="A3575"/>
      <c r="B3575"/>
      <c r="C3575" s="65"/>
      <c r="D3575" s="65"/>
      <c r="E3575" s="8"/>
      <c r="F3575" s="66"/>
      <c r="G3575" s="67"/>
      <c r="H3575" s="67"/>
      <c r="I3575"/>
      <c r="J3575"/>
      <c r="K3575"/>
      <c r="L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</row>
    <row r="3576" spans="1:93" s="9" customFormat="1" x14ac:dyDescent="0.2">
      <c r="A3576"/>
      <c r="B3576"/>
      <c r="C3576" s="65"/>
      <c r="D3576" s="65"/>
      <c r="E3576" s="8"/>
      <c r="F3576" s="66"/>
      <c r="G3576" s="67"/>
      <c r="H3576" s="67"/>
      <c r="I3576"/>
      <c r="J3576"/>
      <c r="K3576"/>
      <c r="L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</row>
    <row r="3577" spans="1:93" s="9" customFormat="1" x14ac:dyDescent="0.2">
      <c r="A3577"/>
      <c r="B3577"/>
      <c r="C3577" s="65"/>
      <c r="D3577" s="65"/>
      <c r="E3577" s="8"/>
      <c r="F3577" s="66"/>
      <c r="G3577" s="67"/>
      <c r="H3577" s="67"/>
      <c r="I3577"/>
      <c r="J3577"/>
      <c r="K3577"/>
      <c r="L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</row>
    <row r="3578" spans="1:93" s="9" customFormat="1" x14ac:dyDescent="0.2">
      <c r="A3578"/>
      <c r="B3578"/>
      <c r="C3578" s="65"/>
      <c r="D3578" s="65"/>
      <c r="E3578" s="8"/>
      <c r="F3578" s="66"/>
      <c r="G3578" s="67"/>
      <c r="H3578" s="67"/>
      <c r="I3578"/>
      <c r="J3578"/>
      <c r="K3578"/>
      <c r="L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</row>
    <row r="3579" spans="1:93" s="9" customFormat="1" x14ac:dyDescent="0.2">
      <c r="A3579"/>
      <c r="B3579"/>
      <c r="C3579" s="65"/>
      <c r="D3579" s="65"/>
      <c r="E3579" s="8"/>
      <c r="F3579" s="66"/>
      <c r="G3579" s="67"/>
      <c r="H3579" s="67"/>
      <c r="I3579"/>
      <c r="J3579"/>
      <c r="K3579"/>
      <c r="L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</row>
    <row r="3580" spans="1:93" s="9" customFormat="1" x14ac:dyDescent="0.2">
      <c r="A3580"/>
      <c r="B3580"/>
      <c r="C3580" s="65"/>
      <c r="D3580" s="65"/>
      <c r="E3580" s="8"/>
      <c r="F3580" s="66"/>
      <c r="G3580" s="67"/>
      <c r="H3580" s="67"/>
      <c r="I3580"/>
      <c r="J3580"/>
      <c r="K3580"/>
      <c r="L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</row>
    <row r="3581" spans="1:93" s="9" customFormat="1" x14ac:dyDescent="0.2">
      <c r="A3581"/>
      <c r="B3581"/>
      <c r="C3581" s="65"/>
      <c r="D3581" s="65"/>
      <c r="E3581" s="8"/>
      <c r="F3581" s="66"/>
      <c r="G3581" s="67"/>
      <c r="H3581" s="67"/>
      <c r="I3581"/>
      <c r="J3581"/>
      <c r="K3581"/>
      <c r="L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</row>
    <row r="3582" spans="1:93" s="9" customFormat="1" x14ac:dyDescent="0.2">
      <c r="A3582"/>
      <c r="B3582"/>
      <c r="C3582" s="65"/>
      <c r="D3582" s="65"/>
      <c r="E3582" s="8"/>
      <c r="F3582" s="66"/>
      <c r="G3582" s="67"/>
      <c r="H3582" s="67"/>
      <c r="I3582"/>
      <c r="J3582"/>
      <c r="K3582"/>
      <c r="L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</row>
    <row r="3583" spans="1:93" s="9" customFormat="1" x14ac:dyDescent="0.2">
      <c r="A3583"/>
      <c r="B3583"/>
      <c r="C3583" s="65"/>
      <c r="D3583" s="65"/>
      <c r="E3583" s="8"/>
      <c r="F3583" s="66"/>
      <c r="G3583" s="67"/>
      <c r="H3583" s="67"/>
      <c r="I3583"/>
      <c r="J3583"/>
      <c r="K3583"/>
      <c r="L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</row>
    <row r="3584" spans="1:93" s="9" customFormat="1" x14ac:dyDescent="0.2">
      <c r="A3584"/>
      <c r="B3584"/>
      <c r="C3584" s="65"/>
      <c r="D3584" s="65"/>
      <c r="E3584" s="8"/>
      <c r="F3584" s="66"/>
      <c r="G3584" s="67"/>
      <c r="H3584" s="67"/>
      <c r="I3584"/>
      <c r="J3584"/>
      <c r="K3584"/>
      <c r="L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</row>
    <row r="3585" spans="1:93" s="9" customFormat="1" x14ac:dyDescent="0.2">
      <c r="A3585"/>
      <c r="B3585"/>
      <c r="C3585" s="65"/>
      <c r="D3585" s="65"/>
      <c r="E3585" s="8"/>
      <c r="F3585" s="66"/>
      <c r="G3585" s="67"/>
      <c r="H3585" s="67"/>
      <c r="I3585"/>
      <c r="J3585"/>
      <c r="K3585"/>
      <c r="L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</row>
    <row r="3586" spans="1:93" s="9" customFormat="1" x14ac:dyDescent="0.2">
      <c r="A3586"/>
      <c r="B3586"/>
      <c r="C3586" s="65"/>
      <c r="D3586" s="65"/>
      <c r="E3586" s="8"/>
      <c r="F3586" s="66"/>
      <c r="G3586" s="67"/>
      <c r="H3586" s="67"/>
      <c r="I3586"/>
      <c r="J3586"/>
      <c r="K3586"/>
      <c r="L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</row>
    <row r="3587" spans="1:93" s="9" customFormat="1" x14ac:dyDescent="0.2">
      <c r="A3587"/>
      <c r="B3587"/>
      <c r="C3587" s="65"/>
      <c r="D3587" s="65"/>
      <c r="E3587" s="8"/>
      <c r="F3587" s="66"/>
      <c r="G3587" s="67"/>
      <c r="H3587" s="67"/>
      <c r="I3587"/>
      <c r="J3587"/>
      <c r="K3587"/>
      <c r="L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</row>
    <row r="3588" spans="1:93" s="9" customFormat="1" x14ac:dyDescent="0.2">
      <c r="A3588"/>
      <c r="B3588"/>
      <c r="C3588" s="65"/>
      <c r="D3588" s="65"/>
      <c r="E3588" s="8"/>
      <c r="F3588" s="66"/>
      <c r="G3588" s="67"/>
      <c r="H3588" s="67"/>
      <c r="I3588"/>
      <c r="J3588"/>
      <c r="K3588"/>
      <c r="L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</row>
    <row r="3589" spans="1:93" s="9" customFormat="1" x14ac:dyDescent="0.2">
      <c r="A3589"/>
      <c r="B3589"/>
      <c r="C3589" s="65"/>
      <c r="D3589" s="65"/>
      <c r="E3589" s="8"/>
      <c r="F3589" s="66"/>
      <c r="G3589" s="67"/>
      <c r="H3589" s="67"/>
      <c r="I3589"/>
      <c r="J3589"/>
      <c r="K3589"/>
      <c r="L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</row>
    <row r="3590" spans="1:93" s="9" customFormat="1" x14ac:dyDescent="0.2">
      <c r="A3590"/>
      <c r="B3590"/>
      <c r="C3590" s="65"/>
      <c r="D3590" s="65"/>
      <c r="E3590" s="8"/>
      <c r="F3590" s="66"/>
      <c r="G3590" s="67"/>
      <c r="H3590" s="67"/>
      <c r="I3590"/>
      <c r="J3590"/>
      <c r="K3590"/>
      <c r="L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</row>
    <row r="3591" spans="1:93" s="9" customFormat="1" x14ac:dyDescent="0.2">
      <c r="A3591"/>
      <c r="B3591"/>
      <c r="C3591" s="65"/>
      <c r="D3591" s="65"/>
      <c r="E3591" s="8"/>
      <c r="F3591" s="66"/>
      <c r="G3591" s="67"/>
      <c r="H3591" s="67"/>
      <c r="I3591"/>
      <c r="J3591"/>
      <c r="K3591"/>
      <c r="L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</row>
    <row r="3592" spans="1:93" s="9" customFormat="1" x14ac:dyDescent="0.2">
      <c r="A3592"/>
      <c r="B3592"/>
      <c r="C3592" s="65"/>
      <c r="D3592" s="65"/>
      <c r="E3592" s="8"/>
      <c r="F3592" s="66"/>
      <c r="G3592" s="67"/>
      <c r="H3592" s="67"/>
      <c r="I3592"/>
      <c r="J3592"/>
      <c r="K3592"/>
      <c r="L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</row>
    <row r="3593" spans="1:93" s="9" customFormat="1" x14ac:dyDescent="0.2">
      <c r="A3593"/>
      <c r="B3593"/>
      <c r="C3593" s="65"/>
      <c r="D3593" s="65"/>
      <c r="E3593" s="8"/>
      <c r="F3593" s="66"/>
      <c r="G3593" s="67"/>
      <c r="H3593" s="67"/>
      <c r="I3593"/>
      <c r="J3593"/>
      <c r="K3593"/>
      <c r="L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</row>
    <row r="3594" spans="1:93" s="9" customFormat="1" x14ac:dyDescent="0.2">
      <c r="A3594"/>
      <c r="B3594"/>
      <c r="C3594" s="65"/>
      <c r="D3594" s="65"/>
      <c r="E3594" s="8"/>
      <c r="F3594" s="66"/>
      <c r="G3594" s="67"/>
      <c r="H3594" s="67"/>
      <c r="I3594"/>
      <c r="J3594"/>
      <c r="K3594"/>
      <c r="L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</row>
    <row r="3595" spans="1:93" s="9" customFormat="1" x14ac:dyDescent="0.2">
      <c r="A3595"/>
      <c r="B3595"/>
      <c r="C3595" s="65"/>
      <c r="D3595" s="65"/>
      <c r="E3595" s="8"/>
      <c r="F3595" s="66"/>
      <c r="G3595" s="67"/>
      <c r="H3595" s="67"/>
      <c r="I3595"/>
      <c r="J3595"/>
      <c r="K3595"/>
      <c r="L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</row>
    <row r="3596" spans="1:93" s="9" customFormat="1" x14ac:dyDescent="0.2">
      <c r="A3596"/>
      <c r="B3596"/>
      <c r="C3596" s="65"/>
      <c r="D3596" s="65"/>
      <c r="E3596" s="8"/>
      <c r="F3596" s="66"/>
      <c r="G3596" s="67"/>
      <c r="H3596" s="67"/>
      <c r="I3596"/>
      <c r="J3596"/>
      <c r="K3596"/>
      <c r="L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</row>
    <row r="3597" spans="1:93" s="9" customFormat="1" x14ac:dyDescent="0.2">
      <c r="A3597"/>
      <c r="B3597"/>
      <c r="C3597" s="65"/>
      <c r="D3597" s="65"/>
      <c r="E3597" s="8"/>
      <c r="F3597" s="66"/>
      <c r="G3597" s="67"/>
      <c r="H3597" s="67"/>
      <c r="I3597"/>
      <c r="J3597"/>
      <c r="K3597"/>
      <c r="L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</row>
    <row r="3598" spans="1:93" s="9" customFormat="1" x14ac:dyDescent="0.2">
      <c r="A3598"/>
      <c r="B3598"/>
      <c r="C3598" s="65"/>
      <c r="D3598" s="65"/>
      <c r="E3598" s="8"/>
      <c r="F3598" s="66"/>
      <c r="G3598" s="67"/>
      <c r="H3598" s="67"/>
      <c r="I3598"/>
      <c r="J3598"/>
      <c r="K3598"/>
      <c r="L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</row>
    <row r="3599" spans="1:93" s="9" customFormat="1" x14ac:dyDescent="0.2">
      <c r="A3599"/>
      <c r="B3599"/>
      <c r="C3599" s="65"/>
      <c r="D3599" s="65"/>
      <c r="E3599" s="8"/>
      <c r="F3599" s="66"/>
      <c r="G3599" s="67"/>
      <c r="H3599" s="67"/>
      <c r="I3599"/>
      <c r="J3599"/>
      <c r="K3599"/>
      <c r="L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</row>
    <row r="3600" spans="1:93" s="9" customFormat="1" x14ac:dyDescent="0.2">
      <c r="A3600"/>
      <c r="B3600"/>
      <c r="C3600" s="65"/>
      <c r="D3600" s="65"/>
      <c r="E3600" s="8"/>
      <c r="F3600" s="66"/>
      <c r="G3600" s="67"/>
      <c r="H3600" s="67"/>
      <c r="I3600"/>
      <c r="J3600"/>
      <c r="K3600"/>
      <c r="L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</row>
    <row r="3601" spans="1:93" s="9" customFormat="1" x14ac:dyDescent="0.2">
      <c r="A3601"/>
      <c r="B3601"/>
      <c r="C3601" s="65"/>
      <c r="D3601" s="65"/>
      <c r="E3601" s="8"/>
      <c r="F3601" s="66"/>
      <c r="G3601" s="67"/>
      <c r="H3601" s="67"/>
      <c r="I3601"/>
      <c r="J3601"/>
      <c r="K3601"/>
      <c r="L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</row>
    <row r="3602" spans="1:93" s="9" customFormat="1" x14ac:dyDescent="0.2">
      <c r="A3602"/>
      <c r="B3602"/>
      <c r="C3602" s="65"/>
      <c r="D3602" s="65"/>
      <c r="E3602" s="8"/>
      <c r="F3602" s="66"/>
      <c r="G3602" s="67"/>
      <c r="H3602" s="67"/>
      <c r="I3602"/>
      <c r="J3602"/>
      <c r="K3602"/>
      <c r="L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</row>
    <row r="3603" spans="1:93" s="9" customFormat="1" x14ac:dyDescent="0.2">
      <c r="A3603"/>
      <c r="B3603"/>
      <c r="C3603" s="65"/>
      <c r="D3603" s="65"/>
      <c r="E3603" s="8"/>
      <c r="F3603" s="66"/>
      <c r="G3603" s="67"/>
      <c r="H3603" s="67"/>
      <c r="I3603"/>
      <c r="J3603"/>
      <c r="K3603"/>
      <c r="L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</row>
    <row r="3604" spans="1:93" s="9" customFormat="1" x14ac:dyDescent="0.2">
      <c r="A3604"/>
      <c r="B3604"/>
      <c r="C3604" s="65"/>
      <c r="D3604" s="65"/>
      <c r="E3604" s="8"/>
      <c r="F3604" s="66"/>
      <c r="G3604" s="67"/>
      <c r="H3604" s="67"/>
      <c r="I3604"/>
      <c r="J3604"/>
      <c r="K3604"/>
      <c r="L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</row>
    <row r="3605" spans="1:93" s="9" customFormat="1" x14ac:dyDescent="0.2">
      <c r="A3605"/>
      <c r="B3605"/>
      <c r="C3605" s="65"/>
      <c r="D3605" s="65"/>
      <c r="E3605" s="8"/>
      <c r="F3605" s="66"/>
      <c r="G3605" s="67"/>
      <c r="H3605" s="67"/>
      <c r="I3605"/>
      <c r="J3605"/>
      <c r="K3605"/>
      <c r="L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</row>
    <row r="3606" spans="1:93" s="9" customFormat="1" x14ac:dyDescent="0.2">
      <c r="A3606"/>
      <c r="B3606"/>
      <c r="C3606" s="65"/>
      <c r="D3606" s="65"/>
      <c r="E3606" s="8"/>
      <c r="F3606" s="66"/>
      <c r="G3606" s="67"/>
      <c r="H3606" s="67"/>
      <c r="I3606"/>
      <c r="J3606"/>
      <c r="K3606"/>
      <c r="L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</row>
    <row r="3607" spans="1:93" s="9" customFormat="1" x14ac:dyDescent="0.2">
      <c r="A3607"/>
      <c r="B3607"/>
      <c r="C3607" s="65"/>
      <c r="D3607" s="65"/>
      <c r="E3607" s="8"/>
      <c r="F3607" s="66"/>
      <c r="G3607" s="67"/>
      <c r="H3607" s="67"/>
      <c r="I3607"/>
      <c r="J3607"/>
      <c r="K3607"/>
      <c r="L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</row>
    <row r="3608" spans="1:93" s="9" customFormat="1" x14ac:dyDescent="0.2">
      <c r="A3608"/>
      <c r="B3608"/>
      <c r="C3608" s="65"/>
      <c r="D3608" s="65"/>
      <c r="E3608" s="8"/>
      <c r="F3608" s="66"/>
      <c r="G3608" s="67"/>
      <c r="H3608" s="67"/>
      <c r="I3608"/>
      <c r="J3608"/>
      <c r="K3608"/>
      <c r="L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</row>
    <row r="3609" spans="1:93" s="9" customFormat="1" x14ac:dyDescent="0.2">
      <c r="A3609"/>
      <c r="B3609"/>
      <c r="C3609" s="65"/>
      <c r="D3609" s="65"/>
      <c r="E3609" s="8"/>
      <c r="F3609" s="66"/>
      <c r="G3609" s="67"/>
      <c r="H3609" s="67"/>
      <c r="I3609"/>
      <c r="J3609"/>
      <c r="K3609"/>
      <c r="L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</row>
    <row r="3610" spans="1:93" s="9" customFormat="1" x14ac:dyDescent="0.2">
      <c r="A3610"/>
      <c r="B3610"/>
      <c r="C3610" s="65"/>
      <c r="D3610" s="65"/>
      <c r="E3610" s="8"/>
      <c r="F3610" s="66"/>
      <c r="G3610" s="67"/>
      <c r="H3610" s="67"/>
      <c r="I3610"/>
      <c r="J3610"/>
      <c r="K3610"/>
      <c r="L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</row>
    <row r="3611" spans="1:93" s="9" customFormat="1" x14ac:dyDescent="0.2">
      <c r="A3611"/>
      <c r="B3611"/>
      <c r="C3611" s="65"/>
      <c r="D3611" s="65"/>
      <c r="E3611" s="8"/>
      <c r="F3611" s="66"/>
      <c r="G3611" s="67"/>
      <c r="H3611" s="67"/>
      <c r="I3611"/>
      <c r="J3611"/>
      <c r="K3611"/>
      <c r="L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</row>
    <row r="3612" spans="1:93" s="9" customFormat="1" x14ac:dyDescent="0.2">
      <c r="A3612"/>
      <c r="B3612"/>
      <c r="C3612" s="65"/>
      <c r="D3612" s="65"/>
      <c r="E3612" s="8"/>
      <c r="F3612" s="66"/>
      <c r="G3612" s="67"/>
      <c r="H3612" s="67"/>
      <c r="I3612"/>
      <c r="J3612"/>
      <c r="K3612"/>
      <c r="L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</row>
    <row r="3613" spans="1:93" s="9" customFormat="1" x14ac:dyDescent="0.2">
      <c r="A3613"/>
      <c r="B3613"/>
      <c r="C3613" s="65"/>
      <c r="D3613" s="65"/>
      <c r="E3613" s="8"/>
      <c r="F3613" s="66"/>
      <c r="G3613" s="67"/>
      <c r="H3613" s="67"/>
      <c r="I3613"/>
      <c r="J3613"/>
      <c r="K3613"/>
      <c r="L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</row>
    <row r="3614" spans="1:93" s="9" customFormat="1" x14ac:dyDescent="0.2">
      <c r="A3614"/>
      <c r="B3614"/>
      <c r="C3614" s="65"/>
      <c r="D3614" s="65"/>
      <c r="E3614" s="8"/>
      <c r="F3614" s="66"/>
      <c r="G3614" s="67"/>
      <c r="H3614" s="67"/>
      <c r="I3614"/>
      <c r="J3614"/>
      <c r="K3614"/>
      <c r="L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</row>
    <row r="3615" spans="1:93" s="9" customFormat="1" x14ac:dyDescent="0.2">
      <c r="A3615"/>
      <c r="B3615"/>
      <c r="C3615" s="65"/>
      <c r="D3615" s="65"/>
      <c r="E3615" s="8"/>
      <c r="F3615" s="66"/>
      <c r="G3615" s="67"/>
      <c r="H3615" s="67"/>
      <c r="I3615"/>
      <c r="J3615"/>
      <c r="K3615"/>
      <c r="L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</row>
    <row r="3616" spans="1:93" s="9" customFormat="1" x14ac:dyDescent="0.2">
      <c r="A3616"/>
      <c r="B3616"/>
      <c r="C3616" s="65"/>
      <c r="D3616" s="65"/>
      <c r="E3616" s="8"/>
      <c r="F3616" s="66"/>
      <c r="G3616" s="67"/>
      <c r="H3616" s="67"/>
      <c r="I3616"/>
      <c r="J3616"/>
      <c r="K3616"/>
      <c r="L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</row>
    <row r="3617" spans="1:93" s="9" customFormat="1" x14ac:dyDescent="0.2">
      <c r="A3617"/>
      <c r="B3617"/>
      <c r="C3617" s="65"/>
      <c r="D3617" s="65"/>
      <c r="E3617" s="8"/>
      <c r="F3617" s="66"/>
      <c r="G3617" s="67"/>
      <c r="H3617" s="67"/>
      <c r="I3617"/>
      <c r="J3617"/>
      <c r="K3617"/>
      <c r="L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</row>
    <row r="3618" spans="1:93" s="9" customFormat="1" x14ac:dyDescent="0.2">
      <c r="A3618"/>
      <c r="B3618"/>
      <c r="C3618" s="65"/>
      <c r="D3618" s="65"/>
      <c r="E3618" s="8"/>
      <c r="F3618" s="66"/>
      <c r="G3618" s="67"/>
      <c r="H3618" s="67"/>
      <c r="I3618"/>
      <c r="J3618"/>
      <c r="K3618"/>
      <c r="L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</row>
    <row r="3619" spans="1:93" s="9" customFormat="1" x14ac:dyDescent="0.2">
      <c r="A3619"/>
      <c r="B3619"/>
      <c r="C3619" s="65"/>
      <c r="D3619" s="65"/>
      <c r="E3619" s="8"/>
      <c r="F3619" s="66"/>
      <c r="G3619" s="67"/>
      <c r="H3619" s="67"/>
      <c r="I3619"/>
      <c r="J3619"/>
      <c r="K3619"/>
      <c r="L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</row>
    <row r="3620" spans="1:93" s="9" customFormat="1" x14ac:dyDescent="0.2">
      <c r="A3620"/>
      <c r="B3620"/>
      <c r="C3620" s="65"/>
      <c r="D3620" s="65"/>
      <c r="E3620" s="8"/>
      <c r="F3620" s="66"/>
      <c r="G3620" s="67"/>
      <c r="H3620" s="67"/>
      <c r="I3620"/>
      <c r="J3620"/>
      <c r="K3620"/>
      <c r="L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</row>
    <row r="3621" spans="1:93" s="9" customFormat="1" x14ac:dyDescent="0.2">
      <c r="A3621"/>
      <c r="B3621"/>
      <c r="C3621" s="65"/>
      <c r="D3621" s="65"/>
      <c r="E3621" s="8"/>
      <c r="F3621" s="66"/>
      <c r="G3621" s="67"/>
      <c r="H3621" s="67"/>
      <c r="I3621"/>
      <c r="J3621"/>
      <c r="K3621"/>
      <c r="L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</row>
    <row r="3622" spans="1:93" s="9" customFormat="1" x14ac:dyDescent="0.2">
      <c r="A3622"/>
      <c r="B3622"/>
      <c r="C3622" s="65"/>
      <c r="D3622" s="65"/>
      <c r="E3622" s="8"/>
      <c r="F3622" s="66"/>
      <c r="G3622" s="67"/>
      <c r="H3622" s="67"/>
      <c r="I3622"/>
      <c r="J3622"/>
      <c r="K3622"/>
      <c r="L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</row>
    <row r="3623" spans="1:93" s="9" customFormat="1" x14ac:dyDescent="0.2">
      <c r="A3623"/>
      <c r="B3623"/>
      <c r="C3623" s="65"/>
      <c r="D3623" s="65"/>
      <c r="E3623" s="8"/>
      <c r="F3623" s="66"/>
      <c r="G3623" s="67"/>
      <c r="H3623" s="67"/>
      <c r="I3623"/>
      <c r="J3623"/>
      <c r="K3623"/>
      <c r="L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</row>
    <row r="3624" spans="1:93" s="9" customFormat="1" x14ac:dyDescent="0.2">
      <c r="A3624"/>
      <c r="B3624"/>
      <c r="C3624" s="65"/>
      <c r="D3624" s="65"/>
      <c r="E3624" s="8"/>
      <c r="F3624" s="66"/>
      <c r="G3624" s="67"/>
      <c r="H3624" s="67"/>
      <c r="I3624"/>
      <c r="J3624"/>
      <c r="K3624"/>
      <c r="L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</row>
    <row r="3625" spans="1:93" s="9" customFormat="1" x14ac:dyDescent="0.2">
      <c r="A3625"/>
      <c r="B3625"/>
      <c r="C3625" s="65"/>
      <c r="D3625" s="65"/>
      <c r="E3625" s="8"/>
      <c r="F3625" s="66"/>
      <c r="G3625" s="67"/>
      <c r="H3625" s="67"/>
      <c r="I3625"/>
      <c r="J3625"/>
      <c r="K3625"/>
      <c r="L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</row>
    <row r="3626" spans="1:93" s="9" customFormat="1" x14ac:dyDescent="0.2">
      <c r="A3626"/>
      <c r="B3626"/>
      <c r="C3626" s="65"/>
      <c r="D3626" s="65"/>
      <c r="E3626" s="8"/>
      <c r="F3626" s="66"/>
      <c r="G3626" s="67"/>
      <c r="H3626" s="67"/>
      <c r="I3626"/>
      <c r="J3626"/>
      <c r="K3626"/>
      <c r="L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</row>
    <row r="3627" spans="1:93" s="9" customFormat="1" x14ac:dyDescent="0.2">
      <c r="A3627"/>
      <c r="B3627"/>
      <c r="C3627" s="65"/>
      <c r="D3627" s="65"/>
      <c r="E3627" s="8"/>
      <c r="F3627" s="66"/>
      <c r="G3627" s="67"/>
      <c r="H3627" s="67"/>
      <c r="I3627"/>
      <c r="J3627"/>
      <c r="K3627"/>
      <c r="L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</row>
    <row r="3628" spans="1:93" s="9" customFormat="1" x14ac:dyDescent="0.2">
      <c r="A3628"/>
      <c r="B3628"/>
      <c r="C3628" s="65"/>
      <c r="D3628" s="65"/>
      <c r="E3628" s="8"/>
      <c r="F3628" s="66"/>
      <c r="G3628" s="67"/>
      <c r="H3628" s="67"/>
      <c r="I3628"/>
      <c r="J3628"/>
      <c r="K3628"/>
      <c r="L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</row>
    <row r="3629" spans="1:93" s="9" customFormat="1" x14ac:dyDescent="0.2">
      <c r="A3629"/>
      <c r="B3629"/>
      <c r="C3629" s="65"/>
      <c r="D3629" s="65"/>
      <c r="E3629" s="8"/>
      <c r="F3629" s="66"/>
      <c r="G3629" s="67"/>
      <c r="H3629" s="67"/>
      <c r="I3629"/>
      <c r="J3629"/>
      <c r="K3629"/>
      <c r="L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</row>
    <row r="3630" spans="1:93" s="9" customFormat="1" x14ac:dyDescent="0.2">
      <c r="A3630"/>
      <c r="B3630"/>
      <c r="C3630" s="65"/>
      <c r="D3630" s="65"/>
      <c r="E3630" s="8"/>
      <c r="F3630" s="66"/>
      <c r="G3630" s="67"/>
      <c r="H3630" s="67"/>
      <c r="I3630"/>
      <c r="J3630"/>
      <c r="K3630"/>
      <c r="L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</row>
    <row r="3631" spans="1:93" s="9" customFormat="1" x14ac:dyDescent="0.2">
      <c r="A3631"/>
      <c r="B3631"/>
      <c r="C3631" s="65"/>
      <c r="D3631" s="65"/>
      <c r="E3631" s="8"/>
      <c r="F3631" s="66"/>
      <c r="G3631" s="67"/>
      <c r="H3631" s="67"/>
      <c r="I3631"/>
      <c r="J3631"/>
      <c r="K3631"/>
      <c r="L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</row>
    <row r="3632" spans="1:93" s="9" customFormat="1" x14ac:dyDescent="0.2">
      <c r="A3632"/>
      <c r="B3632"/>
      <c r="C3632" s="65"/>
      <c r="D3632" s="65"/>
      <c r="E3632" s="8"/>
      <c r="F3632" s="66"/>
      <c r="G3632" s="67"/>
      <c r="H3632" s="67"/>
      <c r="I3632"/>
      <c r="J3632"/>
      <c r="K3632"/>
      <c r="L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</row>
    <row r="3633" spans="1:93" s="9" customFormat="1" x14ac:dyDescent="0.2">
      <c r="A3633"/>
      <c r="B3633"/>
      <c r="C3633" s="65"/>
      <c r="D3633" s="65"/>
      <c r="E3633" s="8"/>
      <c r="F3633" s="66"/>
      <c r="G3633" s="67"/>
      <c r="H3633" s="67"/>
      <c r="I3633"/>
      <c r="J3633"/>
      <c r="K3633"/>
      <c r="L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</row>
    <row r="3634" spans="1:93" s="9" customFormat="1" x14ac:dyDescent="0.2">
      <c r="A3634"/>
      <c r="B3634"/>
      <c r="C3634" s="65"/>
      <c r="D3634" s="65"/>
      <c r="E3634" s="8"/>
      <c r="F3634" s="66"/>
      <c r="G3634" s="67"/>
      <c r="H3634" s="67"/>
      <c r="I3634"/>
      <c r="J3634"/>
      <c r="K3634"/>
      <c r="L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</row>
    <row r="3635" spans="1:93" s="9" customFormat="1" x14ac:dyDescent="0.2">
      <c r="A3635"/>
      <c r="B3635"/>
      <c r="C3635" s="65"/>
      <c r="D3635" s="65"/>
      <c r="E3635" s="8"/>
      <c r="F3635" s="66"/>
      <c r="G3635" s="67"/>
      <c r="H3635" s="67"/>
      <c r="I3635"/>
      <c r="J3635"/>
      <c r="K3635"/>
      <c r="L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</row>
    <row r="3636" spans="1:93" s="9" customFormat="1" x14ac:dyDescent="0.2">
      <c r="A3636"/>
      <c r="B3636"/>
      <c r="C3636" s="65"/>
      <c r="D3636" s="65"/>
      <c r="E3636" s="8"/>
      <c r="F3636" s="66"/>
      <c r="G3636" s="67"/>
      <c r="H3636" s="67"/>
      <c r="I3636"/>
      <c r="J3636"/>
      <c r="K3636"/>
      <c r="L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</row>
    <row r="3637" spans="1:93" s="9" customFormat="1" x14ac:dyDescent="0.2">
      <c r="A3637"/>
      <c r="B3637"/>
      <c r="C3637" s="65"/>
      <c r="D3637" s="65"/>
      <c r="E3637" s="8"/>
      <c r="F3637" s="66"/>
      <c r="G3637" s="67"/>
      <c r="H3637" s="67"/>
      <c r="I3637"/>
      <c r="J3637"/>
      <c r="K3637"/>
      <c r="L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</row>
    <row r="3638" spans="1:93" s="9" customFormat="1" x14ac:dyDescent="0.2">
      <c r="A3638"/>
      <c r="B3638"/>
      <c r="C3638" s="65"/>
      <c r="D3638" s="65"/>
      <c r="E3638" s="8"/>
      <c r="F3638" s="66"/>
      <c r="G3638" s="67"/>
      <c r="H3638" s="67"/>
      <c r="I3638"/>
      <c r="J3638"/>
      <c r="K3638"/>
      <c r="L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</row>
    <row r="3639" spans="1:93" s="9" customFormat="1" x14ac:dyDescent="0.2">
      <c r="A3639"/>
      <c r="B3639"/>
      <c r="C3639" s="65"/>
      <c r="D3639" s="65"/>
      <c r="E3639" s="8"/>
      <c r="F3639" s="66"/>
      <c r="G3639" s="67"/>
      <c r="H3639" s="67"/>
      <c r="I3639"/>
      <c r="J3639"/>
      <c r="K3639"/>
      <c r="L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</row>
    <row r="3640" spans="1:93" s="9" customFormat="1" x14ac:dyDescent="0.2">
      <c r="A3640"/>
      <c r="B3640"/>
      <c r="C3640" s="65"/>
      <c r="D3640" s="65"/>
      <c r="E3640" s="8"/>
      <c r="F3640" s="66"/>
      <c r="G3640" s="67"/>
      <c r="H3640" s="67"/>
      <c r="I3640"/>
      <c r="J3640"/>
      <c r="K3640"/>
      <c r="L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</row>
    <row r="3641" spans="1:93" s="9" customFormat="1" x14ac:dyDescent="0.2">
      <c r="A3641"/>
      <c r="B3641"/>
      <c r="C3641" s="65"/>
      <c r="D3641" s="65"/>
      <c r="E3641" s="8"/>
      <c r="F3641" s="66"/>
      <c r="G3641" s="67"/>
      <c r="H3641" s="67"/>
      <c r="I3641"/>
      <c r="J3641"/>
      <c r="K3641"/>
      <c r="L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</row>
    <row r="3642" spans="1:93" s="9" customFormat="1" x14ac:dyDescent="0.2">
      <c r="A3642"/>
      <c r="B3642"/>
      <c r="C3642" s="65"/>
      <c r="D3642" s="65"/>
      <c r="E3642" s="8"/>
      <c r="F3642" s="66"/>
      <c r="G3642" s="67"/>
      <c r="H3642" s="67"/>
      <c r="I3642"/>
      <c r="J3642"/>
      <c r="K3642"/>
      <c r="L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</row>
    <row r="3643" spans="1:93" s="9" customFormat="1" x14ac:dyDescent="0.2">
      <c r="A3643"/>
      <c r="B3643"/>
      <c r="C3643" s="65"/>
      <c r="D3643" s="65"/>
      <c r="E3643" s="8"/>
      <c r="F3643" s="66"/>
      <c r="G3643" s="67"/>
      <c r="H3643" s="67"/>
      <c r="I3643"/>
      <c r="J3643"/>
      <c r="K3643"/>
      <c r="L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</row>
    <row r="3644" spans="1:93" s="9" customFormat="1" x14ac:dyDescent="0.2">
      <c r="A3644"/>
      <c r="B3644"/>
      <c r="C3644" s="65"/>
      <c r="D3644" s="65"/>
      <c r="E3644" s="8"/>
      <c r="F3644" s="66"/>
      <c r="G3644" s="67"/>
      <c r="H3644" s="67"/>
      <c r="I3644"/>
      <c r="J3644"/>
      <c r="K3644"/>
      <c r="L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</row>
    <row r="3645" spans="1:93" s="9" customFormat="1" x14ac:dyDescent="0.2">
      <c r="A3645"/>
      <c r="B3645"/>
      <c r="C3645" s="65"/>
      <c r="D3645" s="65"/>
      <c r="E3645" s="8"/>
      <c r="F3645" s="66"/>
      <c r="G3645" s="67"/>
      <c r="H3645" s="67"/>
      <c r="I3645"/>
      <c r="J3645"/>
      <c r="K3645"/>
      <c r="L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</row>
    <row r="3646" spans="1:93" s="9" customFormat="1" x14ac:dyDescent="0.2">
      <c r="A3646"/>
      <c r="B3646"/>
      <c r="C3646" s="65"/>
      <c r="D3646" s="65"/>
      <c r="E3646" s="8"/>
      <c r="F3646" s="66"/>
      <c r="G3646" s="67"/>
      <c r="H3646" s="67"/>
      <c r="I3646"/>
      <c r="J3646"/>
      <c r="K3646"/>
      <c r="L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</row>
    <row r="3647" spans="1:93" s="9" customFormat="1" x14ac:dyDescent="0.2">
      <c r="A3647"/>
      <c r="B3647"/>
      <c r="C3647" s="65"/>
      <c r="D3647" s="65"/>
      <c r="E3647" s="8"/>
      <c r="F3647" s="66"/>
      <c r="G3647" s="67"/>
      <c r="H3647" s="67"/>
      <c r="I3647"/>
      <c r="J3647"/>
      <c r="K3647"/>
      <c r="L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</row>
    <row r="3648" spans="1:93" s="9" customFormat="1" x14ac:dyDescent="0.2">
      <c r="A3648"/>
      <c r="B3648"/>
      <c r="C3648" s="65"/>
      <c r="D3648" s="65"/>
      <c r="E3648" s="8"/>
      <c r="F3648" s="66"/>
      <c r="G3648" s="67"/>
      <c r="H3648" s="67"/>
      <c r="I3648"/>
      <c r="J3648"/>
      <c r="K3648"/>
      <c r="L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</row>
    <row r="3649" spans="1:93" s="9" customFormat="1" x14ac:dyDescent="0.2">
      <c r="A3649"/>
      <c r="B3649"/>
      <c r="C3649" s="65"/>
      <c r="D3649" s="65"/>
      <c r="E3649" s="8"/>
      <c r="F3649" s="66"/>
      <c r="G3649" s="67"/>
      <c r="H3649" s="67"/>
      <c r="I3649"/>
      <c r="J3649"/>
      <c r="K3649"/>
      <c r="L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</row>
    <row r="3650" spans="1:93" s="9" customFormat="1" x14ac:dyDescent="0.2">
      <c r="A3650"/>
      <c r="B3650"/>
      <c r="C3650" s="65"/>
      <c r="D3650" s="65"/>
      <c r="E3650" s="8"/>
      <c r="F3650" s="66"/>
      <c r="G3650" s="67"/>
      <c r="H3650" s="67"/>
      <c r="I3650"/>
      <c r="J3650"/>
      <c r="K3650"/>
      <c r="L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</row>
    <row r="3651" spans="1:93" s="9" customFormat="1" x14ac:dyDescent="0.2">
      <c r="A3651"/>
      <c r="B3651"/>
      <c r="C3651" s="65"/>
      <c r="D3651" s="65"/>
      <c r="E3651" s="8"/>
      <c r="F3651" s="66"/>
      <c r="G3651" s="67"/>
      <c r="H3651" s="67"/>
      <c r="I3651"/>
      <c r="J3651"/>
      <c r="K3651"/>
      <c r="L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</row>
    <row r="3652" spans="1:93" s="9" customFormat="1" x14ac:dyDescent="0.2">
      <c r="A3652"/>
      <c r="B3652"/>
      <c r="C3652" s="65"/>
      <c r="D3652" s="65"/>
      <c r="E3652" s="8"/>
      <c r="F3652" s="66"/>
      <c r="G3652" s="67"/>
      <c r="H3652" s="67"/>
      <c r="I3652"/>
      <c r="J3652"/>
      <c r="K3652"/>
      <c r="L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</row>
    <row r="3653" spans="1:93" s="9" customFormat="1" x14ac:dyDescent="0.2">
      <c r="A3653"/>
      <c r="B3653"/>
      <c r="C3653" s="65"/>
      <c r="D3653" s="65"/>
      <c r="E3653" s="8"/>
      <c r="F3653" s="66"/>
      <c r="G3653" s="67"/>
      <c r="H3653" s="67"/>
      <c r="I3653"/>
      <c r="J3653"/>
      <c r="K3653"/>
      <c r="L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</row>
    <row r="3654" spans="1:93" s="9" customFormat="1" x14ac:dyDescent="0.2">
      <c r="A3654"/>
      <c r="B3654"/>
      <c r="C3654" s="65"/>
      <c r="D3654" s="65"/>
      <c r="E3654" s="8"/>
      <c r="F3654" s="66"/>
      <c r="G3654" s="67"/>
      <c r="H3654" s="67"/>
      <c r="I3654"/>
      <c r="J3654"/>
      <c r="K3654"/>
      <c r="L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</row>
    <row r="3655" spans="1:93" s="9" customFormat="1" x14ac:dyDescent="0.2">
      <c r="A3655"/>
      <c r="B3655"/>
      <c r="C3655" s="65"/>
      <c r="D3655" s="65"/>
      <c r="E3655" s="8"/>
      <c r="F3655" s="66"/>
      <c r="G3655" s="67"/>
      <c r="H3655" s="67"/>
      <c r="I3655"/>
      <c r="J3655"/>
      <c r="K3655"/>
      <c r="L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</row>
    <row r="3656" spans="1:93" s="9" customFormat="1" x14ac:dyDescent="0.2">
      <c r="A3656"/>
      <c r="B3656"/>
      <c r="C3656" s="65"/>
      <c r="D3656" s="65"/>
      <c r="E3656" s="8"/>
      <c r="F3656" s="66"/>
      <c r="G3656" s="67"/>
      <c r="H3656" s="67"/>
      <c r="I3656"/>
      <c r="J3656"/>
      <c r="K3656"/>
      <c r="L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</row>
    <row r="3657" spans="1:93" s="9" customFormat="1" x14ac:dyDescent="0.2">
      <c r="A3657"/>
      <c r="B3657"/>
      <c r="C3657" s="65"/>
      <c r="D3657" s="65"/>
      <c r="E3657" s="8"/>
      <c r="F3657" s="66"/>
      <c r="G3657" s="67"/>
      <c r="H3657" s="67"/>
      <c r="I3657"/>
      <c r="J3657"/>
      <c r="K3657"/>
      <c r="L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</row>
    <row r="3658" spans="1:93" s="9" customFormat="1" x14ac:dyDescent="0.2">
      <c r="A3658"/>
      <c r="B3658"/>
      <c r="C3658" s="65"/>
      <c r="D3658" s="65"/>
      <c r="E3658" s="8"/>
      <c r="F3658" s="66"/>
      <c r="G3658" s="67"/>
      <c r="H3658" s="67"/>
      <c r="I3658"/>
      <c r="J3658"/>
      <c r="K3658"/>
      <c r="L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</row>
    <row r="3659" spans="1:93" s="9" customFormat="1" x14ac:dyDescent="0.2">
      <c r="A3659"/>
      <c r="B3659"/>
      <c r="C3659" s="65"/>
      <c r="D3659" s="65"/>
      <c r="E3659" s="8"/>
      <c r="F3659" s="66"/>
      <c r="G3659" s="67"/>
      <c r="H3659" s="67"/>
      <c r="I3659"/>
      <c r="J3659"/>
      <c r="K3659"/>
      <c r="L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</row>
    <row r="3660" spans="1:93" s="9" customFormat="1" x14ac:dyDescent="0.2">
      <c r="A3660"/>
      <c r="B3660"/>
      <c r="C3660" s="65"/>
      <c r="D3660" s="65"/>
      <c r="E3660" s="8"/>
      <c r="F3660" s="66"/>
      <c r="G3660" s="67"/>
      <c r="H3660" s="67"/>
      <c r="I3660"/>
      <c r="J3660"/>
      <c r="K3660"/>
      <c r="L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</row>
    <row r="3661" spans="1:93" s="9" customFormat="1" x14ac:dyDescent="0.2">
      <c r="A3661"/>
      <c r="B3661"/>
      <c r="C3661" s="65"/>
      <c r="D3661" s="65"/>
      <c r="E3661" s="8"/>
      <c r="F3661" s="66"/>
      <c r="G3661" s="67"/>
      <c r="H3661" s="67"/>
      <c r="I3661"/>
      <c r="J3661"/>
      <c r="K3661"/>
      <c r="L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</row>
    <row r="3662" spans="1:93" s="9" customFormat="1" x14ac:dyDescent="0.2">
      <c r="A3662"/>
      <c r="B3662"/>
      <c r="C3662" s="65"/>
      <c r="D3662" s="65"/>
      <c r="E3662" s="8"/>
      <c r="F3662" s="66"/>
      <c r="G3662" s="67"/>
      <c r="H3662" s="67"/>
      <c r="I3662"/>
      <c r="J3662"/>
      <c r="K3662"/>
      <c r="L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</row>
    <row r="3663" spans="1:93" s="9" customFormat="1" x14ac:dyDescent="0.2">
      <c r="A3663"/>
      <c r="B3663"/>
      <c r="C3663" s="65"/>
      <c r="D3663" s="65"/>
      <c r="E3663" s="8"/>
      <c r="F3663" s="66"/>
      <c r="G3663" s="67"/>
      <c r="H3663" s="67"/>
      <c r="I3663"/>
      <c r="J3663"/>
      <c r="K3663"/>
      <c r="L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</row>
    <row r="3664" spans="1:93" s="9" customFormat="1" x14ac:dyDescent="0.2">
      <c r="A3664"/>
      <c r="B3664"/>
      <c r="C3664" s="65"/>
      <c r="D3664" s="65"/>
      <c r="E3664" s="8"/>
      <c r="F3664" s="66"/>
      <c r="G3664" s="67"/>
      <c r="H3664" s="67"/>
      <c r="I3664"/>
      <c r="J3664"/>
      <c r="K3664"/>
      <c r="L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</row>
    <row r="3665" spans="1:93" s="9" customFormat="1" x14ac:dyDescent="0.2">
      <c r="A3665"/>
      <c r="B3665"/>
      <c r="C3665" s="65"/>
      <c r="D3665" s="65"/>
      <c r="E3665" s="8"/>
      <c r="F3665" s="66"/>
      <c r="G3665" s="67"/>
      <c r="H3665" s="67"/>
      <c r="I3665"/>
      <c r="J3665"/>
      <c r="K3665"/>
      <c r="L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</row>
    <row r="3666" spans="1:93" s="9" customFormat="1" x14ac:dyDescent="0.2">
      <c r="A3666"/>
      <c r="B3666"/>
      <c r="C3666" s="65"/>
      <c r="D3666" s="65"/>
      <c r="E3666" s="8"/>
      <c r="F3666" s="66"/>
      <c r="G3666" s="67"/>
      <c r="H3666" s="67"/>
      <c r="I3666"/>
      <c r="J3666"/>
      <c r="K3666"/>
      <c r="L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</row>
    <row r="3667" spans="1:93" s="9" customFormat="1" x14ac:dyDescent="0.2">
      <c r="A3667"/>
      <c r="B3667"/>
      <c r="C3667" s="65"/>
      <c r="D3667" s="65"/>
      <c r="E3667" s="8"/>
      <c r="F3667" s="66"/>
      <c r="G3667" s="67"/>
      <c r="H3667" s="67"/>
      <c r="I3667"/>
      <c r="J3667"/>
      <c r="K3667"/>
      <c r="L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</row>
    <row r="3668" spans="1:93" s="9" customFormat="1" x14ac:dyDescent="0.2">
      <c r="A3668"/>
      <c r="B3668"/>
      <c r="C3668" s="65"/>
      <c r="D3668" s="65"/>
      <c r="E3668" s="8"/>
      <c r="F3668" s="66"/>
      <c r="G3668" s="67"/>
      <c r="H3668" s="67"/>
      <c r="I3668"/>
      <c r="J3668"/>
      <c r="K3668"/>
      <c r="L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</row>
    <row r="3669" spans="1:93" s="9" customFormat="1" x14ac:dyDescent="0.2">
      <c r="A3669"/>
      <c r="B3669"/>
      <c r="C3669" s="65"/>
      <c r="D3669" s="65"/>
      <c r="E3669" s="8"/>
      <c r="F3669" s="66"/>
      <c r="G3669" s="67"/>
      <c r="H3669" s="67"/>
      <c r="I3669"/>
      <c r="J3669"/>
      <c r="K3669"/>
      <c r="L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</row>
    <row r="3670" spans="1:93" s="9" customFormat="1" x14ac:dyDescent="0.2">
      <c r="A3670"/>
      <c r="B3670"/>
      <c r="C3670" s="65"/>
      <c r="D3670" s="65"/>
      <c r="E3670" s="8"/>
      <c r="F3670" s="66"/>
      <c r="G3670" s="67"/>
      <c r="H3670" s="67"/>
      <c r="I3670"/>
      <c r="J3670"/>
      <c r="K3670"/>
      <c r="L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</row>
    <row r="3671" spans="1:93" s="9" customFormat="1" x14ac:dyDescent="0.2">
      <c r="A3671"/>
      <c r="B3671"/>
      <c r="C3671" s="65"/>
      <c r="D3671" s="65"/>
      <c r="E3671" s="8"/>
      <c r="F3671" s="66"/>
      <c r="G3671" s="67"/>
      <c r="H3671" s="67"/>
      <c r="I3671"/>
      <c r="J3671"/>
      <c r="K3671"/>
      <c r="L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</row>
    <row r="3672" spans="1:93" s="9" customFormat="1" x14ac:dyDescent="0.2">
      <c r="A3672"/>
      <c r="B3672"/>
      <c r="C3672" s="65"/>
      <c r="D3672" s="65"/>
      <c r="E3672" s="8"/>
      <c r="F3672" s="66"/>
      <c r="G3672" s="67"/>
      <c r="H3672" s="67"/>
      <c r="I3672"/>
      <c r="J3672"/>
      <c r="K3672"/>
      <c r="L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</row>
    <row r="3673" spans="1:93" s="9" customFormat="1" x14ac:dyDescent="0.2">
      <c r="A3673"/>
      <c r="B3673"/>
      <c r="C3673" s="65"/>
      <c r="D3673" s="65"/>
      <c r="E3673" s="8"/>
      <c r="F3673" s="66"/>
      <c r="G3673" s="67"/>
      <c r="H3673" s="67"/>
      <c r="I3673"/>
      <c r="J3673"/>
      <c r="K3673"/>
      <c r="L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</row>
    <row r="3674" spans="1:93" s="9" customFormat="1" x14ac:dyDescent="0.2">
      <c r="A3674"/>
      <c r="B3674"/>
      <c r="C3674" s="65"/>
      <c r="D3674" s="65"/>
      <c r="E3674" s="8"/>
      <c r="F3674" s="66"/>
      <c r="G3674" s="67"/>
      <c r="H3674" s="67"/>
      <c r="I3674"/>
      <c r="J3674"/>
      <c r="K3674"/>
      <c r="L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</row>
    <row r="3675" spans="1:93" s="9" customFormat="1" x14ac:dyDescent="0.2">
      <c r="A3675"/>
      <c r="B3675"/>
      <c r="C3675" s="65"/>
      <c r="D3675" s="65"/>
      <c r="E3675" s="8"/>
      <c r="F3675" s="66"/>
      <c r="G3675" s="67"/>
      <c r="H3675" s="67"/>
      <c r="I3675"/>
      <c r="J3675"/>
      <c r="K3675"/>
      <c r="L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</row>
    <row r="3676" spans="1:93" s="9" customFormat="1" x14ac:dyDescent="0.2">
      <c r="A3676"/>
      <c r="B3676"/>
      <c r="C3676" s="65"/>
      <c r="D3676" s="65"/>
      <c r="E3676" s="8"/>
      <c r="F3676" s="66"/>
      <c r="G3676" s="67"/>
      <c r="H3676" s="67"/>
      <c r="I3676"/>
      <c r="J3676"/>
      <c r="K3676"/>
      <c r="L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</row>
    <row r="3677" spans="1:93" s="9" customFormat="1" x14ac:dyDescent="0.2">
      <c r="A3677"/>
      <c r="B3677"/>
      <c r="C3677" s="65"/>
      <c r="D3677" s="65"/>
      <c r="E3677" s="8"/>
      <c r="F3677" s="66"/>
      <c r="G3677" s="67"/>
      <c r="H3677" s="67"/>
      <c r="I3677"/>
      <c r="J3677"/>
      <c r="K3677"/>
      <c r="L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</row>
    <row r="3678" spans="1:93" s="9" customFormat="1" x14ac:dyDescent="0.2">
      <c r="A3678"/>
      <c r="B3678"/>
      <c r="C3678" s="65"/>
      <c r="D3678" s="65"/>
      <c r="E3678" s="8"/>
      <c r="F3678" s="66"/>
      <c r="G3678" s="67"/>
      <c r="H3678" s="67"/>
      <c r="I3678"/>
      <c r="J3678"/>
      <c r="K3678"/>
      <c r="L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</row>
    <row r="3679" spans="1:93" s="9" customFormat="1" x14ac:dyDescent="0.2">
      <c r="A3679"/>
      <c r="B3679"/>
      <c r="C3679" s="65"/>
      <c r="D3679" s="65"/>
      <c r="E3679" s="8"/>
      <c r="F3679" s="66"/>
      <c r="G3679" s="67"/>
      <c r="H3679" s="67"/>
      <c r="I3679"/>
      <c r="J3679"/>
      <c r="K3679"/>
      <c r="L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</row>
    <row r="3680" spans="1:93" s="9" customFormat="1" x14ac:dyDescent="0.2">
      <c r="A3680"/>
      <c r="B3680"/>
      <c r="C3680" s="65"/>
      <c r="D3680" s="65"/>
      <c r="E3680" s="8"/>
      <c r="F3680" s="66"/>
      <c r="G3680" s="67"/>
      <c r="H3680" s="67"/>
      <c r="I3680"/>
      <c r="J3680"/>
      <c r="K3680"/>
      <c r="L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</row>
    <row r="3681" spans="1:93" s="9" customFormat="1" x14ac:dyDescent="0.2">
      <c r="A3681"/>
      <c r="B3681"/>
      <c r="C3681" s="65"/>
      <c r="D3681" s="65"/>
      <c r="E3681" s="8"/>
      <c r="F3681" s="66"/>
      <c r="G3681" s="67"/>
      <c r="H3681" s="67"/>
      <c r="I3681"/>
      <c r="J3681"/>
      <c r="K3681"/>
      <c r="L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</row>
    <row r="3682" spans="1:93" s="9" customFormat="1" x14ac:dyDescent="0.2">
      <c r="A3682"/>
      <c r="B3682"/>
      <c r="C3682" s="65"/>
      <c r="D3682" s="65"/>
      <c r="E3682" s="8"/>
      <c r="F3682" s="66"/>
      <c r="G3682" s="67"/>
      <c r="H3682" s="67"/>
      <c r="I3682"/>
      <c r="J3682"/>
      <c r="K3682"/>
      <c r="L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</row>
    <row r="3683" spans="1:93" s="9" customFormat="1" x14ac:dyDescent="0.2">
      <c r="A3683"/>
      <c r="B3683"/>
      <c r="C3683" s="65"/>
      <c r="D3683" s="65"/>
      <c r="E3683" s="8"/>
      <c r="F3683" s="66"/>
      <c r="G3683" s="67"/>
      <c r="H3683" s="67"/>
      <c r="I3683"/>
      <c r="J3683"/>
      <c r="K3683"/>
      <c r="L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</row>
    <row r="3684" spans="1:93" s="9" customFormat="1" x14ac:dyDescent="0.2">
      <c r="A3684"/>
      <c r="B3684"/>
      <c r="C3684" s="65"/>
      <c r="D3684" s="65"/>
      <c r="E3684" s="8"/>
      <c r="F3684" s="66"/>
      <c r="G3684" s="67"/>
      <c r="H3684" s="67"/>
      <c r="I3684"/>
      <c r="J3684"/>
      <c r="K3684"/>
      <c r="L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</row>
    <row r="3685" spans="1:93" s="9" customFormat="1" x14ac:dyDescent="0.2">
      <c r="A3685"/>
      <c r="B3685"/>
      <c r="C3685" s="65"/>
      <c r="D3685" s="65"/>
      <c r="E3685" s="8"/>
      <c r="F3685" s="66"/>
      <c r="G3685" s="67"/>
      <c r="H3685" s="67"/>
      <c r="I3685"/>
      <c r="J3685"/>
      <c r="K3685"/>
      <c r="L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</row>
  </sheetData>
  <mergeCells count="42">
    <mergeCell ref="A101:B101"/>
    <mergeCell ref="A102:B102"/>
    <mergeCell ref="A95:B95"/>
    <mergeCell ref="A96:B96"/>
    <mergeCell ref="A97:B97"/>
    <mergeCell ref="A98:B98"/>
    <mergeCell ref="A99:B99"/>
    <mergeCell ref="A100:B100"/>
    <mergeCell ref="G87:H87"/>
    <mergeCell ref="A88:B88"/>
    <mergeCell ref="G88:H88"/>
    <mergeCell ref="A89:B89"/>
    <mergeCell ref="G89:H89"/>
    <mergeCell ref="A87:B87"/>
    <mergeCell ref="A85:D85"/>
    <mergeCell ref="F85:I85"/>
    <mergeCell ref="A86:C86"/>
    <mergeCell ref="G86:H86"/>
    <mergeCell ref="A76:B76"/>
    <mergeCell ref="A77:B77"/>
    <mergeCell ref="A78:B78"/>
    <mergeCell ref="A79:B79"/>
    <mergeCell ref="A80:B80"/>
    <mergeCell ref="A73:B73"/>
    <mergeCell ref="A74:B74"/>
    <mergeCell ref="A75:B75"/>
    <mergeCell ref="A72:B72"/>
    <mergeCell ref="A71:H71"/>
    <mergeCell ref="A2:K2"/>
    <mergeCell ref="A3:K3"/>
    <mergeCell ref="P4:Q4"/>
    <mergeCell ref="P9:W9"/>
    <mergeCell ref="P10:Q10"/>
    <mergeCell ref="R10:S10"/>
    <mergeCell ref="A5:A22"/>
    <mergeCell ref="A59:A61"/>
    <mergeCell ref="A24:A37"/>
    <mergeCell ref="A41:A44"/>
    <mergeCell ref="P45:W45"/>
    <mergeCell ref="P46:Q46"/>
    <mergeCell ref="R46:S46"/>
    <mergeCell ref="A48:A57"/>
  </mergeCells>
  <dataValidations count="2">
    <dataValidation type="date" operator="greaterThanOrEqual" allowBlank="1" showInputMessage="1" showErrorMessage="1" errorTitle="ERROR DE FECHA" error="La fecha de Fin es anterior a la fecha d Inicio" sqref="M3" xr:uid="{8E157C84-F479-48FE-982F-8D9D910AA27B}">
      <formula1>M2</formula1>
    </dataValidation>
    <dataValidation type="date" operator="greaterThanOrEqual" allowBlank="1" showInputMessage="1" showErrorMessage="1" errorTitle="FECHA INCORRECTA" sqref="M2" xr:uid="{BD81BB8D-974B-4F58-A019-7C853387431C}">
      <formula1>43831</formula1>
    </dataValidation>
  </dataValidations>
  <pageMargins left="0.7" right="0.7" top="0.75" bottom="0.75" header="0.3" footer="0.3"/>
  <pageSetup paperSize="9" orientation="portrait" horizontalDpi="1200" verticalDpi="1200" r:id="rId1"/>
  <ignoredErrors>
    <ignoredError sqref="M6:M65 M5 L50" unlockedFormula="1"/>
  </ignoredError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/>
  <dimension ref="B1:AR114"/>
  <sheetViews>
    <sheetView topLeftCell="Y1" zoomScaleNormal="100" workbookViewId="0">
      <selection activeCell="AD9" sqref="AD9"/>
    </sheetView>
  </sheetViews>
  <sheetFormatPr baseColWidth="10" defaultColWidth="12.5703125" defaultRowHeight="12.75" x14ac:dyDescent="0.2"/>
  <cols>
    <col min="1" max="1" width="1.140625" customWidth="1"/>
    <col min="2" max="2" width="22.140625" style="101" customWidth="1"/>
    <col min="3" max="3" width="18.5703125" style="101" customWidth="1"/>
    <col min="4" max="4" width="20.85546875" style="101" customWidth="1"/>
    <col min="5" max="5" width="21.85546875" style="101" customWidth="1"/>
    <col min="6" max="7" width="26.42578125" style="101" customWidth="1"/>
    <col min="8" max="8" width="31.5703125" style="101" customWidth="1"/>
    <col min="9" max="9" width="15.5703125" style="101" customWidth="1"/>
    <col min="10" max="10" width="10.42578125" customWidth="1"/>
    <col min="11" max="11" width="16.85546875" customWidth="1"/>
    <col min="12" max="12" width="1" customWidth="1"/>
    <col min="13" max="13" width="17.28515625" bestFit="1" customWidth="1"/>
    <col min="14" max="14" width="1.28515625" style="604" customWidth="1"/>
    <col min="15" max="15" width="17" bestFit="1" customWidth="1"/>
    <col min="16" max="16" width="21.85546875" customWidth="1"/>
    <col min="17" max="17" width="11.28515625" customWidth="1"/>
    <col min="18" max="19" width="17.28515625" customWidth="1"/>
    <col min="20" max="20" width="2" style="605" customWidth="1"/>
    <col min="21" max="21" width="15.5703125" customWidth="1"/>
    <col min="22" max="22" width="16.28515625" bestFit="1" customWidth="1"/>
    <col min="24" max="24" width="32.28515625" customWidth="1"/>
    <col min="26" max="26" width="19.85546875" bestFit="1" customWidth="1"/>
    <col min="28" max="28" width="17.5703125" customWidth="1"/>
    <col min="30" max="30" width="20.28515625" bestFit="1" customWidth="1"/>
    <col min="31" max="31" width="14.7109375" customWidth="1"/>
    <col min="32" max="32" width="22" customWidth="1"/>
    <col min="34" max="34" width="15" customWidth="1"/>
    <col min="35" max="35" width="15.42578125" customWidth="1"/>
    <col min="40" max="40" width="19.140625" customWidth="1"/>
    <col min="42" max="42" width="9.85546875" customWidth="1"/>
    <col min="43" max="43" width="21.85546875" customWidth="1"/>
    <col min="44" max="44" width="23.28515625" bestFit="1" customWidth="1"/>
  </cols>
  <sheetData>
    <row r="1" spans="2:44" ht="24.6" customHeight="1" x14ac:dyDescent="0.25">
      <c r="B1" s="68" t="s">
        <v>0</v>
      </c>
      <c r="C1" s="68" t="s">
        <v>88</v>
      </c>
      <c r="D1" s="68" t="s">
        <v>574</v>
      </c>
      <c r="E1" s="68" t="s">
        <v>89</v>
      </c>
      <c r="F1" s="68" t="s">
        <v>575</v>
      </c>
      <c r="G1" s="68" t="s">
        <v>619</v>
      </c>
      <c r="H1" s="68" t="s">
        <v>620</v>
      </c>
      <c r="I1" s="120" t="s">
        <v>753</v>
      </c>
      <c r="J1" s="120" t="s">
        <v>764</v>
      </c>
      <c r="K1" s="69" t="s">
        <v>621</v>
      </c>
      <c r="M1" s="68" t="s">
        <v>622</v>
      </c>
      <c r="O1" s="70" t="s">
        <v>623</v>
      </c>
      <c r="P1" s="71" t="s">
        <v>624</v>
      </c>
      <c r="Q1" s="72" t="s">
        <v>625</v>
      </c>
      <c r="R1" s="71" t="s">
        <v>626</v>
      </c>
      <c r="S1" s="72" t="s">
        <v>625</v>
      </c>
      <c r="U1" s="73" t="s">
        <v>627</v>
      </c>
      <c r="V1" s="73" t="s">
        <v>16</v>
      </c>
      <c r="W1" s="73" t="s">
        <v>625</v>
      </c>
      <c r="X1" s="71" t="s">
        <v>628</v>
      </c>
      <c r="Y1" s="74" t="s">
        <v>629</v>
      </c>
      <c r="Z1" s="73" t="s">
        <v>630</v>
      </c>
      <c r="AA1" s="75" t="s">
        <v>631</v>
      </c>
      <c r="AB1" s="71" t="s">
        <v>632</v>
      </c>
      <c r="AC1" s="76" t="s">
        <v>633</v>
      </c>
      <c r="AD1" s="77" t="s">
        <v>634</v>
      </c>
      <c r="AE1" s="78" t="s">
        <v>635</v>
      </c>
      <c r="AF1" s="73" t="s">
        <v>636</v>
      </c>
      <c r="AG1" s="72" t="s">
        <v>625</v>
      </c>
      <c r="AH1" s="71" t="s">
        <v>19</v>
      </c>
      <c r="AI1" s="72" t="s">
        <v>637</v>
      </c>
      <c r="AJ1" s="71" t="s">
        <v>638</v>
      </c>
      <c r="AK1" s="72" t="s">
        <v>637</v>
      </c>
      <c r="AL1" s="73" t="s">
        <v>18</v>
      </c>
      <c r="AN1" s="106" t="s">
        <v>0</v>
      </c>
      <c r="AO1" s="106" t="s">
        <v>56</v>
      </c>
      <c r="AP1" s="107" t="s">
        <v>1</v>
      </c>
      <c r="AQ1" s="108" t="s">
        <v>57</v>
      </c>
      <c r="AR1" s="108" t="s">
        <v>2</v>
      </c>
    </row>
    <row r="2" spans="2:44" ht="19.5" thickBot="1" x14ac:dyDescent="0.25">
      <c r="B2" s="79" t="s">
        <v>179</v>
      </c>
      <c r="C2" s="79" t="s">
        <v>179</v>
      </c>
      <c r="D2" s="79" t="s">
        <v>179</v>
      </c>
      <c r="E2" s="79" t="s">
        <v>179</v>
      </c>
      <c r="F2" s="79" t="s">
        <v>179</v>
      </c>
      <c r="G2" s="79"/>
      <c r="H2" s="79" t="s">
        <v>179</v>
      </c>
      <c r="I2" s="100"/>
      <c r="J2" s="322" t="s">
        <v>754</v>
      </c>
      <c r="K2" t="s">
        <v>593</v>
      </c>
      <c r="M2" s="80">
        <v>1</v>
      </c>
      <c r="O2" s="81" t="s">
        <v>210</v>
      </c>
      <c r="P2" s="82" t="s">
        <v>583</v>
      </c>
      <c r="Q2" s="83">
        <v>157</v>
      </c>
      <c r="R2" s="84" t="s">
        <v>585</v>
      </c>
      <c r="S2" s="83">
        <v>1550</v>
      </c>
      <c r="U2" s="80" t="s">
        <v>16</v>
      </c>
      <c r="V2" s="81" t="s">
        <v>642</v>
      </c>
      <c r="W2" s="85">
        <v>7000</v>
      </c>
      <c r="X2" s="386" t="s">
        <v>643</v>
      </c>
      <c r="Y2" s="387">
        <v>3000</v>
      </c>
      <c r="Z2" s="389" t="s">
        <v>644</v>
      </c>
      <c r="AA2" s="390">
        <v>14000</v>
      </c>
      <c r="AB2" s="385" t="s">
        <v>1132</v>
      </c>
      <c r="AC2" s="393">
        <v>95000</v>
      </c>
      <c r="AD2" s="385" t="s">
        <v>1133</v>
      </c>
      <c r="AE2" s="393">
        <v>95000</v>
      </c>
      <c r="AF2" s="86" t="s">
        <v>645</v>
      </c>
      <c r="AG2" s="88">
        <v>750</v>
      </c>
      <c r="AH2" s="396" t="s">
        <v>646</v>
      </c>
      <c r="AI2" s="397">
        <v>18000</v>
      </c>
      <c r="AJ2" t="s">
        <v>647</v>
      </c>
      <c r="AK2">
        <v>2000</v>
      </c>
      <c r="AL2" t="s">
        <v>628</v>
      </c>
      <c r="AN2" s="109">
        <v>1</v>
      </c>
      <c r="AO2" s="13" t="s">
        <v>58</v>
      </c>
      <c r="AP2" s="12" t="s">
        <v>127</v>
      </c>
      <c r="AQ2" s="12" t="s">
        <v>59</v>
      </c>
      <c r="AR2" s="12" t="s">
        <v>61</v>
      </c>
    </row>
    <row r="3" spans="2:44" ht="19.5" customHeight="1" thickBot="1" x14ac:dyDescent="0.3">
      <c r="B3" s="79" t="s">
        <v>44</v>
      </c>
      <c r="C3" s="79" t="s">
        <v>180</v>
      </c>
      <c r="D3" s="79" t="s">
        <v>704</v>
      </c>
      <c r="E3" s="79" t="s">
        <v>165</v>
      </c>
      <c r="F3" s="79" t="s">
        <v>736</v>
      </c>
      <c r="G3" s="79" t="s">
        <v>278</v>
      </c>
      <c r="H3" s="79" t="s">
        <v>737</v>
      </c>
      <c r="I3" s="100"/>
      <c r="J3" s="322" t="s">
        <v>754</v>
      </c>
      <c r="K3" t="s">
        <v>595</v>
      </c>
      <c r="M3" s="89">
        <v>2</v>
      </c>
      <c r="O3" s="89" t="s">
        <v>649</v>
      </c>
      <c r="P3" s="87" t="s">
        <v>578</v>
      </c>
      <c r="Q3" s="88">
        <v>261.8</v>
      </c>
      <c r="R3" s="86" t="s">
        <v>586</v>
      </c>
      <c r="S3" s="88">
        <v>10500</v>
      </c>
      <c r="U3" s="81" t="s">
        <v>636</v>
      </c>
      <c r="V3" s="81" t="s">
        <v>662</v>
      </c>
      <c r="W3" s="90">
        <v>11000</v>
      </c>
      <c r="X3" s="388" t="s">
        <v>650</v>
      </c>
      <c r="Y3" s="387">
        <v>3000</v>
      </c>
      <c r="Z3" s="391" t="s">
        <v>651</v>
      </c>
      <c r="AA3" s="392">
        <v>16000</v>
      </c>
      <c r="AB3" s="385" t="s">
        <v>652</v>
      </c>
      <c r="AC3" s="393"/>
      <c r="AD3" s="385" t="s">
        <v>653</v>
      </c>
      <c r="AE3" s="393"/>
      <c r="AF3" s="86" t="s">
        <v>654</v>
      </c>
      <c r="AG3" s="88">
        <v>900</v>
      </c>
      <c r="AH3" s="396" t="s">
        <v>3</v>
      </c>
      <c r="AI3" s="393">
        <v>160000</v>
      </c>
      <c r="AJ3" t="s">
        <v>655</v>
      </c>
      <c r="AK3">
        <v>100</v>
      </c>
      <c r="AL3" t="s">
        <v>638</v>
      </c>
      <c r="AN3" s="109">
        <v>2</v>
      </c>
      <c r="AO3" s="13" t="s">
        <v>60</v>
      </c>
      <c r="AP3" s="110" t="s">
        <v>287</v>
      </c>
      <c r="AQ3" s="110" t="s">
        <v>59</v>
      </c>
      <c r="AR3" s="12" t="s">
        <v>62</v>
      </c>
    </row>
    <row r="4" spans="2:44" ht="38.25" thickBot="1" x14ac:dyDescent="0.25">
      <c r="B4" s="79" t="s">
        <v>745</v>
      </c>
      <c r="C4" s="79" t="s">
        <v>745</v>
      </c>
      <c r="D4" s="79" t="s">
        <v>745</v>
      </c>
      <c r="E4" s="79" t="s">
        <v>745</v>
      </c>
      <c r="F4" s="79" t="s">
        <v>745</v>
      </c>
      <c r="G4" s="79"/>
      <c r="H4" s="79" t="s">
        <v>745</v>
      </c>
      <c r="I4" s="100"/>
      <c r="J4" s="100" t="s">
        <v>754</v>
      </c>
      <c r="K4" t="s">
        <v>592</v>
      </c>
      <c r="M4" s="89">
        <v>3</v>
      </c>
      <c r="O4" s="80" t="s">
        <v>211</v>
      </c>
      <c r="P4" s="82" t="s">
        <v>584</v>
      </c>
      <c r="Q4" s="83">
        <v>650</v>
      </c>
      <c r="R4" s="84" t="s">
        <v>587</v>
      </c>
      <c r="S4" s="83">
        <v>1550</v>
      </c>
      <c r="U4" s="80" t="s">
        <v>18</v>
      </c>
      <c r="V4" s="89" t="s">
        <v>669</v>
      </c>
      <c r="W4" s="93"/>
      <c r="X4" s="386" t="s">
        <v>657</v>
      </c>
      <c r="Y4" s="387">
        <v>62000</v>
      </c>
      <c r="Z4" s="391" t="s">
        <v>676</v>
      </c>
      <c r="AA4" s="390">
        <v>9000</v>
      </c>
      <c r="AB4" s="385" t="s">
        <v>1154</v>
      </c>
      <c r="AC4" s="393">
        <v>30000</v>
      </c>
      <c r="AD4" s="385" t="s">
        <v>1159</v>
      </c>
      <c r="AE4" s="393"/>
      <c r="AF4" s="86" t="s">
        <v>660</v>
      </c>
      <c r="AG4" s="88">
        <v>1500</v>
      </c>
      <c r="AH4" s="396" t="s">
        <v>661</v>
      </c>
      <c r="AI4" s="393">
        <v>150000</v>
      </c>
      <c r="AN4" s="109">
        <v>3</v>
      </c>
      <c r="AO4" s="13" t="s">
        <v>63</v>
      </c>
      <c r="AP4" s="12" t="s">
        <v>126</v>
      </c>
      <c r="AQ4" s="12" t="s">
        <v>64</v>
      </c>
      <c r="AR4" s="12" t="s">
        <v>62</v>
      </c>
    </row>
    <row r="5" spans="2:44" ht="19.5" thickBot="1" x14ac:dyDescent="0.25">
      <c r="B5" s="79" t="s">
        <v>51</v>
      </c>
      <c r="C5" s="79" t="s">
        <v>185</v>
      </c>
      <c r="D5" s="79" t="s">
        <v>639</v>
      </c>
      <c r="E5" s="79" t="s">
        <v>166</v>
      </c>
      <c r="F5" s="79"/>
      <c r="G5" s="79" t="s">
        <v>278</v>
      </c>
      <c r="H5" s="79"/>
      <c r="I5" s="100"/>
      <c r="J5" s="322" t="s">
        <v>754</v>
      </c>
      <c r="K5" t="s">
        <v>596</v>
      </c>
      <c r="M5" s="89">
        <v>4</v>
      </c>
      <c r="O5" s="91" t="s">
        <v>213</v>
      </c>
      <c r="P5" s="87" t="s">
        <v>582</v>
      </c>
      <c r="Q5" s="88">
        <v>100</v>
      </c>
      <c r="R5" s="86" t="s">
        <v>588</v>
      </c>
      <c r="S5" s="88">
        <v>1300</v>
      </c>
      <c r="U5" s="81" t="s">
        <v>19</v>
      </c>
      <c r="V5" s="81" t="s">
        <v>675</v>
      </c>
      <c r="W5" s="90">
        <v>1500</v>
      </c>
      <c r="X5" s="386" t="s">
        <v>1128</v>
      </c>
      <c r="Y5" s="387">
        <v>58000</v>
      </c>
      <c r="Z5" s="391" t="s">
        <v>683</v>
      </c>
      <c r="AA5" s="392">
        <v>10000</v>
      </c>
      <c r="AB5" s="385" t="s">
        <v>1155</v>
      </c>
      <c r="AC5" s="393">
        <v>20000</v>
      </c>
      <c r="AD5" s="385" t="s">
        <v>1160</v>
      </c>
      <c r="AE5" s="393"/>
      <c r="AF5" s="86" t="s">
        <v>665</v>
      </c>
      <c r="AG5" s="88">
        <v>2250</v>
      </c>
      <c r="AH5" s="396" t="s">
        <v>666</v>
      </c>
      <c r="AI5" s="397">
        <v>150</v>
      </c>
      <c r="AN5" s="109">
        <v>4</v>
      </c>
      <c r="AO5" s="13" t="s">
        <v>65</v>
      </c>
      <c r="AP5" s="12" t="s">
        <v>132</v>
      </c>
      <c r="AQ5" s="12" t="s">
        <v>64</v>
      </c>
      <c r="AR5" s="12" t="s">
        <v>61</v>
      </c>
    </row>
    <row r="6" spans="2:44" ht="19.5" customHeight="1" thickBot="1" x14ac:dyDescent="0.25">
      <c r="B6" s="79" t="s">
        <v>41</v>
      </c>
      <c r="C6" s="79" t="s">
        <v>185</v>
      </c>
      <c r="D6" s="79" t="s">
        <v>639</v>
      </c>
      <c r="E6" s="79" t="s">
        <v>166</v>
      </c>
      <c r="F6" s="79"/>
      <c r="G6" s="79" t="s">
        <v>278</v>
      </c>
      <c r="H6" s="79" t="s">
        <v>228</v>
      </c>
      <c r="I6" s="100"/>
      <c r="J6" s="322" t="s">
        <v>754</v>
      </c>
      <c r="K6" t="s">
        <v>594</v>
      </c>
      <c r="M6" s="89">
        <v>5</v>
      </c>
      <c r="O6" s="92"/>
      <c r="P6" s="82" t="s">
        <v>208</v>
      </c>
      <c r="Q6" s="83">
        <v>106</v>
      </c>
      <c r="R6" s="84" t="s">
        <v>589</v>
      </c>
      <c r="S6" s="83">
        <v>3400</v>
      </c>
      <c r="U6" s="91" t="s">
        <v>668</v>
      </c>
      <c r="V6" s="81" t="s">
        <v>682</v>
      </c>
      <c r="W6" s="90"/>
      <c r="X6" s="386" t="s">
        <v>670</v>
      </c>
      <c r="Y6" s="387">
        <v>60000</v>
      </c>
      <c r="AB6" s="385" t="s">
        <v>1156</v>
      </c>
      <c r="AC6" s="393"/>
      <c r="AD6" s="385" t="s">
        <v>1161</v>
      </c>
      <c r="AE6" s="393">
        <v>15000</v>
      </c>
      <c r="AH6" s="396" t="s">
        <v>673</v>
      </c>
      <c r="AI6" s="398">
        <v>5000</v>
      </c>
      <c r="AN6" s="109">
        <v>5</v>
      </c>
      <c r="AO6" s="13" t="s">
        <v>66</v>
      </c>
      <c r="AP6" s="12" t="s">
        <v>67</v>
      </c>
      <c r="AQ6" s="12" t="s">
        <v>68</v>
      </c>
      <c r="AR6" s="12" t="s">
        <v>61</v>
      </c>
    </row>
    <row r="7" spans="2:44" ht="19.5" thickBot="1" x14ac:dyDescent="0.25">
      <c r="B7" s="79" t="s">
        <v>144</v>
      </c>
      <c r="C7" s="79" t="s">
        <v>185</v>
      </c>
      <c r="D7" s="79" t="s">
        <v>212</v>
      </c>
      <c r="E7" s="79" t="s">
        <v>739</v>
      </c>
      <c r="F7" s="79" t="s">
        <v>185</v>
      </c>
      <c r="G7" s="79" t="s">
        <v>278</v>
      </c>
      <c r="H7" s="79" t="s">
        <v>742</v>
      </c>
      <c r="I7" s="100"/>
      <c r="J7" s="322" t="s">
        <v>754</v>
      </c>
      <c r="K7" t="s">
        <v>597</v>
      </c>
      <c r="M7" s="89">
        <v>6</v>
      </c>
      <c r="O7" s="92"/>
      <c r="P7" s="94" t="s">
        <v>209</v>
      </c>
      <c r="Q7" s="95">
        <v>600</v>
      </c>
      <c r="R7" s="96" t="s">
        <v>590</v>
      </c>
      <c r="S7" s="95">
        <v>1300</v>
      </c>
      <c r="V7" s="81" t="s">
        <v>689</v>
      </c>
      <c r="W7" s="90"/>
      <c r="X7" s="386" t="s">
        <v>1129</v>
      </c>
      <c r="Y7" s="387"/>
      <c r="AB7" s="385" t="s">
        <v>1157</v>
      </c>
      <c r="AC7" s="393"/>
      <c r="AD7" s="385" t="s">
        <v>1162</v>
      </c>
      <c r="AE7" s="393">
        <v>8000</v>
      </c>
      <c r="AH7" s="396" t="s">
        <v>679</v>
      </c>
      <c r="AI7" s="397">
        <v>30000</v>
      </c>
      <c r="AN7" s="109">
        <v>6</v>
      </c>
      <c r="AO7" s="13" t="s">
        <v>69</v>
      </c>
      <c r="AP7" s="12" t="s">
        <v>70</v>
      </c>
      <c r="AQ7" s="12" t="s">
        <v>68</v>
      </c>
      <c r="AR7" s="12" t="s">
        <v>62</v>
      </c>
    </row>
    <row r="8" spans="2:44" ht="19.5" customHeight="1" thickBot="1" x14ac:dyDescent="0.25">
      <c r="B8" s="79" t="s">
        <v>615</v>
      </c>
      <c r="C8" s="79" t="s">
        <v>613</v>
      </c>
      <c r="D8" s="79"/>
      <c r="E8" s="79" t="s">
        <v>608</v>
      </c>
      <c r="F8" s="79"/>
      <c r="G8" s="79" t="s">
        <v>278</v>
      </c>
      <c r="H8" s="79"/>
      <c r="I8" s="100"/>
      <c r="J8" s="322" t="s">
        <v>754</v>
      </c>
      <c r="K8" t="s">
        <v>750</v>
      </c>
      <c r="M8" s="89">
        <v>7</v>
      </c>
      <c r="O8" s="92"/>
      <c r="P8" s="82" t="s">
        <v>579</v>
      </c>
      <c r="Q8" s="83">
        <v>800</v>
      </c>
      <c r="S8" s="97"/>
      <c r="V8" s="89" t="s">
        <v>694</v>
      </c>
      <c r="W8" s="93"/>
      <c r="X8" s="386" t="s">
        <v>700</v>
      </c>
      <c r="Y8" s="387">
        <v>55000</v>
      </c>
      <c r="AB8" s="385" t="s">
        <v>1158</v>
      </c>
      <c r="AC8" s="393"/>
      <c r="AD8" s="385" t="s">
        <v>1163</v>
      </c>
      <c r="AE8" s="393"/>
      <c r="AH8" s="396" t="s">
        <v>686</v>
      </c>
      <c r="AI8" s="398">
        <v>28000</v>
      </c>
      <c r="AN8" s="109">
        <v>7</v>
      </c>
      <c r="AO8" s="13" t="s">
        <v>71</v>
      </c>
      <c r="AP8" s="12" t="s">
        <v>72</v>
      </c>
      <c r="AQ8" s="12" t="s">
        <v>73</v>
      </c>
      <c r="AR8" s="12" t="s">
        <v>61</v>
      </c>
    </row>
    <row r="9" spans="2:44" ht="19.5" thickBot="1" x14ac:dyDescent="0.25">
      <c r="B9" s="79" t="s">
        <v>171</v>
      </c>
      <c r="C9" s="79" t="s">
        <v>82</v>
      </c>
      <c r="D9" s="79" t="s">
        <v>704</v>
      </c>
      <c r="E9" s="79" t="s">
        <v>162</v>
      </c>
      <c r="F9" s="79" t="s">
        <v>718</v>
      </c>
      <c r="G9" s="79">
        <v>771472</v>
      </c>
      <c r="H9" s="79" t="s">
        <v>719</v>
      </c>
      <c r="I9" s="100"/>
      <c r="J9" s="322" t="s">
        <v>754</v>
      </c>
      <c r="M9" s="89">
        <v>8</v>
      </c>
      <c r="O9" s="92"/>
      <c r="P9" s="87" t="s">
        <v>581</v>
      </c>
      <c r="Q9" s="88">
        <v>800</v>
      </c>
      <c r="V9" s="92"/>
      <c r="W9" s="92"/>
      <c r="X9" s="386" t="s">
        <v>709</v>
      </c>
      <c r="Y9" s="387">
        <v>30000</v>
      </c>
      <c r="AB9" s="385" t="s">
        <v>690</v>
      </c>
      <c r="AC9" s="393"/>
      <c r="AD9" s="385" t="s">
        <v>691</v>
      </c>
      <c r="AE9" s="393"/>
      <c r="AH9" s="396" t="s">
        <v>692</v>
      </c>
      <c r="AI9" s="399">
        <v>10000</v>
      </c>
      <c r="AN9" s="109">
        <v>8</v>
      </c>
      <c r="AO9" s="13" t="s">
        <v>74</v>
      </c>
      <c r="AP9" s="12" t="s">
        <v>243</v>
      </c>
      <c r="AQ9" s="12" t="s">
        <v>73</v>
      </c>
      <c r="AR9" s="12" t="s">
        <v>62</v>
      </c>
    </row>
    <row r="10" spans="2:44" ht="18.75" customHeight="1" thickBot="1" x14ac:dyDescent="0.25">
      <c r="B10" s="79" t="s">
        <v>186</v>
      </c>
      <c r="C10" s="79" t="s">
        <v>82</v>
      </c>
      <c r="D10" s="79" t="s">
        <v>704</v>
      </c>
      <c r="E10" s="79" t="s">
        <v>162</v>
      </c>
      <c r="F10" s="79" t="s">
        <v>718</v>
      </c>
      <c r="G10" s="79">
        <v>771484</v>
      </c>
      <c r="H10" s="79" t="s">
        <v>217</v>
      </c>
      <c r="I10" s="100"/>
      <c r="J10" s="322" t="s">
        <v>754</v>
      </c>
      <c r="M10" s="89">
        <v>9</v>
      </c>
      <c r="O10" s="92"/>
      <c r="P10" s="82" t="s">
        <v>580</v>
      </c>
      <c r="Q10" s="83">
        <v>350</v>
      </c>
      <c r="AB10" s="385" t="s">
        <v>695</v>
      </c>
      <c r="AC10" s="393">
        <v>1000</v>
      </c>
      <c r="AD10" s="385" t="s">
        <v>696</v>
      </c>
      <c r="AE10" s="393">
        <v>1000</v>
      </c>
      <c r="AH10" s="396" t="s">
        <v>697</v>
      </c>
      <c r="AI10" s="399">
        <v>12000</v>
      </c>
      <c r="AN10" s="109">
        <v>9</v>
      </c>
      <c r="AO10" s="13" t="s">
        <v>93</v>
      </c>
      <c r="AP10" s="12" t="s">
        <v>255</v>
      </c>
      <c r="AQ10" s="12" t="s">
        <v>134</v>
      </c>
      <c r="AR10" s="12"/>
    </row>
    <row r="11" spans="2:44" ht="18.75" customHeight="1" thickBot="1" x14ac:dyDescent="0.25">
      <c r="B11" s="79" t="s">
        <v>187</v>
      </c>
      <c r="C11" s="79" t="s">
        <v>82</v>
      </c>
      <c r="D11" s="79" t="s">
        <v>704</v>
      </c>
      <c r="E11" s="79" t="s">
        <v>162</v>
      </c>
      <c r="F11" s="79" t="s">
        <v>718</v>
      </c>
      <c r="G11" s="79">
        <v>771485</v>
      </c>
      <c r="H11" s="79" t="s">
        <v>731</v>
      </c>
      <c r="I11" s="100"/>
      <c r="J11" s="322" t="s">
        <v>754</v>
      </c>
      <c r="L11" t="s">
        <v>23</v>
      </c>
      <c r="M11" s="89">
        <v>10</v>
      </c>
      <c r="P11" s="92"/>
      <c r="Q11" s="92"/>
      <c r="AB11" s="394" t="s">
        <v>701</v>
      </c>
      <c r="AC11" s="395">
        <v>12000</v>
      </c>
      <c r="AD11" s="394" t="s">
        <v>702</v>
      </c>
      <c r="AE11" s="393">
        <v>12000</v>
      </c>
      <c r="AF11" s="92"/>
      <c r="AG11" s="92"/>
      <c r="AH11" s="396" t="s">
        <v>703</v>
      </c>
      <c r="AI11" s="398">
        <v>25000</v>
      </c>
      <c r="AN11" s="109">
        <v>10</v>
      </c>
      <c r="AO11" s="13" t="s">
        <v>94</v>
      </c>
      <c r="AP11" s="12" t="s">
        <v>75</v>
      </c>
      <c r="AQ11" s="12" t="s">
        <v>134</v>
      </c>
      <c r="AR11" s="12"/>
    </row>
    <row r="12" spans="2:44" ht="21.75" customHeight="1" thickBot="1" x14ac:dyDescent="0.25">
      <c r="B12" s="79" t="s">
        <v>33</v>
      </c>
      <c r="C12" s="79" t="s">
        <v>82</v>
      </c>
      <c r="D12" s="79" t="s">
        <v>704</v>
      </c>
      <c r="E12" s="79" t="s">
        <v>163</v>
      </c>
      <c r="F12" s="79" t="s">
        <v>707</v>
      </c>
      <c r="G12" s="79">
        <v>559943</v>
      </c>
      <c r="H12" s="79" t="s">
        <v>708</v>
      </c>
      <c r="I12" s="100"/>
      <c r="J12" s="322" t="s">
        <v>754</v>
      </c>
      <c r="M12" s="89">
        <v>11</v>
      </c>
      <c r="P12" s="92"/>
      <c r="Q12" s="92"/>
      <c r="AF12" s="92"/>
      <c r="AG12" s="92"/>
      <c r="AH12" s="396" t="s">
        <v>706</v>
      </c>
      <c r="AI12" s="399">
        <v>36000</v>
      </c>
      <c r="AN12" s="109">
        <v>11</v>
      </c>
      <c r="AO12" s="13" t="s">
        <v>95</v>
      </c>
      <c r="AP12" s="2" t="s">
        <v>76</v>
      </c>
      <c r="AQ12" s="12" t="s">
        <v>134</v>
      </c>
      <c r="AR12" s="12"/>
    </row>
    <row r="13" spans="2:44" ht="18" customHeight="1" thickBot="1" x14ac:dyDescent="0.25">
      <c r="B13" s="79" t="s">
        <v>34</v>
      </c>
      <c r="C13" s="79" t="s">
        <v>82</v>
      </c>
      <c r="D13" s="79" t="s">
        <v>704</v>
      </c>
      <c r="E13" s="79" t="s">
        <v>163</v>
      </c>
      <c r="F13" s="79" t="s">
        <v>707</v>
      </c>
      <c r="G13" s="79">
        <v>559982</v>
      </c>
      <c r="H13" s="79" t="s">
        <v>710</v>
      </c>
      <c r="I13" s="100"/>
      <c r="J13" s="322" t="s">
        <v>754</v>
      </c>
      <c r="M13" s="89">
        <v>12</v>
      </c>
      <c r="P13" s="92"/>
      <c r="Q13" s="92"/>
      <c r="AF13" s="92"/>
      <c r="AG13" s="92"/>
      <c r="AH13" s="396" t="s">
        <v>1130</v>
      </c>
      <c r="AI13" s="398">
        <v>1250</v>
      </c>
      <c r="AN13" s="109">
        <v>12</v>
      </c>
      <c r="AO13" s="111" t="s">
        <v>96</v>
      </c>
      <c r="AP13" s="112" t="s">
        <v>77</v>
      </c>
      <c r="AQ13" s="12" t="s">
        <v>134</v>
      </c>
      <c r="AR13" s="12"/>
    </row>
    <row r="14" spans="2:44" ht="22.5" customHeight="1" thickBot="1" x14ac:dyDescent="0.25">
      <c r="B14" s="79" t="s">
        <v>252</v>
      </c>
      <c r="C14" s="79" t="s">
        <v>82</v>
      </c>
      <c r="D14" s="79" t="s">
        <v>704</v>
      </c>
      <c r="E14" s="79" t="s">
        <v>164</v>
      </c>
      <c r="F14" s="79" t="s">
        <v>735</v>
      </c>
      <c r="G14" s="79" t="s">
        <v>295</v>
      </c>
      <c r="H14" s="79" t="s">
        <v>746</v>
      </c>
      <c r="I14" s="100"/>
      <c r="J14" s="322" t="s">
        <v>754</v>
      </c>
      <c r="M14" s="89">
        <v>13</v>
      </c>
      <c r="P14" s="92"/>
      <c r="Q14" s="92"/>
      <c r="V14" t="s">
        <v>712</v>
      </c>
      <c r="X14" s="99"/>
      <c r="Y14" s="384"/>
      <c r="AF14" s="92"/>
      <c r="AG14" s="92"/>
      <c r="AN14" s="109">
        <v>13</v>
      </c>
      <c r="AO14" s="13" t="s">
        <v>97</v>
      </c>
      <c r="AP14" s="12" t="s">
        <v>78</v>
      </c>
      <c r="AQ14" s="12" t="s">
        <v>134</v>
      </c>
      <c r="AR14" s="12"/>
    </row>
    <row r="15" spans="2:44" ht="18.75" customHeight="1" thickBot="1" x14ac:dyDescent="0.3">
      <c r="B15" s="79" t="s">
        <v>173</v>
      </c>
      <c r="C15" s="79" t="s">
        <v>82</v>
      </c>
      <c r="D15" s="79" t="s">
        <v>704</v>
      </c>
      <c r="E15" s="79" t="s">
        <v>164</v>
      </c>
      <c r="F15" s="79" t="s">
        <v>707</v>
      </c>
      <c r="G15" s="79">
        <v>771473</v>
      </c>
      <c r="H15" s="79" t="s">
        <v>728</v>
      </c>
      <c r="I15" s="100"/>
      <c r="J15" s="322" t="s">
        <v>754</v>
      </c>
      <c r="L15" s="98"/>
      <c r="M15" s="89">
        <v>14</v>
      </c>
      <c r="P15" s="92"/>
      <c r="Q15" s="92"/>
      <c r="AF15" s="92"/>
      <c r="AG15" s="92"/>
      <c r="AN15" s="109">
        <v>14</v>
      </c>
      <c r="AO15" s="13" t="s">
        <v>98</v>
      </c>
      <c r="AP15" s="12" t="s">
        <v>79</v>
      </c>
      <c r="AQ15" s="12" t="s">
        <v>134</v>
      </c>
      <c r="AR15" s="12"/>
    </row>
    <row r="16" spans="2:44" ht="19.5" thickBot="1" x14ac:dyDescent="0.3">
      <c r="B16" s="79" t="s">
        <v>253</v>
      </c>
      <c r="C16" s="79" t="s">
        <v>82</v>
      </c>
      <c r="D16" s="79" t="s">
        <v>704</v>
      </c>
      <c r="E16" s="79" t="s">
        <v>165</v>
      </c>
      <c r="F16" s="79" t="s">
        <v>735</v>
      </c>
      <c r="G16" s="79" t="s">
        <v>296</v>
      </c>
      <c r="H16" s="79" t="s">
        <v>747</v>
      </c>
      <c r="I16" s="100"/>
      <c r="J16" s="322" t="s">
        <v>754</v>
      </c>
      <c r="L16" s="1"/>
      <c r="M16" s="89">
        <v>15</v>
      </c>
      <c r="P16" s="92"/>
      <c r="Q16" s="92"/>
      <c r="V16" s="99"/>
      <c r="W16" s="99"/>
      <c r="AF16" s="92"/>
      <c r="AG16" s="92"/>
      <c r="AN16" s="109">
        <v>15</v>
      </c>
      <c r="AO16" s="13" t="s">
        <v>99</v>
      </c>
      <c r="AP16" s="110" t="s">
        <v>80</v>
      </c>
      <c r="AQ16" s="12" t="s">
        <v>134</v>
      </c>
      <c r="AR16" s="12"/>
    </row>
    <row r="17" spans="2:44" ht="19.5" thickBot="1" x14ac:dyDescent="0.25">
      <c r="B17" s="79" t="s">
        <v>175</v>
      </c>
      <c r="C17" s="79" t="s">
        <v>82</v>
      </c>
      <c r="D17" s="79" t="s">
        <v>704</v>
      </c>
      <c r="E17" s="79" t="s">
        <v>165</v>
      </c>
      <c r="F17" s="79" t="s">
        <v>707</v>
      </c>
      <c r="G17" s="79">
        <v>771471</v>
      </c>
      <c r="H17" s="79" t="s">
        <v>721</v>
      </c>
      <c r="I17" s="100"/>
      <c r="J17" s="322" t="s">
        <v>754</v>
      </c>
      <c r="L17" s="1"/>
      <c r="M17" s="89">
        <v>16</v>
      </c>
      <c r="AN17" s="109">
        <v>16</v>
      </c>
      <c r="AO17" s="13" t="s">
        <v>121</v>
      </c>
      <c r="AP17" s="12" t="s">
        <v>120</v>
      </c>
      <c r="AQ17" s="12" t="s">
        <v>91</v>
      </c>
      <c r="AR17" s="12" t="s">
        <v>61</v>
      </c>
    </row>
    <row r="18" spans="2:44" ht="19.5" thickBot="1" x14ac:dyDescent="0.25">
      <c r="B18" s="79" t="s">
        <v>40</v>
      </c>
      <c r="C18" s="79" t="s">
        <v>82</v>
      </c>
      <c r="D18" s="79" t="s">
        <v>704</v>
      </c>
      <c r="E18" s="79" t="s">
        <v>166</v>
      </c>
      <c r="F18" s="79" t="s">
        <v>705</v>
      </c>
      <c r="G18" s="79">
        <v>614224</v>
      </c>
      <c r="H18" s="79" t="s">
        <v>221</v>
      </c>
      <c r="I18" s="100"/>
      <c r="J18" s="322" t="s">
        <v>754</v>
      </c>
      <c r="L18" s="1"/>
      <c r="M18" s="89">
        <v>17</v>
      </c>
      <c r="AN18" s="109">
        <v>17</v>
      </c>
      <c r="AO18" s="13" t="s">
        <v>122</v>
      </c>
      <c r="AP18" s="12" t="s">
        <v>242</v>
      </c>
      <c r="AQ18" s="12" t="s">
        <v>91</v>
      </c>
      <c r="AR18" s="12" t="s">
        <v>62</v>
      </c>
    </row>
    <row r="19" spans="2:44" ht="19.5" thickBot="1" x14ac:dyDescent="0.25">
      <c r="B19" s="79" t="s">
        <v>172</v>
      </c>
      <c r="C19" s="79" t="s">
        <v>82</v>
      </c>
      <c r="D19" s="79" t="s">
        <v>704</v>
      </c>
      <c r="E19" s="79" t="s">
        <v>161</v>
      </c>
      <c r="F19" s="79" t="s">
        <v>718</v>
      </c>
      <c r="G19" s="79">
        <v>771474</v>
      </c>
      <c r="H19" s="79" t="s">
        <v>720</v>
      </c>
      <c r="I19" s="100"/>
      <c r="J19" s="322" t="s">
        <v>754</v>
      </c>
      <c r="L19" s="1"/>
      <c r="M19" s="89">
        <v>18</v>
      </c>
      <c r="U19" s="99"/>
      <c r="AG19" s="99"/>
      <c r="AH19" s="99"/>
      <c r="AI19" s="99"/>
      <c r="AN19" s="109">
        <v>18</v>
      </c>
      <c r="AO19" s="109"/>
      <c r="AP19" s="12" t="s">
        <v>128</v>
      </c>
      <c r="AQ19" s="12" t="s">
        <v>134</v>
      </c>
      <c r="AR19" s="12"/>
    </row>
    <row r="20" spans="2:44" ht="19.5" thickBot="1" x14ac:dyDescent="0.25">
      <c r="B20" s="79" t="s">
        <v>188</v>
      </c>
      <c r="C20" s="79" t="s">
        <v>82</v>
      </c>
      <c r="D20" s="79" t="s">
        <v>704</v>
      </c>
      <c r="E20" s="79" t="s">
        <v>161</v>
      </c>
      <c r="F20" s="79" t="s">
        <v>735</v>
      </c>
      <c r="G20" s="79">
        <v>771486</v>
      </c>
      <c r="H20" s="79" t="s">
        <v>222</v>
      </c>
      <c r="I20" s="100"/>
      <c r="J20" s="322" t="s">
        <v>754</v>
      </c>
      <c r="L20" s="1"/>
      <c r="M20" s="89">
        <v>19</v>
      </c>
      <c r="AN20" s="109">
        <v>19</v>
      </c>
      <c r="AO20" s="109"/>
      <c r="AP20" s="12" t="s">
        <v>256</v>
      </c>
      <c r="AQ20" s="12" t="s">
        <v>257</v>
      </c>
      <c r="AR20" s="12" t="s">
        <v>61</v>
      </c>
    </row>
    <row r="21" spans="2:44" ht="24" customHeight="1" thickBot="1" x14ac:dyDescent="0.25">
      <c r="B21" s="79" t="s">
        <v>250</v>
      </c>
      <c r="C21" s="79" t="s">
        <v>82</v>
      </c>
      <c r="D21" s="79" t="s">
        <v>704</v>
      </c>
      <c r="E21" s="79" t="s">
        <v>161</v>
      </c>
      <c r="F21" s="79" t="s">
        <v>735</v>
      </c>
      <c r="G21" s="79" t="s">
        <v>293</v>
      </c>
      <c r="H21" s="79" t="s">
        <v>748</v>
      </c>
      <c r="I21" s="100"/>
      <c r="J21" s="322" t="s">
        <v>754</v>
      </c>
      <c r="L21" s="1"/>
      <c r="M21" s="89">
        <v>20</v>
      </c>
      <c r="AN21" s="109">
        <v>20</v>
      </c>
      <c r="AO21" s="109"/>
      <c r="AP21" s="112" t="s">
        <v>149</v>
      </c>
      <c r="AQ21" s="112" t="s">
        <v>150</v>
      </c>
      <c r="AR21" s="12"/>
    </row>
    <row r="22" spans="2:44" ht="21.75" customHeight="1" thickBot="1" x14ac:dyDescent="0.25">
      <c r="B22" s="79" t="s">
        <v>251</v>
      </c>
      <c r="C22" s="79" t="s">
        <v>82</v>
      </c>
      <c r="D22" s="79" t="s">
        <v>704</v>
      </c>
      <c r="E22" s="79" t="s">
        <v>161</v>
      </c>
      <c r="F22" s="79" t="s">
        <v>735</v>
      </c>
      <c r="G22" s="79" t="s">
        <v>294</v>
      </c>
      <c r="H22" s="79" t="s">
        <v>749</v>
      </c>
      <c r="I22" s="100"/>
      <c r="J22" s="322" t="s">
        <v>754</v>
      </c>
      <c r="L22" s="1"/>
      <c r="M22" s="89">
        <v>21</v>
      </c>
      <c r="AN22" s="109">
        <v>21</v>
      </c>
      <c r="AO22" s="13" t="s">
        <v>93</v>
      </c>
      <c r="AP22" s="12" t="s">
        <v>247</v>
      </c>
      <c r="AQ22" s="12" t="s">
        <v>134</v>
      </c>
      <c r="AR22" s="12" t="s">
        <v>248</v>
      </c>
    </row>
    <row r="23" spans="2:44" ht="23.25" customHeight="1" thickBot="1" x14ac:dyDescent="0.25">
      <c r="B23" s="79" t="s">
        <v>612</v>
      </c>
      <c r="C23" s="79" t="s">
        <v>610</v>
      </c>
      <c r="D23" s="79"/>
      <c r="E23" s="79" t="s">
        <v>611</v>
      </c>
      <c r="F23" s="79"/>
      <c r="G23" s="79" t="s">
        <v>278</v>
      </c>
      <c r="H23" s="79"/>
      <c r="I23" s="100"/>
      <c r="J23" s="322" t="s">
        <v>754</v>
      </c>
      <c r="L23" s="1"/>
      <c r="M23" s="89">
        <v>22</v>
      </c>
      <c r="AN23" s="109">
        <v>22</v>
      </c>
      <c r="AO23" s="13" t="s">
        <v>271</v>
      </c>
      <c r="AP23" s="12" t="s">
        <v>268</v>
      </c>
      <c r="AQ23" s="12" t="s">
        <v>269</v>
      </c>
      <c r="AR23" s="12" t="s">
        <v>270</v>
      </c>
    </row>
    <row r="24" spans="2:44" ht="20.25" customHeight="1" thickBot="1" x14ac:dyDescent="0.25">
      <c r="B24" s="79" t="s">
        <v>55</v>
      </c>
      <c r="C24" s="79" t="s">
        <v>606</v>
      </c>
      <c r="D24" s="79" t="s">
        <v>704</v>
      </c>
      <c r="E24" s="79" t="s">
        <v>164</v>
      </c>
      <c r="F24" s="79" t="s">
        <v>732</v>
      </c>
      <c r="G24" s="79" t="s">
        <v>278</v>
      </c>
      <c r="H24" s="79" t="s">
        <v>224</v>
      </c>
      <c r="I24" s="100"/>
      <c r="J24" s="322" t="s">
        <v>754</v>
      </c>
      <c r="L24" s="1"/>
      <c r="M24" s="89">
        <v>23</v>
      </c>
      <c r="AN24" s="109">
        <v>23</v>
      </c>
      <c r="AO24" s="109"/>
      <c r="AP24" s="12" t="s">
        <v>272</v>
      </c>
      <c r="AQ24" s="12" t="s">
        <v>269</v>
      </c>
      <c r="AR24" s="12"/>
    </row>
    <row r="25" spans="2:44" ht="18.75" customHeight="1" thickBot="1" x14ac:dyDescent="0.25">
      <c r="B25" s="79" t="s">
        <v>609</v>
      </c>
      <c r="C25" s="79" t="s">
        <v>607</v>
      </c>
      <c r="D25" s="79"/>
      <c r="E25" s="79" t="s">
        <v>608</v>
      </c>
      <c r="F25" s="79"/>
      <c r="G25" s="79">
        <v>981367</v>
      </c>
      <c r="H25" s="79"/>
      <c r="I25" s="100"/>
      <c r="J25" s="322" t="s">
        <v>754</v>
      </c>
      <c r="L25" s="1"/>
      <c r="M25" s="89">
        <v>24</v>
      </c>
      <c r="AN25" s="109">
        <v>24</v>
      </c>
      <c r="AO25" s="109"/>
      <c r="AP25" s="2" t="s">
        <v>273</v>
      </c>
      <c r="AQ25" s="2" t="s">
        <v>134</v>
      </c>
      <c r="AR25" s="12" t="s">
        <v>274</v>
      </c>
    </row>
    <row r="26" spans="2:44" ht="18" customHeight="1" thickBot="1" x14ac:dyDescent="0.25">
      <c r="B26" s="79" t="s">
        <v>143</v>
      </c>
      <c r="C26" s="79" t="s">
        <v>84</v>
      </c>
      <c r="D26" s="79" t="s">
        <v>212</v>
      </c>
      <c r="E26" s="79" t="s">
        <v>739</v>
      </c>
      <c r="F26" s="79" t="s">
        <v>741</v>
      </c>
      <c r="G26" s="79" t="s">
        <v>278</v>
      </c>
      <c r="H26" s="79" t="s">
        <v>231</v>
      </c>
      <c r="I26" s="100"/>
      <c r="J26" s="322" t="s">
        <v>754</v>
      </c>
      <c r="L26" s="1"/>
      <c r="M26" s="89">
        <v>25</v>
      </c>
      <c r="AN26" s="109">
        <v>25</v>
      </c>
      <c r="AO26" s="109"/>
      <c r="AP26" s="12" t="s">
        <v>276</v>
      </c>
      <c r="AQ26" s="12"/>
      <c r="AR26" s="12"/>
    </row>
    <row r="27" spans="2:44" ht="18" customHeight="1" thickBot="1" x14ac:dyDescent="0.25">
      <c r="B27" s="79" t="s">
        <v>145</v>
      </c>
      <c r="C27" s="79" t="s">
        <v>84</v>
      </c>
      <c r="D27" s="79" t="s">
        <v>212</v>
      </c>
      <c r="E27" s="79" t="s">
        <v>739</v>
      </c>
      <c r="F27" s="79" t="s">
        <v>741</v>
      </c>
      <c r="G27" s="79" t="s">
        <v>278</v>
      </c>
      <c r="H27" s="79" t="s">
        <v>232</v>
      </c>
      <c r="I27" s="100"/>
      <c r="J27" s="322" t="s">
        <v>754</v>
      </c>
      <c r="L27" s="1"/>
      <c r="M27" s="89">
        <v>26</v>
      </c>
      <c r="AN27" s="109">
        <v>26</v>
      </c>
      <c r="AO27" s="113"/>
      <c r="AP27" s="112" t="s">
        <v>285</v>
      </c>
      <c r="AQ27" s="112"/>
      <c r="AR27" s="12"/>
    </row>
    <row r="28" spans="2:44" ht="19.5" thickBot="1" x14ac:dyDescent="0.25">
      <c r="B28" s="79" t="s">
        <v>146</v>
      </c>
      <c r="C28" s="79" t="s">
        <v>84</v>
      </c>
      <c r="D28" s="79" t="s">
        <v>212</v>
      </c>
      <c r="E28" s="79" t="s">
        <v>739</v>
      </c>
      <c r="F28" s="79" t="s">
        <v>743</v>
      </c>
      <c r="G28" s="79" t="s">
        <v>278</v>
      </c>
      <c r="H28" s="79" t="s">
        <v>233</v>
      </c>
      <c r="I28" s="100"/>
      <c r="J28" s="322" t="s">
        <v>754</v>
      </c>
      <c r="L28" s="1"/>
      <c r="M28" s="89">
        <v>27</v>
      </c>
      <c r="AN28" s="109">
        <v>27</v>
      </c>
      <c r="AO28" s="109"/>
      <c r="AP28" s="12" t="s">
        <v>286</v>
      </c>
      <c r="AQ28" s="12"/>
      <c r="AR28" s="12"/>
    </row>
    <row r="29" spans="2:44" ht="19.5" thickBot="1" x14ac:dyDescent="0.3">
      <c r="B29" s="79" t="s">
        <v>147</v>
      </c>
      <c r="C29" s="79" t="s">
        <v>84</v>
      </c>
      <c r="D29" s="79" t="s">
        <v>212</v>
      </c>
      <c r="E29" s="79" t="s">
        <v>739</v>
      </c>
      <c r="F29" s="79" t="s">
        <v>744</v>
      </c>
      <c r="G29" s="79" t="s">
        <v>278</v>
      </c>
      <c r="H29" s="79" t="s">
        <v>234</v>
      </c>
      <c r="I29" s="100"/>
      <c r="J29" s="322" t="s">
        <v>754</v>
      </c>
      <c r="L29" s="1"/>
      <c r="M29" s="89">
        <v>28</v>
      </c>
      <c r="AN29" s="109">
        <v>28</v>
      </c>
      <c r="AO29" s="109"/>
      <c r="AP29" s="110" t="s">
        <v>289</v>
      </c>
      <c r="AQ29" s="110" t="s">
        <v>290</v>
      </c>
      <c r="AR29" s="12"/>
    </row>
    <row r="30" spans="2:44" ht="14.25" customHeight="1" thickBot="1" x14ac:dyDescent="0.25">
      <c r="B30" s="100" t="s">
        <v>140</v>
      </c>
      <c r="C30" s="79" t="s">
        <v>178</v>
      </c>
      <c r="D30" s="79" t="s">
        <v>639</v>
      </c>
      <c r="E30" s="79" t="s">
        <v>163</v>
      </c>
      <c r="F30" s="79" t="s">
        <v>698</v>
      </c>
      <c r="G30" s="79">
        <v>559999</v>
      </c>
      <c r="H30" s="79" t="s">
        <v>724</v>
      </c>
      <c r="I30" s="100"/>
      <c r="J30" s="322" t="s">
        <v>754</v>
      </c>
      <c r="L30" s="1"/>
      <c r="M30" s="89">
        <v>29</v>
      </c>
      <c r="AN30" s="109">
        <v>29</v>
      </c>
      <c r="AO30" s="109"/>
      <c r="AP30" s="12" t="s">
        <v>149</v>
      </c>
      <c r="AQ30" s="12"/>
      <c r="AR30" s="12"/>
    </row>
    <row r="31" spans="2:44" ht="17.25" customHeight="1" thickBot="1" x14ac:dyDescent="0.25">
      <c r="B31" s="100" t="s">
        <v>189</v>
      </c>
      <c r="C31" s="79" t="s">
        <v>178</v>
      </c>
      <c r="D31" s="79" t="s">
        <v>639</v>
      </c>
      <c r="E31" s="79" t="s">
        <v>163</v>
      </c>
      <c r="F31" s="79" t="s">
        <v>713</v>
      </c>
      <c r="G31" s="79">
        <v>771482</v>
      </c>
      <c r="H31" s="79" t="s">
        <v>734</v>
      </c>
      <c r="I31" s="100"/>
      <c r="J31" s="322" t="s">
        <v>754</v>
      </c>
      <c r="L31" s="1"/>
      <c r="M31" s="89">
        <v>30</v>
      </c>
      <c r="AN31" s="114">
        <v>30</v>
      </c>
      <c r="AO31" s="114"/>
      <c r="AP31" s="115" t="s">
        <v>297</v>
      </c>
      <c r="AQ31" s="115" t="s">
        <v>64</v>
      </c>
      <c r="AR31" s="115"/>
    </row>
    <row r="32" spans="2:44" ht="18" customHeight="1" thickBot="1" x14ac:dyDescent="0.25">
      <c r="B32" s="79" t="s">
        <v>125</v>
      </c>
      <c r="C32" s="79" t="s">
        <v>178</v>
      </c>
      <c r="D32" s="79" t="s">
        <v>639</v>
      </c>
      <c r="E32" s="79" t="s">
        <v>164</v>
      </c>
      <c r="F32" s="79" t="s">
        <v>698</v>
      </c>
      <c r="G32" s="79">
        <v>559994</v>
      </c>
      <c r="H32" s="79" t="s">
        <v>699</v>
      </c>
      <c r="I32" s="100"/>
      <c r="J32" s="100" t="s">
        <v>754</v>
      </c>
      <c r="L32" s="1"/>
      <c r="M32" s="89">
        <v>31</v>
      </c>
      <c r="AN32" s="308">
        <v>31</v>
      </c>
      <c r="AO32" s="308"/>
      <c r="AP32" s="309" t="s">
        <v>840</v>
      </c>
      <c r="AQ32" s="309" t="s">
        <v>64</v>
      </c>
      <c r="AR32" s="309"/>
    </row>
    <row r="33" spans="2:13" ht="19.5" customHeight="1" thickBot="1" x14ac:dyDescent="0.25">
      <c r="B33" s="79" t="s">
        <v>153</v>
      </c>
      <c r="C33" s="79" t="s">
        <v>178</v>
      </c>
      <c r="D33" s="79" t="s">
        <v>639</v>
      </c>
      <c r="E33" s="79" t="s">
        <v>164</v>
      </c>
      <c r="F33" s="79" t="s">
        <v>713</v>
      </c>
      <c r="G33" s="100">
        <v>559997</v>
      </c>
      <c r="H33" s="79" t="s">
        <v>715</v>
      </c>
      <c r="I33" s="100"/>
      <c r="J33" s="322" t="s">
        <v>754</v>
      </c>
      <c r="L33" s="1"/>
      <c r="M33" s="89">
        <v>32</v>
      </c>
    </row>
    <row r="34" spans="2:13" ht="20.25" customHeight="1" thickBot="1" x14ac:dyDescent="0.25">
      <c r="B34" s="100" t="s">
        <v>151</v>
      </c>
      <c r="C34" s="100" t="s">
        <v>178</v>
      </c>
      <c r="D34" s="100" t="s">
        <v>639</v>
      </c>
      <c r="E34" s="79" t="s">
        <v>164</v>
      </c>
      <c r="F34" s="100" t="s">
        <v>725</v>
      </c>
      <c r="G34" s="100">
        <v>559984</v>
      </c>
      <c r="H34" s="100" t="s">
        <v>726</v>
      </c>
      <c r="I34" s="100"/>
      <c r="J34" s="322" t="s">
        <v>754</v>
      </c>
      <c r="L34" s="1"/>
      <c r="M34" s="89">
        <v>33</v>
      </c>
    </row>
    <row r="35" spans="2:13" ht="38.25" thickBot="1" x14ac:dyDescent="0.25">
      <c r="B35" s="79" t="s">
        <v>124</v>
      </c>
      <c r="C35" s="100" t="s">
        <v>178</v>
      </c>
      <c r="D35" s="79" t="s">
        <v>639</v>
      </c>
      <c r="E35" s="79" t="s">
        <v>165</v>
      </c>
      <c r="F35" s="79" t="s">
        <v>713</v>
      </c>
      <c r="G35" s="100">
        <v>559995</v>
      </c>
      <c r="H35" s="79" t="s">
        <v>714</v>
      </c>
      <c r="I35" s="100"/>
      <c r="J35" s="322" t="s">
        <v>754</v>
      </c>
      <c r="L35" s="1"/>
      <c r="M35" s="89">
        <v>34</v>
      </c>
    </row>
    <row r="36" spans="2:13" ht="38.25" thickBot="1" x14ac:dyDescent="0.25">
      <c r="B36" s="79" t="s">
        <v>190</v>
      </c>
      <c r="C36" s="100" t="s">
        <v>178</v>
      </c>
      <c r="D36" s="79" t="s">
        <v>639</v>
      </c>
      <c r="E36" s="79" t="s">
        <v>165</v>
      </c>
      <c r="F36" s="79" t="s">
        <v>713</v>
      </c>
      <c r="G36" s="100">
        <v>771483</v>
      </c>
      <c r="H36" s="79" t="s">
        <v>227</v>
      </c>
      <c r="I36" s="100"/>
      <c r="J36" s="322" t="s">
        <v>754</v>
      </c>
      <c r="M36" s="89">
        <v>35</v>
      </c>
    </row>
    <row r="37" spans="2:13" ht="38.25" thickBot="1" x14ac:dyDescent="0.25">
      <c r="B37" s="100" t="s">
        <v>139</v>
      </c>
      <c r="C37" s="100" t="s">
        <v>178</v>
      </c>
      <c r="D37" s="79" t="s">
        <v>639</v>
      </c>
      <c r="E37" s="100" t="s">
        <v>161</v>
      </c>
      <c r="F37" s="79" t="s">
        <v>716</v>
      </c>
      <c r="G37" s="100">
        <v>559998</v>
      </c>
      <c r="H37" s="100" t="s">
        <v>717</v>
      </c>
      <c r="I37" s="100"/>
      <c r="J37" s="322" t="s">
        <v>754</v>
      </c>
      <c r="M37" s="89">
        <v>36</v>
      </c>
    </row>
    <row r="38" spans="2:13" ht="37.5" x14ac:dyDescent="0.2">
      <c r="B38" s="100" t="s">
        <v>152</v>
      </c>
      <c r="C38" s="100" t="s">
        <v>178</v>
      </c>
      <c r="D38" s="100" t="s">
        <v>639</v>
      </c>
      <c r="E38" s="100" t="s">
        <v>161</v>
      </c>
      <c r="F38" s="100" t="s">
        <v>693</v>
      </c>
      <c r="G38" s="100">
        <v>559985</v>
      </c>
      <c r="H38" s="100" t="s">
        <v>727</v>
      </c>
      <c r="I38" s="100"/>
      <c r="J38" s="322" t="s">
        <v>754</v>
      </c>
      <c r="M38" s="89">
        <v>37</v>
      </c>
    </row>
    <row r="39" spans="2:13" ht="17.25" customHeight="1" x14ac:dyDescent="0.2">
      <c r="B39" s="100" t="s">
        <v>205</v>
      </c>
      <c r="C39" s="100" t="s">
        <v>178</v>
      </c>
      <c r="D39" s="100" t="s">
        <v>639</v>
      </c>
      <c r="E39" s="100" t="s">
        <v>161</v>
      </c>
      <c r="F39" s="100" t="s">
        <v>693</v>
      </c>
      <c r="G39" s="100">
        <v>771481</v>
      </c>
      <c r="H39" s="100" t="s">
        <v>218</v>
      </c>
      <c r="I39" s="100"/>
      <c r="J39" s="322" t="s">
        <v>754</v>
      </c>
      <c r="M39" s="89">
        <v>38</v>
      </c>
    </row>
    <row r="40" spans="2:13" ht="18.75" customHeight="1" thickBot="1" x14ac:dyDescent="0.25">
      <c r="B40" s="79" t="s">
        <v>46</v>
      </c>
      <c r="C40" s="79" t="s">
        <v>81</v>
      </c>
      <c r="D40" s="79" t="s">
        <v>639</v>
      </c>
      <c r="E40" s="79" t="s">
        <v>162</v>
      </c>
      <c r="F40" s="79" t="s">
        <v>648</v>
      </c>
      <c r="G40" s="100">
        <v>559917</v>
      </c>
      <c r="H40" s="79" t="s">
        <v>215</v>
      </c>
      <c r="I40" s="100"/>
      <c r="J40" s="322" t="s">
        <v>754</v>
      </c>
      <c r="M40" s="89">
        <v>39</v>
      </c>
    </row>
    <row r="41" spans="2:13" ht="19.5" customHeight="1" x14ac:dyDescent="0.2">
      <c r="B41" s="100" t="s">
        <v>47</v>
      </c>
      <c r="C41" s="100" t="s">
        <v>81</v>
      </c>
      <c r="D41" s="100" t="s">
        <v>639</v>
      </c>
      <c r="E41" s="100" t="s">
        <v>162</v>
      </c>
      <c r="F41" s="100" t="s">
        <v>640</v>
      </c>
      <c r="G41" s="100">
        <v>559918</v>
      </c>
      <c r="H41" s="100" t="s">
        <v>667</v>
      </c>
      <c r="I41" s="100"/>
      <c r="J41" s="100" t="s">
        <v>754</v>
      </c>
      <c r="M41" s="89">
        <v>40</v>
      </c>
    </row>
    <row r="42" spans="2:13" ht="14.25" customHeight="1" x14ac:dyDescent="0.2">
      <c r="B42" s="100" t="s">
        <v>48</v>
      </c>
      <c r="C42" s="100" t="s">
        <v>81</v>
      </c>
      <c r="D42" s="100" t="s">
        <v>639</v>
      </c>
      <c r="E42" s="100" t="s">
        <v>162</v>
      </c>
      <c r="F42" s="100" t="s">
        <v>648</v>
      </c>
      <c r="G42" s="100">
        <v>559919</v>
      </c>
      <c r="H42" s="100" t="s">
        <v>674</v>
      </c>
      <c r="I42" s="100"/>
      <c r="J42" s="100" t="s">
        <v>754</v>
      </c>
      <c r="M42" s="89">
        <v>41</v>
      </c>
    </row>
    <row r="43" spans="2:13" ht="18.75" x14ac:dyDescent="0.2">
      <c r="B43" s="100" t="s">
        <v>45</v>
      </c>
      <c r="C43" s="100" t="s">
        <v>81</v>
      </c>
      <c r="D43" s="100" t="s">
        <v>639</v>
      </c>
      <c r="E43" s="100" t="s">
        <v>162</v>
      </c>
      <c r="F43" s="100" t="s">
        <v>680</v>
      </c>
      <c r="G43" s="100">
        <v>614202</v>
      </c>
      <c r="H43" s="100" t="s">
        <v>681</v>
      </c>
      <c r="I43" s="100"/>
      <c r="J43" s="322" t="s">
        <v>754</v>
      </c>
      <c r="M43" s="89">
        <v>42</v>
      </c>
    </row>
    <row r="44" spans="2:13" ht="19.5" thickBot="1" x14ac:dyDescent="0.25">
      <c r="B44" s="100" t="s">
        <v>49</v>
      </c>
      <c r="C44" s="79" t="s">
        <v>81</v>
      </c>
      <c r="D44" s="79" t="s">
        <v>639</v>
      </c>
      <c r="E44" s="79" t="s">
        <v>162</v>
      </c>
      <c r="F44" s="79" t="s">
        <v>640</v>
      </c>
      <c r="G44" s="100">
        <v>614201</v>
      </c>
      <c r="H44" s="79" t="s">
        <v>711</v>
      </c>
      <c r="I44" s="323"/>
      <c r="J44" s="354" t="s">
        <v>754</v>
      </c>
      <c r="M44" s="89">
        <v>43</v>
      </c>
    </row>
    <row r="45" spans="2:13" ht="17.25" customHeight="1" x14ac:dyDescent="0.2">
      <c r="B45" s="100" t="s">
        <v>50</v>
      </c>
      <c r="C45" s="100" t="s">
        <v>81</v>
      </c>
      <c r="D45" s="100" t="s">
        <v>639</v>
      </c>
      <c r="E45" s="100" t="s">
        <v>162</v>
      </c>
      <c r="F45" s="100" t="s">
        <v>640</v>
      </c>
      <c r="G45" s="100">
        <v>614264</v>
      </c>
      <c r="H45" s="100" t="s">
        <v>216</v>
      </c>
      <c r="I45" s="100"/>
      <c r="J45" s="322" t="s">
        <v>754</v>
      </c>
      <c r="M45" s="89">
        <v>44</v>
      </c>
    </row>
    <row r="46" spans="2:13" ht="17.25" customHeight="1" thickBot="1" x14ac:dyDescent="0.25">
      <c r="B46" s="79" t="s">
        <v>52</v>
      </c>
      <c r="C46" s="79" t="s">
        <v>81</v>
      </c>
      <c r="D46" s="79" t="s">
        <v>639</v>
      </c>
      <c r="E46" s="79" t="s">
        <v>164</v>
      </c>
      <c r="F46" s="79" t="s">
        <v>687</v>
      </c>
      <c r="G46" s="100">
        <v>614203</v>
      </c>
      <c r="H46" s="79" t="s">
        <v>688</v>
      </c>
      <c r="I46" s="352"/>
      <c r="J46" s="355" t="s">
        <v>754</v>
      </c>
      <c r="M46" s="89">
        <v>45</v>
      </c>
    </row>
    <row r="47" spans="2:13" ht="17.25" customHeight="1" thickBot="1" x14ac:dyDescent="0.25">
      <c r="B47" s="79" t="s">
        <v>53</v>
      </c>
      <c r="C47" s="79" t="s">
        <v>81</v>
      </c>
      <c r="D47" s="79" t="s">
        <v>639</v>
      </c>
      <c r="E47" s="79" t="s">
        <v>164</v>
      </c>
      <c r="F47" s="79" t="s">
        <v>687</v>
      </c>
      <c r="G47" s="100">
        <v>614204</v>
      </c>
      <c r="H47" s="79" t="s">
        <v>223</v>
      </c>
      <c r="I47" s="323"/>
      <c r="J47" s="354" t="s">
        <v>754</v>
      </c>
      <c r="M47" s="89">
        <v>46</v>
      </c>
    </row>
    <row r="48" spans="2:13" ht="15.75" customHeight="1" thickBot="1" x14ac:dyDescent="0.25">
      <c r="B48" s="79" t="s">
        <v>54</v>
      </c>
      <c r="C48" s="79" t="s">
        <v>81</v>
      </c>
      <c r="D48" s="79" t="s">
        <v>639</v>
      </c>
      <c r="E48" s="79" t="s">
        <v>164</v>
      </c>
      <c r="F48" s="79" t="s">
        <v>687</v>
      </c>
      <c r="G48" s="100">
        <v>614219</v>
      </c>
      <c r="H48" s="79" t="s">
        <v>722</v>
      </c>
      <c r="I48" s="323"/>
      <c r="J48" s="354" t="s">
        <v>754</v>
      </c>
      <c r="M48" s="89">
        <v>47</v>
      </c>
    </row>
    <row r="49" spans="2:13" ht="19.5" thickBot="1" x14ac:dyDescent="0.25">
      <c r="B49" s="79" t="s">
        <v>42</v>
      </c>
      <c r="C49" s="79" t="s">
        <v>81</v>
      </c>
      <c r="D49" s="79" t="s">
        <v>639</v>
      </c>
      <c r="E49" s="79" t="s">
        <v>165</v>
      </c>
      <c r="F49" s="79" t="s">
        <v>687</v>
      </c>
      <c r="G49" s="100">
        <v>614222</v>
      </c>
      <c r="H49" s="79" t="s">
        <v>225</v>
      </c>
      <c r="I49" s="323"/>
      <c r="J49" s="354" t="s">
        <v>754</v>
      </c>
      <c r="M49" s="89">
        <v>48</v>
      </c>
    </row>
    <row r="50" spans="2:13" ht="19.5" thickBot="1" x14ac:dyDescent="0.25">
      <c r="B50" s="79" t="s">
        <v>43</v>
      </c>
      <c r="C50" s="79" t="s">
        <v>81</v>
      </c>
      <c r="D50" s="79" t="s">
        <v>639</v>
      </c>
      <c r="E50" s="79" t="s">
        <v>165</v>
      </c>
      <c r="F50" s="79" t="s">
        <v>687</v>
      </c>
      <c r="G50" s="100">
        <v>614221</v>
      </c>
      <c r="H50" s="79" t="s">
        <v>226</v>
      </c>
      <c r="I50" s="323"/>
      <c r="J50" s="354" t="s">
        <v>754</v>
      </c>
      <c r="M50" s="89">
        <v>49</v>
      </c>
    </row>
    <row r="51" spans="2:13" ht="19.5" thickBot="1" x14ac:dyDescent="0.25">
      <c r="B51" s="79" t="s">
        <v>141</v>
      </c>
      <c r="C51" s="79" t="s">
        <v>81</v>
      </c>
      <c r="D51" s="79" t="s">
        <v>212</v>
      </c>
      <c r="E51" s="79" t="s">
        <v>739</v>
      </c>
      <c r="F51" s="79" t="s">
        <v>740</v>
      </c>
      <c r="G51" s="100" t="s">
        <v>278</v>
      </c>
      <c r="H51" s="79" t="s">
        <v>229</v>
      </c>
      <c r="I51" s="323"/>
      <c r="J51" s="354" t="s">
        <v>754</v>
      </c>
      <c r="M51" s="89">
        <v>50</v>
      </c>
    </row>
    <row r="52" spans="2:13" ht="19.5" thickBot="1" x14ac:dyDescent="0.25">
      <c r="B52" s="79" t="s">
        <v>142</v>
      </c>
      <c r="C52" s="79" t="s">
        <v>81</v>
      </c>
      <c r="D52" s="79" t="s">
        <v>212</v>
      </c>
      <c r="E52" s="79" t="s">
        <v>739</v>
      </c>
      <c r="F52" s="79" t="s">
        <v>740</v>
      </c>
      <c r="G52" s="100" t="s">
        <v>278</v>
      </c>
      <c r="H52" s="79" t="s">
        <v>230</v>
      </c>
      <c r="I52" s="323"/>
      <c r="J52" s="354" t="s">
        <v>754</v>
      </c>
      <c r="M52" s="89">
        <v>51</v>
      </c>
    </row>
    <row r="53" spans="2:13" ht="17.25" customHeight="1" thickBot="1" x14ac:dyDescent="0.25">
      <c r="B53" s="79" t="s">
        <v>35</v>
      </c>
      <c r="C53" s="79" t="s">
        <v>81</v>
      </c>
      <c r="D53" s="79" t="s">
        <v>639</v>
      </c>
      <c r="E53" s="79" t="s">
        <v>161</v>
      </c>
      <c r="F53" s="79" t="s">
        <v>640</v>
      </c>
      <c r="G53" s="100">
        <v>559914</v>
      </c>
      <c r="H53" s="79" t="s">
        <v>641</v>
      </c>
      <c r="I53" s="323"/>
      <c r="J53" s="354" t="s">
        <v>754</v>
      </c>
      <c r="M53" s="89">
        <v>52</v>
      </c>
    </row>
    <row r="54" spans="2:13" ht="19.5" thickBot="1" x14ac:dyDescent="0.25">
      <c r="B54" s="79" t="s">
        <v>36</v>
      </c>
      <c r="C54" s="79" t="s">
        <v>81</v>
      </c>
      <c r="D54" s="79" t="s">
        <v>639</v>
      </c>
      <c r="E54" s="79" t="s">
        <v>161</v>
      </c>
      <c r="F54" s="79" t="s">
        <v>680</v>
      </c>
      <c r="G54" s="100">
        <v>614236</v>
      </c>
      <c r="H54" s="79" t="s">
        <v>723</v>
      </c>
      <c r="I54" s="353" t="s">
        <v>754</v>
      </c>
      <c r="J54" s="356" t="s">
        <v>754</v>
      </c>
      <c r="M54" s="89">
        <v>53</v>
      </c>
    </row>
    <row r="55" spans="2:13" ht="19.5" thickBot="1" x14ac:dyDescent="0.25">
      <c r="B55" s="79" t="s">
        <v>37</v>
      </c>
      <c r="C55" s="79" t="s">
        <v>81</v>
      </c>
      <c r="D55" s="79" t="s">
        <v>639</v>
      </c>
      <c r="E55" s="79" t="s">
        <v>161</v>
      </c>
      <c r="F55" s="79" t="s">
        <v>680</v>
      </c>
      <c r="G55" s="100">
        <v>614245</v>
      </c>
      <c r="H55" s="79" t="s">
        <v>729</v>
      </c>
      <c r="I55" s="323"/>
      <c r="J55" s="354" t="s">
        <v>754</v>
      </c>
      <c r="M55" s="89">
        <v>54</v>
      </c>
    </row>
    <row r="56" spans="2:13" ht="19.5" thickBot="1" x14ac:dyDescent="0.25">
      <c r="B56" s="79" t="s">
        <v>38</v>
      </c>
      <c r="C56" s="79" t="s">
        <v>81</v>
      </c>
      <c r="D56" s="79" t="s">
        <v>639</v>
      </c>
      <c r="E56" s="79" t="s">
        <v>161</v>
      </c>
      <c r="F56" s="79" t="s">
        <v>680</v>
      </c>
      <c r="G56" s="100">
        <v>559662</v>
      </c>
      <c r="H56" s="79" t="s">
        <v>219</v>
      </c>
      <c r="I56" s="323"/>
      <c r="J56" s="354" t="s">
        <v>754</v>
      </c>
      <c r="M56" s="89">
        <v>55</v>
      </c>
    </row>
    <row r="57" spans="2:13" ht="19.5" thickBot="1" x14ac:dyDescent="0.25">
      <c r="B57" s="79" t="s">
        <v>39</v>
      </c>
      <c r="C57" s="79" t="s">
        <v>81</v>
      </c>
      <c r="D57" s="79" t="s">
        <v>639</v>
      </c>
      <c r="E57" s="79" t="s">
        <v>161</v>
      </c>
      <c r="F57" s="79" t="s">
        <v>648</v>
      </c>
      <c r="G57" s="100">
        <v>559942</v>
      </c>
      <c r="H57" s="79" t="s">
        <v>220</v>
      </c>
      <c r="I57" s="323"/>
      <c r="J57" s="354" t="s">
        <v>754</v>
      </c>
      <c r="M57" s="89">
        <v>56</v>
      </c>
    </row>
    <row r="58" spans="2:13" ht="19.5" thickBot="1" x14ac:dyDescent="0.25">
      <c r="B58" s="327"/>
      <c r="C58" s="327"/>
      <c r="D58" s="327"/>
      <c r="E58" s="327"/>
      <c r="F58" s="327"/>
      <c r="G58" s="327"/>
      <c r="H58" s="327"/>
      <c r="I58" s="328"/>
      <c r="J58" s="305"/>
      <c r="M58" s="89">
        <v>57</v>
      </c>
    </row>
    <row r="59" spans="2:13" ht="19.5" thickBot="1" x14ac:dyDescent="0.25">
      <c r="B59" s="326"/>
      <c r="C59" s="326"/>
      <c r="D59" s="326"/>
      <c r="E59" s="326"/>
      <c r="F59" s="326"/>
      <c r="G59" s="326"/>
      <c r="H59" s="326"/>
      <c r="I59" s="325"/>
      <c r="J59" s="324"/>
      <c r="M59" s="89">
        <v>58</v>
      </c>
    </row>
    <row r="60" spans="2:13" ht="19.5" thickBot="1" x14ac:dyDescent="0.25">
      <c r="B60" s="327"/>
      <c r="C60" s="327"/>
      <c r="D60" s="327"/>
      <c r="E60" s="327"/>
      <c r="F60" s="327"/>
      <c r="G60" s="327"/>
      <c r="H60" s="327"/>
      <c r="I60" s="328"/>
      <c r="J60" s="305"/>
      <c r="M60" s="89">
        <v>59</v>
      </c>
    </row>
    <row r="61" spans="2:13" ht="21.75" customHeight="1" thickBot="1" x14ac:dyDescent="0.25">
      <c r="B61" s="326"/>
      <c r="C61" s="326"/>
      <c r="D61" s="326"/>
      <c r="E61" s="326"/>
      <c r="F61" s="326"/>
      <c r="G61" s="326"/>
      <c r="H61" s="326"/>
      <c r="I61" s="325"/>
      <c r="J61" s="324"/>
      <c r="M61" s="89">
        <v>60</v>
      </c>
    </row>
    <row r="62" spans="2:13" ht="19.5" customHeight="1" thickBot="1" x14ac:dyDescent="0.25">
      <c r="B62" s="327"/>
      <c r="C62" s="327"/>
      <c r="D62" s="327"/>
      <c r="E62" s="327"/>
      <c r="F62" s="327"/>
      <c r="G62" s="327"/>
      <c r="H62" s="327"/>
      <c r="I62" s="328"/>
      <c r="J62" s="305"/>
      <c r="M62" s="89">
        <v>61</v>
      </c>
    </row>
    <row r="63" spans="2:13" ht="19.5" thickBot="1" x14ac:dyDescent="0.25">
      <c r="B63" s="326"/>
      <c r="C63" s="326"/>
      <c r="D63" s="326"/>
      <c r="E63" s="326"/>
      <c r="F63" s="326"/>
      <c r="G63" s="326"/>
      <c r="H63" s="326"/>
      <c r="I63" s="325"/>
      <c r="J63" s="324"/>
      <c r="M63" s="89"/>
    </row>
    <row r="64" spans="2:13" ht="19.5" thickBot="1" x14ac:dyDescent="0.25">
      <c r="B64" s="327"/>
      <c r="C64" s="327"/>
      <c r="D64" s="327"/>
      <c r="E64" s="327"/>
      <c r="F64" s="327"/>
      <c r="G64" s="327"/>
      <c r="H64" s="327"/>
      <c r="I64" s="328"/>
      <c r="J64" s="305"/>
      <c r="M64" s="89"/>
    </row>
    <row r="65" spans="2:13" ht="19.5" thickBot="1" x14ac:dyDescent="0.25">
      <c r="B65" s="326"/>
      <c r="C65" s="326"/>
      <c r="D65" s="326"/>
      <c r="E65" s="326"/>
      <c r="F65" s="326"/>
      <c r="G65" s="326"/>
      <c r="H65" s="326"/>
      <c r="I65" s="325"/>
      <c r="J65" s="324"/>
      <c r="M65" s="89"/>
    </row>
    <row r="66" spans="2:13" ht="18.75" x14ac:dyDescent="0.2">
      <c r="B66" s="329"/>
      <c r="C66" s="330"/>
      <c r="D66" s="330"/>
      <c r="E66" s="330"/>
      <c r="F66" s="330"/>
      <c r="G66" s="330"/>
      <c r="H66" s="330"/>
      <c r="I66" s="331"/>
      <c r="J66" s="323"/>
      <c r="M66" s="89"/>
    </row>
    <row r="67" spans="2:13" x14ac:dyDescent="0.2">
      <c r="M67" s="89"/>
    </row>
    <row r="68" spans="2:13" x14ac:dyDescent="0.2">
      <c r="M68" s="89"/>
    </row>
    <row r="69" spans="2:13" x14ac:dyDescent="0.2">
      <c r="M69" s="89"/>
    </row>
    <row r="70" spans="2:13" x14ac:dyDescent="0.2">
      <c r="M70" s="89"/>
    </row>
    <row r="71" spans="2:13" x14ac:dyDescent="0.2">
      <c r="M71" s="89"/>
    </row>
    <row r="72" spans="2:13" x14ac:dyDescent="0.2">
      <c r="M72" s="89"/>
    </row>
    <row r="73" spans="2:13" x14ac:dyDescent="0.2">
      <c r="M73" s="89"/>
    </row>
    <row r="74" spans="2:13" x14ac:dyDescent="0.2">
      <c r="M74" s="89"/>
    </row>
    <row r="75" spans="2:13" x14ac:dyDescent="0.2">
      <c r="M75" s="89"/>
    </row>
    <row r="76" spans="2:13" x14ac:dyDescent="0.2">
      <c r="M76" s="89"/>
    </row>
    <row r="77" spans="2:13" x14ac:dyDescent="0.2">
      <c r="M77" s="89"/>
    </row>
    <row r="78" spans="2:13" x14ac:dyDescent="0.2">
      <c r="M78" s="89"/>
    </row>
    <row r="79" spans="2:13" x14ac:dyDescent="0.2">
      <c r="M79" s="89"/>
    </row>
    <row r="80" spans="2:13" x14ac:dyDescent="0.2">
      <c r="M80" s="89"/>
    </row>
    <row r="81" spans="13:13" x14ac:dyDescent="0.2">
      <c r="M81" s="89"/>
    </row>
    <row r="82" spans="13:13" x14ac:dyDescent="0.2">
      <c r="M82" s="89"/>
    </row>
    <row r="83" spans="13:13" x14ac:dyDescent="0.2">
      <c r="M83" s="89"/>
    </row>
    <row r="84" spans="13:13" x14ac:dyDescent="0.2">
      <c r="M84" s="89"/>
    </row>
    <row r="85" spans="13:13" x14ac:dyDescent="0.2">
      <c r="M85" s="89"/>
    </row>
    <row r="86" spans="13:13" x14ac:dyDescent="0.2">
      <c r="M86" s="89"/>
    </row>
    <row r="87" spans="13:13" x14ac:dyDescent="0.2">
      <c r="M87" s="89"/>
    </row>
    <row r="88" spans="13:13" x14ac:dyDescent="0.2">
      <c r="M88" s="89"/>
    </row>
    <row r="89" spans="13:13" x14ac:dyDescent="0.2">
      <c r="M89" s="89"/>
    </row>
    <row r="90" spans="13:13" x14ac:dyDescent="0.2">
      <c r="M90" s="89"/>
    </row>
    <row r="91" spans="13:13" x14ac:dyDescent="0.2">
      <c r="M91" s="89"/>
    </row>
    <row r="92" spans="13:13" x14ac:dyDescent="0.2">
      <c r="M92" s="89"/>
    </row>
    <row r="93" spans="13:13" x14ac:dyDescent="0.2">
      <c r="M93" s="89"/>
    </row>
    <row r="94" spans="13:13" x14ac:dyDescent="0.2">
      <c r="M94" s="89"/>
    </row>
    <row r="95" spans="13:13" x14ac:dyDescent="0.2">
      <c r="M95" s="89"/>
    </row>
    <row r="96" spans="13:13" x14ac:dyDescent="0.2">
      <c r="M96" s="89"/>
    </row>
    <row r="97" spans="13:13" x14ac:dyDescent="0.2">
      <c r="M97" s="89"/>
    </row>
    <row r="98" spans="13:13" x14ac:dyDescent="0.2">
      <c r="M98" s="89"/>
    </row>
    <row r="99" spans="13:13" x14ac:dyDescent="0.2">
      <c r="M99" s="89"/>
    </row>
    <row r="100" spans="13:13" x14ac:dyDescent="0.2">
      <c r="M100" s="89"/>
    </row>
    <row r="101" spans="13:13" x14ac:dyDescent="0.2">
      <c r="M101" s="89"/>
    </row>
    <row r="102" spans="13:13" x14ac:dyDescent="0.2">
      <c r="M102" s="89"/>
    </row>
    <row r="103" spans="13:13" x14ac:dyDescent="0.2">
      <c r="M103" s="89"/>
    </row>
    <row r="104" spans="13:13" x14ac:dyDescent="0.2">
      <c r="M104" s="89"/>
    </row>
    <row r="105" spans="13:13" x14ac:dyDescent="0.2">
      <c r="M105" s="89"/>
    </row>
    <row r="106" spans="13:13" x14ac:dyDescent="0.2">
      <c r="M106" s="89"/>
    </row>
    <row r="107" spans="13:13" x14ac:dyDescent="0.2">
      <c r="M107" s="89"/>
    </row>
    <row r="108" spans="13:13" x14ac:dyDescent="0.2">
      <c r="M108" s="89"/>
    </row>
    <row r="109" spans="13:13" x14ac:dyDescent="0.2">
      <c r="M109" s="89"/>
    </row>
    <row r="110" spans="13:13" x14ac:dyDescent="0.2">
      <c r="M110" s="89"/>
    </row>
    <row r="111" spans="13:13" x14ac:dyDescent="0.2">
      <c r="M111" s="89"/>
    </row>
    <row r="112" spans="13:13" x14ac:dyDescent="0.2">
      <c r="M112" s="89"/>
    </row>
    <row r="113" spans="13:13" x14ac:dyDescent="0.2">
      <c r="M113" s="89"/>
    </row>
    <row r="114" spans="13:13" x14ac:dyDescent="0.2">
      <c r="M114" s="89"/>
    </row>
  </sheetData>
  <mergeCells count="2">
    <mergeCell ref="N1:N1048576"/>
    <mergeCell ref="T1:T1048576"/>
  </mergeCells>
  <phoneticPr fontId="4" type="noConversion"/>
  <dataValidations count="1">
    <dataValidation type="list" allowBlank="1" showInputMessage="1" showErrorMessage="1" sqref="AS10:AS11" xr:uid="{00000000-0002-0000-0000-000000000000}">
      <formula1>INDIRECT("APILARV(Lista_Chasis[Chasis])")</formula1>
    </dataValidation>
  </dataValidations>
  <pageMargins left="0.7" right="0.7" top="0.75" bottom="0.75" header="0.3" footer="0.3"/>
  <pageSetup paperSize="9" orientation="portrait" r:id="rId1"/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FC201-EEDD-43C8-8462-12CC313C6577}">
  <dimension ref="A1:K151"/>
  <sheetViews>
    <sheetView tabSelected="1" topLeftCell="A70" zoomScaleNormal="100" workbookViewId="0">
      <selection activeCell="G88" sqref="G88"/>
    </sheetView>
  </sheetViews>
  <sheetFormatPr baseColWidth="10" defaultRowHeight="15" x14ac:dyDescent="0.2"/>
  <cols>
    <col min="1" max="1" width="16.5703125" style="480" bestFit="1" customWidth="1"/>
    <col min="2" max="2" width="17.42578125" style="480" customWidth="1"/>
    <col min="3" max="3" width="16.42578125" style="480" customWidth="1"/>
    <col min="4" max="4" width="18.140625" style="480" customWidth="1"/>
    <col min="5" max="5" width="19.140625" style="480" customWidth="1"/>
    <col min="6" max="6" width="24.140625" style="480" customWidth="1"/>
    <col min="7" max="7" width="18.42578125" style="480" customWidth="1"/>
    <col min="8" max="9" width="11.42578125" style="480"/>
    <col min="10" max="10" width="14.5703125" style="480" bestFit="1" customWidth="1"/>
    <col min="11" max="16384" width="11.42578125" style="480"/>
  </cols>
  <sheetData>
    <row r="1" spans="1:10" ht="15" customHeight="1" x14ac:dyDescent="0.2">
      <c r="A1" s="612" t="s">
        <v>161</v>
      </c>
      <c r="B1" s="612"/>
      <c r="C1" s="612"/>
      <c r="D1" s="612"/>
      <c r="E1" s="612"/>
      <c r="F1" s="612"/>
      <c r="G1" s="612"/>
    </row>
    <row r="2" spans="1:10" ht="15" customHeight="1" x14ac:dyDescent="0.2">
      <c r="A2" s="612"/>
      <c r="B2" s="612"/>
      <c r="C2" s="612"/>
      <c r="D2" s="612"/>
      <c r="E2" s="612"/>
      <c r="F2" s="612"/>
      <c r="G2" s="612"/>
    </row>
    <row r="3" spans="1:10" ht="15" customHeight="1" x14ac:dyDescent="0.2">
      <c r="A3" s="612"/>
      <c r="B3" s="612"/>
      <c r="C3" s="612"/>
      <c r="D3" s="612"/>
      <c r="E3" s="612"/>
      <c r="F3" s="612"/>
      <c r="G3" s="612"/>
    </row>
    <row r="4" spans="1:10" ht="23.25" customHeight="1" thickBot="1" x14ac:dyDescent="0.3">
      <c r="C4" s="512"/>
      <c r="D4" s="512"/>
      <c r="E4" s="512"/>
      <c r="F4" s="512"/>
    </row>
    <row r="5" spans="1:10" ht="16.5" thickBot="1" x14ac:dyDescent="0.3">
      <c r="B5" s="495"/>
      <c r="C5" s="613">
        <f>+'INF CORRECTIVO'!M2</f>
        <v>44986</v>
      </c>
      <c r="D5" s="614"/>
      <c r="E5" s="614"/>
      <c r="F5" s="615"/>
      <c r="J5" s="529"/>
    </row>
    <row r="6" spans="1:10" ht="32.25" thickBot="1" x14ac:dyDescent="0.25">
      <c r="B6" s="482"/>
      <c r="C6" s="492" t="s">
        <v>1145</v>
      </c>
      <c r="D6" s="492" t="s">
        <v>1149</v>
      </c>
      <c r="E6" s="492" t="s">
        <v>1164</v>
      </c>
      <c r="F6" s="492" t="s">
        <v>1147</v>
      </c>
    </row>
    <row r="7" spans="1:10" ht="16.5" thickBot="1" x14ac:dyDescent="0.25">
      <c r="B7" s="494" t="s">
        <v>1150</v>
      </c>
      <c r="C7" s="484">
        <v>0.88</v>
      </c>
      <c r="D7" s="485">
        <f>+COUNTIFS(A14:A25,"*CC*",C14:C25,"&lt;&gt;Parada",C14:C25,"&lt;&gt;NO")/COUNTIFS(A14:A25,"*CC*",C14:C25,"&lt;&gt;Parada")</f>
        <v>1</v>
      </c>
      <c r="E7" s="486">
        <f>+SUMIF(A14:A25,"*CC*",D14:D25)</f>
        <v>37</v>
      </c>
      <c r="F7" s="487">
        <f>+SUMIF(A14:A25,"*CC*",G14:G25)</f>
        <v>441700</v>
      </c>
    </row>
    <row r="8" spans="1:10" ht="16.5" thickBot="1" x14ac:dyDescent="0.25">
      <c r="B8" s="494" t="s">
        <v>1151</v>
      </c>
      <c r="C8" s="488">
        <v>0.75</v>
      </c>
      <c r="D8" s="489">
        <f>+COUNTIFS(A14:A25,"*CR*",C14:C25,"&lt;&gt;Parada",C14:C25,"&lt;&gt;NO")/COUNTIFS(A14:A25,"*CR*",C14:C25,"&lt;&gt;Parada")</f>
        <v>1</v>
      </c>
      <c r="E8" s="490">
        <f>+SUMIF(A14:A25,"*CR*",D14:D25)</f>
        <v>3</v>
      </c>
      <c r="F8" s="491">
        <f>+SUMIF(A14:A25,"*CR*",G14:G25)</f>
        <v>32200</v>
      </c>
    </row>
    <row r="9" spans="1:10" ht="16.5" thickBot="1" x14ac:dyDescent="0.25">
      <c r="B9" s="483"/>
      <c r="C9" s="482"/>
      <c r="D9" s="482"/>
      <c r="E9" s="482"/>
      <c r="F9" s="481"/>
    </row>
    <row r="10" spans="1:10" ht="16.5" thickBot="1" x14ac:dyDescent="0.25">
      <c r="B10" s="493" t="s">
        <v>30</v>
      </c>
      <c r="C10" s="496">
        <v>0.83</v>
      </c>
      <c r="D10" s="497">
        <v>1</v>
      </c>
      <c r="E10" s="498">
        <f>+SUM(E7:E8)</f>
        <v>40</v>
      </c>
      <c r="F10" s="499">
        <f>+SUM(F7:F8)</f>
        <v>473900</v>
      </c>
    </row>
    <row r="11" spans="1:10" ht="15.75" x14ac:dyDescent="0.2">
      <c r="A11" s="482"/>
      <c r="B11" s="482"/>
      <c r="C11" s="482"/>
      <c r="D11" s="482"/>
      <c r="E11" s="482"/>
    </row>
    <row r="12" spans="1:10" ht="15.75" thickBot="1" x14ac:dyDescent="0.25"/>
    <row r="13" spans="1:10" ht="30.75" thickBot="1" x14ac:dyDescent="0.25">
      <c r="A13" s="510" t="s">
        <v>1141</v>
      </c>
      <c r="B13" s="510" t="s">
        <v>1142</v>
      </c>
      <c r="C13" s="510" t="s">
        <v>1146</v>
      </c>
      <c r="D13" s="511" t="s">
        <v>1144</v>
      </c>
      <c r="E13" s="616" t="s">
        <v>1143</v>
      </c>
      <c r="F13" s="617"/>
      <c r="G13" s="511" t="s">
        <v>1147</v>
      </c>
    </row>
    <row r="14" spans="1:10" ht="42" customHeight="1" x14ac:dyDescent="0.2">
      <c r="A14" s="501" t="s">
        <v>139</v>
      </c>
      <c r="B14" s="502" t="s">
        <v>178</v>
      </c>
      <c r="C14" s="502" t="str">
        <f>IF(_xlfn.XLOOKUP(A14,'INF PREVENTIVO'!$D$5:$D$65,'INF PREVENTIVO'!$F$5:$F$65,,0,1)&lt;&gt;0,"Mensual",)&amp;IF(_xlfn.XLOOKUP(A14,'INF PREVENTIVO'!$D$5:$D$65,'INF PREVENTIVO'!$G$5:$G$65,,0,1)&lt;&gt;0,"Cuatrimestral/Semestral",)&amp;IF(_xlfn.XLOOKUP(A14,'INF PREVENTIVO'!$D$5:$D$65,'INF PREVENTIVO'!$H$5:$H$65,,0,1)&lt;&gt;0,"Cuatrimestral/Semestral",)</f>
        <v>Mensual</v>
      </c>
      <c r="D14" s="502">
        <f>+_xlfn.XLOOKUP(A14,'INF CORRECTIVO'!$C$5:$C$65,'INF CORRECTIVO'!$J$5:$J$65,"",0,1)</f>
        <v>6</v>
      </c>
      <c r="E14" s="618" t="str">
        <f>+_xlfn.XLOOKUP(A14,'INF CORRECTIVO'!$C$5:$C$65,'INF CORRECTIVO'!$L$5:$L$65,"",0,1)</f>
        <v xml:space="preserve">1 uds Amortiguador, 2 uds CÁMARA 12R20, 1 uds NEUMÁTICO 12R20, 5 uds Parche, 4 uds Pasta, </v>
      </c>
      <c r="F14" s="619"/>
      <c r="G14" s="487">
        <f>+_xlfn.XLOOKUP(A14,'INF CORRECTIVO'!$C$5:$C$65,'INF CORRECTIVO'!$M$5:$M$65,"",0,1)</f>
        <v>85400</v>
      </c>
    </row>
    <row r="15" spans="1:10" ht="33" customHeight="1" x14ac:dyDescent="0.2">
      <c r="A15" s="505" t="s">
        <v>152</v>
      </c>
      <c r="B15" s="506" t="s">
        <v>178</v>
      </c>
      <c r="C15" s="506" t="str">
        <f>IF(_xlfn.XLOOKUP(A15,'INF PREVENTIVO'!$D$5:$D$65,'INF PREVENTIVO'!$F$5:$F$65,,0,1)&lt;&gt;0,"Mensual",)&amp;IF(_xlfn.XLOOKUP(A15,'INF PREVENTIVO'!$D$5:$D$65,'INF PREVENTIVO'!$G$5:$G$65,,0,1)&lt;&gt;0,"Cuatrimestral/Semestral",)&amp;IF(_xlfn.XLOOKUP(A15,'INF PREVENTIVO'!$D$5:$D$65,'INF PREVENTIVO'!$H$5:$H$65,,0,1)&lt;&gt;0,"Cuatrimestral/Semestral",)</f>
        <v>Mensual</v>
      </c>
      <c r="D15" s="506">
        <f>+_xlfn.XLOOKUP(A15,'INF CORRECTIVO'!$C$5:$C$65,'INF CORRECTIVO'!$J$5:$J$65,"",0,1)</f>
        <v>6</v>
      </c>
      <c r="E15" s="608" t="str">
        <f>+_xlfn.XLOOKUP(A15,'INF CORRECTIVO'!$C$5:$C$65,'INF CORRECTIVO'!$L$5:$L$65,"",0,1)</f>
        <v xml:space="preserve">2 uds Amortiguador, 1 uds NEUMÁTICO 12R20, 6 uds Parche, 4 uds Pasta, </v>
      </c>
      <c r="F15" s="609"/>
      <c r="G15" s="507">
        <f>+_xlfn.XLOOKUP(A15,'INF CORRECTIVO'!$C$5:$C$65,'INF CORRECTIVO'!$M$5:$M$65,"",0,1)</f>
        <v>88400</v>
      </c>
    </row>
    <row r="16" spans="1:10" ht="27.75" customHeight="1" x14ac:dyDescent="0.2">
      <c r="A16" s="503" t="s">
        <v>205</v>
      </c>
      <c r="B16" s="500" t="s">
        <v>178</v>
      </c>
      <c r="C16" s="500" t="str">
        <f>IF(_xlfn.XLOOKUP(A16,'INF PREVENTIVO'!$D$5:$D$65,'INF PREVENTIVO'!$F$5:$F$65,,0,1)&lt;&gt;0,"Mensual",)&amp;IF(_xlfn.XLOOKUP(A16,'INF PREVENTIVO'!$D$5:$D$65,'INF PREVENTIVO'!$G$5:$G$65,,0,1)&lt;&gt;0,"Cuatrimestral/Semestral",)&amp;IF(_xlfn.XLOOKUP(A16,'INF PREVENTIVO'!$D$5:$D$65,'INF PREVENTIVO'!$H$5:$H$65,,0,1)&lt;&gt;0,"Cuatrimestral/Semestral",)</f>
        <v>Mensual</v>
      </c>
      <c r="D16" s="500">
        <f>+_xlfn.XLOOKUP(A16,'INF CORRECTIVO'!$C$5:$C$65,'INF CORRECTIVO'!$J$5:$J$65,"",0,1)</f>
        <v>3</v>
      </c>
      <c r="E16" s="606" t="str">
        <f>+_xlfn.XLOOKUP(A16,'INF CORRECTIVO'!$C$5:$C$65,'INF CORRECTIVO'!$L$5:$L$65,"",0,1)</f>
        <v xml:space="preserve">1 uds NEUMÁTICO 12R20, 1 uds Parche, 1 uds Pasta, </v>
      </c>
      <c r="F16" s="607"/>
      <c r="G16" s="504">
        <f>+_xlfn.XLOOKUP(A16,'INF CORRECTIVO'!$C$5:$C$65,'INF CORRECTIVO'!$M$5:$M$65,"",0,1)</f>
        <v>64100</v>
      </c>
    </row>
    <row r="17" spans="1:7" ht="44.25" customHeight="1" x14ac:dyDescent="0.2">
      <c r="A17" s="505" t="s">
        <v>35</v>
      </c>
      <c r="B17" s="506" t="s">
        <v>1148</v>
      </c>
      <c r="C17" s="506" t="str">
        <f>IF(_xlfn.XLOOKUP(A17,'INF PREVENTIVO'!$D$5:$D$65,'INF PREVENTIVO'!$F$5:$F$65,,0,1)&lt;&gt;0,"Mensual",)&amp;IF(_xlfn.XLOOKUP(A17,'INF PREVENTIVO'!$D$5:$D$65,'INF PREVENTIVO'!$G$5:$G$65,,0,1)&lt;&gt;0,"Cuatrimestral/Semestral",)&amp;IF(_xlfn.XLOOKUP(A17,'INF PREVENTIVO'!$D$5:$D$65,'INF PREVENTIVO'!$H$5:$H$65,,0,1)&lt;&gt;0,"Cuatrimestral/Semestral",)</f>
        <v>Mensual</v>
      </c>
      <c r="D17" s="506">
        <f>+_xlfn.XLOOKUP(A17,'INF CORRECTIVO'!$C$5:$C$65,'INF CORRECTIVO'!$J$5:$J$65,"",0,1)</f>
        <v>7</v>
      </c>
      <c r="E17" s="608" t="str">
        <f>+_xlfn.XLOOKUP(A17,'INF CORRECTIVO'!$C$5:$C$65,'INF CORRECTIVO'!$L$5:$L$65,"",0,1)</f>
        <v xml:space="preserve">1 uds Casquillos, 3 uds Parche, 3 uds Pasta, 2 uds BATERIA 12V 120AH, 1 uds Valvula Secadora, </v>
      </c>
      <c r="F17" s="609"/>
      <c r="G17" s="507">
        <f>+_xlfn.XLOOKUP(A17,'INF CORRECTIVO'!$C$5:$C$65,'INF CORRECTIVO'!$M$5:$M$65,"",0,1)</f>
        <v>74300</v>
      </c>
    </row>
    <row r="18" spans="1:7" x14ac:dyDescent="0.2">
      <c r="A18" s="503" t="s">
        <v>36</v>
      </c>
      <c r="B18" s="500" t="s">
        <v>1148</v>
      </c>
      <c r="C18" s="500" t="s">
        <v>1152</v>
      </c>
      <c r="D18" s="500">
        <f>+_xlfn.XLOOKUP(A18,'INF CORRECTIVO'!$C$5:$C$65,'INF CORRECTIVO'!$J$5:$J$65,"",0,1)</f>
        <v>0</v>
      </c>
      <c r="E18" s="606" t="str">
        <f>+_xlfn.XLOOKUP(A18,'INF CORRECTIVO'!$C$5:$C$65,'INF CORRECTIVO'!$L$5:$L$65,"",0,1)</f>
        <v/>
      </c>
      <c r="F18" s="607"/>
      <c r="G18" s="504" t="str">
        <f>+_xlfn.XLOOKUP(A18,'INF CORRECTIVO'!$C$5:$C$65,'INF CORRECTIVO'!$M$5:$M$65,"",0,1)</f>
        <v/>
      </c>
    </row>
    <row r="19" spans="1:7" ht="27.75" customHeight="1" x14ac:dyDescent="0.2">
      <c r="A19" s="505" t="s">
        <v>37</v>
      </c>
      <c r="B19" s="506" t="s">
        <v>1148</v>
      </c>
      <c r="C19" s="506" t="str">
        <f>IF(_xlfn.XLOOKUP(A19,'INF PREVENTIVO'!$D$5:$D$65,'INF PREVENTIVO'!$F$5:$F$65,,0,1)&lt;&gt;0,"Mensual",)&amp;IF(_xlfn.XLOOKUP(A19,'INF PREVENTIVO'!$D$5:$D$65,'INF PREVENTIVO'!$G$5:$G$65,,0,1)&lt;&gt;0,"Cuatrimestral/Semestral",)&amp;IF(_xlfn.XLOOKUP(A19,'INF PREVENTIVO'!$D$5:$D$65,'INF PREVENTIVO'!$H$5:$H$65,,0,1)&lt;&gt;0,"Cuatrimestral/Semestral",)</f>
        <v>Mensual</v>
      </c>
      <c r="D19" s="506">
        <f>+_xlfn.XLOOKUP(A19,'INF CORRECTIVO'!$C$5:$C$65,'INF CORRECTIVO'!$J$5:$J$65,"",0,1)</f>
        <v>6</v>
      </c>
      <c r="E19" s="608" t="str">
        <f>+_xlfn.XLOOKUP(A19,'INF CORRECTIVO'!$C$5:$C$65,'INF CORRECTIVO'!$L$5:$L$65,"",0,1)</f>
        <v xml:space="preserve">1 uds 1ª HOJA D, 1 uds 2ª HOJAS D, 2 uds Parche, 2 uds Pasta, </v>
      </c>
      <c r="F19" s="609"/>
      <c r="G19" s="507">
        <f>+_xlfn.XLOOKUP(A19,'INF CORRECTIVO'!$C$5:$C$65,'INF CORRECTIVO'!$M$5:$M$65,"",0,1)</f>
        <v>54200</v>
      </c>
    </row>
    <row r="20" spans="1:7" ht="15" customHeight="1" x14ac:dyDescent="0.2">
      <c r="A20" s="503" t="s">
        <v>38</v>
      </c>
      <c r="B20" s="500" t="s">
        <v>1148</v>
      </c>
      <c r="C20" s="500" t="str">
        <f>IF(_xlfn.XLOOKUP(A20,'INF PREVENTIVO'!$D$5:$D$65,'INF PREVENTIVO'!$F$5:$F$65,,0,1)&lt;&gt;0,"Mensual",)&amp;IF(_xlfn.XLOOKUP(A20,'INF PREVENTIVO'!$D$5:$D$65,'INF PREVENTIVO'!$G$5:$G$65,,0,1)&lt;&gt;0,"Cuatrimestral/Semestral",)&amp;IF(_xlfn.XLOOKUP(A20,'INF PREVENTIVO'!$D$5:$D$65,'INF PREVENTIVO'!$H$5:$H$65,,0,1)&lt;&gt;0,"Cuatrimestral/Semestral",)</f>
        <v>Mensual</v>
      </c>
      <c r="D20" s="500">
        <f>+_xlfn.XLOOKUP(A20,'INF CORRECTIVO'!$C$5:$C$65,'INF CORRECTIVO'!$J$5:$J$65,"",0,1)</f>
        <v>3</v>
      </c>
      <c r="E20" s="606" t="str">
        <f>+_xlfn.XLOOKUP(A20,'INF CORRECTIVO'!$C$5:$C$65,'INF CORRECTIVO'!$L$5:$L$65,"",0,1)</f>
        <v xml:space="preserve">1 uds Amortiguador, </v>
      </c>
      <c r="F20" s="607"/>
      <c r="G20" s="504">
        <f>+_xlfn.XLOOKUP(A20,'INF CORRECTIVO'!$C$5:$C$65,'INF CORRECTIVO'!$M$5:$M$65,"",0,1)</f>
        <v>7000</v>
      </c>
    </row>
    <row r="21" spans="1:7" ht="32.25" customHeight="1" x14ac:dyDescent="0.2">
      <c r="A21" s="505" t="s">
        <v>39</v>
      </c>
      <c r="B21" s="506" t="s">
        <v>1148</v>
      </c>
      <c r="C21" s="506" t="str">
        <f>IF(_xlfn.XLOOKUP(A21,'INF PREVENTIVO'!$D$5:$D$65,'INF PREVENTIVO'!$F$5:$F$65,,0,1)&lt;&gt;0,"Mensual",)&amp;IF(_xlfn.XLOOKUP(A21,'INF PREVENTIVO'!$D$5:$D$65,'INF PREVENTIVO'!$G$5:$G$65,,0,1)&lt;&gt;0,"Cuatrimestral/Semestral",)&amp;IF(_xlfn.XLOOKUP(A21,'INF PREVENTIVO'!$D$5:$D$65,'INF PREVENTIVO'!$H$5:$H$65,,0,1)&lt;&gt;0,"Cuatrimestral/Semestral",)</f>
        <v>Mensual</v>
      </c>
      <c r="D21" s="506">
        <f>+_xlfn.XLOOKUP(A21,'INF CORRECTIVO'!$C$5:$C$65,'INF CORRECTIVO'!$J$5:$J$65,"",0,1)</f>
        <v>6</v>
      </c>
      <c r="E21" s="608" t="str">
        <f>+_xlfn.XLOOKUP(A21,'INF CORRECTIVO'!$C$5:$C$65,'INF CORRECTIVO'!$L$5:$L$65,"",0,1)</f>
        <v xml:space="preserve">1 uds Amortiguador, 1 uds NEUMÁTICO 315/80R22.5, 3 uds Parche, 3 uds Pasta, </v>
      </c>
      <c r="F21" s="609"/>
      <c r="G21" s="507">
        <f>+_xlfn.XLOOKUP(A21,'INF CORRECTIVO'!$C$5:$C$65,'INF CORRECTIVO'!$M$5:$M$65,"",0,1)</f>
        <v>68300</v>
      </c>
    </row>
    <row r="22" spans="1:7" x14ac:dyDescent="0.2">
      <c r="A22" s="503" t="s">
        <v>172</v>
      </c>
      <c r="B22" s="500" t="s">
        <v>82</v>
      </c>
      <c r="C22" s="500" t="s">
        <v>1152</v>
      </c>
      <c r="D22" s="500">
        <f>+_xlfn.XLOOKUP(A22,'INF CORRECTIVO'!$C$5:$C$65,'INF CORRECTIVO'!$J$5:$J$65,"",0,1)</f>
        <v>0</v>
      </c>
      <c r="E22" s="606" t="str">
        <f>+_xlfn.XLOOKUP(A22,'INF CORRECTIVO'!$C$5:$C$65,'INF CORRECTIVO'!$L$5:$L$65,"",0,1)</f>
        <v/>
      </c>
      <c r="F22" s="607"/>
      <c r="G22" s="504" t="str">
        <f>+_xlfn.XLOOKUP(A22,'INF CORRECTIVO'!$C$5:$C$65,'INF CORRECTIVO'!$M$5:$M$65,"",0,1)</f>
        <v/>
      </c>
    </row>
    <row r="23" spans="1:7" ht="15" customHeight="1" x14ac:dyDescent="0.2">
      <c r="A23" s="505" t="s">
        <v>188</v>
      </c>
      <c r="B23" s="506" t="s">
        <v>82</v>
      </c>
      <c r="C23" s="506" t="str">
        <f>IF(_xlfn.XLOOKUP(A23,'INF PREVENTIVO'!$D$5:$D$65,'INF PREVENTIVO'!$F$5:$F$65,,0,1)&lt;&gt;0,"Mensual",)&amp;IF(_xlfn.XLOOKUP(A23,'INF PREVENTIVO'!$D$5:$D$65,'INF PREVENTIVO'!$G$5:$G$65,,0,1)&lt;&gt;0,"Cuatrimestral/Semestral",)&amp;IF(_xlfn.XLOOKUP(A23,'INF PREVENTIVO'!$D$5:$D$65,'INF PREVENTIVO'!$H$5:$H$65,,0,1)&lt;&gt;0,"Cuatrimestral/Semestral",)</f>
        <v>Cuatrimestral/Semestral</v>
      </c>
      <c r="D23" s="506">
        <f>+_xlfn.XLOOKUP(A23,'INF CORRECTIVO'!$C$5:$C$65,'INF CORRECTIVO'!$J$5:$J$65,"",0,1)</f>
        <v>3</v>
      </c>
      <c r="E23" s="608" t="str">
        <f>+_xlfn.XLOOKUP(A23,'INF CORRECTIVO'!$C$5:$C$65,'INF CORRECTIVO'!$L$5:$L$65,"",0,1)</f>
        <v xml:space="preserve">2 uds Parche, 2 uds Pasta, 2 uds BATERIA 12V 100AH, </v>
      </c>
      <c r="F23" s="609"/>
      <c r="G23" s="507">
        <f>+_xlfn.XLOOKUP(A23,'INF CORRECTIVO'!$C$5:$C$65,'INF CORRECTIVO'!$M$5:$M$65,"",0,1)</f>
        <v>32200</v>
      </c>
    </row>
    <row r="24" spans="1:7" x14ac:dyDescent="0.2">
      <c r="A24" s="503" t="s">
        <v>250</v>
      </c>
      <c r="B24" s="500" t="s">
        <v>82</v>
      </c>
      <c r="C24" s="500" t="str">
        <f>IF(_xlfn.XLOOKUP(A24,'INF PREVENTIVO'!$D$5:$D$65,'INF PREVENTIVO'!$F$5:$F$65,,0,1)&lt;&gt;0,"Mensual",)&amp;IF(_xlfn.XLOOKUP(A24,'INF PREVENTIVO'!$D$5:$D$65,'INF PREVENTIVO'!$G$5:$G$65,,0,1)&lt;&gt;0,"Cuatrimestral/Semestral",)&amp;IF(_xlfn.XLOOKUP(A24,'INF PREVENTIVO'!$D$5:$D$65,'INF PREVENTIVO'!$H$5:$H$65,,0,1)&lt;&gt;0,"Cuatrimestral/Semestral",)</f>
        <v>Mensual</v>
      </c>
      <c r="D24" s="500">
        <f>+_xlfn.XLOOKUP(A24,'INF CORRECTIVO'!$C$5:$C$65,'INF CORRECTIVO'!$J$5:$J$65,"",0,1)</f>
        <v>0</v>
      </c>
      <c r="E24" s="606" t="str">
        <f>+_xlfn.XLOOKUP(A24,'INF CORRECTIVO'!$C$5:$C$65,'INF CORRECTIVO'!$L$5:$L$65,"",0,1)</f>
        <v/>
      </c>
      <c r="F24" s="607"/>
      <c r="G24" s="504" t="str">
        <f>+_xlfn.XLOOKUP(A24,'INF CORRECTIVO'!$C$5:$C$65,'INF CORRECTIVO'!$M$5:$M$65,"",0,1)</f>
        <v/>
      </c>
    </row>
    <row r="25" spans="1:7" ht="15.75" thickBot="1" x14ac:dyDescent="0.25">
      <c r="A25" s="508" t="s">
        <v>251</v>
      </c>
      <c r="B25" s="509" t="s">
        <v>82</v>
      </c>
      <c r="C25" s="509" t="str">
        <f>IF(_xlfn.XLOOKUP(A25,'INF PREVENTIVO'!$D$5:$D$65,'INF PREVENTIVO'!$F$5:$F$65,,0,1)&lt;&gt;0,"Mensual",)&amp;IF(_xlfn.XLOOKUP(A25,'INF PREVENTIVO'!$D$5:$D$65,'INF PREVENTIVO'!$G$5:$G$65,,0,1)&lt;&gt;0,"Cuatrimestral/Semestral",)&amp;IF(_xlfn.XLOOKUP(A25,'INF PREVENTIVO'!$D$5:$D$65,'INF PREVENTIVO'!$H$5:$H$65,,0,1)&lt;&gt;0,"Cuatrimestral/Semestral",)</f>
        <v>Mensual</v>
      </c>
      <c r="D25" s="509">
        <f>+_xlfn.XLOOKUP(A25,'INF CORRECTIVO'!$C$5:$C$65,'INF CORRECTIVO'!$J$5:$J$65,"",0,1)</f>
        <v>0</v>
      </c>
      <c r="E25" s="620" t="str">
        <f>+_xlfn.XLOOKUP(A25,'INF CORRECTIVO'!$C$5:$C$65,'INF CORRECTIVO'!$L$5:$L$65,"",0,1)</f>
        <v/>
      </c>
      <c r="F25" s="621"/>
      <c r="G25" s="530" t="str">
        <f>+_xlfn.XLOOKUP(A25,'INF CORRECTIVO'!$C$5:$C$65,'INF CORRECTIVO'!$M$5:$M$65,"",0,1)</f>
        <v/>
      </c>
    </row>
    <row r="28" spans="1:7" x14ac:dyDescent="0.2">
      <c r="A28" s="612" t="s">
        <v>162</v>
      </c>
      <c r="B28" s="612"/>
      <c r="C28" s="612"/>
      <c r="D28" s="612"/>
      <c r="E28" s="612"/>
      <c r="F28" s="612"/>
      <c r="G28" s="612"/>
    </row>
    <row r="29" spans="1:7" x14ac:dyDescent="0.2">
      <c r="A29" s="612"/>
      <c r="B29" s="612"/>
      <c r="C29" s="612"/>
      <c r="D29" s="612"/>
      <c r="E29" s="612"/>
      <c r="F29" s="612"/>
      <c r="G29" s="612"/>
    </row>
    <row r="30" spans="1:7" x14ac:dyDescent="0.2">
      <c r="A30" s="612"/>
      <c r="B30" s="612"/>
      <c r="C30" s="612"/>
      <c r="D30" s="612"/>
      <c r="E30" s="612"/>
      <c r="F30" s="612"/>
      <c r="G30" s="612"/>
    </row>
    <row r="31" spans="1:7" ht="16.5" thickBot="1" x14ac:dyDescent="0.3">
      <c r="C31" s="512"/>
      <c r="D31" s="512"/>
      <c r="E31" s="512"/>
      <c r="F31" s="512"/>
    </row>
    <row r="32" spans="1:7" ht="16.5" thickBot="1" x14ac:dyDescent="0.3">
      <c r="B32" s="495"/>
      <c r="C32" s="613">
        <f>+C5</f>
        <v>44986</v>
      </c>
      <c r="D32" s="614"/>
      <c r="E32" s="614"/>
      <c r="F32" s="615"/>
    </row>
    <row r="33" spans="1:11" ht="32.25" thickBot="1" x14ac:dyDescent="0.25">
      <c r="B33" s="482"/>
      <c r="C33" s="492" t="s">
        <v>1145</v>
      </c>
      <c r="D33" s="492" t="s">
        <v>1149</v>
      </c>
      <c r="E33" s="492" t="s">
        <v>1164</v>
      </c>
      <c r="F33" s="492" t="s">
        <v>1147</v>
      </c>
    </row>
    <row r="34" spans="1:11" ht="16.5" thickBot="1" x14ac:dyDescent="0.25">
      <c r="B34" s="494" t="s">
        <v>1150</v>
      </c>
      <c r="C34" s="484">
        <v>0.83</v>
      </c>
      <c r="D34" s="485">
        <f>+COUNTIFS(A41:A49,"*CC*",C41:C49,"&lt;&gt;Parada",C41:C49,"&lt;&gt;NO")/COUNTIFS(A41:A49,"*CC*",C41:C49,"&lt;&gt;Parada")</f>
        <v>1</v>
      </c>
      <c r="E34" s="486">
        <f>+SUMIF(A41:A49,"*CC*",D41:D49)</f>
        <v>25</v>
      </c>
      <c r="F34" s="487">
        <f>+SUMIF(A41:A49,"*CC*",G41:G49)</f>
        <v>599250</v>
      </c>
    </row>
    <row r="35" spans="1:11" ht="16.5" thickBot="1" x14ac:dyDescent="0.25">
      <c r="B35" s="494" t="s">
        <v>1151</v>
      </c>
      <c r="C35" s="488">
        <v>1</v>
      </c>
      <c r="D35" s="489">
        <f>+COUNTIFS(A41:A49,"*CR*",C41:C49,"&lt;&gt;Parada",C41:C49,"&lt;&gt;NO")/COUNTIFS(A41:A49,"*CR*",C41:C49,"&lt;&gt;Parada")</f>
        <v>1</v>
      </c>
      <c r="E35" s="490">
        <f>+SUMIF(A41:A49,"*CR*",D41:D49)</f>
        <v>2</v>
      </c>
      <c r="F35" s="491">
        <f>+SUMIF(A41:A49,"*CR*",G41:G49)</f>
        <v>2100</v>
      </c>
    </row>
    <row r="36" spans="1:11" ht="16.5" thickBot="1" x14ac:dyDescent="0.25">
      <c r="B36" s="483"/>
      <c r="C36" s="482"/>
      <c r="D36" s="482"/>
      <c r="E36" s="482"/>
      <c r="F36" s="481"/>
    </row>
    <row r="37" spans="1:11" ht="16.5" thickBot="1" x14ac:dyDescent="0.25">
      <c r="B37" s="493" t="s">
        <v>30</v>
      </c>
      <c r="C37" s="496">
        <v>0.89</v>
      </c>
      <c r="D37" s="497">
        <v>1</v>
      </c>
      <c r="E37" s="498">
        <f t="shared" ref="E37" si="0">+SUM(E34:E35)</f>
        <v>27</v>
      </c>
      <c r="F37" s="499">
        <f>+SUM(F34:F35)</f>
        <v>601350</v>
      </c>
    </row>
    <row r="38" spans="1:11" ht="15.75" x14ac:dyDescent="0.2">
      <c r="A38" s="482"/>
      <c r="B38" s="482"/>
      <c r="C38" s="482"/>
      <c r="D38" s="482"/>
      <c r="E38" s="482"/>
    </row>
    <row r="39" spans="1:11" ht="15.75" thickBot="1" x14ac:dyDescent="0.25"/>
    <row r="40" spans="1:11" ht="30.75" thickBot="1" x14ac:dyDescent="0.25">
      <c r="A40" s="510" t="s">
        <v>1141</v>
      </c>
      <c r="B40" s="510" t="s">
        <v>1142</v>
      </c>
      <c r="C40" s="510" t="s">
        <v>1146</v>
      </c>
      <c r="D40" s="511" t="s">
        <v>1144</v>
      </c>
      <c r="E40" s="616" t="s">
        <v>1143</v>
      </c>
      <c r="F40" s="617"/>
      <c r="G40" s="511" t="s">
        <v>1147</v>
      </c>
    </row>
    <row r="41" spans="1:11" x14ac:dyDescent="0.2">
      <c r="A41" s="501" t="s">
        <v>46</v>
      </c>
      <c r="B41" s="502" t="s">
        <v>81</v>
      </c>
      <c r="C41" s="502" t="s">
        <v>1152</v>
      </c>
      <c r="D41" s="502">
        <f>+_xlfn.XLOOKUP(A41,'INF CORRECTIVO'!$C$5:$C$65,'INF CORRECTIVO'!$J$5:$J$65,"",0,1)</f>
        <v>3</v>
      </c>
      <c r="E41" s="618" t="str">
        <f>+_xlfn.XLOOKUP(A41,'INF CORRECTIVO'!$C$5:$C$65,'INF CORRECTIVO'!$L$5:$L$65,"",0,1)</f>
        <v xml:space="preserve">1 uds Parche, 1 uds Pasta, 1 uds Tubo Hidraulico, </v>
      </c>
      <c r="F41" s="619"/>
      <c r="G41" s="531">
        <f>+_xlfn.XLOOKUP(A41,'INF CORRECTIVO'!$C$5:$C$65,'INF CORRECTIVO'!$M$5:$M$65,"",0,1)</f>
        <v>12100</v>
      </c>
      <c r="K41" s="532"/>
    </row>
    <row r="42" spans="1:11" ht="51" customHeight="1" x14ac:dyDescent="0.2">
      <c r="A42" s="505" t="s">
        <v>47</v>
      </c>
      <c r="B42" s="506" t="s">
        <v>81</v>
      </c>
      <c r="C42" s="506" t="str">
        <f>IF(_xlfn.XLOOKUP(A42,'INF PREVENTIVO'!$D$5:$D$65,'INF PREVENTIVO'!$F$5:$F$65,,0,1)&lt;&gt;0,"Mensual",)&amp;IF(_xlfn.XLOOKUP(A42,'INF PREVENTIVO'!$D$5:$D$65,'INF PREVENTIVO'!$G$5:$G$65,,0,1)&lt;&gt;0,"Cuatrimestral/Semestral",)&amp;IF(_xlfn.XLOOKUP(A42,'INF PREVENTIVO'!$D$5:$D$65,'INF PREVENTIVO'!$H$5:$H$65,,0,1)&lt;&gt;0,"Cuatrimestral/Semestral",)</f>
        <v>Cuatrimestral/Semestral</v>
      </c>
      <c r="D42" s="506">
        <f>+_xlfn.XLOOKUP(A42,'INF CORRECTIVO'!$C$5:$C$65,'INF CORRECTIVO'!$J$5:$J$65,"",0,1)</f>
        <v>6</v>
      </c>
      <c r="E42" s="608" t="str">
        <f>+_xlfn.XLOOKUP(A42,'INF CORRECTIVO'!$C$5:$C$65,'INF CORRECTIVO'!$L$5:$L$65,"",0,1)</f>
        <v xml:space="preserve">1 uds NEUMÁTICO 12R20, 1 uds NEUMÁTICO 13/80 R22,5, 1 uds Parche, 1 uds Pasta, 1 uds BATERIA 12V 120AH, 5 m Manguera azul 80D, </v>
      </c>
      <c r="F42" s="609"/>
      <c r="G42" s="507">
        <f>+_xlfn.XLOOKUP(A42,'INF CORRECTIVO'!$C$5:$C$65,'INF CORRECTIVO'!$M$5:$M$65,"",0,1)</f>
        <v>149350</v>
      </c>
    </row>
    <row r="43" spans="1:11" x14ac:dyDescent="0.2">
      <c r="A43" s="503" t="s">
        <v>48</v>
      </c>
      <c r="B43" s="500" t="s">
        <v>81</v>
      </c>
      <c r="C43" s="506" t="str">
        <f>IF(_xlfn.XLOOKUP(A43,'INF PREVENTIVO'!$D$5:$D$65,'INF PREVENTIVO'!$F$5:$F$65,,0,1)&lt;&gt;0,"Mensual",)&amp;IF(_xlfn.XLOOKUP(A43,'INF PREVENTIVO'!$D$5:$D$65,'INF PREVENTIVO'!$G$5:$G$65,,0,1)&lt;&gt;0,"Cuatrimestral/Semestral",)&amp;IF(_xlfn.XLOOKUP(A43,'INF PREVENTIVO'!$D$5:$D$65,'INF PREVENTIVO'!$H$5:$H$65,,0,1)&lt;&gt;0,"Cuatrimestral/Semestral",)</f>
        <v>Mensual</v>
      </c>
      <c r="D43" s="500">
        <f>+_xlfn.XLOOKUP(A43,'INF CORRECTIVO'!$C$5:$C$65,'INF CORRECTIVO'!$J$5:$J$65,"",0,1)</f>
        <v>3</v>
      </c>
      <c r="E43" s="606" t="str">
        <f>+_xlfn.XLOOKUP(A43,'INF CORRECTIVO'!$C$5:$C$65,'INF CORRECTIVO'!$L$5:$L$65,"",0,1)</f>
        <v xml:space="preserve">3 uds BALLESTA ENTERA D, </v>
      </c>
      <c r="F43" s="607"/>
      <c r="G43" s="504">
        <f>+_xlfn.XLOOKUP(A43,'INF CORRECTIVO'!$C$5:$C$65,'INF CORRECTIVO'!$M$5:$M$65,"",0,1)</f>
        <v>285000</v>
      </c>
    </row>
    <row r="44" spans="1:11" ht="30.75" customHeight="1" x14ac:dyDescent="0.2">
      <c r="A44" s="505" t="s">
        <v>45</v>
      </c>
      <c r="B44" s="506" t="s">
        <v>81</v>
      </c>
      <c r="C44" s="506" t="str">
        <f>IF(_xlfn.XLOOKUP(A44,'INF PREVENTIVO'!$D$5:$D$65,'INF PREVENTIVO'!$F$5:$F$65,,0,1)&lt;&gt;0,"Mensual",)&amp;IF(_xlfn.XLOOKUP(A44,'INF PREVENTIVO'!$D$5:$D$65,'INF PREVENTIVO'!$G$5:$G$65,,0,1)&lt;&gt;0,"Cuatrimestral/Semestral",)&amp;IF(_xlfn.XLOOKUP(A44,'INF PREVENTIVO'!$D$5:$D$65,'INF PREVENTIVO'!$H$5:$H$65,,0,1)&lt;&gt;0,"Cuatrimestral/Semestral",)</f>
        <v>Mensual</v>
      </c>
      <c r="D44" s="506">
        <f>+_xlfn.XLOOKUP(A44,'INF CORRECTIVO'!$C$5:$C$65,'INF CORRECTIVO'!$J$5:$J$65,"",0,1)</f>
        <v>4</v>
      </c>
      <c r="E44" s="608" t="str">
        <f>+_xlfn.XLOOKUP(A44,'INF CORRECTIVO'!$C$5:$C$65,'INF CORRECTIVO'!$L$5:$L$65,"",0,1)</f>
        <v xml:space="preserve">1 uds Palanca, 2 uds Parche, 2 uds Pasta, 5 m Manguera azul 80D, </v>
      </c>
      <c r="F44" s="609"/>
      <c r="G44" s="507">
        <f>+_xlfn.XLOOKUP(A44,'INF CORRECTIVO'!$C$5:$C$65,'INF CORRECTIVO'!$M$5:$M$65,"",0,1)</f>
        <v>15450</v>
      </c>
    </row>
    <row r="45" spans="1:11" ht="33" customHeight="1" x14ac:dyDescent="0.2">
      <c r="A45" s="503" t="s">
        <v>49</v>
      </c>
      <c r="B45" s="500" t="s">
        <v>81</v>
      </c>
      <c r="C45" s="500" t="str">
        <f>IF(_xlfn.XLOOKUP(A45,'INF PREVENTIVO'!$D$5:$D$65,'INF PREVENTIVO'!$F$5:$F$65,,0,1)&lt;&gt;0,"Mensual",)&amp;IF(_xlfn.XLOOKUP(A45,'INF PREVENTIVO'!$D$5:$D$65,'INF PREVENTIVO'!$G$5:$G$65,,0,1)&lt;&gt;0,"Cuatrimestral/Semestral",)&amp;IF(_xlfn.XLOOKUP(A45,'INF PREVENTIVO'!$D$5:$D$65,'INF PREVENTIVO'!$H$5:$H$65,,0,1)&lt;&gt;0,"Cuatrimestral/Semestral",)</f>
        <v>Mensual</v>
      </c>
      <c r="D45" s="500">
        <f>+_xlfn.XLOOKUP(A45,'INF CORRECTIVO'!$C$5:$C$65,'INF CORRECTIVO'!$J$5:$J$65,"",0,1)</f>
        <v>6</v>
      </c>
      <c r="E45" s="606" t="str">
        <f>+_xlfn.XLOOKUP(A45,'INF CORRECTIVO'!$C$5:$C$65,'INF CORRECTIVO'!$L$5:$L$65,"",0,1)</f>
        <v xml:space="preserve">2 uds NEUMÁTICO 12R20, 1 uds Parche, 1 uds Pasta, 5 m Manguera azul 80D, </v>
      </c>
      <c r="F45" s="607"/>
      <c r="G45" s="504">
        <f>+_xlfn.XLOOKUP(A45,'INF CORRECTIVO'!$C$5:$C$65,'INF CORRECTIVO'!$M$5:$M$65,"",0,1)</f>
        <v>137350</v>
      </c>
    </row>
    <row r="46" spans="1:11" x14ac:dyDescent="0.2">
      <c r="A46" s="505" t="s">
        <v>50</v>
      </c>
      <c r="B46" s="506" t="s">
        <v>81</v>
      </c>
      <c r="C46" s="506" t="str">
        <f>IF(_xlfn.XLOOKUP(A46,'INF PREVENTIVO'!$D$5:$D$65,'INF PREVENTIVO'!$F$5:$F$65,,0,1)&lt;&gt;0,"Mensual",)&amp;IF(_xlfn.XLOOKUP(A46,'INF PREVENTIVO'!$D$5:$D$65,'INF PREVENTIVO'!$G$5:$G$65,,0,1)&lt;&gt;0,"Cuatrimestral/Semestral",)&amp;IF(_xlfn.XLOOKUP(A46,'INF PREVENTIVO'!$D$5:$D$65,'INF PREVENTIVO'!$H$5:$H$65,,0,1)&lt;&gt;0,"Cuatrimestral/Semestral",)</f>
        <v>Mensual</v>
      </c>
      <c r="D46" s="506">
        <f>+_xlfn.XLOOKUP(A46,'INF CORRECTIVO'!$C$5:$C$65,'INF CORRECTIVO'!$J$5:$J$65,"",0,1)</f>
        <v>3</v>
      </c>
      <c r="E46" s="608" t="str">
        <f>+_xlfn.XLOOKUP(A46,'INF CORRECTIVO'!$C$5:$C$65,'INF CORRECTIVO'!$L$5:$L$65,"",0,1)</f>
        <v/>
      </c>
      <c r="F46" s="609"/>
      <c r="G46" s="507" t="str">
        <f>+_xlfn.XLOOKUP(A46,'INF CORRECTIVO'!$C$5:$C$65,'INF CORRECTIVO'!$M$5:$M$65,"",0,1)</f>
        <v/>
      </c>
    </row>
    <row r="47" spans="1:11" x14ac:dyDescent="0.2">
      <c r="A47" s="503" t="s">
        <v>171</v>
      </c>
      <c r="B47" s="500" t="s">
        <v>82</v>
      </c>
      <c r="C47" s="500" t="str">
        <f>IF(_xlfn.XLOOKUP(A47,'INF PREVENTIVO'!$D$5:$D$65,'INF PREVENTIVO'!$F$5:$F$65,,0,1)&lt;&gt;0,"Mensual",)&amp;IF(_xlfn.XLOOKUP(A47,'INF PREVENTIVO'!$D$5:$D$65,'INF PREVENTIVO'!$G$5:$G$65,,0,1)&lt;&gt;0,"Cuatrimestral/Semestral",)&amp;IF(_xlfn.XLOOKUP(A47,'INF PREVENTIVO'!$D$5:$D$65,'INF PREVENTIVO'!$H$5:$H$65,,0,1)&lt;&gt;0,"Cuatrimestral/Semestral",)</f>
        <v>Mensual</v>
      </c>
      <c r="D47" s="500">
        <f>+_xlfn.XLOOKUP(A47,'INF CORRECTIVO'!$C$5:$C$65,'INF CORRECTIVO'!$J$5:$J$65,"",0,1)</f>
        <v>0</v>
      </c>
      <c r="E47" s="606" t="str">
        <f>+_xlfn.XLOOKUP(A47,'INF CORRECTIVO'!$C$5:$C$65,'INF CORRECTIVO'!$L$5:$L$65,"",0,1)</f>
        <v/>
      </c>
      <c r="F47" s="607"/>
      <c r="G47" s="504" t="str">
        <f>+_xlfn.XLOOKUP(A47,'INF CORRECTIVO'!$C$5:$C$65,'INF CORRECTIVO'!$M$5:$M$65,"",0,1)</f>
        <v/>
      </c>
    </row>
    <row r="48" spans="1:11" x14ac:dyDescent="0.2">
      <c r="A48" s="505" t="s">
        <v>186</v>
      </c>
      <c r="B48" s="506" t="s">
        <v>82</v>
      </c>
      <c r="C48" s="506" t="str">
        <f>IF(_xlfn.XLOOKUP(A48,'INF PREVENTIVO'!$D$5:$D$65,'INF PREVENTIVO'!$F$5:$F$65,,0,1)&lt;&gt;0,"Mensual",)&amp;IF(_xlfn.XLOOKUP(A48,'INF PREVENTIVO'!$D$5:$D$65,'INF PREVENTIVO'!$G$5:$G$65,,0,1)&lt;&gt;0,"Cuatrimestral/Semestral",)&amp;IF(_xlfn.XLOOKUP(A48,'INF PREVENTIVO'!$D$5:$D$65,'INF PREVENTIVO'!$H$5:$H$65,,0,1)&lt;&gt;0,"Cuatrimestral/Semestral",)</f>
        <v>Mensual</v>
      </c>
      <c r="D48" s="506">
        <f>+_xlfn.XLOOKUP(A48,'INF CORRECTIVO'!$C$5:$C$65,'INF CORRECTIVO'!$J$5:$J$65,"",0,1)</f>
        <v>1</v>
      </c>
      <c r="E48" s="608" t="str">
        <f>+_xlfn.XLOOKUP(A48,'INF CORRECTIVO'!$C$5:$C$65,'INF CORRECTIVO'!$L$5:$L$65,"",0,1)</f>
        <v xml:space="preserve">1 uds Parche, 1 uds Pasta, </v>
      </c>
      <c r="F48" s="609"/>
      <c r="G48" s="507">
        <f>+_xlfn.XLOOKUP(A48,'INF CORRECTIVO'!$C$5:$C$65,'INF CORRECTIVO'!$M$5:$M$65,"",0,1)</f>
        <v>2100</v>
      </c>
    </row>
    <row r="49" spans="1:7" ht="15.75" thickBot="1" x14ac:dyDescent="0.25">
      <c r="A49" s="527" t="s">
        <v>187</v>
      </c>
      <c r="B49" s="528" t="s">
        <v>82</v>
      </c>
      <c r="C49" s="528" t="str">
        <f>IF(_xlfn.XLOOKUP(A49,'INF PREVENTIVO'!$D$5:$D$65,'INF PREVENTIVO'!$F$5:$F$65,,0,1)&lt;&gt;0,"Mensual",)&amp;IF(_xlfn.XLOOKUP(A49,'INF PREVENTIVO'!$D$5:$D$65,'INF PREVENTIVO'!$G$5:$G$65,,0,1)&lt;&gt;0,"Cuatrimestral/Semestral",)&amp;IF(_xlfn.XLOOKUP(A49,'INF PREVENTIVO'!$D$5:$D$65,'INF PREVENTIVO'!$H$5:$H$65,,0,1)&lt;&gt;0,"Cuatrimestral/Semestral",)</f>
        <v>Mensual</v>
      </c>
      <c r="D49" s="528">
        <f>+_xlfn.XLOOKUP(A49,'INF CORRECTIVO'!$C$5:$C$65,'INF CORRECTIVO'!$J$5:$J$65,"",0,1)</f>
        <v>1</v>
      </c>
      <c r="E49" s="610" t="str">
        <f>+_xlfn.XLOOKUP(A49,'INF CORRECTIVO'!$C$5:$C$65,'INF CORRECTIVO'!$L$5:$L$65,"",0,1)</f>
        <v/>
      </c>
      <c r="F49" s="611"/>
      <c r="G49" s="491" t="str">
        <f>+_xlfn.XLOOKUP(A49,'INF CORRECTIVO'!$C$5:$C$65,'INF CORRECTIVO'!$M$5:$M$65,"",0,1)</f>
        <v/>
      </c>
    </row>
    <row r="52" spans="1:7" x14ac:dyDescent="0.2">
      <c r="A52" s="612" t="s">
        <v>163</v>
      </c>
      <c r="B52" s="612"/>
      <c r="C52" s="612"/>
      <c r="D52" s="612"/>
      <c r="E52" s="612"/>
      <c r="F52" s="612"/>
      <c r="G52" s="612"/>
    </row>
    <row r="53" spans="1:7" x14ac:dyDescent="0.2">
      <c r="A53" s="612"/>
      <c r="B53" s="612"/>
      <c r="C53" s="612"/>
      <c r="D53" s="612"/>
      <c r="E53" s="612"/>
      <c r="F53" s="612"/>
      <c r="G53" s="612"/>
    </row>
    <row r="54" spans="1:7" x14ac:dyDescent="0.2">
      <c r="A54" s="612"/>
      <c r="B54" s="612"/>
      <c r="C54" s="612"/>
      <c r="D54" s="612"/>
      <c r="E54" s="612"/>
      <c r="F54" s="612"/>
      <c r="G54" s="612"/>
    </row>
    <row r="55" spans="1:7" ht="16.5" thickBot="1" x14ac:dyDescent="0.3">
      <c r="C55" s="512"/>
      <c r="D55" s="512"/>
      <c r="E55" s="512"/>
      <c r="F55" s="512"/>
    </row>
    <row r="56" spans="1:7" ht="16.5" thickBot="1" x14ac:dyDescent="0.3">
      <c r="B56" s="495"/>
      <c r="C56" s="613">
        <f>+C32</f>
        <v>44986</v>
      </c>
      <c r="D56" s="614"/>
      <c r="E56" s="614"/>
      <c r="F56" s="615"/>
    </row>
    <row r="57" spans="1:7" ht="32.25" thickBot="1" x14ac:dyDescent="0.25">
      <c r="B57" s="482"/>
      <c r="C57" s="492" t="s">
        <v>1145</v>
      </c>
      <c r="D57" s="492" t="s">
        <v>1149</v>
      </c>
      <c r="E57" s="492" t="s">
        <v>1164</v>
      </c>
      <c r="F57" s="492" t="s">
        <v>1147</v>
      </c>
    </row>
    <row r="58" spans="1:7" ht="16.5" thickBot="1" x14ac:dyDescent="0.25">
      <c r="B58" s="494" t="s">
        <v>1150</v>
      </c>
      <c r="C58" s="484">
        <v>1</v>
      </c>
      <c r="D58" s="485">
        <f>+COUNTIFS(A65:A68,"*CC*",C65:C68,"&lt;&gt;Parada",C65:C68,"&lt;&gt;NO")/COUNTIFS(A65:A68,"*CC*",C65:C68,"&lt;&gt;Parada")</f>
        <v>1</v>
      </c>
      <c r="E58" s="486">
        <f>+SUMIF(A65:A68,"*CC*",D65:D68)</f>
        <v>5</v>
      </c>
      <c r="F58" s="487">
        <f>+SUMIF(A65:A68,"*CC*",G65:G68)</f>
        <v>63750</v>
      </c>
    </row>
    <row r="59" spans="1:7" ht="16.5" thickBot="1" x14ac:dyDescent="0.25">
      <c r="B59" s="494" t="s">
        <v>1151</v>
      </c>
      <c r="C59" s="488">
        <v>1</v>
      </c>
      <c r="D59" s="489">
        <f>+COUNTIFS(A65:A68,"*CR*",C65:C68,"&lt;&gt;Parada",C65:C68,"&lt;&gt;NO")/COUNTIFS(A65:A68,"*CR*",C65:C68,"&lt;&gt;Parada")</f>
        <v>1</v>
      </c>
      <c r="E59" s="490">
        <f>+SUMIF(A65:A68,"*CR*",D65:D68)</f>
        <v>2</v>
      </c>
      <c r="F59" s="491">
        <f>+SUMIF(A65:A68,"*CR*",G65:G68)</f>
        <v>110000</v>
      </c>
    </row>
    <row r="60" spans="1:7" ht="16.5" thickBot="1" x14ac:dyDescent="0.25">
      <c r="B60" s="483"/>
      <c r="C60" s="482"/>
      <c r="D60" s="482"/>
      <c r="E60" s="482"/>
      <c r="F60" s="481"/>
    </row>
    <row r="61" spans="1:7" ht="16.5" thickBot="1" x14ac:dyDescent="0.25">
      <c r="B61" s="493" t="s">
        <v>30</v>
      </c>
      <c r="C61" s="496">
        <v>1</v>
      </c>
      <c r="D61" s="497">
        <v>1</v>
      </c>
      <c r="E61" s="498">
        <f t="shared" ref="E61:F61" si="1">+SUM(E58:E59)</f>
        <v>7</v>
      </c>
      <c r="F61" s="499">
        <f t="shared" si="1"/>
        <v>173750</v>
      </c>
    </row>
    <row r="62" spans="1:7" ht="15.75" x14ac:dyDescent="0.2">
      <c r="A62" s="482"/>
      <c r="B62" s="482"/>
      <c r="C62" s="482"/>
      <c r="D62" s="482"/>
      <c r="E62" s="482"/>
    </row>
    <row r="63" spans="1:7" ht="15.75" thickBot="1" x14ac:dyDescent="0.25"/>
    <row r="64" spans="1:7" ht="30.75" thickBot="1" x14ac:dyDescent="0.25">
      <c r="A64" s="510" t="s">
        <v>1141</v>
      </c>
      <c r="B64" s="510" t="s">
        <v>1142</v>
      </c>
      <c r="C64" s="510" t="s">
        <v>1146</v>
      </c>
      <c r="D64" s="511" t="s">
        <v>1144</v>
      </c>
      <c r="E64" s="616" t="s">
        <v>1143</v>
      </c>
      <c r="F64" s="617"/>
      <c r="G64" s="511" t="s">
        <v>1147</v>
      </c>
    </row>
    <row r="65" spans="1:7" ht="36.75" customHeight="1" x14ac:dyDescent="0.2">
      <c r="A65" s="501" t="s">
        <v>140</v>
      </c>
      <c r="B65" s="502" t="s">
        <v>178</v>
      </c>
      <c r="C65" s="502" t="str">
        <f>IF(_xlfn.XLOOKUP(A65,'INF PREVENTIVO'!$D$5:$D$65,'INF PREVENTIVO'!$F$5:$F$65,,0,1)&lt;&gt;0,"Mensual",)&amp;IF(_xlfn.XLOOKUP(A65,'INF PREVENTIVO'!$D$5:$D$65,'INF PREVENTIVO'!$G$5:$G$65,,0,1)&lt;&gt;0,"Cuatrimestral/Semestral",)&amp;IF(_xlfn.XLOOKUP(A65,'INF PREVENTIVO'!$D$5:$D$65,'INF PREVENTIVO'!$H$5:$H$65,,0,1)&lt;&gt;0,"Cuatrimestral/Semestral",)</f>
        <v>Cuatrimestral/Semestral</v>
      </c>
      <c r="D65" s="502">
        <f>+_xlfn.XLOOKUP(A65,'INF CORRECTIVO'!$C$5:$C$65,'INF CORRECTIVO'!$J$5:$J$65,"",0,1)</f>
        <v>3</v>
      </c>
      <c r="E65" s="618" t="str">
        <f>+_xlfn.XLOOKUP(A65,'INF CORRECTIVO'!$C$5:$C$65,'INF CORRECTIVO'!$L$5:$L$65,"",0,1)</f>
        <v xml:space="preserve">6 uds Esparragos, 1 uds CÁMARA 12R20, 1 uds BATERIA 12V 120AH, </v>
      </c>
      <c r="F65" s="619"/>
      <c r="G65" s="487">
        <f>+_xlfn.XLOOKUP(A65,'INF CORRECTIVO'!$C$5:$C$65,'INF CORRECTIVO'!$M$5:$M$65,"",0,1)</f>
        <v>28000</v>
      </c>
    </row>
    <row r="66" spans="1:7" ht="33.75" customHeight="1" x14ac:dyDescent="0.2">
      <c r="A66" s="505" t="s">
        <v>189</v>
      </c>
      <c r="B66" s="506" t="s">
        <v>178</v>
      </c>
      <c r="C66" s="506" t="str">
        <f>IF(_xlfn.XLOOKUP(A66,'INF PREVENTIVO'!$D$5:$D$65,'INF PREVENTIVO'!$F$5:$F$65,,0,1)&lt;&gt;0,"Mensual",)&amp;IF(_xlfn.XLOOKUP(A66,'INF PREVENTIVO'!$D$5:$D$65,'INF PREVENTIVO'!$G$5:$G$65,,0,1)&lt;&gt;0,"Cuatrimestral/Semestral",)&amp;IF(_xlfn.XLOOKUP(A66,'INF PREVENTIVO'!$D$5:$D$65,'INF PREVENTIVO'!$H$5:$H$65,,0,1)&lt;&gt;0,"Cuatrimestral/Semestral",)</f>
        <v>Mensual</v>
      </c>
      <c r="D66" s="506">
        <f>+_xlfn.XLOOKUP(A66,'INF CORRECTIVO'!$C$5:$C$65,'INF CORRECTIVO'!$J$5:$J$65,"",0,1)</f>
        <v>2</v>
      </c>
      <c r="E66" s="608" t="str">
        <f>+_xlfn.XLOOKUP(A66,'INF CORRECTIVO'!$C$5:$C$65,'INF CORRECTIVO'!$L$5:$L$65,"",0,1)</f>
        <v xml:space="preserve">2 uds BATERIA 12V 120AH, 5 m Manguera amarilla 60D, </v>
      </c>
      <c r="F66" s="609"/>
      <c r="G66" s="507">
        <f>+_xlfn.XLOOKUP(A66,'INF CORRECTIVO'!$C$5:$C$65,'INF CORRECTIVO'!$M$5:$M$65,"",0,1)</f>
        <v>35750</v>
      </c>
    </row>
    <row r="67" spans="1:7" ht="23.25" customHeight="1" x14ac:dyDescent="0.2">
      <c r="A67" s="503" t="s">
        <v>33</v>
      </c>
      <c r="B67" s="500" t="s">
        <v>178</v>
      </c>
      <c r="C67" s="500" t="str">
        <f>IF(_xlfn.XLOOKUP(A67,'INF PREVENTIVO'!$D$5:$D$65,'INF PREVENTIVO'!$F$5:$F$65,,0,1)&lt;&gt;0,"Mensual",)&amp;IF(_xlfn.XLOOKUP(A67,'INF PREVENTIVO'!$D$5:$D$65,'INF PREVENTIVO'!$G$5:$G$65,,0,1)&lt;&gt;0,"Cuatrimestral/Semestral",)&amp;IF(_xlfn.XLOOKUP(A67,'INF PREVENTIVO'!$D$5:$D$65,'INF PREVENTIVO'!$H$5:$H$65,,0,1)&lt;&gt;0,"Cuatrimestral/Semestral",)</f>
        <v>Mensual</v>
      </c>
      <c r="D67" s="500">
        <f>+_xlfn.XLOOKUP(A67,'INF CORRECTIVO'!$C$5:$C$65,'INF CORRECTIVO'!$J$5:$J$65,"",0,1)</f>
        <v>2</v>
      </c>
      <c r="E67" s="606" t="str">
        <f>+_xlfn.XLOOKUP(A67,'INF CORRECTIVO'!$C$5:$C$65,'INF CORRECTIVO'!$L$5:$L$65,"",0,1)</f>
        <v xml:space="preserve">2 uds NEUMÁTICO 315/80R22.5, </v>
      </c>
      <c r="F67" s="607"/>
      <c r="G67" s="504">
        <f>+_xlfn.XLOOKUP(A67,'INF CORRECTIVO'!$C$5:$C$65,'INF CORRECTIVO'!$M$5:$M$65,"",0,1)</f>
        <v>110000</v>
      </c>
    </row>
    <row r="68" spans="1:7" ht="15.75" thickBot="1" x14ac:dyDescent="0.25">
      <c r="A68" s="508" t="s">
        <v>34</v>
      </c>
      <c r="B68" s="509" t="s">
        <v>1148</v>
      </c>
      <c r="C68" s="509" t="str">
        <f>IF(_xlfn.XLOOKUP(A68,'INF PREVENTIVO'!$D$5:$D$65,'INF PREVENTIVO'!$F$5:$F$65,,0,1)&lt;&gt;0,"Mensual",)&amp;IF(_xlfn.XLOOKUP(A68,'INF PREVENTIVO'!$D$5:$D$65,'INF PREVENTIVO'!$G$5:$G$65,,0,1)&lt;&gt;0,"Cuatrimestral/Semestral",)&amp;IF(_xlfn.XLOOKUP(A68,'INF PREVENTIVO'!$D$5:$D$65,'INF PREVENTIVO'!$H$5:$H$65,,0,1)&lt;&gt;0,"Cuatrimestral/Semestral",)</f>
        <v>Mensual</v>
      </c>
      <c r="D68" s="509">
        <f>+_xlfn.XLOOKUP(A68,'INF CORRECTIVO'!$C$5:$C$65,'INF CORRECTIVO'!$J$5:$J$65,"",0,1)</f>
        <v>0</v>
      </c>
      <c r="E68" s="620" t="str">
        <f>+_xlfn.XLOOKUP(A68,'INF CORRECTIVO'!$C$5:$C$65,'INF CORRECTIVO'!$L$5:$L$65,"",0,1)</f>
        <v/>
      </c>
      <c r="F68" s="621"/>
      <c r="G68" s="530" t="str">
        <f>+_xlfn.XLOOKUP(A68,'INF CORRECTIVO'!$C$5:$C$65,'INF CORRECTIVO'!$M$5:$M$65,"",0,1)</f>
        <v/>
      </c>
    </row>
    <row r="71" spans="1:7" x14ac:dyDescent="0.2">
      <c r="A71" s="612" t="s">
        <v>164</v>
      </c>
      <c r="B71" s="612"/>
      <c r="C71" s="612"/>
      <c r="D71" s="612"/>
      <c r="E71" s="612"/>
      <c r="F71" s="612"/>
      <c r="G71" s="612"/>
    </row>
    <row r="72" spans="1:7" x14ac:dyDescent="0.2">
      <c r="A72" s="612"/>
      <c r="B72" s="612"/>
      <c r="C72" s="612"/>
      <c r="D72" s="612"/>
      <c r="E72" s="612"/>
      <c r="F72" s="612"/>
      <c r="G72" s="612"/>
    </row>
    <row r="73" spans="1:7" x14ac:dyDescent="0.2">
      <c r="A73" s="612"/>
      <c r="B73" s="612"/>
      <c r="C73" s="612"/>
      <c r="D73" s="612"/>
      <c r="E73" s="612"/>
      <c r="F73" s="612"/>
      <c r="G73" s="612"/>
    </row>
    <row r="74" spans="1:7" ht="16.5" thickBot="1" x14ac:dyDescent="0.3">
      <c r="C74" s="512"/>
      <c r="D74" s="512"/>
      <c r="E74" s="512"/>
      <c r="F74" s="512"/>
    </row>
    <row r="75" spans="1:7" ht="16.5" thickBot="1" x14ac:dyDescent="0.3">
      <c r="B75" s="495"/>
      <c r="C75" s="613">
        <f>+C56</f>
        <v>44986</v>
      </c>
      <c r="D75" s="614"/>
      <c r="E75" s="614"/>
      <c r="F75" s="615"/>
    </row>
    <row r="76" spans="1:7" ht="32.25" thickBot="1" x14ac:dyDescent="0.25">
      <c r="B76" s="482"/>
      <c r="C76" s="492" t="s">
        <v>1145</v>
      </c>
      <c r="D76" s="492" t="s">
        <v>1149</v>
      </c>
      <c r="E76" s="492" t="s">
        <v>1164</v>
      </c>
      <c r="F76" s="492" t="s">
        <v>1147</v>
      </c>
    </row>
    <row r="77" spans="1:7" ht="16.5" thickBot="1" x14ac:dyDescent="0.25">
      <c r="B77" s="494" t="s">
        <v>1150</v>
      </c>
      <c r="C77" s="484">
        <v>0.94</v>
      </c>
      <c r="D77" s="485">
        <f>+COUNTIFS(A84:A92,"*CC*",C84:C92,"&lt;&gt;Parada",C84:C92,"&lt;&gt;NO")/COUNTIFS(A84:A92,"*CC*",C84:C92,"&lt;&gt;Parada")</f>
        <v>1</v>
      </c>
      <c r="E77" s="486">
        <f>+SUMIF(A84:A92,"*CC*",D84:D92)</f>
        <v>33</v>
      </c>
      <c r="F77" s="487">
        <f>+SUMIF(A84:A92,"*CC*",G84:G92)</f>
        <v>411200</v>
      </c>
    </row>
    <row r="78" spans="1:7" ht="16.5" thickBot="1" x14ac:dyDescent="0.25">
      <c r="B78" s="494" t="s">
        <v>1151</v>
      </c>
      <c r="C78" s="488">
        <v>1</v>
      </c>
      <c r="D78" s="489">
        <f>+COUNTIFS(A84:A92,"*CR*",C84:C92,"&lt;&gt;Parada",C84:C92,"&lt;&gt;NO")/COUNTIFS(A84:A92,"*CR*",C84:C92,"&lt;&gt;Parada")</f>
        <v>1</v>
      </c>
      <c r="E78" s="490">
        <f>+SUMIF(A84:A92,"*CR*",D84:D92)</f>
        <v>0</v>
      </c>
      <c r="F78" s="491">
        <f>+SUMIF(A84:A92,"*CR*",G84:G92)</f>
        <v>0</v>
      </c>
    </row>
    <row r="79" spans="1:7" ht="16.5" thickBot="1" x14ac:dyDescent="0.25">
      <c r="B79" s="483"/>
      <c r="C79" s="482"/>
      <c r="D79" s="482"/>
      <c r="E79" s="482"/>
      <c r="F79" s="481"/>
    </row>
    <row r="80" spans="1:7" ht="16.5" thickBot="1" x14ac:dyDescent="0.25">
      <c r="B80" s="493" t="s">
        <v>30</v>
      </c>
      <c r="C80" s="496">
        <v>0.96</v>
      </c>
      <c r="D80" s="497">
        <v>1</v>
      </c>
      <c r="E80" s="498">
        <f t="shared" ref="E80:F80" si="2">+SUM(E77:E78)</f>
        <v>33</v>
      </c>
      <c r="F80" s="499">
        <f t="shared" si="2"/>
        <v>411200</v>
      </c>
    </row>
    <row r="81" spans="1:7" ht="15.75" x14ac:dyDescent="0.2">
      <c r="A81" s="482"/>
      <c r="B81" s="482"/>
      <c r="C81" s="482"/>
      <c r="D81" s="482"/>
      <c r="E81" s="482"/>
    </row>
    <row r="82" spans="1:7" ht="15.75" thickBot="1" x14ac:dyDescent="0.25"/>
    <row r="83" spans="1:7" ht="30.75" thickBot="1" x14ac:dyDescent="0.25">
      <c r="A83" s="510" t="s">
        <v>1141</v>
      </c>
      <c r="B83" s="510" t="s">
        <v>1142</v>
      </c>
      <c r="C83" s="510" t="s">
        <v>1146</v>
      </c>
      <c r="D83" s="511" t="s">
        <v>1144</v>
      </c>
      <c r="E83" s="616" t="s">
        <v>1143</v>
      </c>
      <c r="F83" s="617"/>
      <c r="G83" s="511" t="s">
        <v>1147</v>
      </c>
    </row>
    <row r="84" spans="1:7" x14ac:dyDescent="0.2">
      <c r="A84" s="501" t="s">
        <v>252</v>
      </c>
      <c r="B84" s="502" t="s">
        <v>82</v>
      </c>
      <c r="C84" s="502" t="str">
        <f>IF(_xlfn.XLOOKUP(A84,'INF PREVENTIVO'!$D$5:$D$65,'INF PREVENTIVO'!$F$5:$F$65,,0,1)&lt;&gt;0,"Mensual",)&amp;IF(_xlfn.XLOOKUP(A84,'INF PREVENTIVO'!$D$5:$D$65,'INF PREVENTIVO'!$G$5:$G$65,,0,1)&lt;&gt;0,"Cuatrimestral/Semestral",)&amp;IF(_xlfn.XLOOKUP(A84,'INF PREVENTIVO'!$D$5:$D$65,'INF PREVENTIVO'!$H$5:$H$65,,0,1)&lt;&gt;0,"Cuatrimestral/Semestral",)</f>
        <v>Mensual</v>
      </c>
      <c r="D84" s="502">
        <f>+_xlfn.XLOOKUP(A84,'INF CORRECTIVO'!$C$5:$C$65,'INF CORRECTIVO'!$J$5:$J$65,"",0,1)</f>
        <v>0</v>
      </c>
      <c r="E84" s="618" t="str">
        <f>+_xlfn.XLOOKUP(A84,'INF CORRECTIVO'!$C$5:$C$65,'INF CORRECTIVO'!$L$5:$L$65,"",0,1)</f>
        <v/>
      </c>
      <c r="F84" s="619"/>
      <c r="G84" s="487" t="str">
        <f>+_xlfn.XLOOKUP(A84,'INF CORRECTIVO'!$C$5:$C$65,'INF CORRECTIVO'!$M$5:$M$65,"",0,1)</f>
        <v/>
      </c>
    </row>
    <row r="85" spans="1:7" x14ac:dyDescent="0.2">
      <c r="A85" s="505" t="s">
        <v>125</v>
      </c>
      <c r="B85" s="506" t="s">
        <v>178</v>
      </c>
      <c r="C85" s="506" t="str">
        <f>IF(_xlfn.XLOOKUP(A85,'INF PREVENTIVO'!$D$5:$D$65,'INF PREVENTIVO'!$F$5:$F$65,,0,1)&lt;&gt;0,"Mensual",)&amp;IF(_xlfn.XLOOKUP(A85,'INF PREVENTIVO'!$D$5:$D$65,'INF PREVENTIVO'!$G$5:$G$65,,0,1)&lt;&gt;0,"Cuatrimestral/Semestral",)&amp;IF(_xlfn.XLOOKUP(A85,'INF PREVENTIVO'!$D$5:$D$65,'INF PREVENTIVO'!$H$5:$H$65,,0,1)&lt;&gt;0,"Cuatrimestral/Semestral",)</f>
        <v>Mensual</v>
      </c>
      <c r="D85" s="506">
        <f>+_xlfn.XLOOKUP(A85,'INF CORRECTIVO'!$C$5:$C$65,'INF CORRECTIVO'!$J$5:$J$65,"",0,1)</f>
        <v>2</v>
      </c>
      <c r="E85" s="608" t="str">
        <f>+_xlfn.XLOOKUP(A85,'INF CORRECTIVO'!$C$5:$C$65,'INF CORRECTIVO'!$L$5:$L$65,"",0,1)</f>
        <v xml:space="preserve">1 uds Tubo Hidraulico, </v>
      </c>
      <c r="F85" s="609"/>
      <c r="G85" s="507">
        <f>+_xlfn.XLOOKUP(A85,'INF CORRECTIVO'!$C$5:$C$65,'INF CORRECTIVO'!$M$5:$M$65,"",0,1)</f>
        <v>10000</v>
      </c>
    </row>
    <row r="86" spans="1:7" ht="31.5" customHeight="1" x14ac:dyDescent="0.2">
      <c r="A86" s="503" t="s">
        <v>153</v>
      </c>
      <c r="B86" s="500" t="s">
        <v>178</v>
      </c>
      <c r="C86" s="500" t="str">
        <f>IF(_xlfn.XLOOKUP(A86,'INF PREVENTIVO'!$D$5:$D$65,'INF PREVENTIVO'!$F$5:$F$65,,0,1)&lt;&gt;0,"Mensual",)&amp;IF(_xlfn.XLOOKUP(A86,'INF PREVENTIVO'!$D$5:$D$65,'INF PREVENTIVO'!$G$5:$G$65,,0,1)&lt;&gt;0,"Cuatrimestral/Semestral",)&amp;IF(_xlfn.XLOOKUP(A86,'INF PREVENTIVO'!$D$5:$D$65,'INF PREVENTIVO'!$H$5:$H$65,,0,1)&lt;&gt;0,"Cuatrimestral/Semestral",)</f>
        <v>Mensual</v>
      </c>
      <c r="D86" s="500">
        <f>+_xlfn.XLOOKUP(A86,'INF CORRECTIVO'!$C$5:$C$65,'INF CORRECTIVO'!$J$5:$J$65,"",0,1)</f>
        <v>5</v>
      </c>
      <c r="E86" s="606" t="str">
        <f>+_xlfn.XLOOKUP(A86,'INF CORRECTIVO'!$C$5:$C$65,'INF CORRECTIVO'!$L$5:$L$65,"",0,1)</f>
        <v xml:space="preserve">3 uds Parche, 3 uds Pasta, 5 m Manguera azul 80D, 2 uds Correas, </v>
      </c>
      <c r="F86" s="607"/>
      <c r="G86" s="504">
        <f>+_xlfn.XLOOKUP(A86,'INF CORRECTIVO'!$C$5:$C$65,'INF CORRECTIVO'!$M$5:$M$65,"",0,1)</f>
        <v>20050</v>
      </c>
    </row>
    <row r="87" spans="1:7" x14ac:dyDescent="0.2">
      <c r="A87" s="505" t="s">
        <v>151</v>
      </c>
      <c r="B87" s="506" t="s">
        <v>178</v>
      </c>
      <c r="C87" s="506" t="str">
        <f>IF(_xlfn.XLOOKUP(A87,'INF PREVENTIVO'!$D$5:$D$65,'INF PREVENTIVO'!$F$5:$F$65,,0,1)&lt;&gt;0,"Mensual",)&amp;IF(_xlfn.XLOOKUP(A87,'INF PREVENTIVO'!$D$5:$D$65,'INF PREVENTIVO'!$G$5:$G$65,,0,1)&lt;&gt;0,"Cuatrimestral/Semestral",)&amp;IF(_xlfn.XLOOKUP(A87,'INF PREVENTIVO'!$D$5:$D$65,'INF PREVENTIVO'!$H$5:$H$65,,0,1)&lt;&gt;0,"Cuatrimestral/Semestral",)</f>
        <v>Mensual</v>
      </c>
      <c r="D87" s="506">
        <f>+_xlfn.XLOOKUP(A87,'INF CORRECTIVO'!$C$5:$C$65,'INF CORRECTIVO'!$J$5:$J$65,"",0,1)</f>
        <v>5</v>
      </c>
      <c r="E87" s="608" t="str">
        <f>+_xlfn.XLOOKUP(A87,'INF CORRECTIVO'!$C$5:$C$65,'INF CORRECTIVO'!$L$5:$L$65,"",0,1)</f>
        <v xml:space="preserve">10 uds Esparragos, 3 uds Parche, 3 uds Pasta, </v>
      </c>
      <c r="F87" s="609"/>
      <c r="G87" s="507">
        <f>+_xlfn.XLOOKUP(A87,'INF CORRECTIVO'!$C$5:$C$65,'INF CORRECTIVO'!$M$5:$M$65,"",0,1)</f>
        <v>21300</v>
      </c>
    </row>
    <row r="88" spans="1:7" ht="69.75" customHeight="1" x14ac:dyDescent="0.2">
      <c r="A88" s="503" t="s">
        <v>52</v>
      </c>
      <c r="B88" s="500" t="s">
        <v>81</v>
      </c>
      <c r="C88" s="500" t="str">
        <f>IF(_xlfn.XLOOKUP(A88,'INF PREVENTIVO'!$D$5:$D$65,'INF PREVENTIVO'!$F$5:$F$65,,0,1)&lt;&gt;0,"Mensual",)&amp;IF(_xlfn.XLOOKUP(A88,'INF PREVENTIVO'!$D$5:$D$65,'INF PREVENTIVO'!$G$5:$G$65,,0,1)&lt;&gt;0,"Cuatrimestral/Semestral",)&amp;IF(_xlfn.XLOOKUP(A88,'INF PREVENTIVO'!$D$5:$D$65,'INF PREVENTIVO'!$H$5:$H$65,,0,1)&lt;&gt;0,"Cuatrimestral/Semestral",)</f>
        <v>Mensual</v>
      </c>
      <c r="D88" s="500">
        <f>+_xlfn.XLOOKUP(A88,'INF CORRECTIVO'!$C$5:$C$65,'INF CORRECTIVO'!$J$5:$J$65,"",0,1)</f>
        <v>12</v>
      </c>
      <c r="E88" s="606" t="s">
        <v>1165</v>
      </c>
      <c r="F88" s="607"/>
      <c r="G88" s="504">
        <f>+_xlfn.XLOOKUP(A88,'INF CORRECTIVO'!$C$5:$C$65,'INF CORRECTIVO'!$M$5:$M$65,"",0,1)</f>
        <v>239100</v>
      </c>
    </row>
    <row r="89" spans="1:7" x14ac:dyDescent="0.2">
      <c r="A89" s="505" t="s">
        <v>53</v>
      </c>
      <c r="B89" s="506" t="s">
        <v>81</v>
      </c>
      <c r="C89" s="506" t="str">
        <f>IF(_xlfn.XLOOKUP(A89,'INF PREVENTIVO'!$D$5:$D$65,'INF PREVENTIVO'!$F$5:$F$65,,0,1)&lt;&gt;0,"Mensual",)&amp;IF(_xlfn.XLOOKUP(A89,'INF PREVENTIVO'!$D$5:$D$65,'INF PREVENTIVO'!$G$5:$G$65,,0,1)&lt;&gt;0,"Cuatrimestral/Semestral",)&amp;IF(_xlfn.XLOOKUP(A89,'INF PREVENTIVO'!$D$5:$D$65,'INF PREVENTIVO'!$H$5:$H$65,,0,1)&lt;&gt;0,"Cuatrimestral/Semestral",)</f>
        <v>Mensual</v>
      </c>
      <c r="D89" s="506">
        <f>+_xlfn.XLOOKUP(A89,'INF CORRECTIVO'!$C$5:$C$65,'INF CORRECTIVO'!$J$5:$J$65,"",0,1)</f>
        <v>7</v>
      </c>
      <c r="E89" s="608" t="str">
        <f>+_xlfn.XLOOKUP(A89,'INF CORRECTIVO'!$C$5:$C$65,'INF CORRECTIVO'!$L$5:$L$65,"",0,1)</f>
        <v xml:space="preserve">2 uds Cables palanca, 1 uds BALLESTA ENTERA D, </v>
      </c>
      <c r="F89" s="609"/>
      <c r="G89" s="507">
        <f>+_xlfn.XLOOKUP(A89,'INF CORRECTIVO'!$C$5:$C$65,'INF CORRECTIVO'!$M$5:$M$65,"",0,1)</f>
        <v>117000</v>
      </c>
    </row>
    <row r="90" spans="1:7" x14ac:dyDescent="0.2">
      <c r="A90" s="503" t="s">
        <v>54</v>
      </c>
      <c r="B90" s="500" t="s">
        <v>81</v>
      </c>
      <c r="C90" s="500" t="str">
        <f>IF(_xlfn.XLOOKUP(A90,'INF PREVENTIVO'!$D$5:$D$65,'INF PREVENTIVO'!$F$5:$F$65,,0,1)&lt;&gt;0,"Mensual",)&amp;IF(_xlfn.XLOOKUP(A90,'INF PREVENTIVO'!$D$5:$D$65,'INF PREVENTIVO'!$G$5:$G$65,,0,1)&lt;&gt;0,"Cuatrimestral/Semestral",)&amp;IF(_xlfn.XLOOKUP(A90,'INF PREVENTIVO'!$D$5:$D$65,'INF PREVENTIVO'!$H$5:$H$65,,0,1)&lt;&gt;0,"Cuatrimestral/Semestral",)</f>
        <v>Mensual</v>
      </c>
      <c r="D90" s="500">
        <f>+_xlfn.XLOOKUP(A90,'INF CORRECTIVO'!$C$5:$C$65,'INF CORRECTIVO'!$J$5:$J$65,"",0,1)</f>
        <v>2</v>
      </c>
      <c r="E90" s="606" t="str">
        <f>+_xlfn.XLOOKUP(A90,'INF CORRECTIVO'!$C$5:$C$65,'INF CORRECTIVO'!$L$5:$L$65,"",0,1)</f>
        <v xml:space="preserve">1 uds Travesaño, 5 m Manguera amarilla 60D, </v>
      </c>
      <c r="F90" s="607"/>
      <c r="G90" s="504">
        <f>+_xlfn.XLOOKUP(A90,'INF CORRECTIVO'!$C$5:$C$65,'INF CORRECTIVO'!$M$5:$M$65,"",0,1)</f>
        <v>3750</v>
      </c>
    </row>
    <row r="91" spans="1:7" x14ac:dyDescent="0.2">
      <c r="A91" s="505" t="s">
        <v>55</v>
      </c>
      <c r="B91" s="506" t="s">
        <v>606</v>
      </c>
      <c r="C91" s="506" t="str">
        <f>IF(_xlfn.XLOOKUP(A91,'INF PREVENTIVO'!$D$5:$D$65,'INF PREVENTIVO'!$F$5:$F$65,,0,1)&lt;&gt;0,"Mensual",)&amp;IF(_xlfn.XLOOKUP(A91,'INF PREVENTIVO'!$D$5:$D$65,'INF PREVENTIVO'!$G$5:$G$65,,0,1)&lt;&gt;0,"Cuatrimestral/Semestral",)&amp;IF(_xlfn.XLOOKUP(A91,'INF PREVENTIVO'!$D$5:$D$65,'INF PREVENTIVO'!$H$5:$H$65,,0,1)&lt;&gt;0,"Cuatrimestral/Semestral",)</f>
        <v>Mensual</v>
      </c>
      <c r="D91" s="506">
        <f>+_xlfn.XLOOKUP(A91,'INF CORRECTIVO'!$C$5:$C$65,'INF CORRECTIVO'!$J$5:$J$65,"",0,1)</f>
        <v>0</v>
      </c>
      <c r="E91" s="608" t="str">
        <f>+_xlfn.XLOOKUP(A91,'INF CORRECTIVO'!$C$5:$C$65,'INF CORRECTIVO'!$L$5:$L$65,"",0,1)</f>
        <v/>
      </c>
      <c r="F91" s="609"/>
      <c r="G91" s="507" t="str">
        <f>+_xlfn.XLOOKUP(A91,'INF CORRECTIVO'!$C$5:$C$65,'INF CORRECTIVO'!$M$5:$M$65,"",0,1)</f>
        <v/>
      </c>
    </row>
    <row r="92" spans="1:7" ht="15.75" thickBot="1" x14ac:dyDescent="0.25">
      <c r="A92" s="527" t="s">
        <v>173</v>
      </c>
      <c r="B92" s="528" t="s">
        <v>82</v>
      </c>
      <c r="C92" s="528" t="str">
        <f>IF(_xlfn.XLOOKUP(A92,'INF PREVENTIVO'!$D$5:$D$65,'INF PREVENTIVO'!$F$5:$F$65,,0,1)&lt;&gt;0,"Mensual",)&amp;IF(_xlfn.XLOOKUP(A92,'INF PREVENTIVO'!$D$5:$D$65,'INF PREVENTIVO'!$G$5:$G$65,,0,1)&lt;&gt;0,"Cuatrimestral/Semestral",)&amp;IF(_xlfn.XLOOKUP(A92,'INF PREVENTIVO'!$D$5:$D$65,'INF PREVENTIVO'!$H$5:$H$65,,0,1)&lt;&gt;0,"Cuatrimestral/Semestral",)</f>
        <v>Mensual</v>
      </c>
      <c r="D92" s="528">
        <f>+_xlfn.XLOOKUP(A92,'INF CORRECTIVO'!$C$5:$C$65,'INF CORRECTIVO'!$J$5:$J$65,"",0,1)</f>
        <v>0</v>
      </c>
      <c r="E92" s="610" t="str">
        <f>+_xlfn.XLOOKUP(A92,'INF CORRECTIVO'!$C$5:$C$65,'INF CORRECTIVO'!$L$5:$L$65,"",0,1)</f>
        <v/>
      </c>
      <c r="F92" s="611"/>
      <c r="G92" s="491" t="str">
        <f>+_xlfn.XLOOKUP(A92,'INF CORRECTIVO'!$C$5:$C$65,'INF CORRECTIVO'!$M$5:$M$65,"",0,1)</f>
        <v/>
      </c>
    </row>
    <row r="95" spans="1:7" x14ac:dyDescent="0.2">
      <c r="A95" s="612" t="s">
        <v>165</v>
      </c>
      <c r="B95" s="612"/>
      <c r="C95" s="612"/>
      <c r="D95" s="612"/>
      <c r="E95" s="612"/>
      <c r="F95" s="612"/>
      <c r="G95" s="612"/>
    </row>
    <row r="96" spans="1:7" x14ac:dyDescent="0.2">
      <c r="A96" s="612"/>
      <c r="B96" s="612"/>
      <c r="C96" s="612"/>
      <c r="D96" s="612"/>
      <c r="E96" s="612"/>
      <c r="F96" s="612"/>
      <c r="G96" s="612"/>
    </row>
    <row r="97" spans="1:7" x14ac:dyDescent="0.2">
      <c r="A97" s="612"/>
      <c r="B97" s="612"/>
      <c r="C97" s="612"/>
      <c r="D97" s="612"/>
      <c r="E97" s="612"/>
      <c r="F97" s="612"/>
      <c r="G97" s="612"/>
    </row>
    <row r="98" spans="1:7" ht="16.5" thickBot="1" x14ac:dyDescent="0.3">
      <c r="C98" s="512"/>
      <c r="D98" s="512"/>
      <c r="E98" s="512"/>
      <c r="F98" s="512"/>
    </row>
    <row r="99" spans="1:7" ht="16.5" thickBot="1" x14ac:dyDescent="0.3">
      <c r="B99" s="495"/>
      <c r="C99" s="613">
        <f>+C75</f>
        <v>44986</v>
      </c>
      <c r="D99" s="614"/>
      <c r="E99" s="614"/>
      <c r="F99" s="615"/>
    </row>
    <row r="100" spans="1:7" ht="32.25" thickBot="1" x14ac:dyDescent="0.25">
      <c r="B100" s="482"/>
      <c r="C100" s="492" t="s">
        <v>1145</v>
      </c>
      <c r="D100" s="492" t="s">
        <v>1149</v>
      </c>
      <c r="E100" s="492" t="s">
        <v>1164</v>
      </c>
      <c r="F100" s="492" t="s">
        <v>1147</v>
      </c>
    </row>
    <row r="101" spans="1:7" ht="16.5" thickBot="1" x14ac:dyDescent="0.25">
      <c r="B101" s="494" t="s">
        <v>1150</v>
      </c>
      <c r="C101" s="484">
        <v>1</v>
      </c>
      <c r="D101" s="485">
        <f>+COUNTIFS(A108:A114,"*CC*",C108:C114,"&lt;&gt;Parada",C108:C114,"&lt;&gt;NO")/COUNTIFS(A108:A114,"*CC*",C108:C114,"&lt;&gt;Parada")</f>
        <v>1</v>
      </c>
      <c r="E101" s="486">
        <f>+SUMIF(A108:A114,"*CC*",D108:D114)</f>
        <v>2</v>
      </c>
      <c r="F101" s="487">
        <f>+SUMIF(A108:A114,"*CC*",G108:G114)</f>
        <v>3000</v>
      </c>
    </row>
    <row r="102" spans="1:7" ht="16.5" thickBot="1" x14ac:dyDescent="0.25">
      <c r="B102" s="494" t="s">
        <v>1151</v>
      </c>
      <c r="C102" s="488">
        <v>1</v>
      </c>
      <c r="D102" s="489">
        <f>+COUNTIFS(A108:A114,"*CR*",C108:C114,"&lt;&gt;Parada",C108:C114,"&lt;&gt;NO")/COUNTIFS(A108:A114,"*CR*",C108:C114,"&lt;&gt;Parada")</f>
        <v>1</v>
      </c>
      <c r="E102" s="490">
        <f>+SUMIF(A108:A114,"*CR*",D108:D114)</f>
        <v>0</v>
      </c>
      <c r="F102" s="491">
        <f>+SUMIF(A108:A114,"*CR*",G108:G114)</f>
        <v>0</v>
      </c>
    </row>
    <row r="103" spans="1:7" ht="16.5" thickBot="1" x14ac:dyDescent="0.25">
      <c r="B103" s="483"/>
      <c r="C103" s="482"/>
      <c r="D103" s="482"/>
      <c r="E103" s="482"/>
      <c r="F103" s="481"/>
    </row>
    <row r="104" spans="1:7" ht="16.5" thickBot="1" x14ac:dyDescent="0.25">
      <c r="B104" s="493" t="s">
        <v>30</v>
      </c>
      <c r="C104" s="496">
        <v>1</v>
      </c>
      <c r="D104" s="497">
        <v>1</v>
      </c>
      <c r="E104" s="498">
        <f t="shared" ref="E104:F104" si="3">+SUM(E101:E102)</f>
        <v>2</v>
      </c>
      <c r="F104" s="499">
        <f t="shared" si="3"/>
        <v>3000</v>
      </c>
    </row>
    <row r="105" spans="1:7" ht="15.75" x14ac:dyDescent="0.2">
      <c r="A105" s="482"/>
      <c r="B105" s="482"/>
      <c r="C105" s="482"/>
      <c r="D105" s="482"/>
      <c r="E105" s="482"/>
    </row>
    <row r="106" spans="1:7" ht="15.75" thickBot="1" x14ac:dyDescent="0.25"/>
    <row r="107" spans="1:7" ht="30.75" thickBot="1" x14ac:dyDescent="0.25">
      <c r="A107" s="510" t="s">
        <v>1141</v>
      </c>
      <c r="B107" s="510" t="s">
        <v>1142</v>
      </c>
      <c r="C107" s="510" t="s">
        <v>1146</v>
      </c>
      <c r="D107" s="511" t="s">
        <v>1144</v>
      </c>
      <c r="E107" s="616" t="s">
        <v>1143</v>
      </c>
      <c r="F107" s="617"/>
      <c r="G107" s="511" t="s">
        <v>1147</v>
      </c>
    </row>
    <row r="108" spans="1:7" x14ac:dyDescent="0.2">
      <c r="A108" s="501" t="s">
        <v>253</v>
      </c>
      <c r="B108" s="502" t="s">
        <v>82</v>
      </c>
      <c r="C108" s="502" t="str">
        <f>IF(_xlfn.XLOOKUP(A108,'INF PREVENTIVO'!$D$5:$D$65,'INF PREVENTIVO'!$F$5:$F$65,,0,1)&lt;&gt;0,"Mensual",)&amp;IF(_xlfn.XLOOKUP(A108,'INF PREVENTIVO'!$D$5:$D$65,'INF PREVENTIVO'!$G$5:$G$65,,0,1)&lt;&gt;0,"Cuatrimestral/Semestral",)&amp;IF(_xlfn.XLOOKUP(A108,'INF PREVENTIVO'!$D$5:$D$65,'INF PREVENTIVO'!$H$5:$H$65,,0,1)&lt;&gt;0,"Cuatrimestral/Semestral",)</f>
        <v>Mensual</v>
      </c>
      <c r="D108" s="502">
        <f>+_xlfn.XLOOKUP(A108,'INF CORRECTIVO'!$C$5:$C$65,'INF CORRECTIVO'!$J$5:$J$65,"",0,1)</f>
        <v>0</v>
      </c>
      <c r="E108" s="618" t="str">
        <f>+_xlfn.XLOOKUP(A108,'INF CORRECTIVO'!$C$5:$C$65,'INF CORRECTIVO'!$L$5:$L$65,"",0,1)</f>
        <v/>
      </c>
      <c r="F108" s="619"/>
      <c r="G108" s="487" t="str">
        <f>+_xlfn.XLOOKUP(A108,'INF CORRECTIVO'!$C$5:$C$65,'INF CORRECTIVO'!$M$5:$M$65,"",0,1)</f>
        <v/>
      </c>
    </row>
    <row r="109" spans="1:7" x14ac:dyDescent="0.2">
      <c r="A109" s="505" t="s">
        <v>124</v>
      </c>
      <c r="B109" s="506" t="s">
        <v>178</v>
      </c>
      <c r="C109" s="506" t="str">
        <f>IF(_xlfn.XLOOKUP(A109,'INF PREVENTIVO'!$D$5:$D$65,'INF PREVENTIVO'!$F$5:$F$65,,0,1)&lt;&gt;0,"Mensual",)&amp;IF(_xlfn.XLOOKUP(A109,'INF PREVENTIVO'!$D$5:$D$65,'INF PREVENTIVO'!$G$5:$G$65,,0,1)&lt;&gt;0,"Cuatrimestral/Semestral",)&amp;IF(_xlfn.XLOOKUP(A109,'INF PREVENTIVO'!$D$5:$D$65,'INF PREVENTIVO'!$H$5:$H$65,,0,1)&lt;&gt;0,"Cuatrimestral/Semestral",)</f>
        <v>Mensual</v>
      </c>
      <c r="D109" s="506">
        <f>+_xlfn.XLOOKUP(A109,'INF CORRECTIVO'!$C$5:$C$65,'INF CORRECTIVO'!$J$5:$J$65,"",0,1)</f>
        <v>1</v>
      </c>
      <c r="E109" s="608" t="str">
        <f>+_xlfn.XLOOKUP(A109,'INF CORRECTIVO'!$C$5:$C$65,'INF CORRECTIVO'!$L$5:$L$65,"",0,1)</f>
        <v xml:space="preserve">1 uds 2ª HOJAS T, </v>
      </c>
      <c r="F109" s="609"/>
      <c r="G109" s="507" t="str">
        <f>+_xlfn.XLOOKUP(A109,'INF CORRECTIVO'!$C$5:$C$65,'INF CORRECTIVO'!$M$5:$M$65,"",0,1)</f>
        <v/>
      </c>
    </row>
    <row r="110" spans="1:7" x14ac:dyDescent="0.2">
      <c r="A110" s="503" t="s">
        <v>190</v>
      </c>
      <c r="B110" s="500" t="s">
        <v>178</v>
      </c>
      <c r="C110" s="500" t="str">
        <f>IF(_xlfn.XLOOKUP(A110,'INF PREVENTIVO'!$D$5:$D$65,'INF PREVENTIVO'!$F$5:$F$65,,0,1)&lt;&gt;0,"Mensual",)&amp;IF(_xlfn.XLOOKUP(A110,'INF PREVENTIVO'!$D$5:$D$65,'INF PREVENTIVO'!$G$5:$G$65,,0,1)&lt;&gt;0,"Cuatrimestral/Semestral",)&amp;IF(_xlfn.XLOOKUP(A110,'INF PREVENTIVO'!$D$5:$D$65,'INF PREVENTIVO'!$H$5:$H$65,,0,1)&lt;&gt;0,"Cuatrimestral/Semestral",)</f>
        <v>Mensual</v>
      </c>
      <c r="D110" s="500">
        <f>+_xlfn.XLOOKUP(A110,'INF CORRECTIVO'!$C$5:$C$65,'INF CORRECTIVO'!$J$5:$J$65,"",0,1)</f>
        <v>0</v>
      </c>
      <c r="E110" s="606" t="str">
        <f>+_xlfn.XLOOKUP(A110,'INF CORRECTIVO'!$C$5:$C$65,'INF CORRECTIVO'!$L$5:$L$65,"",0,1)</f>
        <v/>
      </c>
      <c r="F110" s="607"/>
      <c r="G110" s="504" t="str">
        <f>+_xlfn.XLOOKUP(A110,'INF CORRECTIVO'!$C$5:$C$65,'INF CORRECTIVO'!$M$5:$M$65,"",0,1)</f>
        <v/>
      </c>
    </row>
    <row r="111" spans="1:7" x14ac:dyDescent="0.2">
      <c r="A111" s="505" t="s">
        <v>42</v>
      </c>
      <c r="B111" s="506" t="s">
        <v>81</v>
      </c>
      <c r="C111" s="506" t="str">
        <f>IF(_xlfn.XLOOKUP(A111,'INF PREVENTIVO'!$D$5:$D$65,'INF PREVENTIVO'!$F$5:$F$65,,0,1)&lt;&gt;0,"Mensual",)&amp;IF(_xlfn.XLOOKUP(A111,'INF PREVENTIVO'!$D$5:$D$65,'INF PREVENTIVO'!$G$5:$G$65,,0,1)&lt;&gt;0,"Cuatrimestral/Semestral",)&amp;IF(_xlfn.XLOOKUP(A111,'INF PREVENTIVO'!$D$5:$D$65,'INF PREVENTIVO'!$H$5:$H$65,,0,1)&lt;&gt;0,"Cuatrimestral/Semestral",)</f>
        <v>Mensual</v>
      </c>
      <c r="D111" s="506">
        <f>+_xlfn.XLOOKUP(A111,'INF CORRECTIVO'!$C$5:$C$65,'INF CORRECTIVO'!$J$5:$J$65,"",0,1)</f>
        <v>0</v>
      </c>
      <c r="E111" s="608" t="str">
        <f>+_xlfn.XLOOKUP(A111,'INF CORRECTIVO'!$C$5:$C$65,'INF CORRECTIVO'!$L$5:$L$65,"",0,1)</f>
        <v/>
      </c>
      <c r="F111" s="609"/>
      <c r="G111" s="507" t="str">
        <f>+_xlfn.XLOOKUP(A111,'INF CORRECTIVO'!$C$5:$C$65,'INF CORRECTIVO'!$M$5:$M$65,"",0,1)</f>
        <v/>
      </c>
    </row>
    <row r="112" spans="1:7" x14ac:dyDescent="0.2">
      <c r="A112" s="503" t="s">
        <v>43</v>
      </c>
      <c r="B112" s="500" t="s">
        <v>81</v>
      </c>
      <c r="C112" s="500" t="str">
        <f>IF(_xlfn.XLOOKUP(A112,'INF PREVENTIVO'!$D$5:$D$65,'INF PREVENTIVO'!$F$5:$F$65,,0,1)&lt;&gt;0,"Mensual",)&amp;IF(_xlfn.XLOOKUP(A112,'INF PREVENTIVO'!$D$5:$D$65,'INF PREVENTIVO'!$G$5:$G$65,,0,1)&lt;&gt;0,"Cuatrimestral/Semestral",)&amp;IF(_xlfn.XLOOKUP(A112,'INF PREVENTIVO'!$D$5:$D$65,'INF PREVENTIVO'!$H$5:$H$65,,0,1)&lt;&gt;0,"Cuatrimestral/Semestral",)</f>
        <v>Mensual</v>
      </c>
      <c r="D112" s="500">
        <f>+_xlfn.XLOOKUP(A112,'INF CORRECTIVO'!$C$5:$C$65,'INF CORRECTIVO'!$J$5:$J$65,"",0,1)</f>
        <v>1</v>
      </c>
      <c r="E112" s="606" t="str">
        <f>+_xlfn.XLOOKUP(A112,'INF CORRECTIVO'!$C$5:$C$65,'INF CORRECTIVO'!$L$5:$L$65,"",0,1)</f>
        <v xml:space="preserve">1 uds CÁMARA 12R20, </v>
      </c>
      <c r="F112" s="607"/>
      <c r="G112" s="504">
        <f>+_xlfn.XLOOKUP(A112,'INF CORRECTIVO'!$C$5:$C$65,'INF CORRECTIVO'!$M$5:$M$65,"",0,1)</f>
        <v>3000</v>
      </c>
    </row>
    <row r="113" spans="1:7" x14ac:dyDescent="0.2">
      <c r="A113" s="505" t="s">
        <v>44</v>
      </c>
      <c r="B113" s="506" t="s">
        <v>180</v>
      </c>
      <c r="C113" s="506" t="str">
        <f>IF(_xlfn.XLOOKUP(A113,'INF PREVENTIVO'!$D$5:$D$65,'INF PREVENTIVO'!$F$5:$F$65,,0,1)&lt;&gt;0,"Mensual",)&amp;IF(_xlfn.XLOOKUP(A113,'INF PREVENTIVO'!$D$5:$D$65,'INF PREVENTIVO'!$G$5:$G$65,,0,1)&lt;&gt;0,"Cuatrimestral/Semestral",)&amp;IF(_xlfn.XLOOKUP(A113,'INF PREVENTIVO'!$D$5:$D$65,'INF PREVENTIVO'!$H$5:$H$65,,0,1)&lt;&gt;0,"Cuatrimestral/Semestral",)</f>
        <v>Mensual</v>
      </c>
      <c r="D113" s="506">
        <f>+_xlfn.XLOOKUP(A113,'INF CORRECTIVO'!$C$5:$C$65,'INF CORRECTIVO'!$J$5:$J$65,"",0,1)</f>
        <v>0</v>
      </c>
      <c r="E113" s="608" t="str">
        <f>+_xlfn.XLOOKUP(A113,'INF CORRECTIVO'!$C$5:$C$65,'INF CORRECTIVO'!$L$5:$L$65,"",0,1)</f>
        <v/>
      </c>
      <c r="F113" s="609"/>
      <c r="G113" s="507" t="str">
        <f>+_xlfn.XLOOKUP(A113,'INF CORRECTIVO'!$C$5:$C$65,'INF CORRECTIVO'!$M$5:$M$65,"",0,1)</f>
        <v/>
      </c>
    </row>
    <row r="114" spans="1:7" ht="15.75" thickBot="1" x14ac:dyDescent="0.25">
      <c r="A114" s="527" t="s">
        <v>175</v>
      </c>
      <c r="B114" s="528" t="s">
        <v>82</v>
      </c>
      <c r="C114" s="528" t="str">
        <f>IF(_xlfn.XLOOKUP(A114,'INF PREVENTIVO'!$D$5:$D$65,'INF PREVENTIVO'!$F$5:$F$65,,0,1)&lt;&gt;0,"Mensual",)&amp;IF(_xlfn.XLOOKUP(A114,'INF PREVENTIVO'!$D$5:$D$65,'INF PREVENTIVO'!$G$5:$G$65,,0,1)&lt;&gt;0,"Cuatrimestral/Semestral",)&amp;IF(_xlfn.XLOOKUP(A114,'INF PREVENTIVO'!$D$5:$D$65,'INF PREVENTIVO'!$H$5:$H$65,,0,1)&lt;&gt;0,"Cuatrimestral/Semestral",)</f>
        <v>Mensual</v>
      </c>
      <c r="D114" s="528">
        <f>+_xlfn.XLOOKUP(A114,'INF CORRECTIVO'!$C$5:$C$65,'INF CORRECTIVO'!$J$5:$J$65,"",0,1)</f>
        <v>0</v>
      </c>
      <c r="E114" s="610" t="str">
        <f>+_xlfn.XLOOKUP(A114,'INF CORRECTIVO'!$C$5:$C$65,'INF CORRECTIVO'!$L$5:$L$65,"",0,1)</f>
        <v/>
      </c>
      <c r="F114" s="611"/>
      <c r="G114" s="491" t="str">
        <f>+_xlfn.XLOOKUP(A114,'INF CORRECTIVO'!$C$5:$C$65,'INF CORRECTIVO'!$M$5:$M$65,"",0,1)</f>
        <v/>
      </c>
    </row>
    <row r="117" spans="1:7" x14ac:dyDescent="0.2">
      <c r="A117" s="612" t="s">
        <v>166</v>
      </c>
      <c r="B117" s="612"/>
      <c r="C117" s="612"/>
      <c r="D117" s="612"/>
      <c r="E117" s="612"/>
      <c r="F117" s="612"/>
      <c r="G117" s="612"/>
    </row>
    <row r="118" spans="1:7" x14ac:dyDescent="0.2">
      <c r="A118" s="612"/>
      <c r="B118" s="612"/>
      <c r="C118" s="612"/>
      <c r="D118" s="612"/>
      <c r="E118" s="612"/>
      <c r="F118" s="612"/>
      <c r="G118" s="612"/>
    </row>
    <row r="119" spans="1:7" x14ac:dyDescent="0.2">
      <c r="A119" s="612"/>
      <c r="B119" s="612"/>
      <c r="C119" s="612"/>
      <c r="D119" s="612"/>
      <c r="E119" s="612"/>
      <c r="F119" s="612"/>
      <c r="G119" s="612"/>
    </row>
    <row r="120" spans="1:7" ht="16.5" thickBot="1" x14ac:dyDescent="0.3">
      <c r="C120" s="512"/>
      <c r="D120" s="512"/>
      <c r="E120" s="512"/>
      <c r="F120" s="512"/>
    </row>
    <row r="121" spans="1:7" ht="16.5" thickBot="1" x14ac:dyDescent="0.3">
      <c r="B121" s="495"/>
      <c r="C121" s="613">
        <f>+C99</f>
        <v>44986</v>
      </c>
      <c r="D121" s="614"/>
      <c r="E121" s="614"/>
      <c r="F121" s="615"/>
    </row>
    <row r="122" spans="1:7" ht="32.25" thickBot="1" x14ac:dyDescent="0.25">
      <c r="B122" s="482"/>
      <c r="C122" s="492" t="s">
        <v>1145</v>
      </c>
      <c r="D122" s="492" t="s">
        <v>1149</v>
      </c>
      <c r="E122" s="492" t="s">
        <v>1164</v>
      </c>
      <c r="F122" s="492" t="s">
        <v>1147</v>
      </c>
    </row>
    <row r="123" spans="1:7" ht="16.5" thickBot="1" x14ac:dyDescent="0.25">
      <c r="B123" s="494" t="s">
        <v>1150</v>
      </c>
      <c r="C123" s="484">
        <v>1</v>
      </c>
      <c r="D123" s="485">
        <f>+COUNTIFS(A130:A132,"*CC*",C130:C132,"&lt;&gt;Parada",C130:C132,"&lt;&gt;NO")/COUNTIFS(A130:A132,"*CC*",C130:C132,"&lt;&gt;Parada")</f>
        <v>1</v>
      </c>
      <c r="E123" s="486">
        <f>+SUMIF(A130:A132,"*CC*",D130:D132)</f>
        <v>2</v>
      </c>
      <c r="F123" s="487">
        <f>+SUMIF(A130:A132,"*CC*",G130:G132)</f>
        <v>124500</v>
      </c>
    </row>
    <row r="124" spans="1:7" ht="16.5" thickBot="1" x14ac:dyDescent="0.25">
      <c r="B124" s="494" t="s">
        <v>1151</v>
      </c>
      <c r="C124" s="488">
        <v>1</v>
      </c>
      <c r="D124" s="489">
        <f>+COUNTIFS(A130:A132,"*CR*",C130:C132,"&lt;&gt;Parada",C130:C132,"&lt;&gt;NO")/COUNTIFS(A130:A132,"*CR*",C130:C132,"&lt;&gt;Parada")</f>
        <v>1</v>
      </c>
      <c r="E124" s="490">
        <f>+SUMIF(A130:A132,"*CR*",D130:D132)</f>
        <v>0</v>
      </c>
      <c r="F124" s="491">
        <f>+SUMIF(A130:A132,"*CR*",G130:G132)</f>
        <v>0</v>
      </c>
    </row>
    <row r="125" spans="1:7" ht="16.5" thickBot="1" x14ac:dyDescent="0.25">
      <c r="B125" s="483"/>
      <c r="C125" s="482"/>
      <c r="D125" s="482"/>
      <c r="E125" s="482"/>
      <c r="F125" s="481"/>
    </row>
    <row r="126" spans="1:7" ht="16.5" thickBot="1" x14ac:dyDescent="0.25">
      <c r="B126" s="493" t="s">
        <v>30</v>
      </c>
      <c r="C126" s="496">
        <v>1</v>
      </c>
      <c r="D126" s="497">
        <v>1</v>
      </c>
      <c r="E126" s="498">
        <f t="shared" ref="E126:F126" si="4">+SUM(E123:E124)</f>
        <v>2</v>
      </c>
      <c r="F126" s="499">
        <f t="shared" si="4"/>
        <v>124500</v>
      </c>
    </row>
    <row r="127" spans="1:7" ht="15.75" x14ac:dyDescent="0.2">
      <c r="A127" s="482"/>
      <c r="B127" s="482"/>
      <c r="C127" s="482"/>
      <c r="D127" s="482"/>
      <c r="E127" s="482"/>
    </row>
    <row r="128" spans="1:7" ht="15.75" thickBot="1" x14ac:dyDescent="0.25"/>
    <row r="129" spans="1:7" ht="30.75" thickBot="1" x14ac:dyDescent="0.25">
      <c r="A129" s="510" t="s">
        <v>1141</v>
      </c>
      <c r="B129" s="510" t="s">
        <v>1142</v>
      </c>
      <c r="C129" s="510" t="s">
        <v>1146</v>
      </c>
      <c r="D129" s="511" t="s">
        <v>1144</v>
      </c>
      <c r="E129" s="616" t="s">
        <v>1143</v>
      </c>
      <c r="F129" s="617"/>
      <c r="G129" s="511" t="s">
        <v>1147</v>
      </c>
    </row>
    <row r="130" spans="1:7" x14ac:dyDescent="0.2">
      <c r="A130" s="501" t="s">
        <v>51</v>
      </c>
      <c r="B130" s="502" t="s">
        <v>185</v>
      </c>
      <c r="C130" s="502" t="str">
        <f>IF(_xlfn.XLOOKUP(A130,'INF PREVENTIVO'!$D$5:$D$65,'INF PREVENTIVO'!$F$5:$F$65,,0,1)&lt;&gt;0,"Mensual",)&amp;IF(_xlfn.XLOOKUP(A130,'INF PREVENTIVO'!$D$5:$D$65,'INF PREVENTIVO'!$G$5:$G$65,,0,1)&lt;&gt;0,"Cuatrimestral/Semestral",)&amp;IF(_xlfn.XLOOKUP(A130,'INF PREVENTIVO'!$D$5:$D$65,'INF PREVENTIVO'!$H$5:$H$65,,0,1)&lt;&gt;0,"Cuatrimestral/Semestral",)</f>
        <v>Mensual</v>
      </c>
      <c r="D130" s="502">
        <f>+_xlfn.XLOOKUP(A130,'INF CORRECTIVO'!$C$5:$C$65,'INF CORRECTIVO'!$J$5:$J$65,"",0,1)</f>
        <v>0</v>
      </c>
      <c r="E130" s="618" t="str">
        <f>+_xlfn.XLOOKUP(A130,'INF CORRECTIVO'!$C$5:$C$65,'INF CORRECTIVO'!$L$5:$L$65,"",0,1)</f>
        <v/>
      </c>
      <c r="F130" s="619"/>
      <c r="G130" s="487" t="str">
        <f>+_xlfn.XLOOKUP(A130,'INF CORRECTIVO'!$C$5:$C$65,'INF CORRECTIVO'!$M$5:$M$65,"",0,1)</f>
        <v/>
      </c>
    </row>
    <row r="131" spans="1:7" ht="32.25" customHeight="1" x14ac:dyDescent="0.2">
      <c r="A131" s="505" t="s">
        <v>41</v>
      </c>
      <c r="B131" s="506" t="s">
        <v>81</v>
      </c>
      <c r="C131" s="506" t="str">
        <f>IF(_xlfn.XLOOKUP(A131,'INF PREVENTIVO'!$D$5:$D$65,'INF PREVENTIVO'!$F$5:$F$65,,0,1)&lt;&gt;0,"Mensual",)&amp;IF(_xlfn.XLOOKUP(A131,'INF PREVENTIVO'!$D$5:$D$65,'INF PREVENTIVO'!$G$5:$G$65,,0,1)&lt;&gt;0,"Cuatrimestral/Semestral",)&amp;IF(_xlfn.XLOOKUP(A131,'INF PREVENTIVO'!$D$5:$D$65,'INF PREVENTIVO'!$H$5:$H$65,,0,1)&lt;&gt;0,"Cuatrimestral/Semestral",)</f>
        <v>Mensual</v>
      </c>
      <c r="D131" s="506">
        <f>+_xlfn.XLOOKUP(A131,'INF CORRECTIVO'!$C$5:$C$65,'INF CORRECTIVO'!$J$5:$J$65,"",0,1)</f>
        <v>2</v>
      </c>
      <c r="E131" s="608" t="str">
        <f>+_xlfn.XLOOKUP(A131,'INF CORRECTIVO'!$C$5:$C$65,'INF CORRECTIVO'!$L$5:$L$65,"",0,1)</f>
        <v xml:space="preserve">2 uds NEUMÁTICO 12R24 , 5 m Manguera amarilla 80D, </v>
      </c>
      <c r="F131" s="609"/>
      <c r="G131" s="507">
        <f>+_xlfn.XLOOKUP(A131,'INF CORRECTIVO'!$C$5:$C$65,'INF CORRECTIVO'!$M$5:$M$65,"",0,1)</f>
        <v>124500</v>
      </c>
    </row>
    <row r="132" spans="1:7" ht="15.75" thickBot="1" x14ac:dyDescent="0.25">
      <c r="A132" s="527" t="s">
        <v>40</v>
      </c>
      <c r="B132" s="528" t="s">
        <v>82</v>
      </c>
      <c r="C132" s="528" t="str">
        <f>IF(_xlfn.XLOOKUP(A132,'INF PREVENTIVO'!$D$5:$D$65,'INF PREVENTIVO'!$F$5:$F$65,,0,1)&lt;&gt;0,"Mensual",)&amp;IF(_xlfn.XLOOKUP(A132,'INF PREVENTIVO'!$D$5:$D$65,'INF PREVENTIVO'!$G$5:$G$65,,0,1)&lt;&gt;0,"Cuatrimestral/Semestral",)&amp;IF(_xlfn.XLOOKUP(A132,'INF PREVENTIVO'!$D$5:$D$65,'INF PREVENTIVO'!$H$5:$H$65,,0,1)&lt;&gt;0,"Cuatrimestral/Semestral",)</f>
        <v>Mensual</v>
      </c>
      <c r="D132" s="528">
        <f>+_xlfn.XLOOKUP(A132,'INF CORRECTIVO'!$C$5:$C$65,'INF CORRECTIVO'!$J$5:$J$65,"",0,1)</f>
        <v>0</v>
      </c>
      <c r="E132" s="610" t="str">
        <f>+_xlfn.XLOOKUP(A132,'INF CORRECTIVO'!$C$5:$C$65,'INF CORRECTIVO'!$L$5:$L$65,"",0,1)</f>
        <v/>
      </c>
      <c r="F132" s="611"/>
      <c r="G132" s="491" t="str">
        <f>+_xlfn.XLOOKUP(A132,'INF CORRECTIVO'!$C$5:$C$65,'INF CORRECTIVO'!$M$5:$M$65,"",0,1)</f>
        <v/>
      </c>
    </row>
    <row r="135" spans="1:7" x14ac:dyDescent="0.2">
      <c r="A135" s="612" t="s">
        <v>1153</v>
      </c>
      <c r="B135" s="612"/>
      <c r="C135" s="612"/>
      <c r="D135" s="612"/>
      <c r="E135" s="612"/>
      <c r="F135" s="612"/>
      <c r="G135" s="612"/>
    </row>
    <row r="136" spans="1:7" x14ac:dyDescent="0.2">
      <c r="A136" s="612"/>
      <c r="B136" s="612"/>
      <c r="C136" s="612"/>
      <c r="D136" s="612"/>
      <c r="E136" s="612"/>
      <c r="F136" s="612"/>
      <c r="G136" s="612"/>
    </row>
    <row r="137" spans="1:7" x14ac:dyDescent="0.2">
      <c r="A137" s="612"/>
      <c r="B137" s="612"/>
      <c r="C137" s="612"/>
      <c r="D137" s="612"/>
      <c r="E137" s="612"/>
      <c r="F137" s="612"/>
      <c r="G137" s="612"/>
    </row>
    <row r="138" spans="1:7" ht="16.5" thickBot="1" x14ac:dyDescent="0.3">
      <c r="C138" s="512"/>
      <c r="D138" s="512"/>
      <c r="E138" s="512"/>
      <c r="F138" s="512"/>
    </row>
    <row r="139" spans="1:7" ht="16.5" thickBot="1" x14ac:dyDescent="0.3">
      <c r="B139" s="495"/>
      <c r="C139" s="613">
        <f>+C121</f>
        <v>44986</v>
      </c>
      <c r="D139" s="614"/>
      <c r="E139" s="614"/>
      <c r="F139" s="615"/>
    </row>
    <row r="140" spans="1:7" ht="32.25" thickBot="1" x14ac:dyDescent="0.25">
      <c r="B140" s="482"/>
      <c r="C140" s="492" t="s">
        <v>1145</v>
      </c>
      <c r="D140" s="492" t="s">
        <v>1149</v>
      </c>
      <c r="E140" s="492" t="s">
        <v>1164</v>
      </c>
      <c r="F140" s="492" t="s">
        <v>1147</v>
      </c>
    </row>
    <row r="141" spans="1:7" ht="16.5" thickBot="1" x14ac:dyDescent="0.25">
      <c r="B141" s="494" t="s">
        <v>30</v>
      </c>
      <c r="C141" s="484">
        <v>0.995</v>
      </c>
      <c r="D141" s="485">
        <f>+COUNTIFS(A145:A151,"*CT*",C145:C151,"&lt;&gt;Parada",C145:C151,"&lt;&gt;NO")/COUNTIFS(A145:A151,"*CT*",C145:C151,"&lt;&gt;Parada")</f>
        <v>1</v>
      </c>
      <c r="E141" s="486">
        <f>+SUMIF(A145:A151,"*CC*",D145:D151)</f>
        <v>0</v>
      </c>
      <c r="F141" s="487">
        <f>+SUM(G145:G151)</f>
        <v>25000</v>
      </c>
    </row>
    <row r="142" spans="1:7" ht="15.75" x14ac:dyDescent="0.2">
      <c r="B142" s="483"/>
      <c r="C142" s="482"/>
      <c r="D142" s="482"/>
      <c r="E142" s="482"/>
      <c r="F142" s="481"/>
    </row>
    <row r="143" spans="1:7" ht="15.75" thickBot="1" x14ac:dyDescent="0.25"/>
    <row r="144" spans="1:7" ht="30.75" thickBot="1" x14ac:dyDescent="0.25">
      <c r="A144" s="510" t="s">
        <v>1141</v>
      </c>
      <c r="B144" s="510" t="s">
        <v>1142</v>
      </c>
      <c r="C144" s="510" t="s">
        <v>1146</v>
      </c>
      <c r="D144" s="511" t="s">
        <v>1144</v>
      </c>
      <c r="E144" s="616" t="s">
        <v>1143</v>
      </c>
      <c r="F144" s="617"/>
      <c r="G144" s="511" t="s">
        <v>1147</v>
      </c>
    </row>
    <row r="145" spans="1:7" x14ac:dyDescent="0.2">
      <c r="A145" s="501" t="s">
        <v>141</v>
      </c>
      <c r="B145" s="502" t="s">
        <v>81</v>
      </c>
      <c r="C145" s="502" t="str">
        <f>IF(_xlfn.XLOOKUP(A145,'INF PREVENTIVO'!$D$5:$D$65,'INF PREVENTIVO'!$F$5:$F$65,,0,1)&lt;&gt;0,"Mensual",)&amp;IF(_xlfn.XLOOKUP(A145,'INF PREVENTIVO'!$D$5:$D$65,'INF PREVENTIVO'!$G$5:$G$65,,0,1)&lt;&gt;0,"Cuatrimestral/Semestral",)&amp;IF(_xlfn.XLOOKUP(A145,'INF PREVENTIVO'!$D$5:$D$65,'INF PREVENTIVO'!$H$5:$H$65,,0,1)&lt;&gt;0,"Cuatrimestral/Semestral",)</f>
        <v>Mensual</v>
      </c>
      <c r="D145" s="502">
        <f>+_xlfn.XLOOKUP(A145,'INF CORRECTIVO'!$C$5:$C$65,'INF CORRECTIVO'!$J$5:$J$65,"",0,1)</f>
        <v>1</v>
      </c>
      <c r="E145" s="618" t="str">
        <f>+_xlfn.XLOOKUP(A145,'INF CORRECTIVO'!$C$5:$C$65,'INF CORRECTIVO'!$L$5:$L$65,"",0,1)</f>
        <v xml:space="preserve">1 uds Valvula Freno, </v>
      </c>
      <c r="F145" s="619"/>
      <c r="G145" s="487">
        <f>+_xlfn.XLOOKUP(A145,'INF CORRECTIVO'!$C$5:$C$65,'INF CORRECTIVO'!$M$5:$M$65,"",0,1)</f>
        <v>25000</v>
      </c>
    </row>
    <row r="146" spans="1:7" x14ac:dyDescent="0.2">
      <c r="A146" s="505" t="s">
        <v>142</v>
      </c>
      <c r="B146" s="506" t="s">
        <v>81</v>
      </c>
      <c r="C146" s="506" t="str">
        <f>IF(_xlfn.XLOOKUP(A146,'INF PREVENTIVO'!$D$5:$D$65,'INF PREVENTIVO'!$F$5:$F$65,,0,1)&lt;&gt;0,"Mensual",)&amp;IF(_xlfn.XLOOKUP(A146,'INF PREVENTIVO'!$D$5:$D$65,'INF PREVENTIVO'!$G$5:$G$65,,0,1)&lt;&gt;0,"Cuatrimestral/Semestral",)&amp;IF(_xlfn.XLOOKUP(A146,'INF PREVENTIVO'!$D$5:$D$65,'INF PREVENTIVO'!$H$5:$H$65,,0,1)&lt;&gt;0,"Cuatrimestral/Semestral",)</f>
        <v>Mensual</v>
      </c>
      <c r="D146" s="506">
        <f>+_xlfn.XLOOKUP(A146,'INF CORRECTIVO'!$C$5:$C$65,'INF CORRECTIVO'!$J$5:$J$65,"",0,1)</f>
        <v>0</v>
      </c>
      <c r="E146" s="608" t="str">
        <f>+_xlfn.XLOOKUP(A146,'INF CORRECTIVO'!$C$5:$C$65,'INF CORRECTIVO'!$L$5:$L$65,"",0,1)</f>
        <v/>
      </c>
      <c r="F146" s="609"/>
      <c r="G146" s="507" t="str">
        <f>+_xlfn.XLOOKUP(A146,'INF CORRECTIVO'!$C$5:$C$65,'INF CORRECTIVO'!$M$5:$M$65,"",0,1)</f>
        <v/>
      </c>
    </row>
    <row r="147" spans="1:7" x14ac:dyDescent="0.2">
      <c r="A147" s="503" t="s">
        <v>143</v>
      </c>
      <c r="B147" s="500" t="s">
        <v>84</v>
      </c>
      <c r="C147" s="500" t="str">
        <f>IF(_xlfn.XLOOKUP(A147,'INF PREVENTIVO'!$D$5:$D$65,'INF PREVENTIVO'!$F$5:$F$65,,0,1)&lt;&gt;0,"Mensual",)&amp;IF(_xlfn.XLOOKUP(A147,'INF PREVENTIVO'!$D$5:$D$65,'INF PREVENTIVO'!$G$5:$G$65,,0,1)&lt;&gt;0,"Cuatrimestral/Semestral",)&amp;IF(_xlfn.XLOOKUP(A147,'INF PREVENTIVO'!$D$5:$D$65,'INF PREVENTIVO'!$H$5:$H$65,,0,1)&lt;&gt;0,"Cuatrimestral/Semestral",)</f>
        <v>Mensual</v>
      </c>
      <c r="D147" s="500">
        <f>+_xlfn.XLOOKUP(A147,'INF CORRECTIVO'!$C$5:$C$65,'INF CORRECTIVO'!$J$5:$J$65,"",0,1)</f>
        <v>0</v>
      </c>
      <c r="E147" s="606" t="str">
        <f>+_xlfn.XLOOKUP(A147,'INF CORRECTIVO'!$C$5:$C$65,'INF CORRECTIVO'!$L$5:$L$65,"",0,1)</f>
        <v/>
      </c>
      <c r="F147" s="607"/>
      <c r="G147" s="504" t="str">
        <f>+_xlfn.XLOOKUP(A147,'INF CORRECTIVO'!$C$5:$C$65,'INF CORRECTIVO'!$M$5:$M$65,"",0,1)</f>
        <v/>
      </c>
    </row>
    <row r="148" spans="1:7" x14ac:dyDescent="0.2">
      <c r="A148" s="505" t="s">
        <v>144</v>
      </c>
      <c r="B148" s="506" t="s">
        <v>185</v>
      </c>
      <c r="C148" s="506" t="str">
        <f>IF(_xlfn.XLOOKUP(A148,'INF PREVENTIVO'!$D$5:$D$65,'INF PREVENTIVO'!$F$5:$F$65,,0,1)&lt;&gt;0,"Mensual",)&amp;IF(_xlfn.XLOOKUP(A148,'INF PREVENTIVO'!$D$5:$D$65,'INF PREVENTIVO'!$G$5:$G$65,,0,1)&lt;&gt;0,"Cuatrimestral/Semestral",)&amp;IF(_xlfn.XLOOKUP(A148,'INF PREVENTIVO'!$D$5:$D$65,'INF PREVENTIVO'!$H$5:$H$65,,0,1)&lt;&gt;0,"Cuatrimestral/Semestral",)</f>
        <v>Mensual</v>
      </c>
      <c r="D148" s="506">
        <f>+_xlfn.XLOOKUP(A148,'INF CORRECTIVO'!$C$5:$C$65,'INF CORRECTIVO'!$J$5:$J$65,"",0,1)</f>
        <v>0</v>
      </c>
      <c r="E148" s="608" t="str">
        <f>+_xlfn.XLOOKUP(A148,'INF CORRECTIVO'!$C$5:$C$65,'INF CORRECTIVO'!$L$5:$L$65,"",0,1)</f>
        <v/>
      </c>
      <c r="F148" s="609"/>
      <c r="G148" s="507" t="str">
        <f>+_xlfn.XLOOKUP(A148,'INF CORRECTIVO'!$C$5:$C$65,'INF CORRECTIVO'!$M$5:$M$65,"",0,1)</f>
        <v/>
      </c>
    </row>
    <row r="149" spans="1:7" x14ac:dyDescent="0.2">
      <c r="A149" s="503" t="s">
        <v>145</v>
      </c>
      <c r="B149" s="500" t="s">
        <v>84</v>
      </c>
      <c r="C149" s="506" t="str">
        <f>IF(_xlfn.XLOOKUP(A149,'INF PREVENTIVO'!$D$5:$D$65,'INF PREVENTIVO'!$F$5:$F$65,,0,1)&lt;&gt;0,"Mensual",)&amp;IF(_xlfn.XLOOKUP(A149,'INF PREVENTIVO'!$D$5:$D$65,'INF PREVENTIVO'!$G$5:$G$65,,0,1)&lt;&gt;0,"Cuatrimestral/Semestral",)&amp;IF(_xlfn.XLOOKUP(A149,'INF PREVENTIVO'!$D$5:$D$65,'INF PREVENTIVO'!$H$5:$H$65,,0,1)&lt;&gt;0,"Cuatrimestral/Semestral",)</f>
        <v>Mensual</v>
      </c>
      <c r="D149" s="500">
        <f>+_xlfn.XLOOKUP(A149,'INF CORRECTIVO'!$C$5:$C$65,'INF CORRECTIVO'!$J$5:$J$65,"",0,1)</f>
        <v>0</v>
      </c>
      <c r="E149" s="606" t="str">
        <f>+_xlfn.XLOOKUP(A149,'INF CORRECTIVO'!$C$5:$C$65,'INF CORRECTIVO'!$L$5:$L$65,"",0,1)</f>
        <v/>
      </c>
      <c r="F149" s="607"/>
      <c r="G149" s="504" t="str">
        <f>+_xlfn.XLOOKUP(A149,'INF CORRECTIVO'!$C$5:$C$65,'INF CORRECTIVO'!$M$5:$M$65,"",0,1)</f>
        <v/>
      </c>
    </row>
    <row r="150" spans="1:7" x14ac:dyDescent="0.2">
      <c r="A150" s="505" t="s">
        <v>146</v>
      </c>
      <c r="B150" s="506" t="s">
        <v>84</v>
      </c>
      <c r="C150" s="506" t="str">
        <f>IF(_xlfn.XLOOKUP(A150,'INF PREVENTIVO'!$D$5:$D$65,'INF PREVENTIVO'!$F$5:$F$65,,0,1)&lt;&gt;0,"Mensual",)&amp;IF(_xlfn.XLOOKUP(A150,'INF PREVENTIVO'!$D$5:$D$65,'INF PREVENTIVO'!$G$5:$G$65,,0,1)&lt;&gt;0,"Cuatrimestral/Semestral",)&amp;IF(_xlfn.XLOOKUP(A150,'INF PREVENTIVO'!$D$5:$D$65,'INF PREVENTIVO'!$H$5:$H$65,,0,1)&lt;&gt;0,"Cuatrimestral/Semestral",)</f>
        <v>Mensual</v>
      </c>
      <c r="D150" s="506">
        <f>+_xlfn.XLOOKUP(A150,'INF CORRECTIVO'!$C$5:$C$65,'INF CORRECTIVO'!$J$5:$J$65,"",0,1)</f>
        <v>0</v>
      </c>
      <c r="E150" s="608" t="str">
        <f>+_xlfn.XLOOKUP(A150,'INF CORRECTIVO'!$C$5:$C$65,'INF CORRECTIVO'!$L$5:$L$65,"",0,1)</f>
        <v/>
      </c>
      <c r="F150" s="609"/>
      <c r="G150" s="507" t="str">
        <f>+_xlfn.XLOOKUP(A150,'INF CORRECTIVO'!$C$5:$C$65,'INF CORRECTIVO'!$M$5:$M$65,"",0,1)</f>
        <v/>
      </c>
    </row>
    <row r="151" spans="1:7" ht="15.75" thickBot="1" x14ac:dyDescent="0.25">
      <c r="A151" s="527" t="s">
        <v>147</v>
      </c>
      <c r="B151" s="528" t="s">
        <v>84</v>
      </c>
      <c r="C151" s="528" t="str">
        <f>IF(_xlfn.XLOOKUP(A151,'INF PREVENTIVO'!$D$5:$D$65,'INF PREVENTIVO'!$F$5:$F$65,,0,1)&lt;&gt;0,"Mensual",)&amp;IF(_xlfn.XLOOKUP(A151,'INF PREVENTIVO'!$D$5:$D$65,'INF PREVENTIVO'!$G$5:$G$65,,0,1)&lt;&gt;0,"Cuatrimestral/Semestral",)&amp;IF(_xlfn.XLOOKUP(A151,'INF PREVENTIVO'!$D$5:$D$65,'INF PREVENTIVO'!$H$5:$H$65,,0,1)&lt;&gt;0,"Cuatrimestral/Semestral",)</f>
        <v>Mensual</v>
      </c>
      <c r="D151" s="528">
        <f>+_xlfn.XLOOKUP(A151,'INF CORRECTIVO'!$C$5:$C$65,'INF CORRECTIVO'!$J$5:$J$65,"",0,1)</f>
        <v>0</v>
      </c>
      <c r="E151" s="610" t="str">
        <f>+_xlfn.XLOOKUP(A151,'INF CORRECTIVO'!$C$5:$C$65,'INF CORRECTIVO'!$L$5:$L$65,"",0,1)</f>
        <v/>
      </c>
      <c r="F151" s="611"/>
      <c r="G151" s="491" t="str">
        <f>+_xlfn.XLOOKUP(A151,'INF CORRECTIVO'!$C$5:$C$65,'INF CORRECTIVO'!$M$5:$M$65,"",0,1)</f>
        <v/>
      </c>
    </row>
  </sheetData>
  <mergeCells count="72">
    <mergeCell ref="A1:G3"/>
    <mergeCell ref="E24:F24"/>
    <mergeCell ref="E25:F25"/>
    <mergeCell ref="E13:F13"/>
    <mergeCell ref="E18:F18"/>
    <mergeCell ref="E19:F19"/>
    <mergeCell ref="E20:F20"/>
    <mergeCell ref="E21:F21"/>
    <mergeCell ref="E22:F22"/>
    <mergeCell ref="E23:F23"/>
    <mergeCell ref="E14:F14"/>
    <mergeCell ref="E15:F15"/>
    <mergeCell ref="E16:F16"/>
    <mergeCell ref="E17:F17"/>
    <mergeCell ref="C5:F5"/>
    <mergeCell ref="A28:G30"/>
    <mergeCell ref="C32:F32"/>
    <mergeCell ref="E40:F40"/>
    <mergeCell ref="E41:F41"/>
    <mergeCell ref="E42:F42"/>
    <mergeCell ref="E48:F48"/>
    <mergeCell ref="E49:F49"/>
    <mergeCell ref="E43:F43"/>
    <mergeCell ref="E44:F44"/>
    <mergeCell ref="E45:F45"/>
    <mergeCell ref="E46:F46"/>
    <mergeCell ref="E47:F47"/>
    <mergeCell ref="E67:F67"/>
    <mergeCell ref="E68:F68"/>
    <mergeCell ref="A52:G54"/>
    <mergeCell ref="C56:F56"/>
    <mergeCell ref="E64:F64"/>
    <mergeCell ref="E65:F65"/>
    <mergeCell ref="E66:F66"/>
    <mergeCell ref="A71:G73"/>
    <mergeCell ref="C75:F75"/>
    <mergeCell ref="E83:F83"/>
    <mergeCell ref="E84:F84"/>
    <mergeCell ref="E85:F85"/>
    <mergeCell ref="E91:F91"/>
    <mergeCell ref="E92:F92"/>
    <mergeCell ref="E86:F86"/>
    <mergeCell ref="E87:F87"/>
    <mergeCell ref="E88:F88"/>
    <mergeCell ref="E89:F89"/>
    <mergeCell ref="E90:F90"/>
    <mergeCell ref="A95:G97"/>
    <mergeCell ref="C99:F99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32:F132"/>
    <mergeCell ref="A117:G119"/>
    <mergeCell ref="C121:F121"/>
    <mergeCell ref="E129:F129"/>
    <mergeCell ref="E130:F130"/>
    <mergeCell ref="E131:F131"/>
    <mergeCell ref="A135:G137"/>
    <mergeCell ref="C139:F139"/>
    <mergeCell ref="E144:F144"/>
    <mergeCell ref="E145:F145"/>
    <mergeCell ref="E146:F146"/>
    <mergeCell ref="E147:F147"/>
    <mergeCell ref="E148:F148"/>
    <mergeCell ref="E149:F149"/>
    <mergeCell ref="E150:F150"/>
    <mergeCell ref="E151:F151"/>
  </mergeCells>
  <phoneticPr fontId="4" type="noConversion"/>
  <pageMargins left="0.7" right="0.7" top="0.75" bottom="0.75" header="0.3" footer="0.3"/>
  <pageSetup paperSize="9" orientation="landscape" r:id="rId1"/>
  <ignoredErrors>
    <ignoredError sqref="G14:G17 G26:G27 E34:G36 E38:G40 E37 G37 E58:G68 E77:G87 A101:C101 E142:G151 E42:G49 F41 E141 G141 A103:G108 A102:C102 E102:G102 A125:G139 A124:C124 E124:G124 A115:G121 A109:B114 D109:G114 A123:C123 A122:D122 F122:G122 A140:D140 F140:G140 E101:G101 E123:G123 E89:G92 G88" unlocked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36</vt:i4>
      </vt:variant>
    </vt:vector>
  </HeadingPairs>
  <TitlesOfParts>
    <vt:vector size="43" baseType="lpstr">
      <vt:lpstr>Base de datos Preventiva</vt:lpstr>
      <vt:lpstr>Base de datos Correctiva</vt:lpstr>
      <vt:lpstr>Base de datos Correctiva INFORM</vt:lpstr>
      <vt:lpstr>INF PREVENTIVO</vt:lpstr>
      <vt:lpstr>INF CORRECTIVO</vt:lpstr>
      <vt:lpstr>Listas</vt:lpstr>
      <vt:lpstr>Wilayas</vt:lpstr>
      <vt:lpstr>AAIUN</vt:lpstr>
      <vt:lpstr>ATC</vt:lpstr>
      <vt:lpstr>AUSERD</vt:lpstr>
      <vt:lpstr>'INF CORRECTIVO'!Ballesta_Delantera</vt:lpstr>
      <vt:lpstr>Ballesta_Delantera</vt:lpstr>
      <vt:lpstr>'INF CORRECTIVO'!Ballesta_Trasera</vt:lpstr>
      <vt:lpstr>Ballesta_Trasera</vt:lpstr>
      <vt:lpstr>'INF CORRECTIVO'!Ballestas</vt:lpstr>
      <vt:lpstr>Ballestas</vt:lpstr>
      <vt:lpstr>BOUJDUR</vt:lpstr>
      <vt:lpstr>'INF CORRECTIVO'!Chasis</vt:lpstr>
      <vt:lpstr>Chasis</vt:lpstr>
      <vt:lpstr>DAJLA</vt:lpstr>
      <vt:lpstr>'INF CORRECTIVO'!Electrica</vt:lpstr>
      <vt:lpstr>Electrica</vt:lpstr>
      <vt:lpstr>hola</vt:lpstr>
      <vt:lpstr>'INF CORRECTIVO'!Mecanica</vt:lpstr>
      <vt:lpstr>Mecanica</vt:lpstr>
      <vt:lpstr>'INF CORRECTIVO'!Neumaticos</vt:lpstr>
      <vt:lpstr>Neumaticos</vt:lpstr>
      <vt:lpstr>'INF CORRECTIVO'!Ruedas</vt:lpstr>
      <vt:lpstr>Ruedas</vt:lpstr>
      <vt:lpstr>SMARA</vt:lpstr>
      <vt:lpstr>'INF CORRECTIVO'!TALLERES</vt:lpstr>
      <vt:lpstr>TALLERES</vt:lpstr>
      <vt:lpstr>'INF CORRECTIVO'!TR_AAIUN</vt:lpstr>
      <vt:lpstr>TR_AAIUN</vt:lpstr>
      <vt:lpstr>'INF CORRECTIVO'!TR_RABUNI</vt:lpstr>
      <vt:lpstr>TR_RABUNI</vt:lpstr>
      <vt:lpstr>'INF CORRECTIVO'!traiunn</vt:lpstr>
      <vt:lpstr>traiunn</vt:lpstr>
      <vt:lpstr>TRANSPORT</vt:lpstr>
      <vt:lpstr>'INF CORRECTIVO'!trrabuni</vt:lpstr>
      <vt:lpstr>trrabuni</vt:lpstr>
      <vt:lpstr>'INF CORRECTIVO'!Vulcanizado</vt:lpstr>
      <vt:lpstr>Vulcanizado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Moisés González Conejero</cp:lastModifiedBy>
  <cp:revision>5</cp:revision>
  <cp:lastPrinted>2022-09-03T14:27:56Z</cp:lastPrinted>
  <dcterms:created xsi:type="dcterms:W3CDTF">2013-01-02T10:37:14Z</dcterms:created>
  <dcterms:modified xsi:type="dcterms:W3CDTF">2023-04-18T14:08:28Z</dcterms:modified>
  <dc:language>es-ES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