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745" activeTab="1"/>
  </bookViews>
  <sheets>
    <sheet name="Matrix R1 or R2" sheetId="5" r:id="rId1"/>
    <sheet name="Matrix A or B" sheetId="1" r:id="rId2"/>
  </sheets>
  <definedNames>
    <definedName name="ave_infous" localSheetId="0">'Matrix R1 or R2'!$G$16</definedName>
    <definedName name="ave_infous">'Matrix A or B'!$G$16</definedName>
    <definedName name="b_oo" localSheetId="0">'Matrix R1 or R2'!$E$27</definedName>
    <definedName name="b_oo">'Matrix A or B'!$E$27</definedName>
    <definedName name="b_oy" localSheetId="0">'Matrix R1 or R2'!$D$27</definedName>
    <definedName name="b_oy">'Matrix A or B'!$D$27</definedName>
    <definedName name="b_yo" localSheetId="0">'Matrix R1 or R2'!$E$26</definedName>
    <definedName name="b_yo">'Matrix A or B'!$E$26</definedName>
    <definedName name="b_yy" localSheetId="0">'Matrix R1 or R2'!$D$26</definedName>
    <definedName name="b_yy">'Matrix A or B'!$D$26</definedName>
    <definedName name="infous_o0" localSheetId="0">'Matrix R1 or R2'!$G$21</definedName>
    <definedName name="infous_o0">'Matrix A or B'!$G$21</definedName>
    <definedName name="infous_y0" localSheetId="0">'Matrix R1 or R2'!$G$20</definedName>
    <definedName name="infous_y0">'Matrix A or B'!$G$20</definedName>
    <definedName name="N_o" localSheetId="0">'Matrix R1 or R2'!$G$15</definedName>
    <definedName name="N_o">'Matrix A or B'!$G$15</definedName>
    <definedName name="N_y" localSheetId="0">'Matrix R1 or R2'!$G$14</definedName>
    <definedName name="N_y">'Matrix A or B'!$G$14</definedName>
    <definedName name="R_oo" localSheetId="0">'Matrix R1 or R2'!$E$33</definedName>
    <definedName name="R_oo">'Matrix A or B'!$E$33</definedName>
    <definedName name="R_oy" localSheetId="0">'Matrix R1 or R2'!$D$33</definedName>
    <definedName name="R_oy">'Matrix A or B'!$D$33</definedName>
    <definedName name="R_yo" localSheetId="0">'Matrix R1 or R2'!$E$32</definedName>
    <definedName name="R_yo">'Matrix A or B'!$E$32</definedName>
    <definedName name="R_yy" localSheetId="0">'Matrix R1 or R2'!$D$32</definedName>
    <definedName name="R_yy">'Matrix A or B'!$D$32</definedName>
  </definedNames>
  <calcPr calcId="125725"/>
</workbook>
</file>

<file path=xl/calcChain.xml><?xml version="1.0" encoding="utf-8"?>
<calcChain xmlns="http://schemas.openxmlformats.org/spreadsheetml/2006/main">
  <c r="D32" i="5"/>
  <c r="E32"/>
  <c r="D33"/>
  <c r="E33"/>
  <c r="J41"/>
  <c r="J40"/>
  <c r="L39"/>
  <c r="M39" s="1"/>
  <c r="N39" s="1"/>
  <c r="O39" s="1"/>
  <c r="P39" s="1"/>
  <c r="Q39" s="1"/>
  <c r="R39" s="1"/>
  <c r="S39" s="1"/>
  <c r="T39" s="1"/>
  <c r="K39"/>
  <c r="K40" l="1"/>
  <c r="K41"/>
  <c r="J42"/>
  <c r="J49" s="1"/>
  <c r="K39" i="1"/>
  <c r="L39" s="1"/>
  <c r="M39" s="1"/>
  <c r="N39" s="1"/>
  <c r="O39" s="1"/>
  <c r="P39" s="1"/>
  <c r="Q39" s="1"/>
  <c r="R39" s="1"/>
  <c r="S39" s="1"/>
  <c r="T39" s="1"/>
  <c r="J41"/>
  <c r="J40"/>
  <c r="J48" i="5" l="1"/>
  <c r="K42"/>
  <c r="L40"/>
  <c r="L41"/>
  <c r="K40" i="1"/>
  <c r="J42"/>
  <c r="J49" s="1"/>
  <c r="K41"/>
  <c r="L42" i="5" l="1"/>
  <c r="L45" s="1"/>
  <c r="K45"/>
  <c r="K48"/>
  <c r="M40"/>
  <c r="M41"/>
  <c r="K49"/>
  <c r="K42" i="1"/>
  <c r="K45" s="1"/>
  <c r="L41"/>
  <c r="J48"/>
  <c r="L40"/>
  <c r="N41" i="5" l="1"/>
  <c r="N40"/>
  <c r="M42"/>
  <c r="M45" s="1"/>
  <c r="L48"/>
  <c r="L49"/>
  <c r="L42" i="1"/>
  <c r="L48" s="1"/>
  <c r="K48"/>
  <c r="M41"/>
  <c r="K49"/>
  <c r="M40"/>
  <c r="M49" i="5" l="1"/>
  <c r="M48"/>
  <c r="O40"/>
  <c r="O41"/>
  <c r="N42"/>
  <c r="N45" s="1"/>
  <c r="L45" i="1"/>
  <c r="M42"/>
  <c r="M45" s="1"/>
  <c r="L49"/>
  <c r="N41"/>
  <c r="N40"/>
  <c r="N49" i="5" l="1"/>
  <c r="P41"/>
  <c r="P40"/>
  <c r="O42"/>
  <c r="O45" s="1"/>
  <c r="N48"/>
  <c r="N42" i="1"/>
  <c r="N45" s="1"/>
  <c r="M48"/>
  <c r="M49"/>
  <c r="O40"/>
  <c r="O41"/>
  <c r="O49" i="5" l="1"/>
  <c r="O48"/>
  <c r="Q40"/>
  <c r="Q41"/>
  <c r="P42"/>
  <c r="P45" s="1"/>
  <c r="N49" i="1"/>
  <c r="O42"/>
  <c r="O45" s="1"/>
  <c r="P40"/>
  <c r="N48"/>
  <c r="P41"/>
  <c r="P49" i="5" l="1"/>
  <c r="R41"/>
  <c r="R40"/>
  <c r="Q42"/>
  <c r="Q45" s="1"/>
  <c r="P48"/>
  <c r="O48" i="1"/>
  <c r="P42"/>
  <c r="P45" s="1"/>
  <c r="Q41"/>
  <c r="O49"/>
  <c r="Q40"/>
  <c r="Q49" i="5" l="1"/>
  <c r="Q48"/>
  <c r="S40"/>
  <c r="S41"/>
  <c r="R42"/>
  <c r="R45" s="1"/>
  <c r="Q42" i="1"/>
  <c r="Q45" s="1"/>
  <c r="P48"/>
  <c r="R40"/>
  <c r="P49"/>
  <c r="R41"/>
  <c r="R49" i="5" l="1"/>
  <c r="T41"/>
  <c r="T40"/>
  <c r="S42"/>
  <c r="S45" s="1"/>
  <c r="R48"/>
  <c r="Q49" i="1"/>
  <c r="Q48"/>
  <c r="R42"/>
  <c r="R45" s="1"/>
  <c r="S40"/>
  <c r="S41"/>
  <c r="S49" i="5" l="1"/>
  <c r="S48"/>
  <c r="T42"/>
  <c r="T45" s="1"/>
  <c r="T40" i="1"/>
  <c r="S42"/>
  <c r="S45" s="1"/>
  <c r="R48"/>
  <c r="R49"/>
  <c r="T41"/>
  <c r="T48" i="5" l="1"/>
  <c r="T49"/>
  <c r="S48" i="1"/>
  <c r="T42"/>
  <c r="T45" s="1"/>
  <c r="S49"/>
  <c r="T48" l="1"/>
  <c r="T49"/>
</calcChain>
</file>

<file path=xl/comments1.xml><?xml version="1.0" encoding="utf-8"?>
<comments xmlns="http://schemas.openxmlformats.org/spreadsheetml/2006/main">
  <authors>
    <author>Emilia Vynnycky</author>
  </authors>
  <commentList>
    <comment ref="H1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the yellow and blue cells in column G have been assigned the names in column G. eg cell G14 has been assigned the name N_y.  This means that if we set up an equation in another cell which refers to cell G14, we can refer to the cell name (ie tot_popn) in the equation, rather than G14..</t>
        </r>
      </text>
    </comment>
    <comment ref="D26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b_yy, b_yo, b_oy and b_oo.  Click on the cell and look at the white box to the left of the formula bar below the rubbon to see the name assigned to the cell. </t>
        </r>
      </text>
    </comment>
    <comment ref="D32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R_yy, R_yo, R_oy and R_oo.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Emilia Vynnycky</author>
  </authors>
  <commentList>
    <comment ref="H1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the yellow and blue cells in column G have been assigned the names in column G. eg cell G14 has been assigned the name N_y.  This means that if we set up an equation in another cell which refers to cell G14, we can refer to the cell name (ie tot_popn) in the equation, rather than G14..</t>
        </r>
      </text>
    </comment>
    <comment ref="D26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b_yy, b_yo, b_oy and b_oo.  Click on the cell and look at the white box to the left of the formula bar below the rubbon to see the name assigned to the cell. </t>
        </r>
      </text>
    </comment>
    <comment ref="D32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R_yy, R_yo, R_oy and R_oo.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<sst xmlns="http://schemas.openxmlformats.org/spreadsheetml/2006/main" count="84" uniqueCount="25">
  <si>
    <t>Value</t>
  </si>
  <si>
    <t>Name used in spreadsheet</t>
  </si>
  <si>
    <t>ave_infous</t>
  </si>
  <si>
    <t>WAIFW matrix describing contact between individuals</t>
  </si>
  <si>
    <t>young</t>
  </si>
  <si>
    <t>old</t>
  </si>
  <si>
    <t>Duration of infectiousness (days)</t>
  </si>
  <si>
    <t>Next generation matrix</t>
  </si>
  <si>
    <t>N_y</t>
  </si>
  <si>
    <t>N_o</t>
  </si>
  <si>
    <t xml:space="preserve">Number of infectious persons introduced into the population </t>
  </si>
  <si>
    <t>infous_y0</t>
  </si>
  <si>
    <t>infous_o0</t>
  </si>
  <si>
    <t>Number of infectious:</t>
  </si>
  <si>
    <t>Number of persons in the population who are:</t>
  </si>
  <si>
    <t>Proportion of persons in each generation who are:</t>
  </si>
  <si>
    <t>total</t>
  </si>
  <si>
    <t>Ratio between the number of persons in the current</t>
  </si>
  <si>
    <t>generation and the preceding generation:</t>
  </si>
  <si>
    <t>Generation number:</t>
  </si>
  <si>
    <t>Age category of infectious persons:</t>
  </si>
  <si>
    <t>Age category of</t>
  </si>
  <si>
    <t>susceptibles</t>
  </si>
  <si>
    <t xml:space="preserve">Key inputs </t>
  </si>
  <si>
    <r>
      <t>(for calculating R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using the simulation approach)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</si>
</sst>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9"/>
      <name val="Tahoma"/>
      <family val="2"/>
    </font>
    <font>
      <b/>
      <sz val="9"/>
      <color indexed="15"/>
      <name val="Tahoma"/>
      <family val="2"/>
    </font>
    <font>
      <sz val="10"/>
      <color indexed="9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6600"/>
      <name val="Arial"/>
      <family val="2"/>
    </font>
    <font>
      <vertAlign val="subscript"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FF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0" fillId="0" borderId="0" xfId="0" applyFill="1"/>
    <xf numFmtId="0" fontId="2" fillId="0" borderId="0" xfId="0" applyFont="1" applyFill="1"/>
    <xf numFmtId="0" fontId="4" fillId="3" borderId="0" xfId="0" applyFont="1" applyFill="1"/>
    <xf numFmtId="0" fontId="0" fillId="4" borderId="0" xfId="0" applyFill="1"/>
    <xf numFmtId="0" fontId="4" fillId="3" borderId="2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164" fontId="3" fillId="3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3" fontId="12" fillId="2" borderId="0" xfId="0" applyNumberFormat="1" applyFont="1" applyFill="1"/>
    <xf numFmtId="0" fontId="12" fillId="2" borderId="0" xfId="0" applyFont="1" applyFill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11" fontId="12" fillId="2" borderId="0" xfId="0" applyNumberFormat="1" applyFont="1" applyFill="1"/>
    <xf numFmtId="0" fontId="9" fillId="0" borderId="0" xfId="0" applyFont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9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3" fillId="5" borderId="0" xfId="0" applyFont="1" applyFill="1"/>
    <xf numFmtId="0" fontId="0" fillId="6" borderId="0" xfId="0" applyFill="1"/>
    <xf numFmtId="0" fontId="16" fillId="7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3" fillId="0" borderId="0" xfId="0" applyFont="1" applyFill="1"/>
    <xf numFmtId="3" fontId="1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006600"/>
      <color rgb="FF66FF33"/>
      <color rgb="FF00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A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958584998029342E-2"/>
          <c:y val="4.0712569359716538E-2"/>
          <c:w val="0.8906272649822603"/>
          <c:h val="0.87023117006393669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'Matrix R1 or R2'!$J$39:$T$39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'Matrix R1 or R2'!$J$42:$T$42</c:f>
              <c:numCache>
                <c:formatCode>General</c:formatCode>
                <c:ptCount val="11"/>
                <c:pt idx="0">
                  <c:v>20</c:v>
                </c:pt>
                <c:pt idx="1">
                  <c:v>76.52388479999999</c:v>
                </c:pt>
                <c:pt idx="2">
                  <c:v>276.48031939989397</c:v>
                </c:pt>
                <c:pt idx="3">
                  <c:v>982.60405129979097</c:v>
                </c:pt>
                <c:pt idx="4">
                  <c:v>3474.8665397236055</c:v>
                </c:pt>
                <c:pt idx="5">
                  <c:v>12269.856737844111</c:v>
                </c:pt>
                <c:pt idx="6">
                  <c:v>43305.089067854504</c:v>
                </c:pt>
                <c:pt idx="7">
                  <c:v>152818.64983299418</c:v>
                </c:pt>
                <c:pt idx="8">
                  <c:v>539255.67225098074</c:v>
                </c:pt>
                <c:pt idx="9">
                  <c:v>1902861.715938291</c:v>
                </c:pt>
                <c:pt idx="10">
                  <c:v>6714565.8140213592</c:v>
                </c:pt>
              </c:numCache>
            </c:numRef>
          </c:val>
        </c:ser>
        <c:marker val="1"/>
        <c:axId val="74789248"/>
        <c:axId val="74791168"/>
      </c:lineChart>
      <c:catAx>
        <c:axId val="74789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4791168"/>
        <c:crosses val="autoZero"/>
        <c:auto val="1"/>
        <c:lblAlgn val="ctr"/>
        <c:lblOffset val="100"/>
        <c:tickLblSkip val="1"/>
        <c:tickMarkSkip val="1"/>
      </c:catAx>
      <c:valAx>
        <c:axId val="747911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478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958584998029522E-2"/>
          <c:y val="4.0712569359716656E-2"/>
          <c:w val="0.89062726498225953"/>
          <c:h val="0.87023117006393669"/>
        </c:manualLayout>
      </c:layout>
      <c:lineChart>
        <c:grouping val="standard"/>
        <c:ser>
          <c:idx val="1"/>
          <c:order val="0"/>
          <c:tx>
            <c:v>Young</c:v>
          </c:tx>
          <c:spPr>
            <a:ln w="12700">
              <a:solidFill>
                <a:srgbClr val="FF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  <a:prstDash val="solid"/>
              </a:ln>
            </c:spPr>
          </c:marker>
          <c:cat>
            <c:numRef>
              <c:f>'Matrix R1 or R2'!$J$39:$T$39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'Matrix R1 or R2'!$J$48:$T$48</c:f>
              <c:numCache>
                <c:formatCode>General</c:formatCode>
                <c:ptCount val="11"/>
                <c:pt idx="0">
                  <c:v>0.5</c:v>
                </c:pt>
                <c:pt idx="1">
                  <c:v>0.36454253822722821</c:v>
                </c:pt>
                <c:pt idx="2">
                  <c:v>0.32704459747165865</c:v>
                </c:pt>
                <c:pt idx="3">
                  <c:v>0.31586915854777681</c:v>
                </c:pt>
                <c:pt idx="4">
                  <c:v>0.31246641362455757</c:v>
                </c:pt>
                <c:pt idx="5">
                  <c:v>0.31142359887516191</c:v>
                </c:pt>
                <c:pt idx="6">
                  <c:v>0.31110338136962451</c:v>
                </c:pt>
                <c:pt idx="7">
                  <c:v>0.31100499228599382</c:v>
                </c:pt>
                <c:pt idx="8">
                  <c:v>0.31097475590271639</c:v>
                </c:pt>
                <c:pt idx="9">
                  <c:v>0.31096546329329638</c:v>
                </c:pt>
                <c:pt idx="10">
                  <c:v>0.31096260732631226</c:v>
                </c:pt>
              </c:numCache>
            </c:numRef>
          </c:val>
        </c:ser>
        <c:ser>
          <c:idx val="0"/>
          <c:order val="1"/>
          <c:tx>
            <c:v>Old</c:v>
          </c:tx>
          <c:spPr>
            <a:ln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FF66FF"/>
                </a:solidFill>
              </a:ln>
            </c:spPr>
          </c:marker>
          <c:cat>
            <c:numRef>
              <c:f>'Matrix R1 or R2'!$J$39:$T$39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'Matrix R1 or R2'!$J$49:$T$49</c:f>
              <c:numCache>
                <c:formatCode>General</c:formatCode>
                <c:ptCount val="11"/>
                <c:pt idx="0">
                  <c:v>0.5</c:v>
                </c:pt>
                <c:pt idx="1">
                  <c:v>0.63545746177277185</c:v>
                </c:pt>
                <c:pt idx="2">
                  <c:v>0.6729554025283413</c:v>
                </c:pt>
                <c:pt idx="3">
                  <c:v>0.68413084145222314</c:v>
                </c:pt>
                <c:pt idx="4">
                  <c:v>0.68753358637544248</c:v>
                </c:pt>
                <c:pt idx="5">
                  <c:v>0.68857640112483809</c:v>
                </c:pt>
                <c:pt idx="6">
                  <c:v>0.68889661863037543</c:v>
                </c:pt>
                <c:pt idx="7">
                  <c:v>0.68899500771400612</c:v>
                </c:pt>
                <c:pt idx="8">
                  <c:v>0.6890252440972835</c:v>
                </c:pt>
                <c:pt idx="9">
                  <c:v>0.68903453670670356</c:v>
                </c:pt>
                <c:pt idx="10">
                  <c:v>0.6890373926736878</c:v>
                </c:pt>
              </c:numCache>
            </c:numRef>
          </c:val>
        </c:ser>
        <c:marker val="1"/>
        <c:axId val="98332672"/>
        <c:axId val="98334592"/>
      </c:lineChart>
      <c:catAx>
        <c:axId val="98332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334592"/>
        <c:crosses val="autoZero"/>
        <c:auto val="1"/>
        <c:lblAlgn val="ctr"/>
        <c:lblOffset val="100"/>
        <c:tickLblSkip val="1"/>
        <c:tickMarkSkip val="1"/>
      </c:catAx>
      <c:valAx>
        <c:axId val="98334592"/>
        <c:scaling>
          <c:orientation val="minMax"/>
          <c:max val="1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332672"/>
        <c:crosses val="autoZero"/>
        <c:crossBetween val="between"/>
        <c:majorUnit val="0.2"/>
        <c:minorUnit val="0.05"/>
      </c:valAx>
      <c:spPr>
        <a:noFill/>
        <a:ln w="25400">
          <a:noFill/>
        </a:ln>
      </c:spPr>
    </c:plotArea>
    <c:legend>
      <c:legendPos val="r"/>
      <c:layout/>
      <c:overlay val="1"/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B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958584998029397E-2"/>
          <c:y val="4.0712569359716573E-2"/>
          <c:w val="0.89062726498226008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numRef>
              <c:f>'Matrix R1 or R2'!$J$39:$T$39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'Matrix R1 or R2'!$J$45:$T$45</c:f>
              <c:numCache>
                <c:formatCode>General</c:formatCode>
                <c:ptCount val="11"/>
                <c:pt idx="1">
                  <c:v>3.8261942399999995</c:v>
                </c:pt>
                <c:pt idx="2">
                  <c:v>3.6129937747213536</c:v>
                </c:pt>
                <c:pt idx="3">
                  <c:v>3.553974667826457</c:v>
                </c:pt>
                <c:pt idx="4">
                  <c:v>3.5363853172873081</c:v>
                </c:pt>
                <c:pt idx="5">
                  <c:v>3.5310296374202816</c:v>
                </c:pt>
                <c:pt idx="6">
                  <c:v>3.529388320752592</c:v>
                </c:pt>
                <c:pt idx="7">
                  <c:v>3.5288843210446581</c:v>
                </c:pt>
                <c:pt idx="8">
                  <c:v>3.5287294635850999</c:v>
                </c:pt>
                <c:pt idx="9">
                  <c:v>3.5286818736561383</c:v>
                </c:pt>
                <c:pt idx="10">
                  <c:v>3.5286672477460836</c:v>
                </c:pt>
              </c:numCache>
            </c:numRef>
          </c:val>
        </c:ser>
        <c:marker val="1"/>
        <c:axId val="74581120"/>
        <c:axId val="74583040"/>
      </c:lineChart>
      <c:catAx>
        <c:axId val="74581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4583040"/>
        <c:crosses val="autoZero"/>
        <c:auto val="1"/>
        <c:lblAlgn val="ctr"/>
        <c:lblOffset val="100"/>
        <c:tickLblSkip val="1"/>
        <c:tickMarkSkip val="1"/>
      </c:catAx>
      <c:valAx>
        <c:axId val="74583040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4581120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3E-2"/>
          <c:y val="4.0712569359716497E-2"/>
          <c:w val="0.89062726498226052"/>
          <c:h val="0.87023117006393669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'Matrix A or B'!$J$39:$T$39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'Matrix A or B'!$J$42:$T$42</c:f>
              <c:numCache>
                <c:formatCode>General</c:formatCode>
                <c:ptCount val="2"/>
                <c:pt idx="0">
                  <c:v>20</c:v>
                </c:pt>
                <c:pt idx="1">
                  <c:v>34</c:v>
                </c:pt>
              </c:numCache>
            </c:numRef>
          </c:val>
        </c:ser>
        <c:marker val="1"/>
        <c:axId val="98440704"/>
        <c:axId val="98442624"/>
      </c:lineChart>
      <c:catAx>
        <c:axId val="98440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442624"/>
        <c:crosses val="autoZero"/>
        <c:auto val="1"/>
        <c:lblAlgn val="ctr"/>
        <c:lblOffset val="100"/>
        <c:tickLblSkip val="1"/>
        <c:tickMarkSkip val="1"/>
      </c:catAx>
      <c:valAx>
        <c:axId val="984426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44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453E-2"/>
          <c:y val="4.0712569359716608E-2"/>
          <c:w val="0.89062726498225986"/>
          <c:h val="0.87023117006393669"/>
        </c:manualLayout>
      </c:layout>
      <c:lineChart>
        <c:grouping val="standard"/>
        <c:ser>
          <c:idx val="1"/>
          <c:order val="0"/>
          <c:tx>
            <c:v>Young</c:v>
          </c:tx>
          <c:spPr>
            <a:ln w="12700">
              <a:solidFill>
                <a:srgbClr val="FF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  <a:prstDash val="solid"/>
              </a:ln>
            </c:spPr>
          </c:marker>
          <c:cat>
            <c:numRef>
              <c:f>'Matrix A or B'!$J$39:$T$39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'Matrix A or B'!$J$48:$T$48</c:f>
            </c:numRef>
          </c:val>
        </c:ser>
        <c:ser>
          <c:idx val="0"/>
          <c:order val="1"/>
          <c:tx>
            <c:v>Old</c:v>
          </c:tx>
          <c:spPr>
            <a:ln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FF66FF"/>
                </a:solidFill>
              </a:ln>
            </c:spPr>
          </c:marker>
          <c:cat>
            <c:numRef>
              <c:f>'Matrix A or B'!$J$39:$T$39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'Matrix A or B'!$J$49:$T$49</c:f>
            </c:numRef>
          </c:val>
        </c:ser>
        <c:marker val="1"/>
        <c:axId val="111837568"/>
        <c:axId val="111839488"/>
      </c:lineChart>
      <c:catAx>
        <c:axId val="11183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1839488"/>
        <c:crosses val="autoZero"/>
        <c:auto val="1"/>
        <c:lblAlgn val="ctr"/>
        <c:lblOffset val="100"/>
        <c:tickLblSkip val="1"/>
        <c:tickMarkSkip val="1"/>
      </c:catAx>
      <c:valAx>
        <c:axId val="111839488"/>
        <c:scaling>
          <c:orientation val="minMax"/>
          <c:max val="1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1837568"/>
        <c:crosses val="autoZero"/>
        <c:crossBetween val="between"/>
        <c:majorUnit val="0.2"/>
        <c:minorUnit val="0.05"/>
      </c:valAx>
      <c:spPr>
        <a:noFill/>
        <a:ln w="25400">
          <a:noFill/>
        </a:ln>
      </c:spPr>
    </c:plotArea>
    <c:legend>
      <c:legendPos val="r"/>
      <c:overlay val="1"/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B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342E-2"/>
          <c:y val="4.0712569359716538E-2"/>
          <c:w val="0.8906272649822603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numRef>
              <c:f>'Matrix A or B'!$J$39:$T$39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'Matrix A or B'!$J$45:$T$45</c:f>
            </c:numRef>
          </c:val>
        </c:ser>
        <c:marker val="1"/>
        <c:axId val="111851008"/>
        <c:axId val="111852928"/>
      </c:lineChart>
      <c:catAx>
        <c:axId val="111851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1852928"/>
        <c:crosses val="autoZero"/>
        <c:auto val="1"/>
        <c:lblAlgn val="ctr"/>
        <c:lblOffset val="100"/>
        <c:tickLblSkip val="1"/>
        <c:tickMarkSkip val="1"/>
      </c:catAx>
      <c:valAx>
        <c:axId val="111852928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1851008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emf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82094</xdr:colOff>
      <xdr:row>15</xdr:row>
      <xdr:rowOff>52387</xdr:rowOff>
    </xdr:from>
    <xdr:to>
      <xdr:col>19</xdr:col>
      <xdr:colOff>589980</xdr:colOff>
      <xdr:row>32</xdr:row>
      <xdr:rowOff>71437</xdr:rowOff>
    </xdr:to>
    <xdr:grpSp>
      <xdr:nvGrpSpPr>
        <xdr:cNvPr id="2" name="Group 1"/>
        <xdr:cNvGrpSpPr/>
      </xdr:nvGrpSpPr>
      <xdr:grpSpPr>
        <a:xfrm>
          <a:off x="9241969" y="2909887"/>
          <a:ext cx="4222636" cy="3305175"/>
          <a:chOff x="9218157" y="52387"/>
          <a:chExt cx="4246448" cy="3305175"/>
        </a:xfrm>
      </xdr:grpSpPr>
      <xdr:graphicFrame macro="">
        <xdr:nvGraphicFramePr>
          <xdr:cNvPr id="3" name="Chart 16"/>
          <xdr:cNvGraphicFramePr>
            <a:graphicFrameLocks/>
          </xdr:cNvGraphicFramePr>
        </xdr:nvGraphicFramePr>
        <xdr:xfrm>
          <a:off x="9620251" y="52387"/>
          <a:ext cx="3844354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9"/>
          <xdr:cNvSpPr txBox="1">
            <a:spLocks noChangeArrowheads="1"/>
          </xdr:cNvSpPr>
        </xdr:nvSpPr>
        <xdr:spPr bwMode="auto">
          <a:xfrm>
            <a:off x="9218157" y="171450"/>
            <a:ext cx="408214" cy="23404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32004" rIns="0" bIns="0" anchor="t" upright="1"/>
          <a:lstStyle/>
          <a:p>
            <a:pPr algn="r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Number of infectious persons</a:t>
            </a:r>
          </a:p>
        </xdr:txBody>
      </xdr:sp>
      <xdr:sp macro="" textlink="">
        <xdr:nvSpPr>
          <xdr:cNvPr id="5" name="Text Box 18"/>
          <xdr:cNvSpPr txBox="1">
            <a:spLocks noChangeArrowheads="1"/>
          </xdr:cNvSpPr>
        </xdr:nvSpPr>
        <xdr:spPr bwMode="auto">
          <a:xfrm>
            <a:off x="10931640" y="3122839"/>
            <a:ext cx="2503714" cy="2347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29935</xdr:colOff>
      <xdr:row>9</xdr:row>
      <xdr:rowOff>152400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7964260" cy="18669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238345</xdr:colOff>
      <xdr:row>34</xdr:row>
      <xdr:rowOff>104321</xdr:rowOff>
    </xdr:from>
    <xdr:to>
      <xdr:col>28</xdr:col>
      <xdr:colOff>197529</xdr:colOff>
      <xdr:row>52</xdr:row>
      <xdr:rowOff>111126</xdr:rowOff>
    </xdr:to>
    <xdr:grpSp>
      <xdr:nvGrpSpPr>
        <xdr:cNvPr id="7" name="Group 6"/>
        <xdr:cNvGrpSpPr/>
      </xdr:nvGrpSpPr>
      <xdr:grpSpPr>
        <a:xfrm>
          <a:off x="14319470" y="6628946"/>
          <a:ext cx="4181934" cy="3435805"/>
          <a:chOff x="11700095" y="11851821"/>
          <a:chExt cx="4181934" cy="3435805"/>
        </a:xfrm>
      </xdr:grpSpPr>
      <xdr:sp macro="" textlink="">
        <xdr:nvSpPr>
          <xdr:cNvPr id="8" name="Text Box 18"/>
          <xdr:cNvSpPr txBox="1">
            <a:spLocks noChangeArrowheads="1"/>
          </xdr:cNvSpPr>
        </xdr:nvSpPr>
        <xdr:spPr bwMode="auto">
          <a:xfrm>
            <a:off x="13349515" y="14989628"/>
            <a:ext cx="2419803" cy="2979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  <xdr:sp macro="" textlink="">
        <xdr:nvSpPr>
          <xdr:cNvPr id="9" name="Text Box 19"/>
          <xdr:cNvSpPr txBox="1">
            <a:spLocks noChangeArrowheads="1"/>
          </xdr:cNvSpPr>
        </xdr:nvSpPr>
        <xdr:spPr bwMode="auto">
          <a:xfrm>
            <a:off x="11700095" y="12545785"/>
            <a:ext cx="306275" cy="12110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32004" rIns="0" bIns="0" anchor="t" upright="1"/>
          <a:lstStyle/>
          <a:p>
            <a:pPr algn="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Proportion</a:t>
            </a:r>
          </a:p>
        </xdr:txBody>
      </xdr:sp>
      <xdr:graphicFrame macro="">
        <xdr:nvGraphicFramePr>
          <xdr:cNvPr id="10" name="Chart 16"/>
          <xdr:cNvGraphicFramePr>
            <a:graphicFrameLocks/>
          </xdr:cNvGraphicFramePr>
        </xdr:nvGraphicFramePr>
        <xdr:xfrm>
          <a:off x="12171033" y="11851821"/>
          <a:ext cx="3710996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21</xdr:col>
      <xdr:colOff>437914</xdr:colOff>
      <xdr:row>15</xdr:row>
      <xdr:rowOff>0</xdr:rowOff>
    </xdr:from>
    <xdr:to>
      <xdr:col>28</xdr:col>
      <xdr:colOff>584198</xdr:colOff>
      <xdr:row>32</xdr:row>
      <xdr:rowOff>170657</xdr:rowOff>
    </xdr:to>
    <xdr:grpSp>
      <xdr:nvGrpSpPr>
        <xdr:cNvPr id="11" name="Group 10"/>
        <xdr:cNvGrpSpPr/>
      </xdr:nvGrpSpPr>
      <xdr:grpSpPr>
        <a:xfrm>
          <a:off x="14519039" y="2857500"/>
          <a:ext cx="4369034" cy="3456782"/>
          <a:chOff x="11550414" y="8143875"/>
          <a:chExt cx="4369034" cy="3456782"/>
        </a:xfrm>
      </xdr:grpSpPr>
      <xdr:graphicFrame macro="">
        <xdr:nvGraphicFramePr>
          <xdr:cNvPr id="12" name="Chart 16"/>
          <xdr:cNvGraphicFramePr>
            <a:graphicFrameLocks/>
          </xdr:cNvGraphicFramePr>
        </xdr:nvGraphicFramePr>
        <xdr:xfrm>
          <a:off x="12208237" y="8196262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4" name="Text Box 18"/>
          <xdr:cNvSpPr txBox="1">
            <a:spLocks noChangeArrowheads="1"/>
          </xdr:cNvSpPr>
        </xdr:nvSpPr>
        <xdr:spPr bwMode="auto">
          <a:xfrm>
            <a:off x="13433946" y="11314907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256719</xdr:colOff>
      <xdr:row>5</xdr:row>
      <xdr:rowOff>52387</xdr:rowOff>
    </xdr:from>
    <xdr:to>
      <xdr:col>19</xdr:col>
      <xdr:colOff>145480</xdr:colOff>
      <xdr:row>32</xdr:row>
      <xdr:rowOff>119062</xdr:rowOff>
    </xdr:to>
    <xdr:grpSp>
      <xdr:nvGrpSpPr>
        <xdr:cNvPr id="20" name="Group 19"/>
        <xdr:cNvGrpSpPr/>
      </xdr:nvGrpSpPr>
      <xdr:grpSpPr>
        <a:xfrm>
          <a:off x="8797469" y="1004887"/>
          <a:ext cx="4222636" cy="3162300"/>
          <a:chOff x="9218157" y="52387"/>
          <a:chExt cx="4246448" cy="3305175"/>
        </a:xfrm>
      </xdr:grpSpPr>
      <xdr:graphicFrame macro="">
        <xdr:nvGraphicFramePr>
          <xdr:cNvPr id="9" name="Chart 16"/>
          <xdr:cNvGraphicFramePr>
            <a:graphicFrameLocks/>
          </xdr:cNvGraphicFramePr>
        </xdr:nvGraphicFramePr>
        <xdr:xfrm>
          <a:off x="9620251" y="52387"/>
          <a:ext cx="3844354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Text Box 19"/>
          <xdr:cNvSpPr txBox="1">
            <a:spLocks noChangeArrowheads="1"/>
          </xdr:cNvSpPr>
        </xdr:nvSpPr>
        <xdr:spPr bwMode="auto">
          <a:xfrm>
            <a:off x="9218157" y="171450"/>
            <a:ext cx="408214" cy="23404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32004" rIns="0" bIns="0" anchor="t" upright="1"/>
          <a:lstStyle/>
          <a:p>
            <a:pPr algn="r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Number of infectious persons</a:t>
            </a:r>
          </a:p>
        </xdr:txBody>
      </xdr:sp>
      <xdr:sp macro="" textlink="">
        <xdr:nvSpPr>
          <xdr:cNvPr id="16" name="Text Box 18"/>
          <xdr:cNvSpPr txBox="1">
            <a:spLocks noChangeArrowheads="1"/>
          </xdr:cNvSpPr>
        </xdr:nvSpPr>
        <xdr:spPr bwMode="auto">
          <a:xfrm>
            <a:off x="10931640" y="3122839"/>
            <a:ext cx="2503714" cy="2347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29935</xdr:colOff>
      <xdr:row>9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7953375" cy="186690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21764</xdr:colOff>
      <xdr:row>36</xdr:row>
      <xdr:rowOff>88446</xdr:rowOff>
    </xdr:from>
    <xdr:to>
      <xdr:col>28</xdr:col>
      <xdr:colOff>584198</xdr:colOff>
      <xdr:row>54</xdr:row>
      <xdr:rowOff>95251</xdr:rowOff>
    </xdr:to>
    <xdr:grpSp>
      <xdr:nvGrpSpPr>
        <xdr:cNvPr id="25" name="Group 24"/>
        <xdr:cNvGrpSpPr/>
      </xdr:nvGrpSpPr>
      <xdr:grpSpPr>
        <a:xfrm>
          <a:off x="9149889" y="4898571"/>
          <a:ext cx="4181934" cy="3435805"/>
          <a:chOff x="11700095" y="11851821"/>
          <a:chExt cx="4181934" cy="3435805"/>
        </a:xfrm>
      </xdr:grpSpPr>
      <xdr:sp macro="" textlink="">
        <xdr:nvSpPr>
          <xdr:cNvPr id="10" name="Text Box 18"/>
          <xdr:cNvSpPr txBox="1">
            <a:spLocks noChangeArrowheads="1"/>
          </xdr:cNvSpPr>
        </xdr:nvSpPr>
        <xdr:spPr bwMode="auto">
          <a:xfrm>
            <a:off x="13349515" y="14989628"/>
            <a:ext cx="2419803" cy="2979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  <xdr:sp macro="" textlink="">
        <xdr:nvSpPr>
          <xdr:cNvPr id="15" name="Text Box 19"/>
          <xdr:cNvSpPr txBox="1">
            <a:spLocks noChangeArrowheads="1"/>
          </xdr:cNvSpPr>
        </xdr:nvSpPr>
        <xdr:spPr bwMode="auto">
          <a:xfrm>
            <a:off x="11700095" y="12545785"/>
            <a:ext cx="306275" cy="12110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32004" rIns="0" bIns="0" anchor="t" upright="1"/>
          <a:lstStyle/>
          <a:p>
            <a:pPr algn="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Proportion</a:t>
            </a:r>
          </a:p>
        </xdr:txBody>
      </xdr:sp>
      <xdr:graphicFrame macro="">
        <xdr:nvGraphicFramePr>
          <xdr:cNvPr id="19" name="Chart 16"/>
          <xdr:cNvGraphicFramePr>
            <a:graphicFrameLocks/>
          </xdr:cNvGraphicFramePr>
        </xdr:nvGraphicFramePr>
        <xdr:xfrm>
          <a:off x="12171033" y="11851821"/>
          <a:ext cx="3710996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21</xdr:col>
      <xdr:colOff>422039</xdr:colOff>
      <xdr:row>4</xdr:row>
      <xdr:rowOff>142875</xdr:rowOff>
    </xdr:from>
    <xdr:to>
      <xdr:col>28</xdr:col>
      <xdr:colOff>568323</xdr:colOff>
      <xdr:row>32</xdr:row>
      <xdr:rowOff>170657</xdr:rowOff>
    </xdr:to>
    <xdr:grpSp>
      <xdr:nvGrpSpPr>
        <xdr:cNvPr id="24" name="Group 23"/>
        <xdr:cNvGrpSpPr/>
      </xdr:nvGrpSpPr>
      <xdr:grpSpPr>
        <a:xfrm>
          <a:off x="8946914" y="904875"/>
          <a:ext cx="4369034" cy="3313907"/>
          <a:chOff x="11550414" y="8143875"/>
          <a:chExt cx="4369034" cy="3456782"/>
        </a:xfrm>
      </xdr:grpSpPr>
      <xdr:graphicFrame macro="">
        <xdr:nvGraphicFramePr>
          <xdr:cNvPr id="12" name="Chart 16"/>
          <xdr:cNvGraphicFramePr>
            <a:graphicFrameLocks/>
          </xdr:cNvGraphicFramePr>
        </xdr:nvGraphicFramePr>
        <xdr:xfrm>
          <a:off x="12208237" y="8196262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21" name="Text Box 18"/>
          <xdr:cNvSpPr txBox="1">
            <a:spLocks noChangeArrowheads="1"/>
          </xdr:cNvSpPr>
        </xdr:nvSpPr>
        <xdr:spPr bwMode="auto">
          <a:xfrm>
            <a:off x="13433946" y="11314907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AC93"/>
  <sheetViews>
    <sheetView topLeftCell="A10" zoomScale="60" zoomScaleNormal="60" workbookViewId="0">
      <selection activeCell="C37" sqref="C37"/>
    </sheetView>
  </sheetViews>
  <sheetFormatPr defaultRowHeight="15" outlineLevelRow="1" outlineLevelCol="1"/>
  <cols>
    <col min="1" max="1" width="11.5703125" customWidth="1"/>
    <col min="4" max="4" width="14.28515625" bestFit="1" customWidth="1"/>
    <col min="5" max="5" width="14.7109375" customWidth="1"/>
    <col min="6" max="6" width="9.28515625" bestFit="1" customWidth="1"/>
    <col min="7" max="7" width="12.140625" bestFit="1" customWidth="1"/>
    <col min="8" max="8" width="10.28515625" bestFit="1" customWidth="1"/>
    <col min="9" max="10" width="9.28515625" bestFit="1" customWidth="1"/>
    <col min="11" max="11" width="9.85546875" customWidth="1"/>
    <col min="12" max="14" width="9.28515625" style="5" customWidth="1" outlineLevel="1"/>
    <col min="15" max="15" width="10.28515625" style="5" customWidth="1" outlineLevel="1"/>
    <col min="16" max="20" width="9.140625" style="5" customWidth="1" outlineLevel="1"/>
    <col min="21" max="21" width="9.140625" style="5"/>
    <col min="22" max="29" width="9.140625" style="5" customWidth="1" outlineLevel="1"/>
    <col min="30" max="16384" width="9.140625" style="5"/>
  </cols>
  <sheetData>
    <row r="10" spans="1:1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2">
      <c r="A11" s="17"/>
      <c r="B11" s="17"/>
      <c r="C11" s="17"/>
      <c r="D11" s="17"/>
      <c r="E11" s="17"/>
      <c r="F11" s="17"/>
      <c r="G11" s="1" t="s">
        <v>0</v>
      </c>
      <c r="H11" s="18" t="s">
        <v>1</v>
      </c>
      <c r="I11" s="17"/>
      <c r="J11" s="17"/>
      <c r="K11" s="17"/>
    </row>
    <row r="12" spans="1:12">
      <c r="A12" s="19" t="s">
        <v>23</v>
      </c>
      <c r="B12" s="17"/>
      <c r="C12" s="17"/>
      <c r="D12" s="17"/>
      <c r="E12" s="17"/>
      <c r="F12" s="1"/>
      <c r="G12" s="2"/>
      <c r="H12" s="17"/>
      <c r="I12" s="17"/>
      <c r="J12" s="17"/>
      <c r="K12" s="17"/>
    </row>
    <row r="13" spans="1:12">
      <c r="A13" s="17" t="s">
        <v>14</v>
      </c>
      <c r="B13" s="17"/>
      <c r="C13" s="17"/>
      <c r="D13" s="17"/>
      <c r="E13" s="17"/>
      <c r="F13" s="3"/>
      <c r="G13" s="17"/>
      <c r="H13" s="17"/>
      <c r="I13" s="17"/>
      <c r="J13" s="17"/>
      <c r="K13" s="17"/>
      <c r="L13" s="6"/>
    </row>
    <row r="14" spans="1:12">
      <c r="A14" s="17"/>
      <c r="B14" s="17"/>
      <c r="C14" s="17"/>
      <c r="D14" s="17" t="s">
        <v>4</v>
      </c>
      <c r="E14" s="17"/>
      <c r="F14" s="17"/>
      <c r="G14" s="20">
        <v>11000000</v>
      </c>
      <c r="H14" s="17" t="s">
        <v>8</v>
      </c>
      <c r="I14" s="17"/>
      <c r="J14" s="2"/>
      <c r="K14" s="17"/>
    </row>
    <row r="15" spans="1:12">
      <c r="A15" s="17"/>
      <c r="B15" s="17"/>
      <c r="C15" s="17"/>
      <c r="D15" s="17" t="s">
        <v>5</v>
      </c>
      <c r="E15" s="17"/>
      <c r="F15" s="17"/>
      <c r="G15" s="20">
        <v>44000000</v>
      </c>
      <c r="H15" s="17" t="s">
        <v>9</v>
      </c>
      <c r="I15" s="17"/>
      <c r="J15" s="17"/>
      <c r="K15" s="17"/>
      <c r="L15" s="6"/>
    </row>
    <row r="16" spans="1:12">
      <c r="A16" s="17" t="s">
        <v>6</v>
      </c>
      <c r="B16" s="17"/>
      <c r="C16" s="17"/>
      <c r="D16" s="17"/>
      <c r="E16" s="17"/>
      <c r="F16" s="3"/>
      <c r="G16" s="21">
        <v>11</v>
      </c>
      <c r="H16" s="17" t="s">
        <v>2</v>
      </c>
      <c r="I16" s="17"/>
      <c r="J16" s="17"/>
      <c r="K16" s="17"/>
      <c r="L16" s="6"/>
    </row>
    <row r="17" spans="1:12">
      <c r="A17" s="17"/>
      <c r="B17" s="17"/>
      <c r="C17" s="17"/>
      <c r="D17" s="17"/>
      <c r="E17" s="17"/>
      <c r="F17" s="3"/>
      <c r="G17" s="21"/>
      <c r="H17" s="17"/>
      <c r="I17" s="17"/>
      <c r="J17" s="17"/>
      <c r="K17" s="17"/>
    </row>
    <row r="18" spans="1:12">
      <c r="A18" s="18" t="s">
        <v>10</v>
      </c>
      <c r="B18" s="17"/>
      <c r="C18" s="17"/>
      <c r="D18" s="17"/>
      <c r="E18" s="17"/>
      <c r="F18" s="3"/>
      <c r="G18" s="21"/>
      <c r="H18" s="17"/>
      <c r="I18" s="17"/>
      <c r="J18" s="17"/>
      <c r="K18" s="17"/>
    </row>
    <row r="19" spans="1:12" ht="18.75">
      <c r="A19" s="17" t="s">
        <v>24</v>
      </c>
      <c r="B19" s="17"/>
      <c r="C19" s="17"/>
      <c r="D19" s="17"/>
      <c r="E19" s="17"/>
      <c r="F19" s="3"/>
      <c r="G19" s="21"/>
      <c r="H19" s="17"/>
      <c r="I19" s="17"/>
      <c r="J19" s="17"/>
      <c r="K19" s="17"/>
    </row>
    <row r="20" spans="1:12">
      <c r="A20" s="17"/>
      <c r="B20" s="17"/>
      <c r="C20" s="17"/>
      <c r="D20" s="17" t="s">
        <v>4</v>
      </c>
      <c r="E20" s="17"/>
      <c r="F20" s="3"/>
      <c r="G20" s="21">
        <v>10</v>
      </c>
      <c r="H20" s="17" t="s">
        <v>11</v>
      </c>
      <c r="I20" s="17"/>
      <c r="J20" s="17"/>
      <c r="K20" s="17"/>
    </row>
    <row r="21" spans="1:12">
      <c r="A21" s="17"/>
      <c r="B21" s="17"/>
      <c r="C21" s="17"/>
      <c r="D21" s="17" t="s">
        <v>5</v>
      </c>
      <c r="E21" s="17"/>
      <c r="F21" s="3"/>
      <c r="G21" s="21">
        <v>10</v>
      </c>
      <c r="H21" s="17" t="s">
        <v>12</v>
      </c>
      <c r="I21" s="17"/>
      <c r="J21" s="17"/>
      <c r="K21" s="17"/>
    </row>
    <row r="22" spans="1:12">
      <c r="A22" s="17"/>
      <c r="B22" s="17"/>
      <c r="C22" s="17"/>
      <c r="D22" s="17"/>
      <c r="E22" s="17"/>
      <c r="F22" s="3"/>
      <c r="G22" s="17"/>
      <c r="H22" s="17"/>
      <c r="I22" s="17"/>
      <c r="J22" s="17"/>
      <c r="K22" s="17"/>
    </row>
    <row r="23" spans="1:12">
      <c r="A23" s="1" t="s">
        <v>3</v>
      </c>
      <c r="B23" s="17"/>
      <c r="C23" s="17"/>
      <c r="D23" s="17"/>
      <c r="E23" s="17"/>
      <c r="F23" s="3"/>
      <c r="G23" s="2"/>
      <c r="H23" s="17"/>
      <c r="I23" s="17"/>
      <c r="J23" s="2"/>
      <c r="K23" s="17"/>
    </row>
    <row r="24" spans="1:12">
      <c r="A24" s="2"/>
      <c r="B24" s="14" t="s">
        <v>21</v>
      </c>
      <c r="C24" s="22"/>
      <c r="D24" s="14" t="s">
        <v>20</v>
      </c>
      <c r="E24" s="17"/>
      <c r="F24" s="3"/>
      <c r="G24" s="2"/>
      <c r="H24" s="17"/>
      <c r="I24" s="17"/>
      <c r="J24" s="2"/>
      <c r="K24" s="17"/>
      <c r="L24" s="6"/>
    </row>
    <row r="25" spans="1:12">
      <c r="A25" s="2"/>
      <c r="B25" s="15" t="s">
        <v>22</v>
      </c>
      <c r="C25" s="23"/>
      <c r="D25" s="24" t="s">
        <v>4</v>
      </c>
      <c r="E25" s="24" t="s">
        <v>5</v>
      </c>
      <c r="F25" s="3"/>
      <c r="G25" s="2"/>
      <c r="H25" s="17"/>
      <c r="I25" s="17"/>
      <c r="J25" s="2"/>
      <c r="K25" s="17"/>
      <c r="L25" s="6"/>
    </row>
    <row r="26" spans="1:12">
      <c r="A26" s="25"/>
      <c r="B26" s="17"/>
      <c r="C26" s="22" t="s">
        <v>4</v>
      </c>
      <c r="D26" s="26">
        <v>1.8031199999999999E-8</v>
      </c>
      <c r="E26" s="26">
        <v>5.02352E-9</v>
      </c>
      <c r="F26" s="17"/>
      <c r="G26" s="17"/>
      <c r="H26" s="17"/>
      <c r="I26" s="17"/>
      <c r="J26" s="17"/>
      <c r="K26" s="17"/>
      <c r="L26" s="6"/>
    </row>
    <row r="27" spans="1:12">
      <c r="A27" s="2"/>
      <c r="B27" s="17"/>
      <c r="C27" s="22" t="s">
        <v>5</v>
      </c>
      <c r="D27" s="26">
        <v>5.02352E-9</v>
      </c>
      <c r="E27" s="26">
        <v>5.02352E-9</v>
      </c>
      <c r="F27" s="3"/>
      <c r="G27" s="17"/>
      <c r="H27" s="17"/>
      <c r="I27" s="17"/>
      <c r="J27" s="2"/>
      <c r="K27" s="17"/>
    </row>
    <row r="28" spans="1:12">
      <c r="A28" s="2"/>
      <c r="B28" s="17"/>
      <c r="C28" s="17"/>
      <c r="D28" s="17"/>
      <c r="E28" s="17"/>
      <c r="F28" s="3"/>
      <c r="G28" s="2"/>
      <c r="H28" s="17"/>
      <c r="I28" s="17"/>
      <c r="J28" s="2"/>
      <c r="K28" s="17"/>
    </row>
    <row r="29" spans="1:12">
      <c r="A29" s="7" t="s">
        <v>7</v>
      </c>
      <c r="B29" s="7"/>
      <c r="C29" s="7"/>
      <c r="D29" s="7"/>
      <c r="E29" s="7"/>
      <c r="F29" s="7"/>
      <c r="G29" s="7"/>
      <c r="H29" s="7"/>
      <c r="I29" s="7"/>
      <c r="J29" s="4"/>
      <c r="K29" s="4"/>
    </row>
    <row r="30" spans="1:12">
      <c r="A30" s="7"/>
      <c r="B30" s="7" t="s">
        <v>21</v>
      </c>
      <c r="C30" s="9"/>
      <c r="D30" s="7" t="s">
        <v>20</v>
      </c>
      <c r="E30" s="7"/>
      <c r="F30" s="7"/>
      <c r="G30" s="7"/>
      <c r="H30" s="7"/>
      <c r="I30" s="7"/>
      <c r="J30" s="4"/>
      <c r="K30" s="4"/>
    </row>
    <row r="31" spans="1:12">
      <c r="A31" s="7"/>
      <c r="B31" s="10" t="s">
        <v>22</v>
      </c>
      <c r="C31" s="13"/>
      <c r="D31" s="11" t="s">
        <v>4</v>
      </c>
      <c r="E31" s="11" t="s">
        <v>5</v>
      </c>
      <c r="F31" s="7"/>
      <c r="G31" s="7"/>
      <c r="H31" s="7"/>
      <c r="I31" s="7"/>
      <c r="J31" s="7"/>
      <c r="K31" s="7"/>
    </row>
    <row r="32" spans="1:12">
      <c r="A32" s="7"/>
      <c r="B32" s="7"/>
      <c r="C32" s="12" t="s">
        <v>4</v>
      </c>
      <c r="D32" s="16">
        <f>b_yy*N_y*ave_infous</f>
        <v>2.1817752000000001</v>
      </c>
      <c r="E32" s="16">
        <f>b_yo*N_y*ave_infous</f>
        <v>0.60784591999999993</v>
      </c>
      <c r="F32" s="4"/>
      <c r="G32" s="4"/>
      <c r="H32" s="4"/>
      <c r="I32" s="4"/>
      <c r="J32" s="4"/>
      <c r="K32" s="4"/>
    </row>
    <row r="33" spans="1:20">
      <c r="A33" s="7"/>
      <c r="B33" s="7"/>
      <c r="C33" s="12" t="s">
        <v>5</v>
      </c>
      <c r="D33" s="16">
        <f>b_oy*N_o*ave_infous</f>
        <v>2.4313836799999997</v>
      </c>
      <c r="E33" s="16">
        <f>N_o*b_oo*ave_infous</f>
        <v>2.4313836799999997</v>
      </c>
      <c r="F33" s="4"/>
      <c r="G33" s="4"/>
      <c r="H33" s="4"/>
      <c r="I33" s="4"/>
      <c r="J33" s="4"/>
      <c r="K33" s="4"/>
    </row>
    <row r="34" spans="1:20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</row>
    <row r="35" spans="1:20">
      <c r="A35" s="28"/>
      <c r="B35" s="28"/>
      <c r="C35" s="28"/>
      <c r="D35" s="28"/>
      <c r="E35" s="28"/>
      <c r="F35" s="41"/>
      <c r="G35" s="28"/>
      <c r="H35" s="28"/>
      <c r="I35" s="28"/>
      <c r="J35" s="28"/>
      <c r="K35" s="28"/>
      <c r="L35" s="28"/>
      <c r="M35" s="28"/>
      <c r="N35" s="28"/>
      <c r="O35" s="28"/>
    </row>
    <row r="36" spans="1:20">
      <c r="A36" s="28"/>
      <c r="B36" s="28"/>
      <c r="C36" s="28"/>
      <c r="D36" s="28"/>
      <c r="E36" s="28"/>
      <c r="F36" s="28"/>
      <c r="G36" s="42"/>
      <c r="H36" s="28"/>
      <c r="I36" s="28"/>
      <c r="J36" s="28"/>
      <c r="K36" s="28"/>
      <c r="L36" s="28"/>
      <c r="M36" s="28"/>
      <c r="N36" s="28"/>
      <c r="O36" s="28"/>
    </row>
    <row r="37" spans="1:20">
      <c r="A37" s="28"/>
      <c r="B37" s="28"/>
      <c r="C37" s="28"/>
      <c r="D37" s="28"/>
      <c r="E37" s="28"/>
      <c r="F37" s="28"/>
      <c r="G37" s="42"/>
      <c r="H37" s="28"/>
      <c r="I37" s="28"/>
      <c r="J37" s="28"/>
      <c r="K37" s="28"/>
      <c r="L37" s="28"/>
      <c r="M37" s="28"/>
      <c r="N37" s="28"/>
      <c r="O37" s="28"/>
    </row>
    <row r="38" spans="1:20">
      <c r="A38" s="5"/>
      <c r="B38" s="5"/>
      <c r="C38" s="5"/>
      <c r="D38" s="5"/>
      <c r="E38" s="5"/>
      <c r="F38" s="30"/>
      <c r="G38" s="30"/>
      <c r="H38" s="31"/>
      <c r="I38" s="31"/>
      <c r="J38" s="30" t="s">
        <v>19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>
      <c r="A39" s="5"/>
      <c r="B39" s="5"/>
      <c r="C39" s="5"/>
      <c r="D39" s="5"/>
      <c r="E39" s="5"/>
      <c r="F39" s="30"/>
      <c r="G39" s="30"/>
      <c r="H39" s="31"/>
      <c r="I39" s="31"/>
      <c r="J39" s="31">
        <v>0</v>
      </c>
      <c r="K39" s="31">
        <f t="shared" ref="K39:T39" si="0">J39+1</f>
        <v>1</v>
      </c>
      <c r="L39" s="31">
        <f t="shared" si="0"/>
        <v>2</v>
      </c>
      <c r="M39" s="31">
        <f t="shared" si="0"/>
        <v>3</v>
      </c>
      <c r="N39" s="31">
        <f t="shared" si="0"/>
        <v>4</v>
      </c>
      <c r="O39" s="31">
        <f t="shared" si="0"/>
        <v>5</v>
      </c>
      <c r="P39" s="31">
        <f t="shared" si="0"/>
        <v>6</v>
      </c>
      <c r="Q39" s="31">
        <f t="shared" si="0"/>
        <v>7</v>
      </c>
      <c r="R39" s="31">
        <f t="shared" si="0"/>
        <v>8</v>
      </c>
      <c r="S39" s="31">
        <f t="shared" si="0"/>
        <v>9</v>
      </c>
      <c r="T39" s="31">
        <f t="shared" si="0"/>
        <v>10</v>
      </c>
    </row>
    <row r="40" spans="1:20">
      <c r="A40" s="5"/>
      <c r="B40" s="5"/>
      <c r="C40" s="5"/>
      <c r="D40" s="5"/>
      <c r="E40" s="5"/>
      <c r="F40" s="30" t="s">
        <v>13</v>
      </c>
      <c r="G40" s="30"/>
      <c r="H40" s="31"/>
      <c r="I40" s="31" t="s">
        <v>4</v>
      </c>
      <c r="J40" s="34">
        <f>infous_y0</f>
        <v>10</v>
      </c>
      <c r="K40" s="34">
        <f>J40*R_yy+R_yo*J41</f>
        <v>27.896211200000003</v>
      </c>
      <c r="L40" s="34">
        <f t="shared" ref="L40:T40" si="1">K40*R_yy+R_yo*K41</f>
        <v>90.421394766973947</v>
      </c>
      <c r="M40" s="34">
        <f t="shared" si="1"/>
        <v>310.37431486970149</v>
      </c>
      <c r="N40" s="34">
        <f t="shared" si="1"/>
        <v>1085.7790854914113</v>
      </c>
      <c r="O40" s="34">
        <f t="shared" si="1"/>
        <v>3821.1229429820669</v>
      </c>
      <c r="P40" s="34">
        <f t="shared" si="1"/>
        <v>13472.359639522298</v>
      </c>
      <c r="Q40" s="34">
        <f t="shared" si="1"/>
        <v>47527.363012466347</v>
      </c>
      <c r="R40" s="34">
        <f t="shared" si="1"/>
        <v>167694.90104740398</v>
      </c>
      <c r="S40" s="34">
        <f t="shared" si="1"/>
        <v>591724.27507982764</v>
      </c>
      <c r="T40" s="34">
        <f t="shared" si="1"/>
        <v>2087978.892592204</v>
      </c>
    </row>
    <row r="41" spans="1:20">
      <c r="A41" s="5"/>
      <c r="B41" s="5"/>
      <c r="C41" s="5"/>
      <c r="D41" s="5"/>
      <c r="E41" s="5"/>
      <c r="F41" s="30"/>
      <c r="G41" s="30"/>
      <c r="H41" s="31"/>
      <c r="I41" s="31" t="s">
        <v>5</v>
      </c>
      <c r="J41" s="36">
        <f>infous_o0</f>
        <v>10</v>
      </c>
      <c r="K41" s="36">
        <f t="shared" ref="K41:T41" si="2">J40*R_oy+J41*R_oo</f>
        <v>48.627673599999994</v>
      </c>
      <c r="L41" s="36">
        <f t="shared" si="2"/>
        <v>186.05892463292003</v>
      </c>
      <c r="M41" s="36">
        <f t="shared" si="2"/>
        <v>672.22973643008947</v>
      </c>
      <c r="N41" s="36">
        <f t="shared" si="2"/>
        <v>2389.0874542321944</v>
      </c>
      <c r="O41" s="36">
        <f t="shared" si="2"/>
        <v>8448.7337948620443</v>
      </c>
      <c r="P41" s="36">
        <f t="shared" si="2"/>
        <v>29832.729428332204</v>
      </c>
      <c r="Q41" s="36">
        <f t="shared" si="2"/>
        <v>105291.28682052784</v>
      </c>
      <c r="R41" s="36">
        <f t="shared" si="2"/>
        <v>371560.7712035767</v>
      </c>
      <c r="S41" s="36">
        <f t="shared" si="2"/>
        <v>1311137.4408584633</v>
      </c>
      <c r="T41" s="36">
        <f t="shared" si="2"/>
        <v>4626586.9214291554</v>
      </c>
    </row>
    <row r="42" spans="1:20">
      <c r="A42" s="5"/>
      <c r="B42" s="5"/>
      <c r="C42" s="5"/>
      <c r="D42" s="5"/>
      <c r="E42" s="5"/>
      <c r="F42" s="30"/>
      <c r="G42" s="30"/>
      <c r="H42" s="31"/>
      <c r="I42" s="31" t="s">
        <v>16</v>
      </c>
      <c r="J42" s="32">
        <f t="shared" ref="J42:T42" si="3">J41+J40</f>
        <v>20</v>
      </c>
      <c r="K42" s="32">
        <f t="shared" si="3"/>
        <v>76.52388479999999</v>
      </c>
      <c r="L42" s="32">
        <f t="shared" si="3"/>
        <v>276.48031939989397</v>
      </c>
      <c r="M42" s="32">
        <f t="shared" si="3"/>
        <v>982.60405129979097</v>
      </c>
      <c r="N42" s="32">
        <f t="shared" si="3"/>
        <v>3474.8665397236055</v>
      </c>
      <c r="O42" s="32">
        <f t="shared" si="3"/>
        <v>12269.856737844111</v>
      </c>
      <c r="P42" s="32">
        <f t="shared" si="3"/>
        <v>43305.089067854504</v>
      </c>
      <c r="Q42" s="32">
        <f t="shared" si="3"/>
        <v>152818.64983299418</v>
      </c>
      <c r="R42" s="32">
        <f t="shared" si="3"/>
        <v>539255.67225098074</v>
      </c>
      <c r="S42" s="32">
        <f t="shared" si="3"/>
        <v>1902861.715938291</v>
      </c>
      <c r="T42" s="32">
        <f t="shared" si="3"/>
        <v>6714565.8140213592</v>
      </c>
    </row>
    <row r="43" spans="1:20">
      <c r="A43" s="5"/>
      <c r="B43" s="5"/>
      <c r="C43" s="5"/>
      <c r="D43" s="5"/>
      <c r="E43" s="5"/>
      <c r="F43" s="30"/>
      <c r="G43" s="3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outlineLevel="1">
      <c r="A44" s="5"/>
      <c r="B44" s="5"/>
      <c r="C44" s="5"/>
      <c r="D44" s="5"/>
      <c r="E44" s="5"/>
      <c r="F44" s="30" t="s">
        <v>17</v>
      </c>
      <c r="G44" s="3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outlineLevel="1">
      <c r="A45" s="5"/>
      <c r="B45" s="5"/>
      <c r="C45" s="5"/>
      <c r="D45" s="5"/>
      <c r="E45" s="5"/>
      <c r="F45" s="30" t="s">
        <v>18</v>
      </c>
      <c r="G45" s="30"/>
      <c r="H45" s="31"/>
      <c r="I45" s="31"/>
      <c r="J45" s="31"/>
      <c r="K45" s="33">
        <f t="shared" ref="K45:T45" si="4">K42/J42</f>
        <v>3.8261942399999995</v>
      </c>
      <c r="L45" s="33">
        <f t="shared" si="4"/>
        <v>3.6129937747213536</v>
      </c>
      <c r="M45" s="33">
        <f t="shared" si="4"/>
        <v>3.553974667826457</v>
      </c>
      <c r="N45" s="33">
        <f t="shared" si="4"/>
        <v>3.5363853172873081</v>
      </c>
      <c r="O45" s="33">
        <f t="shared" si="4"/>
        <v>3.5310296374202816</v>
      </c>
      <c r="P45" s="33">
        <f t="shared" si="4"/>
        <v>3.529388320752592</v>
      </c>
      <c r="Q45" s="33">
        <f t="shared" si="4"/>
        <v>3.5288843210446581</v>
      </c>
      <c r="R45" s="33">
        <f t="shared" si="4"/>
        <v>3.5287294635850999</v>
      </c>
      <c r="S45" s="33">
        <f t="shared" si="4"/>
        <v>3.5286818736561383</v>
      </c>
      <c r="T45" s="33">
        <f t="shared" si="4"/>
        <v>3.5286672477460836</v>
      </c>
    </row>
    <row r="46" spans="1:20" outlineLevel="1">
      <c r="A46" s="5"/>
      <c r="B46" s="5"/>
      <c r="C46" s="5"/>
      <c r="D46" s="5"/>
      <c r="E46" s="5"/>
      <c r="F46" s="30"/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 outlineLevel="1">
      <c r="A47" s="5"/>
      <c r="B47" s="5"/>
      <c r="C47" s="5"/>
      <c r="D47" s="5"/>
      <c r="E47" s="5"/>
      <c r="F47" s="30" t="s">
        <v>15</v>
      </c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 outlineLevel="1">
      <c r="A48" s="5"/>
      <c r="B48" s="5"/>
      <c r="C48" s="5"/>
      <c r="D48" s="5"/>
      <c r="E48" s="5"/>
      <c r="F48" s="30"/>
      <c r="G48" s="30"/>
      <c r="H48" s="31"/>
      <c r="I48" s="31" t="s">
        <v>4</v>
      </c>
      <c r="J48" s="34">
        <f t="shared" ref="J48:T48" si="5">J40/J42</f>
        <v>0.5</v>
      </c>
      <c r="K48" s="34">
        <f t="shared" si="5"/>
        <v>0.36454253822722821</v>
      </c>
      <c r="L48" s="34">
        <f t="shared" si="5"/>
        <v>0.32704459747165865</v>
      </c>
      <c r="M48" s="34">
        <f t="shared" si="5"/>
        <v>0.31586915854777681</v>
      </c>
      <c r="N48" s="34">
        <f t="shared" si="5"/>
        <v>0.31246641362455757</v>
      </c>
      <c r="O48" s="34">
        <f t="shared" si="5"/>
        <v>0.31142359887516191</v>
      </c>
      <c r="P48" s="34">
        <f t="shared" si="5"/>
        <v>0.31110338136962451</v>
      </c>
      <c r="Q48" s="34">
        <f t="shared" si="5"/>
        <v>0.31100499228599382</v>
      </c>
      <c r="R48" s="34">
        <f t="shared" si="5"/>
        <v>0.31097475590271639</v>
      </c>
      <c r="S48" s="34">
        <f t="shared" si="5"/>
        <v>0.31096546329329638</v>
      </c>
      <c r="T48" s="34">
        <f t="shared" si="5"/>
        <v>0.31096260732631226</v>
      </c>
    </row>
    <row r="49" spans="1:20" outlineLevel="1">
      <c r="A49" s="5"/>
      <c r="B49" s="5"/>
      <c r="C49" s="5"/>
      <c r="D49" s="5"/>
      <c r="E49" s="5"/>
      <c r="F49" s="30"/>
      <c r="G49" s="30"/>
      <c r="H49" s="31"/>
      <c r="I49" s="31" t="s">
        <v>5</v>
      </c>
      <c r="J49" s="36">
        <f t="shared" ref="J49:T49" si="6">J41/J42</f>
        <v>0.5</v>
      </c>
      <c r="K49" s="36">
        <f t="shared" si="6"/>
        <v>0.63545746177277185</v>
      </c>
      <c r="L49" s="36">
        <f t="shared" si="6"/>
        <v>0.6729554025283413</v>
      </c>
      <c r="M49" s="36">
        <f t="shared" si="6"/>
        <v>0.68413084145222314</v>
      </c>
      <c r="N49" s="36">
        <f t="shared" si="6"/>
        <v>0.68753358637544248</v>
      </c>
      <c r="O49" s="36">
        <f t="shared" si="6"/>
        <v>0.68857640112483809</v>
      </c>
      <c r="P49" s="36">
        <f t="shared" si="6"/>
        <v>0.68889661863037543</v>
      </c>
      <c r="Q49" s="36">
        <f t="shared" si="6"/>
        <v>0.68899500771400612</v>
      </c>
      <c r="R49" s="36">
        <f t="shared" si="6"/>
        <v>0.6890252440972835</v>
      </c>
      <c r="S49" s="36">
        <f t="shared" si="6"/>
        <v>0.68903453670670356</v>
      </c>
      <c r="T49" s="36">
        <f t="shared" si="6"/>
        <v>0.6890373926736878</v>
      </c>
    </row>
    <row r="50" spans="1:2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8">
      <c r="O82" s="8"/>
      <c r="P82" s="8"/>
      <c r="Q82" s="8"/>
      <c r="R82" s="8"/>
    </row>
    <row r="83" spans="1:18">
      <c r="O83" s="8"/>
      <c r="P83" s="8"/>
      <c r="Q83" s="8"/>
      <c r="R83" s="8"/>
    </row>
    <row r="84" spans="1:18">
      <c r="O84" s="8"/>
      <c r="P84" s="8"/>
      <c r="Q84" s="8"/>
      <c r="R84" s="8"/>
    </row>
    <row r="85" spans="1:18">
      <c r="O85" s="8"/>
      <c r="P85" s="8"/>
      <c r="Q85" s="8"/>
      <c r="R85" s="8"/>
    </row>
    <row r="86" spans="1:18">
      <c r="O86" s="8"/>
      <c r="P86" s="8"/>
      <c r="Q86" s="8"/>
      <c r="R86" s="8"/>
    </row>
    <row r="87" spans="1:18">
      <c r="O87" s="8"/>
      <c r="P87" s="8"/>
      <c r="Q87" s="8"/>
      <c r="R87" s="8"/>
    </row>
    <row r="88" spans="1:18">
      <c r="O88" s="8"/>
      <c r="P88" s="8"/>
      <c r="Q88" s="8"/>
      <c r="R88" s="8"/>
    </row>
    <row r="89" spans="1:18">
      <c r="O89" s="8"/>
      <c r="P89" s="8"/>
      <c r="Q89" s="8"/>
      <c r="R89" s="8"/>
    </row>
    <row r="90" spans="1:18">
      <c r="O90" s="8"/>
      <c r="P90" s="8"/>
      <c r="Q90" s="8"/>
      <c r="R90" s="8"/>
    </row>
    <row r="91" spans="1:18">
      <c r="O91" s="8"/>
      <c r="P91" s="8"/>
      <c r="Q91" s="8"/>
      <c r="R91" s="8"/>
    </row>
    <row r="92" spans="1:18">
      <c r="O92" s="8"/>
      <c r="P92" s="8"/>
      <c r="Q92" s="8"/>
      <c r="R92" s="8"/>
    </row>
    <row r="93" spans="1:18">
      <c r="O93" s="8"/>
      <c r="P93" s="8"/>
      <c r="Q93" s="8"/>
      <c r="R93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0:AG94"/>
  <sheetViews>
    <sheetView tabSelected="1" zoomScale="60" zoomScaleNormal="60" workbookViewId="0">
      <selection activeCell="D50" sqref="D50"/>
    </sheetView>
  </sheetViews>
  <sheetFormatPr defaultRowHeight="15" outlineLevelRow="1" outlineLevelCol="1"/>
  <cols>
    <col min="1" max="1" width="11.5703125" customWidth="1"/>
    <col min="4" max="4" width="14.28515625" bestFit="1" customWidth="1"/>
    <col min="5" max="5" width="14.7109375" customWidth="1"/>
    <col min="6" max="6" width="9.28515625" bestFit="1" customWidth="1"/>
    <col min="7" max="7" width="12.140625" bestFit="1" customWidth="1"/>
    <col min="8" max="8" width="10.28515625" bestFit="1" customWidth="1"/>
    <col min="9" max="10" width="9.28515625" bestFit="1" customWidth="1"/>
    <col min="11" max="11" width="9.85546875" customWidth="1"/>
    <col min="12" max="14" width="9.28515625" style="5" hidden="1" customWidth="1" outlineLevel="1"/>
    <col min="15" max="15" width="10.28515625" style="5" hidden="1" customWidth="1" outlineLevel="1"/>
    <col min="16" max="20" width="9.140625" style="5" hidden="1" customWidth="1" outlineLevel="1"/>
    <col min="21" max="21" width="9.140625" style="5" collapsed="1"/>
    <col min="22" max="29" width="9.140625" style="5" hidden="1" customWidth="1" outlineLevel="1"/>
    <col min="30" max="30" width="9.140625" style="5" collapsed="1"/>
    <col min="31" max="16384" width="9.140625" style="5"/>
  </cols>
  <sheetData>
    <row r="10" spans="1:1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2">
      <c r="A11" s="17"/>
      <c r="B11" s="17"/>
      <c r="C11" s="17"/>
      <c r="D11" s="17"/>
      <c r="E11" s="17"/>
      <c r="F11" s="17"/>
      <c r="G11" s="1" t="s">
        <v>0</v>
      </c>
      <c r="H11" s="18" t="s">
        <v>1</v>
      </c>
      <c r="I11" s="17"/>
      <c r="J11" s="17"/>
      <c r="K11" s="17"/>
    </row>
    <row r="12" spans="1:12">
      <c r="A12" s="19" t="s">
        <v>23</v>
      </c>
      <c r="B12" s="17"/>
      <c r="C12" s="17"/>
      <c r="D12" s="17"/>
      <c r="E12" s="17"/>
      <c r="F12" s="1"/>
      <c r="G12" s="2"/>
      <c r="H12" s="17"/>
      <c r="I12" s="17"/>
      <c r="J12" s="17"/>
      <c r="K12" s="17"/>
    </row>
    <row r="13" spans="1:12" hidden="1">
      <c r="A13" s="17" t="s">
        <v>14</v>
      </c>
      <c r="B13" s="17"/>
      <c r="C13" s="17"/>
      <c r="D13" s="17"/>
      <c r="E13" s="17"/>
      <c r="F13" s="3"/>
      <c r="G13" s="17"/>
      <c r="H13" s="17"/>
      <c r="I13" s="17"/>
      <c r="J13" s="17"/>
      <c r="K13" s="17"/>
      <c r="L13" s="6"/>
    </row>
    <row r="14" spans="1:12" hidden="1">
      <c r="A14" s="17"/>
      <c r="B14" s="17"/>
      <c r="C14" s="17"/>
      <c r="D14" s="17" t="s">
        <v>4</v>
      </c>
      <c r="E14" s="17"/>
      <c r="F14" s="17"/>
      <c r="G14" s="20">
        <v>11000000</v>
      </c>
      <c r="H14" s="17" t="s">
        <v>8</v>
      </c>
      <c r="I14" s="17"/>
      <c r="J14" s="2"/>
      <c r="K14" s="17"/>
    </row>
    <row r="15" spans="1:12" hidden="1">
      <c r="A15" s="17"/>
      <c r="B15" s="17"/>
      <c r="C15" s="17"/>
      <c r="D15" s="17" t="s">
        <v>5</v>
      </c>
      <c r="E15" s="17"/>
      <c r="F15" s="17"/>
      <c r="G15" s="20">
        <v>44000000</v>
      </c>
      <c r="H15" s="17" t="s">
        <v>9</v>
      </c>
      <c r="I15" s="17"/>
      <c r="J15" s="17"/>
      <c r="K15" s="17"/>
      <c r="L15" s="6"/>
    </row>
    <row r="16" spans="1:12" hidden="1">
      <c r="A16" s="17" t="s">
        <v>6</v>
      </c>
      <c r="B16" s="17"/>
      <c r="C16" s="17"/>
      <c r="D16" s="17"/>
      <c r="E16" s="17"/>
      <c r="F16" s="3"/>
      <c r="G16" s="21">
        <v>11</v>
      </c>
      <c r="H16" s="17" t="s">
        <v>2</v>
      </c>
      <c r="I16" s="17"/>
      <c r="J16" s="17"/>
      <c r="K16" s="17"/>
      <c r="L16" s="6"/>
    </row>
    <row r="17" spans="1:12" hidden="1">
      <c r="A17" s="17"/>
      <c r="B17" s="17"/>
      <c r="C17" s="17"/>
      <c r="D17" s="17"/>
      <c r="E17" s="17"/>
      <c r="F17" s="3"/>
      <c r="G17" s="21"/>
      <c r="H17" s="17"/>
      <c r="I17" s="17"/>
      <c r="J17" s="17"/>
      <c r="K17" s="17"/>
    </row>
    <row r="18" spans="1:12">
      <c r="A18" s="18" t="s">
        <v>10</v>
      </c>
      <c r="B18" s="17"/>
      <c r="C18" s="17"/>
      <c r="D18" s="17"/>
      <c r="E18" s="17"/>
      <c r="F18" s="3"/>
      <c r="G18" s="21"/>
      <c r="H18" s="17"/>
      <c r="I18" s="17"/>
      <c r="J18" s="17"/>
      <c r="K18" s="17"/>
    </row>
    <row r="19" spans="1:12" ht="18.75">
      <c r="A19" s="17" t="s">
        <v>24</v>
      </c>
      <c r="B19" s="17"/>
      <c r="C19" s="17"/>
      <c r="D19" s="17"/>
      <c r="E19" s="17"/>
      <c r="F19" s="3"/>
      <c r="G19" s="21"/>
      <c r="H19" s="17"/>
      <c r="I19" s="17"/>
      <c r="J19" s="17"/>
      <c r="K19" s="17"/>
    </row>
    <row r="20" spans="1:12">
      <c r="A20" s="17"/>
      <c r="B20" s="17"/>
      <c r="C20" s="17"/>
      <c r="D20" s="17" t="s">
        <v>4</v>
      </c>
      <c r="E20" s="17"/>
      <c r="F20" s="3"/>
      <c r="G20" s="21">
        <v>10</v>
      </c>
      <c r="H20" s="17" t="s">
        <v>11</v>
      </c>
      <c r="I20" s="17"/>
      <c r="J20" s="17"/>
      <c r="K20" s="17"/>
    </row>
    <row r="21" spans="1:12">
      <c r="A21" s="17"/>
      <c r="B21" s="17"/>
      <c r="C21" s="17"/>
      <c r="D21" s="17" t="s">
        <v>5</v>
      </c>
      <c r="E21" s="17"/>
      <c r="F21" s="3"/>
      <c r="G21" s="21">
        <v>10</v>
      </c>
      <c r="H21" s="17" t="s">
        <v>12</v>
      </c>
      <c r="I21" s="17"/>
      <c r="J21" s="17"/>
      <c r="K21" s="17"/>
    </row>
    <row r="22" spans="1:12">
      <c r="A22" s="17"/>
      <c r="B22" s="17"/>
      <c r="C22" s="17"/>
      <c r="D22" s="17"/>
      <c r="E22" s="17"/>
      <c r="F22" s="3"/>
      <c r="G22" s="17"/>
      <c r="H22" s="17"/>
      <c r="I22" s="17"/>
      <c r="J22" s="17"/>
      <c r="K22" s="17"/>
    </row>
    <row r="23" spans="1:12" hidden="1">
      <c r="A23" s="1" t="s">
        <v>3</v>
      </c>
      <c r="B23" s="17"/>
      <c r="C23" s="17"/>
      <c r="D23" s="17"/>
      <c r="E23" s="17"/>
      <c r="F23" s="3"/>
      <c r="G23" s="2"/>
      <c r="H23" s="17"/>
      <c r="I23" s="17"/>
      <c r="J23" s="2"/>
      <c r="K23" s="17"/>
    </row>
    <row r="24" spans="1:12" hidden="1">
      <c r="A24" s="2"/>
      <c r="B24" s="14" t="s">
        <v>21</v>
      </c>
      <c r="C24" s="22"/>
      <c r="D24" s="14" t="s">
        <v>20</v>
      </c>
      <c r="E24" s="17"/>
      <c r="F24" s="3"/>
      <c r="G24" s="2"/>
      <c r="H24" s="17"/>
      <c r="I24" s="17"/>
      <c r="J24" s="2"/>
      <c r="K24" s="17"/>
      <c r="L24" s="6"/>
    </row>
    <row r="25" spans="1:12" hidden="1">
      <c r="A25" s="2"/>
      <c r="B25" s="15" t="s">
        <v>22</v>
      </c>
      <c r="C25" s="23"/>
      <c r="D25" s="24" t="s">
        <v>4</v>
      </c>
      <c r="E25" s="24" t="s">
        <v>5</v>
      </c>
      <c r="F25" s="3"/>
      <c r="G25" s="2"/>
      <c r="H25" s="17"/>
      <c r="I25" s="17"/>
      <c r="J25" s="2"/>
      <c r="K25" s="17"/>
      <c r="L25" s="6"/>
    </row>
    <row r="26" spans="1:12" hidden="1">
      <c r="A26" s="25"/>
      <c r="B26" s="17"/>
      <c r="C26" s="22" t="s">
        <v>4</v>
      </c>
      <c r="D26" s="26">
        <v>1.8031199999999999E-8</v>
      </c>
      <c r="E26" s="26">
        <v>5.02352E-9</v>
      </c>
      <c r="F26" s="17"/>
      <c r="G26" s="17"/>
      <c r="H26" s="17"/>
      <c r="I26" s="17"/>
      <c r="J26" s="17"/>
      <c r="K26" s="17"/>
      <c r="L26" s="6"/>
    </row>
    <row r="27" spans="1:12" hidden="1">
      <c r="A27" s="2"/>
      <c r="B27" s="17"/>
      <c r="C27" s="22" t="s">
        <v>5</v>
      </c>
      <c r="D27" s="26">
        <v>5.02352E-9</v>
      </c>
      <c r="E27" s="26">
        <v>5.02352E-9</v>
      </c>
      <c r="F27" s="3"/>
      <c r="G27" s="17"/>
      <c r="H27" s="17"/>
      <c r="I27" s="17"/>
      <c r="J27" s="2"/>
      <c r="K27" s="17"/>
    </row>
    <row r="28" spans="1:12" hidden="1">
      <c r="A28" s="2"/>
      <c r="B28" s="17"/>
      <c r="C28" s="17"/>
      <c r="D28" s="17"/>
      <c r="E28" s="17"/>
      <c r="F28" s="3"/>
      <c r="G28" s="2"/>
      <c r="H28" s="17"/>
      <c r="I28" s="17"/>
      <c r="J28" s="2"/>
      <c r="K28" s="17"/>
    </row>
    <row r="29" spans="1:12">
      <c r="A29" s="7" t="s">
        <v>7</v>
      </c>
      <c r="B29" s="7"/>
      <c r="C29" s="7"/>
      <c r="D29" s="7"/>
      <c r="E29" s="7"/>
      <c r="F29" s="7"/>
      <c r="G29" s="7"/>
      <c r="H29" s="7"/>
      <c r="I29" s="7"/>
      <c r="J29" s="4"/>
      <c r="K29" s="4"/>
    </row>
    <row r="30" spans="1:12">
      <c r="A30" s="7"/>
      <c r="B30" s="7" t="s">
        <v>21</v>
      </c>
      <c r="C30" s="9"/>
      <c r="D30" s="7" t="s">
        <v>20</v>
      </c>
      <c r="E30" s="7"/>
      <c r="F30" s="7"/>
      <c r="G30" s="7"/>
      <c r="H30" s="7"/>
      <c r="I30" s="7"/>
      <c r="J30" s="4"/>
      <c r="K30" s="4"/>
    </row>
    <row r="31" spans="1:12">
      <c r="A31" s="7"/>
      <c r="B31" s="10" t="s">
        <v>22</v>
      </c>
      <c r="C31" s="13"/>
      <c r="D31" s="11" t="s">
        <v>4</v>
      </c>
      <c r="E31" s="11" t="s">
        <v>5</v>
      </c>
      <c r="F31" s="7"/>
      <c r="G31" s="7"/>
      <c r="H31" s="7"/>
      <c r="I31" s="7"/>
      <c r="J31" s="7"/>
      <c r="K31" s="7"/>
    </row>
    <row r="32" spans="1:12">
      <c r="A32" s="7"/>
      <c r="B32" s="7"/>
      <c r="C32" s="12" t="s">
        <v>4</v>
      </c>
      <c r="D32" s="16">
        <v>0.1</v>
      </c>
      <c r="E32" s="16">
        <v>0.1</v>
      </c>
      <c r="F32" s="4"/>
      <c r="G32" s="4"/>
      <c r="H32" s="4"/>
      <c r="I32" s="4"/>
      <c r="J32" s="4"/>
      <c r="K32" s="4"/>
    </row>
    <row r="33" spans="1:33">
      <c r="A33" s="7"/>
      <c r="B33" s="7"/>
      <c r="C33" s="12" t="s">
        <v>5</v>
      </c>
      <c r="D33" s="16">
        <v>3</v>
      </c>
      <c r="E33" s="16">
        <v>0.2</v>
      </c>
      <c r="F33" s="4"/>
      <c r="G33" s="4"/>
      <c r="H33" s="4"/>
      <c r="I33" s="4"/>
      <c r="J33" s="4"/>
      <c r="K33" s="4"/>
    </row>
    <row r="34" spans="1:33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</row>
    <row r="35" spans="1:3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28"/>
      <c r="N35" s="28"/>
      <c r="O35" s="28"/>
    </row>
    <row r="36" spans="1:3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33">
      <c r="A37" s="29"/>
      <c r="B37" s="29"/>
      <c r="C37" s="29"/>
      <c r="D37" s="29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33">
      <c r="A38" s="5"/>
      <c r="B38" s="5"/>
      <c r="C38" s="5"/>
      <c r="D38" s="5"/>
      <c r="E38" s="5"/>
      <c r="F38" s="30"/>
      <c r="G38" s="30"/>
      <c r="H38" s="31"/>
      <c r="I38" s="31"/>
      <c r="J38" s="30" t="s">
        <v>19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>
      <c r="A39" s="5"/>
      <c r="B39" s="5"/>
      <c r="C39" s="5"/>
      <c r="D39" s="5"/>
      <c r="E39" s="5"/>
      <c r="F39" s="30"/>
      <c r="G39" s="30"/>
      <c r="H39" s="31"/>
      <c r="I39" s="31"/>
      <c r="J39" s="31">
        <v>0</v>
      </c>
      <c r="K39" s="31">
        <f t="shared" ref="K39:T39" si="0">J39+1</f>
        <v>1</v>
      </c>
      <c r="L39" s="31">
        <f t="shared" si="0"/>
        <v>2</v>
      </c>
      <c r="M39" s="31">
        <f t="shared" si="0"/>
        <v>3</v>
      </c>
      <c r="N39" s="31">
        <f t="shared" si="0"/>
        <v>4</v>
      </c>
      <c r="O39" s="31">
        <f t="shared" si="0"/>
        <v>5</v>
      </c>
      <c r="P39" s="31">
        <f t="shared" si="0"/>
        <v>6</v>
      </c>
      <c r="Q39" s="31">
        <f t="shared" si="0"/>
        <v>7</v>
      </c>
      <c r="R39" s="31">
        <f t="shared" si="0"/>
        <v>8</v>
      </c>
      <c r="S39" s="31">
        <f t="shared" si="0"/>
        <v>9</v>
      </c>
      <c r="T39" s="31">
        <f t="shared" si="0"/>
        <v>10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>
      <c r="A40" s="5"/>
      <c r="B40" s="5"/>
      <c r="C40" s="5"/>
      <c r="D40" s="5"/>
      <c r="E40" s="5"/>
      <c r="F40" s="30" t="s">
        <v>13</v>
      </c>
      <c r="G40" s="30"/>
      <c r="H40" s="31"/>
      <c r="I40" s="31" t="s">
        <v>4</v>
      </c>
      <c r="J40" s="34">
        <f>infous_y0</f>
        <v>10</v>
      </c>
      <c r="K40" s="34">
        <f>J40*R_yy+R_yo*J41</f>
        <v>2</v>
      </c>
      <c r="L40" s="34">
        <f t="shared" ref="L40:T40" si="1">K40*R_yy+R_yo*K41</f>
        <v>3.4000000000000004</v>
      </c>
      <c r="M40" s="34">
        <f t="shared" si="1"/>
        <v>1.5800000000000003</v>
      </c>
      <c r="N40" s="34">
        <f t="shared" si="1"/>
        <v>1.4260000000000002</v>
      </c>
      <c r="O40" s="34">
        <f t="shared" si="1"/>
        <v>0.87020000000000031</v>
      </c>
      <c r="P40" s="34">
        <f t="shared" si="1"/>
        <v>0.66034000000000015</v>
      </c>
      <c r="Q40" s="34">
        <f t="shared" si="1"/>
        <v>0.44175800000000021</v>
      </c>
      <c r="R40" s="34">
        <f t="shared" si="1"/>
        <v>0.31742260000000011</v>
      </c>
      <c r="S40" s="34">
        <f t="shared" si="1"/>
        <v>0.21891902000000013</v>
      </c>
      <c r="T40" s="34">
        <f t="shared" si="1"/>
        <v>0.15455403400000009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spans="1:33">
      <c r="A41" s="5"/>
      <c r="B41" s="5"/>
      <c r="C41" s="5"/>
      <c r="D41" s="5"/>
      <c r="E41" s="5"/>
      <c r="F41" s="30"/>
      <c r="G41" s="30"/>
      <c r="H41" s="31"/>
      <c r="I41" s="31" t="s">
        <v>5</v>
      </c>
      <c r="J41" s="36">
        <f>infous_o0</f>
        <v>10</v>
      </c>
      <c r="K41" s="36">
        <f t="shared" ref="K41:T41" si="2">J40*R_oy+J41*R_oo</f>
        <v>32</v>
      </c>
      <c r="L41" s="36">
        <f t="shared" si="2"/>
        <v>12.4</v>
      </c>
      <c r="M41" s="36">
        <f t="shared" si="2"/>
        <v>12.680000000000001</v>
      </c>
      <c r="N41" s="36">
        <f t="shared" si="2"/>
        <v>7.2760000000000016</v>
      </c>
      <c r="O41" s="36">
        <f t="shared" si="2"/>
        <v>5.733200000000001</v>
      </c>
      <c r="P41" s="36">
        <f t="shared" si="2"/>
        <v>3.7572400000000012</v>
      </c>
      <c r="Q41" s="36">
        <f t="shared" si="2"/>
        <v>2.7324680000000008</v>
      </c>
      <c r="R41" s="36">
        <f t="shared" si="2"/>
        <v>1.871767600000001</v>
      </c>
      <c r="S41" s="36">
        <f t="shared" si="2"/>
        <v>1.3266213200000005</v>
      </c>
      <c r="T41" s="36">
        <f t="shared" si="2"/>
        <v>0.92208132400000054</v>
      </c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</row>
    <row r="42" spans="1:33">
      <c r="A42" s="5"/>
      <c r="B42" s="5"/>
      <c r="C42" s="5"/>
      <c r="D42" s="5"/>
      <c r="E42" s="5"/>
      <c r="F42" s="30"/>
      <c r="G42" s="30"/>
      <c r="H42" s="31"/>
      <c r="I42" s="31" t="s">
        <v>16</v>
      </c>
      <c r="J42" s="32">
        <f t="shared" ref="J42:T42" si="3">J41+J40</f>
        <v>20</v>
      </c>
      <c r="K42" s="32">
        <f t="shared" si="3"/>
        <v>34</v>
      </c>
      <c r="L42" s="32">
        <f t="shared" si="3"/>
        <v>15.8</v>
      </c>
      <c r="M42" s="32">
        <f t="shared" si="3"/>
        <v>14.260000000000002</v>
      </c>
      <c r="N42" s="32">
        <f t="shared" si="3"/>
        <v>8.7020000000000017</v>
      </c>
      <c r="O42" s="32">
        <f t="shared" si="3"/>
        <v>6.6034000000000015</v>
      </c>
      <c r="P42" s="32">
        <f t="shared" si="3"/>
        <v>4.417580000000001</v>
      </c>
      <c r="Q42" s="32">
        <f t="shared" si="3"/>
        <v>3.1742260000000009</v>
      </c>
      <c r="R42" s="32">
        <f t="shared" si="3"/>
        <v>2.189190200000001</v>
      </c>
      <c r="S42" s="32">
        <f t="shared" si="3"/>
        <v>1.5455403400000007</v>
      </c>
      <c r="T42" s="32">
        <f t="shared" si="3"/>
        <v>1.0766353580000005</v>
      </c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>
      <c r="A43" s="5"/>
      <c r="B43" s="5"/>
      <c r="C43" s="5"/>
      <c r="D43" s="5"/>
      <c r="E43" s="5"/>
      <c r="F43" s="30"/>
      <c r="G43" s="3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idden="1" outlineLevel="1">
      <c r="A44" s="5"/>
      <c r="B44" s="5"/>
      <c r="C44" s="5"/>
      <c r="D44" s="5"/>
      <c r="E44" s="5"/>
      <c r="F44" s="30" t="s">
        <v>17</v>
      </c>
      <c r="G44" s="3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idden="1" outlineLevel="1">
      <c r="A45" s="5"/>
      <c r="B45" s="5"/>
      <c r="C45" s="5"/>
      <c r="D45" s="5"/>
      <c r="E45" s="5"/>
      <c r="F45" s="30" t="s">
        <v>18</v>
      </c>
      <c r="G45" s="30"/>
      <c r="H45" s="31"/>
      <c r="I45" s="31"/>
      <c r="J45" s="31"/>
      <c r="K45" s="33">
        <f t="shared" ref="K45:T45" si="4">K42/J42</f>
        <v>1.7</v>
      </c>
      <c r="L45" s="33">
        <f t="shared" si="4"/>
        <v>0.46470588235294119</v>
      </c>
      <c r="M45" s="33">
        <f t="shared" si="4"/>
        <v>0.90253164556962029</v>
      </c>
      <c r="N45" s="33">
        <f t="shared" si="4"/>
        <v>0.61023842917251059</v>
      </c>
      <c r="O45" s="33">
        <f t="shared" si="4"/>
        <v>0.7588370489542634</v>
      </c>
      <c r="P45" s="33">
        <f t="shared" si="4"/>
        <v>0.66898567404670317</v>
      </c>
      <c r="Q45" s="33">
        <f t="shared" si="4"/>
        <v>0.71854408975049688</v>
      </c>
      <c r="R45" s="33">
        <f t="shared" si="4"/>
        <v>0.68967685350696528</v>
      </c>
      <c r="S45" s="33">
        <f t="shared" si="4"/>
        <v>0.70598723674169561</v>
      </c>
      <c r="T45" s="33">
        <f t="shared" si="4"/>
        <v>0.69660773655380614</v>
      </c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hidden="1" outlineLevel="1">
      <c r="A46" s="5"/>
      <c r="B46" s="5"/>
      <c r="C46" s="5"/>
      <c r="D46" s="5"/>
      <c r="E46" s="5"/>
      <c r="F46" s="30"/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idden="1" outlineLevel="1">
      <c r="A47" s="5"/>
      <c r="B47" s="5"/>
      <c r="C47" s="5"/>
      <c r="D47" s="5"/>
      <c r="E47" s="5"/>
      <c r="F47" s="30" t="s">
        <v>15</v>
      </c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idden="1" outlineLevel="1">
      <c r="A48" s="5"/>
      <c r="B48" s="5"/>
      <c r="C48" s="5"/>
      <c r="D48" s="5"/>
      <c r="E48" s="5"/>
      <c r="F48" s="30"/>
      <c r="G48" s="30"/>
      <c r="H48" s="31"/>
      <c r="I48" s="31" t="s">
        <v>4</v>
      </c>
      <c r="J48" s="34">
        <f t="shared" ref="J48:T48" si="5">J40/J42</f>
        <v>0.5</v>
      </c>
      <c r="K48" s="34">
        <f t="shared" si="5"/>
        <v>5.8823529411764705E-2</v>
      </c>
      <c r="L48" s="34">
        <f t="shared" si="5"/>
        <v>0.21518987341772153</v>
      </c>
      <c r="M48" s="34">
        <f t="shared" si="5"/>
        <v>0.11079943899018234</v>
      </c>
      <c r="N48" s="34">
        <f t="shared" si="5"/>
        <v>0.16387037462652262</v>
      </c>
      <c r="O48" s="34">
        <f t="shared" si="5"/>
        <v>0.1317805978738226</v>
      </c>
      <c r="P48" s="34">
        <f t="shared" si="5"/>
        <v>0.14948003205374888</v>
      </c>
      <c r="Q48" s="34">
        <f t="shared" si="5"/>
        <v>0.13917030482391615</v>
      </c>
      <c r="R48" s="34">
        <f t="shared" si="5"/>
        <v>0.14499544169346271</v>
      </c>
      <c r="S48" s="34">
        <f t="shared" si="5"/>
        <v>0.14164562019778792</v>
      </c>
      <c r="T48" s="34">
        <f t="shared" si="5"/>
        <v>0.14355281279922447</v>
      </c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1:33" hidden="1" outlineLevel="1">
      <c r="A49" s="5"/>
      <c r="B49" s="5"/>
      <c r="C49" s="5"/>
      <c r="D49" s="5"/>
      <c r="E49" s="5"/>
      <c r="F49" s="30"/>
      <c r="G49" s="30"/>
      <c r="H49" s="31"/>
      <c r="I49" s="31" t="s">
        <v>5</v>
      </c>
      <c r="J49" s="36">
        <f t="shared" ref="J49:T49" si="6">J41/J42</f>
        <v>0.5</v>
      </c>
      <c r="K49" s="36">
        <f t="shared" si="6"/>
        <v>0.94117647058823528</v>
      </c>
      <c r="L49" s="36">
        <f t="shared" si="6"/>
        <v>0.78481012658227844</v>
      </c>
      <c r="M49" s="36">
        <f t="shared" si="6"/>
        <v>0.8892005610098177</v>
      </c>
      <c r="N49" s="36">
        <f t="shared" si="6"/>
        <v>0.83612962537347735</v>
      </c>
      <c r="O49" s="36">
        <f t="shared" si="6"/>
        <v>0.86821940212617732</v>
      </c>
      <c r="P49" s="36">
        <f t="shared" si="6"/>
        <v>0.85051996794625118</v>
      </c>
      <c r="Q49" s="36">
        <f t="shared" si="6"/>
        <v>0.86082969517608388</v>
      </c>
      <c r="R49" s="36">
        <f t="shared" si="6"/>
        <v>0.85500455830653732</v>
      </c>
      <c r="S49" s="36">
        <f t="shared" si="6"/>
        <v>0.85835437980221208</v>
      </c>
      <c r="T49" s="36">
        <f t="shared" si="6"/>
        <v>0.85644718720077562</v>
      </c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</row>
    <row r="50" spans="1:33" collapsed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3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3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3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3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3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3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3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3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3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3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3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3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3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3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Matrix R1 or R2</vt:lpstr>
      <vt:lpstr>Matrix A or B</vt:lpstr>
      <vt:lpstr>'Matrix R1 or R2'!ave_infous</vt:lpstr>
      <vt:lpstr>ave_infous</vt:lpstr>
      <vt:lpstr>'Matrix R1 or R2'!b_oo</vt:lpstr>
      <vt:lpstr>b_oo</vt:lpstr>
      <vt:lpstr>'Matrix R1 or R2'!b_oy</vt:lpstr>
      <vt:lpstr>b_oy</vt:lpstr>
      <vt:lpstr>'Matrix R1 or R2'!b_yo</vt:lpstr>
      <vt:lpstr>b_yo</vt:lpstr>
      <vt:lpstr>'Matrix R1 or R2'!b_yy</vt:lpstr>
      <vt:lpstr>b_yy</vt:lpstr>
      <vt:lpstr>'Matrix R1 or R2'!infous_o0</vt:lpstr>
      <vt:lpstr>infous_o0</vt:lpstr>
      <vt:lpstr>'Matrix R1 or R2'!infous_y0</vt:lpstr>
      <vt:lpstr>infous_y0</vt:lpstr>
      <vt:lpstr>'Matrix R1 or R2'!N_o</vt:lpstr>
      <vt:lpstr>N_o</vt:lpstr>
      <vt:lpstr>'Matrix R1 or R2'!N_y</vt:lpstr>
      <vt:lpstr>N_y</vt:lpstr>
      <vt:lpstr>'Matrix R1 or R2'!R_oo</vt:lpstr>
      <vt:lpstr>R_oo</vt:lpstr>
      <vt:lpstr>'Matrix R1 or R2'!R_oy</vt:lpstr>
      <vt:lpstr>R_oy</vt:lpstr>
      <vt:lpstr>'Matrix R1 or R2'!R_yo</vt:lpstr>
      <vt:lpstr>R_yo</vt:lpstr>
      <vt:lpstr>'Matrix R1 or R2'!R_yy</vt:lpstr>
      <vt:lpstr>R_yy</vt:lpstr>
    </vt:vector>
  </TitlesOfParts>
  <Company>www.anintroductiontoinfectiousdiseasemodelling.com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 Introduction to Infectious Disease Modelling</dc:title>
  <dc:subject>Model 7.3</dc:subject>
  <dc:creator>EMILIA VYNNYCKY &amp; RICHARD WHITE</dc:creator>
  <cp:lastModifiedBy>Emilia Vynnycky</cp:lastModifiedBy>
  <dcterms:created xsi:type="dcterms:W3CDTF">2010-09-30T15:58:32Z</dcterms:created>
  <dcterms:modified xsi:type="dcterms:W3CDTF">2010-11-03T22:33:33Z</dcterms:modified>
</cp:coreProperties>
</file>